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https://cbrportal.sharepoint.com/sites/AanbestedingFacilitaireDienstverlening/Gedeelde documenten/Facilitaire diensten/Aanbesteding/EA Schoonmaak, glasbewassing, sanitaire voorzieningen en ongediertebestrijding/1. Aanbestedingsdocumenten/DEFINITIEF/"/>
    </mc:Choice>
  </mc:AlternateContent>
  <xr:revisionPtr revIDLastSave="2179" documentId="8_{B46DCE00-8C70-4B86-9318-9256A219092C}" xr6:coauthVersionLast="47" xr6:coauthVersionMax="47" xr10:uidLastSave="{059855FE-8BA1-4809-93EA-72DFC58D3AD1}"/>
  <bookViews>
    <workbookView xWindow="-28920" yWindow="-1755" windowWidth="29040" windowHeight="15720" tabRatio="879" xr2:uid="{EEF41302-3654-4FBC-87E6-5325A1C50555}"/>
  </bookViews>
  <sheets>
    <sheet name="Invulinstructie" sheetId="18" r:id="rId1"/>
    <sheet name="1. Ondertekening" sheetId="19" r:id="rId2"/>
    <sheet name="2. Totaalbegroting" sheetId="20" r:id="rId3"/>
    <sheet name="Mutatieblad" sheetId="3" state="hidden" r:id="rId4"/>
    <sheet name="3a. Schoonmaak totaal" sheetId="4" r:id="rId5"/>
    <sheet name="3b. Schoonmaak per locatie" sheetId="5" r:id="rId6"/>
    <sheet name="4. Productie normen" sheetId="6" r:id="rId7"/>
    <sheet name="5. Basis ruimtestaat" sheetId="7" r:id="rId8"/>
    <sheet name="6. Premies en opslagen" sheetId="8" r:id="rId9"/>
    <sheet name="7a. Opbouw uurtarief productie" sheetId="9" r:id="rId10"/>
    <sheet name="7b. Opbouw uurtarief toezicht" sheetId="10" r:id="rId11"/>
    <sheet name="8. Regietarieven" sheetId="12" r:id="rId12"/>
    <sheet name="9. Machinekosten" sheetId="13" r:id="rId13"/>
    <sheet name="10. Glasbewassing" sheetId="15" r:id="rId14"/>
    <sheet name="11. Sanitaire voorzieningen" sheetId="16" r:id="rId15"/>
    <sheet name="12. Ongediertebestrijding" sheetId="17" r:id="rId16"/>
  </sheets>
  <externalReferences>
    <externalReference r:id="rId17"/>
    <externalReference r:id="rId18"/>
    <externalReference r:id="rId19"/>
  </externalReferences>
  <definedNames>
    <definedName name="\0">#REF!</definedName>
    <definedName name="\1">#REF!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M">#REF!</definedName>
    <definedName name="\N">#REF!</definedName>
    <definedName name="\P">#REF!</definedName>
    <definedName name="\S">#REF!</definedName>
    <definedName name="\W">#REF!</definedName>
    <definedName name="\X">#REF!</definedName>
    <definedName name="_" hidden="1">#REF!</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pv2003">#REF!</definedName>
    <definedName name="______pv2004">#REF!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pv2003">#REF!</definedName>
    <definedName name="_____pv2004">#REF!</definedName>
    <definedName name="____DAT1">#REF!</definedName>
    <definedName name="____DAT10">#REF!</definedName>
    <definedName name="____DAT11">#REF!</definedName>
    <definedName name="____DAT12">#REF!</definedName>
    <definedName name="____DAT13">#REF!</definedName>
    <definedName name="____DAT14">#REF!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pv2003">#REF!</definedName>
    <definedName name="____pv2004">#REF!</definedName>
    <definedName name="___DAT1">#REF!</definedName>
    <definedName name="___DAT10">#REF!</definedName>
    <definedName name="___DAT11">#REF!</definedName>
    <definedName name="___DAT12">#REF!</definedName>
    <definedName name="___DAT13">#REF!</definedName>
    <definedName name="___DAT14">#REF!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pv2003">#REF!</definedName>
    <definedName name="___pv2004">#REF!</definedName>
    <definedName name="__123Graph_A" localSheetId="1" hidden="1">'[1]Offerteformulier 1'!#REF!</definedName>
    <definedName name="__123Graph_A" localSheetId="2" hidden="1">'[1]Offerteformulier 1'!#REF!</definedName>
    <definedName name="__123Graph_A" localSheetId="0" hidden="1">'[1]Offerteformulier 1'!#REF!</definedName>
    <definedName name="__123Graph_A" hidden="1">#REF!</definedName>
    <definedName name="__123Graph_B" hidden="1">#REF!</definedName>
    <definedName name="__1F" hidden="1">#REF!</definedName>
    <definedName name="__2_0_F" hidden="1">#REF!</definedName>
    <definedName name="__2F" hidden="1">#REF!</definedName>
    <definedName name="__3F" hidden="1">#REF!</definedName>
    <definedName name="__4_0_F" hidden="1">#REF!</definedName>
    <definedName name="__5_0_F" hidden="1">#REF!</definedName>
    <definedName name="__c" hidden="1">#REF!</definedName>
    <definedName name="__DAT1">#REF!</definedName>
    <definedName name="__DAT10">#REF!</definedName>
    <definedName name="__DAT11">#REF!</definedName>
    <definedName name="__DAT12">#REF!</definedName>
    <definedName name="__DAT13">#REF!</definedName>
    <definedName name="__DAT14">#REF!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fte1">#REF!</definedName>
    <definedName name="__pv2003">#REF!</definedName>
    <definedName name="__pv2004">#REF!</definedName>
    <definedName name="_1">#REF!</definedName>
    <definedName name="_1_________F" hidden="1">#REF!</definedName>
    <definedName name="_1_0_F" hidden="1">#REF!</definedName>
    <definedName name="_10">#REF!</definedName>
    <definedName name="_10_0_F" hidden="1">#REF!</definedName>
    <definedName name="_100">#REF!</definedName>
    <definedName name="_1011.1">#REF!</definedName>
    <definedName name="_11">#REF!</definedName>
    <definedName name="_11_0_F" hidden="1">#REF!</definedName>
    <definedName name="_11F" hidden="1">#REF!</definedName>
    <definedName name="_12">#REF!</definedName>
    <definedName name="_12_0_F" hidden="1">#REF!</definedName>
    <definedName name="_125">#REF!</definedName>
    <definedName name="_13">#REF!</definedName>
    <definedName name="_13F" hidden="1">#REF!</definedName>
    <definedName name="_14">#REF!</definedName>
    <definedName name="_14_0_F" hidden="1">#REF!</definedName>
    <definedName name="_15">#REF!</definedName>
    <definedName name="_15_0_F" hidden="1">#REF!</definedName>
    <definedName name="_16">#REF!</definedName>
    <definedName name="_16_0_F" hidden="1">#REF!</definedName>
    <definedName name="_17">#REF!</definedName>
    <definedName name="_18">#REF!</definedName>
    <definedName name="_19">#REF!</definedName>
    <definedName name="_191">#REF!</definedName>
    <definedName name="_1F" localSheetId="5" hidden="1">#REF!</definedName>
    <definedName name="_1F" hidden="1">#REF!</definedName>
    <definedName name="_2">#REF!</definedName>
    <definedName name="_2_______0_F" hidden="1">#REF!</definedName>
    <definedName name="_2_0_F" localSheetId="4" hidden="1">#REF!</definedName>
    <definedName name="_2_0_F" localSheetId="5" hidden="1">#REF!</definedName>
    <definedName name="_2_0_F" localSheetId="6" hidden="1">#REF!</definedName>
    <definedName name="_2_0_F" localSheetId="7" hidden="1">#REF!</definedName>
    <definedName name="_2_0_F" localSheetId="8" hidden="1">#REF!</definedName>
    <definedName name="_2_0_F" localSheetId="9" hidden="1">#REF!</definedName>
    <definedName name="_2_0_F" localSheetId="10" hidden="1">#REF!</definedName>
    <definedName name="_2_0_F" localSheetId="11" hidden="1">#REF!</definedName>
    <definedName name="_2_0_F" localSheetId="12" hidden="1">#REF!</definedName>
    <definedName name="_2_0_F" localSheetId="3" hidden="1">#REF!</definedName>
    <definedName name="_2_0_F" hidden="1">#REF!</definedName>
    <definedName name="_20">#REF!</definedName>
    <definedName name="_20_0_F" hidden="1">#REF!</definedName>
    <definedName name="_21">#REF!</definedName>
    <definedName name="_22">#REF!</definedName>
    <definedName name="_23">#REF!</definedName>
    <definedName name="_2F" localSheetId="4" hidden="1">#REF!</definedName>
    <definedName name="_2F" localSheetId="5" hidden="1">#REF!</definedName>
    <definedName name="_2F" localSheetId="6" hidden="1">#REF!</definedName>
    <definedName name="_2F" localSheetId="7" hidden="1">#REF!</definedName>
    <definedName name="_2F" localSheetId="8" hidden="1">#REF!</definedName>
    <definedName name="_2F" localSheetId="9" hidden="1">#REF!</definedName>
    <definedName name="_2F" localSheetId="10" hidden="1">#REF!</definedName>
    <definedName name="_2F" localSheetId="11" hidden="1">#REF!</definedName>
    <definedName name="_2F" localSheetId="12" hidden="1">#REF!</definedName>
    <definedName name="_2F" localSheetId="3" hidden="1">#REF!</definedName>
    <definedName name="_2F" hidden="1">#REF!</definedName>
    <definedName name="_3">#REF!</definedName>
    <definedName name="_3_0_F" localSheetId="4" hidden="1">#REF!</definedName>
    <definedName name="_3_0_F" localSheetId="5" hidden="1">#REF!</definedName>
    <definedName name="_3_0_F" localSheetId="6" hidden="1">#REF!</definedName>
    <definedName name="_3_0_F" localSheetId="7" hidden="1">#REF!</definedName>
    <definedName name="_3_0_F" localSheetId="8" hidden="1">#REF!</definedName>
    <definedName name="_3_0_F" localSheetId="9" hidden="1">#REF!</definedName>
    <definedName name="_3_0_F" localSheetId="10" hidden="1">#REF!</definedName>
    <definedName name="_3_0_F" localSheetId="11" hidden="1">#REF!</definedName>
    <definedName name="_3_0_F" localSheetId="12" hidden="1">#REF!</definedName>
    <definedName name="_3_0_F" localSheetId="3" hidden="1">#REF!</definedName>
    <definedName name="_3_0_F" hidden="1">#REF!</definedName>
    <definedName name="_36_0_F" hidden="1">#REF!</definedName>
    <definedName name="_37_0_F" hidden="1">#REF!</definedName>
    <definedName name="_3F" hidden="1">#REF!</definedName>
    <definedName name="_4">#REF!</definedName>
    <definedName name="_4_0_F" hidden="1">#REF!</definedName>
    <definedName name="_45F" hidden="1">#REF!</definedName>
    <definedName name="_4F" hidden="1">#REF!</definedName>
    <definedName name="_5">#REF!</definedName>
    <definedName name="_5_0_F" hidden="1">#REF!</definedName>
    <definedName name="_58.x">#REF!</definedName>
    <definedName name="_5F" hidden="1">#REF!</definedName>
    <definedName name="_6">#REF!</definedName>
    <definedName name="_6_0_F" hidden="1">#REF!</definedName>
    <definedName name="_6F" hidden="1">#REF!</definedName>
    <definedName name="_7">#REF!</definedName>
    <definedName name="_7_0_F" hidden="1">#REF!</definedName>
    <definedName name="_7F" hidden="1">#REF!</definedName>
    <definedName name="_8">#REF!</definedName>
    <definedName name="_8_0_F" hidden="1">#REF!</definedName>
    <definedName name="_8F" hidden="1">#REF!</definedName>
    <definedName name="_9">#REF!</definedName>
    <definedName name="_9_0_F" hidden="1">#REF!</definedName>
    <definedName name="_90_0_F" hidden="1">#REF!</definedName>
    <definedName name="_9F" hidden="1">#REF!</definedName>
    <definedName name="_BAY1">#REF!</definedName>
    <definedName name="_BAY2">#REF!</definedName>
    <definedName name="_BAY3">#REF!</definedName>
    <definedName name="_BAY4">#REF!</definedName>
    <definedName name="_BAY5">#REF!</definedName>
    <definedName name="_c" hidden="1">#REF!</definedName>
    <definedName name="_DAT1">#REF!</definedName>
    <definedName name="_DAT10">#REF!</definedName>
    <definedName name="_DAT11">#REF!</definedName>
    <definedName name="_DAT12">#REF!</definedName>
    <definedName name="_DAT13">#REF!</definedName>
    <definedName name="_DAT14">#REF!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3" hidden="1">#REF!</definedName>
    <definedName name="_Dist_Bin"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3" hidden="1">#REF!</definedName>
    <definedName name="_Dist_Values" hidden="1">#REF!</definedName>
    <definedName name="_FDY1">#REF!</definedName>
    <definedName name="_FDY2">#REF!</definedName>
    <definedName name="_FDY3">#REF!</definedName>
    <definedName name="_FDY4">#REF!</definedName>
    <definedName name="_FDY5">#REF!</definedName>
    <definedName name="_Fill" localSheetId="4" hidden="1">#REF!</definedName>
    <definedName name="_Fill" localSheetId="5" hidden="1">#REF!</definedName>
    <definedName name="_Fill" localSheetId="6" hidden="1">#REF!</definedName>
    <definedName name="_Fill" localSheetId="7" hidden="1">#REF!</definedName>
    <definedName name="_Fill" localSheetId="8" hidden="1">#REF!</definedName>
    <definedName name="_Fill" localSheetId="9" hidden="1">#REF!</definedName>
    <definedName name="_Fill" localSheetId="10" hidden="1">#REF!</definedName>
    <definedName name="_Fill" localSheetId="11" hidden="1">#REF!</definedName>
    <definedName name="_Fill" localSheetId="12" hidden="1">#REF!</definedName>
    <definedName name="_Fill" localSheetId="3" hidden="1">#REF!</definedName>
    <definedName name="_Fill" hidden="1">#REF!</definedName>
    <definedName name="_fill2" hidden="1">#REF!</definedName>
    <definedName name="_filll" hidden="1">#REF!</definedName>
    <definedName name="_xlnm._FilterDatabase" localSheetId="13" hidden="1">'10. Glasbewassing'!$A$12:$I$12</definedName>
    <definedName name="_xlnm._FilterDatabase" localSheetId="5" hidden="1">'3b. Schoonmaak per locatie'!$A$9:$E$82</definedName>
    <definedName name="_xlnm._FilterDatabase" localSheetId="7" hidden="1">'5. Basis ruimtestaat'!$B$9:$T$1258</definedName>
    <definedName name="_xlnm._FilterDatabase">#REF!</definedName>
    <definedName name="_frq47">#REF!</definedName>
    <definedName name="_fte1">#REF!</definedName>
    <definedName name="_IY1">#REF!</definedName>
    <definedName name="_IY2">#REF!</definedName>
    <definedName name="_IY3">#REF!</definedName>
    <definedName name="_IY4">#REF!</definedName>
    <definedName name="_IY5">#REF!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3" hidden="1">#REF!</definedName>
    <definedName name="_Key1" hidden="1">#REF!</definedName>
    <definedName name="_Key2" localSheetId="4" hidden="1">#REF!</definedName>
    <definedName name="_Key2" localSheetId="5" hidden="1">#REF!</definedName>
    <definedName name="_Key2" localSheetId="6" hidden="1">#REF!</definedName>
    <definedName name="_Key2" localSheetId="7" hidden="1">#REF!</definedName>
    <definedName name="_Key2" localSheetId="8" hidden="1">#REF!</definedName>
    <definedName name="_Key2" localSheetId="9" hidden="1">#REF!</definedName>
    <definedName name="_Key2" localSheetId="10" hidden="1">#REF!</definedName>
    <definedName name="_Key2" localSheetId="11" hidden="1">#REF!</definedName>
    <definedName name="_Key2" localSheetId="12" hidden="1">#REF!</definedName>
    <definedName name="_Key2" localSheetId="3" hidden="1">#REF!</definedName>
    <definedName name="_Key2" hidden="1">#REF!</definedName>
    <definedName name="_Key3" hidden="1">#REF!</definedName>
    <definedName name="_NEN3140">#REF!</definedName>
    <definedName name="_Order1" hidden="1">255</definedName>
    <definedName name="_Order2" hidden="1">255</definedName>
    <definedName name="_PAG1">#REF!</definedName>
    <definedName name="_PAG2">#REF!</definedName>
    <definedName name="_PAG3">#REF!</definedName>
    <definedName name="_pv2003">#REF!</definedName>
    <definedName name="_pv2004">#REF!</definedName>
    <definedName name="_pw2012">#REF!</definedName>
    <definedName name="_sch10">#REF!</definedName>
    <definedName name="_sch11">#REF!</definedName>
    <definedName name="_sch20">#REF!</definedName>
    <definedName name="_sch21">#REF!</definedName>
    <definedName name="_sch22">#REF!</definedName>
    <definedName name="_sch23">#REF!</definedName>
    <definedName name="_sch24">#REF!</definedName>
    <definedName name="_sch31">#REF!</definedName>
    <definedName name="_sch32">#REF!</definedName>
    <definedName name="_sch33">#REF!</definedName>
    <definedName name="_sch34">#REF!</definedName>
    <definedName name="_sch35">#REF!</definedName>
    <definedName name="_sch41">#REF!</definedName>
    <definedName name="_sch42">#REF!</definedName>
    <definedName name="_sch43">#REF!</definedName>
    <definedName name="_sch44">#REF!</definedName>
    <definedName name="_sch45">#REF!</definedName>
    <definedName name="_sch51">#REF!</definedName>
    <definedName name="_sch52">#REF!</definedName>
    <definedName name="_sch61">#REF!</definedName>
    <definedName name="_sch62">#REF!</definedName>
    <definedName name="_sch63">#REF!</definedName>
    <definedName name="_sch64">#REF!</definedName>
    <definedName name="_Sort" localSheetId="4" hidden="1">#REF!</definedName>
    <definedName name="_Sort" localSheetId="5" hidden="1">#REF!</definedName>
    <definedName name="_Sort" localSheetId="6" hidden="1">#REF!</definedName>
    <definedName name="_Sort" localSheetId="7" hidden="1">#REF!</definedName>
    <definedName name="_Sort" localSheetId="8" hidden="1">#REF!</definedName>
    <definedName name="_Sort" localSheetId="9" hidden="1">#REF!</definedName>
    <definedName name="_Sort" localSheetId="10" hidden="1">#REF!</definedName>
    <definedName name="_Sort" localSheetId="11" hidden="1">#REF!</definedName>
    <definedName name="_Sort" localSheetId="12" hidden="1">#REF!</definedName>
    <definedName name="_Sort" localSheetId="3" hidden="1">#REF!</definedName>
    <definedName name="_Sort" hidden="1">#REF!</definedName>
    <definedName name="_Sort2"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3" hidden="1">#REF!</definedName>
    <definedName name="_Table1_In1"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3" hidden="1">#REF!</definedName>
    <definedName name="_Table1_Out" hidden="1">#REF!</definedName>
    <definedName name="a" localSheetId="1" hidden="1">'[1]Offerteformulier 1'!#REF!</definedName>
    <definedName name="a" localSheetId="2" hidden="1">'[1]Offerteformulier 1'!#REF!</definedName>
    <definedName name="a" localSheetId="0" hidden="1">'[1]Offerteformulier 1'!#REF!</definedName>
    <definedName name="a">#REF!</definedName>
    <definedName name="a_nodig">#REF!</definedName>
    <definedName name="aa">#REF!</definedName>
    <definedName name="aaa">#REF!</definedName>
    <definedName name="AANBNR">#REF!</definedName>
    <definedName name="Aandeel">#REF!</definedName>
    <definedName name="Aanneemsomxyz" hidden="1">#REF!</definedName>
    <definedName name="aannemer">#REF!</definedName>
    <definedName name="AanpassingScriptFAQ">#REF!</definedName>
    <definedName name="AanpassingScriptHIP">#REF!</definedName>
    <definedName name="aant">#REF!</definedName>
    <definedName name="aantal_niet_gebruikt">#REF!</definedName>
    <definedName name="AantalTaken">#REF!</definedName>
    <definedName name="AardWerk">#REF!</definedName>
    <definedName name="abg">#REF!</definedName>
    <definedName name="AccessDatabase" hidden="1">"C:\data\excel\BASISWP.mdb"</definedName>
    <definedName name="Activiteit">#REF!</definedName>
    <definedName name="Additioneel" hidden="1">#REF!</definedName>
    <definedName name="Adj_CBIII">#REF!</definedName>
    <definedName name="Adj_LossRates">#REF!</definedName>
    <definedName name="Adj_TO">#REF!</definedName>
    <definedName name="Adjustments">#REF!</definedName>
    <definedName name="AdjWACC">#REF!</definedName>
    <definedName name="adm">#REF!</definedName>
    <definedName name="administratie">#REF!</definedName>
    <definedName name="adres">#REF!</definedName>
    <definedName name="Afdeling_add">#REF!</definedName>
    <definedName name="_xlnm.Print_Area" localSheetId="1">'1. Ondertekening'!$A$1:$G$29</definedName>
    <definedName name="_xlnm.Print_Area" localSheetId="2">'2. Totaalbegroting'!$A$1:$G$24</definedName>
    <definedName name="_xlnm.Print_Area" localSheetId="4">'3a. Schoonmaak totaal'!$A$1:$I$36</definedName>
    <definedName name="_xlnm.Print_Area" localSheetId="5">'3b. Schoonmaak per locatie'!$A$1:$M$81</definedName>
    <definedName name="_xlnm.Print_Area" localSheetId="7">'5. Basis ruimtestaat'!$B$3:$T$345</definedName>
    <definedName name="_xlnm.Print_Area" localSheetId="8">'6. Premies en opslagen'!$A$3:$C$55</definedName>
    <definedName name="_xlnm.Print_Area" localSheetId="9">'7a. Opbouw uurtarief productie'!$A$1:$O$62</definedName>
    <definedName name="_xlnm.Print_Area" localSheetId="10">'7b. Opbouw uurtarief toezicht'!$A$1:$O$54</definedName>
    <definedName name="_xlnm.Print_Area" localSheetId="11">'8. Regietarieven'!$A$3:$F$74</definedName>
    <definedName name="_xlnm.Print_Area" localSheetId="0">Invulinstructie!$A$1:$F$25</definedName>
    <definedName name="_xlnm.Print_Area" localSheetId="3">Mutatieblad!$A$1:$H$37</definedName>
    <definedName name="_xlnm.Print_Area">#REF!</definedName>
    <definedName name="Afdrukbereik_MI" localSheetId="1">#REF!</definedName>
    <definedName name="Afdrukbereik_MI" localSheetId="2">#REF!</definedName>
    <definedName name="Afdrukbereik_MI">#REF!</definedName>
    <definedName name="_xlnm.Print_Titles" localSheetId="5">'3b. Schoonmaak per locatie'!$9:$9</definedName>
    <definedName name="_xlnm.Print_Titles" localSheetId="7">'5. Basis ruimtestaat'!$9:$9</definedName>
    <definedName name="_xlnm.Print_Titles" localSheetId="9">'7a. Opbouw uurtarief productie'!$A:$C</definedName>
    <definedName name="_xlnm.Print_Titles" localSheetId="11">'8. Regietarieven'!$6:$10</definedName>
    <definedName name="_xlnm.Print_Titles">#N/A</definedName>
    <definedName name="AFDRUKTITELS_MI">#REF!</definedName>
    <definedName name="AFRICAcheck">#REF!</definedName>
    <definedName name="AFRICAtrig">#REF!</definedName>
    <definedName name="afroep">#REF!</definedName>
    <definedName name="afschr">#REF!</definedName>
    <definedName name="afschrijving">#REF!</definedName>
    <definedName name="AfschrijvingenN">#REF!</definedName>
    <definedName name="AfschrijvingenNmin1">#REF!</definedName>
    <definedName name="AfschrijvingenNmin2">#REF!</definedName>
    <definedName name="age">#REF!</definedName>
    <definedName name="Alg">#REF!</definedName>
    <definedName name="AllInTarief">#REF!</definedName>
    <definedName name="alpha">#REF!</definedName>
    <definedName name="AMEcheck">#REF!</definedName>
    <definedName name="AMEtrig">#REF!</definedName>
    <definedName name="anak">#REF!</definedName>
    <definedName name="ant">#REF!</definedName>
    <definedName name="antwoord">#REF!</definedName>
    <definedName name="AOP">#REF!</definedName>
    <definedName name="ApplicatiebeheerBedrijven2007">#REF!</definedName>
    <definedName name="ApplicatiebeheerBedrijven2008">#REF!</definedName>
    <definedName name="ApplicatiebeheerBedrijven2009">#REF!</definedName>
    <definedName name="ApplicatiebeheerBedrijven2010">#REF!</definedName>
    <definedName name="ApplicatiebeheerBurger2007">#REF!</definedName>
    <definedName name="ApplicatiebeheerBurger2008">#REF!</definedName>
    <definedName name="ApplicatiebeheerBurger2009">#REF!</definedName>
    <definedName name="ApplicatiebeheerBurger2010">#REF!</definedName>
    <definedName name="ApplicatiebeheerOndersteuning2007">#REF!</definedName>
    <definedName name="ApplicatiebeheerOndersteuning2008">#REF!</definedName>
    <definedName name="ApplicatiebeheerOndersteuning2009">#REF!</definedName>
    <definedName name="ApplicatiebeheerOndersteuning2010">#REF!</definedName>
    <definedName name="ApplicatiebeheerWebsite2007">#REF!</definedName>
    <definedName name="ApplicatiebeheerWebsite2008">#REF!</definedName>
    <definedName name="ApplicatiebeheerWebsite2009">#REF!</definedName>
    <definedName name="ApplicatiebeheerWebsite2010">#REF!</definedName>
    <definedName name="arbeidsprestatie">#REF!</definedName>
    <definedName name="arnhem">#REF!</definedName>
    <definedName name="artikel">#REF!</definedName>
    <definedName name="asd" localSheetId="1" hidden="1">'[1]Offerteformulier 1'!#REF!</definedName>
    <definedName name="asd" localSheetId="2" hidden="1">'[1]Offerteformulier 1'!#REF!</definedName>
    <definedName name="asd" hidden="1">'[1]Offerteformulier 1'!#REF!</definedName>
    <definedName name="asdafasfasd" hidden="1">{#N/A,"S 0373 ",TRUE,"Sheet1";#N/A,"S 0374 ",TRUE,"Sheet1";#N/A,"S 0375 ",TRUE,"Sheet1";#N/A,"S 0376 ",TRUE,"Sheet1";#N/A,"S 0699 ",TRUE,"Sheet1";#N/A,"S 0705 ",TRUE,"Sheet1";#N/A,"S 0707 ",TRUE,"Sheet1";#N/A,"S 0708 ",TRUE,"Sheet1";#N/A,"S 0709 ",TRUE,"Sheet1";#N/A,"S 0714 ",TRUE,"Sheet1";#N/A,"S 0716 ",TRUE,"Sheet1";#N/A,"S 0719 ",TRUE,"Sheet1";#N/A,"S 0723 ",TRUE,"Sheet1"}</definedName>
    <definedName name="ASIAcheck">#REF!</definedName>
    <definedName name="ASIAtrig">#REF!</definedName>
    <definedName name="Austria">#REF!</definedName>
    <definedName name="Auto">#REF!</definedName>
    <definedName name="Avond">#REF!</definedName>
    <definedName name="avondvrede">#REF!</definedName>
    <definedName name="b" hidden="1">#REF!</definedName>
    <definedName name="b_nodig">#REF!</definedName>
    <definedName name="balanceinputlocal">#REF!</definedName>
    <definedName name="ballast">#REF!</definedName>
    <definedName name="basisuurlonen">#REF!</definedName>
    <definedName name="basisuurlonenjeugd">#REF!</definedName>
    <definedName name="basisuurlonenVakvolwassenen">#REF!</definedName>
    <definedName name="BAY">#REF!</definedName>
    <definedName name="bedrag">#REF!</definedName>
    <definedName name="Begin">#REF!</definedName>
    <definedName name="beheer">#REF!</definedName>
    <definedName name="Beheerpercentage">#REF!</definedName>
    <definedName name="Behr">#REF!</definedName>
    <definedName name="Belgium">#REF!</definedName>
    <definedName name="bench_cat">#REF!</definedName>
    <definedName name="beoordeling">#REF!</definedName>
    <definedName name="beoordeling2">#REF!</definedName>
    <definedName name="beoordeling3">#REF!</definedName>
    <definedName name="beoordelingindiv">#REF!</definedName>
    <definedName name="berichtok" localSheetId="4">#N/A</definedName>
    <definedName name="berichtok" localSheetId="5">'3b. Schoonmaak per locatie'!berichtok</definedName>
    <definedName name="berichtok" localSheetId="6">#N/A</definedName>
    <definedName name="berichtok" localSheetId="7">#N/A</definedName>
    <definedName name="berichtok" localSheetId="8">#N/A</definedName>
    <definedName name="berichtok" localSheetId="9">#N/A</definedName>
    <definedName name="berichtok" localSheetId="10">#N/A</definedName>
    <definedName name="berichtok" localSheetId="11">#N/A</definedName>
    <definedName name="berichtok" localSheetId="12">#N/A</definedName>
    <definedName name="berichtok" localSheetId="3">#N/A</definedName>
    <definedName name="berichtok">#REF!</definedName>
    <definedName name="berichtoke" localSheetId="4">#N/A</definedName>
    <definedName name="berichtoke" localSheetId="5">'3b. Schoonmaak per locatie'!berichtoke</definedName>
    <definedName name="berichtoke" localSheetId="6">#N/A</definedName>
    <definedName name="berichtoke" localSheetId="7">#N/A</definedName>
    <definedName name="berichtoke" localSheetId="8">#N/A</definedName>
    <definedName name="berichtoke" localSheetId="9">#N/A</definedName>
    <definedName name="berichtoke" localSheetId="10">#N/A</definedName>
    <definedName name="berichtoke" localSheetId="11">#N/A</definedName>
    <definedName name="berichtoke" localSheetId="12">#N/A</definedName>
    <definedName name="berichtoke" localSheetId="3">#N/A</definedName>
    <definedName name="berichtoke">#REF!</definedName>
    <definedName name="berichtoke1" localSheetId="4">#N/A</definedName>
    <definedName name="berichtoke1" localSheetId="5">'3b. Schoonmaak per locatie'!berichtoke1</definedName>
    <definedName name="berichtoke1" localSheetId="6">#N/A</definedName>
    <definedName name="berichtoke1" localSheetId="7">#N/A</definedName>
    <definedName name="berichtoke1" localSheetId="8">#N/A</definedName>
    <definedName name="berichtoke1" localSheetId="9">#N/A</definedName>
    <definedName name="berichtoke1" localSheetId="10">#N/A</definedName>
    <definedName name="berichtoke1" localSheetId="11">#N/A</definedName>
    <definedName name="berichtoke1" localSheetId="12">#N/A</definedName>
    <definedName name="berichtoke1" localSheetId="3">#N/A</definedName>
    <definedName name="berichtoke1">#REF!</definedName>
    <definedName name="Berkt" localSheetId="4">#N/A</definedName>
    <definedName name="Berkt" localSheetId="5">'3b. Schoonmaak per locatie'!Berkt</definedName>
    <definedName name="Berkt" localSheetId="6">#N/A</definedName>
    <definedName name="Berkt" localSheetId="7">#N/A</definedName>
    <definedName name="Berkt" localSheetId="8">#N/A</definedName>
    <definedName name="Berkt" localSheetId="9">#N/A</definedName>
    <definedName name="Berkt" localSheetId="10">#N/A</definedName>
    <definedName name="Berkt" localSheetId="11">#N/A</definedName>
    <definedName name="Berkt" localSheetId="12">#N/A</definedName>
    <definedName name="Berkt" localSheetId="3">#N/A</definedName>
    <definedName name="Berkt">#REF!</definedName>
    <definedName name="bestekcontract">#REF!</definedName>
    <definedName name="besteknr">#REF!</definedName>
    <definedName name="BeTa">#REF!</definedName>
    <definedName name="BijsluitenLeaflet250">#REF!</definedName>
    <definedName name="BijsluitenLeaflet250500">#REF!</definedName>
    <definedName name="BijsluitenLeaflet500">#REF!</definedName>
    <definedName name="bla">#REF!</definedName>
    <definedName name="Bldg">#REF!</definedName>
    <definedName name="BoekjaarNmin1">#REF!</definedName>
    <definedName name="BoekjaarNmin2">#REF!</definedName>
    <definedName name="bonnet">#REF!</definedName>
    <definedName name="BonusdagenFT">#REF!</definedName>
    <definedName name="BonusdagenPT">#REF!</definedName>
    <definedName name="BorrowingRate">#REF!</definedName>
    <definedName name="bouwjaar">#REF!</definedName>
    <definedName name="BriefpapierA3">#REF!</definedName>
    <definedName name="BriefpapierA4">#REF!</definedName>
    <definedName name="BriefpapierA5">#REF!</definedName>
    <definedName name="BriefpapierA6">#REF!</definedName>
    <definedName name="bries">#REF!</definedName>
    <definedName name="BT_Tarief">#REF!</definedName>
    <definedName name="BTW_E">#REF!</definedName>
    <definedName name="BTW_F">#REF!</definedName>
    <definedName name="BTW_N">#REF!</definedName>
    <definedName name="btypes">#REF!</definedName>
    <definedName name="Budget">#REF!</definedName>
    <definedName name="Budgetassumptions">#REF!</definedName>
    <definedName name="bupa">#REF!</definedName>
    <definedName name="BurstSeat">#REF!</definedName>
    <definedName name="Calculatietarief">#REF!</definedName>
    <definedName name="Cap">#REF!</definedName>
    <definedName name="Capacity">#REF!</definedName>
    <definedName name="CashflowEVGemiddeld">#REF!</definedName>
    <definedName name="CashflowEVN">#REF!</definedName>
    <definedName name="CashflowEVNmin1">#REF!</definedName>
    <definedName name="CashflowEVNmin2">#REF!</definedName>
    <definedName name="CashflowGemiddeld">#REF!</definedName>
    <definedName name="CashflowN">#REF!</definedName>
    <definedName name="CashflowNmin1">#REF!</definedName>
    <definedName name="CashflowNmin2">#REF!</definedName>
    <definedName name="cashinputlocal">#REF!</definedName>
    <definedName name="catdw_1_AHB_1">#REF!</definedName>
    <definedName name="catdw_1_AHV_12">#REF!</definedName>
    <definedName name="catdw_1_AHV_2">#REF!</definedName>
    <definedName name="catdw_1_AHV_26">#REF!</definedName>
    <definedName name="catdw_1_AHV_4">#REF!</definedName>
    <definedName name="catdw_1_AHV_51">#REF!</definedName>
    <definedName name="catdw_1_AZB_1">#REF!</definedName>
    <definedName name="catdw_1_AZV_51">#REF!</definedName>
    <definedName name="catdw_1_B0_1">#REF!</definedName>
    <definedName name="catdw_1_B1_1">#REF!</definedName>
    <definedName name="catdw_1_B1I_1">#REF!</definedName>
    <definedName name="catdw_1_B1P_1">#REF!</definedName>
    <definedName name="catdw_1_B1V_1">#REF!</definedName>
    <definedName name="catdw_1_B1W_1">#REF!</definedName>
    <definedName name="catdw_1_B1Z_1">#REF!</definedName>
    <definedName name="catdw_1_B2_1">#REF!</definedName>
    <definedName name="catdw_1_B2S_1">#REF!</definedName>
    <definedName name="catdw_1_B2W_1">#REF!</definedName>
    <definedName name="catdw_1_B3_1">#REF!</definedName>
    <definedName name="catdw_1_B3K_1">#REF!</definedName>
    <definedName name="catdw_1_B3O_1">#REF!</definedName>
    <definedName name="catdw_1_B3P_1">#REF!</definedName>
    <definedName name="catdw_1_B3S_1">#REF!</definedName>
    <definedName name="catdw_1_B3W_1">#REF!</definedName>
    <definedName name="catdw_1_B4_1">#REF!</definedName>
    <definedName name="catdw_1_B4K_1">#REF!</definedName>
    <definedName name="catdw_1_B4R_1">#REF!</definedName>
    <definedName name="catdw_1_B4S_1">#REF!</definedName>
    <definedName name="catdw_1_B5_1">#REF!</definedName>
    <definedName name="catdw_1_B6_1">#REF!</definedName>
    <definedName name="catdw_1_B6C_1">#REF!</definedName>
    <definedName name="catdw_1_B6V_1">#REF!</definedName>
    <definedName name="catdw_1_B6W_1">#REF!</definedName>
    <definedName name="catdw_1_B7_1">#REF!</definedName>
    <definedName name="catdw_1_B7A_1">#REF!</definedName>
    <definedName name="catdw_1_B7E_1">#REF!</definedName>
    <definedName name="catdw_1_B7L_1">#REF!</definedName>
    <definedName name="catdw_1_B7M_1">#REF!</definedName>
    <definedName name="catdw_1_B7P_1">#REF!</definedName>
    <definedName name="catdw_1_B7T_1">#REF!</definedName>
    <definedName name="catdw_1_B7U_1">#REF!</definedName>
    <definedName name="catdw_1_BHB_1">#REF!</definedName>
    <definedName name="catdw_1_BHV_12">#REF!</definedName>
    <definedName name="catdw_1_BHV_26">#REF!</definedName>
    <definedName name="catdw_1_BHV_51">#REF!</definedName>
    <definedName name="catdw_1_BTHB_1">#REF!</definedName>
    <definedName name="catdw_1_BTHV_10">#REF!</definedName>
    <definedName name="catdw_1_BZB_1">#REF!</definedName>
    <definedName name="catdw_1_BZV_51">#REF!</definedName>
    <definedName name="catdw_1_CHB_1">#REF!</definedName>
    <definedName name="catdw_1_CHV_51">#REF!</definedName>
    <definedName name="catdw_1_DHB_1">#REF!</definedName>
    <definedName name="catdw_1_DHV_51">#REF!</definedName>
    <definedName name="catdw_1_EHB_1">#REF!</definedName>
    <definedName name="catdw_1_EHV_12">#REF!</definedName>
    <definedName name="catdw_1_EHV_26">#REF!</definedName>
    <definedName name="catdw_1_EHV_51">#REF!</definedName>
    <definedName name="catdw_1_EZB_1">#REF!</definedName>
    <definedName name="catdw_1_EZV_12">#REF!</definedName>
    <definedName name="catdw_1_EZV_51">#REF!</definedName>
    <definedName name="catdw_1_FHB_1">#REF!</definedName>
    <definedName name="catdw_1_FHV_51">#REF!</definedName>
    <definedName name="catdw_1_GHB_1">#REF!</definedName>
    <definedName name="catdw_1_GHV_12">#REF!</definedName>
    <definedName name="catdw_1_GHV_2">#REF!</definedName>
    <definedName name="catdw_1_GHV_26">#REF!</definedName>
    <definedName name="catdw_1_GHV_4">#REF!</definedName>
    <definedName name="catdw_1_GHV_51">#REF!</definedName>
    <definedName name="catdw_1_GZB_1">#REF!</definedName>
    <definedName name="catdw_1_GZV_51">#REF!</definedName>
    <definedName name="catdw_1_IHB_1">#REF!</definedName>
    <definedName name="catdw_1_IHV_51">#REF!</definedName>
    <definedName name="catdw_1_KHB_1">#REF!</definedName>
    <definedName name="catdw_1_KHV_51">#REF!</definedName>
    <definedName name="catdw_1_KLHB_1">#REF!</definedName>
    <definedName name="catdw_1_KLHV_26">#REF!</definedName>
    <definedName name="catdw_1_KLHV_51">#REF!</definedName>
    <definedName name="catdw_1_KPHB_1">#REF!</definedName>
    <definedName name="catdw_1_KPHV_2">#REF!</definedName>
    <definedName name="catdw_1_KPHV_26">#REF!</definedName>
    <definedName name="catdw_1_KPHV_4">#REF!</definedName>
    <definedName name="catdw_1_KPHV_51">#REF!</definedName>
    <definedName name="catdw_1_LHB_1">#REF!</definedName>
    <definedName name="catdw_1_LHV_2">#REF!</definedName>
    <definedName name="catdw_1_LHV_51">#REF!</definedName>
    <definedName name="catdw_1_OHB_1">#REF!</definedName>
    <definedName name="catdw_1_OHV_51">#REF!</definedName>
    <definedName name="catdw_1_OZB_1">#REF!</definedName>
    <definedName name="catdw_1_OZV_51">#REF!</definedName>
    <definedName name="catdw_1_PHB_1">#REF!</definedName>
    <definedName name="catdw_1_PHV_12">#REF!</definedName>
    <definedName name="catdw_1_PHV_51">#REF!</definedName>
    <definedName name="catdw_1_PZB_1">#REF!</definedName>
    <definedName name="catdw_1_PZV_51">#REF!</definedName>
    <definedName name="catdw_1_RHB_1">#REF!</definedName>
    <definedName name="catdw_1_RHV_12">#REF!</definedName>
    <definedName name="catdw_1_RHV_26">#REF!</definedName>
    <definedName name="catdw_1_RHV_4">#REF!</definedName>
    <definedName name="catdw_1_RHV_51">#REF!</definedName>
    <definedName name="catdw_1_RRHB_1">#REF!</definedName>
    <definedName name="catdw_1_RRHV_51">#REF!</definedName>
    <definedName name="catdw_1_RZB_1">#REF!</definedName>
    <definedName name="catdw_1_RZV_51">#REF!</definedName>
    <definedName name="catdw_1_SHB_1">#REF!</definedName>
    <definedName name="catdw_1_SHV_12">#REF!</definedName>
    <definedName name="catdw_1_SHV_2">#REF!</definedName>
    <definedName name="catdw_1_SHV_26">#REF!</definedName>
    <definedName name="catdw_1_SHV_4">#REF!</definedName>
    <definedName name="catdw_1_SHV_51">#REF!</definedName>
    <definedName name="catdw_1_SLHB_1">#REF!</definedName>
    <definedName name="catdw_1_SLHV_51">#REF!</definedName>
    <definedName name="catdw_1_THB_1">#REF!</definedName>
    <definedName name="catdw_1_THV_12">#REF!</definedName>
    <definedName name="catdw_1_THV_2">#REF!</definedName>
    <definedName name="catdw_1_THV_26">#REF!</definedName>
    <definedName name="catdw_1_THV_4">#REF!</definedName>
    <definedName name="catdw_1_THV_51">#REF!</definedName>
    <definedName name="catdw_1_TRHB_1">#REF!</definedName>
    <definedName name="catdw_1_TRHV_2">#REF!</definedName>
    <definedName name="catdw_1_TRHV_4">#REF!</definedName>
    <definedName name="catdw_1_TZB_1">#REF!</definedName>
    <definedName name="catdw_1_TZV_51">#REF!</definedName>
    <definedName name="catdw_1_V0_51">#REF!</definedName>
    <definedName name="catdw_1_V1_51">#REF!</definedName>
    <definedName name="catdw_1_V1I_51">#REF!</definedName>
    <definedName name="catdw_1_V1P_51">#REF!</definedName>
    <definedName name="catdw_1_V1V_51">#REF!</definedName>
    <definedName name="catdw_1_V1W_51">#REF!</definedName>
    <definedName name="catdw_1_V1Z_51">#REF!</definedName>
    <definedName name="catdw_1_V2_51">#REF!</definedName>
    <definedName name="catdw_1_V2S_51">#REF!</definedName>
    <definedName name="catdw_1_V2W_51">#REF!</definedName>
    <definedName name="catdw_1_V3_51">#REF!</definedName>
    <definedName name="catdw_1_V3K_51">#REF!</definedName>
    <definedName name="catdw_1_V3O_51">#REF!</definedName>
    <definedName name="catdw_1_V3P_51">#REF!</definedName>
    <definedName name="catdw_1_V3S_51">#REF!</definedName>
    <definedName name="catdw_1_V3W_51">#REF!</definedName>
    <definedName name="catdw_1_V4_51">#REF!</definedName>
    <definedName name="catdw_1_V4K_51">#REF!</definedName>
    <definedName name="catdw_1_V4R_51">#REF!</definedName>
    <definedName name="catdw_1_V4S_51">#REF!</definedName>
    <definedName name="catdw_1_V5_51">#REF!</definedName>
    <definedName name="catdw_1_V6_51">#REF!</definedName>
    <definedName name="catdw_1_V6C_51">#REF!</definedName>
    <definedName name="catdw_1_V6V_51">#REF!</definedName>
    <definedName name="catdw_1_V6W_51">#REF!</definedName>
    <definedName name="catdw_1_V7_51">#REF!</definedName>
    <definedName name="catdw_1_V7A_51">#REF!</definedName>
    <definedName name="catdw_1_V7E_51">#REF!</definedName>
    <definedName name="catdw_1_V7L_51">#REF!</definedName>
    <definedName name="catdw_1_V7M_12">#REF!</definedName>
    <definedName name="catdw_1_V7M_51">#REF!</definedName>
    <definedName name="catdw_1_V7P_51">#REF!</definedName>
    <definedName name="catdw_1_V7T_51">#REF!</definedName>
    <definedName name="catdw_1_V7U_51">#REF!</definedName>
    <definedName name="catdw_1_VHB_1">#REF!</definedName>
    <definedName name="catdw_1_VHV_2">#REF!</definedName>
    <definedName name="catdw_1_VHV_26">#REF!</definedName>
    <definedName name="catdw_1_VHV_4">#REF!</definedName>
    <definedName name="catdw_1_VHV_51">#REF!</definedName>
    <definedName name="catdw_1_VZB_1">#REF!</definedName>
    <definedName name="catdw_1_VZV_51">#REF!</definedName>
    <definedName name="catdw_1_WHB_1">#REF!</definedName>
    <definedName name="catdw_1_WHV_51">#REF!</definedName>
    <definedName name="catdw_1_WPHB_1">#REF!</definedName>
    <definedName name="catdw_1_WPHV_51">#REF!</definedName>
    <definedName name="catdw_1_WZB_1">#REF!</definedName>
    <definedName name="catdw_1_WZV_51">#REF!</definedName>
    <definedName name="catdw_1_XBB_1">#REF!</definedName>
    <definedName name="catdw_2_WB0_1">#REF!</definedName>
    <definedName name="catdw_2_WB1_1">#REF!</definedName>
    <definedName name="catdw_2_WB1I_1">#REF!</definedName>
    <definedName name="catdw_2_WB1P_1">#REF!</definedName>
    <definedName name="catdw_2_WB1V_1">#REF!</definedName>
    <definedName name="catdw_2_WB1W_1">#REF!</definedName>
    <definedName name="catdw_2_WB2_1">#REF!</definedName>
    <definedName name="catdw_2_WB2S_1">#REF!</definedName>
    <definedName name="catdw_2_WB2W_1">#REF!</definedName>
    <definedName name="catdw_2_WB3_1">#REF!</definedName>
    <definedName name="catdw_2_WB3K_1">#REF!</definedName>
    <definedName name="catdw_2_WB3O_1">#REF!</definedName>
    <definedName name="catdw_2_WB3P_1">#REF!</definedName>
    <definedName name="catdw_2_WB3S_1">#REF!</definedName>
    <definedName name="catdw_2_WB3W_1">#REF!</definedName>
    <definedName name="catdw_2_WB4_1">#REF!</definedName>
    <definedName name="catdw_2_WB4K_1">#REF!</definedName>
    <definedName name="catdw_2_WB4R_1">#REF!</definedName>
    <definedName name="catdw_2_WB4S_1">#REF!</definedName>
    <definedName name="catdw_2_WB5_1">#REF!</definedName>
    <definedName name="catdw_2_WB6_1">#REF!</definedName>
    <definedName name="catdw_2_WB6C_1">#REF!</definedName>
    <definedName name="catdw_2_WB6V_1">#REF!</definedName>
    <definedName name="catdw_2_WB6W_1">#REF!</definedName>
    <definedName name="catdw_2_WB7_1">#REF!</definedName>
    <definedName name="catdw_2_WB7A_1">#REF!</definedName>
    <definedName name="catdw_2_WB7E_1">#REF!</definedName>
    <definedName name="catdw_2_WB7L_1">#REF!</definedName>
    <definedName name="catdw_2_WB7M_1">#REF!</definedName>
    <definedName name="catdw_2_WB7T_1">#REF!</definedName>
    <definedName name="catfd_1_AHV_12">#REF!</definedName>
    <definedName name="catfd_1_AHV_2">#REF!</definedName>
    <definedName name="catfd_1_AHV_26">#REF!</definedName>
    <definedName name="catfd_1_AHV_39">#REF!</definedName>
    <definedName name="catfd_1_AHV_4">#REF!</definedName>
    <definedName name="catfd_1_AHV_40">#REF!</definedName>
    <definedName name="catfd_1_AHV_51">#REF!</definedName>
    <definedName name="catfd_1_AZV_51">#REF!</definedName>
    <definedName name="catfd_1_B0_1">#REF!</definedName>
    <definedName name="catfd_1_B1_1">#REF!</definedName>
    <definedName name="catfd_1_B1I_1">#REF!</definedName>
    <definedName name="catfd_1_B1P_1">#REF!</definedName>
    <definedName name="catfd_1_B1V_1">#REF!</definedName>
    <definedName name="catfd_1_B1W_1">#REF!</definedName>
    <definedName name="catfd_1_B1Z_1">#REF!</definedName>
    <definedName name="catfd_1_B2_1">#REF!</definedName>
    <definedName name="catfd_1_B2S_1">#REF!</definedName>
    <definedName name="catfd_1_B2W_1">#REF!</definedName>
    <definedName name="catfd_1_B3_1">#REF!</definedName>
    <definedName name="catfd_1_B3K_1">#REF!</definedName>
    <definedName name="catfd_1_B3O_1">#REF!</definedName>
    <definedName name="catfd_1_B3P_1">#REF!</definedName>
    <definedName name="catfd_1_B3S_1">#REF!</definedName>
    <definedName name="catfd_1_B4_1">#REF!</definedName>
    <definedName name="catfd_1_B4K_1">#REF!</definedName>
    <definedName name="catfd_1_B4R_1">#REF!</definedName>
    <definedName name="catfd_1_B4S_1">#REF!</definedName>
    <definedName name="catfd_1_B5_1">#REF!</definedName>
    <definedName name="catfd_1_B6_1">#REF!</definedName>
    <definedName name="catfd_1_B6C_1">#REF!</definedName>
    <definedName name="catfd_1_B6V_1">#REF!</definedName>
    <definedName name="catfd_1_B6W_1">#REF!</definedName>
    <definedName name="catfd_1_B7_1">#REF!</definedName>
    <definedName name="catfd_1_B7A_1">#REF!</definedName>
    <definedName name="catfd_1_B7E_1">#REF!</definedName>
    <definedName name="catfd_1_B7L_1">#REF!</definedName>
    <definedName name="catfd_1_B7M_1">#REF!</definedName>
    <definedName name="catfd_1_B7T_1">#REF!</definedName>
    <definedName name="catfd_1_B7U_1">#REF!</definedName>
    <definedName name="catfd_1_BHV_26">#REF!</definedName>
    <definedName name="catfd_1_BHV_40">#REF!</definedName>
    <definedName name="catfd_1_BHV_42">#REF!</definedName>
    <definedName name="catfd_1_BHV_51">#REF!</definedName>
    <definedName name="catfd_1_BTHV_10">#REF!</definedName>
    <definedName name="catfd_1_BZV_40">#REF!</definedName>
    <definedName name="catfd_1_BZV_42">#REF!</definedName>
    <definedName name="catfd_1_BZV_51">#REF!</definedName>
    <definedName name="catfd_1_DHV_39">#REF!</definedName>
    <definedName name="catfd_1_DHV_40">#REF!</definedName>
    <definedName name="catfd_1_DHV_51">#REF!</definedName>
    <definedName name="catfd_1_EHV_12">#REF!</definedName>
    <definedName name="catfd_1_EHV_26">#REF!</definedName>
    <definedName name="catfd_1_EHV_40">#REF!</definedName>
    <definedName name="catfd_1_EHV_51">#REF!</definedName>
    <definedName name="catfd_1_EZV_40">#REF!</definedName>
    <definedName name="catfd_1_EZV_51">#REF!</definedName>
    <definedName name="catfd_1_FHV_39">#REF!</definedName>
    <definedName name="catfd_1_FHV_40">#REF!</definedName>
    <definedName name="catfd_1_FHV_51">#REF!</definedName>
    <definedName name="catfd_1_GHV_12">#REF!</definedName>
    <definedName name="catfd_1_GHV_2">#REF!</definedName>
    <definedName name="catfd_1_GHV_26">#REF!</definedName>
    <definedName name="catfd_1_GHV_4">#REF!</definedName>
    <definedName name="catfd_1_GHV_40">#REF!</definedName>
    <definedName name="catfd_1_GHV_51">#REF!</definedName>
    <definedName name="catfd_1_GHVD_19">#REF!</definedName>
    <definedName name="catfd_1_GHVR_20">#REF!</definedName>
    <definedName name="catfd_1_GZV_51">#REF!</definedName>
    <definedName name="catfd_1_IHV_51">#REF!</definedName>
    <definedName name="catfd_1_KHV_39">#REF!</definedName>
    <definedName name="catfd_1_KHV_40">#REF!</definedName>
    <definedName name="catfd_1_KHV_51">#REF!</definedName>
    <definedName name="catfd_1_KLHV_26">#REF!</definedName>
    <definedName name="catfd_1_KLHV_51">#REF!</definedName>
    <definedName name="catfd_1_KPHV_2">#REF!</definedName>
    <definedName name="catfd_1_KPHV_26">#REF!</definedName>
    <definedName name="catfd_1_KPHV_4">#REF!</definedName>
    <definedName name="catfd_1_KPHV_51">#REF!</definedName>
    <definedName name="catfd_1_LHV_38">#REF!</definedName>
    <definedName name="catfd_1_LHV_40">#REF!</definedName>
    <definedName name="catfd_1_LHV_51">#REF!</definedName>
    <definedName name="catfd_1_LZV_38">#REF!</definedName>
    <definedName name="catfd_1_MHV_38">#REF!</definedName>
    <definedName name="catfd_1_MHV_40">#REF!</definedName>
    <definedName name="catfd_1_MZV_40">#REF!</definedName>
    <definedName name="catfd_1_OHV_4">#REF!</definedName>
    <definedName name="catfd_1_OHV_51">#REF!</definedName>
    <definedName name="catfd_1_OZV_51">#REF!</definedName>
    <definedName name="catfd_1_PHV_39">#REF!</definedName>
    <definedName name="catfd_1_PHV_40">#REF!</definedName>
    <definedName name="catfd_1_PHV_51">#REF!</definedName>
    <definedName name="catfd_1_PMHV_38">#REF!</definedName>
    <definedName name="catfd_1_PMHV_40">#REF!</definedName>
    <definedName name="catfd_1_PSHV_40">#REF!</definedName>
    <definedName name="catfd_1_PUHV_38">#REF!</definedName>
    <definedName name="catfd_1_PUHV_40">#REF!</definedName>
    <definedName name="catfd_1_PZV_51">#REF!</definedName>
    <definedName name="catfd_1_RHV_12">#REF!</definedName>
    <definedName name="catfd_1_RHV_26">#REF!</definedName>
    <definedName name="catfd_1_RHV_4">#REF!</definedName>
    <definedName name="catfd_1_RHV_40">#REF!</definedName>
    <definedName name="catfd_1_RHV_42">#REF!</definedName>
    <definedName name="catfd_1_RHV_51">#REF!</definedName>
    <definedName name="catfd_1_RRHV_51">#REF!</definedName>
    <definedName name="catfd_1_RZV_51">#REF!</definedName>
    <definedName name="catfd_1_SHV_12">#REF!</definedName>
    <definedName name="catfd_1_SHV_2">#REF!</definedName>
    <definedName name="catfd_1_SHV_26">#REF!</definedName>
    <definedName name="catfd_1_SHV_39">#REF!</definedName>
    <definedName name="catfd_1_SHV_4">#REF!</definedName>
    <definedName name="catfd_1_SHV_40">#REF!</definedName>
    <definedName name="catfd_1_SHV_42">#REF!</definedName>
    <definedName name="catfd_1_SHV_51">#REF!</definedName>
    <definedName name="catfd_1_SLHV_51">#REF!</definedName>
    <definedName name="catfd_1_THV_12">#REF!</definedName>
    <definedName name="catfd_1_THV_2">#REF!</definedName>
    <definedName name="catfd_1_THV_26">#REF!</definedName>
    <definedName name="catfd_1_THV_39">#REF!</definedName>
    <definedName name="catfd_1_THV_4">#REF!</definedName>
    <definedName name="catfd_1_THV_40">#REF!</definedName>
    <definedName name="catfd_1_THV_51">#REF!</definedName>
    <definedName name="catfd_1_TRHV_2">#REF!</definedName>
    <definedName name="catfd_1_TRHV_4">#REF!</definedName>
    <definedName name="catfd_1_TZV_40">#REF!</definedName>
    <definedName name="catfd_1_TZV_51">#REF!</definedName>
    <definedName name="catfd_1_V0_51">#REF!</definedName>
    <definedName name="catfd_1_V1_51">#REF!</definedName>
    <definedName name="catfd_1_V1I_51">#REF!</definedName>
    <definedName name="catfd_1_V1P_51">#REF!</definedName>
    <definedName name="catfd_1_V1V_51">#REF!</definedName>
    <definedName name="catfd_1_V1W_51">#REF!</definedName>
    <definedName name="catfd_1_V1Z_51">#REF!</definedName>
    <definedName name="catfd_1_V2_51">#REF!</definedName>
    <definedName name="catfd_1_V2S_51">#REF!</definedName>
    <definedName name="catfd_1_V2W_51">#REF!</definedName>
    <definedName name="catfd_1_V3_51">#REF!</definedName>
    <definedName name="catfd_1_V3K_51">#REF!</definedName>
    <definedName name="catfd_1_V3O_51">#REF!</definedName>
    <definedName name="catfd_1_V3P_51">#REF!</definedName>
    <definedName name="catfd_1_V3S_51">#REF!</definedName>
    <definedName name="catfd_1_V3W_51">#REF!</definedName>
    <definedName name="catfd_1_V4_51">#REF!</definedName>
    <definedName name="catfd_1_V4K_51">#REF!</definedName>
    <definedName name="catfd_1_V4R_51">#REF!</definedName>
    <definedName name="catfd_1_V4S_51">#REF!</definedName>
    <definedName name="catfd_1_V5_51">#REF!</definedName>
    <definedName name="catfd_1_V6_51">#REF!</definedName>
    <definedName name="catfd_1_V6C_51">#REF!</definedName>
    <definedName name="catfd_1_V6V_51">#REF!</definedName>
    <definedName name="catfd_1_V6W_51">#REF!</definedName>
    <definedName name="catfd_1_V7_51">#REF!</definedName>
    <definedName name="catfd_1_V7A_51">#REF!</definedName>
    <definedName name="catfd_1_V7E_51">#REF!</definedName>
    <definedName name="catfd_1_V7L_51">#REF!</definedName>
    <definedName name="catfd_1_V7M_12">#REF!</definedName>
    <definedName name="catfd_1_V7M_51">#REF!</definedName>
    <definedName name="catfd_1_V7P_51">#REF!</definedName>
    <definedName name="catfd_1_V7T_51">#REF!</definedName>
    <definedName name="catfd_1_V7U_51">#REF!</definedName>
    <definedName name="catfd_1_VHV_2">#REF!</definedName>
    <definedName name="catfd_1_VHV_26">#REF!</definedName>
    <definedName name="catfd_1_VHV_39">#REF!</definedName>
    <definedName name="catfd_1_VHV_4">#REF!</definedName>
    <definedName name="catfd_1_VHV_40">#REF!</definedName>
    <definedName name="catfd_1_VHV_51">#REF!</definedName>
    <definedName name="catfd_1_VZV_40">#REF!</definedName>
    <definedName name="catfd_1_VZV_51">#REF!</definedName>
    <definedName name="catfd_1_WHV_51">#REF!</definedName>
    <definedName name="catfd_1_WPHV_51">#REF!</definedName>
    <definedName name="catfd_1_WZV_51">#REF!</definedName>
    <definedName name="catfd_2_WB0_1">#REF!</definedName>
    <definedName name="catfd_2_WB1_1">#REF!</definedName>
    <definedName name="catfd_2_WB1I_1">#REF!</definedName>
    <definedName name="catfd_2_WB1P_1">#REF!</definedName>
    <definedName name="catfd_2_WB1V_1">#REF!</definedName>
    <definedName name="catfd_2_WB1W_1">#REF!</definedName>
    <definedName name="catfd_2_WB2_1">#REF!</definedName>
    <definedName name="catfd_2_WB2S_1">#REF!</definedName>
    <definedName name="catfd_2_WB2W_1">#REF!</definedName>
    <definedName name="catfd_2_WB3_1">#REF!</definedName>
    <definedName name="catfd_2_WB3K_1">#REF!</definedName>
    <definedName name="catfd_2_WB3O_1">#REF!</definedName>
    <definedName name="catfd_2_WB3P_1">#REF!</definedName>
    <definedName name="catfd_2_WB3S_1">#REF!</definedName>
    <definedName name="catfd_2_WB4_1">#REF!</definedName>
    <definedName name="catfd_2_WB4K_1">#REF!</definedName>
    <definedName name="catfd_2_WB4R_1">#REF!</definedName>
    <definedName name="catfd_2_WB4S_1">#REF!</definedName>
    <definedName name="catfd_2_WB5_1">#REF!</definedName>
    <definedName name="catfd_2_WB6_1">#REF!</definedName>
    <definedName name="catfd_2_WB6V_1">#REF!</definedName>
    <definedName name="catfd_2_WB7_1">#REF!</definedName>
    <definedName name="catfd_2_WB7A_1">#REF!</definedName>
    <definedName name="catfd_2_WB7E_1">#REF!</definedName>
    <definedName name="catfd_2_WB7L_1">#REF!</definedName>
    <definedName name="catfd_2_WB7M_1">#REF!</definedName>
    <definedName name="catfd_2_WB7T_1">#REF!</definedName>
    <definedName name="Catmedewglas">#REF!</definedName>
    <definedName name="catpn_1_AHB_1">#REF!</definedName>
    <definedName name="catpn_1_AHV_1">#REF!</definedName>
    <definedName name="catpn_1_AHV_12">#REF!</definedName>
    <definedName name="catpn_1_AHV_2">#REF!</definedName>
    <definedName name="catpn_1_AHV_26">#REF!</definedName>
    <definedName name="catpn_1_AHV_39">#REF!</definedName>
    <definedName name="catpn_1_AHV_4">#REF!</definedName>
    <definedName name="catpn_1_AHV_40">#REF!</definedName>
    <definedName name="catpn_1_AHV_51">#REF!</definedName>
    <definedName name="catpn_1_AZB_1">#REF!</definedName>
    <definedName name="catpn_1_AZV_51">#REF!</definedName>
    <definedName name="catpn_1_B0_1">#REF!</definedName>
    <definedName name="catpn_1_B1_1">#REF!</definedName>
    <definedName name="catpn_1_B1I_1">#REF!</definedName>
    <definedName name="catpn_1_B1P_1">#REF!</definedName>
    <definedName name="catpn_1_B1V_1">#REF!</definedName>
    <definedName name="catpn_1_B1W_1">#REF!</definedName>
    <definedName name="catpn_1_B1Z_1">#REF!</definedName>
    <definedName name="catpn_1_B2_1">#REF!</definedName>
    <definedName name="catpn_1_B2S_1">#REF!</definedName>
    <definedName name="catpn_1_B2W_1">#REF!</definedName>
    <definedName name="catpn_1_B3_1">#REF!</definedName>
    <definedName name="catpn_1_B3K_1">#REF!</definedName>
    <definedName name="catpn_1_B3O_1">#REF!</definedName>
    <definedName name="catpn_1_B3P_1">#REF!</definedName>
    <definedName name="catpn_1_B3S_1">#REF!</definedName>
    <definedName name="catpn_1_B3W_1">#REF!</definedName>
    <definedName name="catpn_1_B4_1">#REF!</definedName>
    <definedName name="catpn_1_B4K_1">#REF!</definedName>
    <definedName name="catpn_1_B4R_1">#REF!</definedName>
    <definedName name="catpn_1_B4S_1">#REF!</definedName>
    <definedName name="catpn_1_B5_1">#REF!</definedName>
    <definedName name="catpn_1_B6_1">#REF!</definedName>
    <definedName name="catpn_1_B6C_1">#REF!</definedName>
    <definedName name="catpn_1_B6V_1">#REF!</definedName>
    <definedName name="catpn_1_B6W_1">#REF!</definedName>
    <definedName name="catpn_1_B7_1">#REF!</definedName>
    <definedName name="catpn_1_B7A_1">#REF!</definedName>
    <definedName name="catpn_1_B7E_1">#REF!</definedName>
    <definedName name="catpn_1_B7L_1">#REF!</definedName>
    <definedName name="catpn_1_B7M_1">#REF!</definedName>
    <definedName name="catpn_1_B7P_1">#REF!</definedName>
    <definedName name="catpn_1_B7T_1">#REF!</definedName>
    <definedName name="catpn_1_B7U_1">#REF!</definedName>
    <definedName name="catpn_1_BHB_1">#REF!</definedName>
    <definedName name="catpn_1_BHV_1">#REF!</definedName>
    <definedName name="catpn_1_BHV_12">#REF!</definedName>
    <definedName name="catpn_1_BHV_26">#REF!</definedName>
    <definedName name="catpn_1_BHV_40">#REF!</definedName>
    <definedName name="catpn_1_BHV_42">#REF!</definedName>
    <definedName name="catpn_1_BHV_51">#REF!</definedName>
    <definedName name="catpn_1_BTHB_1">#REF!</definedName>
    <definedName name="catpn_1_BTHV_10">#REF!</definedName>
    <definedName name="catpn_1_BZB_1">#REF!</definedName>
    <definedName name="catpn_1_BZV_40">#REF!</definedName>
    <definedName name="catpn_1_BZV_42">#REF!</definedName>
    <definedName name="catpn_1_BZV_51">#REF!</definedName>
    <definedName name="catpn_1_CHB_1">#REF!</definedName>
    <definedName name="catpn_1_CHV_51">#REF!</definedName>
    <definedName name="catpn_1_DHB_1">#REF!</definedName>
    <definedName name="catpn_1_DHV_39">#REF!</definedName>
    <definedName name="catpn_1_DHV_40">#REF!</definedName>
    <definedName name="catpn_1_DHV_51">#REF!</definedName>
    <definedName name="catpn_1_EHB_1">#REF!</definedName>
    <definedName name="catpn_1_EHV_12">#REF!</definedName>
    <definedName name="catpn_1_EHV_26">#REF!</definedName>
    <definedName name="catpn_1_EHV_40">#REF!</definedName>
    <definedName name="catpn_1_EHV_51">#REF!</definedName>
    <definedName name="catpn_1_EZB_1">#REF!</definedName>
    <definedName name="catpn_1_EZV_12">#REF!</definedName>
    <definedName name="catpn_1_EZV_40">#REF!</definedName>
    <definedName name="catpn_1_EZV_51">#REF!</definedName>
    <definedName name="catpn_1_FHB_1">#REF!</definedName>
    <definedName name="catpn_1_FHV_39">#REF!</definedName>
    <definedName name="catpn_1_FHV_40">#REF!</definedName>
    <definedName name="catpn_1_FHV_51">#REF!</definedName>
    <definedName name="catpn_1_GHB_1">#REF!</definedName>
    <definedName name="catpn_1_GHBD_1">#REF!</definedName>
    <definedName name="catpn_1_GHBR_1">#REF!</definedName>
    <definedName name="catpn_1_GHV_1">#REF!</definedName>
    <definedName name="catpn_1_GHV_12">#REF!</definedName>
    <definedName name="catpn_1_GHV_2">#REF!</definedName>
    <definedName name="catpn_1_GHV_26">#REF!</definedName>
    <definedName name="catpn_1_GHV_4">#REF!</definedName>
    <definedName name="catpn_1_GHV_40">#REF!</definedName>
    <definedName name="catpn_1_GHV_51">#REF!</definedName>
    <definedName name="catpn_1_GHVD_19">#REF!</definedName>
    <definedName name="catpn_1_GHVR_20">#REF!</definedName>
    <definedName name="catpn_1_GZB_1">#REF!</definedName>
    <definedName name="catpn_1_GZV_51">#REF!</definedName>
    <definedName name="catpn_1_IHB_1">#REF!</definedName>
    <definedName name="catpn_1_IHV_51">#REF!</definedName>
    <definedName name="catpn_1_KHB_1">#REF!</definedName>
    <definedName name="catpn_1_KHV_39">#REF!</definedName>
    <definedName name="catpn_1_KHV_40">#REF!</definedName>
    <definedName name="catpn_1_KHV_51">#REF!</definedName>
    <definedName name="catpn_1_KLHB_1">#REF!</definedName>
    <definedName name="catpn_1_KLHV_26">#REF!</definedName>
    <definedName name="catpn_1_KLHV_51">#REF!</definedName>
    <definedName name="catpn_1_KPHB_1">#REF!</definedName>
    <definedName name="catpn_1_KPHV_2">#REF!</definedName>
    <definedName name="catpn_1_KPHV_26">#REF!</definedName>
    <definedName name="catpn_1_KPHV_4">#REF!</definedName>
    <definedName name="catpn_1_KPHV_51">#REF!</definedName>
    <definedName name="catpn_1_LHB_1">#REF!</definedName>
    <definedName name="catpn_1_LHV_1">#REF!</definedName>
    <definedName name="catpn_1_LHV_2">#REF!</definedName>
    <definedName name="catpn_1_LHV_38">#REF!</definedName>
    <definedName name="catpn_1_LHV_40">#REF!</definedName>
    <definedName name="catpn_1_LHV_51">#REF!</definedName>
    <definedName name="catpn_1_LZB_1">#REF!</definedName>
    <definedName name="catpn_1_LZV_38">#REF!</definedName>
    <definedName name="catpn_1_MHB_1">#REF!</definedName>
    <definedName name="catpn_1_MHV_38">#REF!</definedName>
    <definedName name="catpn_1_MHV_40">#REF!</definedName>
    <definedName name="catpn_1_MZB_1">#REF!</definedName>
    <definedName name="catpn_1_MZV_40">#REF!</definedName>
    <definedName name="catpn_1_OHB_1">#REF!</definedName>
    <definedName name="catpn_1_OHV_1">#REF!</definedName>
    <definedName name="catpn_1_OHV_4">#REF!</definedName>
    <definedName name="catpn_1_OHV_51">#REF!</definedName>
    <definedName name="catpn_1_OZB_1">#REF!</definedName>
    <definedName name="catpn_1_OZV_51">#REF!</definedName>
    <definedName name="catpn_1_PHB_1">#REF!</definedName>
    <definedName name="catpn_1_PHV_12">#REF!</definedName>
    <definedName name="catpn_1_PHV_39">#REF!</definedName>
    <definedName name="catpn_1_PHV_40">#REF!</definedName>
    <definedName name="catpn_1_PHV_51">#REF!</definedName>
    <definedName name="catpn_1_PMHB_1">#REF!</definedName>
    <definedName name="catpn_1_PMHV_38">#REF!</definedName>
    <definedName name="catpn_1_PMHV_40">#REF!</definedName>
    <definedName name="catpn_1_PSHB_1">#REF!</definedName>
    <definedName name="catpn_1_PSHV_40">#REF!</definedName>
    <definedName name="catpn_1_PUHB_1">#REF!</definedName>
    <definedName name="catpn_1_PUHV_38">#REF!</definedName>
    <definedName name="catpn_1_PUHV_40">#REF!</definedName>
    <definedName name="catpn_1_PZB_1">#REF!</definedName>
    <definedName name="catpn_1_PZV_51">#REF!</definedName>
    <definedName name="catpn_1_RHB_1">#REF!</definedName>
    <definedName name="catpn_1_RHV_12">#REF!</definedName>
    <definedName name="catpn_1_RHV_26">#REF!</definedName>
    <definedName name="catpn_1_RHV_4">#REF!</definedName>
    <definedName name="catpn_1_RHV_40">#REF!</definedName>
    <definedName name="catpn_1_RHV_42">#REF!</definedName>
    <definedName name="catpn_1_RHV_51">#REF!</definedName>
    <definedName name="catpn_1_RRHB_1">#REF!</definedName>
    <definedName name="catpn_1_RRHV_51">#REF!</definedName>
    <definedName name="catpn_1_RZB_1">#REF!</definedName>
    <definedName name="catpn_1_RZV_51">#REF!</definedName>
    <definedName name="catpn_1_SHB_1">#REF!</definedName>
    <definedName name="catpn_1_SHV_1">#REF!</definedName>
    <definedName name="catpn_1_SHV_12">#REF!</definedName>
    <definedName name="catpn_1_SHV_2">#REF!</definedName>
    <definedName name="catpn_1_SHV_26">#REF!</definedName>
    <definedName name="catpn_1_SHV_39">#REF!</definedName>
    <definedName name="catpn_1_SHV_4">#REF!</definedName>
    <definedName name="catpn_1_SHV_40">#REF!</definedName>
    <definedName name="catpn_1_SHV_42">#REF!</definedName>
    <definedName name="catpn_1_SHV_51">#REF!</definedName>
    <definedName name="catpn_1_SLHB_1">#REF!</definedName>
    <definedName name="catpn_1_SLHV_51">#REF!</definedName>
    <definedName name="catpn_1_THB_1">#REF!</definedName>
    <definedName name="catpn_1_THV_12">#REF!</definedName>
    <definedName name="catpn_1_THV_2">#REF!</definedName>
    <definedName name="catpn_1_THV_26">#REF!</definedName>
    <definedName name="catpn_1_THV_39">#REF!</definedName>
    <definedName name="catpn_1_THV_4">#REF!</definedName>
    <definedName name="catpn_1_THV_40">#REF!</definedName>
    <definedName name="catpn_1_THV_51">#REF!</definedName>
    <definedName name="catpn_1_TRHB_1">#REF!</definedName>
    <definedName name="catpn_1_TRHV_2">#REF!</definedName>
    <definedName name="catpn_1_TRHV_4">#REF!</definedName>
    <definedName name="catpn_1_TZB_1">#REF!</definedName>
    <definedName name="catpn_1_TZV_40">#REF!</definedName>
    <definedName name="catpn_1_TZV_51">#REF!</definedName>
    <definedName name="catpn_1_V0_51">#REF!</definedName>
    <definedName name="catpn_1_V1_51">#REF!</definedName>
    <definedName name="catpn_1_V1I_51">#REF!</definedName>
    <definedName name="catpn_1_V1P_51">#REF!</definedName>
    <definedName name="catpn_1_V1V_51">#REF!</definedName>
    <definedName name="catpn_1_V1W_51">#REF!</definedName>
    <definedName name="catpn_1_V1Z_51">#REF!</definedName>
    <definedName name="catpn_1_V2_51">#REF!</definedName>
    <definedName name="catpn_1_V2S_51">#REF!</definedName>
    <definedName name="catpn_1_V2W_51">#REF!</definedName>
    <definedName name="catpn_1_V3_51">#REF!</definedName>
    <definedName name="catpn_1_V3K_51">#REF!</definedName>
    <definedName name="catpn_1_V3O_51">#REF!</definedName>
    <definedName name="catpn_1_V3P_51">#REF!</definedName>
    <definedName name="catpn_1_V3S_51">#REF!</definedName>
    <definedName name="catpn_1_V3W_51">#REF!</definedName>
    <definedName name="catpn_1_V4_51">#REF!</definedName>
    <definedName name="catpn_1_V4K_51">#REF!</definedName>
    <definedName name="catpn_1_V4R_51">#REF!</definedName>
    <definedName name="catpn_1_V4S_51">#REF!</definedName>
    <definedName name="catpn_1_V5_51">#REF!</definedName>
    <definedName name="catpn_1_V6_51">#REF!</definedName>
    <definedName name="catpn_1_V6C_51">#REF!</definedName>
    <definedName name="catpn_1_V6V_51">#REF!</definedName>
    <definedName name="catpn_1_V6W_51">#REF!</definedName>
    <definedName name="catpn_1_V7_51">#REF!</definedName>
    <definedName name="catpn_1_V7A_51">#REF!</definedName>
    <definedName name="catpn_1_V7E_51">#REF!</definedName>
    <definedName name="catpn_1_V7L_51">#REF!</definedName>
    <definedName name="catpn_1_V7M_12">#REF!</definedName>
    <definedName name="catpn_1_V7M_51">#REF!</definedName>
    <definedName name="catpn_1_V7P_51">#REF!</definedName>
    <definedName name="catpn_1_V7T_51">#REF!</definedName>
    <definedName name="catpn_1_V7U_51">#REF!</definedName>
    <definedName name="catpn_1_VHB_1">#REF!</definedName>
    <definedName name="catpn_1_VHV_1">#REF!</definedName>
    <definedName name="catpn_1_VHV_2">#REF!</definedName>
    <definedName name="catpn_1_VHV_26">#REF!</definedName>
    <definedName name="catpn_1_VHV_39">#REF!</definedName>
    <definedName name="catpn_1_VHV_4">#REF!</definedName>
    <definedName name="catpn_1_VHV_40">#REF!</definedName>
    <definedName name="catpn_1_VHV_51">#REF!</definedName>
    <definedName name="catpn_1_VZB_1">#REF!</definedName>
    <definedName name="catpn_1_VZV_40">#REF!</definedName>
    <definedName name="catpn_1_VZV_51">#REF!</definedName>
    <definedName name="catpn_1_WHB_1">#REF!</definedName>
    <definedName name="catpn_1_WHV_51">#REF!</definedName>
    <definedName name="catpn_1_WPHB_1">#REF!</definedName>
    <definedName name="catpn_1_WPHV_51">#REF!</definedName>
    <definedName name="catpn_1_WZB_1">#REF!</definedName>
    <definedName name="catpn_1_WZV_51">#REF!</definedName>
    <definedName name="catpn_1_XBB_1">#REF!</definedName>
    <definedName name="catpn_2_WB0_1">#REF!</definedName>
    <definedName name="catpn_2_WB1_1">#REF!</definedName>
    <definedName name="catpn_2_WB1I_1">#REF!</definedName>
    <definedName name="catpn_2_WB1P_1">#REF!</definedName>
    <definedName name="catpn_2_WB1V_1">#REF!</definedName>
    <definedName name="catpn_2_WB1W_1">#REF!</definedName>
    <definedName name="catpn_2_WB2_1">#REF!</definedName>
    <definedName name="catpn_2_WB2S_1">#REF!</definedName>
    <definedName name="catpn_2_WB2W_1">#REF!</definedName>
    <definedName name="catpn_2_WB3_1">#REF!</definedName>
    <definedName name="catpn_2_WB3K_1">#REF!</definedName>
    <definedName name="catpn_2_WB3O_1">#REF!</definedName>
    <definedName name="catpn_2_WB3P_1">#REF!</definedName>
    <definedName name="catpn_2_WB3S_1">#REF!</definedName>
    <definedName name="catpn_2_WB3W_1">#REF!</definedName>
    <definedName name="catpn_2_WB4_1">#REF!</definedName>
    <definedName name="catpn_2_WB4K_1">#REF!</definedName>
    <definedName name="catpn_2_WB4R_1">#REF!</definedName>
    <definedName name="catpn_2_WB4S_1">#REF!</definedName>
    <definedName name="catpn_2_WB5_1">#REF!</definedName>
    <definedName name="catpn_2_WB6_1">#REF!</definedName>
    <definedName name="catpn_2_WB6C_1">#REF!</definedName>
    <definedName name="catpn_2_WB6V_1">#REF!</definedName>
    <definedName name="catpn_2_WB6W_1">#REF!</definedName>
    <definedName name="catpn_2_WB7_1">#REF!</definedName>
    <definedName name="catpn_2_WB7A_1">#REF!</definedName>
    <definedName name="catpn_2_WB7E_1">#REF!</definedName>
    <definedName name="catpn_2_WB7L_1">#REF!</definedName>
    <definedName name="catpn_2_WB7M_1">#REF!</definedName>
    <definedName name="catpn_2_WB7T_1">#REF!</definedName>
    <definedName name="cattf_1_AHB_1">#REF!</definedName>
    <definedName name="cattf_1_AHV_1">#REF!</definedName>
    <definedName name="cattf_1_AHV_12">#REF!</definedName>
    <definedName name="cattf_1_AHV_2">#REF!</definedName>
    <definedName name="cattf_1_AHV_26">#REF!</definedName>
    <definedName name="cattf_1_AHV_39">#REF!</definedName>
    <definedName name="cattf_1_AHV_4">#REF!</definedName>
    <definedName name="cattf_1_AHV_40">#REF!</definedName>
    <definedName name="cattf_1_AHV_51">#REF!</definedName>
    <definedName name="cattf_1_AZB_1">#REF!</definedName>
    <definedName name="cattf_1_AZV_51">#REF!</definedName>
    <definedName name="cattf_1_B0_1">#REF!</definedName>
    <definedName name="cattf_1_B1_1">#REF!</definedName>
    <definedName name="cattf_1_B1I_1">#REF!</definedName>
    <definedName name="cattf_1_B1P_1">#REF!</definedName>
    <definedName name="cattf_1_B1V_1">#REF!</definedName>
    <definedName name="cattf_1_B1W_1">#REF!</definedName>
    <definedName name="cattf_1_B1Z_1">#REF!</definedName>
    <definedName name="cattf_1_B2_1">#REF!</definedName>
    <definedName name="cattf_1_B2S_1">#REF!</definedName>
    <definedName name="cattf_1_B2W_1">#REF!</definedName>
    <definedName name="cattf_1_B3_1">#REF!</definedName>
    <definedName name="cattf_1_B3K_1">#REF!</definedName>
    <definedName name="cattf_1_B3O_1">#REF!</definedName>
    <definedName name="cattf_1_B3P_1">#REF!</definedName>
    <definedName name="cattf_1_B3S_1">#REF!</definedName>
    <definedName name="cattf_1_B3W_1">#REF!</definedName>
    <definedName name="cattf_1_B4_1">#REF!</definedName>
    <definedName name="cattf_1_B4K_1">#REF!</definedName>
    <definedName name="cattf_1_B4R_1">#REF!</definedName>
    <definedName name="cattf_1_B4S_1">#REF!</definedName>
    <definedName name="cattf_1_B5_1">#REF!</definedName>
    <definedName name="cattf_1_B6_1">#REF!</definedName>
    <definedName name="cattf_1_B6C_1">#REF!</definedName>
    <definedName name="cattf_1_B6V_1">#REF!</definedName>
    <definedName name="cattf_1_B6W_1">#REF!</definedName>
    <definedName name="cattf_1_B7_1">#REF!</definedName>
    <definedName name="cattf_1_B7A_1">#REF!</definedName>
    <definedName name="cattf_1_B7E_1">#REF!</definedName>
    <definedName name="cattf_1_B7L_1">#REF!</definedName>
    <definedName name="cattf_1_B7M_1">#REF!</definedName>
    <definedName name="cattf_1_B7P_1">#REF!</definedName>
    <definedName name="cattf_1_B7T_1">#REF!</definedName>
    <definedName name="cattf_1_B7U_1">#REF!</definedName>
    <definedName name="cattf_1_BHB_1">#REF!</definedName>
    <definedName name="cattf_1_BHV_1">#REF!</definedName>
    <definedName name="cattf_1_BHV_12">#REF!</definedName>
    <definedName name="cattf_1_BHV_26">#REF!</definedName>
    <definedName name="cattf_1_BHV_40">#REF!</definedName>
    <definedName name="cattf_1_BHV_42">#REF!</definedName>
    <definedName name="cattf_1_BHV_51">#REF!</definedName>
    <definedName name="cattf_1_BTHB_1">#REF!</definedName>
    <definedName name="cattf_1_BTHV_10">#REF!</definedName>
    <definedName name="cattf_1_BZB_1">#REF!</definedName>
    <definedName name="cattf_1_BZV_40">#REF!</definedName>
    <definedName name="cattf_1_BZV_42">#REF!</definedName>
    <definedName name="cattf_1_BZV_51">#REF!</definedName>
    <definedName name="cattf_1_CHB_1">#REF!</definedName>
    <definedName name="cattf_1_CHV_51">#REF!</definedName>
    <definedName name="cattf_1_DHB_1">#REF!</definedName>
    <definedName name="cattf_1_DHV_39">#REF!</definedName>
    <definedName name="cattf_1_DHV_40">#REF!</definedName>
    <definedName name="cattf_1_DHV_51">#REF!</definedName>
    <definedName name="cattf_1_EHB_1">#REF!</definedName>
    <definedName name="cattf_1_EHV_12">#REF!</definedName>
    <definedName name="cattf_1_EHV_26">#REF!</definedName>
    <definedName name="cattf_1_EHV_40">#REF!</definedName>
    <definedName name="cattf_1_EHV_51">#REF!</definedName>
    <definedName name="cattf_1_EZB_1">#REF!</definedName>
    <definedName name="cattf_1_EZV_12">#REF!</definedName>
    <definedName name="cattf_1_EZV_40">#REF!</definedName>
    <definedName name="cattf_1_EZV_51">#REF!</definedName>
    <definedName name="cattf_1_FHB_1">#REF!</definedName>
    <definedName name="cattf_1_FHV_39">#REF!</definedName>
    <definedName name="cattf_1_FHV_40">#REF!</definedName>
    <definedName name="cattf_1_FHV_51">#REF!</definedName>
    <definedName name="cattf_1_GHB_1">#REF!</definedName>
    <definedName name="cattf_1_GHBD_1">#REF!</definedName>
    <definedName name="cattf_1_GHBR_1">#REF!</definedName>
    <definedName name="cattf_1_GHV_1">#REF!</definedName>
    <definedName name="cattf_1_GHV_12">#REF!</definedName>
    <definedName name="cattf_1_GHV_2">#REF!</definedName>
    <definedName name="cattf_1_GHV_26">#REF!</definedName>
    <definedName name="cattf_1_GHV_4">#REF!</definedName>
    <definedName name="cattf_1_GHV_40">#REF!</definedName>
    <definedName name="cattf_1_GHV_51">#REF!</definedName>
    <definedName name="cattf_1_GHVD_19">#REF!</definedName>
    <definedName name="cattf_1_GHVR_20">#REF!</definedName>
    <definedName name="cattf_1_GZB_1">#REF!</definedName>
    <definedName name="cattf_1_GZV_51">#REF!</definedName>
    <definedName name="cattf_1_IHB_1">#REF!</definedName>
    <definedName name="cattf_1_IHV_51">#REF!</definedName>
    <definedName name="cattf_1_KHB_1">#REF!</definedName>
    <definedName name="cattf_1_KHV_39">#REF!</definedName>
    <definedName name="cattf_1_KHV_40">#REF!</definedName>
    <definedName name="cattf_1_KHV_51">#REF!</definedName>
    <definedName name="cattf_1_KLHB_1">#REF!</definedName>
    <definedName name="cattf_1_KLHV_26">#REF!</definedName>
    <definedName name="cattf_1_KLHV_51">#REF!</definedName>
    <definedName name="cattf_1_KPHB_1">#REF!</definedName>
    <definedName name="cattf_1_KPHV_2">#REF!</definedName>
    <definedName name="cattf_1_KPHV_26">#REF!</definedName>
    <definedName name="cattf_1_KPHV_4">#REF!</definedName>
    <definedName name="cattf_1_KPHV_51">#REF!</definedName>
    <definedName name="cattf_1_LHB_1">#REF!</definedName>
    <definedName name="cattf_1_LHV_1">#REF!</definedName>
    <definedName name="cattf_1_LHV_2">#REF!</definedName>
    <definedName name="cattf_1_LHV_38">#REF!</definedName>
    <definedName name="cattf_1_LHV_40">#REF!</definedName>
    <definedName name="cattf_1_LHV_51">#REF!</definedName>
    <definedName name="cattf_1_LZB_1">#REF!</definedName>
    <definedName name="cattf_1_LZV_38">#REF!</definedName>
    <definedName name="cattf_1_MHB_1">#REF!</definedName>
    <definedName name="cattf_1_MHV_38">#REF!</definedName>
    <definedName name="cattf_1_MHV_40">#REF!</definedName>
    <definedName name="cattf_1_MZB_1">#REF!</definedName>
    <definedName name="cattf_1_MZV_40">#REF!</definedName>
    <definedName name="cattf_1_OHB_1">#REF!</definedName>
    <definedName name="cattf_1_OHV_1">#REF!</definedName>
    <definedName name="cattf_1_OHV_4">#REF!</definedName>
    <definedName name="cattf_1_OHV_51">#REF!</definedName>
    <definedName name="cattf_1_OZB_1">#REF!</definedName>
    <definedName name="cattf_1_OZV_51">#REF!</definedName>
    <definedName name="cattf_1_PHB_1">#REF!</definedName>
    <definedName name="cattf_1_PHV_12">#REF!</definedName>
    <definedName name="cattf_1_PHV_39">#REF!</definedName>
    <definedName name="cattf_1_PHV_40">#REF!</definedName>
    <definedName name="cattf_1_PHV_51">#REF!</definedName>
    <definedName name="cattf_1_PMHB_1">#REF!</definedName>
    <definedName name="cattf_1_PMHV_38">#REF!</definedName>
    <definedName name="cattf_1_PMHV_40">#REF!</definedName>
    <definedName name="cattf_1_PSHB_1">#REF!</definedName>
    <definedName name="cattf_1_PSHV_40">#REF!</definedName>
    <definedName name="cattf_1_PUHB_1">#REF!</definedName>
    <definedName name="cattf_1_PUHV_38">#REF!</definedName>
    <definedName name="cattf_1_PUHV_40">#REF!</definedName>
    <definedName name="cattf_1_PZB_1">#REF!</definedName>
    <definedName name="cattf_1_PZV_51">#REF!</definedName>
    <definedName name="cattf_1_RHB_1">#REF!</definedName>
    <definedName name="cattf_1_RHV_12">#REF!</definedName>
    <definedName name="cattf_1_RHV_26">#REF!</definedName>
    <definedName name="cattf_1_RHV_4">#REF!</definedName>
    <definedName name="cattf_1_RHV_40">#REF!</definedName>
    <definedName name="cattf_1_RHV_42">#REF!</definedName>
    <definedName name="cattf_1_RHV_51">#REF!</definedName>
    <definedName name="cattf_1_RRHB_1">#REF!</definedName>
    <definedName name="cattf_1_RRHV_51">#REF!</definedName>
    <definedName name="cattf_1_RZB_1">#REF!</definedName>
    <definedName name="cattf_1_RZV_51">#REF!</definedName>
    <definedName name="cattf_1_SHB_1">#REF!</definedName>
    <definedName name="cattf_1_SHV_1">#REF!</definedName>
    <definedName name="cattf_1_SHV_12">#REF!</definedName>
    <definedName name="cattf_1_SHV_2">#REF!</definedName>
    <definedName name="cattf_1_SHV_26">#REF!</definedName>
    <definedName name="cattf_1_SHV_39">#REF!</definedName>
    <definedName name="cattf_1_SHV_4">#REF!</definedName>
    <definedName name="cattf_1_SHV_40">#REF!</definedName>
    <definedName name="cattf_1_SHV_42">#REF!</definedName>
    <definedName name="cattf_1_SHV_51">#REF!</definedName>
    <definedName name="cattf_1_SLHB_1">#REF!</definedName>
    <definedName name="cattf_1_SLHV_51">#REF!</definedName>
    <definedName name="cattf_1_THB_1">#REF!</definedName>
    <definedName name="cattf_1_THV_12">#REF!</definedName>
    <definedName name="cattf_1_THV_2">#REF!</definedName>
    <definedName name="cattf_1_THV_26">#REF!</definedName>
    <definedName name="cattf_1_THV_39">#REF!</definedName>
    <definedName name="cattf_1_THV_4">#REF!</definedName>
    <definedName name="cattf_1_THV_40">#REF!</definedName>
    <definedName name="cattf_1_THV_51">#REF!</definedName>
    <definedName name="cattf_1_TRHB_1">#REF!</definedName>
    <definedName name="cattf_1_TRHV_2">#REF!</definedName>
    <definedName name="cattf_1_TRHV_4">#REF!</definedName>
    <definedName name="cattf_1_TZB_1">#REF!</definedName>
    <definedName name="cattf_1_TZV_40">#REF!</definedName>
    <definedName name="cattf_1_TZV_51">#REF!</definedName>
    <definedName name="cattf_1_V0_51">#REF!</definedName>
    <definedName name="cattf_1_V1_51">#REF!</definedName>
    <definedName name="cattf_1_V1I_51">#REF!</definedName>
    <definedName name="cattf_1_V1P_51">#REF!</definedName>
    <definedName name="cattf_1_V1V_51">#REF!</definedName>
    <definedName name="cattf_1_V1W_51">#REF!</definedName>
    <definedName name="cattf_1_V1Z_51">#REF!</definedName>
    <definedName name="cattf_1_V2_51">#REF!</definedName>
    <definedName name="cattf_1_V2S_51">#REF!</definedName>
    <definedName name="cattf_1_V2W_51">#REF!</definedName>
    <definedName name="cattf_1_V3_51">#REF!</definedName>
    <definedName name="cattf_1_V3K_51">#REF!</definedName>
    <definedName name="cattf_1_V3O_51">#REF!</definedName>
    <definedName name="cattf_1_V3P_51">#REF!</definedName>
    <definedName name="cattf_1_V3S_51">#REF!</definedName>
    <definedName name="cattf_1_V3W_51">#REF!</definedName>
    <definedName name="cattf_1_V4_51">#REF!</definedName>
    <definedName name="cattf_1_V4K_51">#REF!</definedName>
    <definedName name="cattf_1_V4R_51">#REF!</definedName>
    <definedName name="cattf_1_V4S_51">#REF!</definedName>
    <definedName name="cattf_1_V5_51">#REF!</definedName>
    <definedName name="cattf_1_V6_51">#REF!</definedName>
    <definedName name="cattf_1_V6C_51">#REF!</definedName>
    <definedName name="cattf_1_V6V_51">#REF!</definedName>
    <definedName name="cattf_1_V6W_51">#REF!</definedName>
    <definedName name="cattf_1_V7_51">#REF!</definedName>
    <definedName name="cattf_1_V7A_51">#REF!</definedName>
    <definedName name="cattf_1_V7E_51">#REF!</definedName>
    <definedName name="cattf_1_V7L_51">#REF!</definedName>
    <definedName name="cattf_1_V7M_12">#REF!</definedName>
    <definedName name="cattf_1_V7M_51">#REF!</definedName>
    <definedName name="cattf_1_V7P_51">#REF!</definedName>
    <definedName name="cattf_1_V7T_51">#REF!</definedName>
    <definedName name="cattf_1_V7U_51">#REF!</definedName>
    <definedName name="cattf_1_VHB_1">#REF!</definedName>
    <definedName name="cattf_1_VHV_1">#REF!</definedName>
    <definedName name="cattf_1_VHV_2">#REF!</definedName>
    <definedName name="cattf_1_VHV_26">#REF!</definedName>
    <definedName name="cattf_1_VHV_39">#REF!</definedName>
    <definedName name="cattf_1_VHV_4">#REF!</definedName>
    <definedName name="cattf_1_VHV_40">#REF!</definedName>
    <definedName name="cattf_1_VHV_51">#REF!</definedName>
    <definedName name="cattf_1_VZB_1">#REF!</definedName>
    <definedName name="cattf_1_VZV_40">#REF!</definedName>
    <definedName name="cattf_1_VZV_51">#REF!</definedName>
    <definedName name="cattf_1_WHB_1">#REF!</definedName>
    <definedName name="cattf_1_WHV_51">#REF!</definedName>
    <definedName name="cattf_1_WPHB_1">#REF!</definedName>
    <definedName name="cattf_1_WPHV_51">#REF!</definedName>
    <definedName name="cattf_1_WZB_1">#REF!</definedName>
    <definedName name="cattf_1_WZV_51">#REF!</definedName>
    <definedName name="cattf_1_XBB_1">#REF!</definedName>
    <definedName name="cattf_2_WB0_1">#REF!</definedName>
    <definedName name="cattf_2_WB1_1">#REF!</definedName>
    <definedName name="cattf_2_WB1I_1">#REF!</definedName>
    <definedName name="cattf_2_WB1P_1">#REF!</definedName>
    <definedName name="cattf_2_WB1V_1">#REF!</definedName>
    <definedName name="cattf_2_WB1W_1">#REF!</definedName>
    <definedName name="cattf_2_WB2_1">#REF!</definedName>
    <definedName name="cattf_2_WB2S_1">#REF!</definedName>
    <definedName name="cattf_2_WB2W_1">#REF!</definedName>
    <definedName name="cattf_2_WB3_1">#REF!</definedName>
    <definedName name="cattf_2_WB3K_1">#REF!</definedName>
    <definedName name="cattf_2_WB3O_1">#REF!</definedName>
    <definedName name="cattf_2_WB3P_1">#REF!</definedName>
    <definedName name="cattf_2_WB3S_1">#REF!</definedName>
    <definedName name="cattf_2_WB3W_1">#REF!</definedName>
    <definedName name="cattf_2_WB4_1">#REF!</definedName>
    <definedName name="cattf_2_WB4K_1">#REF!</definedName>
    <definedName name="cattf_2_WB4R_1">#REF!</definedName>
    <definedName name="cattf_2_WB4S_1">#REF!</definedName>
    <definedName name="cattf_2_WB5_1">#REF!</definedName>
    <definedName name="cattf_2_WB6_1">#REF!</definedName>
    <definedName name="cattf_2_WB6C_1">#REF!</definedName>
    <definedName name="cattf_2_WB6V_1">#REF!</definedName>
    <definedName name="cattf_2_WB6W_1">#REF!</definedName>
    <definedName name="cattf_2_WB7_1">#REF!</definedName>
    <definedName name="cattf_2_WB7A_1">#REF!</definedName>
    <definedName name="cattf_2_WB7E_1">#REF!</definedName>
    <definedName name="cattf_2_WB7L_1">#REF!</definedName>
    <definedName name="cattf_2_WB7M_1">#REF!</definedName>
    <definedName name="cattf_2_WB7T_1">#REF!</definedName>
    <definedName name="CB_Tarief">#REF!</definedName>
    <definedName name="CB_Wevo_Tarief">#REF!</definedName>
    <definedName name="CE_Tarief">#REF!</definedName>
    <definedName name="CF">#REF!</definedName>
    <definedName name="Checklist_aanbesteding">#REF!</definedName>
    <definedName name="cluster">#REF!</definedName>
    <definedName name="Clustergegevens">#REF!</definedName>
    <definedName name="CM_CE_Tarief">#REF!</definedName>
    <definedName name="CM_Tarief">#REF!</definedName>
    <definedName name="CO">#REF!</definedName>
    <definedName name="Co_Cars">#REF!</definedName>
    <definedName name="code">#REF!</definedName>
    <definedName name="CodeNorm">#REF!</definedName>
    <definedName name="CodeOfferte">#REF!</definedName>
    <definedName name="Comms_Tech">#REF!</definedName>
    <definedName name="COmonteur">#REF!</definedName>
    <definedName name="CompensatieRentabiliteitDoorSolvabiliteit">#REF!</definedName>
    <definedName name="compleet">#REF!</definedName>
    <definedName name="cons_prijs">#REF!</definedName>
    <definedName name="ConsultancyApplicatiebeheerRol1">#REF!</definedName>
    <definedName name="ConsultancyApplicatiebeheerRol2">#REF!</definedName>
    <definedName name="ConsultancyApplicatiebeheerRol3">#REF!</definedName>
    <definedName name="ConsultancyApplicatiebeheerRol4">#REF!</definedName>
    <definedName name="ConsultancyApplicatiebeheerRol5">#REF!</definedName>
    <definedName name="ConsultancyCallcenterRol1">#REF!</definedName>
    <definedName name="ConsultancyCallcenterRol2">#REF!</definedName>
    <definedName name="ConsultancyCallcenterRol3">#REF!</definedName>
    <definedName name="ConsultancyCallcenterRol4">#REF!</definedName>
    <definedName name="ConsultancyCallcenterRol5">#REF!</definedName>
    <definedName name="ConsultancyCallcenterRol6">#REF!</definedName>
    <definedName name="ConsultancyHostingRol1">#REF!</definedName>
    <definedName name="ConsultancyHostingRol2">#REF!</definedName>
    <definedName name="ConsultancyHostingRol3">#REF!</definedName>
    <definedName name="ConsultancyHostingRol4">#REF!</definedName>
    <definedName name="ConsultancyHostingRol5">#REF!</definedName>
    <definedName name="ConsultancyPrintEnMailRol1">#REF!</definedName>
    <definedName name="ConsultancyPrintEnMailRol2">#REF!</definedName>
    <definedName name="ConsultancyPrintEnMailRol3">#REF!</definedName>
    <definedName name="ConsultancyPrintEnMailRol4">#REF!</definedName>
    <definedName name="ConsultancyPrintEnMailRol5">#REF!</definedName>
    <definedName name="ConsultancyUren">#REF!</definedName>
    <definedName name="Contr_toesl">#REF!</definedName>
    <definedName name="Contracttoeslagpercentage">#REF!</definedName>
    <definedName name="Correctiefpercentage">#REF!</definedName>
    <definedName name="COtotaal">#REF!</definedName>
    <definedName name="countryid">#REF!</definedName>
    <definedName name="CountryList">#REF!</definedName>
    <definedName name="cpu">#REF!</definedName>
    <definedName name="CRBs">#REF!</definedName>
    <definedName name="CWS">#REF!</definedName>
    <definedName name="CZO">#REF!</definedName>
    <definedName name="d_gebruikers">#REF!</definedName>
    <definedName name="D_kwal">#REF!</definedName>
    <definedName name="D_open">#REF!</definedName>
    <definedName name="dag">#REF!</definedName>
    <definedName name="Dagelijks">#REF!</definedName>
    <definedName name="Dagen">#REF!</definedName>
    <definedName name="dagenperjaar1">#REF!</definedName>
    <definedName name="dagenperjaar2">#REF!</definedName>
    <definedName name="dagenperweek1">#REF!</definedName>
    <definedName name="dagenperweek2">#REF!</definedName>
    <definedName name="dagsoorttabel1">#REF!</definedName>
    <definedName name="dagsoorttabel2">#REF!</definedName>
    <definedName name="dagwerk1">#REF!</definedName>
    <definedName name="dagwerk10">#REF!</definedName>
    <definedName name="dagwerk100">#REF!</definedName>
    <definedName name="dagwerk101">#REF!</definedName>
    <definedName name="dagwerk102">#REF!</definedName>
    <definedName name="dagwerk103">#REF!</definedName>
    <definedName name="dagwerk104">#REF!</definedName>
    <definedName name="dagwerk105">#REF!</definedName>
    <definedName name="dagwerk106">#REF!</definedName>
    <definedName name="dagwerk107">#REF!</definedName>
    <definedName name="dagwerk108">#REF!</definedName>
    <definedName name="dagwerk109">#REF!</definedName>
    <definedName name="dagwerk11">#REF!</definedName>
    <definedName name="dagwerk110">#REF!</definedName>
    <definedName name="dagwerk111">#REF!</definedName>
    <definedName name="dagwerk112">#REF!</definedName>
    <definedName name="dagwerk113">#REF!</definedName>
    <definedName name="dagwerk114">#REF!</definedName>
    <definedName name="dagwerk115">#REF!</definedName>
    <definedName name="dagwerk116">#REF!</definedName>
    <definedName name="dagwerk117">#REF!</definedName>
    <definedName name="dagwerk118">#REF!</definedName>
    <definedName name="dagwerk119">#REF!</definedName>
    <definedName name="dagwerk12">#REF!</definedName>
    <definedName name="dagwerk120">#REF!</definedName>
    <definedName name="dagwerk121">#REF!</definedName>
    <definedName name="dagwerk122">#REF!</definedName>
    <definedName name="dagwerk123">#REF!</definedName>
    <definedName name="dagwerk124">#REF!</definedName>
    <definedName name="dagwerk125">#REF!</definedName>
    <definedName name="dagwerk126">#REF!</definedName>
    <definedName name="dagwerk127">#REF!</definedName>
    <definedName name="dagwerk128">#REF!</definedName>
    <definedName name="dagwerk129">#REF!</definedName>
    <definedName name="dagwerk13">#REF!</definedName>
    <definedName name="dagwerk130">#REF!</definedName>
    <definedName name="dagwerk131">#REF!</definedName>
    <definedName name="dagwerk132">#REF!</definedName>
    <definedName name="dagwerk14">#REF!</definedName>
    <definedName name="dagwerk15">#REF!</definedName>
    <definedName name="dagwerk16">#REF!</definedName>
    <definedName name="dagwerk17">#REF!</definedName>
    <definedName name="dagwerk18">#REF!</definedName>
    <definedName name="dagwerk19">#REF!</definedName>
    <definedName name="dagwerk2">#REF!</definedName>
    <definedName name="dagwerk20">#REF!</definedName>
    <definedName name="dagwerk21">#REF!</definedName>
    <definedName name="dagwerk22">#REF!</definedName>
    <definedName name="dagwerk23">#REF!</definedName>
    <definedName name="dagwerk24">#REF!</definedName>
    <definedName name="dagwerk25">#REF!</definedName>
    <definedName name="dagwerk26">#REF!</definedName>
    <definedName name="dagwerk27">#REF!</definedName>
    <definedName name="dagwerk28">#REF!</definedName>
    <definedName name="dagwerk29">#REF!</definedName>
    <definedName name="dagwerk3">#REF!</definedName>
    <definedName name="dagwerk30">#REF!</definedName>
    <definedName name="dagwerk31">#REF!</definedName>
    <definedName name="dagwerk32">#REF!</definedName>
    <definedName name="dagwerk33">#REF!</definedName>
    <definedName name="dagwerk34">#REF!</definedName>
    <definedName name="dagwerk35">#REF!</definedName>
    <definedName name="dagwerk36">#REF!</definedName>
    <definedName name="dagwerk37">#REF!</definedName>
    <definedName name="dagwerk38">#REF!</definedName>
    <definedName name="dagwerk39">#REF!</definedName>
    <definedName name="dagwerk4">#REF!</definedName>
    <definedName name="dagwerk40">#REF!</definedName>
    <definedName name="dagwerk41">#REF!</definedName>
    <definedName name="dagwerk42">#REF!</definedName>
    <definedName name="dagwerk43">#REF!</definedName>
    <definedName name="dagwerk44">#REF!</definedName>
    <definedName name="dagwerk45">#REF!</definedName>
    <definedName name="dagwerk46">#REF!</definedName>
    <definedName name="dagwerk47">#REF!</definedName>
    <definedName name="dagwerk48">#REF!</definedName>
    <definedName name="dagwerk49">#REF!</definedName>
    <definedName name="dagwerk5">#REF!</definedName>
    <definedName name="dagwerk50">#REF!</definedName>
    <definedName name="dagwerk51">#REF!</definedName>
    <definedName name="dagwerk52">#REF!</definedName>
    <definedName name="dagwerk53">#REF!</definedName>
    <definedName name="dagwerk54">#REF!</definedName>
    <definedName name="dagwerk55">#REF!</definedName>
    <definedName name="dagwerk56">#REF!</definedName>
    <definedName name="dagwerk57">#REF!</definedName>
    <definedName name="dagwerk58">#REF!</definedName>
    <definedName name="dagwerk59">#REF!</definedName>
    <definedName name="dagwerk6">#REF!</definedName>
    <definedName name="dagwerk60">#REF!</definedName>
    <definedName name="dagwerk61">#REF!</definedName>
    <definedName name="dagwerk62">#REF!</definedName>
    <definedName name="dagwerk63">#REF!</definedName>
    <definedName name="dagwerk64">#REF!</definedName>
    <definedName name="dagwerk65">#REF!</definedName>
    <definedName name="dagwerk66">#REF!</definedName>
    <definedName name="dagwerk67">#REF!</definedName>
    <definedName name="dagwerk68">#REF!</definedName>
    <definedName name="dagwerk69">#REF!</definedName>
    <definedName name="dagwerk7">#REF!</definedName>
    <definedName name="dagwerk70">#REF!</definedName>
    <definedName name="dagwerk71">#REF!</definedName>
    <definedName name="dagwerk72">#REF!</definedName>
    <definedName name="dagwerk73">#REF!</definedName>
    <definedName name="dagwerk74">#REF!</definedName>
    <definedName name="dagwerk75">#REF!</definedName>
    <definedName name="dagwerk76">#REF!</definedName>
    <definedName name="dagwerk77">#REF!</definedName>
    <definedName name="dagwerk78">#REF!</definedName>
    <definedName name="dagwerk79">#REF!</definedName>
    <definedName name="dagwerk8">#REF!</definedName>
    <definedName name="dagwerk80">#REF!</definedName>
    <definedName name="dagwerk81">#REF!</definedName>
    <definedName name="dagwerk82">#REF!</definedName>
    <definedName name="dagwerk83">#REF!</definedName>
    <definedName name="dagwerk84">#REF!</definedName>
    <definedName name="dagwerk85">#REF!</definedName>
    <definedName name="dagwerk86">#REF!</definedName>
    <definedName name="dagwerk87">#REF!</definedName>
    <definedName name="dagwerk88">#REF!</definedName>
    <definedName name="dagwerk89">#REF!</definedName>
    <definedName name="dagwerk9">#REF!</definedName>
    <definedName name="dagwerk90">#REF!</definedName>
    <definedName name="dagwerk91">#REF!</definedName>
    <definedName name="dagwerk92">#REF!</definedName>
    <definedName name="dagwerk93">#REF!</definedName>
    <definedName name="dagwerk94">#REF!</definedName>
    <definedName name="dagwerk95">#REF!</definedName>
    <definedName name="dagwerk96">#REF!</definedName>
    <definedName name="dagwerk97">#REF!</definedName>
    <definedName name="dagwerk98">#REF!</definedName>
    <definedName name="dagwerk99">#REF!</definedName>
    <definedName name="dagwerktabel1">#REF!</definedName>
    <definedName name="dagwerktabel2">#REF!</definedName>
    <definedName name="data">#REF!</definedName>
    <definedName name="Data___Site">#REF!</definedName>
    <definedName name="data_b4567">OFFSET(#REF!,0,0,1,COUNTA(#REF!))</definedName>
    <definedName name="data_c1234">OFFSET(#REF!,0,0,1,COUNTA(#REF!))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_xlnm.Database">#REF!</definedName>
    <definedName name="DataRange">#REF!</definedName>
    <definedName name="Date">#REF!</definedName>
    <definedName name="DATUM">#REF!</definedName>
    <definedName name="DB.Bouwdeel">#REF!</definedName>
    <definedName name="DB.Etage">#REF!</definedName>
    <definedName name="DB.Kengetal">#REF!</definedName>
    <definedName name="DB.Machines">#REF!</definedName>
    <definedName name="DB.Oppervlakte">#REF!</definedName>
    <definedName name="DB.Oppervlakteperjaar">#REF!</definedName>
    <definedName name="DB.Urenperdag">#REF!</definedName>
    <definedName name="DB.Vloer">#REF!</definedName>
    <definedName name="debtall">#REF!</definedName>
    <definedName name="Decision_2011">#REF!</definedName>
    <definedName name="Decision_2012">#REF!</definedName>
    <definedName name="Decision_2013">#REF!</definedName>
    <definedName name="Decision_2014">#REF!</definedName>
    <definedName name="Decision_2015">#REF!</definedName>
    <definedName name="Decision_2016">#REF!</definedName>
    <definedName name="Deeg">#REF!</definedName>
    <definedName name="Def_kosten_pjaar">#REF!</definedName>
    <definedName name="Def_Uren_pjaar">#REF!</definedName>
    <definedName name="DefualtStapBandbreedte">#REF!</definedName>
    <definedName name="dekkingderden">#REF!</definedName>
    <definedName name="DekkingDerdenIntern">#REF!</definedName>
    <definedName name="dekkingmateriaal">#REF!</definedName>
    <definedName name="delivery">#REF!</definedName>
    <definedName name="Denmark">#REF!</definedName>
    <definedName name="desAccount">#REF!</definedName>
    <definedName name="desCustom1">#REF!</definedName>
    <definedName name="desCustom2">#REF!</definedName>
    <definedName name="desCustom3">#REF!</definedName>
    <definedName name="desCustom4">#REF!</definedName>
    <definedName name="desEntity">#REF!</definedName>
    <definedName name="desParent">#REF!</definedName>
    <definedName name="desPeriod">#REF!</definedName>
    <definedName name="desScenario">#REF!</definedName>
    <definedName name="desValue">#REF!</definedName>
    <definedName name="desView">#REF!</definedName>
    <definedName name="desYear">#REF!</definedName>
    <definedName name="dffdf" hidden="1">#REF!</definedName>
    <definedName name="directtoezicht">#REF!</definedName>
    <definedName name="Disc">#REF!</definedName>
    <definedName name="District">#REF!</definedName>
    <definedName name="Dix">#REF!</definedName>
    <definedName name="dk_lk">#REF!</definedName>
    <definedName name="dk_tarief">#REF!</definedName>
    <definedName name="dk_tarief_fe">#REF!</definedName>
    <definedName name="dk_tarief_za">#REF!</definedName>
    <definedName name="DM_Colour">#REF!</definedName>
    <definedName name="DM_Freq">#REF!</definedName>
    <definedName name="Documentation">#REF!</definedName>
    <definedName name="DoorverbondenGesprekPerSeconde">#REF!</definedName>
    <definedName name="douche">#REF!</definedName>
    <definedName name="Drie">#REF!</definedName>
    <definedName name="dropDownRange1.2">#REF!</definedName>
    <definedName name="dropDownRange1.27">#REF!</definedName>
    <definedName name="dropDownRange1.4">#REF!</definedName>
    <definedName name="dropDownRange2.10">#REF!</definedName>
    <definedName name="dropDownRange2.3">#REF!</definedName>
    <definedName name="dsa">#REF!</definedName>
    <definedName name="Dust_Mats">#REF!</definedName>
    <definedName name="DynamischeHefboomfactorGemiddeld">#REF!</definedName>
    <definedName name="DynamischeHefboomfactorN">#REF!</definedName>
    <definedName name="DynamischeHefboomfactorNmin1">#REF!</definedName>
    <definedName name="DynamischeHefboomfactorNmin2">#REF!</definedName>
    <definedName name="ed">#REF!</definedName>
    <definedName name="ed_freq">#REF!</definedName>
    <definedName name="ee">#REF!</definedName>
    <definedName name="Een">#REF!</definedName>
    <definedName name="EENMAL">#REF!</definedName>
    <definedName name="eg">#REF!</definedName>
    <definedName name="Eindbeurt">#REF!</definedName>
    <definedName name="einde" localSheetId="4">#N/A</definedName>
    <definedName name="einde" localSheetId="5">'3b. Schoonmaak per locatie'!einde</definedName>
    <definedName name="einde" localSheetId="6">#N/A</definedName>
    <definedName name="einde" localSheetId="7">#N/A</definedName>
    <definedName name="einde" localSheetId="8">#N/A</definedName>
    <definedName name="einde" localSheetId="9">#N/A</definedName>
    <definedName name="einde" localSheetId="10">#N/A</definedName>
    <definedName name="einde" localSheetId="11">#N/A</definedName>
    <definedName name="einde" localSheetId="12">#N/A</definedName>
    <definedName name="einde" localSheetId="3">#N/A</definedName>
    <definedName name="einde">#REF!</definedName>
    <definedName name="Eindejaarstoeslag">#REF!</definedName>
    <definedName name="eindhoven">#REF!</definedName>
    <definedName name="elisabeth">#REF!</definedName>
    <definedName name="EMEcheck">#REF!</definedName>
    <definedName name="EMEtrig">#REF!</definedName>
    <definedName name="Emonteur">#REF!</definedName>
    <definedName name="EnvelopA4">#REF!</definedName>
    <definedName name="EnvelopA5">#REF!</definedName>
    <definedName name="eqcc">#REF!</definedName>
    <definedName name="eqirr">#REF!</definedName>
    <definedName name="Equip_Type">#REF!</definedName>
    <definedName name="ervaringsjaren">#REF!</definedName>
    <definedName name="Ervaringsjarentoeslag">#REF!</definedName>
    <definedName name="Erwin">#REF!</definedName>
    <definedName name="euro">#REF!</definedName>
    <definedName name="EVA">#REF!</definedName>
    <definedName name="ExactAddinConnection" hidden="1">"001"</definedName>
    <definedName name="ExactAddinConnection.001" hidden="1">"iapetos;001;kosmanh;1"</definedName>
    <definedName name="ExactAddinConnection.002" hidden="1">"iapetos;002;kosmanh;1"</definedName>
    <definedName name="ExactAddinReports" hidden="1">1</definedName>
    <definedName name="ExchangeRate">#REF!</definedName>
    <definedName name="ExchangeRate1">#REF!</definedName>
    <definedName name="ExpiryYear">#REF!</definedName>
    <definedName name="Exponent">#REF!</definedName>
    <definedName name="Extra_dienstverl.">#REF!</definedName>
    <definedName name="Extra_dintel">#REF!</definedName>
    <definedName name="Extra_Visitors">#REF!</definedName>
    <definedName name="extrapunten">#REF!</definedName>
    <definedName name="extrapunten2">#REF!</definedName>
    <definedName name="ExtraSanitair">#REF!</definedName>
    <definedName name="extrawerk">#REF!</definedName>
    <definedName name="ExtraWerkstroom">#REF!</definedName>
    <definedName name="Factor">#REF!</definedName>
    <definedName name="FactorNorm">#REF!</definedName>
    <definedName name="FactorPV">#REF!</definedName>
    <definedName name="Facturatiefreq.">#REF!</definedName>
    <definedName name="fe">#REF!</definedName>
    <definedName name="FeestdagenFT">#REF!</definedName>
    <definedName name="FeestdagenPT">#REF!</definedName>
    <definedName name="ff" hidden="1">#REF!</definedName>
    <definedName name="fff">#REF!</definedName>
    <definedName name="fghf" hidden="1">#REF!</definedName>
    <definedName name="FinancialData">#REF!</definedName>
    <definedName name="Finland">#REF!</definedName>
    <definedName name="fitten">#REF!</definedName>
    <definedName name="fkhwefhl">#REF!</definedName>
    <definedName name="Flex_Rates">#REF!</definedName>
    <definedName name="Flotex">#REF!</definedName>
    <definedName name="Flotex_reinigen">#REF!</definedName>
    <definedName name="FQ0">#REF!</definedName>
    <definedName name="Fr">#REF!</definedName>
    <definedName name="France">#REF!</definedName>
    <definedName name="franchisealgemeen">#REF!</definedName>
    <definedName name="franchiseovergang">#REF!</definedName>
    <definedName name="franchiseww">#REF!</definedName>
    <definedName name="Frekwentie_0">#REF!</definedName>
    <definedName name="freq">#REF!</definedName>
    <definedName name="Freq._104">#REF!</definedName>
    <definedName name="Freq._12">#REF!</definedName>
    <definedName name="Freq._156">#REF!</definedName>
    <definedName name="Freq._2">#REF!</definedName>
    <definedName name="Freq._255">#REF!</definedName>
    <definedName name="Freq._255a">#REF!</definedName>
    <definedName name="Freq._365">#REF!</definedName>
    <definedName name="Freq._4">#REF!</definedName>
    <definedName name="Freq._52">#REF!</definedName>
    <definedName name="freqtabel">#REF!</definedName>
    <definedName name="frequentie">#REF!</definedName>
    <definedName name="Frequenties">#REF!</definedName>
    <definedName name="FSF">#REF!</definedName>
    <definedName name="Fuel">#REF!</definedName>
    <definedName name="functie">#REF!</definedName>
    <definedName name="funk">#REF!</definedName>
    <definedName name="g">#REF!</definedName>
    <definedName name="Gan_R" localSheetId="4">#N/A</definedName>
    <definedName name="Gan_R" localSheetId="5">'3b. Schoonmaak per locatie'!Gan_R</definedName>
    <definedName name="Gan_R" localSheetId="6">#N/A</definedName>
    <definedName name="Gan_R" localSheetId="7">#N/A</definedName>
    <definedName name="Gan_R" localSheetId="8">#N/A</definedName>
    <definedName name="Gan_R" localSheetId="9">#N/A</definedName>
    <definedName name="Gan_R" localSheetId="10">#N/A</definedName>
    <definedName name="Gan_R" localSheetId="11">#N/A</definedName>
    <definedName name="Gan_R" localSheetId="12">#N/A</definedName>
    <definedName name="Gan_R" localSheetId="3">#N/A</definedName>
    <definedName name="Gan_R">#REF!</definedName>
    <definedName name="gdts" localSheetId="1" hidden="1">'[2]Offerteformulier 1'!#REF!</definedName>
    <definedName name="gdts" localSheetId="2" hidden="1">'[2]Offerteformulier 1'!#REF!</definedName>
    <definedName name="gdts" hidden="1">'[2]Offerteformulier 1'!#REF!</definedName>
    <definedName name="gebouw" localSheetId="5">'3b. Schoonmaak per locatie'!$A:$A</definedName>
    <definedName name="gebouw" localSheetId="7">'5. Basis ruimtestaat'!$B:$B</definedName>
    <definedName name="gebouw">#REF!</definedName>
    <definedName name="Gebouw_glas">#REF!</definedName>
    <definedName name="gebouwtype">#REF!</definedName>
    <definedName name="gebruikerscode">#REF!</definedName>
    <definedName name="gein">#REF!</definedName>
    <definedName name="gemtarief">#REF!</definedName>
    <definedName name="gemuurtarief1">#REF!</definedName>
    <definedName name="gemuurtarief2">#REF!</definedName>
    <definedName name="Germany">#REF!</definedName>
    <definedName name="GET_CLIENT">#REF!</definedName>
    <definedName name="GET_CLIENT96">#REF!</definedName>
    <definedName name="GewichtN">#REF!</definedName>
    <definedName name="GewichtNmin1">#REF!</definedName>
    <definedName name="GewichtNmin2">#REF!</definedName>
    <definedName name="GewichtTotaal">#REF!</definedName>
    <definedName name="glas" localSheetId="4">#N/A</definedName>
    <definedName name="glas" localSheetId="5">'3b. Schoonmaak per locatie'!glas</definedName>
    <definedName name="glas" localSheetId="6">#N/A</definedName>
    <definedName name="glas" localSheetId="7">#N/A</definedName>
    <definedName name="glas" localSheetId="8">#N/A</definedName>
    <definedName name="glas" localSheetId="9">#N/A</definedName>
    <definedName name="glas" localSheetId="10">#N/A</definedName>
    <definedName name="glas" localSheetId="11">#N/A</definedName>
    <definedName name="glas" localSheetId="12">#N/A</definedName>
    <definedName name="glas" localSheetId="3">#N/A</definedName>
    <definedName name="glas">#REF!</definedName>
    <definedName name="glas_excl">#REF!</definedName>
    <definedName name="glas_incl">#REF!</definedName>
    <definedName name="Glasbewassing">#REF!</definedName>
    <definedName name="glasbwas">#REF!</definedName>
    <definedName name="glassoort">#REF!</definedName>
    <definedName name="Glassoort2">#REF!</definedName>
    <definedName name="Gls_G">#REF!</definedName>
    <definedName name="gordijnen">#REF!</definedName>
    <definedName name="grafitti">#REF!</definedName>
    <definedName name="gron">#REF!</definedName>
    <definedName name="gs" hidden="1">#REF!</definedName>
    <definedName name="gs_lk">#REF!</definedName>
    <definedName name="gs_tarief">#REF!</definedName>
    <definedName name="gs_tarief_fe">#REF!</definedName>
    <definedName name="GWE_Oud_Nieuw">#REF!</definedName>
    <definedName name="gy" hidden="1">#REF!</definedName>
    <definedName name="hallo">#REF!</definedName>
    <definedName name="han" localSheetId="4" hidden="1">#REF!</definedName>
    <definedName name="han" localSheetId="5" hidden="1">#REF!</definedName>
    <definedName name="han" localSheetId="6" hidden="1">#REF!</definedName>
    <definedName name="han" localSheetId="7" hidden="1">#REF!</definedName>
    <definedName name="han" localSheetId="8" hidden="1">#REF!</definedName>
    <definedName name="han" localSheetId="9" hidden="1">#REF!</definedName>
    <definedName name="han" localSheetId="10" hidden="1">#REF!</definedName>
    <definedName name="han" localSheetId="11" hidden="1">#REF!</definedName>
    <definedName name="han" localSheetId="12" hidden="1">#REF!</definedName>
    <definedName name="han" localSheetId="3" hidden="1">#REF!</definedName>
    <definedName name="han" hidden="1">#REF!</definedName>
    <definedName name="Hand_Soap">#REF!</definedName>
    <definedName name="Hand_Towels">#REF!</definedName>
    <definedName name="Handdoekrollen">#REF!</definedName>
    <definedName name="HC_2011">#REF!</definedName>
    <definedName name="HC_2012">#REF!</definedName>
    <definedName name="HC_2013">#REF!</definedName>
    <definedName name="HC_2014">#REF!</definedName>
    <definedName name="HC_2015">#REF!</definedName>
    <definedName name="HC_2016">#REF!</definedName>
    <definedName name="HC_2017">#REF!</definedName>
    <definedName name="HC_2018">#REF!</definedName>
    <definedName name="HC_2019">#REF!</definedName>
    <definedName name="hda">#REF!</definedName>
    <definedName name="headings">#REF!</definedName>
    <definedName name="heerlen">#REF!</definedName>
    <definedName name="henk">#REF!</definedName>
    <definedName name="hfdhd">#REF!</definedName>
    <definedName name="HFreq.">#REF!</definedName>
    <definedName name="hhhhh">#REF!</definedName>
    <definedName name="hjkjhkj">#REF!</definedName>
    <definedName name="holendrecht">#REF!</definedName>
    <definedName name="home">#REF!</definedName>
    <definedName name="host">#REF!</definedName>
    <definedName name="HostingBedrijven2007">#REF!</definedName>
    <definedName name="HostingBedrijven2008">#REF!</definedName>
    <definedName name="HostingBedrijven2009">#REF!</definedName>
    <definedName name="HostingBedrijven2010">#REF!</definedName>
    <definedName name="HostingBurger2007">#REF!</definedName>
    <definedName name="HostingBurger2008">#REF!</definedName>
    <definedName name="HostingBurger2009">#REF!</definedName>
    <definedName name="HostingBurger2010">#REF!</definedName>
    <definedName name="HostingOndersteunendeDiensten2007">#REF!</definedName>
    <definedName name="HostingOndersteunendeDiensten2008">#REF!</definedName>
    <definedName name="HostingOndersteunendeDiensten2009">#REF!</definedName>
    <definedName name="HostingOndersteunendeDiensten2010">#REF!</definedName>
    <definedName name="HostingWebsite2007">#REF!</definedName>
    <definedName name="HostingWebsite2008">#REF!</definedName>
    <definedName name="HostingWebsite2009">#REF!</definedName>
    <definedName name="HostingWebsite2010">#REF!</definedName>
    <definedName name="hours">#REF!</definedName>
    <definedName name="html" hidden="1">{"'Blad1'!$A$1:$Q$51"}</definedName>
    <definedName name="HTML_CodePage" hidden="1">1252</definedName>
    <definedName name="HTML_Control" localSheetId="1" hidden="1">{"'ma_vr'!$A$1:$AA$42"}</definedName>
    <definedName name="HTML_Control" localSheetId="2" hidden="1">{"'ma_vr'!$A$1:$AA$42"}</definedName>
    <definedName name="HTML_Control" localSheetId="4" hidden="1">{"'ma_vr'!$A$1:$AA$42"}</definedName>
    <definedName name="HTML_Control" localSheetId="5" hidden="1">{"'ma_vr'!$A$1:$AA$42"}</definedName>
    <definedName name="HTML_Control" localSheetId="6" hidden="1">{"'ma_vr'!$A$1:$AA$42"}</definedName>
    <definedName name="HTML_Control" localSheetId="7" hidden="1">{"'ma_vr'!$A$1:$AA$42"}</definedName>
    <definedName name="HTML_Control" localSheetId="8" hidden="1">{"'ma_vr'!$A$1:$AA$42"}</definedName>
    <definedName name="HTML_Control" localSheetId="9" hidden="1">{"'ma_vr'!$A$1:$AA$42"}</definedName>
    <definedName name="HTML_Control" localSheetId="10" hidden="1">{"'ma_vr'!$A$1:$AA$42"}</definedName>
    <definedName name="HTML_Control" localSheetId="11" hidden="1">{"'ma_vr'!$A$1:$AA$42"}</definedName>
    <definedName name="HTML_Control" localSheetId="12" hidden="1">{"'ma_vr'!$A$1:$AA$42"}</definedName>
    <definedName name="HTML_Control" localSheetId="0" hidden="1">{"'ma_vr'!$A$1:$AA$42"}</definedName>
    <definedName name="HTML_Control" localSheetId="3" hidden="1">{"'ma_vr'!$A$1:$AA$42"}</definedName>
    <definedName name="HTML_Control" hidden="1">{"'ma_vr'!$A$1:$AA$42"}</definedName>
    <definedName name="HTML_Control_1" localSheetId="1" hidden="1">{"'ma_vr'!$A$1:$AA$42"}</definedName>
    <definedName name="HTML_Control_1" localSheetId="2" hidden="1">{"'ma_vr'!$A$1:$AA$42"}</definedName>
    <definedName name="HTML_Control_1" localSheetId="0" hidden="1">{"'ma_vr'!$A$1:$AA$42"}</definedName>
    <definedName name="HTML_Control_1" hidden="1">{"'ma_vr'!$A$1:$AA$42"}</definedName>
    <definedName name="HTML_Control_1_1" localSheetId="1" hidden="1">{"'ma_vr'!$A$1:$AA$42"}</definedName>
    <definedName name="HTML_Control_1_1" localSheetId="2" hidden="1">{"'ma_vr'!$A$1:$AA$42"}</definedName>
    <definedName name="HTML_Control_1_1" hidden="1">{"'ma_vr'!$A$1:$AA$42"}</definedName>
    <definedName name="HTML_Control_2" localSheetId="1" hidden="1">{"'ma_vr'!$A$1:$AA$42"}</definedName>
    <definedName name="HTML_Control_2" localSheetId="2" hidden="1">{"'ma_vr'!$A$1:$AA$42"}</definedName>
    <definedName name="HTML_Control_2" hidden="1">{"'ma_vr'!$A$1:$AA$42"}</definedName>
    <definedName name="HTML_Control_2_1" localSheetId="1" hidden="1">{"'ma_vr'!$A$1:$AA$42"}</definedName>
    <definedName name="HTML_Control_2_1" localSheetId="2" hidden="1">{"'ma_vr'!$A$1:$AA$42"}</definedName>
    <definedName name="HTML_Control_2_1" hidden="1">{"'ma_vr'!$A$1:$AA$42"}</definedName>
    <definedName name="HTML_Control_3" localSheetId="1" hidden="1">{"'ma_vr'!$A$1:$AA$42"}</definedName>
    <definedName name="HTML_Control_3" localSheetId="2" hidden="1">{"'ma_vr'!$A$1:$AA$42"}</definedName>
    <definedName name="HTML_Control_3"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html2" hidden="1">{"'Blad1'!$A$1:$Q$51"}</definedName>
    <definedName name="html3" hidden="1">{"'Blad1'!$A$1:$Q$51"}</definedName>
    <definedName name="huigenbosch">#REF!</definedName>
    <definedName name="huntum">#REF!</definedName>
    <definedName name="Hyg_Type">#REF!</definedName>
    <definedName name="I">#REF!</definedName>
    <definedName name="Icol">#REF!</definedName>
    <definedName name="IEfactor">#REF!</definedName>
    <definedName name="index">#REF!</definedName>
    <definedName name="Index_2016">#REF!</definedName>
    <definedName name="Index_2017">#REF!</definedName>
    <definedName name="Index_2018">#REF!</definedName>
    <definedName name="Index_2019">#REF!</definedName>
    <definedName name="Index_2020">#REF!</definedName>
    <definedName name="Indexperc.">#REF!</definedName>
    <definedName name="Industrieel">#REF!</definedName>
    <definedName name="INGNORM">#REF!</definedName>
    <definedName name="InitiëleKostenInrichting">#REF!</definedName>
    <definedName name="inkvoordeel">#REF!</definedName>
    <definedName name="Input">#REF!</definedName>
    <definedName name="Inschrijver">#REF!</definedName>
    <definedName name="inspectie">#REF!</definedName>
    <definedName name="instantie">#REF!</definedName>
    <definedName name="Introduction">#REF!</definedName>
    <definedName name="Invulinstructie">#REF!</definedName>
    <definedName name="INVULSCHEMA">#REF!</definedName>
    <definedName name="INVULSCHEMALL">#REF!</definedName>
    <definedName name="INVULSCHEMALS">#REF!</definedName>
    <definedName name="irr">#REF!</definedName>
    <definedName name="ISSGAAP">#REF!</definedName>
    <definedName name="ISSownership">#REF!</definedName>
    <definedName name="Italy">#REF!</definedName>
    <definedName name="IY">#REF!</definedName>
    <definedName name="jaaruren">#REF!</definedName>
    <definedName name="jacqueline">#REF!</definedName>
    <definedName name="Jeugd">#REF!</definedName>
    <definedName name="jj" localSheetId="1" hidden="1">'[2]Offerteformulier 1'!#REF!</definedName>
    <definedName name="jj" localSheetId="2" hidden="1">'[2]Offerteformulier 1'!#REF!</definedName>
    <definedName name="jj" localSheetId="0" hidden="1">'[2]Offerteformulier 1'!#REF!</definedName>
    <definedName name="jj" hidden="1">#REF!</definedName>
    <definedName name="k_nodig">#REF!</definedName>
    <definedName name="keesom">#REF!</definedName>
    <definedName name="KengCode">#REF!</definedName>
    <definedName name="Kengetal">#REF!</definedName>
    <definedName name="kengetalDC">#REF!</definedName>
    <definedName name="kengetallen">#REF!</definedName>
    <definedName name="Kengetallenoverzicht">#REF!</definedName>
    <definedName name="kengetaloverig">#REF!</definedName>
    <definedName name="kengetaltabel">#REF!</definedName>
    <definedName name="kengetaltabel1">#REF!</definedName>
    <definedName name="kengetaltabel2">#REF!</definedName>
    <definedName name="Kentalnvb">#REF!</definedName>
    <definedName name="keuken">#REF!</definedName>
    <definedName name="keuze">#REF!</definedName>
    <definedName name="keuzegetal">#REF!</definedName>
    <definedName name="kjh" hidden="1">#REF!</definedName>
    <definedName name="klant">#REF!</definedName>
    <definedName name="klantcode">#REF!</definedName>
    <definedName name="Klantnaam">#REF!</definedName>
    <definedName name="Kleding">#REF!</definedName>
    <definedName name="kleihut">#REF!</definedName>
    <definedName name="KleinMat">#REF!</definedName>
    <definedName name="Kleinmateriaal">#REF!</definedName>
    <definedName name="KLFactor">#REF!</definedName>
    <definedName name="kln" localSheetId="1">#REF!</definedName>
    <definedName name="kln" localSheetId="2">#REF!</definedName>
    <definedName name="kln">#REF!</definedName>
    <definedName name="knockout">#REF!</definedName>
    <definedName name="Knutselmarge">#REF!</definedName>
    <definedName name="kok" localSheetId="1" hidden="1">'[2]Offerteformulier 1'!#REF!</definedName>
    <definedName name="kok" localSheetId="2" hidden="1">'[2]Offerteformulier 1'!#REF!</definedName>
    <definedName name="kok" hidden="1">'[2]Offerteformulier 1'!#REF!</definedName>
    <definedName name="konckout">#REF!</definedName>
    <definedName name="kop">#REF!</definedName>
    <definedName name="Kortiiing">#REF!</definedName>
    <definedName name="KortverzuimFT">#REF!</definedName>
    <definedName name="kortverzuimPT">#REF!</definedName>
    <definedName name="KOS">#REF!</definedName>
    <definedName name="Kosten_addit">#REF!</definedName>
    <definedName name="Kosten_perjaar">#REF!</definedName>
    <definedName name="KostenPerCall0tot100">#REF!</definedName>
    <definedName name="KostenPerCall1001tot1500">#REF!</definedName>
    <definedName name="KostenPerCall101tot250">#REF!</definedName>
    <definedName name="KostenPerCall1501tot2000">#REF!</definedName>
    <definedName name="KostenPerCall2001tot2500">#REF!</definedName>
    <definedName name="KostenPerCall2500plus">#REF!</definedName>
    <definedName name="KostenPerCall251tot500">#REF!</definedName>
    <definedName name="KostenPerCall501tot750">#REF!</definedName>
    <definedName name="KostenPerCall751tot1000">#REF!</definedName>
    <definedName name="kredtall">#REF!</definedName>
    <definedName name="kwartaal">#REF!</definedName>
    <definedName name="kwartaal_prijs">#REF!</definedName>
    <definedName name="kwartaal_uren">#REF!</definedName>
    <definedName name="l_gebruikers">#REF!</definedName>
    <definedName name="L_Kwal">#REF!</definedName>
    <definedName name="L_open">#REF!</definedName>
    <definedName name="la">#REF!</definedName>
    <definedName name="Laag1">#REF!</definedName>
    <definedName name="Laag2">#REF!</definedName>
    <definedName name="Laag3">#REF!</definedName>
    <definedName name="Laag7">#REF!</definedName>
    <definedName name="Laag8">#REF!</definedName>
    <definedName name="Label2">OFFSET(#REF!,#REF!,0,#REF!-#REF!+1,1)</definedName>
    <definedName name="Labels">OFFSET(#REF!,0,0,COUNTA(#REF!))</definedName>
    <definedName name="lamellen">#REF!</definedName>
    <definedName name="Laptop">#REF!</definedName>
    <definedName name="Laser">#REF!</definedName>
    <definedName name="LC">#REF!</definedName>
    <definedName name="LCLKG">#REF!</definedName>
    <definedName name="LCSAN">#REF!</definedName>
    <definedName name="LCVERKEERSRUIMTEN">#REF!</definedName>
    <definedName name="LeaseDuration">#REF!</definedName>
    <definedName name="Leiding">#REF!</definedName>
    <definedName name="Leiding_kosten">#REF!</definedName>
    <definedName name="Leiding_uren">#REF!</definedName>
    <definedName name="levensduur">#REF!</definedName>
    <definedName name="LHK">#REF!</definedName>
    <definedName name="Light_Periodics">#REF!</definedName>
    <definedName name="Lijn">#REF!</definedName>
    <definedName name="lijst">#REF!</definedName>
    <definedName name="lijst_zdg">#REF!</definedName>
    <definedName name="LijstLocaties">OFFSET(#REF!,MATCH(#REF!,#REF!),0,COUNTIF(#REF!,#REF!))</definedName>
    <definedName name="LijstSteden">OFFSET(#REF!,0,0,COUNTIF(#REF!,"???*"))</definedName>
    <definedName name="lindenburch">#REF!</definedName>
    <definedName name="lindenburgh">#REF!</definedName>
    <definedName name="Lino">#REF!</definedName>
    <definedName name="Lino_recoaten">#REF!</definedName>
    <definedName name="LiquiditeitGemiddeld">#REF!</definedName>
    <definedName name="LiquiditeitN">#REF!</definedName>
    <definedName name="LiquiditeitNmin1">#REF!</definedName>
    <definedName name="LiquiditeitNmin2">#REF!</definedName>
    <definedName name="LiquidRatioN">#REF!</definedName>
    <definedName name="LiquidRatioNmin1">#REF!</definedName>
    <definedName name="LiquidRatioNmin2">#REF!</definedName>
    <definedName name="listENTITIES">#REF!</definedName>
    <definedName name="listENTITYPARENT">#REF!</definedName>
    <definedName name="listPERIOD">#REF!</definedName>
    <definedName name="LIT">#REF!</definedName>
    <definedName name="lll">#REF!</definedName>
    <definedName name="lnkstn_divers">#REF!</definedName>
    <definedName name="lnkstn_speciaal">#REF!</definedName>
    <definedName name="LocalCurrency">#REF!</definedName>
    <definedName name="LocalCurrency1">#REF!</definedName>
    <definedName name="locatie">#REF!</definedName>
    <definedName name="Locatie1">#REF!</definedName>
    <definedName name="Locatie2">#REF!</definedName>
    <definedName name="Locatiecode">#REF!</definedName>
    <definedName name="LocatieNaam">#REF!</definedName>
    <definedName name="locationlist">#REF!</definedName>
    <definedName name="Lokatieadres">#REF!</definedName>
    <definedName name="Loongroep">#REF!</definedName>
    <definedName name="Loongroepen">#REF!</definedName>
    <definedName name="lotus">#REF!</definedName>
    <definedName name="LOUNGE">#REF!</definedName>
    <definedName name="Lower">#REF!</definedName>
    <definedName name="luxaflex">#REF!</definedName>
    <definedName name="LW">#REF!</definedName>
    <definedName name="m">#REF!</definedName>
    <definedName name="M_nodig">#REF!</definedName>
    <definedName name="M2Flotex">#REF!</definedName>
    <definedName name="m2jaar">#REF!</definedName>
    <definedName name="M2Lino">#REF!</definedName>
    <definedName name="Maaaaarge">#REF!</definedName>
    <definedName name="maand">#REF!</definedName>
    <definedName name="MaandelijkseFeeCallcenters">#REF!</definedName>
    <definedName name="maandprijs">#REF!</definedName>
    <definedName name="maanduren">#REF!</definedName>
    <definedName name="Machines">#REF!</definedName>
    <definedName name="Macro3">#REF!</definedName>
    <definedName name="macrop12f2">#REF!</definedName>
    <definedName name="MacroP17">#REF!</definedName>
    <definedName name="MacroP17_6">#REF!</definedName>
    <definedName name="Macrop2">#REF!</definedName>
    <definedName name="macroP3f16">#REF!</definedName>
    <definedName name="Macrop6">#REF!</definedName>
    <definedName name="Macrop7">#REF!</definedName>
    <definedName name="macrox">#N/A</definedName>
    <definedName name="MainCat">#REF!</definedName>
    <definedName name="Man_Miles">#REF!</definedName>
    <definedName name="Man_Track">#REF!</definedName>
    <definedName name="Man_Trans">#REF!</definedName>
    <definedName name="management">#REF!</definedName>
    <definedName name="ManInput">#REF!</definedName>
    <definedName name="ManIntroduction">#REF!</definedName>
    <definedName name="Manual">#REF!</definedName>
    <definedName name="Mat_storing">#REF!</definedName>
    <definedName name="Mat_toeslag">#REF!</definedName>
    <definedName name="Mat_Uitb_toeslag">#REF!</definedName>
    <definedName name="MatenMid">#REF!</definedName>
    <definedName name="MatenMid_3">#REF!</definedName>
    <definedName name="Materiaaltoeslagpercentage">#REF!</definedName>
    <definedName name="matmid">#REF!</definedName>
    <definedName name="MatrixLiquiditeit">#REF!</definedName>
    <definedName name="MatrixRentabiliteit">#REF!</definedName>
    <definedName name="MatrixSolvabiliteit">#REF!</definedName>
    <definedName name="mavr">#REF!</definedName>
    <definedName name="MaxLev">#REF!</definedName>
    <definedName name="MaxX">#REF!</definedName>
    <definedName name="Medewerkergegevens">#REF!</definedName>
    <definedName name="Medical">#REF!</definedName>
    <definedName name="medium1">#REF!</definedName>
    <definedName name="medium2">#REF!</definedName>
    <definedName name="meilust">#REF!</definedName>
    <definedName name="mercator">#REF!</definedName>
    <definedName name="Meters">#REF!</definedName>
    <definedName name="mini_labels">OFFSET(#REF!,0,0,1,COUNTA(#REF!))</definedName>
    <definedName name="MinimaleScore">#REF!</definedName>
    <definedName name="MinimumLiquiditeit">#REF!</definedName>
    <definedName name="MinimumPuntenPerJaar">#REF!</definedName>
    <definedName name="MinimumRentabiliteit">#REF!</definedName>
    <definedName name="MinimumScoreLiquiditeit">#REF!</definedName>
    <definedName name="MinimumScoreRentabiliteit">#REF!</definedName>
    <definedName name="MinimumScoreSolvabiliteit">#REF!</definedName>
    <definedName name="MinimumSolvabiliteit">#REF!</definedName>
    <definedName name="MinorityInterestInSubsidiariesN">#REF!</definedName>
    <definedName name="MinorityInterestInSubsidiariesNmin1">#REF!</definedName>
    <definedName name="MinorityInterestInSubsidiariesNmin2">#REF!</definedName>
    <definedName name="minuut">#REF!</definedName>
    <definedName name="ml">#REF!</definedName>
    <definedName name="mm" localSheetId="1" hidden="1">'[2]Offerteformulier 1'!#REF!</definedName>
    <definedName name="mm" localSheetId="2" hidden="1">'[2]Offerteformulier 1'!#REF!</definedName>
    <definedName name="mm" localSheetId="0" hidden="1">'[2]Offerteformulier 1'!#REF!</definedName>
    <definedName name="mm" hidden="1">#REF!</definedName>
    <definedName name="monteur">#REF!</definedName>
    <definedName name="Month">#REF!</definedName>
    <definedName name="MRmonteur">#REF!</definedName>
    <definedName name="Mutatiederdekwartaal" localSheetId="1" hidden="1">{"'ma_vr'!$A$1:$AA$42"}</definedName>
    <definedName name="Mutatiederdekwartaal" localSheetId="2" hidden="1">{"'ma_vr'!$A$1:$AA$42"}</definedName>
    <definedName name="Mutatiederdekwartaal" localSheetId="4" hidden="1">{"'ma_vr'!$A$1:$AA$42"}</definedName>
    <definedName name="Mutatiederdekwartaal" localSheetId="5" hidden="1">{"'ma_vr'!$A$1:$AA$42"}</definedName>
    <definedName name="Mutatiederdekwartaal" localSheetId="6" hidden="1">{"'ma_vr'!$A$1:$AA$42"}</definedName>
    <definedName name="Mutatiederdekwartaal" localSheetId="7" hidden="1">{"'ma_vr'!$A$1:$AA$42"}</definedName>
    <definedName name="Mutatiederdekwartaal" localSheetId="8" hidden="1">{"'ma_vr'!$A$1:$AA$42"}</definedName>
    <definedName name="Mutatiederdekwartaal" localSheetId="9" hidden="1">{"'ma_vr'!$A$1:$AA$42"}</definedName>
    <definedName name="Mutatiederdekwartaal" localSheetId="10" hidden="1">{"'ma_vr'!$A$1:$AA$42"}</definedName>
    <definedName name="Mutatiederdekwartaal" localSheetId="11" hidden="1">{"'ma_vr'!$A$1:$AA$42"}</definedName>
    <definedName name="Mutatiederdekwartaal" localSheetId="12" hidden="1">{"'ma_vr'!$A$1:$AA$42"}</definedName>
    <definedName name="Mutatiederdekwartaal" localSheetId="0" hidden="1">{"'ma_vr'!$A$1:$AA$42"}</definedName>
    <definedName name="Mutatiederdekwartaal" localSheetId="3" hidden="1">{"'ma_vr'!$A$1:$AA$42"}</definedName>
    <definedName name="Mutatiederdekwartaal" hidden="1">{"'ma_vr'!$A$1:$AA$42"}</definedName>
    <definedName name="Mutatiederdekwartaal_1" localSheetId="1" hidden="1">{"'ma_vr'!$A$1:$AA$42"}</definedName>
    <definedName name="Mutatiederdekwartaal_1" localSheetId="2" hidden="1">{"'ma_vr'!$A$1:$AA$42"}</definedName>
    <definedName name="Mutatiederdekwartaal_1" localSheetId="0" hidden="1">{"'ma_vr'!$A$1:$AA$42"}</definedName>
    <definedName name="Mutatiederdekwartaal_1" hidden="1">{"'ma_vr'!$A$1:$AA$42"}</definedName>
    <definedName name="Mutatiederdekwartaal_1_1" localSheetId="1" hidden="1">{"'ma_vr'!$A$1:$AA$42"}</definedName>
    <definedName name="Mutatiederdekwartaal_1_1" localSheetId="2" hidden="1">{"'ma_vr'!$A$1:$AA$42"}</definedName>
    <definedName name="Mutatiederdekwartaal_1_1" hidden="1">{"'ma_vr'!$A$1:$AA$42"}</definedName>
    <definedName name="Mutatiederdekwartaal_2" localSheetId="1" hidden="1">{"'ma_vr'!$A$1:$AA$42"}</definedName>
    <definedName name="Mutatiederdekwartaal_2" localSheetId="2" hidden="1">{"'ma_vr'!$A$1:$AA$42"}</definedName>
    <definedName name="Mutatiederdekwartaal_2" hidden="1">{"'ma_vr'!$A$1:$AA$42"}</definedName>
    <definedName name="Mutatiederdekwartaal_2_1" localSheetId="1" hidden="1">{"'ma_vr'!$A$1:$AA$42"}</definedName>
    <definedName name="Mutatiederdekwartaal_2_1" localSheetId="2" hidden="1">{"'ma_vr'!$A$1:$AA$42"}</definedName>
    <definedName name="Mutatiederdekwartaal_2_1" hidden="1">{"'ma_vr'!$A$1:$AA$42"}</definedName>
    <definedName name="Mutatiederdekwartaal_3" localSheetId="1" hidden="1">{"'ma_vr'!$A$1:$AA$42"}</definedName>
    <definedName name="Mutatiederdekwartaal_3" localSheetId="2" hidden="1">{"'ma_vr'!$A$1:$AA$42"}</definedName>
    <definedName name="Mutatiederdekwartaal_3" hidden="1">{"'ma_vr'!$A$1:$AA$42"}</definedName>
    <definedName name="MutatiesVoorzieningenN">#REF!</definedName>
    <definedName name="MutatiesVoorzieningenNmin1">#REF!</definedName>
    <definedName name="MutatiesVoorzieningenNmin2">#REF!</definedName>
    <definedName name="NaamLeverancier">#REF!</definedName>
    <definedName name="NAcht">#REF!</definedName>
    <definedName name="naloop">#REF!</definedName>
    <definedName name="naloopdc">#REF!</definedName>
    <definedName name="naloopoverig">#REF!</definedName>
    <definedName name="Nat_Acc">#REF!</definedName>
    <definedName name="nieuw">#N/A</definedName>
    <definedName name="nieuw2">#N/A</definedName>
    <definedName name="nieuw3">#N/A</definedName>
    <definedName name="nieuw4">#N/A</definedName>
    <definedName name="nieuw5">#N/A</definedName>
    <definedName name="nieuwegein">#REF!</definedName>
    <definedName name="nm_ma_vr">#REF!</definedName>
    <definedName name="Norm">#REF!</definedName>
    <definedName name="norm_freq">#REF!</definedName>
    <definedName name="norm1">#REF!</definedName>
    <definedName name="normaal">#REF!</definedName>
    <definedName name="normblad">#REF!</definedName>
    <definedName name="NormCurrentRatio1">#REF!</definedName>
    <definedName name="NormCurrentRatio2">#REF!</definedName>
    <definedName name="NormCurrentRatio3">#REF!</definedName>
    <definedName name="Normen">#REF!</definedName>
    <definedName name="NormenBarte">#REF!</definedName>
    <definedName name="NormenCult">#REF!</definedName>
    <definedName name="NormenGym">#REF!</definedName>
    <definedName name="normentabel">#REF!</definedName>
    <definedName name="Normentot">#REF!</definedName>
    <definedName name="normglas">#REF!</definedName>
    <definedName name="normingtotaal">#REF!</definedName>
    <definedName name="Normlijsten">#REF!</definedName>
    <definedName name="NormOmzet">#REF!</definedName>
    <definedName name="normpeo">#REF!</definedName>
    <definedName name="NormRentabiliteit1">#REF!</definedName>
    <definedName name="NormRentabiliteit2">#REF!</definedName>
    <definedName name="NormSolvabiliteit1">#REF!</definedName>
    <definedName name="NormSolvabiliteit2">#REF!</definedName>
    <definedName name="NormSolvabiliteit3">#REF!</definedName>
    <definedName name="NormSolvabiliteit4">#REF!</definedName>
    <definedName name="not">#REF!</definedName>
    <definedName name="noti">#REF!</definedName>
    <definedName name="NvB" hidden="1">#REF!</definedName>
    <definedName name="o">#REF!</definedName>
    <definedName name="O_2">#REF!</definedName>
    <definedName name="O_gebruikers">#REF!</definedName>
    <definedName name="O_kwal">#REF!</definedName>
    <definedName name="O_open">#REF!</definedName>
    <definedName name="object1_gemuurtarief1">#REF!</definedName>
    <definedName name="object1_gemuurtarief2">#REF!</definedName>
    <definedName name="object1_opptabel1">#REF!</definedName>
    <definedName name="object1_opptabel2">#REF!</definedName>
    <definedName name="object1_prijsdag1">#REF!</definedName>
    <definedName name="object1_prijsdag2">#REF!</definedName>
    <definedName name="object1_prijsjaar1">#REF!</definedName>
    <definedName name="object1_prijsjaar2">#REF!</definedName>
    <definedName name="object1_urendag1">#REF!</definedName>
    <definedName name="object1_urendag2">#REF!</definedName>
    <definedName name="object1_urendaghf1">#REF!</definedName>
    <definedName name="object1_urendaghf2">#REF!</definedName>
    <definedName name="object1_urenjaar1">#REF!</definedName>
    <definedName name="object1_urenjaar2">#REF!</definedName>
    <definedName name="object10_gemuurtarief2">#REF!</definedName>
    <definedName name="object10_opptabel1">#REF!</definedName>
    <definedName name="object10_opptabel2">#REF!</definedName>
    <definedName name="object10_prijsdag2">#REF!</definedName>
    <definedName name="object10_prijsjaar1">#REF!</definedName>
    <definedName name="object10_prijsjaar2">#REF!</definedName>
    <definedName name="object10_urendag2">#REF!</definedName>
    <definedName name="object10_urendaghf2">#REF!</definedName>
    <definedName name="object10_urenjaar1">#REF!</definedName>
    <definedName name="object10_urenjaar2">#REF!</definedName>
    <definedName name="object11_gemuurtarief2">#REF!</definedName>
    <definedName name="object11_opptabel1">#REF!</definedName>
    <definedName name="object11_opptabel2">#REF!</definedName>
    <definedName name="object11_prijsdag2">#REF!</definedName>
    <definedName name="object11_prijsjaar1">#REF!</definedName>
    <definedName name="object11_prijsjaar2">#REF!</definedName>
    <definedName name="object11_urendag2">#REF!</definedName>
    <definedName name="object11_urendaghf2">#REF!</definedName>
    <definedName name="object11_urenjaar1">#REF!</definedName>
    <definedName name="object11_urenjaar2">#REF!</definedName>
    <definedName name="object12_opptabel1">#REF!</definedName>
    <definedName name="object13_gemuurtarief2">#REF!</definedName>
    <definedName name="object13_opptabel1">#REF!</definedName>
    <definedName name="object13_opptabel2">#REF!</definedName>
    <definedName name="object13_prijsdag2">#REF!</definedName>
    <definedName name="object13_prijsjaar1">#REF!</definedName>
    <definedName name="object13_prijsjaar2">#REF!</definedName>
    <definedName name="object13_urendag2">#REF!</definedName>
    <definedName name="object13_urendaghf2">#REF!</definedName>
    <definedName name="object13_urenjaar1">#REF!</definedName>
    <definedName name="object13_urenjaar2">#REF!</definedName>
    <definedName name="object14_gemuurtarief2">#REF!</definedName>
    <definedName name="object14_opptabel1">#REF!</definedName>
    <definedName name="object14_opptabel2">#REF!</definedName>
    <definedName name="object14_prijsdag2">#REF!</definedName>
    <definedName name="object14_prijsjaar1">#REF!</definedName>
    <definedName name="object14_prijsjaar2">#REF!</definedName>
    <definedName name="object14_urendag2">#REF!</definedName>
    <definedName name="object14_urendaghf2">#REF!</definedName>
    <definedName name="object14_urenjaar1">#REF!</definedName>
    <definedName name="object14_urenjaar2">#REF!</definedName>
    <definedName name="object15_gemuurtarief2">#REF!</definedName>
    <definedName name="object15_opptabel1">#REF!</definedName>
    <definedName name="object15_opptabel2">#REF!</definedName>
    <definedName name="object15_prijsdag2">#REF!</definedName>
    <definedName name="object15_prijsjaar1">#REF!</definedName>
    <definedName name="object15_prijsjaar2">#REF!</definedName>
    <definedName name="object15_urendag2">#REF!</definedName>
    <definedName name="object15_urendaghf2">#REF!</definedName>
    <definedName name="object15_urenjaar1">#REF!</definedName>
    <definedName name="object15_urenjaar2">#REF!</definedName>
    <definedName name="object16_gemuurtarief2">#REF!</definedName>
    <definedName name="object16_opptabel1">#REF!</definedName>
    <definedName name="object16_opptabel2">#REF!</definedName>
    <definedName name="object16_prijsdag2">#REF!</definedName>
    <definedName name="object16_prijsjaar1">#REF!</definedName>
    <definedName name="object16_prijsjaar2">#REF!</definedName>
    <definedName name="object16_urendag2">#REF!</definedName>
    <definedName name="object16_urendaghf2">#REF!</definedName>
    <definedName name="object16_urenjaar1">#REF!</definedName>
    <definedName name="object16_urenjaar2">#REF!</definedName>
    <definedName name="object17_gemuurtarief2">#REF!</definedName>
    <definedName name="object17_opptabel1">#REF!</definedName>
    <definedName name="object17_opptabel2">#REF!</definedName>
    <definedName name="object17_prijsdag2">#REF!</definedName>
    <definedName name="object17_prijsjaar1">#REF!</definedName>
    <definedName name="object17_prijsjaar2">#REF!</definedName>
    <definedName name="object17_urendag2">#REF!</definedName>
    <definedName name="object17_urendaghf2">#REF!</definedName>
    <definedName name="object17_urenjaar1">#REF!</definedName>
    <definedName name="object17_urenjaar2">#REF!</definedName>
    <definedName name="object18_gemuurtarief2">#REF!</definedName>
    <definedName name="object18_opptabel1">#REF!</definedName>
    <definedName name="object18_opptabel2">#REF!</definedName>
    <definedName name="object18_prijsdag2">#REF!</definedName>
    <definedName name="object18_prijsjaar1">#REF!</definedName>
    <definedName name="object18_prijsjaar2">#REF!</definedName>
    <definedName name="object18_urendag2">#REF!</definedName>
    <definedName name="object18_urendaghf2">#REF!</definedName>
    <definedName name="object18_urenjaar1">#REF!</definedName>
    <definedName name="object18_urenjaar2">#REF!</definedName>
    <definedName name="object19_opptabel1">#REF!</definedName>
    <definedName name="object2_gemuurtarief1">#REF!</definedName>
    <definedName name="object2_gemuurtarief2">#REF!</definedName>
    <definedName name="object2_opptabel1">#REF!</definedName>
    <definedName name="object2_opptabel2">#REF!</definedName>
    <definedName name="object2_prijsdag1">#REF!</definedName>
    <definedName name="object2_prijsdag2">#REF!</definedName>
    <definedName name="object2_prijsjaar1">#REF!</definedName>
    <definedName name="object2_prijsjaar2">#REF!</definedName>
    <definedName name="object2_urendag1">#REF!</definedName>
    <definedName name="object2_urendag2">#REF!</definedName>
    <definedName name="object2_urendaghf1">#REF!</definedName>
    <definedName name="object2_urendaghf2">#REF!</definedName>
    <definedName name="object2_urenjaar1">#REF!</definedName>
    <definedName name="object2_urenjaar2">#REF!</definedName>
    <definedName name="object20_opptabel1">#REF!</definedName>
    <definedName name="object21_opptabel1">#REF!</definedName>
    <definedName name="object22_opptabel1">#REF!</definedName>
    <definedName name="object23_opptabel1">#REF!</definedName>
    <definedName name="object24_opptabel1">#REF!</definedName>
    <definedName name="object25_opptabel1">#REF!</definedName>
    <definedName name="object26_opptabel1">#REF!</definedName>
    <definedName name="object27_opptabel1">#REF!</definedName>
    <definedName name="object28_opptabel1">#REF!</definedName>
    <definedName name="object29_opptabel1">#REF!</definedName>
    <definedName name="object3_gemuurtarief1">#REF!</definedName>
    <definedName name="object3_gemuurtarief2">#REF!</definedName>
    <definedName name="object3_opptabel1">#REF!</definedName>
    <definedName name="object3_opptabel2">#REF!</definedName>
    <definedName name="object3_prijsdag1">#REF!</definedName>
    <definedName name="object3_prijsdag2">#REF!</definedName>
    <definedName name="object3_prijsjaar1">#REF!</definedName>
    <definedName name="object3_prijsjaar2">#REF!</definedName>
    <definedName name="object3_urendag1">#REF!</definedName>
    <definedName name="object3_urendag2">#REF!</definedName>
    <definedName name="object3_urendaghf1">#REF!</definedName>
    <definedName name="object3_urendaghf2">#REF!</definedName>
    <definedName name="object3_urenjaar1">#REF!</definedName>
    <definedName name="object3_urenjaar2">#REF!</definedName>
    <definedName name="object30_opptabel1">#REF!</definedName>
    <definedName name="object31_opptabel1">#REF!</definedName>
    <definedName name="object32_opptabel1">#REF!</definedName>
    <definedName name="object33_opptabel1">#REF!</definedName>
    <definedName name="object34_opptabel1">#REF!</definedName>
    <definedName name="object35_opptabel1">#REF!</definedName>
    <definedName name="object36_opptabel1">#REF!</definedName>
    <definedName name="object37_opptabel1">#REF!</definedName>
    <definedName name="object38_opptabel1">#REF!</definedName>
    <definedName name="object39_opptabel1">#REF!</definedName>
    <definedName name="object4_gemuurtarief1">#REF!</definedName>
    <definedName name="object4_gemuurtarief2">#REF!</definedName>
    <definedName name="object4_opptabel1">#REF!</definedName>
    <definedName name="object4_opptabel2">#REF!</definedName>
    <definedName name="object4_prijsdag1">#REF!</definedName>
    <definedName name="object4_prijsdag2">#REF!</definedName>
    <definedName name="object4_prijsjaar1">#REF!</definedName>
    <definedName name="object4_prijsjaar2">#REF!</definedName>
    <definedName name="object4_urendag1">#REF!</definedName>
    <definedName name="object4_urendag2">#REF!</definedName>
    <definedName name="object4_urendaghf1">#REF!</definedName>
    <definedName name="object4_urendaghf2">#REF!</definedName>
    <definedName name="object4_urenjaar1">#REF!</definedName>
    <definedName name="object4_urenjaar2">#REF!</definedName>
    <definedName name="object40_opptabel1">#REF!</definedName>
    <definedName name="object41_opptabel1">#REF!</definedName>
    <definedName name="object42_opptabel1">#REF!</definedName>
    <definedName name="object43_opptabel1">#REF!</definedName>
    <definedName name="object44_opptabel1">#REF!</definedName>
    <definedName name="object45_opptabel1">#REF!</definedName>
    <definedName name="object46_opptabel1">#REF!</definedName>
    <definedName name="object47_opptabel1">#REF!</definedName>
    <definedName name="object48_opptabel1">#REF!</definedName>
    <definedName name="object49_opptabel1">#REF!</definedName>
    <definedName name="object5_gemuurtarief1">#REF!</definedName>
    <definedName name="object5_gemuurtarief2">#REF!</definedName>
    <definedName name="object5_opptabel1">#REF!</definedName>
    <definedName name="object5_opptabel2">#REF!</definedName>
    <definedName name="object5_prijsdag1">#REF!</definedName>
    <definedName name="object5_prijsdag2">#REF!</definedName>
    <definedName name="object5_prijsjaar1">#REF!</definedName>
    <definedName name="object5_prijsjaar2">#REF!</definedName>
    <definedName name="object5_urendag1">#REF!</definedName>
    <definedName name="object5_urendag2">#REF!</definedName>
    <definedName name="object5_urendaghf1">#REF!</definedName>
    <definedName name="object5_urendaghf2">#REF!</definedName>
    <definedName name="object5_urenjaar1">#REF!</definedName>
    <definedName name="object5_urenjaar2">#REF!</definedName>
    <definedName name="object50_opptabel1">#REF!</definedName>
    <definedName name="object51_opptabel1">#REF!</definedName>
    <definedName name="object52_opptabel1">#REF!</definedName>
    <definedName name="object53_opptabel1">#REF!</definedName>
    <definedName name="object54_opptabel1">#REF!</definedName>
    <definedName name="object55_opptabel1">#REF!</definedName>
    <definedName name="object56_opptabel1">#REF!</definedName>
    <definedName name="object57_opptabel1">#REF!</definedName>
    <definedName name="object58_opptabel1">#REF!</definedName>
    <definedName name="object59_opptabel1">#REF!</definedName>
    <definedName name="object6_gemuurtarief1">#REF!</definedName>
    <definedName name="object6_gemuurtarief2">#REF!</definedName>
    <definedName name="object6_opptabel1">#REF!</definedName>
    <definedName name="object6_opptabel2">#REF!</definedName>
    <definedName name="object6_prijsdag1">#REF!</definedName>
    <definedName name="object6_prijsdag2">#REF!</definedName>
    <definedName name="object6_prijsjaar1">#REF!</definedName>
    <definedName name="object6_prijsjaar2">#REF!</definedName>
    <definedName name="object6_urendag1">#REF!</definedName>
    <definedName name="object6_urendag2">#REF!</definedName>
    <definedName name="object6_urendaghf1">#REF!</definedName>
    <definedName name="object6_urendaghf2">#REF!</definedName>
    <definedName name="object6_urenjaar1">#REF!</definedName>
    <definedName name="object6_urenjaar2">#REF!</definedName>
    <definedName name="object60_opptabel1">#REF!</definedName>
    <definedName name="object61_opptabel1">#REF!</definedName>
    <definedName name="object62_opptabel1">#REF!</definedName>
    <definedName name="object63_opptabel1">#REF!</definedName>
    <definedName name="object64_opptabel1">#REF!</definedName>
    <definedName name="object65_opptabel1">#REF!</definedName>
    <definedName name="object66_opptabel1">#REF!</definedName>
    <definedName name="object67_opptabel1">#REF!</definedName>
    <definedName name="object68_opptabel1">#REF!</definedName>
    <definedName name="object69_opptabel1">#REF!</definedName>
    <definedName name="object7_gemuurtarief1">#REF!</definedName>
    <definedName name="object7_gemuurtarief2">#REF!</definedName>
    <definedName name="object7_opptabel1">#REF!</definedName>
    <definedName name="object7_opptabel2">#REF!</definedName>
    <definedName name="object7_prijsdag1">#REF!</definedName>
    <definedName name="object7_prijsdag2">#REF!</definedName>
    <definedName name="object7_prijsjaar1">#REF!</definedName>
    <definedName name="object7_prijsjaar2">#REF!</definedName>
    <definedName name="object7_urendag1">#REF!</definedName>
    <definedName name="object7_urendag2">#REF!</definedName>
    <definedName name="object7_urendaghf1">#REF!</definedName>
    <definedName name="object7_urendaghf2">#REF!</definedName>
    <definedName name="object7_urenjaar1">#REF!</definedName>
    <definedName name="object7_urenjaar2">#REF!</definedName>
    <definedName name="object70_opptabel1">#REF!</definedName>
    <definedName name="object71_opptabel1">#REF!</definedName>
    <definedName name="object72_opptabel1">#REF!</definedName>
    <definedName name="object73_opptabel1">#REF!</definedName>
    <definedName name="object74_opptabel1">#REF!</definedName>
    <definedName name="object75_opptabel1">#REF!</definedName>
    <definedName name="object76_opptabel1">#REF!</definedName>
    <definedName name="object77_opptabel1">#REF!</definedName>
    <definedName name="object8_gemuurtarief2">#REF!</definedName>
    <definedName name="object8_opptabel1">#REF!</definedName>
    <definedName name="object8_opptabel2">#REF!</definedName>
    <definedName name="object8_prijsdag2">#REF!</definedName>
    <definedName name="object8_prijsjaar1">#REF!</definedName>
    <definedName name="object8_prijsjaar2">#REF!</definedName>
    <definedName name="object8_urendag2">#REF!</definedName>
    <definedName name="object8_urendaghf2">#REF!</definedName>
    <definedName name="object8_urenjaar1">#REF!</definedName>
    <definedName name="object8_urenjaar2">#REF!</definedName>
    <definedName name="object9_gemuurtarief2">#REF!</definedName>
    <definedName name="object9_opptabel1">#REF!</definedName>
    <definedName name="object9_opptabel2">#REF!</definedName>
    <definedName name="object9_prijsdag2">#REF!</definedName>
    <definedName name="object9_prijsjaar1">#REF!</definedName>
    <definedName name="object9_prijsjaar2">#REF!</definedName>
    <definedName name="object9_urendag2">#REF!</definedName>
    <definedName name="object9_urendaghf2">#REF!</definedName>
    <definedName name="object9_urenjaar1">#REF!</definedName>
    <definedName name="object9_urenjaar2">#REF!</definedName>
    <definedName name="objecten">#REF!</definedName>
    <definedName name="objectprijs1_1">#REF!</definedName>
    <definedName name="objectprijs1_2">#REF!</definedName>
    <definedName name="objectprijs10_1">#REF!</definedName>
    <definedName name="objectprijs10_2">#REF!</definedName>
    <definedName name="objectprijs11_1">#REF!</definedName>
    <definedName name="objectprijs11_2">#REF!</definedName>
    <definedName name="objectprijs12_1">#REF!</definedName>
    <definedName name="objectprijs13_1">#REF!</definedName>
    <definedName name="objectprijs13_2">#REF!</definedName>
    <definedName name="objectprijs14_1">#REF!</definedName>
    <definedName name="objectprijs14_2">#REF!</definedName>
    <definedName name="objectprijs15_1">#REF!</definedName>
    <definedName name="objectprijs15_2">#REF!</definedName>
    <definedName name="objectprijs16_1">#REF!</definedName>
    <definedName name="objectprijs16_2">#REF!</definedName>
    <definedName name="objectprijs17_1">#REF!</definedName>
    <definedName name="objectprijs17_2">#REF!</definedName>
    <definedName name="objectprijs18_1">#REF!</definedName>
    <definedName name="objectprijs18_2">#REF!</definedName>
    <definedName name="objectprijs19_1">#REF!</definedName>
    <definedName name="objectprijs2_1">#REF!</definedName>
    <definedName name="objectprijs2_2">#REF!</definedName>
    <definedName name="objectprijs20_1">#REF!</definedName>
    <definedName name="objectprijs21_1">#REF!</definedName>
    <definedName name="objectprijs22_1">#REF!</definedName>
    <definedName name="objectprijs23_1">#REF!</definedName>
    <definedName name="objectprijs24_1">#REF!</definedName>
    <definedName name="objectprijs25_1">#REF!</definedName>
    <definedName name="objectprijs26_1">#REF!</definedName>
    <definedName name="objectprijs27_1">#REF!</definedName>
    <definedName name="objectprijs28_1">#REF!</definedName>
    <definedName name="objectprijs29_1">#REF!</definedName>
    <definedName name="objectprijs3_1">#REF!</definedName>
    <definedName name="objectprijs3_2">#REF!</definedName>
    <definedName name="objectprijs30_1">#REF!</definedName>
    <definedName name="objectprijs31_1">#REF!</definedName>
    <definedName name="objectprijs32_1">#REF!</definedName>
    <definedName name="objectprijs33_1">#REF!</definedName>
    <definedName name="objectprijs34_1">#REF!</definedName>
    <definedName name="objectprijs35_1">#REF!</definedName>
    <definedName name="objectprijs36_1">#REF!</definedName>
    <definedName name="objectprijs37_1">#REF!</definedName>
    <definedName name="objectprijs38_1">#REF!</definedName>
    <definedName name="objectprijs39_1">#REF!</definedName>
    <definedName name="objectprijs4_1">#REF!</definedName>
    <definedName name="objectprijs4_2">#REF!</definedName>
    <definedName name="objectprijs40_1">#REF!</definedName>
    <definedName name="objectprijs41_1">#REF!</definedName>
    <definedName name="objectprijs42_1">#REF!</definedName>
    <definedName name="objectprijs43_1">#REF!</definedName>
    <definedName name="objectprijs44_1">#REF!</definedName>
    <definedName name="objectprijs45_1">#REF!</definedName>
    <definedName name="objectprijs46_1">#REF!</definedName>
    <definedName name="objectprijs47_1">#REF!</definedName>
    <definedName name="objectprijs48_1">#REF!</definedName>
    <definedName name="objectprijs49_1">#REF!</definedName>
    <definedName name="objectprijs5_1">#REF!</definedName>
    <definedName name="objectprijs5_2">#REF!</definedName>
    <definedName name="objectprijs50_1">#REF!</definedName>
    <definedName name="objectprijs51_1">#REF!</definedName>
    <definedName name="objectprijs52_1">#REF!</definedName>
    <definedName name="objectprijs53_1">#REF!</definedName>
    <definedName name="objectprijs54_1">#REF!</definedName>
    <definedName name="objectprijs55_1">#REF!</definedName>
    <definedName name="objectprijs56_1">#REF!</definedName>
    <definedName name="objectprijs57_1">#REF!</definedName>
    <definedName name="objectprijs58_1">#REF!</definedName>
    <definedName name="objectprijs59_1">#REF!</definedName>
    <definedName name="objectprijs6_1">#REF!</definedName>
    <definedName name="objectprijs6_2">#REF!</definedName>
    <definedName name="objectprijs60_1">#REF!</definedName>
    <definedName name="objectprijs61_1">#REF!</definedName>
    <definedName name="objectprijs62_1">#REF!</definedName>
    <definedName name="objectprijs63_1">#REF!</definedName>
    <definedName name="objectprijs64_1">#REF!</definedName>
    <definedName name="objectprijs65_1">#REF!</definedName>
    <definedName name="objectprijs66_1">#REF!</definedName>
    <definedName name="objectprijs67_1">#REF!</definedName>
    <definedName name="objectprijs68_1">#REF!</definedName>
    <definedName name="objectprijs69_1">#REF!</definedName>
    <definedName name="objectprijs7_1">#REF!</definedName>
    <definedName name="objectprijs7_2">#REF!</definedName>
    <definedName name="objectprijs70_1">#REF!</definedName>
    <definedName name="objectprijs71_1">#REF!</definedName>
    <definedName name="objectprijs72_1">#REF!</definedName>
    <definedName name="objectprijs73_1">#REF!</definedName>
    <definedName name="objectprijs74_1">#REF!</definedName>
    <definedName name="objectprijs75_1">#REF!</definedName>
    <definedName name="objectprijs76_1">#REF!</definedName>
    <definedName name="objectprijs77_1">#REF!</definedName>
    <definedName name="objectprijs8_1">#REF!</definedName>
    <definedName name="objectprijs8_2">#REF!</definedName>
    <definedName name="objectprijs9_1">#REF!</definedName>
    <definedName name="objectprijs9_2">#REF!</definedName>
    <definedName name="objecturen1_1">#REF!</definedName>
    <definedName name="objecturen1_2">#REF!</definedName>
    <definedName name="objecturen10_1">#REF!</definedName>
    <definedName name="objecturen10_2">#REF!</definedName>
    <definedName name="objecturen11_1">#REF!</definedName>
    <definedName name="objecturen11_2">#REF!</definedName>
    <definedName name="objecturen12_1">#REF!</definedName>
    <definedName name="objecturen13_1">#REF!</definedName>
    <definedName name="objecturen13_2">#REF!</definedName>
    <definedName name="objecturen14_1">#REF!</definedName>
    <definedName name="objecturen14_2">#REF!</definedName>
    <definedName name="objecturen15_1">#REF!</definedName>
    <definedName name="objecturen15_2">#REF!</definedName>
    <definedName name="objecturen16_1">#REF!</definedName>
    <definedName name="objecturen16_2">#REF!</definedName>
    <definedName name="objecturen17_1">#REF!</definedName>
    <definedName name="objecturen17_2">#REF!</definedName>
    <definedName name="objecturen18_1">#REF!</definedName>
    <definedName name="objecturen18_2">#REF!</definedName>
    <definedName name="objecturen19_1">#REF!</definedName>
    <definedName name="objecturen2_1">#REF!</definedName>
    <definedName name="objecturen2_2">#REF!</definedName>
    <definedName name="objecturen20_1">#REF!</definedName>
    <definedName name="objecturen21_1">#REF!</definedName>
    <definedName name="objecturen22_1">#REF!</definedName>
    <definedName name="objecturen23_1">#REF!</definedName>
    <definedName name="objecturen24_1">#REF!</definedName>
    <definedName name="objecturen25_1">#REF!</definedName>
    <definedName name="objecturen26_1">#REF!</definedName>
    <definedName name="objecturen27_1">#REF!</definedName>
    <definedName name="objecturen28_1">#REF!</definedName>
    <definedName name="objecturen29_1">#REF!</definedName>
    <definedName name="objecturen3_1">#REF!</definedName>
    <definedName name="objecturen3_2">#REF!</definedName>
    <definedName name="objecturen30_1">#REF!</definedName>
    <definedName name="objecturen31_1">#REF!</definedName>
    <definedName name="objecturen32_1">#REF!</definedName>
    <definedName name="objecturen33_1">#REF!</definedName>
    <definedName name="objecturen34_1">#REF!</definedName>
    <definedName name="objecturen35_1">#REF!</definedName>
    <definedName name="objecturen36_1">#REF!</definedName>
    <definedName name="objecturen37_1">#REF!</definedName>
    <definedName name="objecturen38_1">#REF!</definedName>
    <definedName name="objecturen39_1">#REF!</definedName>
    <definedName name="objecturen4_1">#REF!</definedName>
    <definedName name="objecturen4_2">#REF!</definedName>
    <definedName name="objecturen40_1">#REF!</definedName>
    <definedName name="objecturen41_1">#REF!</definedName>
    <definedName name="objecturen42_1">#REF!</definedName>
    <definedName name="objecturen43_1">#REF!</definedName>
    <definedName name="objecturen44_1">#REF!</definedName>
    <definedName name="objecturen45_1">#REF!</definedName>
    <definedName name="objecturen46_1">#REF!</definedName>
    <definedName name="objecturen47_1">#REF!</definedName>
    <definedName name="objecturen48_1">#REF!</definedName>
    <definedName name="objecturen49_1">#REF!</definedName>
    <definedName name="objecturen5_1">#REF!</definedName>
    <definedName name="objecturen5_2">#REF!</definedName>
    <definedName name="objecturen50_1">#REF!</definedName>
    <definedName name="objecturen51_1">#REF!</definedName>
    <definedName name="objecturen52_1">#REF!</definedName>
    <definedName name="objecturen53_1">#REF!</definedName>
    <definedName name="objecturen54_1">#REF!</definedName>
    <definedName name="objecturen55_1">#REF!</definedName>
    <definedName name="objecturen56_1">#REF!</definedName>
    <definedName name="objecturen57_1">#REF!</definedName>
    <definedName name="objecturen58_1">#REF!</definedName>
    <definedName name="objecturen59_1">#REF!</definedName>
    <definedName name="objecturen6_1">#REF!</definedName>
    <definedName name="objecturen6_2">#REF!</definedName>
    <definedName name="objecturen60_1">#REF!</definedName>
    <definedName name="objecturen61_1">#REF!</definedName>
    <definedName name="objecturen62_1">#REF!</definedName>
    <definedName name="objecturen63_1">#REF!</definedName>
    <definedName name="objecturen64_1">#REF!</definedName>
    <definedName name="objecturen65_1">#REF!</definedName>
    <definedName name="objecturen66_1">#REF!</definedName>
    <definedName name="objecturen67_1">#REF!</definedName>
    <definedName name="objecturen68_1">#REF!</definedName>
    <definedName name="objecturen69_1">#REF!</definedName>
    <definedName name="objecturen7_1">#REF!</definedName>
    <definedName name="objecturen7_2">#REF!</definedName>
    <definedName name="objecturen70_1">#REF!</definedName>
    <definedName name="objecturen71_1">#REF!</definedName>
    <definedName name="objecturen72_1">#REF!</definedName>
    <definedName name="objecturen73_1">#REF!</definedName>
    <definedName name="objecturen74_1">#REF!</definedName>
    <definedName name="objecturen75_1">#REF!</definedName>
    <definedName name="objecturen76_1">#REF!</definedName>
    <definedName name="objecturen77_1">#REF!</definedName>
    <definedName name="objecturen8_1">#REF!</definedName>
    <definedName name="objecturen8_2">#REF!</definedName>
    <definedName name="objecturen9_1">#REF!</definedName>
    <definedName name="objecturen9_2">#REF!</definedName>
    <definedName name="objecturenhf1_1">#REF!</definedName>
    <definedName name="objecturenhf1_2">#REF!</definedName>
    <definedName name="objecturenhf10_1">#REF!</definedName>
    <definedName name="objecturenhf10_2">#REF!</definedName>
    <definedName name="objecturenhf11_1">#REF!</definedName>
    <definedName name="objecturenhf11_2">#REF!</definedName>
    <definedName name="objecturenhf12_1">#REF!</definedName>
    <definedName name="objecturenhf13_1">#REF!</definedName>
    <definedName name="objecturenhf13_2">#REF!</definedName>
    <definedName name="objecturenhf14_1">#REF!</definedName>
    <definedName name="objecturenhf14_2">#REF!</definedName>
    <definedName name="objecturenhf15_1">#REF!</definedName>
    <definedName name="objecturenhf15_2">#REF!</definedName>
    <definedName name="objecturenhf16_1">#REF!</definedName>
    <definedName name="objecturenhf16_2">#REF!</definedName>
    <definedName name="objecturenhf17_1">#REF!</definedName>
    <definedName name="objecturenhf17_2">#REF!</definedName>
    <definedName name="objecturenhf18_1">#REF!</definedName>
    <definedName name="objecturenhf18_2">#REF!</definedName>
    <definedName name="objecturenhf19_1">#REF!</definedName>
    <definedName name="objecturenhf2_1">#REF!</definedName>
    <definedName name="objecturenhf2_2">#REF!</definedName>
    <definedName name="objecturenhf20_1">#REF!</definedName>
    <definedName name="objecturenhf21_1">#REF!</definedName>
    <definedName name="objecturenhf22_1">#REF!</definedName>
    <definedName name="objecturenhf23_1">#REF!</definedName>
    <definedName name="objecturenhf24_1">#REF!</definedName>
    <definedName name="objecturenhf25_1">#REF!</definedName>
    <definedName name="objecturenhf26_1">#REF!</definedName>
    <definedName name="objecturenhf27_1">#REF!</definedName>
    <definedName name="objecturenhf28_1">#REF!</definedName>
    <definedName name="objecturenhf29_1">#REF!</definedName>
    <definedName name="objecturenhf3_1">#REF!</definedName>
    <definedName name="objecturenhf3_2">#REF!</definedName>
    <definedName name="objecturenhf30_1">#REF!</definedName>
    <definedName name="objecturenhf31_1">#REF!</definedName>
    <definedName name="objecturenhf32_1">#REF!</definedName>
    <definedName name="objecturenhf33_1">#REF!</definedName>
    <definedName name="objecturenhf34_1">#REF!</definedName>
    <definedName name="objecturenhf35_1">#REF!</definedName>
    <definedName name="objecturenhf36_1">#REF!</definedName>
    <definedName name="objecturenhf37_1">#REF!</definedName>
    <definedName name="objecturenhf38_1">#REF!</definedName>
    <definedName name="objecturenhf39_1">#REF!</definedName>
    <definedName name="objecturenhf4_1">#REF!</definedName>
    <definedName name="objecturenhf4_2">#REF!</definedName>
    <definedName name="objecturenhf40_1">#REF!</definedName>
    <definedName name="objecturenhf41_1">#REF!</definedName>
    <definedName name="objecturenhf42_1">#REF!</definedName>
    <definedName name="objecturenhf43_1">#REF!</definedName>
    <definedName name="objecturenhf44_1">#REF!</definedName>
    <definedName name="objecturenhf45_1">#REF!</definedName>
    <definedName name="objecturenhf46_1">#REF!</definedName>
    <definedName name="objecturenhf47_1">#REF!</definedName>
    <definedName name="objecturenhf48_1">#REF!</definedName>
    <definedName name="objecturenhf49_1">#REF!</definedName>
    <definedName name="objecturenhf5_1">#REF!</definedName>
    <definedName name="objecturenhf5_2">#REF!</definedName>
    <definedName name="objecturenhf50_1">#REF!</definedName>
    <definedName name="objecturenhf51_1">#REF!</definedName>
    <definedName name="objecturenhf52_1">#REF!</definedName>
    <definedName name="objecturenhf53_1">#REF!</definedName>
    <definedName name="objecturenhf54_1">#REF!</definedName>
    <definedName name="objecturenhf55_1">#REF!</definedName>
    <definedName name="objecturenhf56_1">#REF!</definedName>
    <definedName name="objecturenhf57_1">#REF!</definedName>
    <definedName name="objecturenhf58_1">#REF!</definedName>
    <definedName name="objecturenhf59_1">#REF!</definedName>
    <definedName name="objecturenhf6_1">#REF!</definedName>
    <definedName name="objecturenhf6_2">#REF!</definedName>
    <definedName name="objecturenhf60_1">#REF!</definedName>
    <definedName name="objecturenhf61_1">#REF!</definedName>
    <definedName name="objecturenhf62_1">#REF!</definedName>
    <definedName name="objecturenhf63_1">#REF!</definedName>
    <definedName name="objecturenhf64_1">#REF!</definedName>
    <definedName name="objecturenhf65_1">#REF!</definedName>
    <definedName name="objecturenhf66_1">#REF!</definedName>
    <definedName name="objecturenhf67_1">#REF!</definedName>
    <definedName name="objecturenhf68_1">#REF!</definedName>
    <definedName name="objecturenhf69_1">#REF!</definedName>
    <definedName name="objecturenhf7_1">#REF!</definedName>
    <definedName name="objecturenhf7_2">#REF!</definedName>
    <definedName name="objecturenhf70_1">#REF!</definedName>
    <definedName name="objecturenhf71_1">#REF!</definedName>
    <definedName name="objecturenhf72_1">#REF!</definedName>
    <definedName name="objecturenhf73_1">#REF!</definedName>
    <definedName name="objecturenhf74_1">#REF!</definedName>
    <definedName name="objecturenhf75_1">#REF!</definedName>
    <definedName name="objecturenhf76_1">#REF!</definedName>
    <definedName name="objecturenhf77_1">#REF!</definedName>
    <definedName name="objecturenhf8_1">#REF!</definedName>
    <definedName name="objecturenhf8_2">#REF!</definedName>
    <definedName name="objecturenhf9_1">#REF!</definedName>
    <definedName name="objecturenhf9_2">#REF!</definedName>
    <definedName name="Obnaam">#REF!</definedName>
    <definedName name="Obnr">#REF!</definedName>
    <definedName name="offertetarief">#REF!</definedName>
    <definedName name="offerteuur">#REF!</definedName>
    <definedName name="offerteuurolga">#REF!</definedName>
    <definedName name="ol_lk">#REF!</definedName>
    <definedName name="ol_tarief">#REF!</definedName>
    <definedName name="ol_tarief_za">#REF!</definedName>
    <definedName name="olaa1">#REF!</definedName>
    <definedName name="OMSCHRIJVING">#REF!</definedName>
    <definedName name="omzetstaffel">#REF!</definedName>
    <definedName name="Onderaannemer">#REF!</definedName>
    <definedName name="onderhoud">#REF!</definedName>
    <definedName name="oneortwo">#REF!</definedName>
    <definedName name="ool_tarief_fe">#REF!</definedName>
    <definedName name="op">#REF!</definedName>
    <definedName name="OP_NP">#REF!</definedName>
    <definedName name="opdrachtgever">#REF!</definedName>
    <definedName name="opdrachtnemer">#REF!</definedName>
    <definedName name="opdrachtnemerplaats">#REF!</definedName>
    <definedName name="ophalen1">#REF!</definedName>
    <definedName name="Opleidingskosten">#REF!</definedName>
    <definedName name="Oplevercode">#REF!</definedName>
    <definedName name="Oplevercode2">#REF!</definedName>
    <definedName name="OpNp">#REF!</definedName>
    <definedName name="Oppervlakte">#REF!</definedName>
    <definedName name="OpslagLeaflets">#REF!</definedName>
    <definedName name="ORANGE">#REF!</definedName>
    <definedName name="ort" localSheetId="1">[3]ort!$A$6:$E$78</definedName>
    <definedName name="ort" localSheetId="2">[3]ort!$A$6:$E$78</definedName>
    <definedName name="ort" localSheetId="0">[3]ort!$A$6:$E$78</definedName>
    <definedName name="ORT">#REF!</definedName>
    <definedName name="OT_tarief">#REF!</definedName>
    <definedName name="overgang">#REF!</definedName>
    <definedName name="Overig">#REF!</definedName>
    <definedName name="ow" localSheetId="1">[3]ow!$A$6:$K$78</definedName>
    <definedName name="ow" localSheetId="2">[3]ow!$A$6:$K$78</definedName>
    <definedName name="ow" localSheetId="0">[3]ow!$A$6:$K$78</definedName>
    <definedName name="ow">#REF!</definedName>
    <definedName name="p" hidden="1">#REF!</definedName>
    <definedName name="P_KPN">#REF!</definedName>
    <definedName name="P_O2">#REF!</definedName>
    <definedName name="P_ORANGE">#REF!</definedName>
    <definedName name="P_TELE2">#REF!</definedName>
    <definedName name="P_TMOBILE">#REF!</definedName>
    <definedName name="P_VODAFONE">#REF!</definedName>
    <definedName name="P7_1_4">#REF!</definedName>
    <definedName name="PAC_AW">#REF!</definedName>
    <definedName name="PAC_BP">#REF!</definedName>
    <definedName name="PAC_FG">#REF!</definedName>
    <definedName name="PAC_NB">#REF!</definedName>
    <definedName name="PAC_PP">#REF!</definedName>
    <definedName name="PAC_RR">#REF!</definedName>
    <definedName name="PAC_SS">#REF!</definedName>
    <definedName name="pandlinputlocal">#REF!</definedName>
    <definedName name="Papierenhanddoekrol">#REF!</definedName>
    <definedName name="Papierenhanddoekrollen">#REF!</definedName>
    <definedName name="patrick">#REF!</definedName>
    <definedName name="paysSample">#REF!</definedName>
    <definedName name="pb">#REF!</definedName>
    <definedName name="PC">#REF!</definedName>
    <definedName name="pccode">#REF!</definedName>
    <definedName name="PCS_AW">#REF!</definedName>
    <definedName name="PCS_BP">#REF!</definedName>
    <definedName name="PCS_FG">#REF!</definedName>
    <definedName name="PCS_NB">#REF!</definedName>
    <definedName name="PCS_PP">#REF!</definedName>
    <definedName name="PCS_RR">#REF!</definedName>
    <definedName name="PCS_SS">#REF!</definedName>
    <definedName name="PDS_AW">#REF!</definedName>
    <definedName name="PDS_AW_Duo">#REF!</definedName>
    <definedName name="PDS_AW_NT">#REF!</definedName>
    <definedName name="PDS_BP">#REF!</definedName>
    <definedName name="PDS_BP_Duo">#REF!</definedName>
    <definedName name="PDS_BP_NT">#REF!</definedName>
    <definedName name="PDS_FG">#REF!</definedName>
    <definedName name="PDS_FG_Duo">#REF!</definedName>
    <definedName name="PDS_FG_NT">#REF!</definedName>
    <definedName name="PDS_NB">#REF!</definedName>
    <definedName name="PDS_NB_Duo">#REF!</definedName>
    <definedName name="PDS_NB_NT">#REF!</definedName>
    <definedName name="PDS_PP">#REF!</definedName>
    <definedName name="PDS_PP_Duo">#REF!</definedName>
    <definedName name="PDS_PP_NT">#REF!</definedName>
    <definedName name="PDS_RR">#REF!</definedName>
    <definedName name="PDS_RR_Duo">#REF!</definedName>
    <definedName name="PDS_RR_NT">#REF!</definedName>
    <definedName name="PDS_SS">#REF!</definedName>
    <definedName name="PDS_SS_Duo">#REF!</definedName>
    <definedName name="PDS_SS_NT">#REF!</definedName>
    <definedName name="Pe">#REF!</definedName>
    <definedName name="peildatum">#REF!</definedName>
    <definedName name="pen">#REF!</definedName>
    <definedName name="PensioenWN">#REF!</definedName>
    <definedName name="Pensions">#REF!</definedName>
    <definedName name="percent_drop">#REF!</definedName>
    <definedName name="Percentage_eindejaars">#REF!</definedName>
    <definedName name="Period_Type">#REF!</definedName>
    <definedName name="periodiek_prijs">#REF!</definedName>
    <definedName name="periodiek_uren">#REF!</definedName>
    <definedName name="petteflet">#REF!</definedName>
    <definedName name="PFS_AW">#REF!</definedName>
    <definedName name="PFS_BP">#REF!</definedName>
    <definedName name="PFS_FG">#REF!</definedName>
    <definedName name="PFS_NB">#REF!</definedName>
    <definedName name="PFS_NT_AW">#REF!</definedName>
    <definedName name="PFS_NT_BP">#REF!</definedName>
    <definedName name="PFS_NT_FG">#REF!</definedName>
    <definedName name="PFS_NT_NB">#REF!</definedName>
    <definedName name="PFS_NT_PP">#REF!</definedName>
    <definedName name="PFS_NT_RR">#REF!</definedName>
    <definedName name="PFS_NT_SS">#REF!</definedName>
    <definedName name="PFS_PP">#REF!</definedName>
    <definedName name="PFS_RR">#REF!</definedName>
    <definedName name="PFS_SS">#REF!</definedName>
    <definedName name="PHS_AW">#REF!</definedName>
    <definedName name="PHS_BP">#REF!</definedName>
    <definedName name="PHS_FG">#REF!</definedName>
    <definedName name="PHS_NB">#REF!</definedName>
    <definedName name="PHS_NT_AW">#REF!</definedName>
    <definedName name="PHS_NT_BP">#REF!</definedName>
    <definedName name="PHS_NT_FG">#REF!</definedName>
    <definedName name="PHS_NT_NB">#REF!</definedName>
    <definedName name="PHS_NT_PP">#REF!</definedName>
    <definedName name="PHS_NT_RR">#REF!</definedName>
    <definedName name="PHS_NT_SS">#REF!</definedName>
    <definedName name="PHS_PP">#REF!</definedName>
    <definedName name="PHS_RR">#REF!</definedName>
    <definedName name="PHS_SS">#REF!</definedName>
    <definedName name="PICT_HAMETROL">INDIRECT(#REF!)</definedName>
    <definedName name="PICT_PAC">INDIRECT(#REF!)</definedName>
    <definedName name="PICT_PCS">INDIRECT(#REF!)</definedName>
    <definedName name="PICT_PCU">INDIRECT(#REF!)</definedName>
    <definedName name="PICT_PDS">INDIRECT(#REF!)</definedName>
    <definedName name="PICT_PDS_DUO">INDIRECT(#REF!)</definedName>
    <definedName name="PICT_PDS_NT">INDIRECT(#REF!)</definedName>
    <definedName name="PICT_PFS">INDIRECT(#REF!)</definedName>
    <definedName name="PICT_PFS_NT">INDIRECT(#REF!)</definedName>
    <definedName name="PICT_PFU">INDIRECT(#REF!)</definedName>
    <definedName name="PICT_PHS">INDIRECT(#REF!)</definedName>
    <definedName name="PICT_PHS_NT">INDIRECT(#REF!)</definedName>
    <definedName name="PICT_PPR">INDIRECT(#REF!)</definedName>
    <definedName name="PICT_PSC">INDIRECT(#REF!)</definedName>
    <definedName name="PICT_PTP">INDIRECT(#REF!)</definedName>
    <definedName name="pipo">#REF!</definedName>
    <definedName name="pl">#REF!</definedName>
    <definedName name="plaats_locatie">#REF!</definedName>
    <definedName name="plaatsopdrnmr">#REF!</definedName>
    <definedName name="plo">#REF!</definedName>
    <definedName name="Pmax">#REF!</definedName>
    <definedName name="POinspektie">#REF!</definedName>
    <definedName name="Poland">#REF!</definedName>
    <definedName name="pollewop">#REF!</definedName>
    <definedName name="polymeren_prijs">#REF!</definedName>
    <definedName name="POprestatie">#REF!</definedName>
    <definedName name="Portable">#REF!</definedName>
    <definedName name="Porto250500grams20">#REF!</definedName>
    <definedName name="Porto250500grams30">#REF!</definedName>
    <definedName name="Porto250500grams40">#REF!</definedName>
    <definedName name="Porto250500grams50">#REF!</definedName>
    <definedName name="Porto500grams20">#REF!</definedName>
    <definedName name="Porto500grams30">#REF!</definedName>
    <definedName name="Porto500grams40">#REF!</definedName>
    <definedName name="Porto500grams50">#REF!</definedName>
    <definedName name="Portugal">#REF!</definedName>
    <definedName name="POtotal">#REF!</definedName>
    <definedName name="PPR_AW">#REF!</definedName>
    <definedName name="PPR_BP">#REF!</definedName>
    <definedName name="PPR_FG">#REF!</definedName>
    <definedName name="PPR_NB">#REF!</definedName>
    <definedName name="PPR_PP">#REF!</definedName>
    <definedName name="PPR_RR">#REF!</definedName>
    <definedName name="PPR_SS">#REF!</definedName>
    <definedName name="PPS">INDIRECT(#REF!)</definedName>
    <definedName name="PPS_AW">#REF!</definedName>
    <definedName name="PPS_BP">#REF!</definedName>
    <definedName name="PPS_FG">#REF!</definedName>
    <definedName name="PPS_FT">#REF!</definedName>
    <definedName name="PPS_NB">#REF!</definedName>
    <definedName name="PPS_PP">#REF!</definedName>
    <definedName name="PPS_RR">#REF!</definedName>
    <definedName name="PPS_SS">#REF!</definedName>
    <definedName name="Pref">#REF!</definedName>
    <definedName name="prgterug">#REF!</definedName>
    <definedName name="Price">#REF!</definedName>
    <definedName name="prijs" hidden="1">'[1]Offerteformulier 1'!#REF!</definedName>
    <definedName name="prijsdag1">#REF!</definedName>
    <definedName name="prijsdag2">#REF!</definedName>
    <definedName name="prijsjaar">#REF!</definedName>
    <definedName name="prijsjaar1">#REF!</definedName>
    <definedName name="prijsjaar2">#REF!</definedName>
    <definedName name="prijsjaarafroep">#REF!</definedName>
    <definedName name="prijsjaarafroep1">#REF!</definedName>
    <definedName name="prijsjaarafroep2">#REF!</definedName>
    <definedName name="prijsjaargegund">#REF!</definedName>
    <definedName name="prijsjaargegund1">#REF!</definedName>
    <definedName name="prijsjaarglas">#REF!</definedName>
    <definedName name="prijsjaarglas1">#REF!</definedName>
    <definedName name="prijsjaarnietmeewerkend">#REF!</definedName>
    <definedName name="prijsjaarregie">#REF!</definedName>
    <definedName name="prijsjaarregie1">#REF!</definedName>
    <definedName name="prijsjaarregie2">#REF!</definedName>
    <definedName name="prijsjaartotaal">#REF!</definedName>
    <definedName name="prijsjaartotaal1">#REF!</definedName>
    <definedName name="prijsjaartotaal2">#REF!</definedName>
    <definedName name="prijsjaartotaaloverzicht">#REF!</definedName>
    <definedName name="prijsmaandtotaal1">#REF!</definedName>
    <definedName name="prijsmaandtotaal2">#REF!</definedName>
    <definedName name="Prijspeil">#REF!</definedName>
    <definedName name="PrijsPerMinuut120tot180">#REF!</definedName>
    <definedName name="PrijsPerMinuut15tot60">#REF!</definedName>
    <definedName name="PrijsPerMinuut180tot240">#REF!</definedName>
    <definedName name="PrijsPerMinuut240tot300">#REF!</definedName>
    <definedName name="PrijsPerMinuut300tot360">#REF!</definedName>
    <definedName name="PrijsPerMinuut360tot420">#REF!</definedName>
    <definedName name="PrijsPerMinuut60tot120">#REF!</definedName>
    <definedName name="PrijsPerSeconde120tot180">#REF!</definedName>
    <definedName name="PrijsPerSeconde15tot60">#REF!</definedName>
    <definedName name="PrijsPerSeconde180tot240">#REF!</definedName>
    <definedName name="PrijsPerSeconde240tot300">#REF!</definedName>
    <definedName name="PrijsPerSeconde300tot360">#REF!</definedName>
    <definedName name="PrijsPerSeconde360tot420">#REF!</definedName>
    <definedName name="PrijsPerSeconde60tot120">#REF!</definedName>
    <definedName name="Print_Area_MI">#REF!</definedName>
    <definedName name="PRINT_CLIENT">#REF!</definedName>
    <definedName name="PrintenEnkelzijdig250">#REF!</definedName>
    <definedName name="PrintenEnkelzijdig250500">#REF!</definedName>
    <definedName name="PrintenEnkelzijdig500">#REF!</definedName>
    <definedName name="PrintEnMailBrief001">#REF!</definedName>
    <definedName name="PrintEnMailBrief002">#REF!</definedName>
    <definedName name="PrintEnMailBrief003">#REF!</definedName>
    <definedName name="PrintEnMailBrief004">#REF!</definedName>
    <definedName name="PrintEnMailBrief005">#REF!</definedName>
    <definedName name="prodnorm1">#REF!</definedName>
    <definedName name="prodnorm10">#REF!</definedName>
    <definedName name="prodnorm100">#REF!</definedName>
    <definedName name="prodnorm101">#REF!</definedName>
    <definedName name="prodnorm102">#REF!</definedName>
    <definedName name="prodnorm103">#REF!</definedName>
    <definedName name="prodnorm104">#REF!</definedName>
    <definedName name="prodnorm105">#REF!</definedName>
    <definedName name="prodnorm106">#REF!</definedName>
    <definedName name="prodnorm107">#REF!</definedName>
    <definedName name="prodnorm108">#REF!</definedName>
    <definedName name="prodnorm109">#REF!</definedName>
    <definedName name="prodnorm11">#REF!</definedName>
    <definedName name="prodnorm110">#REF!</definedName>
    <definedName name="prodnorm111">#REF!</definedName>
    <definedName name="prodnorm112">#REF!</definedName>
    <definedName name="prodnorm113">#REF!</definedName>
    <definedName name="prodnorm114">#REF!</definedName>
    <definedName name="prodnorm115">#REF!</definedName>
    <definedName name="prodnorm116">#REF!</definedName>
    <definedName name="prodnorm117">#REF!</definedName>
    <definedName name="prodnorm118">#REF!</definedName>
    <definedName name="prodnorm119">#REF!</definedName>
    <definedName name="prodnorm12">#REF!</definedName>
    <definedName name="prodnorm120">#REF!</definedName>
    <definedName name="prodnorm121">#REF!</definedName>
    <definedName name="prodnorm122">#REF!</definedName>
    <definedName name="prodnorm123">#REF!</definedName>
    <definedName name="prodnorm124">#REF!</definedName>
    <definedName name="prodnorm125">#REF!</definedName>
    <definedName name="prodnorm126">#REF!</definedName>
    <definedName name="prodnorm127">#REF!</definedName>
    <definedName name="prodnorm128">#REF!</definedName>
    <definedName name="prodnorm129">#REF!</definedName>
    <definedName name="prodnorm13">#REF!</definedName>
    <definedName name="prodnorm130">#REF!</definedName>
    <definedName name="prodnorm131">#REF!</definedName>
    <definedName name="prodnorm132">#REF!</definedName>
    <definedName name="prodnorm14">#REF!</definedName>
    <definedName name="prodnorm15">#REF!</definedName>
    <definedName name="prodnorm16">#REF!</definedName>
    <definedName name="prodnorm17">#REF!</definedName>
    <definedName name="prodnorm18">#REF!</definedName>
    <definedName name="prodnorm19">#REF!</definedName>
    <definedName name="prodnorm2">#REF!</definedName>
    <definedName name="prodnorm20">#REF!</definedName>
    <definedName name="prodnorm21">#REF!</definedName>
    <definedName name="prodnorm22">#REF!</definedName>
    <definedName name="prodnorm23">#REF!</definedName>
    <definedName name="prodnorm24">#REF!</definedName>
    <definedName name="prodnorm25">#REF!</definedName>
    <definedName name="prodnorm26">#REF!</definedName>
    <definedName name="prodnorm27">#REF!</definedName>
    <definedName name="prodnorm28">#REF!</definedName>
    <definedName name="prodnorm29">#REF!</definedName>
    <definedName name="prodnorm3">#REF!</definedName>
    <definedName name="prodnorm30">#REF!</definedName>
    <definedName name="prodnorm31">#REF!</definedName>
    <definedName name="prodnorm32">#REF!</definedName>
    <definedName name="prodnorm33">#REF!</definedName>
    <definedName name="prodnorm34">#REF!</definedName>
    <definedName name="prodnorm35">#REF!</definedName>
    <definedName name="prodnorm36">#REF!</definedName>
    <definedName name="prodnorm37">#REF!</definedName>
    <definedName name="prodnorm38">#REF!</definedName>
    <definedName name="prodnorm39">#REF!</definedName>
    <definedName name="prodnorm40">#REF!</definedName>
    <definedName name="prodnorm41">#REF!</definedName>
    <definedName name="prodnorm42">#REF!</definedName>
    <definedName name="prodnorm43">#REF!</definedName>
    <definedName name="prodnorm44">#REF!</definedName>
    <definedName name="prodnorm45">#REF!</definedName>
    <definedName name="prodnorm46">#REF!</definedName>
    <definedName name="prodnorm47">#REF!</definedName>
    <definedName name="prodnorm48">#REF!</definedName>
    <definedName name="prodnorm49">#REF!</definedName>
    <definedName name="prodnorm50">#REF!</definedName>
    <definedName name="prodnorm51">#REF!</definedName>
    <definedName name="prodnorm52">#REF!</definedName>
    <definedName name="prodnorm53">#REF!</definedName>
    <definedName name="prodnorm54">#REF!</definedName>
    <definedName name="prodnorm55">#REF!</definedName>
    <definedName name="prodnorm56">#REF!</definedName>
    <definedName name="prodnorm57">#REF!</definedName>
    <definedName name="prodnorm58">#REF!</definedName>
    <definedName name="prodnorm59">#REF!</definedName>
    <definedName name="prodnorm6">#REF!</definedName>
    <definedName name="prodnorm60">#REF!</definedName>
    <definedName name="prodnorm61">#REF!</definedName>
    <definedName name="prodnorm62">#REF!</definedName>
    <definedName name="prodnorm63">#REF!</definedName>
    <definedName name="prodnorm64">#REF!</definedName>
    <definedName name="prodnorm65">#REF!</definedName>
    <definedName name="prodnorm66">#REF!</definedName>
    <definedName name="prodnorm67">#REF!</definedName>
    <definedName name="prodnorm68">#REF!</definedName>
    <definedName name="prodnorm69">#REF!</definedName>
    <definedName name="prodnorm7">#REF!</definedName>
    <definedName name="prodnorm70">#REF!</definedName>
    <definedName name="prodnorm71">#REF!</definedName>
    <definedName name="prodnorm72">#REF!</definedName>
    <definedName name="prodnorm73">#REF!</definedName>
    <definedName name="prodnorm74">#REF!</definedName>
    <definedName name="prodnorm75">#REF!</definedName>
    <definedName name="prodnorm76">#REF!</definedName>
    <definedName name="prodnorm77">#REF!</definedName>
    <definedName name="prodnorm78">#REF!</definedName>
    <definedName name="prodnorm79">#REF!</definedName>
    <definedName name="prodnorm8">#REF!</definedName>
    <definedName name="prodnorm80">#REF!</definedName>
    <definedName name="prodnorm81">#REF!</definedName>
    <definedName name="prodnorm82">#REF!</definedName>
    <definedName name="prodnorm83">#REF!</definedName>
    <definedName name="prodnorm84">#REF!</definedName>
    <definedName name="prodnorm85">#REF!</definedName>
    <definedName name="prodnorm86">#REF!</definedName>
    <definedName name="prodnorm87">#REF!</definedName>
    <definedName name="prodnorm88">#REF!</definedName>
    <definedName name="prodnorm89">#REF!</definedName>
    <definedName name="prodnorm9">#REF!</definedName>
    <definedName name="prodnorm90">#REF!</definedName>
    <definedName name="prodnorm91">#REF!</definedName>
    <definedName name="prodnorm92">#REF!</definedName>
    <definedName name="prodnorm93">#REF!</definedName>
    <definedName name="prodnorm94">#REF!</definedName>
    <definedName name="prodnorm95">#REF!</definedName>
    <definedName name="prodnorm96">#REF!</definedName>
    <definedName name="prodnorm97">#REF!</definedName>
    <definedName name="prodnorm98">#REF!</definedName>
    <definedName name="prodnorm99">#REF!</definedName>
    <definedName name="PRODUCTIE_UREN_MAANDAG_T_M_VRIJDAG">#REF!</definedName>
    <definedName name="productiemavr">#REF!</definedName>
    <definedName name="productiezazo">#REF!</definedName>
    <definedName name="Prognose0tot10">#REF!</definedName>
    <definedName name="Prognose10tot20">#REF!</definedName>
    <definedName name="Prognose110tot120">#REF!</definedName>
    <definedName name="Prognose120tot130">#REF!</definedName>
    <definedName name="Prognose130tot140">#REF!</definedName>
    <definedName name="Prognose140tot150">#REF!</definedName>
    <definedName name="Prognose150tot160">#REF!</definedName>
    <definedName name="Prognose160tot170">#REF!</definedName>
    <definedName name="Prognose170tot180">#REF!</definedName>
    <definedName name="Prognose180tot190">#REF!</definedName>
    <definedName name="Prognose190tot200">#REF!</definedName>
    <definedName name="Prognose20tot30">#REF!</definedName>
    <definedName name="Prognose30tot40">#REF!</definedName>
    <definedName name="Prognose40tot50">#REF!</definedName>
    <definedName name="Prognose50tot60">#REF!</definedName>
    <definedName name="Prognose60tot70">#REF!</definedName>
    <definedName name="Prognose70tot80">#REF!</definedName>
    <definedName name="Prognose80tot90">#REF!</definedName>
    <definedName name="programma">#REF!</definedName>
    <definedName name="ProgrCode">#REF!</definedName>
    <definedName name="prsrt">#REF!</definedName>
    <definedName name="PSC_AW">#REF!</definedName>
    <definedName name="PSC_BP">#REF!</definedName>
    <definedName name="PSC_FG">#REF!</definedName>
    <definedName name="PSC_NB">#REF!</definedName>
    <definedName name="PSC_PP">#REF!</definedName>
    <definedName name="PSC_RR">#REF!</definedName>
    <definedName name="PSC_SS">#REF!</definedName>
    <definedName name="PSC_SW">#REF!</definedName>
    <definedName name="PTP_AW">#REF!</definedName>
    <definedName name="PTP_BP">#REF!</definedName>
    <definedName name="PTP_FG">#REF!</definedName>
    <definedName name="PTP_GR">#REF!</definedName>
    <definedName name="PTP_NB">#REF!</definedName>
    <definedName name="PTP_PP">#REF!</definedName>
    <definedName name="PTP_RR">#REF!</definedName>
    <definedName name="PTP_SS">#REF!</definedName>
    <definedName name="PuntenCurrentRatio1">#REF!</definedName>
    <definedName name="PuntenCurrentRatio2">#REF!</definedName>
    <definedName name="PuntenCurrentRatio3">#REF!</definedName>
    <definedName name="PuntenCurrentRatio4">#REF!</definedName>
    <definedName name="PuntenCurrentRatioGemiddeld">#REF!</definedName>
    <definedName name="PuntenCurrentRatioN">#REF!</definedName>
    <definedName name="PuntenCurrentRatioNmin1">#REF!</definedName>
    <definedName name="PuntenCurrentRatioNmin2">#REF!</definedName>
    <definedName name="PuntenOmzetGemiddeld">#REF!</definedName>
    <definedName name="PuntenOmzetN">#REF!</definedName>
    <definedName name="PuntenOmzetNmin1">#REF!</definedName>
    <definedName name="PuntenOmzetNmin2">#REF!</definedName>
    <definedName name="PuntenRentabiliteit1">#REF!</definedName>
    <definedName name="PuntenRentabiliteit2">#REF!</definedName>
    <definedName name="PuntenRentabiliteit3">#REF!</definedName>
    <definedName name="PuntenRentabiliteit4">#REF!</definedName>
    <definedName name="PuntenRentabiliteitGemiddeld">#REF!</definedName>
    <definedName name="PuntenRentabiliteitN">#REF!</definedName>
    <definedName name="PuntenRentabiliteitNmin1">#REF!</definedName>
    <definedName name="PuntenRentabiliteitNmin2">#REF!</definedName>
    <definedName name="PuntenSolvabiliteit1">#REF!</definedName>
    <definedName name="PuntenSolvabiliteit2">#REF!</definedName>
    <definedName name="PuntenSolvabiliteit3">#REF!</definedName>
    <definedName name="PuntenSolvabiliteit4">#REF!</definedName>
    <definedName name="PuntenSolvabiliteitGemiddeld">#REF!</definedName>
    <definedName name="PuntenSolvabiliteitN">#REF!</definedName>
    <definedName name="PuntenSolvabiliteitNmin1">#REF!</definedName>
    <definedName name="PuntenSolvabiliteitNmin2">#REF!</definedName>
    <definedName name="pv">#REF!</definedName>
    <definedName name="pw">#REF!</definedName>
    <definedName name="q" hidden="1">#REF!</definedName>
    <definedName name="qc">#REF!</definedName>
    <definedName name="qcolga">#REF!</definedName>
    <definedName name="Qmax">#REF!</definedName>
    <definedName name="Qmin">#REF!</definedName>
    <definedName name="Qref">#REF!</definedName>
    <definedName name="qry_tbv_Disk">#REF!</definedName>
    <definedName name="Query3a">#REF!</definedName>
    <definedName name="Query3b">#REF!</definedName>
    <definedName name="Quick_Calc">#REF!</definedName>
    <definedName name="Qwensen">#REF!</definedName>
    <definedName name="R_Code">#REF!</definedName>
    <definedName name="r_lk">#REF!</definedName>
    <definedName name="r_tarief">#REF!</definedName>
    <definedName name="Rate">#REF!</definedName>
    <definedName name="RB">#REF!</definedName>
    <definedName name="Reconditioneren">#REF!</definedName>
    <definedName name="reegl16">#REF!</definedName>
    <definedName name="Referentiejaar">#REF!</definedName>
    <definedName name="Regel1">#REF!</definedName>
    <definedName name="regel100">#REF!</definedName>
    <definedName name="regel102">#REF!</definedName>
    <definedName name="regel103">#REF!</definedName>
    <definedName name="regel105">#REF!</definedName>
    <definedName name="regel106">#REF!</definedName>
    <definedName name="regel11">#REF!</definedName>
    <definedName name="regel12">#REF!</definedName>
    <definedName name="regel15">#REF!</definedName>
    <definedName name="regel18">#REF!</definedName>
    <definedName name="regel19">#REF!</definedName>
    <definedName name="regel22">#REF!</definedName>
    <definedName name="regel23">#REF!</definedName>
    <definedName name="regel26">#REF!</definedName>
    <definedName name="regel27">#REF!</definedName>
    <definedName name="regel28">#REF!</definedName>
    <definedName name="regel31">#REF!</definedName>
    <definedName name="regel32">#REF!</definedName>
    <definedName name="regel39">#REF!</definedName>
    <definedName name="regel4">#REF!</definedName>
    <definedName name="regel42">#REF!</definedName>
    <definedName name="regel43">#REF!</definedName>
    <definedName name="regel44">#REF!</definedName>
    <definedName name="regel45">#REF!</definedName>
    <definedName name="regel51">#REF!</definedName>
    <definedName name="regel53">#REF!</definedName>
    <definedName name="regel56">#REF!</definedName>
    <definedName name="regel58">#REF!</definedName>
    <definedName name="regel59">#REF!</definedName>
    <definedName name="regel61">#REF!</definedName>
    <definedName name="regel63">#REF!</definedName>
    <definedName name="regel66">#REF!</definedName>
    <definedName name="regel7">#REF!</definedName>
    <definedName name="regel72">#REF!</definedName>
    <definedName name="regel73">#REF!</definedName>
    <definedName name="regel75">#REF!</definedName>
    <definedName name="regel78">#REF!</definedName>
    <definedName name="regel8">#REF!</definedName>
    <definedName name="regel83">#REF!</definedName>
    <definedName name="regel84">#REF!</definedName>
    <definedName name="regel87">#REF!</definedName>
    <definedName name="regel9">#REF!</definedName>
    <definedName name="regel90">#REF!</definedName>
    <definedName name="regel91">#REF!</definedName>
    <definedName name="regel94">#REF!</definedName>
    <definedName name="regel95">#REF!</definedName>
    <definedName name="regel97">#REF!</definedName>
    <definedName name="regel99">#REF!</definedName>
    <definedName name="regelaar">#REF!</definedName>
    <definedName name="regelkast">#REF!</definedName>
    <definedName name="regietarief">#REF!</definedName>
    <definedName name="Regiewerkzaamheden">#REF!</definedName>
    <definedName name="reigersnest">#REF!</definedName>
    <definedName name="Reiskn">#REF!</definedName>
    <definedName name="Reiskn_tarief">#REF!</definedName>
    <definedName name="Reiskosten">#REF!</definedName>
    <definedName name="Reistijd">#REF!</definedName>
    <definedName name="Rekenfreq.">#REF!</definedName>
    <definedName name="rekenuurtariefHALO">#REF!</definedName>
    <definedName name="rekenuurtariefHHS">#REF!</definedName>
    <definedName name="REMplace">#REF!</definedName>
    <definedName name="renofreq">#REF!</definedName>
    <definedName name="renokost">#REF!</definedName>
    <definedName name="Reports">#REF!</definedName>
    <definedName name="resultaat" localSheetId="1">#REF!</definedName>
    <definedName name="resultaat" localSheetId="2">#REF!</definedName>
    <definedName name="resultaat">#REF!</definedName>
    <definedName name="rfqer" hidden="1">#REF!</definedName>
    <definedName name="RInput">#REF!</definedName>
    <definedName name="Rol_blauw">#REF!</definedName>
    <definedName name="Rol_wit">#REF!</definedName>
    <definedName name="roofs">#REF!</definedName>
    <definedName name="rooftype">#REF!</definedName>
    <definedName name="RouwdagenFT">#REF!</definedName>
    <definedName name="RouwdagenPT">#REF!</definedName>
    <definedName name="rtype">#REF!</definedName>
    <definedName name="ruimte">#REF!</definedName>
    <definedName name="Ruimtegebruik">#REF!</definedName>
    <definedName name="ruimtem2">#REF!</definedName>
    <definedName name="Ruimtesoort">#REF!</definedName>
    <definedName name="Ruimtesoorten">#REF!</definedName>
    <definedName name="ruimtestaten">#REF!</definedName>
    <definedName name="s" hidden="1">#REF!</definedName>
    <definedName name="Sales">OFFSET(#REF!,0,0,COUNTA(#REF!))</definedName>
    <definedName name="Sales2">OFFSET(#REF!,#REF!,0,#REF!-#REF!+1,1)</definedName>
    <definedName name="SAVE_NEW_FILE">#REF!</definedName>
    <definedName name="SAVE_OLD_FILE">#REF!</definedName>
    <definedName name="sbhah">#REF!</definedName>
    <definedName name="schaal">#REF!</definedName>
    <definedName name="schelde">#REF!</definedName>
    <definedName name="schouwing">#REF!</definedName>
    <definedName name="score">#REF!</definedName>
    <definedName name="Sensitivity">#REF!</definedName>
    <definedName name="Serv_Cat">#REF!</definedName>
    <definedName name="Servetten">#REF!</definedName>
    <definedName name="SERVICE_CENTER">#REF!</definedName>
    <definedName name="Service_list">#REF!</definedName>
    <definedName name="servicebureau">#REF!</definedName>
    <definedName name="Services">#REF!</definedName>
    <definedName name="setCLEAR">#REF!</definedName>
    <definedName name="setCOPYNAMES">#REF!</definedName>
    <definedName name="setCOPYVALUES">#REF!</definedName>
    <definedName name="setDATA">#REF!</definedName>
    <definedName name="setFORMULANAMES">#REF!</definedName>
    <definedName name="setFPOV">#REF!</definedName>
    <definedName name="setINPUT">#REF!</definedName>
    <definedName name="setLID">#REF!</definedName>
    <definedName name="setLOCAL">#REF!</definedName>
    <definedName name="setOPE22">#REF!</definedName>
    <definedName name="setOPE31">#REF!</definedName>
    <definedName name="setOPE33">#REF!</definedName>
    <definedName name="setOPE34">#REF!</definedName>
    <definedName name="setOPE35">#REF!</definedName>
    <definedName name="setOPE41">#REF!</definedName>
    <definedName name="setOPE42">#REF!</definedName>
    <definedName name="setOPE43">#REF!</definedName>
    <definedName name="setOPE51">#REF!</definedName>
    <definedName name="setOPE64">#REF!</definedName>
    <definedName name="setPeriod">#REF!</definedName>
    <definedName name="setPeriodName">#REF!</definedName>
    <definedName name="setTEXT">#REF!</definedName>
    <definedName name="Silo_medew">#REF!</definedName>
    <definedName name="Site_Trans">#REF!</definedName>
    <definedName name="Sites">#REF!</definedName>
    <definedName name="SLAs">#REF!</definedName>
    <definedName name="slingerb">#REF!</definedName>
    <definedName name="small1">#REF!</definedName>
    <definedName name="small2">#REF!</definedName>
    <definedName name="smo_lk">#REF!</definedName>
    <definedName name="SMO_na_kosten">#REF!</definedName>
    <definedName name="SocialelastenexclWwOpNp">#REF!</definedName>
    <definedName name="SOLVERWAARDE">#REF!</definedName>
    <definedName name="sortering">#REF!</definedName>
    <definedName name="SouthAfrica">#REF!</definedName>
    <definedName name="sp_lk">#REF!</definedName>
    <definedName name="sp_tarief">#REF!</definedName>
    <definedName name="Spain">#REF!</definedName>
    <definedName name="specifiek">#REF!</definedName>
    <definedName name="Specs._AB">#REF!</definedName>
    <definedName name="Specs._ABa">#REF!</definedName>
    <definedName name="Specs._C">#REF!</definedName>
    <definedName name="spectarief">#REF!</definedName>
    <definedName name="spray_meters">#REF!</definedName>
    <definedName name="spray_prijs">#REF!</definedName>
    <definedName name="Sprayen">#REF!</definedName>
    <definedName name="Sprayen_beurten">#REF!</definedName>
    <definedName name="Sprayen_opblokken3x">#REF!</definedName>
    <definedName name="Sprayen_opblokken4x">#REF!</definedName>
    <definedName name="sproei">#REF!</definedName>
    <definedName name="st_inschatting">#REF!</definedName>
    <definedName name="ST_Miles">#REF!</definedName>
    <definedName name="stampertjes">#REF!</definedName>
    <definedName name="start">#REF!</definedName>
    <definedName name="startFPOV">#REF!</definedName>
    <definedName name="STARTFTEQ">#REF!</definedName>
    <definedName name="startpoint">#REF!</definedName>
    <definedName name="StarttariefPerCall">#REF!</definedName>
    <definedName name="StarttariefPerDoorverbondenCall">#REF!</definedName>
    <definedName name="status">#REF!</definedName>
    <definedName name="stede">#REF!</definedName>
    <definedName name="storing">#REF!</definedName>
    <definedName name="storings_perc">#REF!</definedName>
    <definedName name="structuur">#REF!</definedName>
    <definedName name="stuijvenburgh">#REF!</definedName>
    <definedName name="SubCat">#REF!</definedName>
    <definedName name="Subcon_Names">#REF!</definedName>
    <definedName name="Subcontractors">#REF!</definedName>
    <definedName name="Subcontractortoeslag">#REF!</definedName>
    <definedName name="sur">#REF!</definedName>
    <definedName name="Switzerland">#REF!</definedName>
    <definedName name="swot">#REF!</definedName>
    <definedName name="Synergies">#REF!</definedName>
    <definedName name="t">#REF!</definedName>
    <definedName name="T003_Totaaloverzicht_ruimtestaat_getotaliseerd">#REF!</definedName>
    <definedName name="taakfreqtabel1">#REF!</definedName>
    <definedName name="taakfreqtabel2">#REF!</definedName>
    <definedName name="TABEL" localSheetId="1">[3]Berekeningen!$A$18:$W$90</definedName>
    <definedName name="TABEL" localSheetId="2">[3]Berekeningen!$A$18:$W$90</definedName>
    <definedName name="TABEL" localSheetId="0">[3]Berekeningen!$A$18:$W$90</definedName>
    <definedName name="TABEL">#REF!</definedName>
    <definedName name="Tabel1">#REF!</definedName>
    <definedName name="tabel2">#REF!</definedName>
    <definedName name="tabel3a">#REF!</definedName>
    <definedName name="tabel4">#REF!</definedName>
    <definedName name="tabel4a">#REF!</definedName>
    <definedName name="tabel4b">#REF!</definedName>
    <definedName name="tabel5">#REF!</definedName>
    <definedName name="tabel5a">#REF!</definedName>
    <definedName name="tabel5b">#REF!</definedName>
    <definedName name="tabel6">#REF!</definedName>
    <definedName name="tabel6a">#REF!</definedName>
    <definedName name="tabel6b">#REF!</definedName>
    <definedName name="tabel6c">#REF!</definedName>
    <definedName name="tabelcodes">#REF!</definedName>
    <definedName name="Tabelruimtesoort">#REF!</definedName>
    <definedName name="tabeltype">#REF!</definedName>
    <definedName name="TableName">"Dummy"</definedName>
    <definedName name="Tabruimte">#REF!</definedName>
    <definedName name="Taken">#REF!</definedName>
    <definedName name="target">#REF!</definedName>
    <definedName name="TargetWACC">#REF!</definedName>
    <definedName name="targroot">#REF!</definedName>
    <definedName name="tarief">#REF!</definedName>
    <definedName name="tarief_2010_2012">#REF!</definedName>
    <definedName name="Tarief_reisuur_oh_beheer">#REF!</definedName>
    <definedName name="Tarief_reisuur_storingen">#REF!</definedName>
    <definedName name="tarief_san">#REF!</definedName>
    <definedName name="Tarief_sit">#REF!</definedName>
    <definedName name="Tarief_stb">#REF!</definedName>
    <definedName name="tariefCSP">#REF!</definedName>
    <definedName name="tariefopbouw">#REF!</definedName>
    <definedName name="tariefopbouwadd">#REF!</definedName>
    <definedName name="tarieftabel">#REF!</definedName>
    <definedName name="tarieftabel1">#REF!</definedName>
    <definedName name="tarieftabel2">#REF!</definedName>
    <definedName name="tariefupmavr">#REF!</definedName>
    <definedName name="tarieven">#REF!</definedName>
    <definedName name="Tarklein">#REF!</definedName>
    <definedName name="tarmidden">#REF!</definedName>
    <definedName name="TB.Normenvergelijk">#REF!</definedName>
    <definedName name="TB_Tarief">#REF!</definedName>
    <definedName name="Teicocodes">#REF!</definedName>
    <definedName name="TELE2">#REF!</definedName>
    <definedName name="tesstt" hidden="1">#REF!</definedName>
    <definedName name="TEST">#REF!</definedName>
    <definedName name="TEST0">#REF!</definedName>
    <definedName name="TEST1">#REF!</definedName>
    <definedName name="TEST10">#REF!</definedName>
    <definedName name="TEST11">#REF!</definedName>
    <definedName name="TEST12">#REF!</definedName>
    <definedName name="TEST13">#REF!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HKEY">#REF!</definedName>
    <definedName name="TESTKEYS">#REF!</definedName>
    <definedName name="TESTVKEY">#REF!</definedName>
    <definedName name="Thresh">#REF!</definedName>
    <definedName name="tien">#REF!</definedName>
    <definedName name="tijden">#REF!</definedName>
    <definedName name="TMOBILE">#REF!</definedName>
    <definedName name="toeslagentabel">#REF!</definedName>
    <definedName name="toezicht">#N/A</definedName>
    <definedName name="toezichtmavr">#REF!</definedName>
    <definedName name="Toilet_Paper">#REF!</definedName>
    <definedName name="Toiletpapier">#REF!</definedName>
    <definedName name="ToolboxstudieFT">#REF!</definedName>
    <definedName name="ToolboxstudiePT">#REF!</definedName>
    <definedName name="torteltuin">#REF!</definedName>
    <definedName name="tot">#REF!</definedName>
    <definedName name="totaal">#REF!</definedName>
    <definedName name="Totaal_calculatie">#REF!</definedName>
    <definedName name="totaal_divers">#REF!</definedName>
    <definedName name="totaal_speciaal">#REF!</definedName>
    <definedName name="Totaal_uren">#REF!</definedName>
    <definedName name="Totaal2">#REF!</definedName>
    <definedName name="totaalindex" localSheetId="10">#REF!</definedName>
    <definedName name="totaalindex" localSheetId="11">#REF!</definedName>
    <definedName name="totaalindex" localSheetId="12">#REF!</definedName>
    <definedName name="totaalindex">'7a. Opbouw uurtarief productie'!$Q$12</definedName>
    <definedName name="TotaalN">#REF!</definedName>
    <definedName name="TotaalNmin1">#REF!</definedName>
    <definedName name="TotaalNmin2">#REF!</definedName>
    <definedName name="Totaaloverzicht_ruimtestaat_detail">#REF!</definedName>
    <definedName name="TotaalScore">#REF!</definedName>
    <definedName name="TotaleWaarde">#REF!</definedName>
    <definedName name="totIndex">#REF!</definedName>
    <definedName name="totkol">#REF!</definedName>
    <definedName name="tpa">#REF!</definedName>
    <definedName name="tUren">#REF!</definedName>
    <definedName name="tUrenOlga">#REF!</definedName>
    <definedName name="Turkey">#REF!</definedName>
    <definedName name="Tussenbeurt">#REF!</definedName>
    <definedName name="TypeInschrijver">#REF!</definedName>
    <definedName name="tzpjt1">#REF!</definedName>
    <definedName name="tzpjt1_1">#REF!</definedName>
    <definedName name="tzpjt10_1">#REF!</definedName>
    <definedName name="tzpjt11_1">#REF!</definedName>
    <definedName name="tzpjt12_1">#REF!</definedName>
    <definedName name="tzpjt13_1">#REF!</definedName>
    <definedName name="tzpjt14_1">#REF!</definedName>
    <definedName name="tzpjt15_1">#REF!</definedName>
    <definedName name="tzpjt16_1">#REF!</definedName>
    <definedName name="tzpjt17_1">#REF!</definedName>
    <definedName name="tzpjt18_1">#REF!</definedName>
    <definedName name="tzpjt19_1">#REF!</definedName>
    <definedName name="tzpjt2_1">#REF!</definedName>
    <definedName name="tzpjt20_1">#REF!</definedName>
    <definedName name="tzpjt21_1">#REF!</definedName>
    <definedName name="tzpjt22_1">#REF!</definedName>
    <definedName name="tzpjt23_1">#REF!</definedName>
    <definedName name="tzpjt24_1">#REF!</definedName>
    <definedName name="tzpjt25_1">#REF!</definedName>
    <definedName name="tzpjt26_1">#REF!</definedName>
    <definedName name="tzpjt27_1">#REF!</definedName>
    <definedName name="tzpjt28_1">#REF!</definedName>
    <definedName name="tzpjt29_1">#REF!</definedName>
    <definedName name="tzpjt3_1">#REF!</definedName>
    <definedName name="tzpjt30_1">#REF!</definedName>
    <definedName name="tzpjt31_1">#REF!</definedName>
    <definedName name="tzpjt32_1">#REF!</definedName>
    <definedName name="tzpjt33_1">#REF!</definedName>
    <definedName name="tzpjt34_1">#REF!</definedName>
    <definedName name="tzpjt35_1">#REF!</definedName>
    <definedName name="tzpjt36_1">#REF!</definedName>
    <definedName name="tzpjt37_1">#REF!</definedName>
    <definedName name="tzpjt38_1">#REF!</definedName>
    <definedName name="tzpjt39_1">#REF!</definedName>
    <definedName name="tzpjt4_1">#REF!</definedName>
    <definedName name="tzpjt40_1">#REF!</definedName>
    <definedName name="tzpjt41_1">#REF!</definedName>
    <definedName name="tzpjt42_1">#REF!</definedName>
    <definedName name="tzpjt43_1">#REF!</definedName>
    <definedName name="tzpjt44_1">#REF!</definedName>
    <definedName name="tzpjt45_1">#REF!</definedName>
    <definedName name="tzpjt46_1">#REF!</definedName>
    <definedName name="tzpjt47_1">#REF!</definedName>
    <definedName name="tzpjt48_1">#REF!</definedName>
    <definedName name="tzpjt49_1">#REF!</definedName>
    <definedName name="tzpjt5_1">#REF!</definedName>
    <definedName name="tzpjt50_1">#REF!</definedName>
    <definedName name="tzpjt51_1">#REF!</definedName>
    <definedName name="tzpjt52_1">#REF!</definedName>
    <definedName name="tzpjt53_1">#REF!</definedName>
    <definedName name="tzpjt54_1">#REF!</definedName>
    <definedName name="tzpjt55_1">#REF!</definedName>
    <definedName name="tzpjt56_1">#REF!</definedName>
    <definedName name="tzpjt57_1">#REF!</definedName>
    <definedName name="tzpjt58_1">#REF!</definedName>
    <definedName name="tzpjt59_1">#REF!</definedName>
    <definedName name="tzpjt6_1">#REF!</definedName>
    <definedName name="tzpjt60_1">#REF!</definedName>
    <definedName name="tzpjt61_1">#REF!</definedName>
    <definedName name="tzpjt62_1">#REF!</definedName>
    <definedName name="tzpjt63_1">#REF!</definedName>
    <definedName name="tzpjt64_1">#REF!</definedName>
    <definedName name="tzpjt65_1">#REF!</definedName>
    <definedName name="tzpjt66_1">#REF!</definedName>
    <definedName name="tzpjt67_1">#REF!</definedName>
    <definedName name="tzpjt68_1">#REF!</definedName>
    <definedName name="tzpjt69_1">#REF!</definedName>
    <definedName name="tzpjt7_1">#REF!</definedName>
    <definedName name="tzpjt70_1">#REF!</definedName>
    <definedName name="tzpjt71_1">#REF!</definedName>
    <definedName name="tzpjt72_1">#REF!</definedName>
    <definedName name="tzpjt73_1">#REF!</definedName>
    <definedName name="tzpjt74_1">#REF!</definedName>
    <definedName name="tzpjt75_1">#REF!</definedName>
    <definedName name="tzpjt76_1">#REF!</definedName>
    <definedName name="tzpjt77_1">#REF!</definedName>
    <definedName name="tzpjt8_1">#REF!</definedName>
    <definedName name="tzpjt9_1">#REF!</definedName>
    <definedName name="tzpmt1">#REF!</definedName>
    <definedName name="tzpmt1_1">#REF!</definedName>
    <definedName name="tzpmt10_1">#REF!</definedName>
    <definedName name="tzpmt11_1">#REF!</definedName>
    <definedName name="tzpmt12_1">#REF!</definedName>
    <definedName name="tzpmt13_1">#REF!</definedName>
    <definedName name="tzpmt14_1">#REF!</definedName>
    <definedName name="tzpmt15_1">#REF!</definedName>
    <definedName name="tzpmt16_1">#REF!</definedName>
    <definedName name="tzpmt17_1">#REF!</definedName>
    <definedName name="tzpmt18_1">#REF!</definedName>
    <definedName name="tzpmt19_1">#REF!</definedName>
    <definedName name="tzpmt2_1">#REF!</definedName>
    <definedName name="tzpmt20_1">#REF!</definedName>
    <definedName name="tzpmt21_1">#REF!</definedName>
    <definedName name="tzpmt22_1">#REF!</definedName>
    <definedName name="tzpmt23_1">#REF!</definedName>
    <definedName name="tzpmt24_1">#REF!</definedName>
    <definedName name="tzpmt25_1">#REF!</definedName>
    <definedName name="tzpmt26_1">#REF!</definedName>
    <definedName name="tzpmt27_1">#REF!</definedName>
    <definedName name="tzpmt28_1">#REF!</definedName>
    <definedName name="tzpmt29_1">#REF!</definedName>
    <definedName name="tzpmt3_1">#REF!</definedName>
    <definedName name="tzpmt30_1">#REF!</definedName>
    <definedName name="tzpmt31_1">#REF!</definedName>
    <definedName name="tzpmt32_1">#REF!</definedName>
    <definedName name="tzpmt33_1">#REF!</definedName>
    <definedName name="tzpmt34_1">#REF!</definedName>
    <definedName name="tzpmt35_1">#REF!</definedName>
    <definedName name="tzpmt36_1">#REF!</definedName>
    <definedName name="tzpmt37_1">#REF!</definedName>
    <definedName name="tzpmt38_1">#REF!</definedName>
    <definedName name="tzpmt39_1">#REF!</definedName>
    <definedName name="tzpmt4_1">#REF!</definedName>
    <definedName name="tzpmt40_1">#REF!</definedName>
    <definedName name="tzpmt41_1">#REF!</definedName>
    <definedName name="tzpmt42_1">#REF!</definedName>
    <definedName name="tzpmt43_1">#REF!</definedName>
    <definedName name="tzpmt44_1">#REF!</definedName>
    <definedName name="tzpmt45_1">#REF!</definedName>
    <definedName name="tzpmt46_1">#REF!</definedName>
    <definedName name="tzpmt47_1">#REF!</definedName>
    <definedName name="tzpmt48_1">#REF!</definedName>
    <definedName name="tzpmt49_1">#REF!</definedName>
    <definedName name="tzpmt5_1">#REF!</definedName>
    <definedName name="tzpmt50_1">#REF!</definedName>
    <definedName name="tzpmt51_1">#REF!</definedName>
    <definedName name="tzpmt52_1">#REF!</definedName>
    <definedName name="tzpmt53_1">#REF!</definedName>
    <definedName name="tzpmt54_1">#REF!</definedName>
    <definedName name="tzpmt55_1">#REF!</definedName>
    <definedName name="tzpmt56_1">#REF!</definedName>
    <definedName name="tzpmt57_1">#REF!</definedName>
    <definedName name="tzpmt58_1">#REF!</definedName>
    <definedName name="tzpmt59_1">#REF!</definedName>
    <definedName name="tzpmt6_1">#REF!</definedName>
    <definedName name="tzpmt60_1">#REF!</definedName>
    <definedName name="tzpmt61_1">#REF!</definedName>
    <definedName name="tzpmt62_1">#REF!</definedName>
    <definedName name="tzpmt63_1">#REF!</definedName>
    <definedName name="tzpmt64_1">#REF!</definedName>
    <definedName name="tzpmt65_1">#REF!</definedName>
    <definedName name="tzpmt66_1">#REF!</definedName>
    <definedName name="tzpmt67_1">#REF!</definedName>
    <definedName name="tzpmt68_1">#REF!</definedName>
    <definedName name="tzpmt69_1">#REF!</definedName>
    <definedName name="tzpmt7_1">#REF!</definedName>
    <definedName name="tzpmt70_1">#REF!</definedName>
    <definedName name="tzpmt71_1">#REF!</definedName>
    <definedName name="tzpmt72_1">#REF!</definedName>
    <definedName name="tzpmt73_1">#REF!</definedName>
    <definedName name="tzpmt74_1">#REF!</definedName>
    <definedName name="tzpmt75_1">#REF!</definedName>
    <definedName name="tzpmt76_1">#REF!</definedName>
    <definedName name="tzpmt77_1">#REF!</definedName>
    <definedName name="tzpmt8_1">#REF!</definedName>
    <definedName name="tzpmt9_1">#REF!</definedName>
    <definedName name="tzujt1">#REF!</definedName>
    <definedName name="tzujt1_1">#REF!</definedName>
    <definedName name="tzujt10_1">#REF!</definedName>
    <definedName name="tzujt11_1">#REF!</definedName>
    <definedName name="tzujt12_1">#REF!</definedName>
    <definedName name="tzujt13_1">#REF!</definedName>
    <definedName name="tzujt14_1">#REF!</definedName>
    <definedName name="tzujt15_1">#REF!</definedName>
    <definedName name="tzujt16_1">#REF!</definedName>
    <definedName name="tzujt17_1">#REF!</definedName>
    <definedName name="tzujt18_1">#REF!</definedName>
    <definedName name="tzujt19_1">#REF!</definedName>
    <definedName name="tzujt2_1">#REF!</definedName>
    <definedName name="tzujt20_1">#REF!</definedName>
    <definedName name="tzujt21_1">#REF!</definedName>
    <definedName name="tzujt22_1">#REF!</definedName>
    <definedName name="tzujt23_1">#REF!</definedName>
    <definedName name="tzujt24_1">#REF!</definedName>
    <definedName name="tzujt25_1">#REF!</definedName>
    <definedName name="tzujt26_1">#REF!</definedName>
    <definedName name="tzujt27_1">#REF!</definedName>
    <definedName name="tzujt28_1">#REF!</definedName>
    <definedName name="tzujt29_1">#REF!</definedName>
    <definedName name="tzujt3_1">#REF!</definedName>
    <definedName name="tzujt30_1">#REF!</definedName>
    <definedName name="tzujt31_1">#REF!</definedName>
    <definedName name="tzujt32_1">#REF!</definedName>
    <definedName name="tzujt33_1">#REF!</definedName>
    <definedName name="tzujt34_1">#REF!</definedName>
    <definedName name="tzujt35_1">#REF!</definedName>
    <definedName name="tzujt36_1">#REF!</definedName>
    <definedName name="tzujt37_1">#REF!</definedName>
    <definedName name="tzujt38_1">#REF!</definedName>
    <definedName name="tzujt39_1">#REF!</definedName>
    <definedName name="tzujt4_1">#REF!</definedName>
    <definedName name="tzujt40_1">#REF!</definedName>
    <definedName name="tzujt41_1">#REF!</definedName>
    <definedName name="tzujt42_1">#REF!</definedName>
    <definedName name="tzujt43_1">#REF!</definedName>
    <definedName name="tzujt44_1">#REF!</definedName>
    <definedName name="tzujt45_1">#REF!</definedName>
    <definedName name="tzujt46_1">#REF!</definedName>
    <definedName name="tzujt47_1">#REF!</definedName>
    <definedName name="tzujt48_1">#REF!</definedName>
    <definedName name="tzujt49_1">#REF!</definedName>
    <definedName name="tzujt5_1">#REF!</definedName>
    <definedName name="tzujt50_1">#REF!</definedName>
    <definedName name="tzujt51_1">#REF!</definedName>
    <definedName name="tzujt52_1">#REF!</definedName>
    <definedName name="tzujt53_1">#REF!</definedName>
    <definedName name="tzujt54_1">#REF!</definedName>
    <definedName name="tzujt55_1">#REF!</definedName>
    <definedName name="tzujt56_1">#REF!</definedName>
    <definedName name="tzujt57_1">#REF!</definedName>
    <definedName name="tzujt58_1">#REF!</definedName>
    <definedName name="tzujt59_1">#REF!</definedName>
    <definedName name="tzujt6_1">#REF!</definedName>
    <definedName name="tzujt60_1">#REF!</definedName>
    <definedName name="tzujt61_1">#REF!</definedName>
    <definedName name="tzujt62_1">#REF!</definedName>
    <definedName name="tzujt63_1">#REF!</definedName>
    <definedName name="tzujt64_1">#REF!</definedName>
    <definedName name="tzujt65_1">#REF!</definedName>
    <definedName name="tzujt66_1">#REF!</definedName>
    <definedName name="tzujt67_1">#REF!</definedName>
    <definedName name="tzujt68_1">#REF!</definedName>
    <definedName name="tzujt69_1">#REF!</definedName>
    <definedName name="tzujt7_1">#REF!</definedName>
    <definedName name="tzujt70_1">#REF!</definedName>
    <definedName name="tzujt71_1">#REF!</definedName>
    <definedName name="tzujt72_1">#REF!</definedName>
    <definedName name="tzujt73_1">#REF!</definedName>
    <definedName name="tzujt74_1">#REF!</definedName>
    <definedName name="tzujt75_1">#REF!</definedName>
    <definedName name="tzujt76_1">#REF!</definedName>
    <definedName name="tzujt77_1">#REF!</definedName>
    <definedName name="tzujt8_1">#REF!</definedName>
    <definedName name="tzujt9_1">#REF!</definedName>
    <definedName name="u">#REF!</definedName>
    <definedName name="Uitbest.toesl">#REF!</definedName>
    <definedName name="uitbesteeeed">#REF!</definedName>
    <definedName name="uitvoerder">#REF!</definedName>
    <definedName name="uitvoeringsbepaling">#REF!</definedName>
    <definedName name="UK">#REF!</definedName>
    <definedName name="UKcheck">#REF!</definedName>
    <definedName name="UKtrig">#REF!</definedName>
    <definedName name="UNIFORMS">#REF!</definedName>
    <definedName name="union">#REF!</definedName>
    <definedName name="UNIT">#REF!</definedName>
    <definedName name="UNITS">#REF!</definedName>
    <definedName name="Universal1000">#REF!</definedName>
    <definedName name="Universal500">#REF!</definedName>
    <definedName name="Upper">#REF!</definedName>
    <definedName name="UREMAVR">#REF!</definedName>
    <definedName name="Uren_ExtraSanitair">#REF!</definedName>
    <definedName name="uren_mavr" localSheetId="7">'5. Basis ruimtestaat'!$M:$M</definedName>
    <definedName name="uren_mavr">#REF!</definedName>
    <definedName name="Uren_mavrij">#REF!</definedName>
    <definedName name="Uren_nal">#REF!</definedName>
    <definedName name="uren_naloop">#REF!</definedName>
    <definedName name="Uren_pdag_na_kosten">#REF!</definedName>
    <definedName name="Uren_perjaar">#REF!</definedName>
    <definedName name="Uren_pjr_na_kosten">#REF!</definedName>
    <definedName name="Uren_pwk_na_kosten">#REF!</definedName>
    <definedName name="uren_zazo">#REF!</definedName>
    <definedName name="Uren_zazofe">#REF!</definedName>
    <definedName name="uren_zazofenaloop">#REF!</definedName>
    <definedName name="uren_zazonaloop">#REF!</definedName>
    <definedName name="Uren1">#REF!</definedName>
    <definedName name="Uren2">#REF!</definedName>
    <definedName name="UREN2ERONDE">#REF!</definedName>
    <definedName name="urendag1">#REF!</definedName>
    <definedName name="urendag2">#REF!</definedName>
    <definedName name="urenfeest">#REF!</definedName>
    <definedName name="urenjaar">#REF!</definedName>
    <definedName name="urenjaar1">#REF!</definedName>
    <definedName name="urenjaar2">#REF!</definedName>
    <definedName name="urenjaarglas">#REF!</definedName>
    <definedName name="urenjaarglas1">#REF!</definedName>
    <definedName name="urenjaarnietmeewerkend">#REF!</definedName>
    <definedName name="urenjaarregie">#REF!</definedName>
    <definedName name="urenjaarregie1">#REF!</definedName>
    <definedName name="urenjaartotaal">#REF!</definedName>
    <definedName name="urenjaartotaal1">#REF!</definedName>
    <definedName name="urenjaartotaal2">#REF!</definedName>
    <definedName name="urenjaartotaalhf">#REF!</definedName>
    <definedName name="urenjaartotaalhf1">#REF!</definedName>
    <definedName name="urenjaartotaalhf2">#REF!</definedName>
    <definedName name="urenjaartotaaloverzicht">#REF!</definedName>
    <definedName name="urenjaartotaaloverzichthf">#REF!</definedName>
    <definedName name="urenma">#REF!</definedName>
    <definedName name="Urenmavr">#REF!</definedName>
    <definedName name="urenna">#REF!</definedName>
    <definedName name="urennaloop">#REF!</definedName>
    <definedName name="URENPERIODIEK">#REF!</definedName>
    <definedName name="URENREGULIER">#REF!</definedName>
    <definedName name="urenspec">#REF!</definedName>
    <definedName name="urenza">#REF!</definedName>
    <definedName name="urenzazofd">#REF!</definedName>
    <definedName name="urenzo">#REF!</definedName>
    <definedName name="uurb">#REF!</definedName>
    <definedName name="uurfactortabel1">#REF!</definedName>
    <definedName name="uurfactortabel2">#REF!</definedName>
    <definedName name="uurt">#REF!</definedName>
    <definedName name="Uurtarief">#REF!</definedName>
    <definedName name="uurtarief_fe">#REF!</definedName>
    <definedName name="uurtarief_za">#REF!</definedName>
    <definedName name="uurtarief1">#REF!</definedName>
    <definedName name="uurtarief10">#REF!</definedName>
    <definedName name="uurtarief100">#REF!</definedName>
    <definedName name="uurtarief101">#REF!</definedName>
    <definedName name="uurtarief102">#REF!</definedName>
    <definedName name="uurtarief103">#REF!</definedName>
    <definedName name="uurtarief104">#REF!</definedName>
    <definedName name="uurtarief105">#REF!</definedName>
    <definedName name="uurtarief106">#REF!</definedName>
    <definedName name="uurtarief107">#REF!</definedName>
    <definedName name="uurtarief108">#REF!</definedName>
    <definedName name="uurtarief109">#REF!</definedName>
    <definedName name="uurtarief11">#REF!</definedName>
    <definedName name="uurtarief110">#REF!</definedName>
    <definedName name="uurtarief111">#REF!</definedName>
    <definedName name="uurtarief112">#REF!</definedName>
    <definedName name="uurtarief113">#REF!</definedName>
    <definedName name="uurtarief114">#REF!</definedName>
    <definedName name="uurtarief115">#REF!</definedName>
    <definedName name="uurtarief116">#REF!</definedName>
    <definedName name="uurtarief117">#REF!</definedName>
    <definedName name="uurtarief118">#REF!</definedName>
    <definedName name="uurtarief119">#REF!</definedName>
    <definedName name="uurtarief12">#REF!</definedName>
    <definedName name="uurtarief120">#REF!</definedName>
    <definedName name="uurtarief121">#REF!</definedName>
    <definedName name="uurtarief122">#REF!</definedName>
    <definedName name="uurtarief123">#REF!</definedName>
    <definedName name="uurtarief124">#REF!</definedName>
    <definedName name="uurtarief125">#REF!</definedName>
    <definedName name="uurtarief126">#REF!</definedName>
    <definedName name="uurtarief127">#REF!</definedName>
    <definedName name="uurtarief128">#REF!</definedName>
    <definedName name="uurtarief129">#REF!</definedName>
    <definedName name="uurtarief13">#REF!</definedName>
    <definedName name="uurtarief130">#REF!</definedName>
    <definedName name="uurtarief131">#REF!</definedName>
    <definedName name="uurtarief132">#REF!</definedName>
    <definedName name="uurtarief14">#REF!</definedName>
    <definedName name="uurtarief15">#REF!</definedName>
    <definedName name="uurtarief16">#REF!</definedName>
    <definedName name="uurtarief17">#REF!</definedName>
    <definedName name="uurtarief18">#REF!</definedName>
    <definedName name="uurtarief19">#REF!</definedName>
    <definedName name="uurtarief2">#REF!</definedName>
    <definedName name="uurtarief20">#REF!</definedName>
    <definedName name="uurtarief21">#REF!</definedName>
    <definedName name="uurtarief22">#REF!</definedName>
    <definedName name="uurtarief23">#REF!</definedName>
    <definedName name="uurtarief24">#REF!</definedName>
    <definedName name="uurtarief25">#REF!</definedName>
    <definedName name="uurtarief26">#REF!</definedName>
    <definedName name="uurtarief27">#REF!</definedName>
    <definedName name="uurtarief28">#REF!</definedName>
    <definedName name="uurtarief29">#REF!</definedName>
    <definedName name="uurtarief3">#REF!</definedName>
    <definedName name="uurtarief30">#REF!</definedName>
    <definedName name="uurtarief31">#REF!</definedName>
    <definedName name="uurtarief32">#REF!</definedName>
    <definedName name="uurtarief33">#REF!</definedName>
    <definedName name="uurtarief34">#REF!</definedName>
    <definedName name="uurtarief35">#REF!</definedName>
    <definedName name="uurtarief36">#REF!</definedName>
    <definedName name="uurtarief37">#REF!</definedName>
    <definedName name="uurtarief38">#REF!</definedName>
    <definedName name="uurtarief39">#REF!</definedName>
    <definedName name="uurtarief4">#REF!</definedName>
    <definedName name="uurtarief40">#REF!</definedName>
    <definedName name="uurtarief41">#REF!</definedName>
    <definedName name="uurtarief42">#REF!</definedName>
    <definedName name="uurtarief43">#REF!</definedName>
    <definedName name="uurtarief44">#REF!</definedName>
    <definedName name="uurtarief45">#REF!</definedName>
    <definedName name="uurtarief46">#REF!</definedName>
    <definedName name="uurtarief47">#REF!</definedName>
    <definedName name="uurtarief48">#REF!</definedName>
    <definedName name="uurtarief49">#REF!</definedName>
    <definedName name="uurtarief5">#REF!</definedName>
    <definedName name="uurtarief50">#REF!</definedName>
    <definedName name="uurtarief51">#REF!</definedName>
    <definedName name="uurtarief52">#REF!</definedName>
    <definedName name="uurtarief53">#REF!</definedName>
    <definedName name="uurtarief54">#REF!</definedName>
    <definedName name="uurtarief55">#REF!</definedName>
    <definedName name="uurtarief56">#REF!</definedName>
    <definedName name="uurtarief57">#REF!</definedName>
    <definedName name="uurtarief58">#REF!</definedName>
    <definedName name="uurtarief59">#REF!</definedName>
    <definedName name="uurtarief6">#REF!</definedName>
    <definedName name="uurtarief60">#REF!</definedName>
    <definedName name="uurtarief61">#REF!</definedName>
    <definedName name="uurtarief62">#REF!</definedName>
    <definedName name="uurtarief63">#REF!</definedName>
    <definedName name="uurtarief64">#REF!</definedName>
    <definedName name="uurtarief65">#REF!</definedName>
    <definedName name="uurtarief66">#REF!</definedName>
    <definedName name="uurtarief67">#REF!</definedName>
    <definedName name="uurtarief68">#REF!</definedName>
    <definedName name="uurtarief69">#REF!</definedName>
    <definedName name="uurtarief7">#REF!</definedName>
    <definedName name="uurtarief70">#REF!</definedName>
    <definedName name="uurtarief71">#REF!</definedName>
    <definedName name="uurtarief72">#REF!</definedName>
    <definedName name="uurtarief73">#REF!</definedName>
    <definedName name="uurtarief74">#REF!</definedName>
    <definedName name="uurtarief75">#REF!</definedName>
    <definedName name="uurtarief76">#REF!</definedName>
    <definedName name="uurtarief77">#REF!</definedName>
    <definedName name="uurtarief78">#REF!</definedName>
    <definedName name="uurtarief79">#REF!</definedName>
    <definedName name="uurtarief8">#REF!</definedName>
    <definedName name="uurtarief80">#REF!</definedName>
    <definedName name="uurtarief81">#REF!</definedName>
    <definedName name="uurtarief82">#REF!</definedName>
    <definedName name="uurtarief83">#REF!</definedName>
    <definedName name="uurtarief84">#REF!</definedName>
    <definedName name="uurtarief85">#REF!</definedName>
    <definedName name="uurtarief86">#REF!</definedName>
    <definedName name="uurtarief87">#REF!</definedName>
    <definedName name="uurtarief88">#REF!</definedName>
    <definedName name="uurtarief89">#REF!</definedName>
    <definedName name="uurtarief9">#REF!</definedName>
    <definedName name="uurtarief90">#REF!</definedName>
    <definedName name="uurtarief91">#REF!</definedName>
    <definedName name="uurtarief92">#REF!</definedName>
    <definedName name="uurtarief93">#REF!</definedName>
    <definedName name="uurtarief94">#REF!</definedName>
    <definedName name="uurtarief95">#REF!</definedName>
    <definedName name="uurtarief96">#REF!</definedName>
    <definedName name="uurtarief97">#REF!</definedName>
    <definedName name="uurtarief98">#REF!</definedName>
    <definedName name="uurtarief99">#REF!</definedName>
    <definedName name="VakantiedagenFT">#REF!</definedName>
    <definedName name="vakantiedagenPT">#REF!</definedName>
    <definedName name="ValidationRange">#REF!</definedName>
    <definedName name="varPath">#REF!</definedName>
    <definedName name="verbetring">#REF!</definedName>
    <definedName name="vergader">#REF!</definedName>
    <definedName name="Vergelijking_Verzamelpanden_nieuw">#REF!</definedName>
    <definedName name="Vergelijking_Verzamelpanden_Ter_Controle">#REF!</definedName>
    <definedName name="verise">#REF!</definedName>
    <definedName name="Verkeersruimten">#REF!</definedName>
    <definedName name="versienr">#REF!</definedName>
    <definedName name="vervangkosten">#REF!</definedName>
    <definedName name="verz">#REF!</definedName>
    <definedName name="verzamelblad">#REF!</definedName>
    <definedName name="verzuim">#REF!</definedName>
    <definedName name="vestigingsplaats">#REF!</definedName>
    <definedName name="vestigingsplaats_opdr">#REF!</definedName>
    <definedName name="Vijfendertig">#REF!</definedName>
    <definedName name="vitrages">#REF!</definedName>
    <definedName name="Vl_Code">#REF!</definedName>
    <definedName name="vloer">#REF!</definedName>
    <definedName name="vloerafwerking">#REF!</definedName>
    <definedName name="VloerK">#REF!</definedName>
    <definedName name="VloerM">#REF!</definedName>
    <definedName name="vloeroppervlak">#REF!</definedName>
    <definedName name="vloersoort">#REF!</definedName>
    <definedName name="Vloersoorten">#REF!</definedName>
    <definedName name="vloersoortkeuze">#REF!</definedName>
    <definedName name="Vloersoortoms">#REF!</definedName>
    <definedName name="vm_lk">#REF!</definedName>
    <definedName name="vm_tarief">#REF!</definedName>
    <definedName name="vm_tarief_fe">#REF!</definedName>
    <definedName name="vm_tarief_za">#REF!</definedName>
    <definedName name="vnrm">#REF!</definedName>
    <definedName name="VODAFONE">#REF!</definedName>
    <definedName name="Volumekorting10Ktot20k">#REF!</definedName>
    <definedName name="Volumekorting1tot10k">#REF!</definedName>
    <definedName name="Volumekorting20Ktot30k">#REF!</definedName>
    <definedName name="Volumekorting30Ktot40k">#REF!</definedName>
    <definedName name="Volumekorting40Ktot50k">#REF!</definedName>
    <definedName name="Volumekorting50Ktot60k">#REF!</definedName>
    <definedName name="Volumekorting60Ktot70k">#REF!</definedName>
    <definedName name="Volumekorting70Ktot80k">#REF!</definedName>
    <definedName name="Volumekorting80Ktot90k">#REF!</definedName>
    <definedName name="Volumekorting90Ktot100k">#REF!</definedName>
    <definedName name="Volumekortingvanaf100K">#REF!</definedName>
    <definedName name="VoorzieningenN">#REF!</definedName>
    <definedName name="VoorzieningenNmin1">#REF!</definedName>
    <definedName name="VoorzieningenNmin2">#REF!</definedName>
    <definedName name="VorstverletFT">#REF!</definedName>
    <definedName name="VorstverletPT">#REF!</definedName>
    <definedName name="vossemeren">#REF!</definedName>
    <definedName name="vtype">#REF!</definedName>
    <definedName name="VUT">#REF!</definedName>
    <definedName name="w">#REF!</definedName>
    <definedName name="WaardenMatrix">#REF!</definedName>
    <definedName name="wacc">#REF!</definedName>
    <definedName name="WACHT">#REF!</definedName>
    <definedName name="wachtwoord">#REF!</definedName>
    <definedName name="WAOBAS">#REF!</definedName>
    <definedName name="WAOGED">#REF!</definedName>
    <definedName name="waranda">#REF!</definedName>
    <definedName name="Was_S">#REF!</definedName>
    <definedName name="wc_groot">#REF!</definedName>
    <definedName name="wc_klein">#REF!</definedName>
    <definedName name="week">#REF!</definedName>
    <definedName name="weekend" hidden="1">#REF!</definedName>
    <definedName name="wegingjunior">#REF!</definedName>
    <definedName name="wegingmedior">#REF!</definedName>
    <definedName name="wegingsenior">#REF!</definedName>
    <definedName name="wegingtotaal">#REF!</definedName>
    <definedName name="Weken">#REF!</definedName>
    <definedName name="Wevo_Tarief">#REF!</definedName>
    <definedName name="wew">#REF!</definedName>
    <definedName name="winst">#REF!</definedName>
    <definedName name="Winst_Ris">#REF!</definedName>
    <definedName name="Winstrisicopercentage">#REF!</definedName>
    <definedName name="wk">#REF!</definedName>
    <definedName name="Wmonteur">#REF!</definedName>
    <definedName name="WO">#REF!</definedName>
    <definedName name="Woonplaats">#REF!</definedName>
    <definedName name="WorkSheet1">#REF!</definedName>
    <definedName name="WPRSGTMLL">#REF!</definedName>
    <definedName name="wrn.RWReport1." hidden="1">{#N/A,"S 0373 ",TRUE,"Sheet1";#N/A,"S 0374 ",TRUE,"Sheet1";#N/A,"S 0375 ",TRUE,"Sheet1";#N/A,"S 0376 ",TRUE,"Sheet1";#N/A,"S 0699 ",TRUE,"Sheet1";#N/A,"S 0705 ",TRUE,"Sheet1";#N/A,"S 0707 ",TRUE,"Sheet1";#N/A,"S 0708 ",TRUE,"Sheet1";#N/A,"S 0709 ",TRUE,"Sheet1";#N/A,"S 0714 ",TRUE,"Sheet1";#N/A,"S 0716 ",TRUE,"Sheet1";#N/A,"S 0719 ",TRUE,"Sheet1";#N/A,"S 0723 ",TRUE,"Sheet1"}</definedName>
    <definedName name="ww" hidden="1">{"'ma_vr'!$A$1:$AA$42"}</definedName>
    <definedName name="WwWe">#REF!</definedName>
    <definedName name="x" hidden="1">#REF!</definedName>
    <definedName name="xxx">#REF!</definedName>
    <definedName name="xxxxx">#REF!</definedName>
    <definedName name="y" hidden="1">#REF!</definedName>
    <definedName name="z" hidden="1">#REF!</definedName>
    <definedName name="zaal">#REF!</definedName>
    <definedName name="Zalen">#REF!</definedName>
    <definedName name="zaterdag" hidden="1">#REF!</definedName>
    <definedName name="zcvdv">#REF!</definedName>
    <definedName name="Zeventig">#REF!</definedName>
    <definedName name="ZFW">#REF!</definedName>
    <definedName name="ziektedagen">#REF!</definedName>
    <definedName name="ZiektedagenFT">#REF!</definedName>
    <definedName name="ZiektedagenPT">#REF!</definedName>
    <definedName name="zilverlinde">#REF!</definedName>
    <definedName name="Zondag">#REF!</definedName>
    <definedName name="Zorg_Soort">#REF!</definedName>
    <definedName name="zozo1">#REF!</definedName>
    <definedName name="zozo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5" l="1"/>
  <c r="B4" i="16"/>
  <c r="B4" i="17"/>
  <c r="D4" i="20"/>
  <c r="E48" i="10"/>
  <c r="E48" i="9"/>
  <c r="P11" i="7"/>
  <c r="P12" i="7"/>
  <c r="P13" i="7"/>
  <c r="P17" i="7"/>
  <c r="P18" i="7"/>
  <c r="P19" i="7"/>
  <c r="P20" i="7"/>
  <c r="P21" i="7"/>
  <c r="P22" i="7"/>
  <c r="P23" i="7"/>
  <c r="P25" i="7"/>
  <c r="P26" i="7"/>
  <c r="P28" i="7"/>
  <c r="P29" i="7"/>
  <c r="P30" i="7"/>
  <c r="P31" i="7"/>
  <c r="P32" i="7"/>
  <c r="P33" i="7"/>
  <c r="P34" i="7"/>
  <c r="P35" i="7"/>
  <c r="P36" i="7"/>
  <c r="P37" i="7"/>
  <c r="P38" i="7"/>
  <c r="P39" i="7"/>
  <c r="P40" i="7"/>
  <c r="P44" i="7"/>
  <c r="P45" i="7"/>
  <c r="P46" i="7"/>
  <c r="P47" i="7"/>
  <c r="P48" i="7"/>
  <c r="P49" i="7"/>
  <c r="P50" i="7"/>
  <c r="P53" i="7"/>
  <c r="P54" i="7"/>
  <c r="P55" i="7"/>
  <c r="P56" i="7"/>
  <c r="P57" i="7"/>
  <c r="P58" i="7"/>
  <c r="P59" i="7"/>
  <c r="P60" i="7"/>
  <c r="P61" i="7"/>
  <c r="P62" i="7"/>
  <c r="P63" i="7"/>
  <c r="P64" i="7"/>
  <c r="P65" i="7"/>
  <c r="P66" i="7"/>
  <c r="P67" i="7"/>
  <c r="P68" i="7"/>
  <c r="P69" i="7"/>
  <c r="P70" i="7"/>
  <c r="P71" i="7"/>
  <c r="P72" i="7"/>
  <c r="P73" i="7"/>
  <c r="P74" i="7"/>
  <c r="P75" i="7"/>
  <c r="P76" i="7"/>
  <c r="P77" i="7"/>
  <c r="P78" i="7"/>
  <c r="P79" i="7"/>
  <c r="P80" i="7"/>
  <c r="P81" i="7"/>
  <c r="P82" i="7"/>
  <c r="P83" i="7"/>
  <c r="P84" i="7"/>
  <c r="P85" i="7"/>
  <c r="P86" i="7"/>
  <c r="P87" i="7"/>
  <c r="P88" i="7"/>
  <c r="P89" i="7"/>
  <c r="P90" i="7"/>
  <c r="P91" i="7"/>
  <c r="P92" i="7"/>
  <c r="P93" i="7"/>
  <c r="P94" i="7"/>
  <c r="P95" i="7"/>
  <c r="P96" i="7"/>
  <c r="P97" i="7"/>
  <c r="P98" i="7"/>
  <c r="P99" i="7"/>
  <c r="P100" i="7"/>
  <c r="P101" i="7"/>
  <c r="P102" i="7"/>
  <c r="P103" i="7"/>
  <c r="P104" i="7"/>
  <c r="P105" i="7"/>
  <c r="P106" i="7"/>
  <c r="P107" i="7"/>
  <c r="P108" i="7"/>
  <c r="P109" i="7"/>
  <c r="P110" i="7"/>
  <c r="P111" i="7"/>
  <c r="P112" i="7"/>
  <c r="P116" i="7"/>
  <c r="P117" i="7"/>
  <c r="P118" i="7"/>
  <c r="P119" i="7"/>
  <c r="P120" i="7"/>
  <c r="P121" i="7"/>
  <c r="P123" i="7"/>
  <c r="P124" i="7"/>
  <c r="P125" i="7"/>
  <c r="P126" i="7"/>
  <c r="P128" i="7"/>
  <c r="P129" i="7"/>
  <c r="P130" i="7"/>
  <c r="P131" i="7"/>
  <c r="P132" i="7"/>
  <c r="P137" i="7"/>
  <c r="P139" i="7"/>
  <c r="P140" i="7"/>
  <c r="P141" i="7"/>
  <c r="P143" i="7"/>
  <c r="P144" i="7"/>
  <c r="P145" i="7"/>
  <c r="P146" i="7"/>
  <c r="P147" i="7"/>
  <c r="P149" i="7"/>
  <c r="P150" i="7"/>
  <c r="P151" i="7"/>
  <c r="P152" i="7"/>
  <c r="P154" i="7"/>
  <c r="P155" i="7"/>
  <c r="P156" i="7"/>
  <c r="P157" i="7"/>
  <c r="P158" i="7"/>
  <c r="P160" i="7"/>
  <c r="P161" i="7"/>
  <c r="P162" i="7"/>
  <c r="P163" i="7"/>
  <c r="P164" i="7"/>
  <c r="P165" i="7"/>
  <c r="P166" i="7"/>
  <c r="P167" i="7"/>
  <c r="P169" i="7"/>
  <c r="P170" i="7"/>
  <c r="P171" i="7"/>
  <c r="P172" i="7"/>
  <c r="P173" i="7"/>
  <c r="P174" i="7"/>
  <c r="P175" i="7"/>
  <c r="P176" i="7"/>
  <c r="P177" i="7"/>
  <c r="P178" i="7"/>
  <c r="P179" i="7"/>
  <c r="P180" i="7"/>
  <c r="P181" i="7"/>
  <c r="P182" i="7"/>
  <c r="P183" i="7"/>
  <c r="P184" i="7"/>
  <c r="P185" i="7"/>
  <c r="P186" i="7"/>
  <c r="P187" i="7"/>
  <c r="P188" i="7"/>
  <c r="P189" i="7"/>
  <c r="P190" i="7"/>
  <c r="P191" i="7"/>
  <c r="P192" i="7"/>
  <c r="P193" i="7"/>
  <c r="P194" i="7"/>
  <c r="P195" i="7"/>
  <c r="P196" i="7"/>
  <c r="P197" i="7"/>
  <c r="P198" i="7"/>
  <c r="P199" i="7"/>
  <c r="P200" i="7"/>
  <c r="P201" i="7"/>
  <c r="P202" i="7"/>
  <c r="P203" i="7"/>
  <c r="P204" i="7"/>
  <c r="P205" i="7"/>
  <c r="P206" i="7"/>
  <c r="P207" i="7"/>
  <c r="P208" i="7"/>
  <c r="P209" i="7"/>
  <c r="P210" i="7"/>
  <c r="P211" i="7"/>
  <c r="P212" i="7"/>
  <c r="P213" i="7"/>
  <c r="P214" i="7"/>
  <c r="P215" i="7"/>
  <c r="P216" i="7"/>
  <c r="P217" i="7"/>
  <c r="P218" i="7"/>
  <c r="P219" i="7"/>
  <c r="P220" i="7"/>
  <c r="P221" i="7"/>
  <c r="P222" i="7"/>
  <c r="P223" i="7"/>
  <c r="P224" i="7"/>
  <c r="P225" i="7"/>
  <c r="P226" i="7"/>
  <c r="P227" i="7"/>
  <c r="P228" i="7"/>
  <c r="P229" i="7"/>
  <c r="P230" i="7"/>
  <c r="P231" i="7"/>
  <c r="P232" i="7"/>
  <c r="P233" i="7"/>
  <c r="P234" i="7"/>
  <c r="P235" i="7"/>
  <c r="P236" i="7"/>
  <c r="P237" i="7"/>
  <c r="P238" i="7"/>
  <c r="P239" i="7"/>
  <c r="P240" i="7"/>
  <c r="P241" i="7"/>
  <c r="P242" i="7"/>
  <c r="P243" i="7"/>
  <c r="P244" i="7"/>
  <c r="P245" i="7"/>
  <c r="P246" i="7"/>
  <c r="P247" i="7"/>
  <c r="P248" i="7"/>
  <c r="P249" i="7"/>
  <c r="P250" i="7"/>
  <c r="P251" i="7"/>
  <c r="P252" i="7"/>
  <c r="P253" i="7"/>
  <c r="P254" i="7"/>
  <c r="P255" i="7"/>
  <c r="P256" i="7"/>
  <c r="P257" i="7"/>
  <c r="P258" i="7"/>
  <c r="P259" i="7"/>
  <c r="P260" i="7"/>
  <c r="P261" i="7"/>
  <c r="P262" i="7"/>
  <c r="P263" i="7"/>
  <c r="P264" i="7"/>
  <c r="P265" i="7"/>
  <c r="P266" i="7"/>
  <c r="P267" i="7"/>
  <c r="P268" i="7"/>
  <c r="P269" i="7"/>
  <c r="P270" i="7"/>
  <c r="P271" i="7"/>
  <c r="P272" i="7"/>
  <c r="P273" i="7"/>
  <c r="P274" i="7"/>
  <c r="P275" i="7"/>
  <c r="P276" i="7"/>
  <c r="P277" i="7"/>
  <c r="P278" i="7"/>
  <c r="P279" i="7"/>
  <c r="P280" i="7"/>
  <c r="P281" i="7"/>
  <c r="P282" i="7"/>
  <c r="P283" i="7"/>
  <c r="P284" i="7"/>
  <c r="P285" i="7"/>
  <c r="P286" i="7"/>
  <c r="P288" i="7"/>
  <c r="P289" i="7"/>
  <c r="P290" i="7"/>
  <c r="P291" i="7"/>
  <c r="P293" i="7"/>
  <c r="P294" i="7"/>
  <c r="P295" i="7"/>
  <c r="P296" i="7"/>
  <c r="P297" i="7"/>
  <c r="P298" i="7"/>
  <c r="P299" i="7"/>
  <c r="P300" i="7"/>
  <c r="P301" i="7"/>
  <c r="P302" i="7"/>
  <c r="P303" i="7"/>
  <c r="P308" i="7"/>
  <c r="P309" i="7"/>
  <c r="P310" i="7"/>
  <c r="P311" i="7"/>
  <c r="P312" i="7"/>
  <c r="P313" i="7"/>
  <c r="P314" i="7"/>
  <c r="P315" i="7"/>
  <c r="P316" i="7"/>
  <c r="P317" i="7"/>
  <c r="P318" i="7"/>
  <c r="P319" i="7"/>
  <c r="P320" i="7"/>
  <c r="P321" i="7"/>
  <c r="P322" i="7"/>
  <c r="P323" i="7"/>
  <c r="P324" i="7"/>
  <c r="P325" i="7"/>
  <c r="P326" i="7"/>
  <c r="P327" i="7"/>
  <c r="P328" i="7"/>
  <c r="P329" i="7"/>
  <c r="P330" i="7"/>
  <c r="P331" i="7"/>
  <c r="P332" i="7"/>
  <c r="P333" i="7"/>
  <c r="P334" i="7"/>
  <c r="P335" i="7"/>
  <c r="P336" i="7"/>
  <c r="P337" i="7"/>
  <c r="P338" i="7"/>
  <c r="P339" i="7"/>
  <c r="P340" i="7"/>
  <c r="P341" i="7"/>
  <c r="P342" i="7"/>
  <c r="P343" i="7"/>
  <c r="P344" i="7"/>
  <c r="P345" i="7"/>
  <c r="P346" i="7"/>
  <c r="P347" i="7"/>
  <c r="P348" i="7"/>
  <c r="P349" i="7"/>
  <c r="P350" i="7"/>
  <c r="P351" i="7"/>
  <c r="P352" i="7"/>
  <c r="P353" i="7"/>
  <c r="P354" i="7"/>
  <c r="P355" i="7"/>
  <c r="P356" i="7"/>
  <c r="P357" i="7"/>
  <c r="P358" i="7"/>
  <c r="P359" i="7"/>
  <c r="P360" i="7"/>
  <c r="P361" i="7"/>
  <c r="P362" i="7"/>
  <c r="P363" i="7"/>
  <c r="P364" i="7"/>
  <c r="P365" i="7"/>
  <c r="P366" i="7"/>
  <c r="P367" i="7"/>
  <c r="P368" i="7"/>
  <c r="P369" i="7"/>
  <c r="P370" i="7"/>
  <c r="P371" i="7"/>
  <c r="P372" i="7"/>
  <c r="P373" i="7"/>
  <c r="P374" i="7"/>
  <c r="P375" i="7"/>
  <c r="P376" i="7"/>
  <c r="P377" i="7"/>
  <c r="P378" i="7"/>
  <c r="P379" i="7"/>
  <c r="P380" i="7"/>
  <c r="P381" i="7"/>
  <c r="P382" i="7"/>
  <c r="P383" i="7"/>
  <c r="P384" i="7"/>
  <c r="P385" i="7"/>
  <c r="P386" i="7"/>
  <c r="P387" i="7"/>
  <c r="P388" i="7"/>
  <c r="P389" i="7"/>
  <c r="P390" i="7"/>
  <c r="P391" i="7"/>
  <c r="P392" i="7"/>
  <c r="P393" i="7"/>
  <c r="P394" i="7"/>
  <c r="P395" i="7"/>
  <c r="P396" i="7"/>
  <c r="P397" i="7"/>
  <c r="P398" i="7"/>
  <c r="P399" i="7"/>
  <c r="P400" i="7"/>
  <c r="P401" i="7"/>
  <c r="P402" i="7"/>
  <c r="P403" i="7"/>
  <c r="P404" i="7"/>
  <c r="P405" i="7"/>
  <c r="P406" i="7"/>
  <c r="P407" i="7"/>
  <c r="P408" i="7"/>
  <c r="P412" i="7"/>
  <c r="P413" i="7"/>
  <c r="P414" i="7"/>
  <c r="P415" i="7"/>
  <c r="P416" i="7"/>
  <c r="P417" i="7"/>
  <c r="P418" i="7"/>
  <c r="P419" i="7"/>
  <c r="P420" i="7"/>
  <c r="P421" i="7"/>
  <c r="P422" i="7"/>
  <c r="P423" i="7"/>
  <c r="P424" i="7"/>
  <c r="P425" i="7"/>
  <c r="P426" i="7"/>
  <c r="P427" i="7"/>
  <c r="P428" i="7"/>
  <c r="P429" i="7"/>
  <c r="P430" i="7"/>
  <c r="P431" i="7"/>
  <c r="P432" i="7"/>
  <c r="P433" i="7"/>
  <c r="P434" i="7"/>
  <c r="P435" i="7"/>
  <c r="P436" i="7"/>
  <c r="P439" i="7"/>
  <c r="P440" i="7"/>
  <c r="P441" i="7"/>
  <c r="P442" i="7"/>
  <c r="P443" i="7"/>
  <c r="P444" i="7"/>
  <c r="P445" i="7"/>
  <c r="P446" i="7"/>
  <c r="P447" i="7"/>
  <c r="P448" i="7"/>
  <c r="P449" i="7"/>
  <c r="P450" i="7"/>
  <c r="P451" i="7"/>
  <c r="P452" i="7"/>
  <c r="P453" i="7"/>
  <c r="P454" i="7"/>
  <c r="P455" i="7"/>
  <c r="P456" i="7"/>
  <c r="P457" i="7"/>
  <c r="P458" i="7"/>
  <c r="P459" i="7"/>
  <c r="P460" i="7"/>
  <c r="P461" i="7"/>
  <c r="P462" i="7"/>
  <c r="P463" i="7"/>
  <c r="P464" i="7"/>
  <c r="P465" i="7"/>
  <c r="P466" i="7"/>
  <c r="P467" i="7"/>
  <c r="P468" i="7"/>
  <c r="P469" i="7"/>
  <c r="P470" i="7"/>
  <c r="P471" i="7"/>
  <c r="P472" i="7"/>
  <c r="P473" i="7"/>
  <c r="P474" i="7"/>
  <c r="P475" i="7"/>
  <c r="P476" i="7"/>
  <c r="P477" i="7"/>
  <c r="P478" i="7"/>
  <c r="P482" i="7"/>
  <c r="P483" i="7"/>
  <c r="P484" i="7"/>
  <c r="P485" i="7"/>
  <c r="P486" i="7"/>
  <c r="P487" i="7"/>
  <c r="P488" i="7"/>
  <c r="P489" i="7"/>
  <c r="P490" i="7"/>
  <c r="P491" i="7"/>
  <c r="P492" i="7"/>
  <c r="P493" i="7"/>
  <c r="P494" i="7"/>
  <c r="P495" i="7"/>
  <c r="P496" i="7"/>
  <c r="P497" i="7"/>
  <c r="P498" i="7"/>
  <c r="P499" i="7"/>
  <c r="P500" i="7"/>
  <c r="P501" i="7"/>
  <c r="P502" i="7"/>
  <c r="P503" i="7"/>
  <c r="P504" i="7"/>
  <c r="P506" i="7"/>
  <c r="P507" i="7"/>
  <c r="P508" i="7"/>
  <c r="P509" i="7"/>
  <c r="P510" i="7"/>
  <c r="P511" i="7"/>
  <c r="P512" i="7"/>
  <c r="P513" i="7"/>
  <c r="P514" i="7"/>
  <c r="P515" i="7"/>
  <c r="P516" i="7"/>
  <c r="P517" i="7"/>
  <c r="P518" i="7"/>
  <c r="P519" i="7"/>
  <c r="P520" i="7"/>
  <c r="P521" i="7"/>
  <c r="P523" i="7"/>
  <c r="P525" i="7"/>
  <c r="P526" i="7"/>
  <c r="P527" i="7"/>
  <c r="P528" i="7"/>
  <c r="P529" i="7"/>
  <c r="P530" i="7"/>
  <c r="P531" i="7"/>
  <c r="P532" i="7"/>
  <c r="P533" i="7"/>
  <c r="P534" i="7"/>
  <c r="P535" i="7"/>
  <c r="P536" i="7"/>
  <c r="P538" i="7"/>
  <c r="P540" i="7"/>
  <c r="P541" i="7"/>
  <c r="P542" i="7"/>
  <c r="P543" i="7"/>
  <c r="P544" i="7"/>
  <c r="P545" i="7"/>
  <c r="P546" i="7"/>
  <c r="P547" i="7"/>
  <c r="P548" i="7"/>
  <c r="P549" i="7"/>
  <c r="P550" i="7"/>
  <c r="P551" i="7"/>
  <c r="P552" i="7"/>
  <c r="P553" i="7"/>
  <c r="P554" i="7"/>
  <c r="P555" i="7"/>
  <c r="P556" i="7"/>
  <c r="P557" i="7"/>
  <c r="P558" i="7"/>
  <c r="P559" i="7"/>
  <c r="P560" i="7"/>
  <c r="P561" i="7"/>
  <c r="P562" i="7"/>
  <c r="P563" i="7"/>
  <c r="P564" i="7"/>
  <c r="P565" i="7"/>
  <c r="P566" i="7"/>
  <c r="P567" i="7"/>
  <c r="P568" i="7"/>
  <c r="P569" i="7"/>
  <c r="P570" i="7"/>
  <c r="P571" i="7"/>
  <c r="P572" i="7"/>
  <c r="P573" i="7"/>
  <c r="P574" i="7"/>
  <c r="P575" i="7"/>
  <c r="P576" i="7"/>
  <c r="P577" i="7"/>
  <c r="P578" i="7"/>
  <c r="P579" i="7"/>
  <c r="P580" i="7"/>
  <c r="P581" i="7"/>
  <c r="P582" i="7"/>
  <c r="P583" i="7"/>
  <c r="P584" i="7"/>
  <c r="P585" i="7"/>
  <c r="P586" i="7"/>
  <c r="P587" i="7"/>
  <c r="P588" i="7"/>
  <c r="P589" i="7"/>
  <c r="P590" i="7"/>
  <c r="P591" i="7"/>
  <c r="P592" i="7"/>
  <c r="P593" i="7"/>
  <c r="P594" i="7"/>
  <c r="P595" i="7"/>
  <c r="P596" i="7"/>
  <c r="P597" i="7"/>
  <c r="P598" i="7"/>
  <c r="P602" i="7"/>
  <c r="P603" i="7"/>
  <c r="P604" i="7"/>
  <c r="P605" i="7"/>
  <c r="P606" i="7"/>
  <c r="P607" i="7"/>
  <c r="P608" i="7"/>
  <c r="P611" i="7"/>
  <c r="P612" i="7"/>
  <c r="P613" i="7"/>
  <c r="P614" i="7"/>
  <c r="P615" i="7"/>
  <c r="P616" i="7"/>
  <c r="P617" i="7"/>
  <c r="P618" i="7"/>
  <c r="P619" i="7"/>
  <c r="P620" i="7"/>
  <c r="P621" i="7"/>
  <c r="P622" i="7"/>
  <c r="P623" i="7"/>
  <c r="P624" i="7"/>
  <c r="P625" i="7"/>
  <c r="P626" i="7"/>
  <c r="P627" i="7"/>
  <c r="P631" i="7"/>
  <c r="P632" i="7"/>
  <c r="P633" i="7"/>
  <c r="P634" i="7"/>
  <c r="P635" i="7"/>
  <c r="P636" i="7"/>
  <c r="P637" i="7"/>
  <c r="P638" i="7"/>
  <c r="P641" i="7"/>
  <c r="P642" i="7"/>
  <c r="P643" i="7"/>
  <c r="P644" i="7"/>
  <c r="P645" i="7"/>
  <c r="P646" i="7"/>
  <c r="P647" i="7"/>
  <c r="P648" i="7"/>
  <c r="P649" i="7"/>
  <c r="P650" i="7"/>
  <c r="P651" i="7"/>
  <c r="P652" i="7"/>
  <c r="P653" i="7"/>
  <c r="P654" i="7"/>
  <c r="P655" i="7"/>
  <c r="P656" i="7"/>
  <c r="P657" i="7"/>
  <c r="P658" i="7"/>
  <c r="P659" i="7"/>
  <c r="P660" i="7"/>
  <c r="P661" i="7"/>
  <c r="P662" i="7"/>
  <c r="P663" i="7"/>
  <c r="P664" i="7"/>
  <c r="P665" i="7"/>
  <c r="P670" i="7"/>
  <c r="P671" i="7"/>
  <c r="P672" i="7"/>
  <c r="P673" i="7"/>
  <c r="P674" i="7"/>
  <c r="P675" i="7"/>
  <c r="P676" i="7"/>
  <c r="P677" i="7"/>
  <c r="P678" i="7"/>
  <c r="P679" i="7"/>
  <c r="P680" i="7"/>
  <c r="P681" i="7"/>
  <c r="P682" i="7"/>
  <c r="P683" i="7"/>
  <c r="P684" i="7"/>
  <c r="P685" i="7"/>
  <c r="P686" i="7"/>
  <c r="P687" i="7"/>
  <c r="P688" i="7"/>
  <c r="P689" i="7"/>
  <c r="P690" i="7"/>
  <c r="P691" i="7"/>
  <c r="P692" i="7"/>
  <c r="P693" i="7"/>
  <c r="P694" i="7"/>
  <c r="P695" i="7"/>
  <c r="P696" i="7"/>
  <c r="P697" i="7"/>
  <c r="P698" i="7"/>
  <c r="P699" i="7"/>
  <c r="P700" i="7"/>
  <c r="P701" i="7"/>
  <c r="P702" i="7"/>
  <c r="P703" i="7"/>
  <c r="P704" i="7"/>
  <c r="P705" i="7"/>
  <c r="P706" i="7"/>
  <c r="P707" i="7"/>
  <c r="P708" i="7"/>
  <c r="P709" i="7"/>
  <c r="P710" i="7"/>
  <c r="P711" i="7"/>
  <c r="P712" i="7"/>
  <c r="P713" i="7"/>
  <c r="P714" i="7"/>
  <c r="P715" i="7"/>
  <c r="P716" i="7"/>
  <c r="P717" i="7"/>
  <c r="P718" i="7"/>
  <c r="P719" i="7"/>
  <c r="P720" i="7"/>
  <c r="P721" i="7"/>
  <c r="P722" i="7"/>
  <c r="P723" i="7"/>
  <c r="P724" i="7"/>
  <c r="P725" i="7"/>
  <c r="P726" i="7"/>
  <c r="P727" i="7"/>
  <c r="P728" i="7"/>
  <c r="P729" i="7"/>
  <c r="P730" i="7"/>
  <c r="P731" i="7"/>
  <c r="P732" i="7"/>
  <c r="P733" i="7"/>
  <c r="P734" i="7"/>
  <c r="P735" i="7"/>
  <c r="P736" i="7"/>
  <c r="P737" i="7"/>
  <c r="P738" i="7"/>
  <c r="P739" i="7"/>
  <c r="P740" i="7"/>
  <c r="P741" i="7"/>
  <c r="P742" i="7"/>
  <c r="P743" i="7"/>
  <c r="P744" i="7"/>
  <c r="P747" i="7"/>
  <c r="P750" i="7"/>
  <c r="P751" i="7"/>
  <c r="P752" i="7"/>
  <c r="P753" i="7"/>
  <c r="P754" i="7"/>
  <c r="P755" i="7"/>
  <c r="P756" i="7"/>
  <c r="P757" i="7"/>
  <c r="P758" i="7"/>
  <c r="P759" i="7"/>
  <c r="P760" i="7"/>
  <c r="P761" i="7"/>
  <c r="P765" i="7"/>
  <c r="P766" i="7"/>
  <c r="P767" i="7"/>
  <c r="P768" i="7"/>
  <c r="P769" i="7"/>
  <c r="P770" i="7"/>
  <c r="P771" i="7"/>
  <c r="P773" i="7"/>
  <c r="P774" i="7"/>
  <c r="P775" i="7"/>
  <c r="P776" i="7"/>
  <c r="P777" i="7"/>
  <c r="P778" i="7"/>
  <c r="P779" i="7"/>
  <c r="P780" i="7"/>
  <c r="P781" i="7"/>
  <c r="P782" i="7"/>
  <c r="P783" i="7"/>
  <c r="P784" i="7"/>
  <c r="P785" i="7"/>
  <c r="P788" i="7"/>
  <c r="P789" i="7"/>
  <c r="P790" i="7"/>
  <c r="P791" i="7"/>
  <c r="P792" i="7"/>
  <c r="P793" i="7"/>
  <c r="P794" i="7"/>
  <c r="P795" i="7"/>
  <c r="P796" i="7"/>
  <c r="P797" i="7"/>
  <c r="P798" i="7"/>
  <c r="P799" i="7"/>
  <c r="P800" i="7"/>
  <c r="P801" i="7"/>
  <c r="P802" i="7"/>
  <c r="P803" i="7"/>
  <c r="P804" i="7"/>
  <c r="P805" i="7"/>
  <c r="P806" i="7"/>
  <c r="P807" i="7"/>
  <c r="P808" i="7"/>
  <c r="P809" i="7"/>
  <c r="P810" i="7"/>
  <c r="P811" i="7"/>
  <c r="P812" i="7"/>
  <c r="P813" i="7"/>
  <c r="P814" i="7"/>
  <c r="P815" i="7"/>
  <c r="P816" i="7"/>
  <c r="P817" i="7"/>
  <c r="P818" i="7"/>
  <c r="P819" i="7"/>
  <c r="P820" i="7"/>
  <c r="P821" i="7"/>
  <c r="P822" i="7"/>
  <c r="P823" i="7"/>
  <c r="P824" i="7"/>
  <c r="P825" i="7"/>
  <c r="P826" i="7"/>
  <c r="P827" i="7"/>
  <c r="P828" i="7"/>
  <c r="P829" i="7"/>
  <c r="P830" i="7"/>
  <c r="P831" i="7"/>
  <c r="P832" i="7"/>
  <c r="P833" i="7"/>
  <c r="P834" i="7"/>
  <c r="P835" i="7"/>
  <c r="P836" i="7"/>
  <c r="P837" i="7"/>
  <c r="P838" i="7"/>
  <c r="P839" i="7"/>
  <c r="P840" i="7"/>
  <c r="P841" i="7"/>
  <c r="P842" i="7"/>
  <c r="P843" i="7"/>
  <c r="P844" i="7"/>
  <c r="P845" i="7"/>
  <c r="P846" i="7"/>
  <c r="P847" i="7"/>
  <c r="P848" i="7"/>
  <c r="P852" i="7"/>
  <c r="P853" i="7"/>
  <c r="P854" i="7"/>
  <c r="P855" i="7"/>
  <c r="P856" i="7"/>
  <c r="P857" i="7"/>
  <c r="P858" i="7"/>
  <c r="P859" i="7"/>
  <c r="P860" i="7"/>
  <c r="P861" i="7"/>
  <c r="P862" i="7"/>
  <c r="P863" i="7"/>
  <c r="P864" i="7"/>
  <c r="P865" i="7"/>
  <c r="P868" i="7"/>
  <c r="P869" i="7"/>
  <c r="P870" i="7"/>
  <c r="P871" i="7"/>
  <c r="P872" i="7"/>
  <c r="P873" i="7"/>
  <c r="P874" i="7"/>
  <c r="P875" i="7"/>
  <c r="P876" i="7"/>
  <c r="P877" i="7"/>
  <c r="P878" i="7"/>
  <c r="P879" i="7"/>
  <c r="P880" i="7"/>
  <c r="P881" i="7"/>
  <c r="P882" i="7"/>
  <c r="P883" i="7"/>
  <c r="P884" i="7"/>
  <c r="P885" i="7"/>
  <c r="P886" i="7"/>
  <c r="P887" i="7"/>
  <c r="P888" i="7"/>
  <c r="P889" i="7"/>
  <c r="P890" i="7"/>
  <c r="P891" i="7"/>
  <c r="P892" i="7"/>
  <c r="P893" i="7"/>
  <c r="P895" i="7"/>
  <c r="P896" i="7"/>
  <c r="P898" i="7"/>
  <c r="P899" i="7"/>
  <c r="P900" i="7"/>
  <c r="P901" i="7"/>
  <c r="P902" i="7"/>
  <c r="P903" i="7"/>
  <c r="P904" i="7"/>
  <c r="P905" i="7"/>
  <c r="P906" i="7"/>
  <c r="P907" i="7"/>
  <c r="P908" i="7"/>
  <c r="P909" i="7"/>
  <c r="P910" i="7"/>
  <c r="P911" i="7"/>
  <c r="P912" i="7"/>
  <c r="P913" i="7"/>
  <c r="P914" i="7"/>
  <c r="P915" i="7"/>
  <c r="P916" i="7"/>
  <c r="P917" i="7"/>
  <c r="P918" i="7"/>
  <c r="P919" i="7"/>
  <c r="P920" i="7"/>
  <c r="P922" i="7"/>
  <c r="P923" i="7"/>
  <c r="P924" i="7"/>
  <c r="P925" i="7"/>
  <c r="P927" i="7"/>
  <c r="P928" i="7"/>
  <c r="P929" i="7"/>
  <c r="P930" i="7"/>
  <c r="P931" i="7"/>
  <c r="P932" i="7"/>
  <c r="P933" i="7"/>
  <c r="P934" i="7"/>
  <c r="P935" i="7"/>
  <c r="P936" i="7"/>
  <c r="P937" i="7"/>
  <c r="P938" i="7"/>
  <c r="P939" i="7"/>
  <c r="P940" i="7"/>
  <c r="P941" i="7"/>
  <c r="P942" i="7"/>
  <c r="P943" i="7"/>
  <c r="P944" i="7"/>
  <c r="P945" i="7"/>
  <c r="P948" i="7"/>
  <c r="P949" i="7"/>
  <c r="P950" i="7"/>
  <c r="P952" i="7"/>
  <c r="P953" i="7"/>
  <c r="P954" i="7"/>
  <c r="P955" i="7"/>
  <c r="P956" i="7"/>
  <c r="P957" i="7"/>
  <c r="P958" i="7"/>
  <c r="P959" i="7"/>
  <c r="P960" i="7"/>
  <c r="P961" i="7"/>
  <c r="P962" i="7"/>
  <c r="P963" i="7"/>
  <c r="P964" i="7"/>
  <c r="P965" i="7"/>
  <c r="P966" i="7"/>
  <c r="P967" i="7"/>
  <c r="P968" i="7"/>
  <c r="P969" i="7"/>
  <c r="P970" i="7"/>
  <c r="P971" i="7"/>
  <c r="P973" i="7"/>
  <c r="P974" i="7"/>
  <c r="P975" i="7"/>
  <c r="P976" i="7"/>
  <c r="P977" i="7"/>
  <c r="P978" i="7"/>
  <c r="P979" i="7"/>
  <c r="P981" i="7"/>
  <c r="P982" i="7"/>
  <c r="P984" i="7"/>
  <c r="P985" i="7"/>
  <c r="P986" i="7"/>
  <c r="P987" i="7"/>
  <c r="P988" i="7"/>
  <c r="P989" i="7"/>
  <c r="P990" i="7"/>
  <c r="P991" i="7"/>
  <c r="P992" i="7"/>
  <c r="P993" i="7"/>
  <c r="P994" i="7"/>
  <c r="P995" i="7"/>
  <c r="P996" i="7"/>
  <c r="P997" i="7"/>
  <c r="P998" i="7"/>
  <c r="P999" i="7"/>
  <c r="P1000" i="7"/>
  <c r="P1001" i="7"/>
  <c r="P1002" i="7"/>
  <c r="P1004" i="7"/>
  <c r="P1005" i="7"/>
  <c r="P1006" i="7"/>
  <c r="P1007" i="7"/>
  <c r="P1008" i="7"/>
  <c r="P1009" i="7"/>
  <c r="P1010" i="7"/>
  <c r="P1011" i="7"/>
  <c r="P1012" i="7"/>
  <c r="P1013" i="7"/>
  <c r="P1014" i="7"/>
  <c r="P1015" i="7"/>
  <c r="P1016" i="7"/>
  <c r="P1017" i="7"/>
  <c r="P1018" i="7"/>
  <c r="P1019" i="7"/>
  <c r="P1020" i="7"/>
  <c r="P1021" i="7"/>
  <c r="P1022" i="7"/>
  <c r="P1023" i="7"/>
  <c r="P1024" i="7"/>
  <c r="P1025" i="7"/>
  <c r="P1026" i="7"/>
  <c r="P1027" i="7"/>
  <c r="P1028" i="7"/>
  <c r="P1029" i="7"/>
  <c r="P1030" i="7"/>
  <c r="P1031" i="7"/>
  <c r="P1032" i="7"/>
  <c r="P1033" i="7"/>
  <c r="P1034" i="7"/>
  <c r="P1035" i="7"/>
  <c r="P1036" i="7"/>
  <c r="P1037" i="7"/>
  <c r="P1038" i="7"/>
  <c r="P1039" i="7"/>
  <c r="P1040" i="7"/>
  <c r="P1041" i="7"/>
  <c r="P1042" i="7"/>
  <c r="P1043" i="7"/>
  <c r="P1044" i="7"/>
  <c r="P1045" i="7"/>
  <c r="P1046" i="7"/>
  <c r="P1047" i="7"/>
  <c r="P1048" i="7"/>
  <c r="P1049" i="7"/>
  <c r="P1050" i="7"/>
  <c r="P1051" i="7"/>
  <c r="P1052" i="7"/>
  <c r="P1053" i="7"/>
  <c r="P1054" i="7"/>
  <c r="P1055" i="7"/>
  <c r="P1056" i="7"/>
  <c r="P1057" i="7"/>
  <c r="P1058" i="7"/>
  <c r="P1059" i="7"/>
  <c r="P1060" i="7"/>
  <c r="P1061" i="7"/>
  <c r="P1062" i="7"/>
  <c r="P1063" i="7"/>
  <c r="P1064" i="7"/>
  <c r="P1065" i="7"/>
  <c r="P1066" i="7"/>
  <c r="P1067" i="7"/>
  <c r="P1068" i="7"/>
  <c r="P1069" i="7"/>
  <c r="P1070" i="7"/>
  <c r="P1071" i="7"/>
  <c r="P1072" i="7"/>
  <c r="P1073" i="7"/>
  <c r="P1074" i="7"/>
  <c r="P1075" i="7"/>
  <c r="P1076" i="7"/>
  <c r="P1077" i="7"/>
  <c r="P1078" i="7"/>
  <c r="P1079" i="7"/>
  <c r="P1083" i="7"/>
  <c r="P1084" i="7"/>
  <c r="P1085" i="7"/>
  <c r="P1086" i="7"/>
  <c r="P1087" i="7"/>
  <c r="P1088" i="7"/>
  <c r="P1089" i="7"/>
  <c r="P1090" i="7"/>
  <c r="P1091" i="7"/>
  <c r="P1092" i="7"/>
  <c r="P1093" i="7"/>
  <c r="P1094" i="7"/>
  <c r="P1095" i="7"/>
  <c r="P1096" i="7"/>
  <c r="P1097" i="7"/>
  <c r="P1098" i="7"/>
  <c r="P1099" i="7"/>
  <c r="P1100" i="7"/>
  <c r="P1101" i="7"/>
  <c r="P1102" i="7"/>
  <c r="P1103" i="7"/>
  <c r="P1104" i="7"/>
  <c r="P1105" i="7"/>
  <c r="P1106" i="7"/>
  <c r="P1107" i="7"/>
  <c r="P1108" i="7"/>
  <c r="P1109" i="7"/>
  <c r="P1110" i="7"/>
  <c r="P1111" i="7"/>
  <c r="P1112" i="7"/>
  <c r="P1113" i="7"/>
  <c r="P1114" i="7"/>
  <c r="P1115" i="7"/>
  <c r="P1116" i="7"/>
  <c r="P1117" i="7"/>
  <c r="P1118" i="7"/>
  <c r="P1119" i="7"/>
  <c r="P1120" i="7"/>
  <c r="P1121" i="7"/>
  <c r="P1122" i="7"/>
  <c r="P1123" i="7"/>
  <c r="P1124" i="7"/>
  <c r="P1125" i="7"/>
  <c r="P1126" i="7"/>
  <c r="P1127" i="7"/>
  <c r="P1128" i="7"/>
  <c r="P1129" i="7"/>
  <c r="P1130" i="7"/>
  <c r="P1131" i="7"/>
  <c r="P1132" i="7"/>
  <c r="P1133" i="7"/>
  <c r="P1134" i="7"/>
  <c r="P1135" i="7"/>
  <c r="P1136" i="7"/>
  <c r="P1137" i="7"/>
  <c r="P1138" i="7"/>
  <c r="P1139" i="7"/>
  <c r="P1140" i="7"/>
  <c r="P1141" i="7"/>
  <c r="P1142" i="7"/>
  <c r="P1143" i="7"/>
  <c r="P1144" i="7"/>
  <c r="P1145" i="7"/>
  <c r="P1146" i="7"/>
  <c r="P1147" i="7"/>
  <c r="P1148" i="7"/>
  <c r="P1149" i="7"/>
  <c r="P1150" i="7"/>
  <c r="P1154" i="7"/>
  <c r="P1155" i="7"/>
  <c r="P1156" i="7"/>
  <c r="P1157" i="7"/>
  <c r="P1158" i="7"/>
  <c r="P1159" i="7"/>
  <c r="P1160" i="7"/>
  <c r="P1161" i="7"/>
  <c r="P1162" i="7"/>
  <c r="P1163" i="7"/>
  <c r="P1164" i="7"/>
  <c r="P1165" i="7"/>
  <c r="P1166" i="7"/>
  <c r="P1167" i="7"/>
  <c r="P1168" i="7"/>
  <c r="P1170" i="7"/>
  <c r="P1171" i="7"/>
  <c r="P1172" i="7"/>
  <c r="P1173" i="7"/>
  <c r="P1174" i="7"/>
  <c r="P1175" i="7"/>
  <c r="P1176" i="7"/>
  <c r="P1177" i="7"/>
  <c r="P1178" i="7"/>
  <c r="P1179" i="7"/>
  <c r="P1180" i="7"/>
  <c r="P1182" i="7"/>
  <c r="P1183" i="7"/>
  <c r="P1184" i="7"/>
  <c r="P1185" i="7"/>
  <c r="P1186" i="7"/>
  <c r="P1187" i="7"/>
  <c r="P1188" i="7"/>
  <c r="P1189" i="7"/>
  <c r="P1190" i="7"/>
  <c r="P1191" i="7"/>
  <c r="P1192" i="7"/>
  <c r="P1193" i="7"/>
  <c r="P1194" i="7"/>
  <c r="P1195" i="7"/>
  <c r="P1196" i="7"/>
  <c r="P1197" i="7"/>
  <c r="P1198" i="7"/>
  <c r="P1199" i="7"/>
  <c r="P1200" i="7"/>
  <c r="P1201" i="7"/>
  <c r="P1202" i="7"/>
  <c r="P1203" i="7"/>
  <c r="P1204" i="7"/>
  <c r="P1205" i="7"/>
  <c r="P1206" i="7"/>
  <c r="P1207" i="7"/>
  <c r="P1208" i="7"/>
  <c r="P1209" i="7"/>
  <c r="P1210" i="7"/>
  <c r="P1211" i="7"/>
  <c r="P1212" i="7"/>
  <c r="P1213" i="7"/>
  <c r="P1216" i="7"/>
  <c r="P1217" i="7"/>
  <c r="P1218" i="7"/>
  <c r="P1219" i="7"/>
  <c r="P1220" i="7"/>
  <c r="P1221" i="7"/>
  <c r="P1222" i="7"/>
  <c r="P1223" i="7"/>
  <c r="P1224" i="7"/>
  <c r="P1225" i="7"/>
  <c r="P1226" i="7"/>
  <c r="P1227" i="7"/>
  <c r="P1228" i="7"/>
  <c r="P1229" i="7"/>
  <c r="P1232" i="7"/>
  <c r="P1235" i="7"/>
  <c r="P1236" i="7"/>
  <c r="P1237" i="7"/>
  <c r="P1238" i="7"/>
  <c r="P1239" i="7"/>
  <c r="P1240" i="7"/>
  <c r="P1244" i="7"/>
  <c r="P1245" i="7"/>
  <c r="P1246" i="7"/>
  <c r="P1247" i="7"/>
  <c r="P1248" i="7"/>
  <c r="P1251" i="7"/>
  <c r="P1252" i="7"/>
  <c r="P1253" i="7"/>
  <c r="P1254" i="7"/>
  <c r="P1255" i="7"/>
  <c r="P1256" i="7"/>
  <c r="P1257" i="7"/>
  <c r="P10" i="7"/>
  <c r="P8" i="7"/>
  <c r="I31" i="10"/>
  <c r="O35" i="10" s="1"/>
  <c r="J31" i="10"/>
  <c r="K31" i="10"/>
  <c r="L31" i="10"/>
  <c r="M31" i="10"/>
  <c r="N31" i="10"/>
  <c r="I37" i="10"/>
  <c r="J37" i="10"/>
  <c r="K37" i="10"/>
  <c r="L37" i="10"/>
  <c r="M37" i="10"/>
  <c r="N37" i="10"/>
  <c r="I38" i="10"/>
  <c r="J38" i="10"/>
  <c r="K38" i="10"/>
  <c r="L38" i="10"/>
  <c r="M38" i="10"/>
  <c r="N38" i="10"/>
  <c r="I39" i="10"/>
  <c r="J39" i="10"/>
  <c r="K39" i="10"/>
  <c r="L39" i="10"/>
  <c r="M39" i="10"/>
  <c r="N39" i="10"/>
  <c r="I40" i="10"/>
  <c r="J40" i="10"/>
  <c r="J44" i="10" s="1"/>
  <c r="K40" i="10"/>
  <c r="K44" i="10" s="1"/>
  <c r="L40" i="10"/>
  <c r="M40" i="10"/>
  <c r="N40" i="10"/>
  <c r="I41" i="10"/>
  <c r="J41" i="10"/>
  <c r="K41" i="10"/>
  <c r="L41" i="10"/>
  <c r="M41" i="10"/>
  <c r="N41" i="10"/>
  <c r="I42" i="10"/>
  <c r="J42" i="10"/>
  <c r="K42" i="10"/>
  <c r="L42" i="10"/>
  <c r="L44" i="10" s="1"/>
  <c r="M42" i="10"/>
  <c r="M44" i="10" s="1"/>
  <c r="N42" i="10"/>
  <c r="I43" i="10"/>
  <c r="J43" i="10"/>
  <c r="K43" i="10"/>
  <c r="L43" i="10"/>
  <c r="M43" i="10"/>
  <c r="N43" i="10"/>
  <c r="N44" i="10"/>
  <c r="O11" i="7"/>
  <c r="M11" i="7" s="1"/>
  <c r="O12" i="7"/>
  <c r="M12" i="7" s="1"/>
  <c r="O13" i="7"/>
  <c r="M13" i="7" s="1"/>
  <c r="O14" i="7"/>
  <c r="M14" i="7" s="1"/>
  <c r="O15" i="7"/>
  <c r="M15" i="7" s="1"/>
  <c r="O16" i="7"/>
  <c r="M16" i="7" s="1"/>
  <c r="O17" i="7"/>
  <c r="O18" i="7"/>
  <c r="M18" i="7" s="1"/>
  <c r="O19" i="7"/>
  <c r="M19" i="7" s="1"/>
  <c r="O20" i="7"/>
  <c r="M20" i="7" s="1"/>
  <c r="O21" i="7"/>
  <c r="M21" i="7" s="1"/>
  <c r="O22" i="7"/>
  <c r="M22" i="7" s="1"/>
  <c r="O23" i="7"/>
  <c r="M23" i="7" s="1"/>
  <c r="O24" i="7"/>
  <c r="M24" i="7" s="1"/>
  <c r="O25" i="7"/>
  <c r="M25" i="7" s="1"/>
  <c r="O26" i="7"/>
  <c r="M26" i="7" s="1"/>
  <c r="O27" i="7"/>
  <c r="M27" i="7" s="1"/>
  <c r="O28" i="7"/>
  <c r="M28" i="7" s="1"/>
  <c r="O29" i="7"/>
  <c r="M29" i="7" s="1"/>
  <c r="O30" i="7"/>
  <c r="M30" i="7" s="1"/>
  <c r="O31" i="7"/>
  <c r="M31" i="7" s="1"/>
  <c r="O32" i="7"/>
  <c r="M32" i="7" s="1"/>
  <c r="O33" i="7"/>
  <c r="M33" i="7" s="1"/>
  <c r="O34" i="7"/>
  <c r="M34" i="7" s="1"/>
  <c r="O35" i="7"/>
  <c r="M35" i="7" s="1"/>
  <c r="O36" i="7"/>
  <c r="M36" i="7" s="1"/>
  <c r="O37" i="7"/>
  <c r="M37" i="7" s="1"/>
  <c r="O38" i="7"/>
  <c r="M38" i="7" s="1"/>
  <c r="O39" i="7"/>
  <c r="M39" i="7" s="1"/>
  <c r="O40" i="7"/>
  <c r="M40" i="7" s="1"/>
  <c r="O41" i="7"/>
  <c r="M41" i="7" s="1"/>
  <c r="O42" i="7"/>
  <c r="M42" i="7" s="1"/>
  <c r="O43" i="7"/>
  <c r="M43" i="7" s="1"/>
  <c r="O44" i="7"/>
  <c r="O45" i="7"/>
  <c r="M45" i="7" s="1"/>
  <c r="O46" i="7"/>
  <c r="M46" i="7" s="1"/>
  <c r="O47" i="7"/>
  <c r="M47" i="7" s="1"/>
  <c r="O48" i="7"/>
  <c r="M48" i="7" s="1"/>
  <c r="O49" i="7"/>
  <c r="M49" i="7" s="1"/>
  <c r="O50" i="7"/>
  <c r="M50" i="7" s="1"/>
  <c r="O51" i="7"/>
  <c r="M51" i="7" s="1"/>
  <c r="O52" i="7"/>
  <c r="M52" i="7" s="1"/>
  <c r="O53" i="7"/>
  <c r="M53" i="7" s="1"/>
  <c r="O54" i="7"/>
  <c r="M54" i="7" s="1"/>
  <c r="O55" i="7"/>
  <c r="M55" i="7" s="1"/>
  <c r="O56" i="7"/>
  <c r="M56" i="7" s="1"/>
  <c r="O57" i="7"/>
  <c r="M57" i="7" s="1"/>
  <c r="O58" i="7"/>
  <c r="M58" i="7" s="1"/>
  <c r="O59" i="7"/>
  <c r="M59" i="7" s="1"/>
  <c r="O60" i="7"/>
  <c r="M60" i="7" s="1"/>
  <c r="O61" i="7"/>
  <c r="M61" i="7" s="1"/>
  <c r="O62" i="7"/>
  <c r="M62" i="7" s="1"/>
  <c r="O63" i="7"/>
  <c r="M63" i="7" s="1"/>
  <c r="O64" i="7"/>
  <c r="M64" i="7" s="1"/>
  <c r="O65" i="7"/>
  <c r="M65" i="7" s="1"/>
  <c r="O66" i="7"/>
  <c r="M66" i="7" s="1"/>
  <c r="O67" i="7"/>
  <c r="M67" i="7" s="1"/>
  <c r="O68" i="7"/>
  <c r="M68" i="7" s="1"/>
  <c r="O69" i="7"/>
  <c r="M69" i="7" s="1"/>
  <c r="O70" i="7"/>
  <c r="M70" i="7" s="1"/>
  <c r="O71" i="7"/>
  <c r="M71" i="7" s="1"/>
  <c r="O72" i="7"/>
  <c r="M72" i="7" s="1"/>
  <c r="O73" i="7"/>
  <c r="M73" i="7" s="1"/>
  <c r="O74" i="7"/>
  <c r="M74" i="7" s="1"/>
  <c r="O75" i="7"/>
  <c r="M75" i="7" s="1"/>
  <c r="O76" i="7"/>
  <c r="M76" i="7" s="1"/>
  <c r="O77" i="7"/>
  <c r="M77" i="7" s="1"/>
  <c r="O78" i="7"/>
  <c r="M78" i="7" s="1"/>
  <c r="O79" i="7"/>
  <c r="M79" i="7" s="1"/>
  <c r="O80" i="7"/>
  <c r="M80" i="7" s="1"/>
  <c r="O81" i="7"/>
  <c r="M81" i="7" s="1"/>
  <c r="O82" i="7"/>
  <c r="M82" i="7" s="1"/>
  <c r="O83" i="7"/>
  <c r="M83" i="7" s="1"/>
  <c r="O84" i="7"/>
  <c r="M84" i="7" s="1"/>
  <c r="O85" i="7"/>
  <c r="M85" i="7" s="1"/>
  <c r="O86" i="7"/>
  <c r="M86" i="7" s="1"/>
  <c r="O87" i="7"/>
  <c r="M87" i="7" s="1"/>
  <c r="O88" i="7"/>
  <c r="M88" i="7" s="1"/>
  <c r="O89" i="7"/>
  <c r="M89" i="7" s="1"/>
  <c r="O90" i="7"/>
  <c r="M90" i="7" s="1"/>
  <c r="O91" i="7"/>
  <c r="M91" i="7" s="1"/>
  <c r="O92" i="7"/>
  <c r="M92" i="7" s="1"/>
  <c r="O93" i="7"/>
  <c r="M93" i="7" s="1"/>
  <c r="O94" i="7"/>
  <c r="M94" i="7" s="1"/>
  <c r="O95" i="7"/>
  <c r="M95" i="7" s="1"/>
  <c r="O96" i="7"/>
  <c r="O97" i="7"/>
  <c r="O98" i="7"/>
  <c r="M98" i="7" s="1"/>
  <c r="O99" i="7"/>
  <c r="M99" i="7" s="1"/>
  <c r="O100" i="7"/>
  <c r="M100" i="7" s="1"/>
  <c r="O101" i="7"/>
  <c r="M101" i="7" s="1"/>
  <c r="O102" i="7"/>
  <c r="M102" i="7" s="1"/>
  <c r="O103" i="7"/>
  <c r="M103" i="7" s="1"/>
  <c r="O104" i="7"/>
  <c r="M104" i="7" s="1"/>
  <c r="O105" i="7"/>
  <c r="M105" i="7" s="1"/>
  <c r="O106" i="7"/>
  <c r="M106" i="7" s="1"/>
  <c r="O107" i="7"/>
  <c r="M107" i="7" s="1"/>
  <c r="O108" i="7"/>
  <c r="M108" i="7" s="1"/>
  <c r="O109" i="7"/>
  <c r="M109" i="7" s="1"/>
  <c r="O110" i="7"/>
  <c r="M110" i="7" s="1"/>
  <c r="O111" i="7"/>
  <c r="M111" i="7" s="1"/>
  <c r="O112" i="7"/>
  <c r="M112" i="7" s="1"/>
  <c r="O113" i="7"/>
  <c r="M113" i="7" s="1"/>
  <c r="O114" i="7"/>
  <c r="M114" i="7" s="1"/>
  <c r="O115" i="7"/>
  <c r="M115" i="7" s="1"/>
  <c r="O116" i="7"/>
  <c r="M116" i="7" s="1"/>
  <c r="O117" i="7"/>
  <c r="M117" i="7" s="1"/>
  <c r="O118" i="7"/>
  <c r="M118" i="7" s="1"/>
  <c r="O119" i="7"/>
  <c r="M119" i="7" s="1"/>
  <c r="O120" i="7"/>
  <c r="M120" i="7" s="1"/>
  <c r="O121" i="7"/>
  <c r="M121" i="7" s="1"/>
  <c r="O122" i="7"/>
  <c r="M122" i="7" s="1"/>
  <c r="O123" i="7"/>
  <c r="M123" i="7" s="1"/>
  <c r="O124" i="7"/>
  <c r="M124" i="7" s="1"/>
  <c r="O125" i="7"/>
  <c r="M125" i="7" s="1"/>
  <c r="O126" i="7"/>
  <c r="M126" i="7" s="1"/>
  <c r="O127" i="7"/>
  <c r="M127" i="7" s="1"/>
  <c r="O128" i="7"/>
  <c r="M128" i="7" s="1"/>
  <c r="O129" i="7"/>
  <c r="M129" i="7" s="1"/>
  <c r="O130" i="7"/>
  <c r="M130" i="7" s="1"/>
  <c r="O131" i="7"/>
  <c r="M131" i="7" s="1"/>
  <c r="O132" i="7"/>
  <c r="M132" i="7" s="1"/>
  <c r="O133" i="7"/>
  <c r="M133" i="7" s="1"/>
  <c r="O134" i="7"/>
  <c r="M134" i="7" s="1"/>
  <c r="O135" i="7"/>
  <c r="M135" i="7" s="1"/>
  <c r="O136" i="7"/>
  <c r="M136" i="7" s="1"/>
  <c r="O137" i="7"/>
  <c r="M137" i="7" s="1"/>
  <c r="O138" i="7"/>
  <c r="M138" i="7" s="1"/>
  <c r="O139" i="7"/>
  <c r="M139" i="7" s="1"/>
  <c r="O140" i="7"/>
  <c r="M140" i="7" s="1"/>
  <c r="O141" i="7"/>
  <c r="M141" i="7" s="1"/>
  <c r="O142" i="7"/>
  <c r="M142" i="7" s="1"/>
  <c r="O143" i="7"/>
  <c r="M143" i="7" s="1"/>
  <c r="O144" i="7"/>
  <c r="M144" i="7" s="1"/>
  <c r="O145" i="7"/>
  <c r="M145" i="7" s="1"/>
  <c r="O146" i="7"/>
  <c r="M146" i="7" s="1"/>
  <c r="O147" i="7"/>
  <c r="M147" i="7" s="1"/>
  <c r="O148" i="7"/>
  <c r="M148" i="7" s="1"/>
  <c r="O149" i="7"/>
  <c r="M149" i="7" s="1"/>
  <c r="O150" i="7"/>
  <c r="M150" i="7" s="1"/>
  <c r="O151" i="7"/>
  <c r="M151" i="7" s="1"/>
  <c r="O152" i="7"/>
  <c r="M152" i="7" s="1"/>
  <c r="O153" i="7"/>
  <c r="M153" i="7" s="1"/>
  <c r="O154" i="7"/>
  <c r="M154" i="7" s="1"/>
  <c r="O155" i="7"/>
  <c r="M155" i="7" s="1"/>
  <c r="O156" i="7"/>
  <c r="M156" i="7" s="1"/>
  <c r="O157" i="7"/>
  <c r="M157" i="7" s="1"/>
  <c r="O158" i="7"/>
  <c r="M158" i="7" s="1"/>
  <c r="O159" i="7"/>
  <c r="M159" i="7" s="1"/>
  <c r="O160" i="7"/>
  <c r="M160" i="7" s="1"/>
  <c r="O161" i="7"/>
  <c r="M161" i="7" s="1"/>
  <c r="O162" i="7"/>
  <c r="M162" i="7" s="1"/>
  <c r="O163" i="7"/>
  <c r="M163" i="7" s="1"/>
  <c r="O164" i="7"/>
  <c r="M164" i="7" s="1"/>
  <c r="O165" i="7"/>
  <c r="M165" i="7" s="1"/>
  <c r="O166" i="7"/>
  <c r="M166" i="7" s="1"/>
  <c r="O167" i="7"/>
  <c r="M167" i="7" s="1"/>
  <c r="O168" i="7"/>
  <c r="M168" i="7" s="1"/>
  <c r="O169" i="7"/>
  <c r="M169" i="7" s="1"/>
  <c r="O170" i="7"/>
  <c r="M170" i="7" s="1"/>
  <c r="O171" i="7"/>
  <c r="M171" i="7" s="1"/>
  <c r="O172" i="7"/>
  <c r="M172" i="7" s="1"/>
  <c r="O173" i="7"/>
  <c r="M173" i="7" s="1"/>
  <c r="O174" i="7"/>
  <c r="M174" i="7" s="1"/>
  <c r="O175" i="7"/>
  <c r="M175" i="7" s="1"/>
  <c r="O176" i="7"/>
  <c r="M176" i="7" s="1"/>
  <c r="O177" i="7"/>
  <c r="M177" i="7" s="1"/>
  <c r="O178" i="7"/>
  <c r="M178" i="7" s="1"/>
  <c r="O179" i="7"/>
  <c r="M179" i="7" s="1"/>
  <c r="O180" i="7"/>
  <c r="M180" i="7" s="1"/>
  <c r="O181" i="7"/>
  <c r="M181" i="7" s="1"/>
  <c r="O182" i="7"/>
  <c r="M182" i="7" s="1"/>
  <c r="O183" i="7"/>
  <c r="M183" i="7" s="1"/>
  <c r="O184" i="7"/>
  <c r="M184" i="7" s="1"/>
  <c r="O185" i="7"/>
  <c r="M185" i="7" s="1"/>
  <c r="O186" i="7"/>
  <c r="M186" i="7" s="1"/>
  <c r="O187" i="7"/>
  <c r="M187" i="7" s="1"/>
  <c r="O188" i="7"/>
  <c r="M188" i="7" s="1"/>
  <c r="O189" i="7"/>
  <c r="M189" i="7" s="1"/>
  <c r="O190" i="7"/>
  <c r="M190" i="7" s="1"/>
  <c r="O191" i="7"/>
  <c r="M191" i="7" s="1"/>
  <c r="O192" i="7"/>
  <c r="M192" i="7" s="1"/>
  <c r="O193" i="7"/>
  <c r="M193" i="7" s="1"/>
  <c r="O194" i="7"/>
  <c r="M194" i="7" s="1"/>
  <c r="O195" i="7"/>
  <c r="M195" i="7" s="1"/>
  <c r="O196" i="7"/>
  <c r="M196" i="7" s="1"/>
  <c r="O197" i="7"/>
  <c r="M197" i="7" s="1"/>
  <c r="O198" i="7"/>
  <c r="M198" i="7" s="1"/>
  <c r="O199" i="7"/>
  <c r="M199" i="7" s="1"/>
  <c r="O200" i="7"/>
  <c r="M200" i="7" s="1"/>
  <c r="O201" i="7"/>
  <c r="M201" i="7" s="1"/>
  <c r="O202" i="7"/>
  <c r="M202" i="7" s="1"/>
  <c r="O203" i="7"/>
  <c r="M203" i="7" s="1"/>
  <c r="O204" i="7"/>
  <c r="M204" i="7" s="1"/>
  <c r="O205" i="7"/>
  <c r="M205" i="7" s="1"/>
  <c r="O206" i="7"/>
  <c r="M206" i="7" s="1"/>
  <c r="O207" i="7"/>
  <c r="M207" i="7" s="1"/>
  <c r="O208" i="7"/>
  <c r="M208" i="7" s="1"/>
  <c r="O209" i="7"/>
  <c r="M209" i="7" s="1"/>
  <c r="O210" i="7"/>
  <c r="M210" i="7" s="1"/>
  <c r="O211" i="7"/>
  <c r="M211" i="7" s="1"/>
  <c r="O212" i="7"/>
  <c r="M212" i="7" s="1"/>
  <c r="O213" i="7"/>
  <c r="M213" i="7" s="1"/>
  <c r="O214" i="7"/>
  <c r="M214" i="7" s="1"/>
  <c r="O215" i="7"/>
  <c r="M215" i="7" s="1"/>
  <c r="O216" i="7"/>
  <c r="M216" i="7" s="1"/>
  <c r="O217" i="7"/>
  <c r="M217" i="7" s="1"/>
  <c r="O218" i="7"/>
  <c r="M218" i="7" s="1"/>
  <c r="O219" i="7"/>
  <c r="M219" i="7" s="1"/>
  <c r="O220" i="7"/>
  <c r="M220" i="7" s="1"/>
  <c r="O221" i="7"/>
  <c r="M221" i="7" s="1"/>
  <c r="O222" i="7"/>
  <c r="M222" i="7" s="1"/>
  <c r="O223" i="7"/>
  <c r="O224" i="7"/>
  <c r="M224" i="7" s="1"/>
  <c r="O225" i="7"/>
  <c r="M225" i="7" s="1"/>
  <c r="O226" i="7"/>
  <c r="M226" i="7" s="1"/>
  <c r="O227" i="7"/>
  <c r="O228" i="7"/>
  <c r="O229" i="7"/>
  <c r="M229" i="7" s="1"/>
  <c r="O230" i="7"/>
  <c r="M230" i="7" s="1"/>
  <c r="O231" i="7"/>
  <c r="M231" i="7" s="1"/>
  <c r="O232" i="7"/>
  <c r="M232" i="7" s="1"/>
  <c r="O233" i="7"/>
  <c r="M233" i="7" s="1"/>
  <c r="O234" i="7"/>
  <c r="M234" i="7" s="1"/>
  <c r="O235" i="7"/>
  <c r="M235" i="7" s="1"/>
  <c r="O236" i="7"/>
  <c r="O237" i="7"/>
  <c r="M237" i="7" s="1"/>
  <c r="O238" i="7"/>
  <c r="M238" i="7" s="1"/>
  <c r="O239" i="7"/>
  <c r="M239" i="7" s="1"/>
  <c r="O240" i="7"/>
  <c r="M240" i="7" s="1"/>
  <c r="O241" i="7"/>
  <c r="M241" i="7" s="1"/>
  <c r="O242" i="7"/>
  <c r="M242" i="7" s="1"/>
  <c r="O243" i="7"/>
  <c r="M243" i="7" s="1"/>
  <c r="O244" i="7"/>
  <c r="M244" i="7" s="1"/>
  <c r="O245" i="7"/>
  <c r="M245" i="7" s="1"/>
  <c r="O246" i="7"/>
  <c r="O247" i="7"/>
  <c r="M247" i="7" s="1"/>
  <c r="O248" i="7"/>
  <c r="O249" i="7"/>
  <c r="M249" i="7" s="1"/>
  <c r="O250" i="7"/>
  <c r="M250" i="7" s="1"/>
  <c r="O251" i="7"/>
  <c r="M251" i="7" s="1"/>
  <c r="O252" i="7"/>
  <c r="O253" i="7"/>
  <c r="M253" i="7" s="1"/>
  <c r="O254" i="7"/>
  <c r="M254" i="7" s="1"/>
  <c r="O255" i="7"/>
  <c r="M255" i="7" s="1"/>
  <c r="O256" i="7"/>
  <c r="M256" i="7" s="1"/>
  <c r="O257" i="7"/>
  <c r="M257" i="7" s="1"/>
  <c r="O258" i="7"/>
  <c r="M258" i="7" s="1"/>
  <c r="O259" i="7"/>
  <c r="M259" i="7" s="1"/>
  <c r="O260" i="7"/>
  <c r="M260" i="7" s="1"/>
  <c r="O261" i="7"/>
  <c r="M261" i="7" s="1"/>
  <c r="O262" i="7"/>
  <c r="M262" i="7" s="1"/>
  <c r="O263" i="7"/>
  <c r="M263" i="7" s="1"/>
  <c r="O264" i="7"/>
  <c r="M264" i="7" s="1"/>
  <c r="O265" i="7"/>
  <c r="M265" i="7" s="1"/>
  <c r="O266" i="7"/>
  <c r="M266" i="7" s="1"/>
  <c r="O267" i="7"/>
  <c r="M267" i="7" s="1"/>
  <c r="O268" i="7"/>
  <c r="M268" i="7" s="1"/>
  <c r="O269" i="7"/>
  <c r="M269" i="7" s="1"/>
  <c r="O270" i="7"/>
  <c r="M270" i="7" s="1"/>
  <c r="O271" i="7"/>
  <c r="M271" i="7" s="1"/>
  <c r="O272" i="7"/>
  <c r="M272" i="7" s="1"/>
  <c r="O273" i="7"/>
  <c r="M273" i="7" s="1"/>
  <c r="O274" i="7"/>
  <c r="M274" i="7" s="1"/>
  <c r="O275" i="7"/>
  <c r="M275" i="7" s="1"/>
  <c r="O276" i="7"/>
  <c r="M276" i="7" s="1"/>
  <c r="O277" i="7"/>
  <c r="M277" i="7" s="1"/>
  <c r="O278" i="7"/>
  <c r="M278" i="7" s="1"/>
  <c r="O279" i="7"/>
  <c r="M279" i="7" s="1"/>
  <c r="O280" i="7"/>
  <c r="M280" i="7" s="1"/>
  <c r="O281" i="7"/>
  <c r="M281" i="7" s="1"/>
  <c r="O282" i="7"/>
  <c r="M282" i="7" s="1"/>
  <c r="O283" i="7"/>
  <c r="M283" i="7" s="1"/>
  <c r="O284" i="7"/>
  <c r="M284" i="7" s="1"/>
  <c r="O285" i="7"/>
  <c r="M285" i="7" s="1"/>
  <c r="O286" i="7"/>
  <c r="O287" i="7"/>
  <c r="M287" i="7" s="1"/>
  <c r="O288" i="7"/>
  <c r="M288" i="7" s="1"/>
  <c r="O289" i="7"/>
  <c r="M289" i="7" s="1"/>
  <c r="O290" i="7"/>
  <c r="M290" i="7" s="1"/>
  <c r="O291" i="7"/>
  <c r="M291" i="7" s="1"/>
  <c r="O292" i="7"/>
  <c r="M292" i="7" s="1"/>
  <c r="O293" i="7"/>
  <c r="M293" i="7" s="1"/>
  <c r="O294" i="7"/>
  <c r="M294" i="7" s="1"/>
  <c r="O295" i="7"/>
  <c r="M295" i="7" s="1"/>
  <c r="O296" i="7"/>
  <c r="M296" i="7" s="1"/>
  <c r="O297" i="7"/>
  <c r="M297" i="7" s="1"/>
  <c r="O298" i="7"/>
  <c r="M298" i="7" s="1"/>
  <c r="O299" i="7"/>
  <c r="M299" i="7" s="1"/>
  <c r="O300" i="7"/>
  <c r="M300" i="7" s="1"/>
  <c r="O301" i="7"/>
  <c r="M301" i="7" s="1"/>
  <c r="O302" i="7"/>
  <c r="M302" i="7" s="1"/>
  <c r="O303" i="7"/>
  <c r="M303" i="7" s="1"/>
  <c r="O304" i="7"/>
  <c r="M304" i="7" s="1"/>
  <c r="O305" i="7"/>
  <c r="M305" i="7" s="1"/>
  <c r="O306" i="7"/>
  <c r="M306" i="7" s="1"/>
  <c r="O307" i="7"/>
  <c r="M307" i="7" s="1"/>
  <c r="O308" i="7"/>
  <c r="M308" i="7" s="1"/>
  <c r="O309" i="7"/>
  <c r="M309" i="7" s="1"/>
  <c r="O310" i="7"/>
  <c r="M310" i="7" s="1"/>
  <c r="O311" i="7"/>
  <c r="M311" i="7" s="1"/>
  <c r="O312" i="7"/>
  <c r="M312" i="7" s="1"/>
  <c r="O313" i="7"/>
  <c r="M313" i="7" s="1"/>
  <c r="O314" i="7"/>
  <c r="M314" i="7" s="1"/>
  <c r="O315" i="7"/>
  <c r="M315" i="7" s="1"/>
  <c r="O316" i="7"/>
  <c r="M316" i="7" s="1"/>
  <c r="O317" i="7"/>
  <c r="M317" i="7" s="1"/>
  <c r="O318" i="7"/>
  <c r="M318" i="7" s="1"/>
  <c r="O319" i="7"/>
  <c r="M319" i="7" s="1"/>
  <c r="O320" i="7"/>
  <c r="M320" i="7" s="1"/>
  <c r="O321" i="7"/>
  <c r="M321" i="7" s="1"/>
  <c r="O322" i="7"/>
  <c r="M322" i="7" s="1"/>
  <c r="O323" i="7"/>
  <c r="M323" i="7" s="1"/>
  <c r="O324" i="7"/>
  <c r="M324" i="7" s="1"/>
  <c r="O325" i="7"/>
  <c r="M325" i="7" s="1"/>
  <c r="O326" i="7"/>
  <c r="M326" i="7" s="1"/>
  <c r="O327" i="7"/>
  <c r="M327" i="7" s="1"/>
  <c r="O328" i="7"/>
  <c r="M328" i="7" s="1"/>
  <c r="O329" i="7"/>
  <c r="M329" i="7" s="1"/>
  <c r="O330" i="7"/>
  <c r="M330" i="7" s="1"/>
  <c r="O331" i="7"/>
  <c r="M331" i="7" s="1"/>
  <c r="O332" i="7"/>
  <c r="M332" i="7" s="1"/>
  <c r="O333" i="7"/>
  <c r="M333" i="7" s="1"/>
  <c r="O334" i="7"/>
  <c r="M334" i="7" s="1"/>
  <c r="O335" i="7"/>
  <c r="M335" i="7" s="1"/>
  <c r="O336" i="7"/>
  <c r="M336" i="7" s="1"/>
  <c r="O337" i="7"/>
  <c r="O338" i="7"/>
  <c r="M338" i="7" s="1"/>
  <c r="O339" i="7"/>
  <c r="M339" i="7" s="1"/>
  <c r="O340" i="7"/>
  <c r="M340" i="7" s="1"/>
  <c r="O341" i="7"/>
  <c r="M341" i="7" s="1"/>
  <c r="O342" i="7"/>
  <c r="M342" i="7" s="1"/>
  <c r="O343" i="7"/>
  <c r="M343" i="7" s="1"/>
  <c r="O344" i="7"/>
  <c r="M344" i="7" s="1"/>
  <c r="O345" i="7"/>
  <c r="M345" i="7" s="1"/>
  <c r="O346" i="7"/>
  <c r="M346" i="7" s="1"/>
  <c r="O347" i="7"/>
  <c r="M347" i="7" s="1"/>
  <c r="O348" i="7"/>
  <c r="M348" i="7" s="1"/>
  <c r="O349" i="7"/>
  <c r="O350" i="7"/>
  <c r="M350" i="7" s="1"/>
  <c r="O351" i="7"/>
  <c r="M351" i="7" s="1"/>
  <c r="O352" i="7"/>
  <c r="M352" i="7" s="1"/>
  <c r="O353" i="7"/>
  <c r="M353" i="7" s="1"/>
  <c r="O354" i="7"/>
  <c r="M354" i="7" s="1"/>
  <c r="O355" i="7"/>
  <c r="M355" i="7" s="1"/>
  <c r="O356" i="7"/>
  <c r="M356" i="7" s="1"/>
  <c r="O357" i="7"/>
  <c r="M357" i="7" s="1"/>
  <c r="O358" i="7"/>
  <c r="M358" i="7" s="1"/>
  <c r="O359" i="7"/>
  <c r="M359" i="7" s="1"/>
  <c r="O360" i="7"/>
  <c r="O361" i="7"/>
  <c r="M361" i="7" s="1"/>
  <c r="O362" i="7"/>
  <c r="M362" i="7" s="1"/>
  <c r="O363" i="7"/>
  <c r="M363" i="7" s="1"/>
  <c r="O364" i="7"/>
  <c r="M364" i="7" s="1"/>
  <c r="O365" i="7"/>
  <c r="O366" i="7"/>
  <c r="M366" i="7" s="1"/>
  <c r="O367" i="7"/>
  <c r="M367" i="7" s="1"/>
  <c r="O368" i="7"/>
  <c r="M368" i="7" s="1"/>
  <c r="O369" i="7"/>
  <c r="M369" i="7" s="1"/>
  <c r="O370" i="7"/>
  <c r="M370" i="7" s="1"/>
  <c r="O371" i="7"/>
  <c r="M371" i="7" s="1"/>
  <c r="O372" i="7"/>
  <c r="M372" i="7" s="1"/>
  <c r="O373" i="7"/>
  <c r="M373" i="7" s="1"/>
  <c r="O374" i="7"/>
  <c r="M374" i="7" s="1"/>
  <c r="O375" i="7"/>
  <c r="O376" i="7"/>
  <c r="O377" i="7"/>
  <c r="M377" i="7" s="1"/>
  <c r="O378" i="7"/>
  <c r="M378" i="7" s="1"/>
  <c r="O379" i="7"/>
  <c r="M379" i="7" s="1"/>
  <c r="O380" i="7"/>
  <c r="M380" i="7" s="1"/>
  <c r="O381" i="7"/>
  <c r="M381" i="7" s="1"/>
  <c r="O382" i="7"/>
  <c r="M382" i="7" s="1"/>
  <c r="O383" i="7"/>
  <c r="M383" i="7" s="1"/>
  <c r="O384" i="7"/>
  <c r="M384" i="7" s="1"/>
  <c r="O385" i="7"/>
  <c r="M385" i="7" s="1"/>
  <c r="O386" i="7"/>
  <c r="M386" i="7" s="1"/>
  <c r="O387" i="7"/>
  <c r="M387" i="7" s="1"/>
  <c r="O388" i="7"/>
  <c r="M388" i="7" s="1"/>
  <c r="O389" i="7"/>
  <c r="M389" i="7" s="1"/>
  <c r="O390" i="7"/>
  <c r="M390" i="7" s="1"/>
  <c r="O391" i="7"/>
  <c r="O392" i="7"/>
  <c r="M392" i="7" s="1"/>
  <c r="O393" i="7"/>
  <c r="M393" i="7" s="1"/>
  <c r="O394" i="7"/>
  <c r="M394" i="7" s="1"/>
  <c r="O395" i="7"/>
  <c r="M395" i="7" s="1"/>
  <c r="O396" i="7"/>
  <c r="M396" i="7" s="1"/>
  <c r="O397" i="7"/>
  <c r="M397" i="7" s="1"/>
  <c r="O398" i="7"/>
  <c r="M398" i="7" s="1"/>
  <c r="O399" i="7"/>
  <c r="M399" i="7" s="1"/>
  <c r="O400" i="7"/>
  <c r="M400" i="7" s="1"/>
  <c r="O401" i="7"/>
  <c r="M401" i="7" s="1"/>
  <c r="O402" i="7"/>
  <c r="M402" i="7" s="1"/>
  <c r="O403" i="7"/>
  <c r="M403" i="7" s="1"/>
  <c r="O404" i="7"/>
  <c r="M404" i="7" s="1"/>
  <c r="O405" i="7"/>
  <c r="M405" i="7" s="1"/>
  <c r="O406" i="7"/>
  <c r="M406" i="7" s="1"/>
  <c r="O407" i="7"/>
  <c r="O408" i="7"/>
  <c r="M408" i="7" s="1"/>
  <c r="O409" i="7"/>
  <c r="M409" i="7" s="1"/>
  <c r="O410" i="7"/>
  <c r="M410" i="7" s="1"/>
  <c r="O411" i="7"/>
  <c r="M411" i="7" s="1"/>
  <c r="O412" i="7"/>
  <c r="M412" i="7" s="1"/>
  <c r="O413" i="7"/>
  <c r="M413" i="7" s="1"/>
  <c r="O414" i="7"/>
  <c r="M414" i="7" s="1"/>
  <c r="O415" i="7"/>
  <c r="M415" i="7" s="1"/>
  <c r="O416" i="7"/>
  <c r="M416" i="7" s="1"/>
  <c r="O417" i="7"/>
  <c r="M417" i="7" s="1"/>
  <c r="O418" i="7"/>
  <c r="M418" i="7" s="1"/>
  <c r="O419" i="7"/>
  <c r="M419" i="7" s="1"/>
  <c r="O420" i="7"/>
  <c r="M420" i="7" s="1"/>
  <c r="O421" i="7"/>
  <c r="M421" i="7" s="1"/>
  <c r="O422" i="7"/>
  <c r="M422" i="7" s="1"/>
  <c r="O423" i="7"/>
  <c r="M423" i="7" s="1"/>
  <c r="O424" i="7"/>
  <c r="M424" i="7" s="1"/>
  <c r="O425" i="7"/>
  <c r="M425" i="7" s="1"/>
  <c r="O426" i="7"/>
  <c r="M426" i="7" s="1"/>
  <c r="O427" i="7"/>
  <c r="M427" i="7" s="1"/>
  <c r="O428" i="7"/>
  <c r="M428" i="7" s="1"/>
  <c r="O429" i="7"/>
  <c r="M429" i="7" s="1"/>
  <c r="O430" i="7"/>
  <c r="M430" i="7" s="1"/>
  <c r="O431" i="7"/>
  <c r="M431" i="7" s="1"/>
  <c r="O432" i="7"/>
  <c r="M432" i="7" s="1"/>
  <c r="O433" i="7"/>
  <c r="M433" i="7" s="1"/>
  <c r="O434" i="7"/>
  <c r="M434" i="7" s="1"/>
  <c r="O435" i="7"/>
  <c r="M435" i="7" s="1"/>
  <c r="O436" i="7"/>
  <c r="M436" i="7" s="1"/>
  <c r="O437" i="7"/>
  <c r="M437" i="7" s="1"/>
  <c r="O438" i="7"/>
  <c r="M438" i="7" s="1"/>
  <c r="O439" i="7"/>
  <c r="M439" i="7" s="1"/>
  <c r="O440" i="7"/>
  <c r="M440" i="7" s="1"/>
  <c r="O441" i="7"/>
  <c r="M441" i="7" s="1"/>
  <c r="O442" i="7"/>
  <c r="M442" i="7" s="1"/>
  <c r="O443" i="7"/>
  <c r="M443" i="7" s="1"/>
  <c r="O444" i="7"/>
  <c r="M444" i="7" s="1"/>
  <c r="O445" i="7"/>
  <c r="M445" i="7" s="1"/>
  <c r="O446" i="7"/>
  <c r="M446" i="7" s="1"/>
  <c r="O447" i="7"/>
  <c r="M447" i="7" s="1"/>
  <c r="O448" i="7"/>
  <c r="M448" i="7" s="1"/>
  <c r="O449" i="7"/>
  <c r="M449" i="7" s="1"/>
  <c r="O450" i="7"/>
  <c r="M450" i="7" s="1"/>
  <c r="O451" i="7"/>
  <c r="M451" i="7" s="1"/>
  <c r="O452" i="7"/>
  <c r="O453" i="7"/>
  <c r="O454" i="7"/>
  <c r="O455" i="7"/>
  <c r="O456" i="7"/>
  <c r="O457" i="7"/>
  <c r="M457" i="7" s="1"/>
  <c r="O458" i="7"/>
  <c r="M458" i="7" s="1"/>
  <c r="O459" i="7"/>
  <c r="M459" i="7" s="1"/>
  <c r="O460" i="7"/>
  <c r="M460" i="7" s="1"/>
  <c r="O461" i="7"/>
  <c r="M461" i="7" s="1"/>
  <c r="O462" i="7"/>
  <c r="M462" i="7" s="1"/>
  <c r="O463" i="7"/>
  <c r="M463" i="7" s="1"/>
  <c r="O464" i="7"/>
  <c r="M464" i="7" s="1"/>
  <c r="O465" i="7"/>
  <c r="M465" i="7" s="1"/>
  <c r="O466" i="7"/>
  <c r="M466" i="7" s="1"/>
  <c r="O467" i="7"/>
  <c r="M467" i="7" s="1"/>
  <c r="O468" i="7"/>
  <c r="M468" i="7" s="1"/>
  <c r="O469" i="7"/>
  <c r="M469" i="7" s="1"/>
  <c r="O470" i="7"/>
  <c r="M470" i="7" s="1"/>
  <c r="O471" i="7"/>
  <c r="M471" i="7" s="1"/>
  <c r="O472" i="7"/>
  <c r="M472" i="7" s="1"/>
  <c r="O473" i="7"/>
  <c r="M473" i="7" s="1"/>
  <c r="O474" i="7"/>
  <c r="M474" i="7" s="1"/>
  <c r="O475" i="7"/>
  <c r="M475" i="7" s="1"/>
  <c r="O476" i="7"/>
  <c r="M476" i="7" s="1"/>
  <c r="O477" i="7"/>
  <c r="M477" i="7" s="1"/>
  <c r="O478" i="7"/>
  <c r="M478" i="7" s="1"/>
  <c r="O479" i="7"/>
  <c r="M479" i="7" s="1"/>
  <c r="O480" i="7"/>
  <c r="M480" i="7" s="1"/>
  <c r="O481" i="7"/>
  <c r="M481" i="7" s="1"/>
  <c r="O482" i="7"/>
  <c r="O483" i="7"/>
  <c r="M483" i="7" s="1"/>
  <c r="O484" i="7"/>
  <c r="M484" i="7" s="1"/>
  <c r="O485" i="7"/>
  <c r="M485" i="7" s="1"/>
  <c r="O486" i="7"/>
  <c r="M486" i="7" s="1"/>
  <c r="O487" i="7"/>
  <c r="M487" i="7" s="1"/>
  <c r="O488" i="7"/>
  <c r="M488" i="7" s="1"/>
  <c r="O489" i="7"/>
  <c r="M489" i="7" s="1"/>
  <c r="O490" i="7"/>
  <c r="M490" i="7" s="1"/>
  <c r="O491" i="7"/>
  <c r="M491" i="7" s="1"/>
  <c r="O492" i="7"/>
  <c r="M492" i="7" s="1"/>
  <c r="O493" i="7"/>
  <c r="M493" i="7" s="1"/>
  <c r="O494" i="7"/>
  <c r="M494" i="7" s="1"/>
  <c r="O495" i="7"/>
  <c r="M495" i="7" s="1"/>
  <c r="O496" i="7"/>
  <c r="M496" i="7" s="1"/>
  <c r="O497" i="7"/>
  <c r="M497" i="7" s="1"/>
  <c r="O498" i="7"/>
  <c r="M498" i="7" s="1"/>
  <c r="O499" i="7"/>
  <c r="M499" i="7" s="1"/>
  <c r="O500" i="7"/>
  <c r="M500" i="7" s="1"/>
  <c r="O501" i="7"/>
  <c r="M501" i="7" s="1"/>
  <c r="O502" i="7"/>
  <c r="M502" i="7" s="1"/>
  <c r="O503" i="7"/>
  <c r="M503" i="7" s="1"/>
  <c r="O504" i="7"/>
  <c r="O505" i="7"/>
  <c r="M505" i="7" s="1"/>
  <c r="O506" i="7"/>
  <c r="M506" i="7" s="1"/>
  <c r="O507" i="7"/>
  <c r="M507" i="7" s="1"/>
  <c r="O508" i="7"/>
  <c r="M508" i="7" s="1"/>
  <c r="O509" i="7"/>
  <c r="M509" i="7" s="1"/>
  <c r="O510" i="7"/>
  <c r="O511" i="7"/>
  <c r="M511" i="7" s="1"/>
  <c r="O512" i="7"/>
  <c r="M512" i="7" s="1"/>
  <c r="O513" i="7"/>
  <c r="M513" i="7" s="1"/>
  <c r="O514" i="7"/>
  <c r="M514" i="7" s="1"/>
  <c r="O515" i="7"/>
  <c r="M515" i="7" s="1"/>
  <c r="O516" i="7"/>
  <c r="M516" i="7" s="1"/>
  <c r="O517" i="7"/>
  <c r="M517" i="7" s="1"/>
  <c r="O518" i="7"/>
  <c r="M518" i="7" s="1"/>
  <c r="O519" i="7"/>
  <c r="M519" i="7" s="1"/>
  <c r="O520" i="7"/>
  <c r="M520" i="7" s="1"/>
  <c r="O521" i="7"/>
  <c r="M521" i="7" s="1"/>
  <c r="O522" i="7"/>
  <c r="M522" i="7" s="1"/>
  <c r="O523" i="7"/>
  <c r="M523" i="7" s="1"/>
  <c r="O524" i="7"/>
  <c r="M524" i="7" s="1"/>
  <c r="O525" i="7"/>
  <c r="M525" i="7" s="1"/>
  <c r="O526" i="7"/>
  <c r="M526" i="7" s="1"/>
  <c r="O527" i="7"/>
  <c r="M527" i="7" s="1"/>
  <c r="O528" i="7"/>
  <c r="M528" i="7" s="1"/>
  <c r="O529" i="7"/>
  <c r="M529" i="7" s="1"/>
  <c r="O530" i="7"/>
  <c r="M530" i="7" s="1"/>
  <c r="O531" i="7"/>
  <c r="M531" i="7" s="1"/>
  <c r="O532" i="7"/>
  <c r="M532" i="7" s="1"/>
  <c r="O533" i="7"/>
  <c r="M533" i="7" s="1"/>
  <c r="O534" i="7"/>
  <c r="M534" i="7" s="1"/>
  <c r="O535" i="7"/>
  <c r="M535" i="7" s="1"/>
  <c r="O536" i="7"/>
  <c r="M536" i="7" s="1"/>
  <c r="O537" i="7"/>
  <c r="M537" i="7" s="1"/>
  <c r="O538" i="7"/>
  <c r="M538" i="7" s="1"/>
  <c r="O539" i="7"/>
  <c r="M539" i="7" s="1"/>
  <c r="O540" i="7"/>
  <c r="M540" i="7" s="1"/>
  <c r="O541" i="7"/>
  <c r="M541" i="7" s="1"/>
  <c r="O542" i="7"/>
  <c r="M542" i="7" s="1"/>
  <c r="O543" i="7"/>
  <c r="M543" i="7" s="1"/>
  <c r="O544" i="7"/>
  <c r="M544" i="7" s="1"/>
  <c r="O545" i="7"/>
  <c r="M545" i="7" s="1"/>
  <c r="O546" i="7"/>
  <c r="M546" i="7" s="1"/>
  <c r="O547" i="7"/>
  <c r="M547" i="7" s="1"/>
  <c r="O548" i="7"/>
  <c r="M548" i="7" s="1"/>
  <c r="O549" i="7"/>
  <c r="M549" i="7" s="1"/>
  <c r="O550" i="7"/>
  <c r="M550" i="7" s="1"/>
  <c r="O551" i="7"/>
  <c r="M551" i="7" s="1"/>
  <c r="O552" i="7"/>
  <c r="M552" i="7" s="1"/>
  <c r="O553" i="7"/>
  <c r="M553" i="7" s="1"/>
  <c r="O554" i="7"/>
  <c r="M554" i="7" s="1"/>
  <c r="O555" i="7"/>
  <c r="M555" i="7" s="1"/>
  <c r="O556" i="7"/>
  <c r="M556" i="7" s="1"/>
  <c r="O557" i="7"/>
  <c r="M557" i="7" s="1"/>
  <c r="O558" i="7"/>
  <c r="M558" i="7" s="1"/>
  <c r="O559" i="7"/>
  <c r="M559" i="7" s="1"/>
  <c r="O560" i="7"/>
  <c r="M560" i="7" s="1"/>
  <c r="O561" i="7"/>
  <c r="M561" i="7" s="1"/>
  <c r="O562" i="7"/>
  <c r="M562" i="7" s="1"/>
  <c r="O563" i="7"/>
  <c r="M563" i="7" s="1"/>
  <c r="O564" i="7"/>
  <c r="M564" i="7" s="1"/>
  <c r="O565" i="7"/>
  <c r="M565" i="7" s="1"/>
  <c r="O566" i="7"/>
  <c r="M566" i="7" s="1"/>
  <c r="O567" i="7"/>
  <c r="M567" i="7" s="1"/>
  <c r="O568" i="7"/>
  <c r="M568" i="7" s="1"/>
  <c r="O569" i="7"/>
  <c r="M569" i="7" s="1"/>
  <c r="O570" i="7"/>
  <c r="O571" i="7"/>
  <c r="M571" i="7" s="1"/>
  <c r="O572" i="7"/>
  <c r="M572" i="7" s="1"/>
  <c r="O573" i="7"/>
  <c r="M573" i="7" s="1"/>
  <c r="O574" i="7"/>
  <c r="M574" i="7" s="1"/>
  <c r="O575" i="7"/>
  <c r="M575" i="7" s="1"/>
  <c r="O576" i="7"/>
  <c r="M576" i="7" s="1"/>
  <c r="O577" i="7"/>
  <c r="M577" i="7" s="1"/>
  <c r="O578" i="7"/>
  <c r="M578" i="7" s="1"/>
  <c r="O579" i="7"/>
  <c r="M579" i="7" s="1"/>
  <c r="O580" i="7"/>
  <c r="M580" i="7" s="1"/>
  <c r="O581" i="7"/>
  <c r="O582" i="7"/>
  <c r="O583" i="7"/>
  <c r="M583" i="7" s="1"/>
  <c r="O584" i="7"/>
  <c r="M584" i="7" s="1"/>
  <c r="O585" i="7"/>
  <c r="M585" i="7" s="1"/>
  <c r="O586" i="7"/>
  <c r="O587" i="7"/>
  <c r="O588" i="7"/>
  <c r="M588" i="7" s="1"/>
  <c r="O589" i="7"/>
  <c r="M589" i="7" s="1"/>
  <c r="O590" i="7"/>
  <c r="M590" i="7" s="1"/>
  <c r="O591" i="7"/>
  <c r="M591" i="7" s="1"/>
  <c r="O592" i="7"/>
  <c r="M592" i="7" s="1"/>
  <c r="O593" i="7"/>
  <c r="M593" i="7" s="1"/>
  <c r="O594" i="7"/>
  <c r="M594" i="7" s="1"/>
  <c r="O595" i="7"/>
  <c r="M595" i="7" s="1"/>
  <c r="O596" i="7"/>
  <c r="M596" i="7" s="1"/>
  <c r="O597" i="7"/>
  <c r="M597" i="7" s="1"/>
  <c r="O598" i="7"/>
  <c r="M598" i="7" s="1"/>
  <c r="O599" i="7"/>
  <c r="M599" i="7" s="1"/>
  <c r="O600" i="7"/>
  <c r="M600" i="7" s="1"/>
  <c r="O601" i="7"/>
  <c r="M601" i="7" s="1"/>
  <c r="O602" i="7"/>
  <c r="O603" i="7"/>
  <c r="M603" i="7" s="1"/>
  <c r="O604" i="7"/>
  <c r="M604" i="7" s="1"/>
  <c r="O605" i="7"/>
  <c r="M605" i="7" s="1"/>
  <c r="O606" i="7"/>
  <c r="M606" i="7" s="1"/>
  <c r="O607" i="7"/>
  <c r="M607" i="7" s="1"/>
  <c r="O608" i="7"/>
  <c r="M608" i="7" s="1"/>
  <c r="O609" i="7"/>
  <c r="M609" i="7" s="1"/>
  <c r="O610" i="7"/>
  <c r="M610" i="7" s="1"/>
  <c r="O611" i="7"/>
  <c r="M611" i="7" s="1"/>
  <c r="O612" i="7"/>
  <c r="M612" i="7" s="1"/>
  <c r="O613" i="7"/>
  <c r="M613" i="7" s="1"/>
  <c r="O614" i="7"/>
  <c r="M614" i="7" s="1"/>
  <c r="O615" i="7"/>
  <c r="M615" i="7" s="1"/>
  <c r="O616" i="7"/>
  <c r="M616" i="7" s="1"/>
  <c r="O617" i="7"/>
  <c r="M617" i="7" s="1"/>
  <c r="O618" i="7"/>
  <c r="M618" i="7" s="1"/>
  <c r="O619" i="7"/>
  <c r="M619" i="7" s="1"/>
  <c r="O620" i="7"/>
  <c r="M620" i="7" s="1"/>
  <c r="O621" i="7"/>
  <c r="M621" i="7" s="1"/>
  <c r="O622" i="7"/>
  <c r="M622" i="7" s="1"/>
  <c r="O623" i="7"/>
  <c r="M623" i="7" s="1"/>
  <c r="O624" i="7"/>
  <c r="M624" i="7" s="1"/>
  <c r="O625" i="7"/>
  <c r="M625" i="7" s="1"/>
  <c r="O626" i="7"/>
  <c r="M626" i="7" s="1"/>
  <c r="O627" i="7"/>
  <c r="M627" i="7" s="1"/>
  <c r="O628" i="7"/>
  <c r="M628" i="7" s="1"/>
  <c r="O629" i="7"/>
  <c r="M629" i="7" s="1"/>
  <c r="O630" i="7"/>
  <c r="M630" i="7" s="1"/>
  <c r="O631" i="7"/>
  <c r="M631" i="7" s="1"/>
  <c r="O632" i="7"/>
  <c r="M632" i="7" s="1"/>
  <c r="O633" i="7"/>
  <c r="M633" i="7" s="1"/>
  <c r="O634" i="7"/>
  <c r="M634" i="7" s="1"/>
  <c r="O635" i="7"/>
  <c r="M635" i="7" s="1"/>
  <c r="O636" i="7"/>
  <c r="M636" i="7" s="1"/>
  <c r="O637" i="7"/>
  <c r="M637" i="7" s="1"/>
  <c r="O638" i="7"/>
  <c r="M638" i="7" s="1"/>
  <c r="O639" i="7"/>
  <c r="M639" i="7" s="1"/>
  <c r="O640" i="7"/>
  <c r="M640" i="7" s="1"/>
  <c r="O641" i="7"/>
  <c r="M641" i="7" s="1"/>
  <c r="O642" i="7"/>
  <c r="M642" i="7" s="1"/>
  <c r="O643" i="7"/>
  <c r="M643" i="7" s="1"/>
  <c r="O644" i="7"/>
  <c r="O645" i="7"/>
  <c r="M645" i="7" s="1"/>
  <c r="O646" i="7"/>
  <c r="M646" i="7" s="1"/>
  <c r="O647" i="7"/>
  <c r="M647" i="7" s="1"/>
  <c r="O648" i="7"/>
  <c r="M648" i="7" s="1"/>
  <c r="O649" i="7"/>
  <c r="M649" i="7" s="1"/>
  <c r="O650" i="7"/>
  <c r="M650" i="7" s="1"/>
  <c r="O651" i="7"/>
  <c r="M651" i="7" s="1"/>
  <c r="O652" i="7"/>
  <c r="M652" i="7" s="1"/>
  <c r="O653" i="7"/>
  <c r="M653" i="7" s="1"/>
  <c r="O654" i="7"/>
  <c r="M654" i="7" s="1"/>
  <c r="O655" i="7"/>
  <c r="M655" i="7" s="1"/>
  <c r="O656" i="7"/>
  <c r="M656" i="7" s="1"/>
  <c r="O657" i="7"/>
  <c r="M657" i="7" s="1"/>
  <c r="O658" i="7"/>
  <c r="M658" i="7" s="1"/>
  <c r="O659" i="7"/>
  <c r="M659" i="7" s="1"/>
  <c r="O660" i="7"/>
  <c r="M660" i="7" s="1"/>
  <c r="O661" i="7"/>
  <c r="M661" i="7" s="1"/>
  <c r="O662" i="7"/>
  <c r="M662" i="7" s="1"/>
  <c r="O663" i="7"/>
  <c r="M663" i="7" s="1"/>
  <c r="O664" i="7"/>
  <c r="M664" i="7" s="1"/>
  <c r="O665" i="7"/>
  <c r="M665" i="7" s="1"/>
  <c r="O666" i="7"/>
  <c r="M666" i="7" s="1"/>
  <c r="O667" i="7"/>
  <c r="M667" i="7" s="1"/>
  <c r="O668" i="7"/>
  <c r="M668" i="7" s="1"/>
  <c r="O669" i="7"/>
  <c r="M669" i="7" s="1"/>
  <c r="O670" i="7"/>
  <c r="M670" i="7" s="1"/>
  <c r="O671" i="7"/>
  <c r="M671" i="7" s="1"/>
  <c r="O672" i="7"/>
  <c r="M672" i="7" s="1"/>
  <c r="O673" i="7"/>
  <c r="M673" i="7" s="1"/>
  <c r="O674" i="7"/>
  <c r="M674" i="7" s="1"/>
  <c r="O675" i="7"/>
  <c r="M675" i="7" s="1"/>
  <c r="O676" i="7"/>
  <c r="O677" i="7"/>
  <c r="M677" i="7" s="1"/>
  <c r="O678" i="7"/>
  <c r="O679" i="7"/>
  <c r="M679" i="7" s="1"/>
  <c r="O680" i="7"/>
  <c r="M680" i="7" s="1"/>
  <c r="O681" i="7"/>
  <c r="M681" i="7" s="1"/>
  <c r="O682" i="7"/>
  <c r="M682" i="7" s="1"/>
  <c r="O683" i="7"/>
  <c r="M683" i="7" s="1"/>
  <c r="O684" i="7"/>
  <c r="M684" i="7" s="1"/>
  <c r="O685" i="7"/>
  <c r="M685" i="7" s="1"/>
  <c r="O686" i="7"/>
  <c r="M686" i="7" s="1"/>
  <c r="O687" i="7"/>
  <c r="M687" i="7" s="1"/>
  <c r="O688" i="7"/>
  <c r="M688" i="7" s="1"/>
  <c r="O689" i="7"/>
  <c r="M689" i="7" s="1"/>
  <c r="O690" i="7"/>
  <c r="M690" i="7" s="1"/>
  <c r="O691" i="7"/>
  <c r="M691" i="7" s="1"/>
  <c r="O692" i="7"/>
  <c r="M692" i="7" s="1"/>
  <c r="O693" i="7"/>
  <c r="M693" i="7" s="1"/>
  <c r="O694" i="7"/>
  <c r="M694" i="7" s="1"/>
  <c r="O695" i="7"/>
  <c r="M695" i="7" s="1"/>
  <c r="O696" i="7"/>
  <c r="M696" i="7" s="1"/>
  <c r="O697" i="7"/>
  <c r="M697" i="7" s="1"/>
  <c r="O698" i="7"/>
  <c r="M698" i="7" s="1"/>
  <c r="O699" i="7"/>
  <c r="M699" i="7" s="1"/>
  <c r="O700" i="7"/>
  <c r="O701" i="7"/>
  <c r="M701" i="7" s="1"/>
  <c r="O702" i="7"/>
  <c r="M702" i="7" s="1"/>
  <c r="O703" i="7"/>
  <c r="M703" i="7" s="1"/>
  <c r="O704" i="7"/>
  <c r="M704" i="7" s="1"/>
  <c r="O705" i="7"/>
  <c r="M705" i="7" s="1"/>
  <c r="O706" i="7"/>
  <c r="M706" i="7" s="1"/>
  <c r="O707" i="7"/>
  <c r="M707" i="7" s="1"/>
  <c r="O708" i="7"/>
  <c r="O709" i="7"/>
  <c r="M709" i="7" s="1"/>
  <c r="O710" i="7"/>
  <c r="M710" i="7" s="1"/>
  <c r="O711" i="7"/>
  <c r="M711" i="7" s="1"/>
  <c r="O712" i="7"/>
  <c r="M712" i="7" s="1"/>
  <c r="O713" i="7"/>
  <c r="M713" i="7" s="1"/>
  <c r="O714" i="7"/>
  <c r="M714" i="7" s="1"/>
  <c r="O715" i="7"/>
  <c r="M715" i="7" s="1"/>
  <c r="O716" i="7"/>
  <c r="M716" i="7" s="1"/>
  <c r="O717" i="7"/>
  <c r="M717" i="7" s="1"/>
  <c r="O718" i="7"/>
  <c r="M718" i="7" s="1"/>
  <c r="O719" i="7"/>
  <c r="M719" i="7" s="1"/>
  <c r="O720" i="7"/>
  <c r="M720" i="7" s="1"/>
  <c r="O721" i="7"/>
  <c r="O722" i="7"/>
  <c r="M722" i="7" s="1"/>
  <c r="O723" i="7"/>
  <c r="M723" i="7" s="1"/>
  <c r="O724" i="7"/>
  <c r="M724" i="7" s="1"/>
  <c r="O725" i="7"/>
  <c r="M725" i="7" s="1"/>
  <c r="O726" i="7"/>
  <c r="M726" i="7" s="1"/>
  <c r="O727" i="7"/>
  <c r="M727" i="7" s="1"/>
  <c r="O728" i="7"/>
  <c r="M728" i="7" s="1"/>
  <c r="O729" i="7"/>
  <c r="O730" i="7"/>
  <c r="M730" i="7" s="1"/>
  <c r="O731" i="7"/>
  <c r="M731" i="7" s="1"/>
  <c r="O732" i="7"/>
  <c r="M732" i="7" s="1"/>
  <c r="O733" i="7"/>
  <c r="M733" i="7" s="1"/>
  <c r="O734" i="7"/>
  <c r="M734" i="7" s="1"/>
  <c r="O735" i="7"/>
  <c r="M735" i="7" s="1"/>
  <c r="O736" i="7"/>
  <c r="M736" i="7" s="1"/>
  <c r="O737" i="7"/>
  <c r="M737" i="7" s="1"/>
  <c r="O738" i="7"/>
  <c r="M738" i="7" s="1"/>
  <c r="O739" i="7"/>
  <c r="M739" i="7" s="1"/>
  <c r="O740" i="7"/>
  <c r="M740" i="7" s="1"/>
  <c r="O741" i="7"/>
  <c r="M741" i="7" s="1"/>
  <c r="O742" i="7"/>
  <c r="M742" i="7" s="1"/>
  <c r="O743" i="7"/>
  <c r="M743" i="7" s="1"/>
  <c r="O744" i="7"/>
  <c r="M744" i="7" s="1"/>
  <c r="O745" i="7"/>
  <c r="M745" i="7" s="1"/>
  <c r="O746" i="7"/>
  <c r="M746" i="7" s="1"/>
  <c r="O747" i="7"/>
  <c r="M747" i="7" s="1"/>
  <c r="O748" i="7"/>
  <c r="M748" i="7" s="1"/>
  <c r="O749" i="7"/>
  <c r="M749" i="7" s="1"/>
  <c r="O750" i="7"/>
  <c r="M750" i="7" s="1"/>
  <c r="O751" i="7"/>
  <c r="M751" i="7" s="1"/>
  <c r="O752" i="7"/>
  <c r="M752" i="7" s="1"/>
  <c r="O753" i="7"/>
  <c r="M753" i="7" s="1"/>
  <c r="O754" i="7"/>
  <c r="M754" i="7" s="1"/>
  <c r="O755" i="7"/>
  <c r="M755" i="7" s="1"/>
  <c r="O756" i="7"/>
  <c r="M756" i="7" s="1"/>
  <c r="O757" i="7"/>
  <c r="M757" i="7" s="1"/>
  <c r="O758" i="7"/>
  <c r="M758" i="7" s="1"/>
  <c r="O759" i="7"/>
  <c r="M759" i="7" s="1"/>
  <c r="O760" i="7"/>
  <c r="M760" i="7" s="1"/>
  <c r="O761" i="7"/>
  <c r="M761" i="7" s="1"/>
  <c r="O762" i="7"/>
  <c r="M762" i="7" s="1"/>
  <c r="O763" i="7"/>
  <c r="M763" i="7" s="1"/>
  <c r="O764" i="7"/>
  <c r="M764" i="7" s="1"/>
  <c r="O765" i="7"/>
  <c r="M765" i="7" s="1"/>
  <c r="O766" i="7"/>
  <c r="O767" i="7"/>
  <c r="M767" i="7" s="1"/>
  <c r="O768" i="7"/>
  <c r="O769" i="7"/>
  <c r="M769" i="7" s="1"/>
  <c r="O770" i="7"/>
  <c r="M770" i="7" s="1"/>
  <c r="O771" i="7"/>
  <c r="M771" i="7" s="1"/>
  <c r="O772" i="7"/>
  <c r="M772" i="7" s="1"/>
  <c r="O773" i="7"/>
  <c r="M773" i="7" s="1"/>
  <c r="O774" i="7"/>
  <c r="M774" i="7" s="1"/>
  <c r="O775" i="7"/>
  <c r="O776" i="7"/>
  <c r="O777" i="7"/>
  <c r="M777" i="7" s="1"/>
  <c r="O778" i="7"/>
  <c r="O779" i="7"/>
  <c r="M779" i="7" s="1"/>
  <c r="O780" i="7"/>
  <c r="M780" i="7" s="1"/>
  <c r="O781" i="7"/>
  <c r="M781" i="7" s="1"/>
  <c r="O782" i="7"/>
  <c r="M782" i="7" s="1"/>
  <c r="O783" i="7"/>
  <c r="M783" i="7" s="1"/>
  <c r="O784" i="7"/>
  <c r="M784" i="7" s="1"/>
  <c r="O785" i="7"/>
  <c r="M785" i="7" s="1"/>
  <c r="O786" i="7"/>
  <c r="M786" i="7" s="1"/>
  <c r="O787" i="7"/>
  <c r="M787" i="7" s="1"/>
  <c r="O788" i="7"/>
  <c r="M788" i="7" s="1"/>
  <c r="O789" i="7"/>
  <c r="M789" i="7" s="1"/>
  <c r="O790" i="7"/>
  <c r="M790" i="7" s="1"/>
  <c r="O791" i="7"/>
  <c r="M791" i="7" s="1"/>
  <c r="O792" i="7"/>
  <c r="M792" i="7" s="1"/>
  <c r="O793" i="7"/>
  <c r="M793" i="7" s="1"/>
  <c r="O794" i="7"/>
  <c r="M794" i="7" s="1"/>
  <c r="O795" i="7"/>
  <c r="M795" i="7" s="1"/>
  <c r="O796" i="7"/>
  <c r="M796" i="7" s="1"/>
  <c r="O797" i="7"/>
  <c r="M797" i="7" s="1"/>
  <c r="O798" i="7"/>
  <c r="M798" i="7" s="1"/>
  <c r="O799" i="7"/>
  <c r="M799" i="7" s="1"/>
  <c r="O800" i="7"/>
  <c r="M800" i="7" s="1"/>
  <c r="O801" i="7"/>
  <c r="M801" i="7" s="1"/>
  <c r="O802" i="7"/>
  <c r="O803" i="7"/>
  <c r="M803" i="7" s="1"/>
  <c r="O804" i="7"/>
  <c r="M804" i="7" s="1"/>
  <c r="O805" i="7"/>
  <c r="O806" i="7"/>
  <c r="M806" i="7" s="1"/>
  <c r="O807" i="7"/>
  <c r="M807" i="7" s="1"/>
  <c r="O808" i="7"/>
  <c r="M808" i="7" s="1"/>
  <c r="O809" i="7"/>
  <c r="M809" i="7" s="1"/>
  <c r="O810" i="7"/>
  <c r="M810" i="7" s="1"/>
  <c r="O811" i="7"/>
  <c r="M811" i="7" s="1"/>
  <c r="O812" i="7"/>
  <c r="M812" i="7" s="1"/>
  <c r="O813" i="7"/>
  <c r="M813" i="7" s="1"/>
  <c r="O814" i="7"/>
  <c r="M814" i="7" s="1"/>
  <c r="O815" i="7"/>
  <c r="M815" i="7" s="1"/>
  <c r="O816" i="7"/>
  <c r="M816" i="7" s="1"/>
  <c r="O817" i="7"/>
  <c r="M817" i="7" s="1"/>
  <c r="O818" i="7"/>
  <c r="M818" i="7" s="1"/>
  <c r="O819" i="7"/>
  <c r="M819" i="7" s="1"/>
  <c r="O820" i="7"/>
  <c r="M820" i="7" s="1"/>
  <c r="O821" i="7"/>
  <c r="M821" i="7" s="1"/>
  <c r="O822" i="7"/>
  <c r="M822" i="7" s="1"/>
  <c r="O823" i="7"/>
  <c r="M823" i="7" s="1"/>
  <c r="O824" i="7"/>
  <c r="M824" i="7" s="1"/>
  <c r="O825" i="7"/>
  <c r="M825" i="7" s="1"/>
  <c r="O826" i="7"/>
  <c r="M826" i="7" s="1"/>
  <c r="O827" i="7"/>
  <c r="M827" i="7" s="1"/>
  <c r="O828" i="7"/>
  <c r="M828" i="7" s="1"/>
  <c r="O829" i="7"/>
  <c r="M829" i="7" s="1"/>
  <c r="O830" i="7"/>
  <c r="M830" i="7" s="1"/>
  <c r="O831" i="7"/>
  <c r="M831" i="7" s="1"/>
  <c r="O832" i="7"/>
  <c r="M832" i="7" s="1"/>
  <c r="O833" i="7"/>
  <c r="M833" i="7" s="1"/>
  <c r="O834" i="7"/>
  <c r="M834" i="7" s="1"/>
  <c r="O835" i="7"/>
  <c r="M835" i="7" s="1"/>
  <c r="O836" i="7"/>
  <c r="M836" i="7" s="1"/>
  <c r="O837" i="7"/>
  <c r="M837" i="7" s="1"/>
  <c r="O838" i="7"/>
  <c r="M838" i="7" s="1"/>
  <c r="O839" i="7"/>
  <c r="M839" i="7" s="1"/>
  <c r="O840" i="7"/>
  <c r="M840" i="7" s="1"/>
  <c r="O841" i="7"/>
  <c r="M841" i="7" s="1"/>
  <c r="O842" i="7"/>
  <c r="M842" i="7" s="1"/>
  <c r="O843" i="7"/>
  <c r="M843" i="7" s="1"/>
  <c r="O844" i="7"/>
  <c r="M844" i="7" s="1"/>
  <c r="O845" i="7"/>
  <c r="M845" i="7" s="1"/>
  <c r="O846" i="7"/>
  <c r="M846" i="7" s="1"/>
  <c r="O847" i="7"/>
  <c r="M847" i="7" s="1"/>
  <c r="O848" i="7"/>
  <c r="M848" i="7" s="1"/>
  <c r="O849" i="7"/>
  <c r="M849" i="7" s="1"/>
  <c r="O850" i="7"/>
  <c r="M850" i="7" s="1"/>
  <c r="O851" i="7"/>
  <c r="M851" i="7" s="1"/>
  <c r="O852" i="7"/>
  <c r="O853" i="7"/>
  <c r="O854" i="7"/>
  <c r="M854" i="7" s="1"/>
  <c r="O855" i="7"/>
  <c r="M855" i="7" s="1"/>
  <c r="O856" i="7"/>
  <c r="M856" i="7" s="1"/>
  <c r="O857" i="7"/>
  <c r="M857" i="7" s="1"/>
  <c r="O858" i="7"/>
  <c r="M858" i="7" s="1"/>
  <c r="O859" i="7"/>
  <c r="M859" i="7" s="1"/>
  <c r="O860" i="7"/>
  <c r="M860" i="7" s="1"/>
  <c r="O861" i="7"/>
  <c r="M861" i="7" s="1"/>
  <c r="O862" i="7"/>
  <c r="M862" i="7" s="1"/>
  <c r="O863" i="7"/>
  <c r="M863" i="7" s="1"/>
  <c r="O864" i="7"/>
  <c r="M864" i="7" s="1"/>
  <c r="O865" i="7"/>
  <c r="M865" i="7" s="1"/>
  <c r="O866" i="7"/>
  <c r="M866" i="7" s="1"/>
  <c r="O867" i="7"/>
  <c r="M867" i="7" s="1"/>
  <c r="O868" i="7"/>
  <c r="M868" i="7" s="1"/>
  <c r="O869" i="7"/>
  <c r="M869" i="7" s="1"/>
  <c r="O870" i="7"/>
  <c r="M870" i="7" s="1"/>
  <c r="O871" i="7"/>
  <c r="M871" i="7" s="1"/>
  <c r="O872" i="7"/>
  <c r="M872" i="7" s="1"/>
  <c r="O873" i="7"/>
  <c r="M873" i="7" s="1"/>
  <c r="O874" i="7"/>
  <c r="M874" i="7" s="1"/>
  <c r="O875" i="7"/>
  <c r="M875" i="7" s="1"/>
  <c r="O876" i="7"/>
  <c r="M876" i="7" s="1"/>
  <c r="O877" i="7"/>
  <c r="M877" i="7" s="1"/>
  <c r="O878" i="7"/>
  <c r="M878" i="7" s="1"/>
  <c r="O879" i="7"/>
  <c r="M879" i="7" s="1"/>
  <c r="O880" i="7"/>
  <c r="M880" i="7" s="1"/>
  <c r="O881" i="7"/>
  <c r="M881" i="7" s="1"/>
  <c r="O882" i="7"/>
  <c r="M882" i="7" s="1"/>
  <c r="O883" i="7"/>
  <c r="M883" i="7" s="1"/>
  <c r="O884" i="7"/>
  <c r="M884" i="7" s="1"/>
  <c r="O885" i="7"/>
  <c r="M885" i="7" s="1"/>
  <c r="O886" i="7"/>
  <c r="M886" i="7" s="1"/>
  <c r="O887" i="7"/>
  <c r="M887" i="7" s="1"/>
  <c r="O888" i="7"/>
  <c r="M888" i="7" s="1"/>
  <c r="O889" i="7"/>
  <c r="M889" i="7" s="1"/>
  <c r="O890" i="7"/>
  <c r="M890" i="7" s="1"/>
  <c r="O891" i="7"/>
  <c r="M891" i="7" s="1"/>
  <c r="O892" i="7"/>
  <c r="M892" i="7" s="1"/>
  <c r="O893" i="7"/>
  <c r="O894" i="7"/>
  <c r="M894" i="7" s="1"/>
  <c r="O895" i="7"/>
  <c r="M895" i="7" s="1"/>
  <c r="O896" i="7"/>
  <c r="M896" i="7" s="1"/>
  <c r="O897" i="7"/>
  <c r="M897" i="7" s="1"/>
  <c r="O898" i="7"/>
  <c r="M898" i="7" s="1"/>
  <c r="O899" i="7"/>
  <c r="M899" i="7" s="1"/>
  <c r="O900" i="7"/>
  <c r="M900" i="7" s="1"/>
  <c r="O901" i="7"/>
  <c r="M901" i="7" s="1"/>
  <c r="O902" i="7"/>
  <c r="M902" i="7" s="1"/>
  <c r="O903" i="7"/>
  <c r="M903" i="7" s="1"/>
  <c r="O904" i="7"/>
  <c r="M904" i="7" s="1"/>
  <c r="O905" i="7"/>
  <c r="M905" i="7" s="1"/>
  <c r="O906" i="7"/>
  <c r="M906" i="7" s="1"/>
  <c r="O907" i="7"/>
  <c r="M907" i="7" s="1"/>
  <c r="O908" i="7"/>
  <c r="M908" i="7" s="1"/>
  <c r="O909" i="7"/>
  <c r="M909" i="7" s="1"/>
  <c r="O910" i="7"/>
  <c r="M910" i="7" s="1"/>
  <c r="O911" i="7"/>
  <c r="M911" i="7" s="1"/>
  <c r="O912" i="7"/>
  <c r="M912" i="7" s="1"/>
  <c r="O913" i="7"/>
  <c r="M913" i="7" s="1"/>
  <c r="O914" i="7"/>
  <c r="M914" i="7" s="1"/>
  <c r="O915" i="7"/>
  <c r="M915" i="7" s="1"/>
  <c r="O916" i="7"/>
  <c r="M916" i="7" s="1"/>
  <c r="O917" i="7"/>
  <c r="M917" i="7" s="1"/>
  <c r="O918" i="7"/>
  <c r="M918" i="7" s="1"/>
  <c r="O919" i="7"/>
  <c r="M919" i="7" s="1"/>
  <c r="O920" i="7"/>
  <c r="M920" i="7" s="1"/>
  <c r="O921" i="7"/>
  <c r="M921" i="7" s="1"/>
  <c r="O922" i="7"/>
  <c r="O923" i="7"/>
  <c r="M923" i="7" s="1"/>
  <c r="O924" i="7"/>
  <c r="M924" i="7" s="1"/>
  <c r="O925" i="7"/>
  <c r="M925" i="7" s="1"/>
  <c r="O926" i="7"/>
  <c r="M926" i="7" s="1"/>
  <c r="O927" i="7"/>
  <c r="M927" i="7" s="1"/>
  <c r="O928" i="7"/>
  <c r="M928" i="7" s="1"/>
  <c r="O929" i="7"/>
  <c r="M929" i="7" s="1"/>
  <c r="O930" i="7"/>
  <c r="M930" i="7" s="1"/>
  <c r="O931" i="7"/>
  <c r="M931" i="7" s="1"/>
  <c r="O932" i="7"/>
  <c r="M932" i="7" s="1"/>
  <c r="O933" i="7"/>
  <c r="M933" i="7" s="1"/>
  <c r="O934" i="7"/>
  <c r="M934" i="7" s="1"/>
  <c r="O935" i="7"/>
  <c r="M935" i="7" s="1"/>
  <c r="O936" i="7"/>
  <c r="M936" i="7" s="1"/>
  <c r="O937" i="7"/>
  <c r="M937" i="7" s="1"/>
  <c r="O938" i="7"/>
  <c r="M938" i="7" s="1"/>
  <c r="O939" i="7"/>
  <c r="M939" i="7" s="1"/>
  <c r="O940" i="7"/>
  <c r="M940" i="7" s="1"/>
  <c r="O941" i="7"/>
  <c r="M941" i="7" s="1"/>
  <c r="O942" i="7"/>
  <c r="M942" i="7" s="1"/>
  <c r="O943" i="7"/>
  <c r="M943" i="7" s="1"/>
  <c r="O944" i="7"/>
  <c r="M944" i="7" s="1"/>
  <c r="O945" i="7"/>
  <c r="M945" i="7" s="1"/>
  <c r="O946" i="7"/>
  <c r="M946" i="7" s="1"/>
  <c r="O947" i="7"/>
  <c r="M947" i="7" s="1"/>
  <c r="O948" i="7"/>
  <c r="M948" i="7" s="1"/>
  <c r="O949" i="7"/>
  <c r="M949" i="7" s="1"/>
  <c r="O950" i="7"/>
  <c r="O951" i="7"/>
  <c r="M951" i="7" s="1"/>
  <c r="O952" i="7"/>
  <c r="M952" i="7" s="1"/>
  <c r="O953" i="7"/>
  <c r="M953" i="7" s="1"/>
  <c r="O954" i="7"/>
  <c r="M954" i="7" s="1"/>
  <c r="O955" i="7"/>
  <c r="M955" i="7" s="1"/>
  <c r="O956" i="7"/>
  <c r="M956" i="7" s="1"/>
  <c r="O957" i="7"/>
  <c r="M957" i="7" s="1"/>
  <c r="O958" i="7"/>
  <c r="M958" i="7" s="1"/>
  <c r="O959" i="7"/>
  <c r="M959" i="7" s="1"/>
  <c r="O960" i="7"/>
  <c r="M960" i="7" s="1"/>
  <c r="O961" i="7"/>
  <c r="M961" i="7" s="1"/>
  <c r="O962" i="7"/>
  <c r="M962" i="7" s="1"/>
  <c r="O963" i="7"/>
  <c r="M963" i="7" s="1"/>
  <c r="O964" i="7"/>
  <c r="M964" i="7" s="1"/>
  <c r="O965" i="7"/>
  <c r="M965" i="7" s="1"/>
  <c r="O966" i="7"/>
  <c r="M966" i="7" s="1"/>
  <c r="O967" i="7"/>
  <c r="M967" i="7" s="1"/>
  <c r="O968" i="7"/>
  <c r="M968" i="7" s="1"/>
  <c r="O969" i="7"/>
  <c r="M969" i="7" s="1"/>
  <c r="O970" i="7"/>
  <c r="M970" i="7" s="1"/>
  <c r="O971" i="7"/>
  <c r="M971" i="7" s="1"/>
  <c r="O972" i="7"/>
  <c r="M972" i="7" s="1"/>
  <c r="O973" i="7"/>
  <c r="M973" i="7" s="1"/>
  <c r="O974" i="7"/>
  <c r="M974" i="7" s="1"/>
  <c r="O975" i="7"/>
  <c r="M975" i="7" s="1"/>
  <c r="O976" i="7"/>
  <c r="M976" i="7" s="1"/>
  <c r="O977" i="7"/>
  <c r="M977" i="7" s="1"/>
  <c r="O978" i="7"/>
  <c r="M978" i="7" s="1"/>
  <c r="O979" i="7"/>
  <c r="O980" i="7"/>
  <c r="M980" i="7" s="1"/>
  <c r="O981" i="7"/>
  <c r="M981" i="7" s="1"/>
  <c r="O982" i="7"/>
  <c r="M982" i="7" s="1"/>
  <c r="O983" i="7"/>
  <c r="M983" i="7" s="1"/>
  <c r="O984" i="7"/>
  <c r="M984" i="7" s="1"/>
  <c r="O985" i="7"/>
  <c r="M985" i="7" s="1"/>
  <c r="O986" i="7"/>
  <c r="M986" i="7" s="1"/>
  <c r="O987" i="7"/>
  <c r="M987" i="7" s="1"/>
  <c r="O988" i="7"/>
  <c r="M988" i="7" s="1"/>
  <c r="O989" i="7"/>
  <c r="M989" i="7" s="1"/>
  <c r="O990" i="7"/>
  <c r="M990" i="7" s="1"/>
  <c r="O991" i="7"/>
  <c r="M991" i="7" s="1"/>
  <c r="O992" i="7"/>
  <c r="M992" i="7" s="1"/>
  <c r="O993" i="7"/>
  <c r="M993" i="7" s="1"/>
  <c r="O994" i="7"/>
  <c r="M994" i="7" s="1"/>
  <c r="O995" i="7"/>
  <c r="M995" i="7" s="1"/>
  <c r="O996" i="7"/>
  <c r="M996" i="7" s="1"/>
  <c r="O997" i="7"/>
  <c r="M997" i="7" s="1"/>
  <c r="O998" i="7"/>
  <c r="M998" i="7" s="1"/>
  <c r="O999" i="7"/>
  <c r="M999" i="7" s="1"/>
  <c r="O1000" i="7"/>
  <c r="M1000" i="7" s="1"/>
  <c r="O1001" i="7"/>
  <c r="M1001" i="7" s="1"/>
  <c r="O1002" i="7"/>
  <c r="M1002" i="7" s="1"/>
  <c r="O1003" i="7"/>
  <c r="M1003" i="7" s="1"/>
  <c r="O1004" i="7"/>
  <c r="O1005" i="7"/>
  <c r="M1005" i="7" s="1"/>
  <c r="O1006" i="7"/>
  <c r="M1006" i="7" s="1"/>
  <c r="O1007" i="7"/>
  <c r="M1007" i="7" s="1"/>
  <c r="O1008" i="7"/>
  <c r="M1008" i="7" s="1"/>
  <c r="O1009" i="7"/>
  <c r="M1009" i="7" s="1"/>
  <c r="O1010" i="7"/>
  <c r="M1010" i="7" s="1"/>
  <c r="O1011" i="7"/>
  <c r="M1011" i="7" s="1"/>
  <c r="O1012" i="7"/>
  <c r="M1012" i="7" s="1"/>
  <c r="O1013" i="7"/>
  <c r="M1013" i="7" s="1"/>
  <c r="O1014" i="7"/>
  <c r="M1014" i="7" s="1"/>
  <c r="O1015" i="7"/>
  <c r="M1015" i="7" s="1"/>
  <c r="O1016" i="7"/>
  <c r="M1016" i="7" s="1"/>
  <c r="O1017" i="7"/>
  <c r="M1017" i="7" s="1"/>
  <c r="O1018" i="7"/>
  <c r="M1018" i="7" s="1"/>
  <c r="O1019" i="7"/>
  <c r="M1019" i="7" s="1"/>
  <c r="O1020" i="7"/>
  <c r="M1020" i="7" s="1"/>
  <c r="O1021" i="7"/>
  <c r="M1021" i="7" s="1"/>
  <c r="O1022" i="7"/>
  <c r="M1022" i="7" s="1"/>
  <c r="O1023" i="7"/>
  <c r="M1023" i="7" s="1"/>
  <c r="E48" i="5" s="1"/>
  <c r="O1024" i="7"/>
  <c r="M1024" i="7" s="1"/>
  <c r="O1025" i="7"/>
  <c r="M1025" i="7" s="1"/>
  <c r="O1026" i="7"/>
  <c r="M1026" i="7" s="1"/>
  <c r="O1027" i="7"/>
  <c r="M1027" i="7" s="1"/>
  <c r="O1028" i="7"/>
  <c r="M1028" i="7" s="1"/>
  <c r="O1029" i="7"/>
  <c r="M1029" i="7" s="1"/>
  <c r="O1030" i="7"/>
  <c r="M1030" i="7" s="1"/>
  <c r="O1031" i="7"/>
  <c r="M1031" i="7" s="1"/>
  <c r="O1032" i="7"/>
  <c r="O1033" i="7"/>
  <c r="O1034" i="7"/>
  <c r="O1035" i="7"/>
  <c r="M1035" i="7" s="1"/>
  <c r="O1036" i="7"/>
  <c r="M1036" i="7" s="1"/>
  <c r="O1037" i="7"/>
  <c r="M1037" i="7" s="1"/>
  <c r="O1038" i="7"/>
  <c r="M1038" i="7" s="1"/>
  <c r="O1039" i="7"/>
  <c r="M1039" i="7" s="1"/>
  <c r="O1040" i="7"/>
  <c r="M1040" i="7" s="1"/>
  <c r="O1041" i="7"/>
  <c r="M1041" i="7" s="1"/>
  <c r="O1042" i="7"/>
  <c r="M1042" i="7" s="1"/>
  <c r="O1043" i="7"/>
  <c r="M1043" i="7" s="1"/>
  <c r="O1044" i="7"/>
  <c r="M1044" i="7" s="1"/>
  <c r="O1045" i="7"/>
  <c r="M1045" i="7" s="1"/>
  <c r="O1046" i="7"/>
  <c r="M1046" i="7" s="1"/>
  <c r="O1047" i="7"/>
  <c r="M1047" i="7" s="1"/>
  <c r="O1048" i="7"/>
  <c r="M1048" i="7" s="1"/>
  <c r="O1049" i="7"/>
  <c r="M1049" i="7" s="1"/>
  <c r="O1050" i="7"/>
  <c r="M1050" i="7" s="1"/>
  <c r="O1051" i="7"/>
  <c r="M1051" i="7" s="1"/>
  <c r="O1052" i="7"/>
  <c r="M1052" i="7" s="1"/>
  <c r="O1053" i="7"/>
  <c r="M1053" i="7" s="1"/>
  <c r="O1054" i="7"/>
  <c r="M1054" i="7" s="1"/>
  <c r="O1055" i="7"/>
  <c r="M1055" i="7" s="1"/>
  <c r="O1056" i="7"/>
  <c r="M1056" i="7" s="1"/>
  <c r="O1057" i="7"/>
  <c r="M1057" i="7" s="1"/>
  <c r="O1058" i="7"/>
  <c r="M1058" i="7" s="1"/>
  <c r="O1059" i="7"/>
  <c r="M1059" i="7" s="1"/>
  <c r="O1060" i="7"/>
  <c r="M1060" i="7" s="1"/>
  <c r="O1061" i="7"/>
  <c r="M1061" i="7" s="1"/>
  <c r="O1062" i="7"/>
  <c r="M1062" i="7" s="1"/>
  <c r="O1063" i="7"/>
  <c r="M1063" i="7" s="1"/>
  <c r="O1064" i="7"/>
  <c r="M1064" i="7" s="1"/>
  <c r="O1065" i="7"/>
  <c r="M1065" i="7" s="1"/>
  <c r="O1066" i="7"/>
  <c r="M1066" i="7" s="1"/>
  <c r="O1067" i="7"/>
  <c r="M1067" i="7" s="1"/>
  <c r="O1068" i="7"/>
  <c r="M1068" i="7" s="1"/>
  <c r="O1069" i="7"/>
  <c r="M1069" i="7" s="1"/>
  <c r="O1070" i="7"/>
  <c r="O1071" i="7"/>
  <c r="O1072" i="7"/>
  <c r="O1073" i="7"/>
  <c r="M1073" i="7" s="1"/>
  <c r="O1074" i="7"/>
  <c r="M1074" i="7" s="1"/>
  <c r="O1075" i="7"/>
  <c r="M1075" i="7" s="1"/>
  <c r="O1076" i="7"/>
  <c r="M1076" i="7" s="1"/>
  <c r="O1077" i="7"/>
  <c r="M1077" i="7" s="1"/>
  <c r="O1078" i="7"/>
  <c r="M1078" i="7" s="1"/>
  <c r="O1079" i="7"/>
  <c r="M1079" i="7" s="1"/>
  <c r="O1080" i="7"/>
  <c r="M1080" i="7" s="1"/>
  <c r="O1081" i="7"/>
  <c r="M1081" i="7" s="1"/>
  <c r="O1082" i="7"/>
  <c r="M1082" i="7" s="1"/>
  <c r="O1083" i="7"/>
  <c r="M1083" i="7" s="1"/>
  <c r="O1084" i="7"/>
  <c r="M1084" i="7" s="1"/>
  <c r="O1085" i="7"/>
  <c r="M1085" i="7" s="1"/>
  <c r="O1086" i="7"/>
  <c r="M1086" i="7" s="1"/>
  <c r="O1087" i="7"/>
  <c r="M1087" i="7" s="1"/>
  <c r="O1088" i="7"/>
  <c r="M1088" i="7" s="1"/>
  <c r="O1089" i="7"/>
  <c r="M1089" i="7" s="1"/>
  <c r="O1090" i="7"/>
  <c r="O1091" i="7"/>
  <c r="M1091" i="7" s="1"/>
  <c r="O1092" i="7"/>
  <c r="M1092" i="7" s="1"/>
  <c r="O1093" i="7"/>
  <c r="M1093" i="7" s="1"/>
  <c r="O1094" i="7"/>
  <c r="M1094" i="7" s="1"/>
  <c r="O1095" i="7"/>
  <c r="M1095" i="7" s="1"/>
  <c r="O1096" i="7"/>
  <c r="M1096" i="7" s="1"/>
  <c r="O1097" i="7"/>
  <c r="M1097" i="7" s="1"/>
  <c r="O1098" i="7"/>
  <c r="M1098" i="7" s="1"/>
  <c r="O1099" i="7"/>
  <c r="M1099" i="7" s="1"/>
  <c r="O1100" i="7"/>
  <c r="M1100" i="7" s="1"/>
  <c r="O1101" i="7"/>
  <c r="M1101" i="7" s="1"/>
  <c r="O1102" i="7"/>
  <c r="M1102" i="7" s="1"/>
  <c r="O1103" i="7"/>
  <c r="M1103" i="7" s="1"/>
  <c r="O1104" i="7"/>
  <c r="O1105" i="7"/>
  <c r="M1105" i="7" s="1"/>
  <c r="O1106" i="7"/>
  <c r="M1106" i="7" s="1"/>
  <c r="O1107" i="7"/>
  <c r="M1107" i="7" s="1"/>
  <c r="O1108" i="7"/>
  <c r="M1108" i="7" s="1"/>
  <c r="O1109" i="7"/>
  <c r="M1109" i="7" s="1"/>
  <c r="O1110" i="7"/>
  <c r="M1110" i="7" s="1"/>
  <c r="O1111" i="7"/>
  <c r="M1111" i="7" s="1"/>
  <c r="O1112" i="7"/>
  <c r="M1112" i="7" s="1"/>
  <c r="O1113" i="7"/>
  <c r="M1113" i="7" s="1"/>
  <c r="O1114" i="7"/>
  <c r="M1114" i="7" s="1"/>
  <c r="O1115" i="7"/>
  <c r="M1115" i="7" s="1"/>
  <c r="O1116" i="7"/>
  <c r="O1117" i="7"/>
  <c r="O1118" i="7"/>
  <c r="M1118" i="7" s="1"/>
  <c r="O1119" i="7"/>
  <c r="M1119" i="7" s="1"/>
  <c r="O1120" i="7"/>
  <c r="M1120" i="7" s="1"/>
  <c r="O1121" i="7"/>
  <c r="M1121" i="7" s="1"/>
  <c r="O1122" i="7"/>
  <c r="M1122" i="7" s="1"/>
  <c r="O1123" i="7"/>
  <c r="M1123" i="7" s="1"/>
  <c r="O1124" i="7"/>
  <c r="M1124" i="7" s="1"/>
  <c r="O1125" i="7"/>
  <c r="M1125" i="7" s="1"/>
  <c r="O1126" i="7"/>
  <c r="M1126" i="7" s="1"/>
  <c r="O1127" i="7"/>
  <c r="M1127" i="7" s="1"/>
  <c r="O1128" i="7"/>
  <c r="M1128" i="7" s="1"/>
  <c r="O1129" i="7"/>
  <c r="M1129" i="7" s="1"/>
  <c r="O1130" i="7"/>
  <c r="M1130" i="7" s="1"/>
  <c r="O1131" i="7"/>
  <c r="M1131" i="7" s="1"/>
  <c r="O1132" i="7"/>
  <c r="M1132" i="7" s="1"/>
  <c r="O1133" i="7"/>
  <c r="M1133" i="7" s="1"/>
  <c r="O1134" i="7"/>
  <c r="M1134" i="7" s="1"/>
  <c r="O1135" i="7"/>
  <c r="M1135" i="7" s="1"/>
  <c r="O1136" i="7"/>
  <c r="M1136" i="7" s="1"/>
  <c r="O1137" i="7"/>
  <c r="M1137" i="7" s="1"/>
  <c r="O1138" i="7"/>
  <c r="M1138" i="7" s="1"/>
  <c r="O1139" i="7"/>
  <c r="O1140" i="7"/>
  <c r="M1140" i="7" s="1"/>
  <c r="O1141" i="7"/>
  <c r="M1141" i="7" s="1"/>
  <c r="O1142" i="7"/>
  <c r="M1142" i="7" s="1"/>
  <c r="O1143" i="7"/>
  <c r="M1143" i="7" s="1"/>
  <c r="O1144" i="7"/>
  <c r="M1144" i="7" s="1"/>
  <c r="O1145" i="7"/>
  <c r="M1145" i="7" s="1"/>
  <c r="O1146" i="7"/>
  <c r="M1146" i="7" s="1"/>
  <c r="O1147" i="7"/>
  <c r="M1147" i="7" s="1"/>
  <c r="O1148" i="7"/>
  <c r="M1148" i="7" s="1"/>
  <c r="O1149" i="7"/>
  <c r="M1149" i="7" s="1"/>
  <c r="O1150" i="7"/>
  <c r="M1150" i="7" s="1"/>
  <c r="O1151" i="7"/>
  <c r="M1151" i="7" s="1"/>
  <c r="O1152" i="7"/>
  <c r="M1152" i="7" s="1"/>
  <c r="O1153" i="7"/>
  <c r="M1153" i="7" s="1"/>
  <c r="O1154" i="7"/>
  <c r="M1154" i="7" s="1"/>
  <c r="O1155" i="7"/>
  <c r="M1155" i="7" s="1"/>
  <c r="O1156" i="7"/>
  <c r="M1156" i="7" s="1"/>
  <c r="O1157" i="7"/>
  <c r="M1157" i="7" s="1"/>
  <c r="O1158" i="7"/>
  <c r="M1158" i="7" s="1"/>
  <c r="O1159" i="7"/>
  <c r="M1159" i="7" s="1"/>
  <c r="O1160" i="7"/>
  <c r="M1160" i="7" s="1"/>
  <c r="O1161" i="7"/>
  <c r="M1161" i="7" s="1"/>
  <c r="O1162" i="7"/>
  <c r="M1162" i="7" s="1"/>
  <c r="O1163" i="7"/>
  <c r="O1164" i="7"/>
  <c r="O1165" i="7"/>
  <c r="O1166" i="7"/>
  <c r="O1167" i="7"/>
  <c r="O1168" i="7"/>
  <c r="O1169" i="7"/>
  <c r="M1169" i="7" s="1"/>
  <c r="O1170" i="7"/>
  <c r="M1170" i="7" s="1"/>
  <c r="O1171" i="7"/>
  <c r="M1171" i="7" s="1"/>
  <c r="O1172" i="7"/>
  <c r="M1172" i="7" s="1"/>
  <c r="O1173" i="7"/>
  <c r="M1173" i="7" s="1"/>
  <c r="O1174" i="7"/>
  <c r="M1174" i="7" s="1"/>
  <c r="O1175" i="7"/>
  <c r="M1175" i="7" s="1"/>
  <c r="O1176" i="7"/>
  <c r="M1176" i="7" s="1"/>
  <c r="O1177" i="7"/>
  <c r="M1177" i="7" s="1"/>
  <c r="O1178" i="7"/>
  <c r="M1178" i="7" s="1"/>
  <c r="O1179" i="7"/>
  <c r="M1179" i="7" s="1"/>
  <c r="O1180" i="7"/>
  <c r="M1180" i="7" s="1"/>
  <c r="O1181" i="7"/>
  <c r="M1181" i="7" s="1"/>
  <c r="O1182" i="7"/>
  <c r="M1182" i="7" s="1"/>
  <c r="O1183" i="7"/>
  <c r="M1183" i="7" s="1"/>
  <c r="O1184" i="7"/>
  <c r="M1184" i="7" s="1"/>
  <c r="O1185" i="7"/>
  <c r="M1185" i="7" s="1"/>
  <c r="O1186" i="7"/>
  <c r="M1186" i="7" s="1"/>
  <c r="O1187" i="7"/>
  <c r="M1187" i="7" s="1"/>
  <c r="O1188" i="7"/>
  <c r="M1188" i="7" s="1"/>
  <c r="O1189" i="7"/>
  <c r="M1189" i="7" s="1"/>
  <c r="O1190" i="7"/>
  <c r="M1190" i="7" s="1"/>
  <c r="O1191" i="7"/>
  <c r="M1191" i="7" s="1"/>
  <c r="O1192" i="7"/>
  <c r="M1192" i="7" s="1"/>
  <c r="O1193" i="7"/>
  <c r="O1194" i="7"/>
  <c r="M1194" i="7" s="1"/>
  <c r="O1195" i="7"/>
  <c r="M1195" i="7" s="1"/>
  <c r="O1196" i="7"/>
  <c r="M1196" i="7" s="1"/>
  <c r="O1197" i="7"/>
  <c r="M1197" i="7" s="1"/>
  <c r="O1198" i="7"/>
  <c r="M1198" i="7" s="1"/>
  <c r="O1199" i="7"/>
  <c r="M1199" i="7" s="1"/>
  <c r="O1200" i="7"/>
  <c r="M1200" i="7" s="1"/>
  <c r="O1201" i="7"/>
  <c r="M1201" i="7" s="1"/>
  <c r="O1202" i="7"/>
  <c r="O1203" i="7"/>
  <c r="M1203" i="7" s="1"/>
  <c r="O1204" i="7"/>
  <c r="M1204" i="7" s="1"/>
  <c r="O1205" i="7"/>
  <c r="M1205" i="7" s="1"/>
  <c r="O1206" i="7"/>
  <c r="M1206" i="7" s="1"/>
  <c r="O1207" i="7"/>
  <c r="O1208" i="7"/>
  <c r="O1209" i="7"/>
  <c r="M1209" i="7" s="1"/>
  <c r="O1210" i="7"/>
  <c r="M1210" i="7" s="1"/>
  <c r="O1211" i="7"/>
  <c r="M1211" i="7" s="1"/>
  <c r="O1212" i="7"/>
  <c r="M1212" i="7" s="1"/>
  <c r="O1213" i="7"/>
  <c r="M1213" i="7" s="1"/>
  <c r="O1214" i="7"/>
  <c r="M1214" i="7" s="1"/>
  <c r="O1215" i="7"/>
  <c r="M1215" i="7" s="1"/>
  <c r="O1216" i="7"/>
  <c r="M1216" i="7" s="1"/>
  <c r="O1217" i="7"/>
  <c r="M1217" i="7" s="1"/>
  <c r="O1218" i="7"/>
  <c r="M1218" i="7" s="1"/>
  <c r="O1219" i="7"/>
  <c r="M1219" i="7" s="1"/>
  <c r="O1220" i="7"/>
  <c r="M1220" i="7" s="1"/>
  <c r="O1221" i="7"/>
  <c r="M1221" i="7" s="1"/>
  <c r="O1222" i="7"/>
  <c r="M1222" i="7" s="1"/>
  <c r="O1223" i="7"/>
  <c r="M1223" i="7" s="1"/>
  <c r="O1224" i="7"/>
  <c r="M1224" i="7" s="1"/>
  <c r="O1225" i="7"/>
  <c r="M1225" i="7" s="1"/>
  <c r="O1226" i="7"/>
  <c r="M1226" i="7" s="1"/>
  <c r="O1227" i="7"/>
  <c r="M1227" i="7" s="1"/>
  <c r="O1228" i="7"/>
  <c r="M1228" i="7" s="1"/>
  <c r="O1229" i="7"/>
  <c r="M1229" i="7" s="1"/>
  <c r="O1230" i="7"/>
  <c r="M1230" i="7" s="1"/>
  <c r="O1231" i="7"/>
  <c r="M1231" i="7" s="1"/>
  <c r="O1232" i="7"/>
  <c r="M1232" i="7" s="1"/>
  <c r="O1233" i="7"/>
  <c r="M1233" i="7" s="1"/>
  <c r="O1234" i="7"/>
  <c r="M1234" i="7" s="1"/>
  <c r="O1235" i="7"/>
  <c r="M1235" i="7" s="1"/>
  <c r="O1236" i="7"/>
  <c r="M1236" i="7" s="1"/>
  <c r="O1237" i="7"/>
  <c r="M1237" i="7" s="1"/>
  <c r="O1238" i="7"/>
  <c r="M1238" i="7" s="1"/>
  <c r="O1239" i="7"/>
  <c r="M1239" i="7" s="1"/>
  <c r="O1240" i="7"/>
  <c r="M1240" i="7" s="1"/>
  <c r="O1241" i="7"/>
  <c r="M1241" i="7" s="1"/>
  <c r="O1242" i="7"/>
  <c r="M1242" i="7" s="1"/>
  <c r="O1243" i="7"/>
  <c r="M1243" i="7" s="1"/>
  <c r="O1244" i="7"/>
  <c r="M1244" i="7" s="1"/>
  <c r="O1245" i="7"/>
  <c r="M1245" i="7" s="1"/>
  <c r="O1246" i="7"/>
  <c r="M1246" i="7" s="1"/>
  <c r="O1247" i="7"/>
  <c r="M1247" i="7" s="1"/>
  <c r="O1248" i="7"/>
  <c r="M1248" i="7" s="1"/>
  <c r="O1249" i="7"/>
  <c r="M1249" i="7" s="1"/>
  <c r="O1250" i="7"/>
  <c r="M1250" i="7" s="1"/>
  <c r="O1251" i="7"/>
  <c r="M1251" i="7" s="1"/>
  <c r="O1252" i="7"/>
  <c r="M1252" i="7" s="1"/>
  <c r="O1253" i="7"/>
  <c r="M1253" i="7" s="1"/>
  <c r="O1254" i="7"/>
  <c r="M1254" i="7" s="1"/>
  <c r="O1255" i="7"/>
  <c r="M1255" i="7" s="1"/>
  <c r="O1256" i="7"/>
  <c r="M1256" i="7" s="1"/>
  <c r="O1257" i="7"/>
  <c r="M1257" i="7" s="1"/>
  <c r="N14" i="6"/>
  <c r="N15" i="6"/>
  <c r="N16" i="6"/>
  <c r="N17" i="6"/>
  <c r="N18" i="6"/>
  <c r="N19" i="6"/>
  <c r="N20" i="6"/>
  <c r="N21" i="6"/>
  <c r="N22" i="6"/>
  <c r="N23" i="6"/>
  <c r="N24" i="6"/>
  <c r="N25" i="6"/>
  <c r="N26" i="6"/>
  <c r="N27" i="6"/>
  <c r="N28" i="6"/>
  <c r="N29" i="6"/>
  <c r="N30" i="6"/>
  <c r="N31" i="6"/>
  <c r="N13" i="6"/>
  <c r="M96" i="7"/>
  <c r="M97" i="7"/>
  <c r="M223" i="7"/>
  <c r="M227" i="7"/>
  <c r="M228" i="7"/>
  <c r="M236" i="7"/>
  <c r="M246" i="7"/>
  <c r="M248" i="7"/>
  <c r="M252" i="7"/>
  <c r="M286" i="7"/>
  <c r="M337" i="7"/>
  <c r="M349" i="7"/>
  <c r="M360" i="7"/>
  <c r="M365" i="7"/>
  <c r="M375" i="7"/>
  <c r="M376" i="7"/>
  <c r="M391" i="7"/>
  <c r="M407" i="7"/>
  <c r="M452" i="7"/>
  <c r="M453" i="7"/>
  <c r="M454" i="7"/>
  <c r="M455" i="7"/>
  <c r="M456" i="7"/>
  <c r="M482" i="7"/>
  <c r="M504" i="7"/>
  <c r="M510" i="7"/>
  <c r="M570" i="7"/>
  <c r="M581" i="7"/>
  <c r="M582" i="7"/>
  <c r="M586" i="7"/>
  <c r="M587" i="7"/>
  <c r="M602" i="7"/>
  <c r="M644" i="7"/>
  <c r="M676" i="7"/>
  <c r="M678" i="7"/>
  <c r="M700" i="7"/>
  <c r="M708" i="7"/>
  <c r="M721" i="7"/>
  <c r="M729" i="7"/>
  <c r="M766" i="7"/>
  <c r="M768" i="7"/>
  <c r="M775" i="7"/>
  <c r="M776" i="7"/>
  <c r="M778" i="7"/>
  <c r="M802" i="7"/>
  <c r="M805" i="7"/>
  <c r="M852" i="7"/>
  <c r="M853" i="7"/>
  <c r="M893" i="7"/>
  <c r="M922" i="7"/>
  <c r="M950" i="7"/>
  <c r="M979" i="7"/>
  <c r="M1004" i="7"/>
  <c r="M1032" i="7"/>
  <c r="M1033" i="7"/>
  <c r="M1034" i="7"/>
  <c r="M1070" i="7"/>
  <c r="M1071" i="7"/>
  <c r="M1072" i="7"/>
  <c r="M1090" i="7"/>
  <c r="M1104" i="7"/>
  <c r="M1116" i="7"/>
  <c r="M1117" i="7"/>
  <c r="M1139" i="7"/>
  <c r="M1163" i="7"/>
  <c r="M1164" i="7"/>
  <c r="M1165" i="7"/>
  <c r="M1166" i="7"/>
  <c r="M1167" i="7"/>
  <c r="M1168" i="7"/>
  <c r="M1193" i="7"/>
  <c r="M1202" i="7"/>
  <c r="M1207" i="7"/>
  <c r="M1208" i="7"/>
  <c r="M17" i="7"/>
  <c r="D6" i="19"/>
  <c r="B8" i="13"/>
  <c r="B7" i="13"/>
  <c r="B6" i="13"/>
  <c r="B5" i="13"/>
  <c r="B3" i="13"/>
  <c r="B8" i="12"/>
  <c r="B7" i="12"/>
  <c r="B6" i="12"/>
  <c r="B5" i="12"/>
  <c r="B3" i="12"/>
  <c r="B8" i="10"/>
  <c r="B7" i="10"/>
  <c r="B6" i="10"/>
  <c r="B5" i="10"/>
  <c r="B3" i="10"/>
  <c r="B8" i="9"/>
  <c r="B7" i="9"/>
  <c r="B6" i="9"/>
  <c r="B5" i="9"/>
  <c r="B3" i="9"/>
  <c r="B8" i="8"/>
  <c r="B7" i="8"/>
  <c r="B5" i="8"/>
  <c r="B3" i="8"/>
  <c r="D7" i="7"/>
  <c r="D5" i="7"/>
  <c r="D3" i="7"/>
  <c r="B7" i="6"/>
  <c r="B5" i="6"/>
  <c r="B3" i="6"/>
  <c r="B6" i="5"/>
  <c r="B5" i="5"/>
  <c r="B3" i="5"/>
  <c r="B1" i="5"/>
  <c r="B4" i="5"/>
  <c r="B8" i="4"/>
  <c r="B7" i="4"/>
  <c r="D5" i="19"/>
  <c r="D4" i="19"/>
  <c r="D3" i="19"/>
  <c r="B3" i="4"/>
  <c r="Q689" i="7"/>
  <c r="Q690" i="7"/>
  <c r="Q691" i="7"/>
  <c r="Q692" i="7"/>
  <c r="Q693" i="7"/>
  <c r="Q694" i="7"/>
  <c r="Q695" i="7"/>
  <c r="Q696" i="7"/>
  <c r="Q697" i="7"/>
  <c r="Q698" i="7"/>
  <c r="Q699" i="7"/>
  <c r="Q700" i="7"/>
  <c r="Q701" i="7"/>
  <c r="Q702" i="7"/>
  <c r="Q703" i="7"/>
  <c r="Q704" i="7"/>
  <c r="Q705" i="7"/>
  <c r="Q706" i="7"/>
  <c r="Q707" i="7"/>
  <c r="Q708" i="7"/>
  <c r="Q709" i="7"/>
  <c r="Q710" i="7"/>
  <c r="Q711" i="7"/>
  <c r="Q712" i="7"/>
  <c r="Q713" i="7"/>
  <c r="Q714" i="7"/>
  <c r="Q715" i="7"/>
  <c r="Q716" i="7"/>
  <c r="Q717" i="7"/>
  <c r="Q718" i="7"/>
  <c r="Q719" i="7"/>
  <c r="Q720" i="7"/>
  <c r="Q721" i="7"/>
  <c r="Q722" i="7"/>
  <c r="Q723" i="7"/>
  <c r="Q724" i="7"/>
  <c r="Q725" i="7"/>
  <c r="Q726" i="7"/>
  <c r="Q727" i="7"/>
  <c r="Q728" i="7"/>
  <c r="Q729" i="7"/>
  <c r="Q730" i="7"/>
  <c r="Q731" i="7"/>
  <c r="Q732" i="7"/>
  <c r="Q733" i="7"/>
  <c r="Q734" i="7"/>
  <c r="Q735" i="7"/>
  <c r="Q736" i="7"/>
  <c r="Q737" i="7"/>
  <c r="Q738" i="7"/>
  <c r="Q739" i="7"/>
  <c r="Q740" i="7"/>
  <c r="Q741" i="7"/>
  <c r="Q742" i="7"/>
  <c r="Q743" i="7"/>
  <c r="Q744" i="7"/>
  <c r="Q745" i="7"/>
  <c r="Q746" i="7"/>
  <c r="Q747" i="7"/>
  <c r="Q748" i="7"/>
  <c r="Q749" i="7"/>
  <c r="Q750" i="7"/>
  <c r="Q751" i="7"/>
  <c r="Q752" i="7"/>
  <c r="Q753" i="7"/>
  <c r="Q754" i="7"/>
  <c r="Q755" i="7"/>
  <c r="Q756" i="7"/>
  <c r="Q757" i="7"/>
  <c r="Q758" i="7"/>
  <c r="Q759" i="7"/>
  <c r="Q760" i="7"/>
  <c r="Q761" i="7"/>
  <c r="Q762" i="7"/>
  <c r="Q763" i="7"/>
  <c r="Q764" i="7"/>
  <c r="Q765" i="7"/>
  <c r="Q766" i="7"/>
  <c r="Q767" i="7"/>
  <c r="Q768" i="7"/>
  <c r="Q769" i="7"/>
  <c r="Q770" i="7"/>
  <c r="Q771" i="7"/>
  <c r="Q772" i="7"/>
  <c r="Q773" i="7"/>
  <c r="Q774" i="7"/>
  <c r="Q775" i="7"/>
  <c r="Q776" i="7"/>
  <c r="Q777" i="7"/>
  <c r="Q778" i="7"/>
  <c r="Q779" i="7"/>
  <c r="Q780" i="7"/>
  <c r="Q781" i="7"/>
  <c r="Q782" i="7"/>
  <c r="Q783" i="7"/>
  <c r="Q784" i="7"/>
  <c r="Q785" i="7"/>
  <c r="Q786" i="7"/>
  <c r="Q787" i="7"/>
  <c r="Q788" i="7"/>
  <c r="Q789" i="7"/>
  <c r="Q790" i="7"/>
  <c r="Q791" i="7"/>
  <c r="Q792" i="7"/>
  <c r="Q793" i="7"/>
  <c r="Q794" i="7"/>
  <c r="Q795" i="7"/>
  <c r="Q796" i="7"/>
  <c r="Q797" i="7"/>
  <c r="Q798" i="7"/>
  <c r="Q799" i="7"/>
  <c r="Q800" i="7"/>
  <c r="Q801" i="7"/>
  <c r="Q802" i="7"/>
  <c r="Q803" i="7"/>
  <c r="Q804" i="7"/>
  <c r="Q805" i="7"/>
  <c r="Q806" i="7"/>
  <c r="Q807" i="7"/>
  <c r="Q808" i="7"/>
  <c r="Q809" i="7"/>
  <c r="Q810" i="7"/>
  <c r="Q811" i="7"/>
  <c r="Q812" i="7"/>
  <c r="Q813" i="7"/>
  <c r="Q814" i="7"/>
  <c r="Q815" i="7"/>
  <c r="Q816" i="7"/>
  <c r="Q817" i="7"/>
  <c r="Q818" i="7"/>
  <c r="Q819" i="7"/>
  <c r="Q820" i="7"/>
  <c r="Q821" i="7"/>
  <c r="Q822" i="7"/>
  <c r="Q823" i="7"/>
  <c r="Q824" i="7"/>
  <c r="Q825" i="7"/>
  <c r="Q826" i="7"/>
  <c r="Q827" i="7"/>
  <c r="Q828" i="7"/>
  <c r="Q829" i="7"/>
  <c r="Q830" i="7"/>
  <c r="Q831" i="7"/>
  <c r="Q832" i="7"/>
  <c r="Q833" i="7"/>
  <c r="Q834" i="7"/>
  <c r="Q835" i="7"/>
  <c r="Q836" i="7"/>
  <c r="Q837" i="7"/>
  <c r="Q838" i="7"/>
  <c r="Q839" i="7"/>
  <c r="Q840" i="7"/>
  <c r="Q841" i="7"/>
  <c r="Q842" i="7"/>
  <c r="Q843" i="7"/>
  <c r="Q844" i="7"/>
  <c r="Q845" i="7"/>
  <c r="Q846" i="7"/>
  <c r="Q847" i="7"/>
  <c r="Q848" i="7"/>
  <c r="Q849" i="7"/>
  <c r="Q850" i="7"/>
  <c r="Q851" i="7"/>
  <c r="Q852" i="7"/>
  <c r="Q853" i="7"/>
  <c r="Q854" i="7"/>
  <c r="Q855" i="7"/>
  <c r="Q856" i="7"/>
  <c r="Q857" i="7"/>
  <c r="Q858" i="7"/>
  <c r="Q859" i="7"/>
  <c r="Q860" i="7"/>
  <c r="Q861" i="7"/>
  <c r="Q862" i="7"/>
  <c r="Q863" i="7"/>
  <c r="Q864" i="7"/>
  <c r="Q865" i="7"/>
  <c r="Q866" i="7"/>
  <c r="Q867" i="7"/>
  <c r="Q868" i="7"/>
  <c r="Q869" i="7"/>
  <c r="Q870" i="7"/>
  <c r="Q871" i="7"/>
  <c r="Q872" i="7"/>
  <c r="Q873" i="7"/>
  <c r="Q874" i="7"/>
  <c r="Q875" i="7"/>
  <c r="Q876" i="7"/>
  <c r="Q877" i="7"/>
  <c r="Q878" i="7"/>
  <c r="Q879" i="7"/>
  <c r="Q880" i="7"/>
  <c r="Q881" i="7"/>
  <c r="Q882" i="7"/>
  <c r="Q883" i="7"/>
  <c r="Q884" i="7"/>
  <c r="Q885" i="7"/>
  <c r="Q886" i="7"/>
  <c r="Q887" i="7"/>
  <c r="Q888" i="7"/>
  <c r="Q889" i="7"/>
  <c r="Q890" i="7"/>
  <c r="Q891" i="7"/>
  <c r="Q892" i="7"/>
  <c r="Q893" i="7"/>
  <c r="Q894" i="7"/>
  <c r="Q895" i="7"/>
  <c r="Q896" i="7"/>
  <c r="Q897" i="7"/>
  <c r="Q898" i="7"/>
  <c r="Q899" i="7"/>
  <c r="Q900" i="7"/>
  <c r="Q901" i="7"/>
  <c r="Q902" i="7"/>
  <c r="Q903" i="7"/>
  <c r="Q904" i="7"/>
  <c r="Q905" i="7"/>
  <c r="Q906" i="7"/>
  <c r="Q907" i="7"/>
  <c r="Q908" i="7"/>
  <c r="Q909" i="7"/>
  <c r="Q910" i="7"/>
  <c r="Q911" i="7"/>
  <c r="Q912" i="7"/>
  <c r="Q913" i="7"/>
  <c r="Q914" i="7"/>
  <c r="Q915" i="7"/>
  <c r="Q916" i="7"/>
  <c r="Q917" i="7"/>
  <c r="Q918" i="7"/>
  <c r="Q919" i="7"/>
  <c r="Q920" i="7"/>
  <c r="Q921" i="7"/>
  <c r="Q922" i="7"/>
  <c r="Q923" i="7"/>
  <c r="Q924" i="7"/>
  <c r="Q925" i="7"/>
  <c r="Q926" i="7"/>
  <c r="Q927" i="7"/>
  <c r="Q928" i="7"/>
  <c r="Q929" i="7"/>
  <c r="Q930" i="7"/>
  <c r="Q931" i="7"/>
  <c r="Q932" i="7"/>
  <c r="Q933" i="7"/>
  <c r="Q934" i="7"/>
  <c r="Q935" i="7"/>
  <c r="Q936" i="7"/>
  <c r="Q937" i="7"/>
  <c r="Q938" i="7"/>
  <c r="Q939" i="7"/>
  <c r="Q940" i="7"/>
  <c r="Q941" i="7"/>
  <c r="Q942" i="7"/>
  <c r="Q943" i="7"/>
  <c r="Q944" i="7"/>
  <c r="Q945" i="7"/>
  <c r="Q946" i="7"/>
  <c r="Q947" i="7"/>
  <c r="Q948" i="7"/>
  <c r="Q949" i="7"/>
  <c r="Q950" i="7"/>
  <c r="Q951" i="7"/>
  <c r="Q952" i="7"/>
  <c r="Q953" i="7"/>
  <c r="Q954" i="7"/>
  <c r="Q955" i="7"/>
  <c r="Q956" i="7"/>
  <c r="Q957" i="7"/>
  <c r="Q958" i="7"/>
  <c r="Q959" i="7"/>
  <c r="Q960" i="7"/>
  <c r="Q961" i="7"/>
  <c r="Q962" i="7"/>
  <c r="Q963" i="7"/>
  <c r="Q964" i="7"/>
  <c r="Q965" i="7"/>
  <c r="Q966" i="7"/>
  <c r="Q967" i="7"/>
  <c r="Q968" i="7"/>
  <c r="Q969" i="7"/>
  <c r="Q970" i="7"/>
  <c r="Q971" i="7"/>
  <c r="Q972" i="7"/>
  <c r="Q973" i="7"/>
  <c r="Q974" i="7"/>
  <c r="Q975" i="7"/>
  <c r="Q976" i="7"/>
  <c r="Q977" i="7"/>
  <c r="Q978" i="7"/>
  <c r="Q979" i="7"/>
  <c r="Q980" i="7"/>
  <c r="Q981" i="7"/>
  <c r="Q982" i="7"/>
  <c r="Q983" i="7"/>
  <c r="Q984" i="7"/>
  <c r="Q985" i="7"/>
  <c r="Q986" i="7"/>
  <c r="Q987" i="7"/>
  <c r="Q988" i="7"/>
  <c r="Q989" i="7"/>
  <c r="Q990" i="7"/>
  <c r="Q991" i="7"/>
  <c r="Q992" i="7"/>
  <c r="Q993" i="7"/>
  <c r="Q994" i="7"/>
  <c r="Q995" i="7"/>
  <c r="Q996" i="7"/>
  <c r="Q997" i="7"/>
  <c r="Q998" i="7"/>
  <c r="Q999" i="7"/>
  <c r="Q1000" i="7"/>
  <c r="Q1001" i="7"/>
  <c r="Q1002" i="7"/>
  <c r="Q1003" i="7"/>
  <c r="Q1004" i="7"/>
  <c r="Q1005" i="7"/>
  <c r="Q1006" i="7"/>
  <c r="Q1007" i="7"/>
  <c r="Q1008" i="7"/>
  <c r="Q1009" i="7"/>
  <c r="Q1010" i="7"/>
  <c r="Q1011" i="7"/>
  <c r="Q1012" i="7"/>
  <c r="Q1013" i="7"/>
  <c r="Q1014" i="7"/>
  <c r="Q1015" i="7"/>
  <c r="Q1016" i="7"/>
  <c r="Q1017" i="7"/>
  <c r="Q1018" i="7"/>
  <c r="Q1019" i="7"/>
  <c r="Q1020" i="7"/>
  <c r="Q1021" i="7"/>
  <c r="Q1022" i="7"/>
  <c r="Q1023" i="7"/>
  <c r="Q1024" i="7"/>
  <c r="Q1025" i="7"/>
  <c r="Q1026" i="7"/>
  <c r="Q1027" i="7"/>
  <c r="Q1028" i="7"/>
  <c r="Q1029" i="7"/>
  <c r="Q1030" i="7"/>
  <c r="Q1031" i="7"/>
  <c r="Q1032" i="7"/>
  <c r="Q1033" i="7"/>
  <c r="Q1034" i="7"/>
  <c r="Q1035" i="7"/>
  <c r="Q1036" i="7"/>
  <c r="Q1037" i="7"/>
  <c r="Q1038" i="7"/>
  <c r="Q1039" i="7"/>
  <c r="Q1040" i="7"/>
  <c r="Q1041" i="7"/>
  <c r="Q1042" i="7"/>
  <c r="Q1043" i="7"/>
  <c r="Q1044" i="7"/>
  <c r="Q1045" i="7"/>
  <c r="Q1046" i="7"/>
  <c r="Q1047" i="7"/>
  <c r="Q1048" i="7"/>
  <c r="Q1049" i="7"/>
  <c r="Q1050" i="7"/>
  <c r="Q1051" i="7"/>
  <c r="Q1052" i="7"/>
  <c r="Q1053" i="7"/>
  <c r="Q1054" i="7"/>
  <c r="Q1055" i="7"/>
  <c r="Q1056" i="7"/>
  <c r="Q1057" i="7"/>
  <c r="Q1058" i="7"/>
  <c r="Q1059" i="7"/>
  <c r="Q1060" i="7"/>
  <c r="Q1061" i="7"/>
  <c r="Q1062" i="7"/>
  <c r="Q1063" i="7"/>
  <c r="Q1064" i="7"/>
  <c r="Q1065" i="7"/>
  <c r="Q1066" i="7"/>
  <c r="Q1067" i="7"/>
  <c r="Q1068" i="7"/>
  <c r="Q1069" i="7"/>
  <c r="Q1070" i="7"/>
  <c r="Q1071" i="7"/>
  <c r="Q1072" i="7"/>
  <c r="Q1073" i="7"/>
  <c r="Q1074" i="7"/>
  <c r="Q1075" i="7"/>
  <c r="Q1076" i="7"/>
  <c r="Q1077" i="7"/>
  <c r="Q1078" i="7"/>
  <c r="Q1079" i="7"/>
  <c r="Q1080" i="7"/>
  <c r="Q1081" i="7"/>
  <c r="Q1082" i="7"/>
  <c r="Q1083" i="7"/>
  <c r="Q1084" i="7"/>
  <c r="Q1085" i="7"/>
  <c r="Q1086" i="7"/>
  <c r="Q1087" i="7"/>
  <c r="Q1088" i="7"/>
  <c r="Q1089" i="7"/>
  <c r="Q1090" i="7"/>
  <c r="Q1091" i="7"/>
  <c r="Q1092" i="7"/>
  <c r="Q1093" i="7"/>
  <c r="Q1094" i="7"/>
  <c r="Q1095" i="7"/>
  <c r="Q1096" i="7"/>
  <c r="Q1097" i="7"/>
  <c r="Q1098" i="7"/>
  <c r="Q1099" i="7"/>
  <c r="Q1100" i="7"/>
  <c r="Q1101" i="7"/>
  <c r="Q1102" i="7"/>
  <c r="Q1103" i="7"/>
  <c r="Q1104" i="7"/>
  <c r="Q1105" i="7"/>
  <c r="Q1106" i="7"/>
  <c r="Q1107" i="7"/>
  <c r="Q1108" i="7"/>
  <c r="Q1109" i="7"/>
  <c r="Q1110" i="7"/>
  <c r="Q1111" i="7"/>
  <c r="Q1112" i="7"/>
  <c r="Q1113" i="7"/>
  <c r="Q1114" i="7"/>
  <c r="Q1115" i="7"/>
  <c r="Q1116" i="7"/>
  <c r="Q1117" i="7"/>
  <c r="Q1118" i="7"/>
  <c r="Q1119" i="7"/>
  <c r="Q1120" i="7"/>
  <c r="Q1121" i="7"/>
  <c r="Q1122" i="7"/>
  <c r="Q1123" i="7"/>
  <c r="Q1124" i="7"/>
  <c r="Q1125" i="7"/>
  <c r="Q1126" i="7"/>
  <c r="Q1127" i="7"/>
  <c r="Q1128" i="7"/>
  <c r="Q1129" i="7"/>
  <c r="Q1130" i="7"/>
  <c r="Q1131" i="7"/>
  <c r="Q1132" i="7"/>
  <c r="Q1133" i="7"/>
  <c r="Q1134" i="7"/>
  <c r="Q1135" i="7"/>
  <c r="Q1136" i="7"/>
  <c r="Q1137" i="7"/>
  <c r="Q1138" i="7"/>
  <c r="Q1139" i="7"/>
  <c r="Q1140" i="7"/>
  <c r="Q1141" i="7"/>
  <c r="Q1142" i="7"/>
  <c r="Q1143" i="7"/>
  <c r="Q1144" i="7"/>
  <c r="Q1145" i="7"/>
  <c r="Q1146" i="7"/>
  <c r="Q1147" i="7"/>
  <c r="Q1148" i="7"/>
  <c r="Q1149" i="7"/>
  <c r="Q1150" i="7"/>
  <c r="Q1151" i="7"/>
  <c r="Q1152" i="7"/>
  <c r="Q1153" i="7"/>
  <c r="Q1154" i="7"/>
  <c r="Q1155" i="7"/>
  <c r="Q1156" i="7"/>
  <c r="Q1157" i="7"/>
  <c r="Q1158" i="7"/>
  <c r="Q1159" i="7"/>
  <c r="Q1160" i="7"/>
  <c r="Q1161" i="7"/>
  <c r="Q1162" i="7"/>
  <c r="Q1163" i="7"/>
  <c r="Q1164" i="7"/>
  <c r="Q1165" i="7"/>
  <c r="Q1166" i="7"/>
  <c r="Q1167" i="7"/>
  <c r="Q1168" i="7"/>
  <c r="Q1169" i="7"/>
  <c r="Q1170" i="7"/>
  <c r="Q1171" i="7"/>
  <c r="Q1172" i="7"/>
  <c r="Q1173" i="7"/>
  <c r="Q1174" i="7"/>
  <c r="Q1175" i="7"/>
  <c r="Q1176" i="7"/>
  <c r="Q1177" i="7"/>
  <c r="Q1178" i="7"/>
  <c r="Q1179" i="7"/>
  <c r="Q1180" i="7"/>
  <c r="Q1181" i="7"/>
  <c r="Q1182" i="7"/>
  <c r="Q1183" i="7"/>
  <c r="Q1184" i="7"/>
  <c r="Q1185" i="7"/>
  <c r="Q1186" i="7"/>
  <c r="Q1187" i="7"/>
  <c r="Q1188" i="7"/>
  <c r="Q1189" i="7"/>
  <c r="Q1190" i="7"/>
  <c r="Q1191" i="7"/>
  <c r="Q1192" i="7"/>
  <c r="Q1193" i="7"/>
  <c r="Q1194" i="7"/>
  <c r="Q1195" i="7"/>
  <c r="Q1196" i="7"/>
  <c r="Q1197" i="7"/>
  <c r="Q1198" i="7"/>
  <c r="Q1199" i="7"/>
  <c r="Q1200" i="7"/>
  <c r="Q1201" i="7"/>
  <c r="Q1202" i="7"/>
  <c r="Q1203" i="7"/>
  <c r="Q1204" i="7"/>
  <c r="Q1205" i="7"/>
  <c r="Q1206" i="7"/>
  <c r="Q1207" i="7"/>
  <c r="Q1208" i="7"/>
  <c r="Q1209" i="7"/>
  <c r="Q1210" i="7"/>
  <c r="Q1211" i="7"/>
  <c r="Q1212" i="7"/>
  <c r="Q1213" i="7"/>
  <c r="Q1214" i="7"/>
  <c r="Q1215" i="7"/>
  <c r="Q1216" i="7"/>
  <c r="Q1217" i="7"/>
  <c r="Q1218" i="7"/>
  <c r="Q1219" i="7"/>
  <c r="Q1220" i="7"/>
  <c r="Q1221" i="7"/>
  <c r="Q1222" i="7"/>
  <c r="Q1223" i="7"/>
  <c r="Q1224" i="7"/>
  <c r="Q1225" i="7"/>
  <c r="Q1226" i="7"/>
  <c r="Q1227" i="7"/>
  <c r="Q1228" i="7"/>
  <c r="Q1229" i="7"/>
  <c r="Q1230" i="7"/>
  <c r="Q1231" i="7"/>
  <c r="Q1232" i="7"/>
  <c r="Q1233" i="7"/>
  <c r="Q1234" i="7"/>
  <c r="Q1235" i="7"/>
  <c r="Q1236" i="7"/>
  <c r="Q1237" i="7"/>
  <c r="Q1238" i="7"/>
  <c r="Q1239" i="7"/>
  <c r="Q1240" i="7"/>
  <c r="Q1241" i="7"/>
  <c r="Q1242" i="7"/>
  <c r="Q1243" i="7"/>
  <c r="Q1244" i="7"/>
  <c r="Q1245" i="7"/>
  <c r="Q1246" i="7"/>
  <c r="Q1247" i="7"/>
  <c r="Q1248" i="7"/>
  <c r="Q1249" i="7"/>
  <c r="Q1250" i="7"/>
  <c r="Q1251" i="7"/>
  <c r="Q1252" i="7"/>
  <c r="Q1253" i="7"/>
  <c r="Q1254" i="7"/>
  <c r="Q1255" i="7"/>
  <c r="Q1256" i="7"/>
  <c r="Q1257" i="7"/>
  <c r="Q533" i="7"/>
  <c r="Q534" i="7"/>
  <c r="Q535" i="7"/>
  <c r="Q536" i="7"/>
  <c r="Q537" i="7"/>
  <c r="Q538" i="7"/>
  <c r="Q539" i="7"/>
  <c r="Q540" i="7"/>
  <c r="Q541" i="7"/>
  <c r="Q542" i="7"/>
  <c r="Q543" i="7"/>
  <c r="Q544" i="7"/>
  <c r="Q545" i="7"/>
  <c r="Q546" i="7"/>
  <c r="Q547" i="7"/>
  <c r="Q548" i="7"/>
  <c r="Q549" i="7"/>
  <c r="Q550" i="7"/>
  <c r="Q551" i="7"/>
  <c r="Q552" i="7"/>
  <c r="Q553" i="7"/>
  <c r="Q554" i="7"/>
  <c r="Q555" i="7"/>
  <c r="Q556" i="7"/>
  <c r="Q557" i="7"/>
  <c r="Q558" i="7"/>
  <c r="Q559" i="7"/>
  <c r="Q560" i="7"/>
  <c r="Q561" i="7"/>
  <c r="Q562" i="7"/>
  <c r="Q563" i="7"/>
  <c r="Q564" i="7"/>
  <c r="Q565" i="7"/>
  <c r="Q566" i="7"/>
  <c r="Q567" i="7"/>
  <c r="Q568" i="7"/>
  <c r="Q569" i="7"/>
  <c r="Q570" i="7"/>
  <c r="Q571" i="7"/>
  <c r="Q572" i="7"/>
  <c r="Q573" i="7"/>
  <c r="Q574" i="7"/>
  <c r="Q575" i="7"/>
  <c r="Q576" i="7"/>
  <c r="Q577" i="7"/>
  <c r="Q578" i="7"/>
  <c r="Q579" i="7"/>
  <c r="Q580" i="7"/>
  <c r="Q581" i="7"/>
  <c r="Q582" i="7"/>
  <c r="Q583" i="7"/>
  <c r="Q584" i="7"/>
  <c r="Q585" i="7"/>
  <c r="Q586" i="7"/>
  <c r="Q587" i="7"/>
  <c r="Q588" i="7"/>
  <c r="Q589" i="7"/>
  <c r="Q590" i="7"/>
  <c r="Q591" i="7"/>
  <c r="Q592" i="7"/>
  <c r="Q593" i="7"/>
  <c r="Q594" i="7"/>
  <c r="Q595" i="7"/>
  <c r="Q596" i="7"/>
  <c r="Q597" i="7"/>
  <c r="Q598" i="7"/>
  <c r="Q599" i="7"/>
  <c r="Q600" i="7"/>
  <c r="Q601" i="7"/>
  <c r="Q602" i="7"/>
  <c r="Q603" i="7"/>
  <c r="Q604" i="7"/>
  <c r="Q605" i="7"/>
  <c r="Q606" i="7"/>
  <c r="Q607" i="7"/>
  <c r="Q608" i="7"/>
  <c r="Q609" i="7"/>
  <c r="Q610" i="7"/>
  <c r="Q611" i="7"/>
  <c r="Q612" i="7"/>
  <c r="Q613" i="7"/>
  <c r="Q614" i="7"/>
  <c r="Q615" i="7"/>
  <c r="Q616" i="7"/>
  <c r="Q617" i="7"/>
  <c r="Q618" i="7"/>
  <c r="Q619" i="7"/>
  <c r="Q620" i="7"/>
  <c r="Q621" i="7"/>
  <c r="Q622" i="7"/>
  <c r="Q623" i="7"/>
  <c r="Q624" i="7"/>
  <c r="Q625" i="7"/>
  <c r="Q626" i="7"/>
  <c r="Q627" i="7"/>
  <c r="Q628" i="7"/>
  <c r="Q629" i="7"/>
  <c r="Q630" i="7"/>
  <c r="Q631" i="7"/>
  <c r="Q632" i="7"/>
  <c r="Q633" i="7"/>
  <c r="Q634" i="7"/>
  <c r="Q635" i="7"/>
  <c r="Q636" i="7"/>
  <c r="Q637" i="7"/>
  <c r="Q638" i="7"/>
  <c r="Q639" i="7"/>
  <c r="Q640" i="7"/>
  <c r="Q641" i="7"/>
  <c r="Q642" i="7"/>
  <c r="Q643" i="7"/>
  <c r="Q644" i="7"/>
  <c r="Q645" i="7"/>
  <c r="Q646" i="7"/>
  <c r="Q647" i="7"/>
  <c r="Q648" i="7"/>
  <c r="Q649" i="7"/>
  <c r="Q650" i="7"/>
  <c r="Q651" i="7"/>
  <c r="Q652" i="7"/>
  <c r="Q653" i="7"/>
  <c r="Q654" i="7"/>
  <c r="Q655" i="7"/>
  <c r="Q656" i="7"/>
  <c r="Q657" i="7"/>
  <c r="Q658" i="7"/>
  <c r="Q659" i="7"/>
  <c r="Q660" i="7"/>
  <c r="Q661" i="7"/>
  <c r="Q662" i="7"/>
  <c r="Q663" i="7"/>
  <c r="Q664" i="7"/>
  <c r="Q665" i="7"/>
  <c r="Q666" i="7"/>
  <c r="Q667" i="7"/>
  <c r="Q668" i="7"/>
  <c r="Q669" i="7"/>
  <c r="Q670" i="7"/>
  <c r="Q671" i="7"/>
  <c r="Q672" i="7"/>
  <c r="Q673" i="7"/>
  <c r="Q674" i="7"/>
  <c r="Q675" i="7"/>
  <c r="Q676" i="7"/>
  <c r="Q677" i="7"/>
  <c r="Q678" i="7"/>
  <c r="Q679" i="7"/>
  <c r="Q680" i="7"/>
  <c r="Q681" i="7"/>
  <c r="Q682" i="7"/>
  <c r="Q683" i="7"/>
  <c r="Q684" i="7"/>
  <c r="Q685" i="7"/>
  <c r="Q686" i="7"/>
  <c r="Q687" i="7"/>
  <c r="Q688" i="7"/>
  <c r="Q11" i="7"/>
  <c r="Q12" i="7"/>
  <c r="Q13" i="7"/>
  <c r="Q14" i="7"/>
  <c r="Q15" i="7"/>
  <c r="Q16" i="7"/>
  <c r="Q17" i="7"/>
  <c r="Q18" i="7"/>
  <c r="Q19" i="7"/>
  <c r="Q20" i="7"/>
  <c r="Q21" i="7"/>
  <c r="Q22" i="7"/>
  <c r="Q23" i="7"/>
  <c r="Q24" i="7"/>
  <c r="Q25" i="7"/>
  <c r="Q26" i="7"/>
  <c r="Q27" i="7"/>
  <c r="Q28" i="7"/>
  <c r="Q29" i="7"/>
  <c r="Q30" i="7"/>
  <c r="Q31" i="7"/>
  <c r="Q32" i="7"/>
  <c r="Q33" i="7"/>
  <c r="Q34" i="7"/>
  <c r="Q35" i="7"/>
  <c r="Q36" i="7"/>
  <c r="Q37" i="7"/>
  <c r="Q38" i="7"/>
  <c r="Q39" i="7"/>
  <c r="Q40" i="7"/>
  <c r="Q41" i="7"/>
  <c r="Q42" i="7"/>
  <c r="Q43" i="7"/>
  <c r="Q44" i="7"/>
  <c r="Q45" i="7"/>
  <c r="Q46" i="7"/>
  <c r="Q47" i="7"/>
  <c r="Q48" i="7"/>
  <c r="Q49" i="7"/>
  <c r="Q50" i="7"/>
  <c r="Q51" i="7"/>
  <c r="Q52" i="7"/>
  <c r="Q53" i="7"/>
  <c r="Q54" i="7"/>
  <c r="Q55" i="7"/>
  <c r="Q56" i="7"/>
  <c r="Q57" i="7"/>
  <c r="Q58" i="7"/>
  <c r="Q59" i="7"/>
  <c r="Q60" i="7"/>
  <c r="Q61" i="7"/>
  <c r="Q62" i="7"/>
  <c r="Q63" i="7"/>
  <c r="Q64" i="7"/>
  <c r="Q65" i="7"/>
  <c r="Q66" i="7"/>
  <c r="Q67" i="7"/>
  <c r="Q68" i="7"/>
  <c r="Q69" i="7"/>
  <c r="Q70" i="7"/>
  <c r="Q71" i="7"/>
  <c r="Q72" i="7"/>
  <c r="Q73" i="7"/>
  <c r="Q74" i="7"/>
  <c r="Q75" i="7"/>
  <c r="Q76" i="7"/>
  <c r="Q77" i="7"/>
  <c r="Q78" i="7"/>
  <c r="Q79" i="7"/>
  <c r="Q80" i="7"/>
  <c r="Q81" i="7"/>
  <c r="Q82" i="7"/>
  <c r="Q83" i="7"/>
  <c r="Q84" i="7"/>
  <c r="Q85" i="7"/>
  <c r="Q86" i="7"/>
  <c r="Q87" i="7"/>
  <c r="Q88" i="7"/>
  <c r="Q89" i="7"/>
  <c r="Q90" i="7"/>
  <c r="Q91" i="7"/>
  <c r="Q92" i="7"/>
  <c r="Q93" i="7"/>
  <c r="Q94" i="7"/>
  <c r="Q95" i="7"/>
  <c r="Q96" i="7"/>
  <c r="Q97" i="7"/>
  <c r="Q98" i="7"/>
  <c r="Q99" i="7"/>
  <c r="Q100" i="7"/>
  <c r="Q101" i="7"/>
  <c r="Q102" i="7"/>
  <c r="Q103" i="7"/>
  <c r="Q104" i="7"/>
  <c r="Q105" i="7"/>
  <c r="Q106" i="7"/>
  <c r="Q107" i="7"/>
  <c r="Q108" i="7"/>
  <c r="Q109" i="7"/>
  <c r="Q110" i="7"/>
  <c r="Q111" i="7"/>
  <c r="Q112" i="7"/>
  <c r="Q113" i="7"/>
  <c r="Q114" i="7"/>
  <c r="Q115" i="7"/>
  <c r="Q116" i="7"/>
  <c r="Q117" i="7"/>
  <c r="Q118" i="7"/>
  <c r="Q119" i="7"/>
  <c r="Q120" i="7"/>
  <c r="Q121" i="7"/>
  <c r="Q122" i="7"/>
  <c r="Q123" i="7"/>
  <c r="Q124" i="7"/>
  <c r="Q125" i="7"/>
  <c r="Q126" i="7"/>
  <c r="Q127" i="7"/>
  <c r="Q128" i="7"/>
  <c r="Q129" i="7"/>
  <c r="Q130" i="7"/>
  <c r="Q131" i="7"/>
  <c r="Q132" i="7"/>
  <c r="Q133" i="7"/>
  <c r="Q134" i="7"/>
  <c r="Q135" i="7"/>
  <c r="Q136" i="7"/>
  <c r="Q137" i="7"/>
  <c r="Q138" i="7"/>
  <c r="Q139" i="7"/>
  <c r="Q140" i="7"/>
  <c r="Q141" i="7"/>
  <c r="Q142" i="7"/>
  <c r="Q143" i="7"/>
  <c r="Q144" i="7"/>
  <c r="Q145" i="7"/>
  <c r="Q146" i="7"/>
  <c r="Q147" i="7"/>
  <c r="Q148" i="7"/>
  <c r="Q149" i="7"/>
  <c r="Q150" i="7"/>
  <c r="Q151" i="7"/>
  <c r="Q152" i="7"/>
  <c r="Q153" i="7"/>
  <c r="Q154" i="7"/>
  <c r="Q155" i="7"/>
  <c r="Q156" i="7"/>
  <c r="Q157" i="7"/>
  <c r="Q158" i="7"/>
  <c r="Q159" i="7"/>
  <c r="Q160" i="7"/>
  <c r="Q161" i="7"/>
  <c r="Q162" i="7"/>
  <c r="Q163" i="7"/>
  <c r="Q164" i="7"/>
  <c r="Q165" i="7"/>
  <c r="Q166" i="7"/>
  <c r="Q167" i="7"/>
  <c r="Q168" i="7"/>
  <c r="Q169" i="7"/>
  <c r="Q170" i="7"/>
  <c r="Q171" i="7"/>
  <c r="Q172" i="7"/>
  <c r="Q173" i="7"/>
  <c r="Q174" i="7"/>
  <c r="Q175" i="7"/>
  <c r="Q176" i="7"/>
  <c r="Q177" i="7"/>
  <c r="Q178" i="7"/>
  <c r="Q179" i="7"/>
  <c r="Q180" i="7"/>
  <c r="Q181" i="7"/>
  <c r="Q182" i="7"/>
  <c r="Q183" i="7"/>
  <c r="Q184" i="7"/>
  <c r="Q185" i="7"/>
  <c r="Q186" i="7"/>
  <c r="Q187" i="7"/>
  <c r="Q188" i="7"/>
  <c r="Q189" i="7"/>
  <c r="Q190" i="7"/>
  <c r="Q191" i="7"/>
  <c r="Q192" i="7"/>
  <c r="Q193" i="7"/>
  <c r="Q194" i="7"/>
  <c r="Q195" i="7"/>
  <c r="Q196" i="7"/>
  <c r="Q197" i="7"/>
  <c r="Q198" i="7"/>
  <c r="Q199" i="7"/>
  <c r="Q200" i="7"/>
  <c r="Q201" i="7"/>
  <c r="Q202" i="7"/>
  <c r="Q203" i="7"/>
  <c r="Q204" i="7"/>
  <c r="Q205" i="7"/>
  <c r="Q206" i="7"/>
  <c r="Q207" i="7"/>
  <c r="Q208" i="7"/>
  <c r="Q209" i="7"/>
  <c r="Q210" i="7"/>
  <c r="Q211" i="7"/>
  <c r="Q212" i="7"/>
  <c r="Q213" i="7"/>
  <c r="Q214" i="7"/>
  <c r="Q215" i="7"/>
  <c r="Q216" i="7"/>
  <c r="Q217" i="7"/>
  <c r="Q218" i="7"/>
  <c r="Q219" i="7"/>
  <c r="Q220" i="7"/>
  <c r="Q221" i="7"/>
  <c r="Q222" i="7"/>
  <c r="Q223" i="7"/>
  <c r="Q224" i="7"/>
  <c r="Q225" i="7"/>
  <c r="Q226" i="7"/>
  <c r="Q227" i="7"/>
  <c r="Q228" i="7"/>
  <c r="Q229" i="7"/>
  <c r="Q230" i="7"/>
  <c r="Q231" i="7"/>
  <c r="Q232" i="7"/>
  <c r="Q233" i="7"/>
  <c r="Q234" i="7"/>
  <c r="Q235" i="7"/>
  <c r="Q236" i="7"/>
  <c r="Q237" i="7"/>
  <c r="Q238" i="7"/>
  <c r="Q239" i="7"/>
  <c r="Q240" i="7"/>
  <c r="Q241" i="7"/>
  <c r="Q242" i="7"/>
  <c r="Q243" i="7"/>
  <c r="Q244" i="7"/>
  <c r="Q245" i="7"/>
  <c r="Q246" i="7"/>
  <c r="Q247" i="7"/>
  <c r="Q248" i="7"/>
  <c r="Q249" i="7"/>
  <c r="Q250" i="7"/>
  <c r="Q251" i="7"/>
  <c r="Q252" i="7"/>
  <c r="Q253" i="7"/>
  <c r="Q254" i="7"/>
  <c r="Q255" i="7"/>
  <c r="Q256" i="7"/>
  <c r="Q257" i="7"/>
  <c r="Q258" i="7"/>
  <c r="Q259" i="7"/>
  <c r="Q260" i="7"/>
  <c r="Q261" i="7"/>
  <c r="Q262" i="7"/>
  <c r="Q263" i="7"/>
  <c r="Q264" i="7"/>
  <c r="Q265" i="7"/>
  <c r="Q266" i="7"/>
  <c r="Q267" i="7"/>
  <c r="Q268" i="7"/>
  <c r="Q269" i="7"/>
  <c r="Q270" i="7"/>
  <c r="Q271" i="7"/>
  <c r="Q272" i="7"/>
  <c r="Q273" i="7"/>
  <c r="Q274" i="7"/>
  <c r="Q275" i="7"/>
  <c r="Q276" i="7"/>
  <c r="Q277" i="7"/>
  <c r="Q278" i="7"/>
  <c r="Q279" i="7"/>
  <c r="Q280" i="7"/>
  <c r="Q281" i="7"/>
  <c r="Q282" i="7"/>
  <c r="Q283" i="7"/>
  <c r="Q284" i="7"/>
  <c r="Q285" i="7"/>
  <c r="Q286" i="7"/>
  <c r="Q287" i="7"/>
  <c r="Q288" i="7"/>
  <c r="Q289" i="7"/>
  <c r="Q290" i="7"/>
  <c r="Q291" i="7"/>
  <c r="Q292" i="7"/>
  <c r="Q293" i="7"/>
  <c r="Q294" i="7"/>
  <c r="Q295" i="7"/>
  <c r="Q296" i="7"/>
  <c r="Q297" i="7"/>
  <c r="Q298" i="7"/>
  <c r="Q299" i="7"/>
  <c r="Q300" i="7"/>
  <c r="Q301" i="7"/>
  <c r="Q302" i="7"/>
  <c r="Q303" i="7"/>
  <c r="Q304" i="7"/>
  <c r="Q305" i="7"/>
  <c r="Q306" i="7"/>
  <c r="Q307" i="7"/>
  <c r="Q308" i="7"/>
  <c r="Q309" i="7"/>
  <c r="Q310" i="7"/>
  <c r="Q311" i="7"/>
  <c r="Q312" i="7"/>
  <c r="Q313" i="7"/>
  <c r="Q314" i="7"/>
  <c r="Q316" i="7"/>
  <c r="Q317" i="7"/>
  <c r="Q318" i="7"/>
  <c r="Q319" i="7"/>
  <c r="Q320" i="7"/>
  <c r="Q321" i="7"/>
  <c r="Q322" i="7"/>
  <c r="Q323" i="7"/>
  <c r="Q324" i="7"/>
  <c r="Q325" i="7"/>
  <c r="Q326" i="7"/>
  <c r="Q327" i="7"/>
  <c r="Q328" i="7"/>
  <c r="Q329" i="7"/>
  <c r="Q330" i="7"/>
  <c r="Q331" i="7"/>
  <c r="Q332" i="7"/>
  <c r="Q333" i="7"/>
  <c r="Q334" i="7"/>
  <c r="Q335" i="7"/>
  <c r="Q336" i="7"/>
  <c r="Q337" i="7"/>
  <c r="Q338" i="7"/>
  <c r="Q339" i="7"/>
  <c r="Q340" i="7"/>
  <c r="Q341" i="7"/>
  <c r="Q342" i="7"/>
  <c r="Q343" i="7"/>
  <c r="Q344" i="7"/>
  <c r="Q345" i="7"/>
  <c r="Q346" i="7"/>
  <c r="Q347" i="7"/>
  <c r="Q348" i="7"/>
  <c r="Q349" i="7"/>
  <c r="Q350" i="7"/>
  <c r="Q351" i="7"/>
  <c r="Q352" i="7"/>
  <c r="Q353" i="7"/>
  <c r="Q354" i="7"/>
  <c r="Q355" i="7"/>
  <c r="Q356" i="7"/>
  <c r="Q357" i="7"/>
  <c r="Q358" i="7"/>
  <c r="Q359" i="7"/>
  <c r="Q360" i="7"/>
  <c r="Q361" i="7"/>
  <c r="Q362" i="7"/>
  <c r="Q363" i="7"/>
  <c r="Q364" i="7"/>
  <c r="Q365" i="7"/>
  <c r="Q366" i="7"/>
  <c r="Q367" i="7"/>
  <c r="Q368" i="7"/>
  <c r="Q369" i="7"/>
  <c r="Q370" i="7"/>
  <c r="Q371" i="7"/>
  <c r="Q372" i="7"/>
  <c r="Q373" i="7"/>
  <c r="Q374" i="7"/>
  <c r="Q375" i="7"/>
  <c r="Q376" i="7"/>
  <c r="Q377" i="7"/>
  <c r="Q378" i="7"/>
  <c r="Q379" i="7"/>
  <c r="Q380" i="7"/>
  <c r="Q381" i="7"/>
  <c r="Q382" i="7"/>
  <c r="Q383" i="7"/>
  <c r="Q384" i="7"/>
  <c r="Q385" i="7"/>
  <c r="Q386" i="7"/>
  <c r="Q387" i="7"/>
  <c r="Q388" i="7"/>
  <c r="Q389" i="7"/>
  <c r="Q390" i="7"/>
  <c r="Q391" i="7"/>
  <c r="Q392" i="7"/>
  <c r="Q393" i="7"/>
  <c r="Q394" i="7"/>
  <c r="Q395" i="7"/>
  <c r="Q396" i="7"/>
  <c r="Q397" i="7"/>
  <c r="Q398" i="7"/>
  <c r="Q399" i="7"/>
  <c r="Q400" i="7"/>
  <c r="Q401" i="7"/>
  <c r="Q402" i="7"/>
  <c r="Q403" i="7"/>
  <c r="Q404" i="7"/>
  <c r="Q405" i="7"/>
  <c r="Q406" i="7"/>
  <c r="Q407" i="7"/>
  <c r="Q408" i="7"/>
  <c r="Q409" i="7"/>
  <c r="Q410" i="7"/>
  <c r="Q411" i="7"/>
  <c r="Q412" i="7"/>
  <c r="Q413" i="7"/>
  <c r="Q414" i="7"/>
  <c r="Q415" i="7"/>
  <c r="Q416" i="7"/>
  <c r="Q417" i="7"/>
  <c r="Q418" i="7"/>
  <c r="Q419" i="7"/>
  <c r="Q420" i="7"/>
  <c r="Q421" i="7"/>
  <c r="Q422" i="7"/>
  <c r="Q423" i="7"/>
  <c r="Q424" i="7"/>
  <c r="Q425" i="7"/>
  <c r="Q426" i="7"/>
  <c r="Q427" i="7"/>
  <c r="Q428" i="7"/>
  <c r="Q429" i="7"/>
  <c r="Q430" i="7"/>
  <c r="Q431" i="7"/>
  <c r="Q432" i="7"/>
  <c r="Q433" i="7"/>
  <c r="Q434" i="7"/>
  <c r="Q435" i="7"/>
  <c r="Q436" i="7"/>
  <c r="Q437" i="7"/>
  <c r="Q438" i="7"/>
  <c r="Q439" i="7"/>
  <c r="Q440" i="7"/>
  <c r="Q441" i="7"/>
  <c r="Q442" i="7"/>
  <c r="Q443" i="7"/>
  <c r="Q444" i="7"/>
  <c r="Q445" i="7"/>
  <c r="Q446" i="7"/>
  <c r="Q447" i="7"/>
  <c r="Q448" i="7"/>
  <c r="Q449" i="7"/>
  <c r="Q450" i="7"/>
  <c r="Q451" i="7"/>
  <c r="Q452" i="7"/>
  <c r="Q453" i="7"/>
  <c r="Q454" i="7"/>
  <c r="Q455" i="7"/>
  <c r="Q456" i="7"/>
  <c r="Q457" i="7"/>
  <c r="Q458" i="7"/>
  <c r="Q459" i="7"/>
  <c r="Q460" i="7"/>
  <c r="Q461" i="7"/>
  <c r="Q462" i="7"/>
  <c r="Q463" i="7"/>
  <c r="Q464" i="7"/>
  <c r="Q465" i="7"/>
  <c r="Q466" i="7"/>
  <c r="Q467" i="7"/>
  <c r="Q468" i="7"/>
  <c r="Q469" i="7"/>
  <c r="Q470" i="7"/>
  <c r="Q471" i="7"/>
  <c r="Q472" i="7"/>
  <c r="Q473" i="7"/>
  <c r="Q474" i="7"/>
  <c r="Q475" i="7"/>
  <c r="Q476" i="7"/>
  <c r="Q477" i="7"/>
  <c r="Q478" i="7"/>
  <c r="Q479" i="7"/>
  <c r="Q480" i="7"/>
  <c r="Q481" i="7"/>
  <c r="Q482" i="7"/>
  <c r="Q483" i="7"/>
  <c r="Q484" i="7"/>
  <c r="Q485" i="7"/>
  <c r="Q486" i="7"/>
  <c r="Q487" i="7"/>
  <c r="Q488" i="7"/>
  <c r="Q489" i="7"/>
  <c r="Q490" i="7"/>
  <c r="Q491" i="7"/>
  <c r="Q492" i="7"/>
  <c r="Q493" i="7"/>
  <c r="Q494" i="7"/>
  <c r="Q495" i="7"/>
  <c r="Q496" i="7"/>
  <c r="Q497" i="7"/>
  <c r="Q498" i="7"/>
  <c r="Q499" i="7"/>
  <c r="Q500" i="7"/>
  <c r="Q501" i="7"/>
  <c r="Q502" i="7"/>
  <c r="Q503" i="7"/>
  <c r="Q504" i="7"/>
  <c r="Q505" i="7"/>
  <c r="Q506" i="7"/>
  <c r="Q507" i="7"/>
  <c r="Q508" i="7"/>
  <c r="Q509" i="7"/>
  <c r="Q510" i="7"/>
  <c r="Q511" i="7"/>
  <c r="Q512" i="7"/>
  <c r="Q513" i="7"/>
  <c r="Q514" i="7"/>
  <c r="Q515" i="7"/>
  <c r="Q516" i="7"/>
  <c r="Q517" i="7"/>
  <c r="Q518" i="7"/>
  <c r="Q519" i="7"/>
  <c r="Q520" i="7"/>
  <c r="Q521" i="7"/>
  <c r="Q522" i="7"/>
  <c r="Q523" i="7"/>
  <c r="Q524" i="7"/>
  <c r="Q525" i="7"/>
  <c r="Q526" i="7"/>
  <c r="Q527" i="7"/>
  <c r="Q528" i="7"/>
  <c r="Q529" i="7"/>
  <c r="Q530" i="7"/>
  <c r="Q531" i="7"/>
  <c r="Q532" i="7"/>
  <c r="Q10" i="7"/>
  <c r="M44" i="7"/>
  <c r="O10" i="7"/>
  <c r="T10" i="7"/>
  <c r="T11" i="7"/>
  <c r="T12" i="7"/>
  <c r="T13" i="7"/>
  <c r="T14" i="7"/>
  <c r="T15" i="7"/>
  <c r="T16" i="7"/>
  <c r="T17" i="7"/>
  <c r="T18" i="7"/>
  <c r="T19" i="7"/>
  <c r="T20" i="7"/>
  <c r="T21" i="7"/>
  <c r="T22" i="7"/>
  <c r="T23" i="7"/>
  <c r="T24" i="7"/>
  <c r="T25" i="7"/>
  <c r="T26" i="7"/>
  <c r="T27" i="7"/>
  <c r="T28" i="7"/>
  <c r="T29" i="7"/>
  <c r="T30" i="7"/>
  <c r="T31" i="7"/>
  <c r="T32" i="7"/>
  <c r="T33" i="7"/>
  <c r="T34" i="7"/>
  <c r="T35" i="7"/>
  <c r="T36" i="7"/>
  <c r="T37" i="7"/>
  <c r="T38" i="7"/>
  <c r="T39" i="7"/>
  <c r="T40" i="7"/>
  <c r="T41" i="7"/>
  <c r="T42" i="7"/>
  <c r="T43" i="7"/>
  <c r="T44" i="7"/>
  <c r="T45" i="7"/>
  <c r="T46" i="7"/>
  <c r="T47" i="7"/>
  <c r="T48" i="7"/>
  <c r="T49" i="7"/>
  <c r="T50" i="7"/>
  <c r="T51" i="7"/>
  <c r="T52" i="7"/>
  <c r="T53" i="7"/>
  <c r="T54" i="7"/>
  <c r="T55" i="7"/>
  <c r="T56" i="7"/>
  <c r="T57" i="7"/>
  <c r="T58" i="7"/>
  <c r="T59" i="7"/>
  <c r="T60" i="7"/>
  <c r="T61" i="7"/>
  <c r="T62" i="7"/>
  <c r="T63" i="7"/>
  <c r="T64" i="7"/>
  <c r="T65" i="7"/>
  <c r="T66" i="7"/>
  <c r="T67" i="7"/>
  <c r="T68" i="7"/>
  <c r="T69" i="7"/>
  <c r="T70" i="7"/>
  <c r="T71" i="7"/>
  <c r="T72" i="7"/>
  <c r="T73" i="7"/>
  <c r="T74" i="7"/>
  <c r="T75" i="7"/>
  <c r="T76" i="7"/>
  <c r="T77" i="7"/>
  <c r="T78" i="7"/>
  <c r="T79" i="7"/>
  <c r="T80" i="7"/>
  <c r="T81" i="7"/>
  <c r="T82" i="7"/>
  <c r="T83" i="7"/>
  <c r="T84" i="7"/>
  <c r="T85" i="7"/>
  <c r="T86" i="7"/>
  <c r="T87" i="7"/>
  <c r="T88" i="7"/>
  <c r="T89" i="7"/>
  <c r="T90" i="7"/>
  <c r="T91" i="7"/>
  <c r="T92" i="7"/>
  <c r="T93" i="7"/>
  <c r="T94" i="7"/>
  <c r="T95" i="7"/>
  <c r="T96" i="7"/>
  <c r="T97" i="7"/>
  <c r="T98" i="7"/>
  <c r="T99" i="7"/>
  <c r="T100" i="7"/>
  <c r="T101" i="7"/>
  <c r="T102" i="7"/>
  <c r="T103" i="7"/>
  <c r="T104" i="7"/>
  <c r="T105" i="7"/>
  <c r="T106" i="7"/>
  <c r="T107" i="7"/>
  <c r="T108" i="7"/>
  <c r="T109" i="7"/>
  <c r="T110" i="7"/>
  <c r="T111" i="7"/>
  <c r="T112" i="7"/>
  <c r="T113" i="7"/>
  <c r="T114" i="7"/>
  <c r="T115" i="7"/>
  <c r="T116" i="7"/>
  <c r="T117" i="7"/>
  <c r="T118" i="7"/>
  <c r="T119" i="7"/>
  <c r="T120" i="7"/>
  <c r="T121" i="7"/>
  <c r="T122" i="7"/>
  <c r="T123" i="7"/>
  <c r="T124" i="7"/>
  <c r="T125" i="7"/>
  <c r="T126" i="7"/>
  <c r="T127" i="7"/>
  <c r="T128" i="7"/>
  <c r="T129" i="7"/>
  <c r="T130" i="7"/>
  <c r="T131" i="7"/>
  <c r="T132" i="7"/>
  <c r="T133" i="7"/>
  <c r="T134" i="7"/>
  <c r="T135" i="7"/>
  <c r="T136" i="7"/>
  <c r="T137" i="7"/>
  <c r="T138" i="7"/>
  <c r="T139" i="7"/>
  <c r="T140" i="7"/>
  <c r="T141" i="7"/>
  <c r="T142" i="7"/>
  <c r="T143" i="7"/>
  <c r="T144" i="7"/>
  <c r="T145" i="7"/>
  <c r="T146" i="7"/>
  <c r="T147" i="7"/>
  <c r="T148" i="7"/>
  <c r="T149" i="7"/>
  <c r="T150" i="7"/>
  <c r="T151" i="7"/>
  <c r="T152" i="7"/>
  <c r="T153" i="7"/>
  <c r="T154" i="7"/>
  <c r="T155" i="7"/>
  <c r="T156" i="7"/>
  <c r="T157" i="7"/>
  <c r="T158" i="7"/>
  <c r="T159" i="7"/>
  <c r="T160" i="7"/>
  <c r="T161" i="7"/>
  <c r="T162" i="7"/>
  <c r="T163" i="7"/>
  <c r="T164" i="7"/>
  <c r="T165" i="7"/>
  <c r="T166" i="7"/>
  <c r="T167" i="7"/>
  <c r="T168" i="7"/>
  <c r="T169" i="7"/>
  <c r="T170" i="7"/>
  <c r="T171" i="7"/>
  <c r="T172" i="7"/>
  <c r="T173" i="7"/>
  <c r="T174" i="7"/>
  <c r="T175" i="7"/>
  <c r="T176" i="7"/>
  <c r="T177" i="7"/>
  <c r="T178" i="7"/>
  <c r="T179" i="7"/>
  <c r="T180" i="7"/>
  <c r="T181" i="7"/>
  <c r="T182" i="7"/>
  <c r="T183" i="7"/>
  <c r="T184" i="7"/>
  <c r="T185" i="7"/>
  <c r="T186" i="7"/>
  <c r="T187" i="7"/>
  <c r="T188" i="7"/>
  <c r="T189" i="7"/>
  <c r="T190" i="7"/>
  <c r="T191" i="7"/>
  <c r="T192" i="7"/>
  <c r="T193" i="7"/>
  <c r="T194" i="7"/>
  <c r="T195" i="7"/>
  <c r="T196" i="7"/>
  <c r="T197" i="7"/>
  <c r="T198" i="7"/>
  <c r="T199" i="7"/>
  <c r="T200" i="7"/>
  <c r="T201" i="7"/>
  <c r="T202" i="7"/>
  <c r="T203" i="7"/>
  <c r="T204" i="7"/>
  <c r="T205" i="7"/>
  <c r="T206" i="7"/>
  <c r="T207" i="7"/>
  <c r="T208" i="7"/>
  <c r="T209" i="7"/>
  <c r="T210" i="7"/>
  <c r="T211" i="7"/>
  <c r="T212" i="7"/>
  <c r="T213" i="7"/>
  <c r="T214" i="7"/>
  <c r="T215" i="7"/>
  <c r="T216" i="7"/>
  <c r="T217" i="7"/>
  <c r="T218" i="7"/>
  <c r="T219" i="7"/>
  <c r="T220" i="7"/>
  <c r="T221" i="7"/>
  <c r="T222" i="7"/>
  <c r="T223" i="7"/>
  <c r="T224" i="7"/>
  <c r="T225" i="7"/>
  <c r="T226" i="7"/>
  <c r="T227" i="7"/>
  <c r="T228" i="7"/>
  <c r="T229" i="7"/>
  <c r="T230" i="7"/>
  <c r="T231" i="7"/>
  <c r="T232" i="7"/>
  <c r="T233" i="7"/>
  <c r="T234" i="7"/>
  <c r="T235" i="7"/>
  <c r="T236" i="7"/>
  <c r="T237" i="7"/>
  <c r="T238" i="7"/>
  <c r="T239" i="7"/>
  <c r="T240" i="7"/>
  <c r="T241" i="7"/>
  <c r="T242" i="7"/>
  <c r="T243" i="7"/>
  <c r="T244" i="7"/>
  <c r="T245" i="7"/>
  <c r="T246" i="7"/>
  <c r="T247" i="7"/>
  <c r="T248" i="7"/>
  <c r="T249" i="7"/>
  <c r="T250" i="7"/>
  <c r="T251" i="7"/>
  <c r="T252" i="7"/>
  <c r="T253" i="7"/>
  <c r="T254" i="7"/>
  <c r="T255" i="7"/>
  <c r="T256" i="7"/>
  <c r="T257" i="7"/>
  <c r="T258" i="7"/>
  <c r="T259" i="7"/>
  <c r="T260" i="7"/>
  <c r="T261" i="7"/>
  <c r="T262" i="7"/>
  <c r="T263" i="7"/>
  <c r="T264" i="7"/>
  <c r="T265" i="7"/>
  <c r="T266" i="7"/>
  <c r="T267" i="7"/>
  <c r="T268" i="7"/>
  <c r="T269" i="7"/>
  <c r="T270" i="7"/>
  <c r="T271" i="7"/>
  <c r="T272" i="7"/>
  <c r="T273" i="7"/>
  <c r="T274" i="7"/>
  <c r="T275" i="7"/>
  <c r="T276" i="7"/>
  <c r="T277" i="7"/>
  <c r="T278" i="7"/>
  <c r="T279" i="7"/>
  <c r="T280" i="7"/>
  <c r="T281" i="7"/>
  <c r="T282" i="7"/>
  <c r="T283" i="7"/>
  <c r="T284" i="7"/>
  <c r="T285" i="7"/>
  <c r="T286" i="7"/>
  <c r="T287" i="7"/>
  <c r="T288" i="7"/>
  <c r="T289" i="7"/>
  <c r="T290" i="7"/>
  <c r="T291" i="7"/>
  <c r="T292" i="7"/>
  <c r="T293" i="7"/>
  <c r="T294" i="7"/>
  <c r="T295" i="7"/>
  <c r="T296" i="7"/>
  <c r="T297" i="7"/>
  <c r="T298" i="7"/>
  <c r="T299" i="7"/>
  <c r="T300" i="7"/>
  <c r="T301" i="7"/>
  <c r="T302" i="7"/>
  <c r="T303" i="7"/>
  <c r="T304" i="7"/>
  <c r="T305" i="7"/>
  <c r="T306" i="7"/>
  <c r="T307" i="7"/>
  <c r="T308" i="7"/>
  <c r="T309" i="7"/>
  <c r="T310" i="7"/>
  <c r="T311" i="7"/>
  <c r="T312" i="7"/>
  <c r="T313" i="7"/>
  <c r="T314" i="7"/>
  <c r="T316" i="7"/>
  <c r="T317" i="7"/>
  <c r="T318" i="7"/>
  <c r="T319" i="7"/>
  <c r="T320" i="7"/>
  <c r="T321" i="7"/>
  <c r="T322" i="7"/>
  <c r="T323" i="7"/>
  <c r="T324" i="7"/>
  <c r="T325" i="7"/>
  <c r="T326" i="7"/>
  <c r="T327" i="7"/>
  <c r="T328" i="7"/>
  <c r="T329" i="7"/>
  <c r="T330" i="7"/>
  <c r="T331" i="7"/>
  <c r="T332" i="7"/>
  <c r="T333" i="7"/>
  <c r="T334" i="7"/>
  <c r="T335" i="7"/>
  <c r="T336" i="7"/>
  <c r="T337" i="7"/>
  <c r="T338" i="7"/>
  <c r="T339" i="7"/>
  <c r="T340" i="7"/>
  <c r="T341" i="7"/>
  <c r="T342" i="7"/>
  <c r="T343" i="7"/>
  <c r="T344" i="7"/>
  <c r="T345" i="7"/>
  <c r="T346" i="7"/>
  <c r="T347" i="7"/>
  <c r="T348" i="7"/>
  <c r="T349" i="7"/>
  <c r="T350" i="7"/>
  <c r="T351" i="7"/>
  <c r="T352" i="7"/>
  <c r="T353" i="7"/>
  <c r="T354" i="7"/>
  <c r="T355" i="7"/>
  <c r="T356" i="7"/>
  <c r="T357" i="7"/>
  <c r="T358" i="7"/>
  <c r="T359" i="7"/>
  <c r="T360" i="7"/>
  <c r="T361" i="7"/>
  <c r="T362" i="7"/>
  <c r="T363" i="7"/>
  <c r="T364" i="7"/>
  <c r="T365" i="7"/>
  <c r="T366" i="7"/>
  <c r="T367" i="7"/>
  <c r="T368" i="7"/>
  <c r="T369" i="7"/>
  <c r="T370" i="7"/>
  <c r="T371" i="7"/>
  <c r="T372" i="7"/>
  <c r="T373" i="7"/>
  <c r="T374" i="7"/>
  <c r="T375" i="7"/>
  <c r="T376" i="7"/>
  <c r="T377" i="7"/>
  <c r="T378" i="7"/>
  <c r="T379" i="7"/>
  <c r="T380" i="7"/>
  <c r="T381" i="7"/>
  <c r="T382" i="7"/>
  <c r="T383" i="7"/>
  <c r="T384" i="7"/>
  <c r="T385" i="7"/>
  <c r="T386" i="7"/>
  <c r="T387" i="7"/>
  <c r="T388" i="7"/>
  <c r="T389" i="7"/>
  <c r="T390" i="7"/>
  <c r="T391" i="7"/>
  <c r="T392" i="7"/>
  <c r="T393" i="7"/>
  <c r="T394" i="7"/>
  <c r="T395" i="7"/>
  <c r="T396" i="7"/>
  <c r="T397" i="7"/>
  <c r="T398" i="7"/>
  <c r="T399" i="7"/>
  <c r="T400" i="7"/>
  <c r="T401" i="7"/>
  <c r="T402" i="7"/>
  <c r="T403" i="7"/>
  <c r="T404" i="7"/>
  <c r="T405" i="7"/>
  <c r="T406" i="7"/>
  <c r="T407" i="7"/>
  <c r="T408" i="7"/>
  <c r="T409" i="7"/>
  <c r="T410" i="7"/>
  <c r="T411" i="7"/>
  <c r="T412" i="7"/>
  <c r="T413" i="7"/>
  <c r="T414" i="7"/>
  <c r="T415" i="7"/>
  <c r="T416" i="7"/>
  <c r="T417" i="7"/>
  <c r="T418" i="7"/>
  <c r="T419" i="7"/>
  <c r="T420" i="7"/>
  <c r="T421" i="7"/>
  <c r="T422" i="7"/>
  <c r="T423" i="7"/>
  <c r="T424" i="7"/>
  <c r="T425" i="7"/>
  <c r="T426" i="7"/>
  <c r="T427" i="7"/>
  <c r="T428" i="7"/>
  <c r="T429" i="7"/>
  <c r="T430" i="7"/>
  <c r="T431" i="7"/>
  <c r="T432" i="7"/>
  <c r="T433" i="7"/>
  <c r="T434" i="7"/>
  <c r="T435" i="7"/>
  <c r="T436" i="7"/>
  <c r="T437" i="7"/>
  <c r="T438" i="7"/>
  <c r="T439" i="7"/>
  <c r="T440" i="7"/>
  <c r="T441" i="7"/>
  <c r="T442" i="7"/>
  <c r="T443" i="7"/>
  <c r="T444" i="7"/>
  <c r="T445" i="7"/>
  <c r="T446" i="7"/>
  <c r="T447" i="7"/>
  <c r="T448" i="7"/>
  <c r="T449" i="7"/>
  <c r="T450" i="7"/>
  <c r="T451" i="7"/>
  <c r="T452" i="7"/>
  <c r="T453" i="7"/>
  <c r="T454" i="7"/>
  <c r="T455" i="7"/>
  <c r="T456" i="7"/>
  <c r="T457" i="7"/>
  <c r="T458" i="7"/>
  <c r="T459" i="7"/>
  <c r="T460" i="7"/>
  <c r="T461" i="7"/>
  <c r="T462" i="7"/>
  <c r="T463" i="7"/>
  <c r="T464" i="7"/>
  <c r="T465" i="7"/>
  <c r="T466" i="7"/>
  <c r="T467" i="7"/>
  <c r="T468" i="7"/>
  <c r="T469" i="7"/>
  <c r="T470" i="7"/>
  <c r="T471" i="7"/>
  <c r="T472" i="7"/>
  <c r="T473" i="7"/>
  <c r="T474" i="7"/>
  <c r="T475" i="7"/>
  <c r="T476" i="7"/>
  <c r="T477" i="7"/>
  <c r="T478" i="7"/>
  <c r="T479" i="7"/>
  <c r="T480" i="7"/>
  <c r="T481" i="7"/>
  <c r="T482" i="7"/>
  <c r="T483" i="7"/>
  <c r="T484" i="7"/>
  <c r="T485" i="7"/>
  <c r="T486" i="7"/>
  <c r="T487" i="7"/>
  <c r="T488" i="7"/>
  <c r="T489" i="7"/>
  <c r="T490" i="7"/>
  <c r="T491" i="7"/>
  <c r="T492" i="7"/>
  <c r="T493" i="7"/>
  <c r="T494" i="7"/>
  <c r="T495" i="7"/>
  <c r="T496" i="7"/>
  <c r="T497" i="7"/>
  <c r="T498" i="7"/>
  <c r="T499" i="7"/>
  <c r="T500" i="7"/>
  <c r="T501" i="7"/>
  <c r="T502" i="7"/>
  <c r="T503" i="7"/>
  <c r="T504" i="7"/>
  <c r="T505" i="7"/>
  <c r="T506" i="7"/>
  <c r="T507" i="7"/>
  <c r="T508" i="7"/>
  <c r="T509" i="7"/>
  <c r="T510" i="7"/>
  <c r="T511" i="7"/>
  <c r="T512" i="7"/>
  <c r="T513" i="7"/>
  <c r="T514" i="7"/>
  <c r="T515" i="7"/>
  <c r="T516" i="7"/>
  <c r="T517" i="7"/>
  <c r="T518" i="7"/>
  <c r="T519" i="7"/>
  <c r="T520" i="7"/>
  <c r="T521" i="7"/>
  <c r="T522" i="7"/>
  <c r="T523" i="7"/>
  <c r="T524" i="7"/>
  <c r="T525" i="7"/>
  <c r="T526" i="7"/>
  <c r="T527" i="7"/>
  <c r="T528" i="7"/>
  <c r="T529" i="7"/>
  <c r="T530" i="7"/>
  <c r="T531" i="7"/>
  <c r="T532" i="7"/>
  <c r="T533" i="7"/>
  <c r="T534" i="7"/>
  <c r="T535" i="7"/>
  <c r="T536" i="7"/>
  <c r="T537" i="7"/>
  <c r="T538" i="7"/>
  <c r="T539" i="7"/>
  <c r="T540" i="7"/>
  <c r="T541" i="7"/>
  <c r="T542" i="7"/>
  <c r="T543" i="7"/>
  <c r="T544" i="7"/>
  <c r="T545" i="7"/>
  <c r="T546" i="7"/>
  <c r="T547" i="7"/>
  <c r="T548" i="7"/>
  <c r="T549" i="7"/>
  <c r="T550" i="7"/>
  <c r="T551" i="7"/>
  <c r="T552" i="7"/>
  <c r="T553" i="7"/>
  <c r="T554" i="7"/>
  <c r="T555" i="7"/>
  <c r="T556" i="7"/>
  <c r="T557" i="7"/>
  <c r="T558" i="7"/>
  <c r="T559" i="7"/>
  <c r="T560" i="7"/>
  <c r="T561" i="7"/>
  <c r="T562" i="7"/>
  <c r="T563" i="7"/>
  <c r="T564" i="7"/>
  <c r="T565" i="7"/>
  <c r="T566" i="7"/>
  <c r="T567" i="7"/>
  <c r="T568" i="7"/>
  <c r="T569" i="7"/>
  <c r="T570" i="7"/>
  <c r="T571" i="7"/>
  <c r="T572" i="7"/>
  <c r="T573" i="7"/>
  <c r="T574" i="7"/>
  <c r="T575" i="7"/>
  <c r="T576" i="7"/>
  <c r="T577" i="7"/>
  <c r="T578" i="7"/>
  <c r="T579" i="7"/>
  <c r="T580" i="7"/>
  <c r="T581" i="7"/>
  <c r="T582" i="7"/>
  <c r="T583" i="7"/>
  <c r="T584" i="7"/>
  <c r="T585" i="7"/>
  <c r="T586" i="7"/>
  <c r="T587" i="7"/>
  <c r="T588" i="7"/>
  <c r="T589" i="7"/>
  <c r="T590" i="7"/>
  <c r="T591" i="7"/>
  <c r="T592" i="7"/>
  <c r="T593" i="7"/>
  <c r="T594" i="7"/>
  <c r="T595" i="7"/>
  <c r="T596" i="7"/>
  <c r="T597" i="7"/>
  <c r="T598" i="7"/>
  <c r="T599" i="7"/>
  <c r="T600" i="7"/>
  <c r="T601" i="7"/>
  <c r="T602" i="7"/>
  <c r="T603" i="7"/>
  <c r="T604" i="7"/>
  <c r="T605" i="7"/>
  <c r="T606" i="7"/>
  <c r="T607" i="7"/>
  <c r="T608" i="7"/>
  <c r="T609" i="7"/>
  <c r="T610" i="7"/>
  <c r="T611" i="7"/>
  <c r="T612" i="7"/>
  <c r="T613" i="7"/>
  <c r="T614" i="7"/>
  <c r="T615" i="7"/>
  <c r="T616" i="7"/>
  <c r="T617" i="7"/>
  <c r="T618" i="7"/>
  <c r="T619" i="7"/>
  <c r="T620" i="7"/>
  <c r="T621" i="7"/>
  <c r="T622" i="7"/>
  <c r="T623" i="7"/>
  <c r="T624" i="7"/>
  <c r="T625" i="7"/>
  <c r="T626" i="7"/>
  <c r="T627" i="7"/>
  <c r="T628" i="7"/>
  <c r="T629" i="7"/>
  <c r="T630" i="7"/>
  <c r="T631" i="7"/>
  <c r="T632" i="7"/>
  <c r="T633" i="7"/>
  <c r="T634" i="7"/>
  <c r="T635" i="7"/>
  <c r="T636" i="7"/>
  <c r="T637" i="7"/>
  <c r="T638" i="7"/>
  <c r="T639" i="7"/>
  <c r="T640" i="7"/>
  <c r="T641" i="7"/>
  <c r="T642" i="7"/>
  <c r="T643" i="7"/>
  <c r="T644" i="7"/>
  <c r="T645" i="7"/>
  <c r="T646" i="7"/>
  <c r="T647" i="7"/>
  <c r="T648" i="7"/>
  <c r="T649" i="7"/>
  <c r="T650" i="7"/>
  <c r="T651" i="7"/>
  <c r="T652" i="7"/>
  <c r="T653" i="7"/>
  <c r="T654" i="7"/>
  <c r="T655" i="7"/>
  <c r="T656" i="7"/>
  <c r="T657" i="7"/>
  <c r="T658" i="7"/>
  <c r="T659" i="7"/>
  <c r="T660" i="7"/>
  <c r="T661" i="7"/>
  <c r="T662" i="7"/>
  <c r="T663" i="7"/>
  <c r="T664" i="7"/>
  <c r="T665" i="7"/>
  <c r="T666" i="7"/>
  <c r="T667" i="7"/>
  <c r="T668" i="7"/>
  <c r="T669" i="7"/>
  <c r="T670" i="7"/>
  <c r="T671" i="7"/>
  <c r="T672" i="7"/>
  <c r="T673" i="7"/>
  <c r="T674" i="7"/>
  <c r="T675" i="7"/>
  <c r="T676" i="7"/>
  <c r="T677" i="7"/>
  <c r="T678" i="7"/>
  <c r="T679" i="7"/>
  <c r="T680" i="7"/>
  <c r="T681" i="7"/>
  <c r="T682" i="7"/>
  <c r="T683" i="7"/>
  <c r="T684" i="7"/>
  <c r="T685" i="7"/>
  <c r="T686" i="7"/>
  <c r="T687" i="7"/>
  <c r="T688" i="7"/>
  <c r="T689" i="7"/>
  <c r="T690" i="7"/>
  <c r="T691" i="7"/>
  <c r="T692" i="7"/>
  <c r="T693" i="7"/>
  <c r="T694" i="7"/>
  <c r="T695" i="7"/>
  <c r="T696" i="7"/>
  <c r="T697" i="7"/>
  <c r="T698" i="7"/>
  <c r="T699" i="7"/>
  <c r="T700" i="7"/>
  <c r="T701" i="7"/>
  <c r="T702" i="7"/>
  <c r="T703" i="7"/>
  <c r="T704" i="7"/>
  <c r="T705" i="7"/>
  <c r="T706" i="7"/>
  <c r="T707" i="7"/>
  <c r="T708" i="7"/>
  <c r="T709" i="7"/>
  <c r="T710" i="7"/>
  <c r="T711" i="7"/>
  <c r="T712" i="7"/>
  <c r="T713" i="7"/>
  <c r="T714" i="7"/>
  <c r="T715" i="7"/>
  <c r="T716" i="7"/>
  <c r="T717" i="7"/>
  <c r="T718" i="7"/>
  <c r="T719" i="7"/>
  <c r="T720" i="7"/>
  <c r="T721" i="7"/>
  <c r="T722" i="7"/>
  <c r="T723" i="7"/>
  <c r="T724" i="7"/>
  <c r="T725" i="7"/>
  <c r="T726" i="7"/>
  <c r="T727" i="7"/>
  <c r="T728" i="7"/>
  <c r="T729" i="7"/>
  <c r="T730" i="7"/>
  <c r="T731" i="7"/>
  <c r="T732" i="7"/>
  <c r="T733" i="7"/>
  <c r="T734" i="7"/>
  <c r="T735" i="7"/>
  <c r="T736" i="7"/>
  <c r="T737" i="7"/>
  <c r="T738" i="7"/>
  <c r="T739" i="7"/>
  <c r="T740" i="7"/>
  <c r="T741" i="7"/>
  <c r="T742" i="7"/>
  <c r="T743" i="7"/>
  <c r="T744" i="7"/>
  <c r="T745" i="7"/>
  <c r="T746" i="7"/>
  <c r="T747" i="7"/>
  <c r="T748" i="7"/>
  <c r="T749" i="7"/>
  <c r="T750" i="7"/>
  <c r="T751" i="7"/>
  <c r="T752" i="7"/>
  <c r="T753" i="7"/>
  <c r="T754" i="7"/>
  <c r="T755" i="7"/>
  <c r="T756" i="7"/>
  <c r="T757" i="7"/>
  <c r="T758" i="7"/>
  <c r="T759" i="7"/>
  <c r="T760" i="7"/>
  <c r="T761" i="7"/>
  <c r="T762" i="7"/>
  <c r="T763" i="7"/>
  <c r="T764" i="7"/>
  <c r="T765" i="7"/>
  <c r="T766" i="7"/>
  <c r="T767" i="7"/>
  <c r="T768" i="7"/>
  <c r="T769" i="7"/>
  <c r="T770" i="7"/>
  <c r="T771" i="7"/>
  <c r="T772" i="7"/>
  <c r="T773" i="7"/>
  <c r="T774" i="7"/>
  <c r="T775" i="7"/>
  <c r="T776" i="7"/>
  <c r="T777" i="7"/>
  <c r="T778" i="7"/>
  <c r="T779" i="7"/>
  <c r="T780" i="7"/>
  <c r="T781" i="7"/>
  <c r="T782" i="7"/>
  <c r="T783" i="7"/>
  <c r="T784" i="7"/>
  <c r="T785" i="7"/>
  <c r="T786" i="7"/>
  <c r="T787" i="7"/>
  <c r="T788" i="7"/>
  <c r="T789" i="7"/>
  <c r="T790" i="7"/>
  <c r="T791" i="7"/>
  <c r="T792" i="7"/>
  <c r="T793" i="7"/>
  <c r="T794" i="7"/>
  <c r="T795" i="7"/>
  <c r="T796" i="7"/>
  <c r="T797" i="7"/>
  <c r="T798" i="7"/>
  <c r="T799" i="7"/>
  <c r="T800" i="7"/>
  <c r="T801" i="7"/>
  <c r="T802" i="7"/>
  <c r="T803" i="7"/>
  <c r="T804" i="7"/>
  <c r="T805" i="7"/>
  <c r="T806" i="7"/>
  <c r="T807" i="7"/>
  <c r="T808" i="7"/>
  <c r="T809" i="7"/>
  <c r="T810" i="7"/>
  <c r="T811" i="7"/>
  <c r="T812" i="7"/>
  <c r="T813" i="7"/>
  <c r="T814" i="7"/>
  <c r="T815" i="7"/>
  <c r="T816" i="7"/>
  <c r="T817" i="7"/>
  <c r="T818" i="7"/>
  <c r="T819" i="7"/>
  <c r="T820" i="7"/>
  <c r="T821" i="7"/>
  <c r="T822" i="7"/>
  <c r="T823" i="7"/>
  <c r="T824" i="7"/>
  <c r="T825" i="7"/>
  <c r="T826" i="7"/>
  <c r="T827" i="7"/>
  <c r="T828" i="7"/>
  <c r="T829" i="7"/>
  <c r="T830" i="7"/>
  <c r="T831" i="7"/>
  <c r="T832" i="7"/>
  <c r="T833" i="7"/>
  <c r="T834" i="7"/>
  <c r="T835" i="7"/>
  <c r="T836" i="7"/>
  <c r="T837" i="7"/>
  <c r="T838" i="7"/>
  <c r="T839" i="7"/>
  <c r="T840" i="7"/>
  <c r="T841" i="7"/>
  <c r="T842" i="7"/>
  <c r="T843" i="7"/>
  <c r="T844" i="7"/>
  <c r="T845" i="7"/>
  <c r="T846" i="7"/>
  <c r="T847" i="7"/>
  <c r="T848" i="7"/>
  <c r="T849" i="7"/>
  <c r="T850" i="7"/>
  <c r="T851" i="7"/>
  <c r="T852" i="7"/>
  <c r="T853" i="7"/>
  <c r="T854" i="7"/>
  <c r="T855" i="7"/>
  <c r="T856" i="7"/>
  <c r="T857" i="7"/>
  <c r="T858" i="7"/>
  <c r="T859" i="7"/>
  <c r="T860" i="7"/>
  <c r="T861" i="7"/>
  <c r="T862" i="7"/>
  <c r="T863" i="7"/>
  <c r="T864" i="7"/>
  <c r="T865" i="7"/>
  <c r="T866" i="7"/>
  <c r="T867" i="7"/>
  <c r="T868" i="7"/>
  <c r="T869" i="7"/>
  <c r="T870" i="7"/>
  <c r="T871" i="7"/>
  <c r="T872" i="7"/>
  <c r="T873" i="7"/>
  <c r="T874" i="7"/>
  <c r="T875" i="7"/>
  <c r="T876" i="7"/>
  <c r="T877" i="7"/>
  <c r="T878" i="7"/>
  <c r="T879" i="7"/>
  <c r="T880" i="7"/>
  <c r="T881" i="7"/>
  <c r="T882" i="7"/>
  <c r="T883" i="7"/>
  <c r="T884" i="7"/>
  <c r="T885" i="7"/>
  <c r="T886" i="7"/>
  <c r="T887" i="7"/>
  <c r="T888" i="7"/>
  <c r="T889" i="7"/>
  <c r="T890" i="7"/>
  <c r="T891" i="7"/>
  <c r="T892" i="7"/>
  <c r="T893" i="7"/>
  <c r="T894" i="7"/>
  <c r="T895" i="7"/>
  <c r="T896" i="7"/>
  <c r="T897" i="7"/>
  <c r="T898" i="7"/>
  <c r="T899" i="7"/>
  <c r="T900" i="7"/>
  <c r="T901" i="7"/>
  <c r="T902" i="7"/>
  <c r="T903" i="7"/>
  <c r="T904" i="7"/>
  <c r="T905" i="7"/>
  <c r="T906" i="7"/>
  <c r="T907" i="7"/>
  <c r="T908" i="7"/>
  <c r="T909" i="7"/>
  <c r="T910" i="7"/>
  <c r="T911" i="7"/>
  <c r="T912" i="7"/>
  <c r="T913" i="7"/>
  <c r="T914" i="7"/>
  <c r="T915" i="7"/>
  <c r="T916" i="7"/>
  <c r="T917" i="7"/>
  <c r="T918" i="7"/>
  <c r="T919" i="7"/>
  <c r="T920" i="7"/>
  <c r="T921" i="7"/>
  <c r="T922" i="7"/>
  <c r="T923" i="7"/>
  <c r="T924" i="7"/>
  <c r="T925" i="7"/>
  <c r="T926" i="7"/>
  <c r="T927" i="7"/>
  <c r="T928" i="7"/>
  <c r="T929" i="7"/>
  <c r="T930" i="7"/>
  <c r="T931" i="7"/>
  <c r="T932" i="7"/>
  <c r="T933" i="7"/>
  <c r="T934" i="7"/>
  <c r="T935" i="7"/>
  <c r="T936" i="7"/>
  <c r="T937" i="7"/>
  <c r="T938" i="7"/>
  <c r="T939" i="7"/>
  <c r="T940" i="7"/>
  <c r="T941" i="7"/>
  <c r="T942" i="7"/>
  <c r="T943" i="7"/>
  <c r="T944" i="7"/>
  <c r="T945" i="7"/>
  <c r="T946" i="7"/>
  <c r="T947" i="7"/>
  <c r="T948" i="7"/>
  <c r="T949" i="7"/>
  <c r="T950" i="7"/>
  <c r="T951" i="7"/>
  <c r="T952" i="7"/>
  <c r="T953" i="7"/>
  <c r="T954" i="7"/>
  <c r="T955" i="7"/>
  <c r="T956" i="7"/>
  <c r="T957" i="7"/>
  <c r="T958" i="7"/>
  <c r="T959" i="7"/>
  <c r="T960" i="7"/>
  <c r="T961" i="7"/>
  <c r="T962" i="7"/>
  <c r="T963" i="7"/>
  <c r="T964" i="7"/>
  <c r="T965" i="7"/>
  <c r="T966" i="7"/>
  <c r="T967" i="7"/>
  <c r="T968" i="7"/>
  <c r="T969" i="7"/>
  <c r="T970" i="7"/>
  <c r="T971" i="7"/>
  <c r="T972" i="7"/>
  <c r="T973" i="7"/>
  <c r="T974" i="7"/>
  <c r="T975" i="7"/>
  <c r="T976" i="7"/>
  <c r="T977" i="7"/>
  <c r="T978" i="7"/>
  <c r="T979" i="7"/>
  <c r="T980" i="7"/>
  <c r="T981" i="7"/>
  <c r="T982" i="7"/>
  <c r="T983" i="7"/>
  <c r="T984" i="7"/>
  <c r="T985" i="7"/>
  <c r="T986" i="7"/>
  <c r="T987" i="7"/>
  <c r="T988" i="7"/>
  <c r="T989" i="7"/>
  <c r="T990" i="7"/>
  <c r="T991" i="7"/>
  <c r="T992" i="7"/>
  <c r="T993" i="7"/>
  <c r="T994" i="7"/>
  <c r="T995" i="7"/>
  <c r="T996" i="7"/>
  <c r="T997" i="7"/>
  <c r="T998" i="7"/>
  <c r="T999" i="7"/>
  <c r="T1000" i="7"/>
  <c r="T1001" i="7"/>
  <c r="T1002" i="7"/>
  <c r="T1003" i="7"/>
  <c r="T1004" i="7"/>
  <c r="T1005" i="7"/>
  <c r="T1006" i="7"/>
  <c r="T1007" i="7"/>
  <c r="T1008" i="7"/>
  <c r="T1009" i="7"/>
  <c r="T1010" i="7"/>
  <c r="T1011" i="7"/>
  <c r="T1012" i="7"/>
  <c r="T1013" i="7"/>
  <c r="T1014" i="7"/>
  <c r="T1015" i="7"/>
  <c r="T1016" i="7"/>
  <c r="T1017" i="7"/>
  <c r="T1018" i="7"/>
  <c r="T1019" i="7"/>
  <c r="T1020" i="7"/>
  <c r="T1021" i="7"/>
  <c r="T1022" i="7"/>
  <c r="T1023" i="7"/>
  <c r="T1024" i="7"/>
  <c r="T1025" i="7"/>
  <c r="T1026" i="7"/>
  <c r="T1027" i="7"/>
  <c r="T1028" i="7"/>
  <c r="T1029" i="7"/>
  <c r="T1030" i="7"/>
  <c r="T1031" i="7"/>
  <c r="T1032" i="7"/>
  <c r="T1033" i="7"/>
  <c r="T1034" i="7"/>
  <c r="T1035" i="7"/>
  <c r="T1036" i="7"/>
  <c r="T1037" i="7"/>
  <c r="T1038" i="7"/>
  <c r="T1039" i="7"/>
  <c r="T1040" i="7"/>
  <c r="T1041" i="7"/>
  <c r="T1042" i="7"/>
  <c r="T1043" i="7"/>
  <c r="T1044" i="7"/>
  <c r="T1045" i="7"/>
  <c r="T1046" i="7"/>
  <c r="T1047" i="7"/>
  <c r="T1048" i="7"/>
  <c r="T1049" i="7"/>
  <c r="T1050" i="7"/>
  <c r="T1051" i="7"/>
  <c r="T1052" i="7"/>
  <c r="T1053" i="7"/>
  <c r="T1054" i="7"/>
  <c r="T1055" i="7"/>
  <c r="T1056" i="7"/>
  <c r="T1057" i="7"/>
  <c r="T1058" i="7"/>
  <c r="T1059" i="7"/>
  <c r="T1060" i="7"/>
  <c r="T1061" i="7"/>
  <c r="T1062" i="7"/>
  <c r="T1063" i="7"/>
  <c r="T1064" i="7"/>
  <c r="T1065" i="7"/>
  <c r="T1066" i="7"/>
  <c r="T1067" i="7"/>
  <c r="T1068" i="7"/>
  <c r="T1069" i="7"/>
  <c r="T1070" i="7"/>
  <c r="T1071" i="7"/>
  <c r="T1072" i="7"/>
  <c r="T1073" i="7"/>
  <c r="T1074" i="7"/>
  <c r="T1075" i="7"/>
  <c r="T1076" i="7"/>
  <c r="T1077" i="7"/>
  <c r="T1078" i="7"/>
  <c r="T1079" i="7"/>
  <c r="T1080" i="7"/>
  <c r="T1081" i="7"/>
  <c r="T1082" i="7"/>
  <c r="T1083" i="7"/>
  <c r="T1084" i="7"/>
  <c r="T1085" i="7"/>
  <c r="T1086" i="7"/>
  <c r="T1087" i="7"/>
  <c r="T1088" i="7"/>
  <c r="T1089" i="7"/>
  <c r="T1090" i="7"/>
  <c r="T1091" i="7"/>
  <c r="T1092" i="7"/>
  <c r="T1093" i="7"/>
  <c r="T1094" i="7"/>
  <c r="T1095" i="7"/>
  <c r="T1096" i="7"/>
  <c r="T1097" i="7"/>
  <c r="T1098" i="7"/>
  <c r="T1099" i="7"/>
  <c r="T1100" i="7"/>
  <c r="T1101" i="7"/>
  <c r="T1102" i="7"/>
  <c r="T1103" i="7"/>
  <c r="T1104" i="7"/>
  <c r="T1105" i="7"/>
  <c r="T1106" i="7"/>
  <c r="T1107" i="7"/>
  <c r="T1108" i="7"/>
  <c r="T1109" i="7"/>
  <c r="T1110" i="7"/>
  <c r="T1111" i="7"/>
  <c r="T1112" i="7"/>
  <c r="T1113" i="7"/>
  <c r="T1114" i="7"/>
  <c r="T1115" i="7"/>
  <c r="T1116" i="7"/>
  <c r="T1117" i="7"/>
  <c r="T1118" i="7"/>
  <c r="T1119" i="7"/>
  <c r="T1120" i="7"/>
  <c r="T1121" i="7"/>
  <c r="T1122" i="7"/>
  <c r="T1123" i="7"/>
  <c r="T1124" i="7"/>
  <c r="T1125" i="7"/>
  <c r="T1126" i="7"/>
  <c r="T1127" i="7"/>
  <c r="T1128" i="7"/>
  <c r="T1129" i="7"/>
  <c r="T1130" i="7"/>
  <c r="T1131" i="7"/>
  <c r="T1132" i="7"/>
  <c r="T1133" i="7"/>
  <c r="T1134" i="7"/>
  <c r="T1135" i="7"/>
  <c r="T1136" i="7"/>
  <c r="T1137" i="7"/>
  <c r="T1138" i="7"/>
  <c r="T1139" i="7"/>
  <c r="T1140" i="7"/>
  <c r="T1141" i="7"/>
  <c r="T1142" i="7"/>
  <c r="T1143" i="7"/>
  <c r="T1144" i="7"/>
  <c r="T1145" i="7"/>
  <c r="T1146" i="7"/>
  <c r="T1147" i="7"/>
  <c r="T1148" i="7"/>
  <c r="T1149" i="7"/>
  <c r="T1150" i="7"/>
  <c r="T1151" i="7"/>
  <c r="T1152" i="7"/>
  <c r="T1153" i="7"/>
  <c r="T1154" i="7"/>
  <c r="T1155" i="7"/>
  <c r="T1156" i="7"/>
  <c r="T1157" i="7"/>
  <c r="T1158" i="7"/>
  <c r="T1159" i="7"/>
  <c r="T1160" i="7"/>
  <c r="T1161" i="7"/>
  <c r="T1162" i="7"/>
  <c r="T1163" i="7"/>
  <c r="T1164" i="7"/>
  <c r="T1165" i="7"/>
  <c r="T1166" i="7"/>
  <c r="T1167" i="7"/>
  <c r="T1168" i="7"/>
  <c r="T1169" i="7"/>
  <c r="T1170" i="7"/>
  <c r="T1171" i="7"/>
  <c r="T1172" i="7"/>
  <c r="T1173" i="7"/>
  <c r="T1174" i="7"/>
  <c r="T1175" i="7"/>
  <c r="T1176" i="7"/>
  <c r="T1177" i="7"/>
  <c r="T1178" i="7"/>
  <c r="T1179" i="7"/>
  <c r="T1180" i="7"/>
  <c r="T1181" i="7"/>
  <c r="T1182" i="7"/>
  <c r="T1183" i="7"/>
  <c r="T1184" i="7"/>
  <c r="T1185" i="7"/>
  <c r="T1186" i="7"/>
  <c r="T1187" i="7"/>
  <c r="T1188" i="7"/>
  <c r="T1189" i="7"/>
  <c r="T1190" i="7"/>
  <c r="T1191" i="7"/>
  <c r="T1192" i="7"/>
  <c r="T1193" i="7"/>
  <c r="T1194" i="7"/>
  <c r="T1195" i="7"/>
  <c r="T1196" i="7"/>
  <c r="T1197" i="7"/>
  <c r="T1198" i="7"/>
  <c r="T1199" i="7"/>
  <c r="T1200" i="7"/>
  <c r="T1201" i="7"/>
  <c r="T1202" i="7"/>
  <c r="T1203" i="7"/>
  <c r="T1204" i="7"/>
  <c r="T1205" i="7"/>
  <c r="T1206" i="7"/>
  <c r="T1207" i="7"/>
  <c r="T1208" i="7"/>
  <c r="T1209" i="7"/>
  <c r="T1210" i="7"/>
  <c r="T1211" i="7"/>
  <c r="T1212" i="7"/>
  <c r="T1213" i="7"/>
  <c r="T1214" i="7"/>
  <c r="T1215" i="7"/>
  <c r="T1216" i="7"/>
  <c r="T1217" i="7"/>
  <c r="T1218" i="7"/>
  <c r="T1219" i="7"/>
  <c r="T1220" i="7"/>
  <c r="T1221" i="7"/>
  <c r="T1222" i="7"/>
  <c r="T1223" i="7"/>
  <c r="T1224" i="7"/>
  <c r="T1225" i="7"/>
  <c r="T1226" i="7"/>
  <c r="T1227" i="7"/>
  <c r="T1228" i="7"/>
  <c r="T1229" i="7"/>
  <c r="T1230" i="7"/>
  <c r="T1231" i="7"/>
  <c r="T1232" i="7"/>
  <c r="T1233" i="7"/>
  <c r="T1234" i="7"/>
  <c r="T1235" i="7"/>
  <c r="T1236" i="7"/>
  <c r="T1237" i="7"/>
  <c r="T1238" i="7"/>
  <c r="T1239" i="7"/>
  <c r="T1240" i="7"/>
  <c r="T1241" i="7"/>
  <c r="T1242" i="7"/>
  <c r="T1243" i="7"/>
  <c r="T1244" i="7"/>
  <c r="T1245" i="7"/>
  <c r="T1246" i="7"/>
  <c r="T1247" i="7"/>
  <c r="T1248" i="7"/>
  <c r="T1249" i="7"/>
  <c r="T1250" i="7"/>
  <c r="T1251" i="7"/>
  <c r="T1252" i="7"/>
  <c r="T1253" i="7"/>
  <c r="T1254" i="7"/>
  <c r="T1255" i="7"/>
  <c r="T1256" i="7"/>
  <c r="N11" i="7"/>
  <c r="N12" i="7"/>
  <c r="N13" i="7"/>
  <c r="N17" i="7"/>
  <c r="N18" i="7"/>
  <c r="N19" i="7"/>
  <c r="N20" i="7"/>
  <c r="N21" i="7"/>
  <c r="N22" i="7"/>
  <c r="N23" i="7"/>
  <c r="N25" i="7"/>
  <c r="N26" i="7"/>
  <c r="N28" i="7"/>
  <c r="N29" i="7"/>
  <c r="N30" i="7"/>
  <c r="N31" i="7"/>
  <c r="N32" i="7"/>
  <c r="N33" i="7"/>
  <c r="N34" i="7"/>
  <c r="N35" i="7"/>
  <c r="N36" i="7"/>
  <c r="N37" i="7"/>
  <c r="N38" i="7"/>
  <c r="N39" i="7"/>
  <c r="N40" i="7"/>
  <c r="N44" i="7"/>
  <c r="N45" i="7"/>
  <c r="N46" i="7"/>
  <c r="N47" i="7"/>
  <c r="N48" i="7"/>
  <c r="N49" i="7"/>
  <c r="N50" i="7"/>
  <c r="N53" i="7"/>
  <c r="N54" i="7"/>
  <c r="N55" i="7"/>
  <c r="N56" i="7"/>
  <c r="N57" i="7"/>
  <c r="N58" i="7"/>
  <c r="N59" i="7"/>
  <c r="N60" i="7"/>
  <c r="N61" i="7"/>
  <c r="N62" i="7"/>
  <c r="N63" i="7"/>
  <c r="N64" i="7"/>
  <c r="N65" i="7"/>
  <c r="N66" i="7"/>
  <c r="N67" i="7"/>
  <c r="N68" i="7"/>
  <c r="N69" i="7"/>
  <c r="N70" i="7"/>
  <c r="N71" i="7"/>
  <c r="N72" i="7"/>
  <c r="N73" i="7"/>
  <c r="N74" i="7"/>
  <c r="N75" i="7"/>
  <c r="N76" i="7"/>
  <c r="N77" i="7"/>
  <c r="N78" i="7"/>
  <c r="N79" i="7"/>
  <c r="N80" i="7"/>
  <c r="N81" i="7"/>
  <c r="N82" i="7"/>
  <c r="N83" i="7"/>
  <c r="N84" i="7"/>
  <c r="N85" i="7"/>
  <c r="N86" i="7"/>
  <c r="N87" i="7"/>
  <c r="N88" i="7"/>
  <c r="N89" i="7"/>
  <c r="N90" i="7"/>
  <c r="N91" i="7"/>
  <c r="N92" i="7"/>
  <c r="N93" i="7"/>
  <c r="N94" i="7"/>
  <c r="N95" i="7"/>
  <c r="N96" i="7"/>
  <c r="N97" i="7"/>
  <c r="N98" i="7"/>
  <c r="N99" i="7"/>
  <c r="N100" i="7"/>
  <c r="N101" i="7"/>
  <c r="N102" i="7"/>
  <c r="N103" i="7"/>
  <c r="N104" i="7"/>
  <c r="N105" i="7"/>
  <c r="N106" i="7"/>
  <c r="N107" i="7"/>
  <c r="N108" i="7"/>
  <c r="N109" i="7"/>
  <c r="N110" i="7"/>
  <c r="N111" i="7"/>
  <c r="N112" i="7"/>
  <c r="N116" i="7"/>
  <c r="N117" i="7"/>
  <c r="N118" i="7"/>
  <c r="N119" i="7"/>
  <c r="N120" i="7"/>
  <c r="N121" i="7"/>
  <c r="N123" i="7"/>
  <c r="N124" i="7"/>
  <c r="N125" i="7"/>
  <c r="N126" i="7"/>
  <c r="N128" i="7"/>
  <c r="N129" i="7"/>
  <c r="N130" i="7"/>
  <c r="N131" i="7"/>
  <c r="N132" i="7"/>
  <c r="N137" i="7"/>
  <c r="N139" i="7"/>
  <c r="N140" i="7"/>
  <c r="N141" i="7"/>
  <c r="N143" i="7"/>
  <c r="N144" i="7"/>
  <c r="N145" i="7"/>
  <c r="N146" i="7"/>
  <c r="N147" i="7"/>
  <c r="N149" i="7"/>
  <c r="N150" i="7"/>
  <c r="N151" i="7"/>
  <c r="N152" i="7"/>
  <c r="N154" i="7"/>
  <c r="N155" i="7"/>
  <c r="N156" i="7"/>
  <c r="N157" i="7"/>
  <c r="N158" i="7"/>
  <c r="N160" i="7"/>
  <c r="N161" i="7"/>
  <c r="N162" i="7"/>
  <c r="N163" i="7"/>
  <c r="N164" i="7"/>
  <c r="N165" i="7"/>
  <c r="N166" i="7"/>
  <c r="N167" i="7"/>
  <c r="N169" i="7"/>
  <c r="N170" i="7"/>
  <c r="N171" i="7"/>
  <c r="N172" i="7"/>
  <c r="N173" i="7"/>
  <c r="N174" i="7"/>
  <c r="N175" i="7"/>
  <c r="N176" i="7"/>
  <c r="N177" i="7"/>
  <c r="N178" i="7"/>
  <c r="N179" i="7"/>
  <c r="N180" i="7"/>
  <c r="N181" i="7"/>
  <c r="N182" i="7"/>
  <c r="N183" i="7"/>
  <c r="N184" i="7"/>
  <c r="N185" i="7"/>
  <c r="N186" i="7"/>
  <c r="N187" i="7"/>
  <c r="N188" i="7"/>
  <c r="N189" i="7"/>
  <c r="N190" i="7"/>
  <c r="N191" i="7"/>
  <c r="N192" i="7"/>
  <c r="N193" i="7"/>
  <c r="N194" i="7"/>
  <c r="N195" i="7"/>
  <c r="N196" i="7"/>
  <c r="N197" i="7"/>
  <c r="N198" i="7"/>
  <c r="N199" i="7"/>
  <c r="N200" i="7"/>
  <c r="N201" i="7"/>
  <c r="N202" i="7"/>
  <c r="N203" i="7"/>
  <c r="N204" i="7"/>
  <c r="N205" i="7"/>
  <c r="N206" i="7"/>
  <c r="N207" i="7"/>
  <c r="N208" i="7"/>
  <c r="N209" i="7"/>
  <c r="N210" i="7"/>
  <c r="N211" i="7"/>
  <c r="N212" i="7"/>
  <c r="N213" i="7"/>
  <c r="N214" i="7"/>
  <c r="N215" i="7"/>
  <c r="N216" i="7"/>
  <c r="N217" i="7"/>
  <c r="N218" i="7"/>
  <c r="N219" i="7"/>
  <c r="N220" i="7"/>
  <c r="N221" i="7"/>
  <c r="N222" i="7"/>
  <c r="N223" i="7"/>
  <c r="N224" i="7"/>
  <c r="N225" i="7"/>
  <c r="N226" i="7"/>
  <c r="N227" i="7"/>
  <c r="N228" i="7"/>
  <c r="N229" i="7"/>
  <c r="N230" i="7"/>
  <c r="N231" i="7"/>
  <c r="N232" i="7"/>
  <c r="N233" i="7"/>
  <c r="N234" i="7"/>
  <c r="N235" i="7"/>
  <c r="N236" i="7"/>
  <c r="N237" i="7"/>
  <c r="N238" i="7"/>
  <c r="N239" i="7"/>
  <c r="N240" i="7"/>
  <c r="N241" i="7"/>
  <c r="N242" i="7"/>
  <c r="N243" i="7"/>
  <c r="N244" i="7"/>
  <c r="N245" i="7"/>
  <c r="N246" i="7"/>
  <c r="N247" i="7"/>
  <c r="N248" i="7"/>
  <c r="N249" i="7"/>
  <c r="N250" i="7"/>
  <c r="N251" i="7"/>
  <c r="N252" i="7"/>
  <c r="N253" i="7"/>
  <c r="N254" i="7"/>
  <c r="N255" i="7"/>
  <c r="N256" i="7"/>
  <c r="N257" i="7"/>
  <c r="N258" i="7"/>
  <c r="N259" i="7"/>
  <c r="N260" i="7"/>
  <c r="N261" i="7"/>
  <c r="N262" i="7"/>
  <c r="N263" i="7"/>
  <c r="N264" i="7"/>
  <c r="N265" i="7"/>
  <c r="N266" i="7"/>
  <c r="N267" i="7"/>
  <c r="N268" i="7"/>
  <c r="N269" i="7"/>
  <c r="N270" i="7"/>
  <c r="N271" i="7"/>
  <c r="N272" i="7"/>
  <c r="N273" i="7"/>
  <c r="N274" i="7"/>
  <c r="N275" i="7"/>
  <c r="N276" i="7"/>
  <c r="N277" i="7"/>
  <c r="N278" i="7"/>
  <c r="N279" i="7"/>
  <c r="N280" i="7"/>
  <c r="N281" i="7"/>
  <c r="N282" i="7"/>
  <c r="N283" i="7"/>
  <c r="N284" i="7"/>
  <c r="N285" i="7"/>
  <c r="N286" i="7"/>
  <c r="N288" i="7"/>
  <c r="N289" i="7"/>
  <c r="N290" i="7"/>
  <c r="N291" i="7"/>
  <c r="N293" i="7"/>
  <c r="N294" i="7"/>
  <c r="N295" i="7"/>
  <c r="N296" i="7"/>
  <c r="N297" i="7"/>
  <c r="N298" i="7"/>
  <c r="N299" i="7"/>
  <c r="N300" i="7"/>
  <c r="N301" i="7"/>
  <c r="N302" i="7"/>
  <c r="N303" i="7"/>
  <c r="N308" i="7"/>
  <c r="N309" i="7"/>
  <c r="N310" i="7"/>
  <c r="N311" i="7"/>
  <c r="N312" i="7"/>
  <c r="N313" i="7"/>
  <c r="N314" i="7"/>
  <c r="N316" i="7"/>
  <c r="N317" i="7"/>
  <c r="N318" i="7"/>
  <c r="N319" i="7"/>
  <c r="N320" i="7"/>
  <c r="N321" i="7"/>
  <c r="N322" i="7"/>
  <c r="N323" i="7"/>
  <c r="N324" i="7"/>
  <c r="N325" i="7"/>
  <c r="N326" i="7"/>
  <c r="N327" i="7"/>
  <c r="N328" i="7"/>
  <c r="N329" i="7"/>
  <c r="N330" i="7"/>
  <c r="N331" i="7"/>
  <c r="N332" i="7"/>
  <c r="N333" i="7"/>
  <c r="N334" i="7"/>
  <c r="N335" i="7"/>
  <c r="N336" i="7"/>
  <c r="N337" i="7"/>
  <c r="N338" i="7"/>
  <c r="N339" i="7"/>
  <c r="N340" i="7"/>
  <c r="N341" i="7"/>
  <c r="N342" i="7"/>
  <c r="N343" i="7"/>
  <c r="N344" i="7"/>
  <c r="N345" i="7"/>
  <c r="N346" i="7"/>
  <c r="N347" i="7"/>
  <c r="N348" i="7"/>
  <c r="N349" i="7"/>
  <c r="N350" i="7"/>
  <c r="N351" i="7"/>
  <c r="N352" i="7"/>
  <c r="N353" i="7"/>
  <c r="N354" i="7"/>
  <c r="N355" i="7"/>
  <c r="N356" i="7"/>
  <c r="N357" i="7"/>
  <c r="N358" i="7"/>
  <c r="N359" i="7"/>
  <c r="N360" i="7"/>
  <c r="N361" i="7"/>
  <c r="N362" i="7"/>
  <c r="N363" i="7"/>
  <c r="N364" i="7"/>
  <c r="N365" i="7"/>
  <c r="N366" i="7"/>
  <c r="N367" i="7"/>
  <c r="N368" i="7"/>
  <c r="N369" i="7"/>
  <c r="N370" i="7"/>
  <c r="N371" i="7"/>
  <c r="N372" i="7"/>
  <c r="N373" i="7"/>
  <c r="N374" i="7"/>
  <c r="N375" i="7"/>
  <c r="N376" i="7"/>
  <c r="N377" i="7"/>
  <c r="N378" i="7"/>
  <c r="N379" i="7"/>
  <c r="N380" i="7"/>
  <c r="N381" i="7"/>
  <c r="N382" i="7"/>
  <c r="N383" i="7"/>
  <c r="N384" i="7"/>
  <c r="N385" i="7"/>
  <c r="N386" i="7"/>
  <c r="N387" i="7"/>
  <c r="N388" i="7"/>
  <c r="N389" i="7"/>
  <c r="N390" i="7"/>
  <c r="N391" i="7"/>
  <c r="N392" i="7"/>
  <c r="N393" i="7"/>
  <c r="N394" i="7"/>
  <c r="N395" i="7"/>
  <c r="N396" i="7"/>
  <c r="N397" i="7"/>
  <c r="N398" i="7"/>
  <c r="N399" i="7"/>
  <c r="N400" i="7"/>
  <c r="N401" i="7"/>
  <c r="N402" i="7"/>
  <c r="N403" i="7"/>
  <c r="N404" i="7"/>
  <c r="N405" i="7"/>
  <c r="N406" i="7"/>
  <c r="N407" i="7"/>
  <c r="N408" i="7"/>
  <c r="N412" i="7"/>
  <c r="N413" i="7"/>
  <c r="N414" i="7"/>
  <c r="N415" i="7"/>
  <c r="N416" i="7"/>
  <c r="N417" i="7"/>
  <c r="N418" i="7"/>
  <c r="N419" i="7"/>
  <c r="N420" i="7"/>
  <c r="N421" i="7"/>
  <c r="N422" i="7"/>
  <c r="N423" i="7"/>
  <c r="N424" i="7"/>
  <c r="N425" i="7"/>
  <c r="N426" i="7"/>
  <c r="N427" i="7"/>
  <c r="N428" i="7"/>
  <c r="N429" i="7"/>
  <c r="N430" i="7"/>
  <c r="N431" i="7"/>
  <c r="N432" i="7"/>
  <c r="N433" i="7"/>
  <c r="N434" i="7"/>
  <c r="N435" i="7"/>
  <c r="N436" i="7"/>
  <c r="N439" i="7"/>
  <c r="N440" i="7"/>
  <c r="N441" i="7"/>
  <c r="N442" i="7"/>
  <c r="N443" i="7"/>
  <c r="N444" i="7"/>
  <c r="N445" i="7"/>
  <c r="N446" i="7"/>
  <c r="N447" i="7"/>
  <c r="N448" i="7"/>
  <c r="N449" i="7"/>
  <c r="N450" i="7"/>
  <c r="N451" i="7"/>
  <c r="N452" i="7"/>
  <c r="N453" i="7"/>
  <c r="N454" i="7"/>
  <c r="N455" i="7"/>
  <c r="N456" i="7"/>
  <c r="N457" i="7"/>
  <c r="N458" i="7"/>
  <c r="N459" i="7"/>
  <c r="N460" i="7"/>
  <c r="N461" i="7"/>
  <c r="N462" i="7"/>
  <c r="N463" i="7"/>
  <c r="N464" i="7"/>
  <c r="N465" i="7"/>
  <c r="N466" i="7"/>
  <c r="N467" i="7"/>
  <c r="N468" i="7"/>
  <c r="N469" i="7"/>
  <c r="N470" i="7"/>
  <c r="N471" i="7"/>
  <c r="N472" i="7"/>
  <c r="N473" i="7"/>
  <c r="N474" i="7"/>
  <c r="N475" i="7"/>
  <c r="N476" i="7"/>
  <c r="N477" i="7"/>
  <c r="N478" i="7"/>
  <c r="N482" i="7"/>
  <c r="N483" i="7"/>
  <c r="N484" i="7"/>
  <c r="N485" i="7"/>
  <c r="N486" i="7"/>
  <c r="N487" i="7"/>
  <c r="N488" i="7"/>
  <c r="N489" i="7"/>
  <c r="N490" i="7"/>
  <c r="N491" i="7"/>
  <c r="N492" i="7"/>
  <c r="N493" i="7"/>
  <c r="N494" i="7"/>
  <c r="N495" i="7"/>
  <c r="N496" i="7"/>
  <c r="N497" i="7"/>
  <c r="N498" i="7"/>
  <c r="N499" i="7"/>
  <c r="N500" i="7"/>
  <c r="N501" i="7"/>
  <c r="N502" i="7"/>
  <c r="N503" i="7"/>
  <c r="N504" i="7"/>
  <c r="N506" i="7"/>
  <c r="N507" i="7"/>
  <c r="N508" i="7"/>
  <c r="N509" i="7"/>
  <c r="N510" i="7"/>
  <c r="N511" i="7"/>
  <c r="N512" i="7"/>
  <c r="N513" i="7"/>
  <c r="N514" i="7"/>
  <c r="N515" i="7"/>
  <c r="N516" i="7"/>
  <c r="N517" i="7"/>
  <c r="N518" i="7"/>
  <c r="N519" i="7"/>
  <c r="N520" i="7"/>
  <c r="N521" i="7"/>
  <c r="N523" i="7"/>
  <c r="N525" i="7"/>
  <c r="N526" i="7"/>
  <c r="N527" i="7"/>
  <c r="N528" i="7"/>
  <c r="N529" i="7"/>
  <c r="N530" i="7"/>
  <c r="N531" i="7"/>
  <c r="N532" i="7"/>
  <c r="N533" i="7"/>
  <c r="N534" i="7"/>
  <c r="N535" i="7"/>
  <c r="N536" i="7"/>
  <c r="N538" i="7"/>
  <c r="N540" i="7"/>
  <c r="N541" i="7"/>
  <c r="N542" i="7"/>
  <c r="N543" i="7"/>
  <c r="N544" i="7"/>
  <c r="N545" i="7"/>
  <c r="N546" i="7"/>
  <c r="N547" i="7"/>
  <c r="N548" i="7"/>
  <c r="N549" i="7"/>
  <c r="N550" i="7"/>
  <c r="N551" i="7"/>
  <c r="N552" i="7"/>
  <c r="N553" i="7"/>
  <c r="N554" i="7"/>
  <c r="N555" i="7"/>
  <c r="N556" i="7"/>
  <c r="N557" i="7"/>
  <c r="N558" i="7"/>
  <c r="N559" i="7"/>
  <c r="N560" i="7"/>
  <c r="N561" i="7"/>
  <c r="N562" i="7"/>
  <c r="N563" i="7"/>
  <c r="N564" i="7"/>
  <c r="N565" i="7"/>
  <c r="N566" i="7"/>
  <c r="N567" i="7"/>
  <c r="N568" i="7"/>
  <c r="N569" i="7"/>
  <c r="N570" i="7"/>
  <c r="N571" i="7"/>
  <c r="N572" i="7"/>
  <c r="N573" i="7"/>
  <c r="N574" i="7"/>
  <c r="N575" i="7"/>
  <c r="N576" i="7"/>
  <c r="N577" i="7"/>
  <c r="N578" i="7"/>
  <c r="N579" i="7"/>
  <c r="N580" i="7"/>
  <c r="N581" i="7"/>
  <c r="N582" i="7"/>
  <c r="N583" i="7"/>
  <c r="N584" i="7"/>
  <c r="N585" i="7"/>
  <c r="N586" i="7"/>
  <c r="N587" i="7"/>
  <c r="N588" i="7"/>
  <c r="N589" i="7"/>
  <c r="N590" i="7"/>
  <c r="N591" i="7"/>
  <c r="N592" i="7"/>
  <c r="N593" i="7"/>
  <c r="N594" i="7"/>
  <c r="N595" i="7"/>
  <c r="N596" i="7"/>
  <c r="N597" i="7"/>
  <c r="N598" i="7"/>
  <c r="N602" i="7"/>
  <c r="N603" i="7"/>
  <c r="N604" i="7"/>
  <c r="N605" i="7"/>
  <c r="N606" i="7"/>
  <c r="N607" i="7"/>
  <c r="N608" i="7"/>
  <c r="N611" i="7"/>
  <c r="N612" i="7"/>
  <c r="N613" i="7"/>
  <c r="N614" i="7"/>
  <c r="N615" i="7"/>
  <c r="N616" i="7"/>
  <c r="N617" i="7"/>
  <c r="N618" i="7"/>
  <c r="N619" i="7"/>
  <c r="N620" i="7"/>
  <c r="N621" i="7"/>
  <c r="N622" i="7"/>
  <c r="N623" i="7"/>
  <c r="N624" i="7"/>
  <c r="N625" i="7"/>
  <c r="N626" i="7"/>
  <c r="N627" i="7"/>
  <c r="N631" i="7"/>
  <c r="N632" i="7"/>
  <c r="N633" i="7"/>
  <c r="N634" i="7"/>
  <c r="N635" i="7"/>
  <c r="N636" i="7"/>
  <c r="N637" i="7"/>
  <c r="N638" i="7"/>
  <c r="N641" i="7"/>
  <c r="N642" i="7"/>
  <c r="N643" i="7"/>
  <c r="N644" i="7"/>
  <c r="N645" i="7"/>
  <c r="N646" i="7"/>
  <c r="N647" i="7"/>
  <c r="N648" i="7"/>
  <c r="N649" i="7"/>
  <c r="N650" i="7"/>
  <c r="N651" i="7"/>
  <c r="N652" i="7"/>
  <c r="N653" i="7"/>
  <c r="N654" i="7"/>
  <c r="N655" i="7"/>
  <c r="N656" i="7"/>
  <c r="N657" i="7"/>
  <c r="N658" i="7"/>
  <c r="N659" i="7"/>
  <c r="N660" i="7"/>
  <c r="N661" i="7"/>
  <c r="N662" i="7"/>
  <c r="N663" i="7"/>
  <c r="N664" i="7"/>
  <c r="N665" i="7"/>
  <c r="N670" i="7"/>
  <c r="N671" i="7"/>
  <c r="N672" i="7"/>
  <c r="N673" i="7"/>
  <c r="N674" i="7"/>
  <c r="N675" i="7"/>
  <c r="N676" i="7"/>
  <c r="N677" i="7"/>
  <c r="N678" i="7"/>
  <c r="N679" i="7"/>
  <c r="N680" i="7"/>
  <c r="N681" i="7"/>
  <c r="N682" i="7"/>
  <c r="N683" i="7"/>
  <c r="N684" i="7"/>
  <c r="N685" i="7"/>
  <c r="N686" i="7"/>
  <c r="N687" i="7"/>
  <c r="N688" i="7"/>
  <c r="N689" i="7"/>
  <c r="N690" i="7"/>
  <c r="N691" i="7"/>
  <c r="N692" i="7"/>
  <c r="N693" i="7"/>
  <c r="N694" i="7"/>
  <c r="N695" i="7"/>
  <c r="N696" i="7"/>
  <c r="N697" i="7"/>
  <c r="N698" i="7"/>
  <c r="N699" i="7"/>
  <c r="N700" i="7"/>
  <c r="N701" i="7"/>
  <c r="N702" i="7"/>
  <c r="N703" i="7"/>
  <c r="N704" i="7"/>
  <c r="N705" i="7"/>
  <c r="N706" i="7"/>
  <c r="N707" i="7"/>
  <c r="N708" i="7"/>
  <c r="N709" i="7"/>
  <c r="N710" i="7"/>
  <c r="N711" i="7"/>
  <c r="N712" i="7"/>
  <c r="N713" i="7"/>
  <c r="N714" i="7"/>
  <c r="N715" i="7"/>
  <c r="N716" i="7"/>
  <c r="N717" i="7"/>
  <c r="N718" i="7"/>
  <c r="N719" i="7"/>
  <c r="N720" i="7"/>
  <c r="N721" i="7"/>
  <c r="N722" i="7"/>
  <c r="N723" i="7"/>
  <c r="N724" i="7"/>
  <c r="N725" i="7"/>
  <c r="N726" i="7"/>
  <c r="N727" i="7"/>
  <c r="N728" i="7"/>
  <c r="N729" i="7"/>
  <c r="N730" i="7"/>
  <c r="N731" i="7"/>
  <c r="N732" i="7"/>
  <c r="N733" i="7"/>
  <c r="N734" i="7"/>
  <c r="N735" i="7"/>
  <c r="N736" i="7"/>
  <c r="N737" i="7"/>
  <c r="N738" i="7"/>
  <c r="N739" i="7"/>
  <c r="N740" i="7"/>
  <c r="N741" i="7"/>
  <c r="N742" i="7"/>
  <c r="N743" i="7"/>
  <c r="N744" i="7"/>
  <c r="N747" i="7"/>
  <c r="N750" i="7"/>
  <c r="N751" i="7"/>
  <c r="N752" i="7"/>
  <c r="N753" i="7"/>
  <c r="N754" i="7"/>
  <c r="N755" i="7"/>
  <c r="N756" i="7"/>
  <c r="N757" i="7"/>
  <c r="N758" i="7"/>
  <c r="N759" i="7"/>
  <c r="N760" i="7"/>
  <c r="N761" i="7"/>
  <c r="N765" i="7"/>
  <c r="N766" i="7"/>
  <c r="N767" i="7"/>
  <c r="N768" i="7"/>
  <c r="N769" i="7"/>
  <c r="N770" i="7"/>
  <c r="N771" i="7"/>
  <c r="N773" i="7"/>
  <c r="N774" i="7"/>
  <c r="N775" i="7"/>
  <c r="N776" i="7"/>
  <c r="N777" i="7"/>
  <c r="N778" i="7"/>
  <c r="N779" i="7"/>
  <c r="N780" i="7"/>
  <c r="N781" i="7"/>
  <c r="N782" i="7"/>
  <c r="N783" i="7"/>
  <c r="N784" i="7"/>
  <c r="N785" i="7"/>
  <c r="N788" i="7"/>
  <c r="N789" i="7"/>
  <c r="N790" i="7"/>
  <c r="N791" i="7"/>
  <c r="N792" i="7"/>
  <c r="N793" i="7"/>
  <c r="N794" i="7"/>
  <c r="N795" i="7"/>
  <c r="N796" i="7"/>
  <c r="N797" i="7"/>
  <c r="N798" i="7"/>
  <c r="N799" i="7"/>
  <c r="N800" i="7"/>
  <c r="N801" i="7"/>
  <c r="N802" i="7"/>
  <c r="N803" i="7"/>
  <c r="N804" i="7"/>
  <c r="N805" i="7"/>
  <c r="N806" i="7"/>
  <c r="N807" i="7"/>
  <c r="N808" i="7"/>
  <c r="N809" i="7"/>
  <c r="N810" i="7"/>
  <c r="N811" i="7"/>
  <c r="N812" i="7"/>
  <c r="N813" i="7"/>
  <c r="N814" i="7"/>
  <c r="N815" i="7"/>
  <c r="N816" i="7"/>
  <c r="N817" i="7"/>
  <c r="N818" i="7"/>
  <c r="N819" i="7"/>
  <c r="N820" i="7"/>
  <c r="N821" i="7"/>
  <c r="N822" i="7"/>
  <c r="N823" i="7"/>
  <c r="N824" i="7"/>
  <c r="N825" i="7"/>
  <c r="N826" i="7"/>
  <c r="N827" i="7"/>
  <c r="N828" i="7"/>
  <c r="N829" i="7"/>
  <c r="N830" i="7"/>
  <c r="N831" i="7"/>
  <c r="N832" i="7"/>
  <c r="N833" i="7"/>
  <c r="N834" i="7"/>
  <c r="N835" i="7"/>
  <c r="N836" i="7"/>
  <c r="N837" i="7"/>
  <c r="N838" i="7"/>
  <c r="N839" i="7"/>
  <c r="N840" i="7"/>
  <c r="N841" i="7"/>
  <c r="N842" i="7"/>
  <c r="N843" i="7"/>
  <c r="N844" i="7"/>
  <c r="N845" i="7"/>
  <c r="N846" i="7"/>
  <c r="N847" i="7"/>
  <c r="N848" i="7"/>
  <c r="N852" i="7"/>
  <c r="N853" i="7"/>
  <c r="N854" i="7"/>
  <c r="N855" i="7"/>
  <c r="N856" i="7"/>
  <c r="N857" i="7"/>
  <c r="N858" i="7"/>
  <c r="N859" i="7"/>
  <c r="N860" i="7"/>
  <c r="N861" i="7"/>
  <c r="N862" i="7"/>
  <c r="N863" i="7"/>
  <c r="N864" i="7"/>
  <c r="N865" i="7"/>
  <c r="N868" i="7"/>
  <c r="N869" i="7"/>
  <c r="N870" i="7"/>
  <c r="N871" i="7"/>
  <c r="N872" i="7"/>
  <c r="N873" i="7"/>
  <c r="N874" i="7"/>
  <c r="N875" i="7"/>
  <c r="N876" i="7"/>
  <c r="N877" i="7"/>
  <c r="N878" i="7"/>
  <c r="N879" i="7"/>
  <c r="N880" i="7"/>
  <c r="N881" i="7"/>
  <c r="N882" i="7"/>
  <c r="N883" i="7"/>
  <c r="N884" i="7"/>
  <c r="N885" i="7"/>
  <c r="N886" i="7"/>
  <c r="N887" i="7"/>
  <c r="N888" i="7"/>
  <c r="N889" i="7"/>
  <c r="N890" i="7"/>
  <c r="N891" i="7"/>
  <c r="N892" i="7"/>
  <c r="N893" i="7"/>
  <c r="N895" i="7"/>
  <c r="N896" i="7"/>
  <c r="N898" i="7"/>
  <c r="N899" i="7"/>
  <c r="N900" i="7"/>
  <c r="N901" i="7"/>
  <c r="N902" i="7"/>
  <c r="N903" i="7"/>
  <c r="N904" i="7"/>
  <c r="N905" i="7"/>
  <c r="N906" i="7"/>
  <c r="N907" i="7"/>
  <c r="N908" i="7"/>
  <c r="N909" i="7"/>
  <c r="N910" i="7"/>
  <c r="N911" i="7"/>
  <c r="N912" i="7"/>
  <c r="N913" i="7"/>
  <c r="N914" i="7"/>
  <c r="N915" i="7"/>
  <c r="N916" i="7"/>
  <c r="N917" i="7"/>
  <c r="N918" i="7"/>
  <c r="N919" i="7"/>
  <c r="N920" i="7"/>
  <c r="N922" i="7"/>
  <c r="N923" i="7"/>
  <c r="N924" i="7"/>
  <c r="N925" i="7"/>
  <c r="N927" i="7"/>
  <c r="N928" i="7"/>
  <c r="N929" i="7"/>
  <c r="N930" i="7"/>
  <c r="N931" i="7"/>
  <c r="N932" i="7"/>
  <c r="N933" i="7"/>
  <c r="N934" i="7"/>
  <c r="N935" i="7"/>
  <c r="N936" i="7"/>
  <c r="N937" i="7"/>
  <c r="N938" i="7"/>
  <c r="N939" i="7"/>
  <c r="N940" i="7"/>
  <c r="N941" i="7"/>
  <c r="N942" i="7"/>
  <c r="N943" i="7"/>
  <c r="N944" i="7"/>
  <c r="N945" i="7"/>
  <c r="N948" i="7"/>
  <c r="N949" i="7"/>
  <c r="N950" i="7"/>
  <c r="N952" i="7"/>
  <c r="N953" i="7"/>
  <c r="N954" i="7"/>
  <c r="N955" i="7"/>
  <c r="N956" i="7"/>
  <c r="N957" i="7"/>
  <c r="N958" i="7"/>
  <c r="N959" i="7"/>
  <c r="N960" i="7"/>
  <c r="N961" i="7"/>
  <c r="N962" i="7"/>
  <c r="N963" i="7"/>
  <c r="N964" i="7"/>
  <c r="N965" i="7"/>
  <c r="N966" i="7"/>
  <c r="N967" i="7"/>
  <c r="N968" i="7"/>
  <c r="N969" i="7"/>
  <c r="N970" i="7"/>
  <c r="N971" i="7"/>
  <c r="N973" i="7"/>
  <c r="N974" i="7"/>
  <c r="N975" i="7"/>
  <c r="N976" i="7"/>
  <c r="N977" i="7"/>
  <c r="N978" i="7"/>
  <c r="N979" i="7"/>
  <c r="N981" i="7"/>
  <c r="N982" i="7"/>
  <c r="N984" i="7"/>
  <c r="N985" i="7"/>
  <c r="N986" i="7"/>
  <c r="N987" i="7"/>
  <c r="N988" i="7"/>
  <c r="N989" i="7"/>
  <c r="N990" i="7"/>
  <c r="N991" i="7"/>
  <c r="N992" i="7"/>
  <c r="N993" i="7"/>
  <c r="N994" i="7"/>
  <c r="N995" i="7"/>
  <c r="N996" i="7"/>
  <c r="N997" i="7"/>
  <c r="N998" i="7"/>
  <c r="N999" i="7"/>
  <c r="N1000" i="7"/>
  <c r="N1001" i="7"/>
  <c r="N1002" i="7"/>
  <c r="N1004" i="7"/>
  <c r="N1005" i="7"/>
  <c r="N1006" i="7"/>
  <c r="N1007" i="7"/>
  <c r="N1008" i="7"/>
  <c r="N1009" i="7"/>
  <c r="N1010" i="7"/>
  <c r="N1011" i="7"/>
  <c r="N1012" i="7"/>
  <c r="N1013" i="7"/>
  <c r="N1014" i="7"/>
  <c r="N1015" i="7"/>
  <c r="N1016" i="7"/>
  <c r="N1017" i="7"/>
  <c r="N1018" i="7"/>
  <c r="N1019" i="7"/>
  <c r="N1020" i="7"/>
  <c r="N1021" i="7"/>
  <c r="N1022" i="7"/>
  <c r="N1023" i="7"/>
  <c r="N1024" i="7"/>
  <c r="N1025" i="7"/>
  <c r="N1026" i="7"/>
  <c r="N1027" i="7"/>
  <c r="N1028" i="7"/>
  <c r="N1029" i="7"/>
  <c r="N1030" i="7"/>
  <c r="N1031" i="7"/>
  <c r="N1032" i="7"/>
  <c r="N1033" i="7"/>
  <c r="N1034" i="7"/>
  <c r="N1035" i="7"/>
  <c r="N1036" i="7"/>
  <c r="N1037" i="7"/>
  <c r="N1038" i="7"/>
  <c r="N1039" i="7"/>
  <c r="N1040" i="7"/>
  <c r="N1041" i="7"/>
  <c r="N1042" i="7"/>
  <c r="N1043" i="7"/>
  <c r="N1044" i="7"/>
  <c r="N1045" i="7"/>
  <c r="N1046" i="7"/>
  <c r="N1047" i="7"/>
  <c r="N1048" i="7"/>
  <c r="N1049" i="7"/>
  <c r="N1050" i="7"/>
  <c r="N1051" i="7"/>
  <c r="N1052" i="7"/>
  <c r="N1053" i="7"/>
  <c r="N1054" i="7"/>
  <c r="N1055" i="7"/>
  <c r="N1056" i="7"/>
  <c r="N1057" i="7"/>
  <c r="N1058" i="7"/>
  <c r="N1059" i="7"/>
  <c r="N1060" i="7"/>
  <c r="N1061" i="7"/>
  <c r="N1062" i="7"/>
  <c r="N1063" i="7"/>
  <c r="N1064" i="7"/>
  <c r="N1065" i="7"/>
  <c r="N1066" i="7"/>
  <c r="N1067" i="7"/>
  <c r="N1068" i="7"/>
  <c r="N1069" i="7"/>
  <c r="N1070" i="7"/>
  <c r="N1071" i="7"/>
  <c r="N1072" i="7"/>
  <c r="N1073" i="7"/>
  <c r="N1074" i="7"/>
  <c r="N1075" i="7"/>
  <c r="N1076" i="7"/>
  <c r="N1077" i="7"/>
  <c r="N1078" i="7"/>
  <c r="N1079" i="7"/>
  <c r="N1083" i="7"/>
  <c r="N1084" i="7"/>
  <c r="N1085" i="7"/>
  <c r="N1086" i="7"/>
  <c r="N1087" i="7"/>
  <c r="N1088" i="7"/>
  <c r="N1089" i="7"/>
  <c r="N1090" i="7"/>
  <c r="N1091" i="7"/>
  <c r="N1092" i="7"/>
  <c r="N1093" i="7"/>
  <c r="N1094" i="7"/>
  <c r="N1095" i="7"/>
  <c r="N1096" i="7"/>
  <c r="N1097" i="7"/>
  <c r="N1098" i="7"/>
  <c r="N1099" i="7"/>
  <c r="N1100" i="7"/>
  <c r="N1101" i="7"/>
  <c r="N1102" i="7"/>
  <c r="N1103" i="7"/>
  <c r="N1104" i="7"/>
  <c r="N1105" i="7"/>
  <c r="N1106" i="7"/>
  <c r="N1107" i="7"/>
  <c r="N1108" i="7"/>
  <c r="N1109" i="7"/>
  <c r="N1110" i="7"/>
  <c r="N1111" i="7"/>
  <c r="N1112" i="7"/>
  <c r="N1113" i="7"/>
  <c r="N1114" i="7"/>
  <c r="N1115" i="7"/>
  <c r="N1116" i="7"/>
  <c r="N1117" i="7"/>
  <c r="N1118" i="7"/>
  <c r="N1119" i="7"/>
  <c r="N1120" i="7"/>
  <c r="N1121" i="7"/>
  <c r="N1122" i="7"/>
  <c r="N1123" i="7"/>
  <c r="N1124" i="7"/>
  <c r="N1125" i="7"/>
  <c r="N1126" i="7"/>
  <c r="N1127" i="7"/>
  <c r="N1128" i="7"/>
  <c r="N1129" i="7"/>
  <c r="N1130" i="7"/>
  <c r="N1131" i="7"/>
  <c r="N1132" i="7"/>
  <c r="N1133" i="7"/>
  <c r="N1134" i="7"/>
  <c r="N1135" i="7"/>
  <c r="N1136" i="7"/>
  <c r="N1137" i="7"/>
  <c r="N1138" i="7"/>
  <c r="N1139" i="7"/>
  <c r="N1140" i="7"/>
  <c r="N1141" i="7"/>
  <c r="N1142" i="7"/>
  <c r="N1143" i="7"/>
  <c r="N1144" i="7"/>
  <c r="N1145" i="7"/>
  <c r="N1146" i="7"/>
  <c r="N1147" i="7"/>
  <c r="N1148" i="7"/>
  <c r="N1149" i="7"/>
  <c r="N1150" i="7"/>
  <c r="N1154" i="7"/>
  <c r="N1155" i="7"/>
  <c r="N1156" i="7"/>
  <c r="N1157" i="7"/>
  <c r="N1158" i="7"/>
  <c r="N1159" i="7"/>
  <c r="N1160" i="7"/>
  <c r="N1161" i="7"/>
  <c r="N1162" i="7"/>
  <c r="N1163" i="7"/>
  <c r="N1164" i="7"/>
  <c r="N1165" i="7"/>
  <c r="N1166" i="7"/>
  <c r="N1167" i="7"/>
  <c r="N1168" i="7"/>
  <c r="N1170" i="7"/>
  <c r="N1171" i="7"/>
  <c r="N1172" i="7"/>
  <c r="N1173" i="7"/>
  <c r="N1174" i="7"/>
  <c r="N1175" i="7"/>
  <c r="N1176" i="7"/>
  <c r="N1177" i="7"/>
  <c r="N1178" i="7"/>
  <c r="N1179" i="7"/>
  <c r="N1180" i="7"/>
  <c r="N1182" i="7"/>
  <c r="N1183" i="7"/>
  <c r="N1184" i="7"/>
  <c r="N1185" i="7"/>
  <c r="N1186" i="7"/>
  <c r="N1187" i="7"/>
  <c r="N1188" i="7"/>
  <c r="N1189" i="7"/>
  <c r="N1190" i="7"/>
  <c r="N1191" i="7"/>
  <c r="N1192" i="7"/>
  <c r="N1193" i="7"/>
  <c r="N1194" i="7"/>
  <c r="N1195" i="7"/>
  <c r="N1196" i="7"/>
  <c r="N1197" i="7"/>
  <c r="N1198" i="7"/>
  <c r="N1199" i="7"/>
  <c r="N1200" i="7"/>
  <c r="N1201" i="7"/>
  <c r="N1202" i="7"/>
  <c r="N1203" i="7"/>
  <c r="N1204" i="7"/>
  <c r="N1205" i="7"/>
  <c r="N1206" i="7"/>
  <c r="N1207" i="7"/>
  <c r="N1208" i="7"/>
  <c r="N1209" i="7"/>
  <c r="N1210" i="7"/>
  <c r="N1211" i="7"/>
  <c r="N1212" i="7"/>
  <c r="N1213" i="7"/>
  <c r="N1216" i="7"/>
  <c r="N1217" i="7"/>
  <c r="N1218" i="7"/>
  <c r="N1219" i="7"/>
  <c r="N1220" i="7"/>
  <c r="N1221" i="7"/>
  <c r="N1222" i="7"/>
  <c r="N1223" i="7"/>
  <c r="N1224" i="7"/>
  <c r="N1225" i="7"/>
  <c r="N1226" i="7"/>
  <c r="N1227" i="7"/>
  <c r="N1228" i="7"/>
  <c r="N1229" i="7"/>
  <c r="N1232" i="7"/>
  <c r="N1235" i="7"/>
  <c r="N1236" i="7"/>
  <c r="N1237" i="7"/>
  <c r="N1238" i="7"/>
  <c r="N1239" i="7"/>
  <c r="N1240" i="7"/>
  <c r="N1244" i="7"/>
  <c r="N1245" i="7"/>
  <c r="N1246" i="7"/>
  <c r="N1247" i="7"/>
  <c r="N1248" i="7"/>
  <c r="N1251" i="7"/>
  <c r="N1252" i="7"/>
  <c r="N1253" i="7"/>
  <c r="N1254" i="7"/>
  <c r="N1255" i="7"/>
  <c r="N1256" i="7"/>
  <c r="N1257" i="7"/>
  <c r="G75" i="15"/>
  <c r="I1258" i="7"/>
  <c r="T1257" i="7"/>
  <c r="G16" i="17"/>
  <c r="G18" i="17"/>
  <c r="G19" i="17"/>
  <c r="G20" i="17"/>
  <c r="G21" i="17"/>
  <c r="G22" i="17"/>
  <c r="G23" i="17"/>
  <c r="G26" i="17"/>
  <c r="G27" i="17"/>
  <c r="G28" i="17"/>
  <c r="G29" i="17"/>
  <c r="G32" i="17"/>
  <c r="G34" i="17"/>
  <c r="G39" i="17"/>
  <c r="G40" i="17"/>
  <c r="G43" i="17"/>
  <c r="G48" i="17"/>
  <c r="G50" i="17"/>
  <c r="G53" i="17"/>
  <c r="G54" i="17"/>
  <c r="G58" i="17"/>
  <c r="G60" i="17"/>
  <c r="G65" i="17"/>
  <c r="G67" i="17"/>
  <c r="G72" i="17"/>
  <c r="G14" i="17"/>
  <c r="G76" i="17" s="1"/>
  <c r="D223" i="15"/>
  <c r="D14" i="16"/>
  <c r="D15" i="16"/>
  <c r="D16" i="16"/>
  <c r="D17" i="16"/>
  <c r="D18" i="16"/>
  <c r="D19" i="16"/>
  <c r="D20" i="16"/>
  <c r="D21" i="16"/>
  <c r="D23" i="16"/>
  <c r="D24" i="16"/>
  <c r="D25" i="16"/>
  <c r="D26" i="16"/>
  <c r="D22" i="16"/>
  <c r="P114" i="7" l="1"/>
  <c r="N114" i="7" s="1"/>
  <c r="P24" i="7"/>
  <c r="N24" i="7" s="1"/>
  <c r="P148" i="7"/>
  <c r="N148" i="7" s="1"/>
  <c r="P1242" i="7"/>
  <c r="N1242" i="7" s="1"/>
  <c r="P946" i="7"/>
  <c r="N946" i="7" s="1"/>
  <c r="P481" i="7"/>
  <c r="N481" i="7" s="1"/>
  <c r="P304" i="7"/>
  <c r="N304" i="7" s="1"/>
  <c r="P159" i="7"/>
  <c r="N159" i="7" s="1"/>
  <c r="P926" i="7"/>
  <c r="N926" i="7" s="1"/>
  <c r="P850" i="7"/>
  <c r="N850" i="7" s="1"/>
  <c r="P764" i="7"/>
  <c r="N764" i="7" s="1"/>
  <c r="P537" i="7"/>
  <c r="N537" i="7" s="1"/>
  <c r="P142" i="7"/>
  <c r="N142" i="7" s="1"/>
  <c r="P52" i="7"/>
  <c r="N52" i="7" s="1"/>
  <c r="P610" i="7"/>
  <c r="N610" i="7" s="1"/>
  <c r="P1234" i="7"/>
  <c r="N1234" i="7" s="1"/>
  <c r="P122" i="7"/>
  <c r="N122" i="7" s="1"/>
  <c r="P640" i="7"/>
  <c r="N640" i="7" s="1"/>
  <c r="P16" i="7"/>
  <c r="N16" i="7" s="1"/>
  <c r="P1214" i="7"/>
  <c r="N1214" i="7" s="1"/>
  <c r="P668" i="7"/>
  <c r="N668" i="7" s="1"/>
  <c r="P1080" i="7"/>
  <c r="N1080" i="7" s="1"/>
  <c r="P786" i="7"/>
  <c r="N786" i="7" s="1"/>
  <c r="P772" i="7"/>
  <c r="N772" i="7" s="1"/>
  <c r="P666" i="7"/>
  <c r="N666" i="7" s="1"/>
  <c r="P136" i="7"/>
  <c r="N136" i="7" s="1"/>
  <c r="P411" i="7"/>
  <c r="N411" i="7" s="1"/>
  <c r="P134" i="7"/>
  <c r="N134" i="7" s="1"/>
  <c r="P1241" i="7"/>
  <c r="N1241" i="7" s="1"/>
  <c r="P1003" i="7"/>
  <c r="N1003" i="7" s="1"/>
  <c r="P947" i="7"/>
  <c r="N947" i="7" s="1"/>
  <c r="P849" i="7"/>
  <c r="N849" i="7" s="1"/>
  <c r="P667" i="7"/>
  <c r="N667" i="7" s="1"/>
  <c r="P639" i="7"/>
  <c r="N639" i="7" s="1"/>
  <c r="P135" i="7"/>
  <c r="N135" i="7" s="1"/>
  <c r="P51" i="7"/>
  <c r="N51" i="7" s="1"/>
  <c r="P972" i="7"/>
  <c r="N972" i="7" s="1"/>
  <c r="P762" i="7"/>
  <c r="N762" i="7" s="1"/>
  <c r="P748" i="7"/>
  <c r="N748" i="7" s="1"/>
  <c r="P524" i="7"/>
  <c r="N524" i="7" s="1"/>
  <c r="P1181" i="7"/>
  <c r="N1181" i="7" s="1"/>
  <c r="P1153" i="7"/>
  <c r="N1153" i="7" s="1"/>
  <c r="P763" i="7"/>
  <c r="N763" i="7" s="1"/>
  <c r="P609" i="7"/>
  <c r="N609" i="7" s="1"/>
  <c r="P287" i="7"/>
  <c r="N287" i="7" s="1"/>
  <c r="P1250" i="7"/>
  <c r="N1250" i="7" s="1"/>
  <c r="P1152" i="7"/>
  <c r="N1152" i="7" s="1"/>
  <c r="P1082" i="7"/>
  <c r="N1082" i="7" s="1"/>
  <c r="P746" i="7"/>
  <c r="N746" i="7" s="1"/>
  <c r="P522" i="7"/>
  <c r="N522" i="7" s="1"/>
  <c r="P480" i="7"/>
  <c r="N480" i="7" s="1"/>
  <c r="P438" i="7"/>
  <c r="N438" i="7" s="1"/>
  <c r="P410" i="7"/>
  <c r="N410" i="7" s="1"/>
  <c r="P1249" i="7"/>
  <c r="N1249" i="7" s="1"/>
  <c r="P1151" i="7"/>
  <c r="N1151" i="7" s="1"/>
  <c r="P1081" i="7"/>
  <c r="N1081" i="7" s="1"/>
  <c r="P983" i="7"/>
  <c r="N983" i="7" s="1"/>
  <c r="P787" i="7"/>
  <c r="N787" i="7" s="1"/>
  <c r="P745" i="7"/>
  <c r="N745" i="7" s="1"/>
  <c r="P479" i="7"/>
  <c r="N479" i="7" s="1"/>
  <c r="P437" i="7"/>
  <c r="N437" i="7" s="1"/>
  <c r="P409" i="7"/>
  <c r="N409" i="7" s="1"/>
  <c r="P115" i="7"/>
  <c r="N115" i="7" s="1"/>
  <c r="P1233" i="7"/>
  <c r="N1233" i="7" s="1"/>
  <c r="P897" i="7"/>
  <c r="N897" i="7" s="1"/>
  <c r="P505" i="7"/>
  <c r="N505" i="7" s="1"/>
  <c r="P127" i="7"/>
  <c r="N127" i="7" s="1"/>
  <c r="P113" i="7"/>
  <c r="N113" i="7" s="1"/>
  <c r="P43" i="7"/>
  <c r="N43" i="7" s="1"/>
  <c r="P15" i="7"/>
  <c r="N15" i="7" s="1"/>
  <c r="P980" i="7"/>
  <c r="N980" i="7" s="1"/>
  <c r="P630" i="7"/>
  <c r="N630" i="7" s="1"/>
  <c r="P168" i="7"/>
  <c r="N168" i="7" s="1"/>
  <c r="P42" i="7"/>
  <c r="N42" i="7" s="1"/>
  <c r="P14" i="7"/>
  <c r="N14" i="7" s="1"/>
  <c r="P133" i="7"/>
  <c r="N133" i="7" s="1"/>
  <c r="P1231" i="7"/>
  <c r="N1231" i="7" s="1"/>
  <c r="P951" i="7"/>
  <c r="N951" i="7" s="1"/>
  <c r="P867" i="7"/>
  <c r="N867" i="7" s="1"/>
  <c r="P629" i="7"/>
  <c r="N629" i="7" s="1"/>
  <c r="P601" i="7"/>
  <c r="N601" i="7" s="1"/>
  <c r="P307" i="7"/>
  <c r="N307" i="7" s="1"/>
  <c r="P153" i="7"/>
  <c r="N153" i="7" s="1"/>
  <c r="P41" i="7"/>
  <c r="N41" i="7" s="1"/>
  <c r="P27" i="7"/>
  <c r="N27" i="7" s="1"/>
  <c r="P1230" i="7"/>
  <c r="N1230" i="7" s="1"/>
  <c r="P894" i="7"/>
  <c r="N894" i="7" s="1"/>
  <c r="P866" i="7"/>
  <c r="N866" i="7" s="1"/>
  <c r="P628" i="7"/>
  <c r="N628" i="7" s="1"/>
  <c r="P600" i="7"/>
  <c r="N600" i="7" s="1"/>
  <c r="P306" i="7"/>
  <c r="N306" i="7" s="1"/>
  <c r="P292" i="7"/>
  <c r="N292" i="7" s="1"/>
  <c r="P138" i="7"/>
  <c r="N138" i="7" s="1"/>
  <c r="P1169" i="7"/>
  <c r="N1169" i="7" s="1"/>
  <c r="P749" i="7"/>
  <c r="N749" i="7" s="1"/>
  <c r="P539" i="7"/>
  <c r="N539" i="7" s="1"/>
  <c r="P1243" i="7"/>
  <c r="N1243" i="7" s="1"/>
  <c r="P1215" i="7"/>
  <c r="N1215" i="7" s="1"/>
  <c r="P921" i="7"/>
  <c r="N921" i="7" s="1"/>
  <c r="P851" i="7"/>
  <c r="N851" i="7" s="1"/>
  <c r="P669" i="7"/>
  <c r="N669" i="7" s="1"/>
  <c r="P599" i="7"/>
  <c r="N599" i="7" s="1"/>
  <c r="P305" i="7"/>
  <c r="N305" i="7" s="1"/>
  <c r="E18" i="5"/>
  <c r="E23" i="5"/>
  <c r="E17" i="5"/>
  <c r="E13" i="5"/>
  <c r="E12" i="5"/>
  <c r="E21" i="5"/>
  <c r="E14" i="5"/>
  <c r="E20" i="5"/>
  <c r="E16" i="5"/>
  <c r="E19" i="5"/>
  <c r="E22" i="5"/>
  <c r="E15" i="5"/>
  <c r="E11" i="5"/>
  <c r="I44" i="10"/>
  <c r="T1258" i="7"/>
  <c r="D28" i="16"/>
  <c r="E16" i="20" s="1"/>
  <c r="G17" i="15"/>
  <c r="G15" i="15"/>
  <c r="G16" i="15"/>
  <c r="G19" i="15"/>
  <c r="G20" i="15"/>
  <c r="G21" i="15"/>
  <c r="G22" i="15"/>
  <c r="G23" i="15"/>
  <c r="G26" i="15"/>
  <c r="G27" i="15"/>
  <c r="G28" i="15"/>
  <c r="G29" i="15"/>
  <c r="G30" i="15"/>
  <c r="G31" i="15"/>
  <c r="G32" i="15"/>
  <c r="G33" i="15"/>
  <c r="G34" i="15"/>
  <c r="G35" i="15"/>
  <c r="G36" i="15"/>
  <c r="G37" i="15"/>
  <c r="G38" i="15"/>
  <c r="G39" i="15"/>
  <c r="G40" i="15"/>
  <c r="G41" i="15"/>
  <c r="G42" i="15"/>
  <c r="G43" i="15"/>
  <c r="G44" i="15"/>
  <c r="G45" i="15"/>
  <c r="G47" i="15"/>
  <c r="G48" i="15"/>
  <c r="G52" i="15"/>
  <c r="G53" i="15"/>
  <c r="G54" i="15"/>
  <c r="G55" i="15"/>
  <c r="G56" i="15"/>
  <c r="G57" i="15"/>
  <c r="G58" i="15"/>
  <c r="G60" i="15"/>
  <c r="G61" i="15"/>
  <c r="G63" i="15"/>
  <c r="G64" i="15"/>
  <c r="G65" i="15"/>
  <c r="G66" i="15"/>
  <c r="G67" i="15"/>
  <c r="G68" i="15"/>
  <c r="G69" i="15"/>
  <c r="G70" i="15"/>
  <c r="G71" i="15"/>
  <c r="G72" i="15"/>
  <c r="G73" i="15"/>
  <c r="G74" i="15"/>
  <c r="G76" i="15"/>
  <c r="G77" i="15"/>
  <c r="G78" i="15"/>
  <c r="G79" i="15"/>
  <c r="G80" i="15"/>
  <c r="G81" i="15"/>
  <c r="G82" i="15"/>
  <c r="G86" i="15"/>
  <c r="G87" i="15"/>
  <c r="G88" i="15"/>
  <c r="G92" i="15"/>
  <c r="G93" i="15"/>
  <c r="G94" i="15"/>
  <c r="G95" i="15"/>
  <c r="G96" i="15"/>
  <c r="G97" i="15"/>
  <c r="G98" i="15"/>
  <c r="G99" i="15"/>
  <c r="G100" i="15"/>
  <c r="G105" i="15"/>
  <c r="G106" i="15"/>
  <c r="G108" i="15"/>
  <c r="G109" i="15"/>
  <c r="G110" i="15"/>
  <c r="G111" i="15"/>
  <c r="G112" i="15"/>
  <c r="G117" i="15"/>
  <c r="G118" i="15"/>
  <c r="G119" i="15"/>
  <c r="G120" i="15"/>
  <c r="G121" i="15"/>
  <c r="G122" i="15"/>
  <c r="G123" i="15"/>
  <c r="G124" i="15"/>
  <c r="G125" i="15"/>
  <c r="G126" i="15"/>
  <c r="G127" i="15"/>
  <c r="G128" i="15"/>
  <c r="G129" i="15"/>
  <c r="G130" i="15"/>
  <c r="G131" i="15"/>
  <c r="G133" i="15"/>
  <c r="G134" i="15"/>
  <c r="G135" i="15"/>
  <c r="G136" i="15"/>
  <c r="G137" i="15"/>
  <c r="G138" i="15"/>
  <c r="G139" i="15"/>
  <c r="G140" i="15"/>
  <c r="G141" i="15"/>
  <c r="G142" i="15"/>
  <c r="G143" i="15"/>
  <c r="G144" i="15"/>
  <c r="G145" i="15"/>
  <c r="G147" i="15"/>
  <c r="G148" i="15"/>
  <c r="G150" i="15"/>
  <c r="G151" i="15"/>
  <c r="G153" i="15"/>
  <c r="G154" i="15"/>
  <c r="G155" i="15"/>
  <c r="G156" i="15"/>
  <c r="G157" i="15"/>
  <c r="G158" i="15"/>
  <c r="G159" i="15"/>
  <c r="G160" i="15"/>
  <c r="G161" i="15"/>
  <c r="G162" i="15"/>
  <c r="G163" i="15"/>
  <c r="G164" i="15"/>
  <c r="G165" i="15"/>
  <c r="G166" i="15"/>
  <c r="G167" i="15"/>
  <c r="G174" i="15"/>
  <c r="G175" i="15"/>
  <c r="G176" i="15"/>
  <c r="G178" i="15"/>
  <c r="G179" i="15"/>
  <c r="G181" i="15"/>
  <c r="G182" i="15"/>
  <c r="G183" i="15"/>
  <c r="G184" i="15"/>
  <c r="G185" i="15"/>
  <c r="G192" i="15"/>
  <c r="G193" i="15"/>
  <c r="G194" i="15"/>
  <c r="G196" i="15"/>
  <c r="G197" i="15"/>
  <c r="G198" i="15"/>
  <c r="G199" i="15"/>
  <c r="G200" i="15"/>
  <c r="G201" i="15"/>
  <c r="G202" i="15"/>
  <c r="G203" i="15"/>
  <c r="G205" i="15"/>
  <c r="G206" i="15"/>
  <c r="G207" i="15"/>
  <c r="G208" i="15"/>
  <c r="G209" i="15"/>
  <c r="G210" i="15"/>
  <c r="G211" i="15"/>
  <c r="G212" i="15"/>
  <c r="G213" i="15"/>
  <c r="G214" i="15"/>
  <c r="G215" i="15"/>
  <c r="G216" i="15"/>
  <c r="G217" i="15"/>
  <c r="G218" i="15"/>
  <c r="G219" i="15"/>
  <c r="G220" i="15"/>
  <c r="G221" i="15"/>
  <c r="G14" i="15"/>
  <c r="G223" i="15" l="1"/>
  <c r="E15" i="20" s="1"/>
  <c r="O35" i="9" l="1"/>
  <c r="B6" i="8"/>
  <c r="D6" i="7"/>
  <c r="B6" i="6"/>
  <c r="B6" i="4"/>
  <c r="B5" i="3"/>
  <c r="M10" i="7" l="1"/>
  <c r="K13" i="13"/>
  <c r="K14" i="13"/>
  <c r="K12" i="13"/>
  <c r="N33" i="6" l="1"/>
  <c r="N35" i="6" s="1"/>
  <c r="N43" i="9"/>
  <c r="M43" i="9"/>
  <c r="L43" i="9"/>
  <c r="K43" i="9"/>
  <c r="J43" i="9"/>
  <c r="I43" i="9"/>
  <c r="N42" i="9"/>
  <c r="M42" i="9"/>
  <c r="L42" i="9"/>
  <c r="K42" i="9"/>
  <c r="J42" i="9"/>
  <c r="I42" i="9"/>
  <c r="N41" i="9"/>
  <c r="M41" i="9"/>
  <c r="L41" i="9"/>
  <c r="K41" i="9"/>
  <c r="J41" i="9"/>
  <c r="I41" i="9"/>
  <c r="N40" i="9"/>
  <c r="M40" i="9"/>
  <c r="L40" i="9"/>
  <c r="K40" i="9"/>
  <c r="J40" i="9"/>
  <c r="I40" i="9"/>
  <c r="J31" i="9"/>
  <c r="K31" i="9"/>
  <c r="L31" i="9"/>
  <c r="M31" i="9"/>
  <c r="N31" i="9"/>
  <c r="I31" i="9"/>
  <c r="O25" i="13" l="1"/>
  <c r="K23" i="13"/>
  <c r="J23" i="13"/>
  <c r="I23" i="13"/>
  <c r="H23" i="13"/>
  <c r="E23" i="13"/>
  <c r="K22" i="13"/>
  <c r="J22" i="13"/>
  <c r="I22" i="13"/>
  <c r="H22" i="13"/>
  <c r="E22" i="13"/>
  <c r="K21" i="13"/>
  <c r="J21" i="13"/>
  <c r="I21" i="13"/>
  <c r="H21" i="13"/>
  <c r="E21" i="13"/>
  <c r="K20" i="13"/>
  <c r="J20" i="13"/>
  <c r="I20" i="13"/>
  <c r="H20" i="13"/>
  <c r="E20" i="13"/>
  <c r="K19" i="13"/>
  <c r="J19" i="13"/>
  <c r="I19" i="13"/>
  <c r="H19" i="13"/>
  <c r="E19" i="13"/>
  <c r="K18" i="13"/>
  <c r="J18" i="13"/>
  <c r="I18" i="13"/>
  <c r="H18" i="13"/>
  <c r="E18" i="13"/>
  <c r="K17" i="13"/>
  <c r="J17" i="13"/>
  <c r="I17" i="13"/>
  <c r="H17" i="13"/>
  <c r="E17" i="13"/>
  <c r="K16" i="13"/>
  <c r="J16" i="13"/>
  <c r="I16" i="13"/>
  <c r="H16" i="13"/>
  <c r="E16" i="13"/>
  <c r="K15" i="13"/>
  <c r="J15" i="13"/>
  <c r="I15" i="13"/>
  <c r="H15" i="13"/>
  <c r="E15" i="13"/>
  <c r="J14" i="13"/>
  <c r="I14" i="13"/>
  <c r="E14" i="13"/>
  <c r="H14" i="13" s="1"/>
  <c r="J13" i="13"/>
  <c r="I13" i="13"/>
  <c r="E13" i="13"/>
  <c r="H13" i="13" s="1"/>
  <c r="J12" i="13"/>
  <c r="I12" i="13"/>
  <c r="E12" i="13"/>
  <c r="H12" i="13" s="1"/>
  <c r="N39" i="9"/>
  <c r="M39" i="9"/>
  <c r="L39" i="9"/>
  <c r="K39" i="9"/>
  <c r="J39" i="9"/>
  <c r="I39" i="9"/>
  <c r="N38" i="9"/>
  <c r="M38" i="9"/>
  <c r="L38" i="9"/>
  <c r="K38" i="9"/>
  <c r="J38" i="9"/>
  <c r="I38" i="9"/>
  <c r="N37" i="9"/>
  <c r="M37" i="9"/>
  <c r="L37" i="9"/>
  <c r="K37" i="9"/>
  <c r="J37" i="9"/>
  <c r="I37" i="9"/>
  <c r="Q12" i="9"/>
  <c r="B43" i="8"/>
  <c r="B49" i="8" s="1"/>
  <c r="B54" i="8" s="1"/>
  <c r="C36" i="8"/>
  <c r="C17" i="8"/>
  <c r="N10" i="7"/>
  <c r="B9" i="4"/>
  <c r="B3" i="3"/>
  <c r="B1" i="3"/>
  <c r="F11" i="5" l="1"/>
  <c r="G11" i="5" s="1"/>
  <c r="F12" i="5"/>
  <c r="G12" i="5" s="1"/>
  <c r="F13" i="5"/>
  <c r="G13" i="5" s="1"/>
  <c r="F14" i="5"/>
  <c r="G14" i="5" s="1"/>
  <c r="F15" i="5"/>
  <c r="G15" i="5" s="1"/>
  <c r="F16" i="5"/>
  <c r="G16" i="5" s="1"/>
  <c r="F17" i="5"/>
  <c r="G17" i="5" s="1"/>
  <c r="F18" i="5"/>
  <c r="G18" i="5" s="1"/>
  <c r="F19" i="5"/>
  <c r="G19" i="5" s="1"/>
  <c r="F20" i="5"/>
  <c r="G20" i="5" s="1"/>
  <c r="F21" i="5"/>
  <c r="G21" i="5" s="1"/>
  <c r="F22" i="5"/>
  <c r="G22" i="5" s="1"/>
  <c r="F23" i="5"/>
  <c r="F24" i="5"/>
  <c r="F25" i="5"/>
  <c r="F26" i="5"/>
  <c r="F27" i="5"/>
  <c r="F28" i="5"/>
  <c r="F29" i="5"/>
  <c r="F30" i="5"/>
  <c r="F31" i="5"/>
  <c r="F32" i="5"/>
  <c r="F33" i="5"/>
  <c r="F34" i="5"/>
  <c r="F35" i="5"/>
  <c r="F36" i="5"/>
  <c r="F37" i="5"/>
  <c r="F38" i="5"/>
  <c r="F39" i="5"/>
  <c r="F40" i="5"/>
  <c r="F41" i="5"/>
  <c r="F42" i="5"/>
  <c r="F43" i="5"/>
  <c r="F44" i="5"/>
  <c r="F45" i="5"/>
  <c r="F46" i="5"/>
  <c r="F47" i="5"/>
  <c r="F48" i="5"/>
  <c r="G48" i="5" s="1"/>
  <c r="F49" i="5"/>
  <c r="F50" i="5"/>
  <c r="F51" i="5"/>
  <c r="F52" i="5"/>
  <c r="F53" i="5"/>
  <c r="F54" i="5"/>
  <c r="F55" i="5"/>
  <c r="F56" i="5"/>
  <c r="F57" i="5"/>
  <c r="F58" i="5"/>
  <c r="F59" i="5"/>
  <c r="F60" i="5"/>
  <c r="E60" i="5"/>
  <c r="E59" i="5"/>
  <c r="E58" i="5"/>
  <c r="E57" i="5"/>
  <c r="E56" i="5"/>
  <c r="E55" i="5"/>
  <c r="E53" i="5"/>
  <c r="E51" i="5"/>
  <c r="E50" i="5"/>
  <c r="E49" i="5"/>
  <c r="E47" i="5"/>
  <c r="E46" i="5"/>
  <c r="E45" i="5"/>
  <c r="E44" i="5"/>
  <c r="E43" i="5"/>
  <c r="E42" i="5"/>
  <c r="E41" i="5"/>
  <c r="E40" i="5"/>
  <c r="E39" i="5"/>
  <c r="E38" i="5"/>
  <c r="E37" i="5"/>
  <c r="E36" i="5"/>
  <c r="E35" i="5"/>
  <c r="E34" i="5"/>
  <c r="E33" i="5"/>
  <c r="E32" i="5"/>
  <c r="E31" i="5"/>
  <c r="E30" i="5"/>
  <c r="E29" i="5"/>
  <c r="E28" i="5"/>
  <c r="E27" i="5"/>
  <c r="E26" i="5"/>
  <c r="E25" i="5"/>
  <c r="E24" i="5"/>
  <c r="E54" i="5"/>
  <c r="E52" i="5"/>
  <c r="C16" i="5"/>
  <c r="C11" i="5"/>
  <c r="C12" i="5"/>
  <c r="C46" i="5"/>
  <c r="C37" i="5"/>
  <c r="C13" i="5"/>
  <c r="C14" i="5"/>
  <c r="C15" i="5"/>
  <c r="C17" i="5"/>
  <c r="C18" i="5"/>
  <c r="C19" i="5"/>
  <c r="C20" i="5"/>
  <c r="C21" i="5"/>
  <c r="C22" i="5"/>
  <c r="C23" i="5"/>
  <c r="C24" i="5"/>
  <c r="C25" i="5"/>
  <c r="C26" i="5"/>
  <c r="C27" i="5"/>
  <c r="C28" i="5"/>
  <c r="C29" i="5"/>
  <c r="C30" i="5"/>
  <c r="C31" i="5"/>
  <c r="C32" i="5"/>
  <c r="C33" i="5"/>
  <c r="C34" i="5"/>
  <c r="C35" i="5"/>
  <c r="C36" i="5"/>
  <c r="C38" i="5"/>
  <c r="C39" i="5"/>
  <c r="C40" i="5"/>
  <c r="C41" i="5"/>
  <c r="C42" i="5"/>
  <c r="C43" i="5"/>
  <c r="C44" i="5"/>
  <c r="C45" i="5"/>
  <c r="C47" i="5"/>
  <c r="C48" i="5"/>
  <c r="C49" i="5"/>
  <c r="C50" i="5"/>
  <c r="C51" i="5"/>
  <c r="C52" i="5"/>
  <c r="C53" i="5"/>
  <c r="C54" i="5"/>
  <c r="C55" i="5"/>
  <c r="C56" i="5"/>
  <c r="C57" i="5"/>
  <c r="C58" i="5"/>
  <c r="C59" i="5"/>
  <c r="C60" i="5"/>
  <c r="J44" i="9"/>
  <c r="K44" i="9"/>
  <c r="L44" i="9"/>
  <c r="M44" i="9"/>
  <c r="N44" i="9"/>
  <c r="I44" i="9"/>
  <c r="C10" i="5"/>
  <c r="M21" i="13"/>
  <c r="P21" i="13" s="1"/>
  <c r="M15" i="13"/>
  <c r="P15" i="13" s="1"/>
  <c r="M23" i="13"/>
  <c r="P23" i="13" s="1"/>
  <c r="M16" i="13"/>
  <c r="P16" i="13" s="1"/>
  <c r="M18" i="13"/>
  <c r="P18" i="13" s="1"/>
  <c r="M19" i="13"/>
  <c r="P19" i="13" s="1"/>
  <c r="M13" i="13"/>
  <c r="P13" i="13" s="1"/>
  <c r="M22" i="13"/>
  <c r="P22" i="13" s="1"/>
  <c r="M20" i="13"/>
  <c r="P20" i="13" s="1"/>
  <c r="M17" i="13"/>
  <c r="P17" i="13" s="1"/>
  <c r="M14" i="13"/>
  <c r="P14" i="13" s="1"/>
  <c r="M12" i="13"/>
  <c r="P12" i="13" s="1"/>
  <c r="C26" i="8"/>
  <c r="B53" i="8"/>
  <c r="B52" i="8"/>
  <c r="B51" i="8"/>
  <c r="G27" i="5" l="1"/>
  <c r="G55" i="5"/>
  <c r="H55" i="5" s="1"/>
  <c r="J55" i="5" s="1"/>
  <c r="G53" i="5"/>
  <c r="H53" i="5" s="1"/>
  <c r="J53" i="5" s="1"/>
  <c r="G56" i="5"/>
  <c r="H56" i="5" s="1"/>
  <c r="J56" i="5" s="1"/>
  <c r="G25" i="5"/>
  <c r="G39" i="5"/>
  <c r="H39" i="5" s="1"/>
  <c r="J39" i="5" s="1"/>
  <c r="G32" i="5"/>
  <c r="H32" i="5" s="1"/>
  <c r="J32" i="5" s="1"/>
  <c r="G46" i="5"/>
  <c r="H46" i="5" s="1"/>
  <c r="J46" i="5" s="1"/>
  <c r="G40" i="5"/>
  <c r="H40" i="5" s="1"/>
  <c r="J40" i="5" s="1"/>
  <c r="G49" i="5"/>
  <c r="H49" i="5" s="1"/>
  <c r="J49" i="5" s="1"/>
  <c r="G31" i="5"/>
  <c r="H31" i="5" s="1"/>
  <c r="J31" i="5" s="1"/>
  <c r="G35" i="5"/>
  <c r="H35" i="5" s="1"/>
  <c r="J35" i="5" s="1"/>
  <c r="G30" i="5"/>
  <c r="H30" i="5" s="1"/>
  <c r="J30" i="5" s="1"/>
  <c r="G44" i="5"/>
  <c r="H44" i="5" s="1"/>
  <c r="J44" i="5" s="1"/>
  <c r="G45" i="5"/>
  <c r="H45" i="5" s="1"/>
  <c r="J45" i="5" s="1"/>
  <c r="G34" i="5"/>
  <c r="H34" i="5" s="1"/>
  <c r="J34" i="5" s="1"/>
  <c r="G58" i="5"/>
  <c r="H58" i="5" s="1"/>
  <c r="J58" i="5" s="1"/>
  <c r="G29" i="5"/>
  <c r="H29" i="5" s="1"/>
  <c r="J29" i="5" s="1"/>
  <c r="G43" i="5"/>
  <c r="H43" i="5" s="1"/>
  <c r="J43" i="5" s="1"/>
  <c r="G60" i="5"/>
  <c r="H60" i="5" s="1"/>
  <c r="J60" i="5" s="1"/>
  <c r="G26" i="5"/>
  <c r="H26" i="5" s="1"/>
  <c r="J26" i="5" s="1"/>
  <c r="G57" i="5"/>
  <c r="H57" i="5" s="1"/>
  <c r="J57" i="5" s="1"/>
  <c r="G28" i="5"/>
  <c r="H28" i="5" s="1"/>
  <c r="J28" i="5" s="1"/>
  <c r="G42" i="5"/>
  <c r="H42" i="5" s="1"/>
  <c r="J42" i="5" s="1"/>
  <c r="G59" i="5"/>
  <c r="H59" i="5" s="1"/>
  <c r="J59" i="5" s="1"/>
  <c r="G33" i="5"/>
  <c r="H33" i="5" s="1"/>
  <c r="J33" i="5" s="1"/>
  <c r="G47" i="5"/>
  <c r="H47" i="5" s="1"/>
  <c r="J47" i="5" s="1"/>
  <c r="G23" i="5"/>
  <c r="H23" i="5" s="1"/>
  <c r="J23" i="5" s="1"/>
  <c r="G52" i="5"/>
  <c r="H52" i="5" s="1"/>
  <c r="J52" i="5" s="1"/>
  <c r="G36" i="5"/>
  <c r="H36" i="5" s="1"/>
  <c r="J36" i="5" s="1"/>
  <c r="G50" i="5"/>
  <c r="H50" i="5" s="1"/>
  <c r="J50" i="5" s="1"/>
  <c r="G41" i="5"/>
  <c r="H41" i="5" s="1"/>
  <c r="J41" i="5" s="1"/>
  <c r="G54" i="5"/>
  <c r="H54" i="5" s="1"/>
  <c r="J54" i="5" s="1"/>
  <c r="G37" i="5"/>
  <c r="H37" i="5" s="1"/>
  <c r="J37" i="5" s="1"/>
  <c r="G51" i="5"/>
  <c r="H51" i="5" s="1"/>
  <c r="J51" i="5" s="1"/>
  <c r="G24" i="5"/>
  <c r="H24" i="5" s="1"/>
  <c r="J24" i="5" s="1"/>
  <c r="G38" i="5"/>
  <c r="H38" i="5" s="1"/>
  <c r="J38" i="5" s="1"/>
  <c r="H22" i="5"/>
  <c r="J22" i="5" s="1"/>
  <c r="H21" i="5"/>
  <c r="J21" i="5" s="1"/>
  <c r="H20" i="5"/>
  <c r="J20" i="5" s="1"/>
  <c r="H19" i="5"/>
  <c r="J19" i="5" s="1"/>
  <c r="H18" i="5"/>
  <c r="J18" i="5" s="1"/>
  <c r="H17" i="5"/>
  <c r="J17" i="5" s="1"/>
  <c r="H16" i="5"/>
  <c r="J16" i="5" s="1"/>
  <c r="H15" i="5"/>
  <c r="J15" i="5" s="1"/>
  <c r="H14" i="5"/>
  <c r="J14" i="5" s="1"/>
  <c r="H13" i="5"/>
  <c r="J13" i="5" s="1"/>
  <c r="H12" i="5"/>
  <c r="J12" i="5" s="1"/>
  <c r="H25" i="5"/>
  <c r="J25" i="5" s="1"/>
  <c r="H27" i="5"/>
  <c r="J27" i="5" s="1"/>
  <c r="H48" i="5"/>
  <c r="J48" i="5" s="1"/>
  <c r="H11" i="5"/>
  <c r="J11" i="5" s="1"/>
  <c r="C61" i="5"/>
  <c r="E12" i="10"/>
  <c r="E16" i="10" s="1"/>
  <c r="E18" i="10" s="1"/>
  <c r="F14" i="4"/>
  <c r="E12" i="9"/>
  <c r="E16" i="9" s="1"/>
  <c r="I7" i="6"/>
  <c r="F10" i="5"/>
  <c r="F61" i="5" s="1"/>
  <c r="P25" i="13"/>
  <c r="I27" i="4" s="1"/>
  <c r="E10" i="5"/>
  <c r="B55" i="8"/>
  <c r="E61" i="5" l="1"/>
  <c r="G10" i="5"/>
  <c r="G61" i="5" s="1"/>
  <c r="F16" i="4"/>
  <c r="E19" i="10"/>
  <c r="E20" i="10" s="1"/>
  <c r="E22" i="10" s="1"/>
  <c r="E24" i="10" s="1"/>
  <c r="E19" i="9"/>
  <c r="E18" i="9"/>
  <c r="H10" i="5" l="1"/>
  <c r="J10" i="5" s="1"/>
  <c r="J61" i="5" s="1"/>
  <c r="E20" i="9"/>
  <c r="E22" i="9" s="1"/>
  <c r="E24" i="9" s="1"/>
  <c r="E27" i="9" s="1"/>
  <c r="E33" i="9" s="1"/>
  <c r="E27" i="10"/>
  <c r="H61" i="5" l="1"/>
  <c r="E33" i="10"/>
  <c r="E44" i="9"/>
  <c r="E44" i="10" l="1"/>
  <c r="G16" i="4" s="1"/>
  <c r="K56" i="5" l="1"/>
  <c r="K39" i="5"/>
  <c r="K28" i="5"/>
  <c r="K60" i="5"/>
  <c r="K47" i="5"/>
  <c r="K25" i="5"/>
  <c r="K34" i="5"/>
  <c r="K51" i="5"/>
  <c r="K40" i="5"/>
  <c r="K54" i="5"/>
  <c r="K17" i="5"/>
  <c r="K44" i="5"/>
  <c r="K15" i="5"/>
  <c r="K41" i="5"/>
  <c r="K29" i="5"/>
  <c r="K30" i="5"/>
  <c r="K20" i="5"/>
  <c r="K58" i="5"/>
  <c r="K12" i="5"/>
  <c r="K35" i="5"/>
  <c r="K43" i="5"/>
  <c r="K52" i="5"/>
  <c r="K18" i="5"/>
  <c r="K45" i="5"/>
  <c r="K42" i="5"/>
  <c r="K59" i="5"/>
  <c r="K48" i="5"/>
  <c r="K38" i="5"/>
  <c r="K49" i="5"/>
  <c r="K33" i="5"/>
  <c r="K50" i="5"/>
  <c r="K37" i="5"/>
  <c r="K23" i="5"/>
  <c r="K46" i="5"/>
  <c r="K16" i="5"/>
  <c r="K57" i="5"/>
  <c r="K22" i="5"/>
  <c r="K24" i="5"/>
  <c r="K53" i="5"/>
  <c r="K13" i="5"/>
  <c r="K26" i="5"/>
  <c r="K32" i="5"/>
  <c r="K14" i="5"/>
  <c r="K11" i="5"/>
  <c r="K36" i="5"/>
  <c r="K19" i="5"/>
  <c r="K27" i="5"/>
  <c r="K55" i="5"/>
  <c r="K21" i="5"/>
  <c r="K31" i="5"/>
  <c r="G14" i="4"/>
  <c r="F20" i="9"/>
  <c r="F46" i="9"/>
  <c r="F24" i="9"/>
  <c r="E52" i="9"/>
  <c r="E50" i="9"/>
  <c r="F27" i="9"/>
  <c r="F33" i="9"/>
  <c r="F44" i="9"/>
  <c r="I16" i="5" l="1"/>
  <c r="I23" i="5"/>
  <c r="I30" i="5"/>
  <c r="I37" i="5"/>
  <c r="I44" i="5"/>
  <c r="I51" i="5"/>
  <c r="I60" i="5"/>
  <c r="I52" i="5"/>
  <c r="I24" i="5"/>
  <c r="I38" i="5"/>
  <c r="I45" i="5"/>
  <c r="I46" i="5"/>
  <c r="I27" i="5"/>
  <c r="I14" i="5"/>
  <c r="I21" i="5"/>
  <c r="I35" i="5"/>
  <c r="I49" i="5"/>
  <c r="I15" i="5"/>
  <c r="I36" i="5"/>
  <c r="I50" i="5"/>
  <c r="I28" i="5"/>
  <c r="I42" i="5"/>
  <c r="I58" i="5"/>
  <c r="I29" i="5"/>
  <c r="I43" i="5"/>
  <c r="I59" i="5"/>
  <c r="I54" i="5"/>
  <c r="I17" i="5"/>
  <c r="I31" i="5"/>
  <c r="I53" i="5"/>
  <c r="I55" i="5"/>
  <c r="I13" i="5"/>
  <c r="I56" i="5"/>
  <c r="I41" i="5"/>
  <c r="I11" i="5"/>
  <c r="I18" i="5"/>
  <c r="I25" i="5"/>
  <c r="I32" i="5"/>
  <c r="I39" i="5"/>
  <c r="I22" i="5"/>
  <c r="I12" i="5"/>
  <c r="I19" i="5"/>
  <c r="I26" i="5"/>
  <c r="I33" i="5"/>
  <c r="I40" i="5"/>
  <c r="I47" i="5"/>
  <c r="I20" i="5"/>
  <c r="I34" i="5"/>
  <c r="I48" i="5"/>
  <c r="I57" i="5"/>
  <c r="I10" i="5"/>
  <c r="I14" i="4"/>
  <c r="F44" i="10"/>
  <c r="F46" i="10"/>
  <c r="F20" i="10"/>
  <c r="F24" i="10"/>
  <c r="F27" i="10"/>
  <c r="F33" i="10"/>
  <c r="F48" i="9"/>
  <c r="E54" i="9"/>
  <c r="L19" i="5" l="1"/>
  <c r="M19" i="5" s="1"/>
  <c r="L17" i="5"/>
  <c r="M17" i="5" s="1"/>
  <c r="L14" i="5"/>
  <c r="M14" i="5" s="1"/>
  <c r="L12" i="5"/>
  <c r="M12" i="5" s="1"/>
  <c r="L27" i="5"/>
  <c r="M27" i="5" s="1"/>
  <c r="L22" i="5"/>
  <c r="M22" i="5" s="1"/>
  <c r="L32" i="5"/>
  <c r="M32" i="5" s="1"/>
  <c r="L29" i="5"/>
  <c r="M29" i="5" s="1"/>
  <c r="L25" i="5"/>
  <c r="M25" i="5" s="1"/>
  <c r="L24" i="5"/>
  <c r="M24" i="5" s="1"/>
  <c r="L18" i="5"/>
  <c r="M18" i="5" s="1"/>
  <c r="L11" i="5"/>
  <c r="M11" i="5" s="1"/>
  <c r="L28" i="5"/>
  <c r="M28" i="5" s="1"/>
  <c r="L20" i="5"/>
  <c r="M20" i="5" s="1"/>
  <c r="L13" i="5"/>
  <c r="M13" i="5" s="1"/>
  <c r="L15" i="5"/>
  <c r="M15" i="5" s="1"/>
  <c r="L30" i="5"/>
  <c r="M30" i="5" s="1"/>
  <c r="L23" i="5"/>
  <c r="M23" i="5" s="1"/>
  <c r="L26" i="5"/>
  <c r="M26" i="5" s="1"/>
  <c r="L31" i="5"/>
  <c r="M31" i="5" s="1"/>
  <c r="L21" i="5"/>
  <c r="M21" i="5" s="1"/>
  <c r="L16" i="5"/>
  <c r="M16" i="5" s="1"/>
  <c r="L35" i="5"/>
  <c r="M35" i="5" s="1"/>
  <c r="L47" i="5"/>
  <c r="M47" i="5" s="1"/>
  <c r="L37" i="5"/>
  <c r="M37" i="5" s="1"/>
  <c r="L55" i="5"/>
  <c r="M55" i="5" s="1"/>
  <c r="L49" i="5"/>
  <c r="M49" i="5" s="1"/>
  <c r="L53" i="5"/>
  <c r="M53" i="5" s="1"/>
  <c r="L40" i="5"/>
  <c r="M40" i="5" s="1"/>
  <c r="L54" i="5"/>
  <c r="M54" i="5" s="1"/>
  <c r="L59" i="5"/>
  <c r="M59" i="5" s="1"/>
  <c r="L46" i="5"/>
  <c r="M46" i="5" s="1"/>
  <c r="L39" i="5"/>
  <c r="M39" i="5" s="1"/>
  <c r="L43" i="5"/>
  <c r="M43" i="5" s="1"/>
  <c r="L45" i="5"/>
  <c r="M45" i="5" s="1"/>
  <c r="L38" i="5"/>
  <c r="M38" i="5" s="1"/>
  <c r="L58" i="5"/>
  <c r="M58" i="5" s="1"/>
  <c r="L57" i="5"/>
  <c r="M57" i="5" s="1"/>
  <c r="L42" i="5"/>
  <c r="M42" i="5" s="1"/>
  <c r="L52" i="5"/>
  <c r="M52" i="5" s="1"/>
  <c r="L48" i="5"/>
  <c r="M48" i="5" s="1"/>
  <c r="L60" i="5"/>
  <c r="M60" i="5" s="1"/>
  <c r="L34" i="5"/>
  <c r="M34" i="5" s="1"/>
  <c r="L41" i="5"/>
  <c r="M41" i="5" s="1"/>
  <c r="L50" i="5"/>
  <c r="M50" i="5" s="1"/>
  <c r="L51" i="5"/>
  <c r="M51" i="5" s="1"/>
  <c r="L56" i="5"/>
  <c r="M56" i="5" s="1"/>
  <c r="L36" i="5"/>
  <c r="M36" i="5" s="1"/>
  <c r="L44" i="5"/>
  <c r="M44" i="5" s="1"/>
  <c r="L33" i="5"/>
  <c r="M33" i="5" s="1"/>
  <c r="I61" i="5"/>
  <c r="I16" i="4"/>
  <c r="G18" i="4" s="1"/>
  <c r="K10" i="5"/>
  <c r="K61" i="5" s="1"/>
  <c r="F48" i="10"/>
  <c r="L10" i="5" l="1"/>
  <c r="I20" i="4"/>
  <c r="I21" i="4" s="1"/>
  <c r="I22" i="4" s="1"/>
  <c r="L61" i="5" l="1"/>
  <c r="I29" i="4"/>
  <c r="I33" i="4" l="1"/>
  <c r="E14" i="20" s="1"/>
  <c r="M10" i="5"/>
  <c r="M61" i="5" s="1"/>
  <c r="I30" i="4"/>
  <c r="I31" i="4" s="1"/>
  <c r="I34" i="4" l="1"/>
  <c r="I35" i="4" s="1"/>
  <c r="E21" i="20"/>
  <c r="D26" i="20" s="1"/>
</calcChain>
</file>

<file path=xl/sharedStrings.xml><?xml version="1.0" encoding="utf-8"?>
<sst xmlns="http://schemas.openxmlformats.org/spreadsheetml/2006/main" count="9724" uniqueCount="1157">
  <si>
    <t>Naam opdrachtgever</t>
  </si>
  <si>
    <t>CBR</t>
  </si>
  <si>
    <t>Versienummer</t>
  </si>
  <si>
    <t>Prijspeil</t>
  </si>
  <si>
    <t>Leverancier</t>
  </si>
  <si>
    <t>INSTRUCTIES VOOR HET INVULLEN VAN HET PRIJZENBLAD</t>
  </si>
  <si>
    <t>Algemeen</t>
  </si>
  <si>
    <t>1. Ondertekening</t>
  </si>
  <si>
    <t>Inschrijver dient dit tabblad in te vullen en rechtsgeldig te ondertekenen.</t>
  </si>
  <si>
    <t>2. Totaalbegroting</t>
  </si>
  <si>
    <t>Deze totaalbegroting wordt automatisch gegenereerd op basis van de tabbladen in dit Prijzenblad.</t>
  </si>
  <si>
    <t>3a. Schoonmaak totaal</t>
  </si>
  <si>
    <t>3b. Schoonmaak per locatie</t>
  </si>
  <si>
    <t>4. Productienormen</t>
  </si>
  <si>
    <t xml:space="preserve">- Inschrijver vult de productienormen in per ruimtecategorie en opleverfrequentie. </t>
  </si>
  <si>
    <t>5. Basis ruimtestaat</t>
  </si>
  <si>
    <t xml:space="preserve">Tabblad 'Basis ruimtestaat' wordt automatisch ingevuld op basis van de opgegeven productienormen. Inschrijver kan in kolom J een correctiefactor gebruiken om de betreffende productienorm in een bepaalde ruimte aan te passen.
</t>
  </si>
  <si>
    <t>6. Premies en opslagen</t>
  </si>
  <si>
    <t>- Inschrijver vult hier de sociale verzekeringen en de berekening werkbare dagen in. 
- Hetgeen Inschrijver hier invult wordt meegenomen in de berekening van tabblad 7a en 7b. Opbouw uurtarief.</t>
  </si>
  <si>
    <t>7a en 7b. Opbouw uurtarief productie en opbouw uurtarief toezicht</t>
  </si>
  <si>
    <t>8. Regietarieven</t>
  </si>
  <si>
    <t xml:space="preserve"> </t>
  </si>
  <si>
    <t>RECHTSGELDIGE ONDERTEKENING*</t>
  </si>
  <si>
    <t>Organisatienaam</t>
  </si>
  <si>
    <t>Naam tekeningsbevoegde functionaris</t>
  </si>
  <si>
    <t>Functie tekeningsbevoegde functionaris</t>
  </si>
  <si>
    <t>Handtekening</t>
  </si>
  <si>
    <t>* Door het indienen van het Prijzenblad verklaart Inschrijver dat deze zich volledig conformeert aan het Beschrijvend Document inclusief bijlagen. Tevens accepteert Inschrijver eventuele wijzigingen/ aanvullingen zoals opgenomen in de Nota('s) van Inlichtingen en gaat ermee akkoord dat de hierin opgenomen wijzigingen/ aanvullingen prevaleren boven hetgeen bepaald in eerder genoemde Beschrijvend Document inclusief bijlagen. Door het indienen van het Prijzenblad verklaart Inschrijver tevens dat de Inschrijving volledig is gebaseerd op en voldoet aan de bepalingen in de eerder genoemde Beschrijvend Document, Programma van Eisen, Nota('s) van Inlichtingen en de eigen beantwoording van de gunningscriteria. Alle kosten gerelateerd aan de uitvoering van de beantwoording van de gunningscriteria worden geacht in de aangeboden prijzen te zijn verdisconteerd. Inschrijver verklaart met het indienen van het Prijzenblad dat de door hem geoffreerde prijzen en tarieven zonder voorbehoud zijn.</t>
  </si>
  <si>
    <t>TOTAAL BEGROTING</t>
  </si>
  <si>
    <t>Onderdeel</t>
  </si>
  <si>
    <t>Totaal</t>
  </si>
  <si>
    <t>Contractjaarprijs</t>
  </si>
  <si>
    <t>TOTALE (FICTIEVE) INSCHRIJFPRIJS</t>
  </si>
  <si>
    <t>Score prijs:</t>
  </si>
  <si>
    <t>Calculatie onderdeel</t>
  </si>
  <si>
    <t>Mutatieblad</t>
  </si>
  <si>
    <t>Gebouw/plaats</t>
  </si>
  <si>
    <t>Besteknummer</t>
  </si>
  <si>
    <t>CBR2026.001</t>
  </si>
  <si>
    <t>Naam dienstverlener</t>
  </si>
  <si>
    <t>MUTATIE DATUM</t>
  </si>
  <si>
    <t>Versie nummer</t>
  </si>
  <si>
    <t>Locatie/ Kostenplaats</t>
  </si>
  <si>
    <t>Soort mutaties</t>
  </si>
  <si>
    <t>Verdieping</t>
  </si>
  <si>
    <t>Ruimte nummer</t>
  </si>
  <si>
    <t>Ruimteomschrijving opdrachtgever</t>
  </si>
  <si>
    <t>Ruimte categorie</t>
  </si>
  <si>
    <t>Invoervelden</t>
  </si>
  <si>
    <t>3a-Contractblad Totaal</t>
  </si>
  <si>
    <t>Landelijk</t>
  </si>
  <si>
    <t>Jaarprijs regulier schoonmaakonderhoud</t>
  </si>
  <si>
    <t>Categorie/medewerker</t>
  </si>
  <si>
    <t>Percentage</t>
  </si>
  <si>
    <t>Aantal uren per jaar</t>
  </si>
  <si>
    <t>Gemiddeld tarief</t>
  </si>
  <si>
    <t>Prijs per jaar</t>
  </si>
  <si>
    <t>Medewerker schoonmaak</t>
  </si>
  <si>
    <t>maandag t/m vrijdag</t>
  </si>
  <si>
    <t>06:00 - 21:30 uur</t>
  </si>
  <si>
    <t>Medewerker leiding</t>
  </si>
  <si>
    <t>Gemiddeld tarief inclusief toezicht</t>
  </si>
  <si>
    <t>Prijspeil 2026</t>
  </si>
  <si>
    <t>TOTAAL KOSTEN PER JAAR EXCLUSIEF BTW (REGULIER ONDERHOUD)</t>
  </si>
  <si>
    <t>B.T.W.</t>
  </si>
  <si>
    <t>Totale kosten per jaar inclusief B.T.W.</t>
  </si>
  <si>
    <t>Jaarprijs aanvullende werzaamheden / extra kosten</t>
  </si>
  <si>
    <t>Machinekosten</t>
  </si>
  <si>
    <t>TOTAAL KOSTEN PER JAAR EXCLUSIEF BTW (AANVULLENDE WERKZAAMHEDEN / EXTRA KOSTEN)</t>
  </si>
  <si>
    <t>EINDTOTAAL KOSTEN PER JAAR  EXCLUSIEF BTW</t>
  </si>
  <si>
    <t>3b-Kosten per locatie</t>
  </si>
  <si>
    <t>Productie uren en kosten per jaar</t>
  </si>
  <si>
    <t>Toezicht uren en kosten per jaar</t>
  </si>
  <si>
    <t>Totaal kosten per jaar/maand</t>
  </si>
  <si>
    <t>Adres</t>
  </si>
  <si>
    <t>Totaal m2</t>
  </si>
  <si>
    <t>Productie 
uren per jaar 
ma t/m vr</t>
  </si>
  <si>
    <t>Productie 
uren per jaar 
ma t/m vr naloop</t>
  </si>
  <si>
    <t>Toeslag minimale taakgrootte 255 uren/jaar</t>
  </si>
  <si>
    <t>Totaal productie uren per jaar 
ma t/m vr</t>
  </si>
  <si>
    <t>Productie 
kosten 
per jaar</t>
  </si>
  <si>
    <t>Toezicht 
uren per jaar 
ma t/m vr</t>
  </si>
  <si>
    <t>Toezicht 
kosten per jaar
Ma tm/ Vr</t>
  </si>
  <si>
    <t>Totaal kosten per jaar excl. btw</t>
  </si>
  <si>
    <t>Totaal kosten per maand excl. btw</t>
  </si>
  <si>
    <t>Alkmaar</t>
  </si>
  <si>
    <t>Olympiaweg 28</t>
  </si>
  <si>
    <t>Almelo</t>
  </si>
  <si>
    <t>Bedrijvenpark Twente 305</t>
  </si>
  <si>
    <t>Amsterdam</t>
  </si>
  <si>
    <t>Naritaweg 150</t>
  </si>
  <si>
    <t>Apeldoorn</t>
  </si>
  <si>
    <t>Antillen 11</t>
  </si>
  <si>
    <t>Arnhem</t>
  </si>
  <si>
    <t>Hazenkamp 10</t>
  </si>
  <si>
    <t>Arnhem - Wassenaarweg</t>
  </si>
  <si>
    <t>Wassenaarweg 20</t>
  </si>
  <si>
    <t>Arnhem - Bovenbeekstraat</t>
  </si>
  <si>
    <t>Bovenbeekstraat 26a</t>
  </si>
  <si>
    <t>Assen 1</t>
  </si>
  <si>
    <t>Aziëweg 25A</t>
  </si>
  <si>
    <t>Assen 2</t>
  </si>
  <si>
    <t>Overcingellaan 13</t>
  </si>
  <si>
    <t>Barendrecht</t>
  </si>
  <si>
    <t>Zwaalweg 1</t>
  </si>
  <si>
    <t>Bergen op Zoom</t>
  </si>
  <si>
    <t>Gagelboslaan 162</t>
  </si>
  <si>
    <t>Breda</t>
  </si>
  <si>
    <t>Stationsplein 42</t>
  </si>
  <si>
    <t>Breda - Breepark</t>
  </si>
  <si>
    <t>Bavelseparklaan 18</t>
  </si>
  <si>
    <t>Den Bosch</t>
  </si>
  <si>
    <t>Hambakenwetering 13A</t>
  </si>
  <si>
    <t>Den Helder</t>
  </si>
  <si>
    <t>Nijverheidsweg 8c</t>
  </si>
  <si>
    <t>Deventer</t>
  </si>
  <si>
    <t>Duisburgstraat 10</t>
  </si>
  <si>
    <t>Dordrecht</t>
  </si>
  <si>
    <t>Egstraat 4</t>
  </si>
  <si>
    <t>Eemnes</t>
  </si>
  <si>
    <t>Bramenberg 6</t>
  </si>
  <si>
    <t>Eindhoven</t>
  </si>
  <si>
    <t>Hoevenweg 20</t>
  </si>
  <si>
    <t>Emmen</t>
  </si>
  <si>
    <t>Nijbracht 112</t>
  </si>
  <si>
    <t>Goes</t>
  </si>
  <si>
    <t>M.A. de Ruijterlaan 2</t>
  </si>
  <si>
    <t>Gouda</t>
  </si>
  <si>
    <t>Zwolleweg 10</t>
  </si>
  <si>
    <t>Groningen</t>
  </si>
  <si>
    <t>Protonstraat 3</t>
  </si>
  <si>
    <t>Haarlem</t>
  </si>
  <si>
    <t>Professor Eijkmanlaan 2-4</t>
  </si>
  <si>
    <t>Heerenveen</t>
  </si>
  <si>
    <t>Businesspark Friesland-West 41</t>
  </si>
  <si>
    <t>Hengelo</t>
  </si>
  <si>
    <t>Jan Tinbergenstraat 115</t>
  </si>
  <si>
    <t>Herten</t>
  </si>
  <si>
    <t>Oude Trambaan 27</t>
  </si>
  <si>
    <t>Hoogeveen</t>
  </si>
  <si>
    <t>Grote Beer 20</t>
  </si>
  <si>
    <t>Hoorn</t>
  </si>
  <si>
    <t>Holenweg 14g</t>
  </si>
  <si>
    <t>Kerkrade</t>
  </si>
  <si>
    <t>Spekhofstraat 24</t>
  </si>
  <si>
    <t>Leeuwarden</t>
  </si>
  <si>
    <t>Douwe Tammingawei 30</t>
  </si>
  <si>
    <t>Leusden</t>
  </si>
  <si>
    <t>Fokkerstraat 21</t>
  </si>
  <si>
    <t>Meppel</t>
  </si>
  <si>
    <t>Blankenstein 230</t>
  </si>
  <si>
    <t>Mierlo</t>
  </si>
  <si>
    <t>Geldropweg 10</t>
  </si>
  <si>
    <t>Nijmegen</t>
  </si>
  <si>
    <t>Wijchenseweg 2</t>
  </si>
  <si>
    <t>Rijswijk - Lange Kleiweg 30</t>
  </si>
  <si>
    <t>Lange Kleiweg 30</t>
  </si>
  <si>
    <t>Rijswijk - Lange Kleiweg 54</t>
  </si>
  <si>
    <t>Lange Kleiweg 54</t>
  </si>
  <si>
    <t>Ritthem/Vlissingen</t>
  </si>
  <si>
    <t>Marie Curieweg 5</t>
  </si>
  <si>
    <t>Roermond</t>
  </si>
  <si>
    <t>Hamstraat 37</t>
  </si>
  <si>
    <t>Roosendaal</t>
  </si>
  <si>
    <t>De Stok 12</t>
  </si>
  <si>
    <t>Rotterdam</t>
  </si>
  <si>
    <t>Noorderbocht 25</t>
  </si>
  <si>
    <t>Schelluinen/Gorinchem</t>
  </si>
  <si>
    <t>Sportlaan 2a</t>
  </si>
  <si>
    <t>Terneuzen</t>
  </si>
  <si>
    <t>Handelspoort 3a</t>
  </si>
  <si>
    <t>Tiel</t>
  </si>
  <si>
    <t>Stephensonstraat 25</t>
  </si>
  <si>
    <t>Urmond</t>
  </si>
  <si>
    <t>Mauritslaan 49</t>
  </si>
  <si>
    <t>Utrecht</t>
  </si>
  <si>
    <t>MIssissippidreef 151a</t>
  </si>
  <si>
    <t>Venlo 2</t>
  </si>
  <si>
    <t>Parlevinkerweg 1</t>
  </si>
  <si>
    <t>Weert</t>
  </si>
  <si>
    <t>Risseweg 46</t>
  </si>
  <si>
    <t>Zaandam</t>
  </si>
  <si>
    <t>Kuilpad 1</t>
  </si>
  <si>
    <t>Zoetermeer</t>
  </si>
  <si>
    <t>Zilverstraat 40</t>
  </si>
  <si>
    <t>Zwolle</t>
  </si>
  <si>
    <t>Branderweg 15</t>
  </si>
  <si>
    <t>4-Productie normen</t>
  </si>
  <si>
    <t>Naam leverancier</t>
  </si>
  <si>
    <t>Gewogen prestatie</t>
  </si>
  <si>
    <t>m2/uur</t>
  </si>
  <si>
    <t>Frequentie van uitvoering (per jaar):</t>
  </si>
  <si>
    <t>Kolom voor Matrix</t>
  </si>
  <si>
    <t>Ruimtecategorie</t>
  </si>
  <si>
    <t>Prestatienorm in aantal m2 per uur</t>
  </si>
  <si>
    <t>VSR Code</t>
  </si>
  <si>
    <t>M2 Totaal</t>
  </si>
  <si>
    <t>Kantoorruimten</t>
  </si>
  <si>
    <t>B</t>
  </si>
  <si>
    <t>Buitenruimten</t>
  </si>
  <si>
    <t>V</t>
  </si>
  <si>
    <t>Entree</t>
  </si>
  <si>
    <t>Lift</t>
  </si>
  <si>
    <t>Opslagruimten</t>
  </si>
  <si>
    <t>Wachtruimten</t>
  </si>
  <si>
    <t>Examenzaal</t>
  </si>
  <si>
    <t>Sanitaire ruimten</t>
  </si>
  <si>
    <t>S</t>
  </si>
  <si>
    <t>Trappenhuis</t>
  </si>
  <si>
    <t>Gang/hal</t>
  </si>
  <si>
    <t>Pantry</t>
  </si>
  <si>
    <t>Keuken</t>
  </si>
  <si>
    <t>Vergaderruimten</t>
  </si>
  <si>
    <t>Niet in onderhoud</t>
  </si>
  <si>
    <t>5-Basis ruimtestaat</t>
  </si>
  <si>
    <t>% van reguliere norm</t>
  </si>
  <si>
    <t>Locatie/kostenplaats</t>
  </si>
  <si>
    <t>Vloer soort</t>
  </si>
  <si>
    <t xml:space="preserve">M2 vloer </t>
  </si>
  <si>
    <t>Correctie factor ruimte</t>
  </si>
  <si>
    <t>Freq. ma-vr</t>
  </si>
  <si>
    <t>Freq. ma-vr naloop</t>
  </si>
  <si>
    <t>Uren p/j ma t/m vrij</t>
  </si>
  <si>
    <t>Uren p/j ma t/m vrij naloop</t>
  </si>
  <si>
    <t>Norm ma t/m vr</t>
  </si>
  <si>
    <t>Norm ma t/m vr naloop</t>
  </si>
  <si>
    <t>VSR code</t>
  </si>
  <si>
    <t>Bijzonderheden / opmerkingen</t>
  </si>
  <si>
    <t>M2 per jaar</t>
  </si>
  <si>
    <t>00 Begane grond</t>
  </si>
  <si>
    <t>0.02</t>
  </si>
  <si>
    <t>Centrale ontvangst</t>
  </si>
  <si>
    <t>PVC</t>
  </si>
  <si>
    <t>0.03</t>
  </si>
  <si>
    <t>Examenzaal theorie</t>
  </si>
  <si>
    <t>Tapijt</t>
  </si>
  <si>
    <t>0.04</t>
  </si>
  <si>
    <t>Examenruimte individueel</t>
  </si>
  <si>
    <t>0.05</t>
  </si>
  <si>
    <t>Back office TEC</t>
  </si>
  <si>
    <t>0.12a</t>
  </si>
  <si>
    <t>Herentoilet</t>
  </si>
  <si>
    <t>Tegels</t>
  </si>
  <si>
    <t>0.12b</t>
  </si>
  <si>
    <t>Damestoilet</t>
  </si>
  <si>
    <t>0.12c</t>
  </si>
  <si>
    <t>Invalidetoilet</t>
  </si>
  <si>
    <t>0.13b</t>
  </si>
  <si>
    <t>nio</t>
  </si>
  <si>
    <t>0.21</t>
  </si>
  <si>
    <t>Wachtruimte</t>
  </si>
  <si>
    <t>0.22a</t>
  </si>
  <si>
    <t>Gang</t>
  </si>
  <si>
    <t>0.24a</t>
  </si>
  <si>
    <t>Trap</t>
  </si>
  <si>
    <t>Kantoor</t>
  </si>
  <si>
    <t>01 1e verdieping</t>
  </si>
  <si>
    <t>DPR</t>
  </si>
  <si>
    <t>Vergaderruimte</t>
  </si>
  <si>
    <t>Sanitaire ruimte</t>
  </si>
  <si>
    <t>07</t>
  </si>
  <si>
    <t>BOPEC</t>
  </si>
  <si>
    <t>Kleedruimte</t>
  </si>
  <si>
    <t>0.01</t>
  </si>
  <si>
    <t>0.07</t>
  </si>
  <si>
    <t>0.10</t>
  </si>
  <si>
    <t>0.11</t>
  </si>
  <si>
    <t>Gietvloer</t>
  </si>
  <si>
    <t>0.13a</t>
  </si>
  <si>
    <t>0.25a</t>
  </si>
  <si>
    <t>Linoleum</t>
  </si>
  <si>
    <t>0.39a</t>
  </si>
  <si>
    <t>1.01</t>
  </si>
  <si>
    <t>1.04</t>
  </si>
  <si>
    <t>1.07</t>
  </si>
  <si>
    <t>1.08</t>
  </si>
  <si>
    <t>1.08a</t>
  </si>
  <si>
    <t>1.08b</t>
  </si>
  <si>
    <t>1.08c</t>
  </si>
  <si>
    <t>1.08d</t>
  </si>
  <si>
    <t>1.09a</t>
  </si>
  <si>
    <t>1.09b</t>
  </si>
  <si>
    <t>1.12</t>
  </si>
  <si>
    <t>Portaal</t>
  </si>
  <si>
    <t>1.16</t>
  </si>
  <si>
    <t>1.17</t>
  </si>
  <si>
    <t>1.22</t>
  </si>
  <si>
    <t>Garderobe</t>
  </si>
  <si>
    <t>1.24b</t>
  </si>
  <si>
    <t>Hout</t>
  </si>
  <si>
    <t>1.30a</t>
  </si>
  <si>
    <t>1.30b</t>
  </si>
  <si>
    <t>1.30c</t>
  </si>
  <si>
    <t>1.32</t>
  </si>
  <si>
    <t>Personeelsruimte</t>
  </si>
  <si>
    <t>02 2e verdieping</t>
  </si>
  <si>
    <t>2.1</t>
  </si>
  <si>
    <t>2.13</t>
  </si>
  <si>
    <t>2.14</t>
  </si>
  <si>
    <t>2.15</t>
  </si>
  <si>
    <t>2.16</t>
  </si>
  <si>
    <t>2.17</t>
  </si>
  <si>
    <t>2.17a</t>
  </si>
  <si>
    <t>2.18</t>
  </si>
  <si>
    <t>2.19</t>
  </si>
  <si>
    <t>2.20</t>
  </si>
  <si>
    <t>2.22</t>
  </si>
  <si>
    <t>2.25</t>
  </si>
  <si>
    <t>2.29</t>
  </si>
  <si>
    <t>2.3</t>
  </si>
  <si>
    <t>2.30</t>
  </si>
  <si>
    <t>2.31</t>
  </si>
  <si>
    <t>2.32</t>
  </si>
  <si>
    <t>Kantoortuin</t>
  </si>
  <si>
    <t>2.4</t>
  </si>
  <si>
    <t>2.5</t>
  </si>
  <si>
    <t>2.6</t>
  </si>
  <si>
    <t>2.8</t>
  </si>
  <si>
    <t>2.9</t>
  </si>
  <si>
    <t>Kelder</t>
  </si>
  <si>
    <t>Parkeergarage</t>
  </si>
  <si>
    <t>Beton/steen</t>
  </si>
  <si>
    <t>Trap/gang</t>
  </si>
  <si>
    <t>1.02</t>
  </si>
  <si>
    <t>1.03</t>
  </si>
  <si>
    <t>techniek</t>
  </si>
  <si>
    <t>Technische ruimte</t>
  </si>
  <si>
    <t>1.05</t>
  </si>
  <si>
    <t>Werkkast</t>
  </si>
  <si>
    <t>Steen</t>
  </si>
  <si>
    <t>1.06</t>
  </si>
  <si>
    <t>Bezoekerstoilet</t>
  </si>
  <si>
    <t>Toilet medewerkers</t>
  </si>
  <si>
    <t>1.09</t>
  </si>
  <si>
    <t>berging</t>
  </si>
  <si>
    <t>1.10</t>
  </si>
  <si>
    <t>1.11</t>
  </si>
  <si>
    <t>Kantoor manager</t>
  </si>
  <si>
    <t>Ontvangstruimte</t>
  </si>
  <si>
    <t>Examenzaal praktijk</t>
  </si>
  <si>
    <t>0.09</t>
  </si>
  <si>
    <t>Lunchruimte</t>
  </si>
  <si>
    <t>0.12B</t>
  </si>
  <si>
    <t>Toilet</t>
  </si>
  <si>
    <t>0.12C</t>
  </si>
  <si>
    <t>MIVA toilet</t>
  </si>
  <si>
    <t>0.12D</t>
  </si>
  <si>
    <t>0.15</t>
  </si>
  <si>
    <t>Restaurant</t>
  </si>
  <si>
    <t>Restauratieve ruimte</t>
  </si>
  <si>
    <t>0.21B</t>
  </si>
  <si>
    <t>0.21C</t>
  </si>
  <si>
    <t>0.23A</t>
  </si>
  <si>
    <t>Ingang</t>
  </si>
  <si>
    <t>0.23B</t>
  </si>
  <si>
    <t>Uitgang</t>
  </si>
  <si>
    <t>0.29</t>
  </si>
  <si>
    <t>0.32</t>
  </si>
  <si>
    <t>1.01A</t>
  </si>
  <si>
    <t>KCC</t>
  </si>
  <si>
    <t>1.15</t>
  </si>
  <si>
    <t>Opslag</t>
  </si>
  <si>
    <t>1.16B</t>
  </si>
  <si>
    <t>1.17A</t>
  </si>
  <si>
    <t>1.17B</t>
  </si>
  <si>
    <t>1.18</t>
  </si>
  <si>
    <t>1.19</t>
  </si>
  <si>
    <t>2.01</t>
  </si>
  <si>
    <t>2.02</t>
  </si>
  <si>
    <t>2.04</t>
  </si>
  <si>
    <t>2.10</t>
  </si>
  <si>
    <t>2.11</t>
  </si>
  <si>
    <t>2.16A</t>
  </si>
  <si>
    <t>03 3e verdieping</t>
  </si>
  <si>
    <t>3.01</t>
  </si>
  <si>
    <t>3.02</t>
  </si>
  <si>
    <t>3.03</t>
  </si>
  <si>
    <t>3.04</t>
  </si>
  <si>
    <t>3.10</t>
  </si>
  <si>
    <t>3.11</t>
  </si>
  <si>
    <t>3.15</t>
  </si>
  <si>
    <t>3.16</t>
  </si>
  <si>
    <t>3.17</t>
  </si>
  <si>
    <t>3.18</t>
  </si>
  <si>
    <t>3.19</t>
  </si>
  <si>
    <t>04 4e verdieping</t>
  </si>
  <si>
    <t>4.01</t>
  </si>
  <si>
    <t>4.02</t>
  </si>
  <si>
    <t>4.03</t>
  </si>
  <si>
    <t>4.04</t>
  </si>
  <si>
    <t>4.10</t>
  </si>
  <si>
    <t>4.11</t>
  </si>
  <si>
    <t>4.15</t>
  </si>
  <si>
    <t>4.16</t>
  </si>
  <si>
    <t>4.17</t>
  </si>
  <si>
    <t>4.17a</t>
  </si>
  <si>
    <t>4.19</t>
  </si>
  <si>
    <t>4.20</t>
  </si>
  <si>
    <t>4.21</t>
  </si>
  <si>
    <t>4.22</t>
  </si>
  <si>
    <t>PEC (begane grond)</t>
  </si>
  <si>
    <t>MANPEC</t>
  </si>
  <si>
    <t>DPR ruimte</t>
  </si>
  <si>
    <t>linoleum</t>
  </si>
  <si>
    <t>Toiletten</t>
  </si>
  <si>
    <t>tegels</t>
  </si>
  <si>
    <t>Verkeersruimte</t>
  </si>
  <si>
    <t>Lift goederen</t>
  </si>
  <si>
    <t>Receptie/Ontvangsthal</t>
  </si>
  <si>
    <t>pvc</t>
  </si>
  <si>
    <t>Kantoor callcenter 18wp (1e etage)</t>
  </si>
  <si>
    <t>Kantoor manager KCC</t>
  </si>
  <si>
    <t>Coaching</t>
  </si>
  <si>
    <t>Callcenter 9wp</t>
  </si>
  <si>
    <t>Planning KCC 2wp</t>
  </si>
  <si>
    <t>Callcenter 17wp</t>
  </si>
  <si>
    <t xml:space="preserve">Toiletten </t>
  </si>
  <si>
    <t>RV Planning 20 wp (2e etage)</t>
  </si>
  <si>
    <t>BC 2wp</t>
  </si>
  <si>
    <t>Klachten 4wp</t>
  </si>
  <si>
    <t>Kantoorrruimte ICT &amp; FZ</t>
  </si>
  <si>
    <t>Kantoortuin (EKC 16 wp + 2 man. Wp)</t>
  </si>
  <si>
    <t>Trainingsruimte</t>
  </si>
  <si>
    <t>RV Divisiemanager 1wp</t>
  </si>
  <si>
    <t>RV management 1wp</t>
  </si>
  <si>
    <t>RV Secretariaat 3wp</t>
  </si>
  <si>
    <t>PM theproe</t>
  </si>
  <si>
    <t>RV PM 13wp</t>
  </si>
  <si>
    <t>Repro</t>
  </si>
  <si>
    <t>Begane grond</t>
  </si>
  <si>
    <t>Winkelruimte</t>
  </si>
  <si>
    <t>Tochtsluis</t>
  </si>
  <si>
    <t>Kantoorruimte</t>
  </si>
  <si>
    <t>Theorie examenzaal</t>
  </si>
  <si>
    <t>SER</t>
  </si>
  <si>
    <t>Botec</t>
  </si>
  <si>
    <t>Kantoor examenmanager</t>
  </si>
  <si>
    <t>Opslag afvalcontainer</t>
  </si>
  <si>
    <t>CV ruimte</t>
  </si>
  <si>
    <t>DHGT</t>
  </si>
  <si>
    <t>0.06</t>
  </si>
  <si>
    <t>kantoor</t>
  </si>
  <si>
    <t>0.08</t>
  </si>
  <si>
    <t>Tapijt / PVC</t>
  </si>
  <si>
    <t>0.12</t>
  </si>
  <si>
    <t>0.13</t>
  </si>
  <si>
    <t>0.14</t>
  </si>
  <si>
    <t>0.14a</t>
  </si>
  <si>
    <t>Patchkast</t>
  </si>
  <si>
    <t>Beton</t>
  </si>
  <si>
    <t>0.16</t>
  </si>
  <si>
    <t>0.17</t>
  </si>
  <si>
    <t>0.18</t>
  </si>
  <si>
    <t>mk</t>
  </si>
  <si>
    <t xml:space="preserve">01 1e verdieping </t>
  </si>
  <si>
    <t xml:space="preserve">Hout / Traanplaat </t>
  </si>
  <si>
    <t>overloop</t>
  </si>
  <si>
    <t>FB/FC</t>
  </si>
  <si>
    <t>1.10a</t>
  </si>
  <si>
    <t>Opslagkast schoonmaak</t>
  </si>
  <si>
    <t>Hal bij trap</t>
  </si>
  <si>
    <t>1.13</t>
  </si>
  <si>
    <t>1.14</t>
  </si>
  <si>
    <t>Cursusruimte</t>
  </si>
  <si>
    <t>Voorgesprekruimte</t>
  </si>
  <si>
    <t>Damestoiletten</t>
  </si>
  <si>
    <t>Herentoiletten</t>
  </si>
  <si>
    <t>Kamer dokter</t>
  </si>
  <si>
    <t>Kantoor administratie</t>
  </si>
  <si>
    <t>Kantoor AZ</t>
  </si>
  <si>
    <t>Kantoor Manager</t>
  </si>
  <si>
    <t>Kantoor Administratie FA</t>
  </si>
  <si>
    <t>Lunch/vergaderkamer</t>
  </si>
  <si>
    <t>Tapijt-Tegels</t>
  </si>
  <si>
    <t>0.02a</t>
  </si>
  <si>
    <t>0.02b</t>
  </si>
  <si>
    <t>DPR BNOR ruimte</t>
  </si>
  <si>
    <t>0.19</t>
  </si>
  <si>
    <t>bij 0.14</t>
  </si>
  <si>
    <t>Facilitair ruimte</t>
  </si>
  <si>
    <t>Receptie</t>
  </si>
  <si>
    <t>Uitgang TEC</t>
  </si>
  <si>
    <t>Ingang TEC</t>
  </si>
  <si>
    <t>Opslag keuken</t>
  </si>
  <si>
    <t>1.06a</t>
  </si>
  <si>
    <t xml:space="preserve">Kleedruimte </t>
  </si>
  <si>
    <t>Back office PEC</t>
  </si>
  <si>
    <t>Manager TEC/PEC</t>
  </si>
  <si>
    <t>Gang/entree</t>
  </si>
  <si>
    <t>beton</t>
  </si>
  <si>
    <t>Containerruimte</t>
  </si>
  <si>
    <t>PVC tegel</t>
  </si>
  <si>
    <t>Bezoekerstoilet incl. voorruimte</t>
  </si>
  <si>
    <t>BOPEC incl. pantry</t>
  </si>
  <si>
    <t>Entreesluis</t>
  </si>
  <si>
    <t>Herentoilet bezoekers</t>
  </si>
  <si>
    <t>Damestoilet bezoekers</t>
  </si>
  <si>
    <t>Ontvangst-/identificatiebalie</t>
  </si>
  <si>
    <t>Lunchruimte medewerkers</t>
  </si>
  <si>
    <t>Overloop</t>
  </si>
  <si>
    <t>Kleedruimte medewerkers</t>
  </si>
  <si>
    <t>SER/techniek</t>
  </si>
  <si>
    <t>Opslagruimte goederen</t>
  </si>
  <si>
    <t>Koffieruimte medewerkers</t>
  </si>
  <si>
    <t>Entrée</t>
  </si>
  <si>
    <t>Spreekruimte DPR</t>
  </si>
  <si>
    <t>Kleedruimte motorrijders</t>
  </si>
  <si>
    <t>Opslagruimte afval</t>
  </si>
  <si>
    <t>Meterkast</t>
  </si>
  <si>
    <t>Back office</t>
  </si>
  <si>
    <t>Onbenoemde ruimte</t>
  </si>
  <si>
    <t>Hal</t>
  </si>
  <si>
    <t>Hal incl. entree</t>
  </si>
  <si>
    <t>a</t>
  </si>
  <si>
    <t>Tapiflex</t>
  </si>
  <si>
    <t>b</t>
  </si>
  <si>
    <t>c</t>
  </si>
  <si>
    <t>d</t>
  </si>
  <si>
    <t>BOPEC (pantry maken ze zelf schoon)</t>
  </si>
  <si>
    <t>Schoonmaak</t>
  </si>
  <si>
    <t>Rubber</t>
  </si>
  <si>
    <t>Trap van 1 naar 2</t>
  </si>
  <si>
    <t>Hout/rubber</t>
  </si>
  <si>
    <t>0.21a</t>
  </si>
  <si>
    <t>0.29a</t>
  </si>
  <si>
    <t>0.38a</t>
  </si>
  <si>
    <t>Schoonloopmat</t>
  </si>
  <si>
    <t>0.22c</t>
  </si>
  <si>
    <t>Staal</t>
  </si>
  <si>
    <t>0.24b</t>
  </si>
  <si>
    <t>0.28</t>
  </si>
  <si>
    <t>0.2A</t>
  </si>
  <si>
    <t>0.2B</t>
  </si>
  <si>
    <t>0.3</t>
  </si>
  <si>
    <t>Examenzaal therie</t>
  </si>
  <si>
    <t>0.4</t>
  </si>
  <si>
    <t>0.5</t>
  </si>
  <si>
    <t>Kantoor backoffice TEC</t>
  </si>
  <si>
    <t>0.6</t>
  </si>
  <si>
    <t>Kantoor manager TEC</t>
  </si>
  <si>
    <t>0.9</t>
  </si>
  <si>
    <t>kleedruimte</t>
  </si>
  <si>
    <t>Opslagruimte</t>
  </si>
  <si>
    <t>1.22a</t>
  </si>
  <si>
    <t>1.29</t>
  </si>
  <si>
    <t>1.30</t>
  </si>
  <si>
    <t>1.30d</t>
  </si>
  <si>
    <t>1.32a</t>
  </si>
  <si>
    <t>1.32b</t>
  </si>
  <si>
    <t>1.7</t>
  </si>
  <si>
    <t>Kantine</t>
  </si>
  <si>
    <t>Herentoilet medewerker</t>
  </si>
  <si>
    <t>Damestoilet medewerker</t>
  </si>
  <si>
    <t>voorruimte</t>
  </si>
  <si>
    <t>Lino</t>
  </si>
  <si>
    <t>Gashok</t>
  </si>
  <si>
    <t>Kantoor 2</t>
  </si>
  <si>
    <t>Entreehal</t>
  </si>
  <si>
    <t>Buitentrap</t>
  </si>
  <si>
    <t>Tapijt/mat</t>
  </si>
  <si>
    <t>Entreehal achterzijde</t>
  </si>
  <si>
    <t>Bromfietsbering</t>
  </si>
  <si>
    <t>0.1</t>
  </si>
  <si>
    <t>Back office Praktijk</t>
  </si>
  <si>
    <t>Kantoor manager Praktijk</t>
  </si>
  <si>
    <t>0.13c</t>
  </si>
  <si>
    <t>0.2</t>
  </si>
  <si>
    <t>Centraal ontvangst</t>
  </si>
  <si>
    <t>0.22b</t>
  </si>
  <si>
    <t>0.23</t>
  </si>
  <si>
    <t>In- en uitgang TEC</t>
  </si>
  <si>
    <t>0.24</t>
  </si>
  <si>
    <t>Trap bg naar -1</t>
  </si>
  <si>
    <t>0.2a</t>
  </si>
  <si>
    <t>Balie/receptie</t>
  </si>
  <si>
    <t>0.2b</t>
  </si>
  <si>
    <t>Balie theorie</t>
  </si>
  <si>
    <t>0.7</t>
  </si>
  <si>
    <t>0.9a</t>
  </si>
  <si>
    <t>DPR BNOR ruimte 01</t>
  </si>
  <si>
    <t>0.9b</t>
  </si>
  <si>
    <t>DPR BNOR ruimte 02</t>
  </si>
  <si>
    <t>022a</t>
  </si>
  <si>
    <t>Wachtruimte DPR BNOR</t>
  </si>
  <si>
    <t>Hellingbaan</t>
  </si>
  <si>
    <t>W-installatie</t>
  </si>
  <si>
    <t>terras 1</t>
  </si>
  <si>
    <t>terras 2</t>
  </si>
  <si>
    <t>terras 3</t>
  </si>
  <si>
    <t>terras 4</t>
  </si>
  <si>
    <t>Bordes</t>
  </si>
  <si>
    <t>Goederenlift</t>
  </si>
  <si>
    <t>Flexkantoor</t>
  </si>
  <si>
    <t>1.01a</t>
  </si>
  <si>
    <t>Trap 1 naar bg</t>
  </si>
  <si>
    <t>Vergaderruimte klein</t>
  </si>
  <si>
    <t>Vergaderrruimte groot</t>
  </si>
  <si>
    <t>theorie planning</t>
  </si>
  <si>
    <t>theorie secretariaat</t>
  </si>
  <si>
    <t>1.05a</t>
  </si>
  <si>
    <t>1.05b</t>
  </si>
  <si>
    <t>PM theorie</t>
  </si>
  <si>
    <t>1.07a</t>
  </si>
  <si>
    <t>vaststellingsruimte</t>
  </si>
  <si>
    <t>Kantoor facilitaire zaken</t>
  </si>
  <si>
    <t>magazijn facilitaire zaken</t>
  </si>
  <si>
    <t>Trap 2e naar 1e</t>
  </si>
  <si>
    <t>opslag</t>
  </si>
  <si>
    <t>trafieq cursuslokaal 1</t>
  </si>
  <si>
    <t>2.05</t>
  </si>
  <si>
    <t>trainingsruimte EIO</t>
  </si>
  <si>
    <t>2.05a</t>
  </si>
  <si>
    <t>2.05b</t>
  </si>
  <si>
    <t>Gang trafieq</t>
  </si>
  <si>
    <t>2.06</t>
  </si>
  <si>
    <t>Back office EIO</t>
  </si>
  <si>
    <t>2.06a</t>
  </si>
  <si>
    <t>2.07</t>
  </si>
  <si>
    <t>2.07a</t>
  </si>
  <si>
    <t>2.08</t>
  </si>
  <si>
    <t>2.09</t>
  </si>
  <si>
    <t>trafieq cursuslokaal 3</t>
  </si>
  <si>
    <t>trafieq cursuslokaal 4</t>
  </si>
  <si>
    <t>opslag trafieq</t>
  </si>
  <si>
    <t>2.12</t>
  </si>
  <si>
    <t>Kantoorruimte incl. trafieq</t>
  </si>
  <si>
    <t>-1.6/1.7</t>
  </si>
  <si>
    <t>Parkeergarage/fietsenberging</t>
  </si>
  <si>
    <t>manager</t>
  </si>
  <si>
    <t>Hout met toplaag</t>
  </si>
  <si>
    <t>Manager Praktijk</t>
  </si>
  <si>
    <t>Centrale hal</t>
  </si>
  <si>
    <t>Back office Theorie</t>
  </si>
  <si>
    <t>Manager Theorie</t>
  </si>
  <si>
    <t>MIVA toilet (algemene ruimten Gemeentehuis)</t>
  </si>
  <si>
    <t>Theorie balies</t>
  </si>
  <si>
    <t>Damestoilet (algemene ruimten Gemeentehuis)</t>
  </si>
  <si>
    <t>Herentoilet (algemene ruimten Gemeentehuis)</t>
  </si>
  <si>
    <t>PVC/Schoonloopmat</t>
  </si>
  <si>
    <t>Stalling</t>
  </si>
  <si>
    <t>MK</t>
  </si>
  <si>
    <t>1.01c</t>
  </si>
  <si>
    <t>Spreekkamer</t>
  </si>
  <si>
    <t>Magazijn catering</t>
  </si>
  <si>
    <t>0.23b</t>
  </si>
  <si>
    <t>Voorruimte Theorie</t>
  </si>
  <si>
    <t>0.32a</t>
  </si>
  <si>
    <t>Toiletten examinatoren</t>
  </si>
  <si>
    <t>0.32b</t>
  </si>
  <si>
    <t>Manager Praktijk en Theorie</t>
  </si>
  <si>
    <t>0.01a</t>
  </si>
  <si>
    <t>0.01b</t>
  </si>
  <si>
    <t>0.02A</t>
  </si>
  <si>
    <t>Centrale hal/wachtruimte</t>
  </si>
  <si>
    <t>0.02B</t>
  </si>
  <si>
    <t>0.02C</t>
  </si>
  <si>
    <t>0.25</t>
  </si>
  <si>
    <t>1.20</t>
  </si>
  <si>
    <t>Kast</t>
  </si>
  <si>
    <t>0.20</t>
  </si>
  <si>
    <t>Archief</t>
  </si>
  <si>
    <t>Berging</t>
  </si>
  <si>
    <t>Ontvangst/wachtruimte</t>
  </si>
  <si>
    <t>IBE 1</t>
  </si>
  <si>
    <t>IBE 2</t>
  </si>
  <si>
    <t>TEC</t>
  </si>
  <si>
    <t>PEC zaal</t>
  </si>
  <si>
    <t>PEC-zaal</t>
  </si>
  <si>
    <t>dames</t>
  </si>
  <si>
    <t>heren</t>
  </si>
  <si>
    <t>miva</t>
  </si>
  <si>
    <t>personeel</t>
  </si>
  <si>
    <t>Techniek</t>
  </si>
  <si>
    <t>Gecoat beton</t>
  </si>
  <si>
    <t>Overloop/hal</t>
  </si>
  <si>
    <t>0.7A</t>
  </si>
  <si>
    <t>0.7B</t>
  </si>
  <si>
    <t>Laminaat/inloopmat</t>
  </si>
  <si>
    <t>Tapijt/rubber</t>
  </si>
  <si>
    <t>HGT</t>
  </si>
  <si>
    <t>Manager</t>
  </si>
  <si>
    <t>Voorruimte toilet bezoekers</t>
  </si>
  <si>
    <t>Voorruimte toilet medewerkers</t>
  </si>
  <si>
    <t>0.40</t>
  </si>
  <si>
    <t>Bromfietsenstalling</t>
  </si>
  <si>
    <t>Voorportaal/hal</t>
  </si>
  <si>
    <t>Berging/Technisch</t>
  </si>
  <si>
    <t>Tec</t>
  </si>
  <si>
    <t>Tec manager</t>
  </si>
  <si>
    <t>pec</t>
  </si>
  <si>
    <t>manager Pec</t>
  </si>
  <si>
    <t>tec</t>
  </si>
  <si>
    <t>0.09a</t>
  </si>
  <si>
    <t>Keuken opslag</t>
  </si>
  <si>
    <t>0.23a</t>
  </si>
  <si>
    <t>Voorruimte</t>
  </si>
  <si>
    <t>0.31</t>
  </si>
  <si>
    <t>0.36a</t>
  </si>
  <si>
    <t>0.37a</t>
  </si>
  <si>
    <t>0.37b</t>
  </si>
  <si>
    <t>Postkantoor</t>
  </si>
  <si>
    <t>1.25a</t>
  </si>
  <si>
    <t>1.366b</t>
  </si>
  <si>
    <t>1.36c</t>
  </si>
  <si>
    <t>Examenzaal praktijk incl. kantoor</t>
  </si>
  <si>
    <t>Kantoor opleidingen</t>
  </si>
  <si>
    <t>Lokaal opleidingsruimte B</t>
  </si>
  <si>
    <t>Lokaal opleidingsruimte A</t>
  </si>
  <si>
    <t>1.12a</t>
  </si>
  <si>
    <t>1.12b</t>
  </si>
  <si>
    <t>Manager vakopleidingen</t>
  </si>
  <si>
    <t>Secretariaat vakopleidingen</t>
  </si>
  <si>
    <t>1.38b</t>
  </si>
  <si>
    <t>Printerruimte</t>
  </si>
  <si>
    <t>Entree/gang</t>
  </si>
  <si>
    <t>Toilet examinatoren</t>
  </si>
  <si>
    <t>Technische ruimte - MK</t>
  </si>
  <si>
    <t>praktijkzaal</t>
  </si>
  <si>
    <t>stalling bromfietsen</t>
  </si>
  <si>
    <t>Toilet (in Bopec)</t>
  </si>
  <si>
    <t>Kantoor klantenservice</t>
  </si>
  <si>
    <t>04A</t>
  </si>
  <si>
    <t>04B</t>
  </si>
  <si>
    <t>Verblijfsruimte (BO)</t>
  </si>
  <si>
    <t>toilet</t>
  </si>
  <si>
    <t>Kantoor manager PEC</t>
  </si>
  <si>
    <t>0.14b</t>
  </si>
  <si>
    <t>0.21b</t>
  </si>
  <si>
    <t>0.25b</t>
  </si>
  <si>
    <t>0.27</t>
  </si>
  <si>
    <t>Dienstentree</t>
  </si>
  <si>
    <t>0.28a</t>
  </si>
  <si>
    <t>Balie</t>
  </si>
  <si>
    <t>0.39b</t>
  </si>
  <si>
    <t>0.39d</t>
  </si>
  <si>
    <t>Directie secr</t>
  </si>
  <si>
    <t>Directie</t>
  </si>
  <si>
    <t>1.21</t>
  </si>
  <si>
    <t>Wachtruimte/pantry</t>
  </si>
  <si>
    <t>1.23</t>
  </si>
  <si>
    <t>1.25</t>
  </si>
  <si>
    <t>1.26</t>
  </si>
  <si>
    <t>1.27</t>
  </si>
  <si>
    <t>Doucheruimte</t>
  </si>
  <si>
    <t>1.34</t>
  </si>
  <si>
    <t>1.35</t>
  </si>
  <si>
    <t>1.37</t>
  </si>
  <si>
    <t>2.03</t>
  </si>
  <si>
    <t>2.23</t>
  </si>
  <si>
    <t>2.24</t>
  </si>
  <si>
    <t>Werkcafe</t>
  </si>
  <si>
    <t>Gebed/kolfruimte</t>
  </si>
  <si>
    <t>2.33</t>
  </si>
  <si>
    <t>3.05</t>
  </si>
  <si>
    <t>3.06</t>
  </si>
  <si>
    <t>3.07</t>
  </si>
  <si>
    <t>3.08</t>
  </si>
  <si>
    <t>3.09</t>
  </si>
  <si>
    <t>3.12</t>
  </si>
  <si>
    <t>3.13</t>
  </si>
  <si>
    <t>3.20</t>
  </si>
  <si>
    <t>3.22</t>
  </si>
  <si>
    <t>3.23</t>
  </si>
  <si>
    <t>3.27</t>
  </si>
  <si>
    <t>3.28</t>
  </si>
  <si>
    <t>3.29</t>
  </si>
  <si>
    <t>3.31</t>
  </si>
  <si>
    <t>3.32</t>
  </si>
  <si>
    <t>3.34</t>
  </si>
  <si>
    <t>3.35</t>
  </si>
  <si>
    <t>4.05</t>
  </si>
  <si>
    <t>4.05A</t>
  </si>
  <si>
    <t>4.06</t>
  </si>
  <si>
    <t>4.07</t>
  </si>
  <si>
    <t>4.08</t>
  </si>
  <si>
    <t>4.09</t>
  </si>
  <si>
    <t>4.12</t>
  </si>
  <si>
    <t>4.13</t>
  </si>
  <si>
    <t>4.14</t>
  </si>
  <si>
    <t>4.18</t>
  </si>
  <si>
    <t>4.23</t>
  </si>
  <si>
    <t>4.24</t>
  </si>
  <si>
    <t>4.25</t>
  </si>
  <si>
    <t>4.26</t>
  </si>
  <si>
    <t>4.27</t>
  </si>
  <si>
    <t>4.28</t>
  </si>
  <si>
    <t>4.30</t>
  </si>
  <si>
    <t>4.32</t>
  </si>
  <si>
    <t>4.33</t>
  </si>
  <si>
    <t>05 5e verdieping</t>
  </si>
  <si>
    <t>5.22</t>
  </si>
  <si>
    <t>5.01</t>
  </si>
  <si>
    <t>5.02</t>
  </si>
  <si>
    <t>5.03</t>
  </si>
  <si>
    <t>5.04</t>
  </si>
  <si>
    <t>5.05</t>
  </si>
  <si>
    <t>5.06</t>
  </si>
  <si>
    <t>5.07</t>
  </si>
  <si>
    <t>5.08</t>
  </si>
  <si>
    <t>5.09</t>
  </si>
  <si>
    <t>5.10</t>
  </si>
  <si>
    <t>5.11</t>
  </si>
  <si>
    <t>5.12A</t>
  </si>
  <si>
    <t>5.12B</t>
  </si>
  <si>
    <t>5.12C</t>
  </si>
  <si>
    <t>5.12D</t>
  </si>
  <si>
    <t>5.13</t>
  </si>
  <si>
    <t>5.17</t>
  </si>
  <si>
    <t>5.18</t>
  </si>
  <si>
    <t>5.19</t>
  </si>
  <si>
    <t>5.20</t>
  </si>
  <si>
    <t>5.21</t>
  </si>
  <si>
    <t>5.29</t>
  </si>
  <si>
    <t>5.30</t>
  </si>
  <si>
    <t>Magazijn</t>
  </si>
  <si>
    <t>Postverwerking</t>
  </si>
  <si>
    <t>Toilet Medewerkers</t>
  </si>
  <si>
    <t>BOPEC (incl. pantry)</t>
  </si>
  <si>
    <t>PVC tegel/noppen</t>
  </si>
  <si>
    <t>noppen</t>
  </si>
  <si>
    <t>Multifunctionele ruimte</t>
  </si>
  <si>
    <t>Technische ruimte LBK</t>
  </si>
  <si>
    <t>Opslag- en voorraadstellingen</t>
  </si>
  <si>
    <t>Balie intake</t>
  </si>
  <si>
    <t>DPR BNOR ruimte 1</t>
  </si>
  <si>
    <t>DPR BNOR ruimte 2</t>
  </si>
  <si>
    <t>Kantoor bij receptie</t>
  </si>
  <si>
    <t>receptie</t>
  </si>
  <si>
    <t>0.07a</t>
  </si>
  <si>
    <t>Cursusruimte 1</t>
  </si>
  <si>
    <t>0.07b</t>
  </si>
  <si>
    <t>Cursusruimte 2</t>
  </si>
  <si>
    <t>0.08A</t>
  </si>
  <si>
    <t>0.08B</t>
  </si>
  <si>
    <t>technische ruimte</t>
  </si>
  <si>
    <t>1.03a</t>
  </si>
  <si>
    <t>1.03b</t>
  </si>
  <si>
    <t>Back office praktijk</t>
  </si>
  <si>
    <t>manager praktijk</t>
  </si>
  <si>
    <t>0.12s</t>
  </si>
  <si>
    <t>Entree CBR</t>
  </si>
  <si>
    <t>1.08/1.09</t>
  </si>
  <si>
    <t>Kantine/BOPEC (incl. pantry)</t>
  </si>
  <si>
    <t>Tapijt/stukje pvc bij pantry</t>
  </si>
  <si>
    <t>manager theorie</t>
  </si>
  <si>
    <t>0.09b</t>
  </si>
  <si>
    <t>0.21-1</t>
  </si>
  <si>
    <t>0.21-2</t>
  </si>
  <si>
    <t>0.21-3</t>
  </si>
  <si>
    <t>0.21-4</t>
  </si>
  <si>
    <t>0.21-5</t>
  </si>
  <si>
    <t>theorie balie</t>
  </si>
  <si>
    <t>Centrale trappenhuis</t>
  </si>
  <si>
    <t>Technische kast</t>
  </si>
  <si>
    <t>Liftkamer</t>
  </si>
  <si>
    <t>Liftschacht</t>
  </si>
  <si>
    <t>1.07-1</t>
  </si>
  <si>
    <t>1.07-2</t>
  </si>
  <si>
    <t>1.07-3</t>
  </si>
  <si>
    <t>1.07-4</t>
  </si>
  <si>
    <t>1.07-5</t>
  </si>
  <si>
    <t>1.22d</t>
  </si>
  <si>
    <t>Centrale gang rond trap</t>
  </si>
  <si>
    <t>Manager/Kantoor</t>
  </si>
  <si>
    <t>Berging/schoonmaakkast</t>
  </si>
  <si>
    <t>Wachtruimte EIO-trainers</t>
  </si>
  <si>
    <t>Wachtruimte EIO</t>
  </si>
  <si>
    <t>Bromfietsruimte</t>
  </si>
  <si>
    <t>Theoriezaal</t>
  </si>
  <si>
    <t>12a</t>
  </si>
  <si>
    <t>12b</t>
  </si>
  <si>
    <t>12c</t>
  </si>
  <si>
    <t>13a</t>
  </si>
  <si>
    <t>PVC/Tegels</t>
  </si>
  <si>
    <t>Natuursteen</t>
  </si>
  <si>
    <t>30a</t>
  </si>
  <si>
    <t>30b</t>
  </si>
  <si>
    <t>spreekkamer</t>
  </si>
  <si>
    <t>32a</t>
  </si>
  <si>
    <t>32b</t>
  </si>
  <si>
    <t>kantoor ind theorie</t>
  </si>
  <si>
    <t>Opkomstruimte praktijk</t>
  </si>
  <si>
    <t>8a</t>
  </si>
  <si>
    <t>8b</t>
  </si>
  <si>
    <t>6-Premies en opslagen</t>
  </si>
  <si>
    <t xml:space="preserve">Sociale verzekeringen </t>
  </si>
  <si>
    <t>Bedrijfsgemiddelde</t>
  </si>
  <si>
    <t>WIA Basispremie</t>
  </si>
  <si>
    <t>WGA</t>
  </si>
  <si>
    <t>ZW-flex</t>
  </si>
  <si>
    <t>Transitievergoeding Wet werk en zekerheid reservering</t>
  </si>
  <si>
    <t>WW premie- Algemeen Werkeloosheidsfonds (Awf)</t>
  </si>
  <si>
    <t>Wachtgeldfonds</t>
  </si>
  <si>
    <t>Zorgverzekeringswet (Zvw)</t>
  </si>
  <si>
    <t>OP/NP</t>
  </si>
  <si>
    <t>Pensioen overgangsregeling</t>
  </si>
  <si>
    <t>Kinderopvang</t>
  </si>
  <si>
    <t>RAS Heffing</t>
  </si>
  <si>
    <t>Totaal opslag sociale lasten</t>
  </si>
  <si>
    <t xml:space="preserve">Sociale verzekeringen - Ouderdomspensioen (OP/NP) </t>
  </si>
  <si>
    <t>werkgeversdeel</t>
  </si>
  <si>
    <t>SV uurloon inclusief toeslagen</t>
  </si>
  <si>
    <t>Franchise OP-premie per uur</t>
  </si>
  <si>
    <t>Let op -/- bedrag</t>
  </si>
  <si>
    <t>Grondslag loon voor berekening OP premie</t>
  </si>
  <si>
    <t>Premie Ouderdomspensioen (OP)</t>
  </si>
  <si>
    <t>Effectieve OP premie</t>
  </si>
  <si>
    <t>Berekening werkbaredagen</t>
  </si>
  <si>
    <t>Aantal kalenderdagen</t>
  </si>
  <si>
    <t>Weekenddagen</t>
  </si>
  <si>
    <t>Werkdagen per jaar</t>
  </si>
  <si>
    <t>Nat. feestdagen, kort verzuim, bijz. CAO</t>
  </si>
  <si>
    <t>Vakantiedagen</t>
  </si>
  <si>
    <t>Ziektedagen</t>
  </si>
  <si>
    <t>Vorstverlet</t>
  </si>
  <si>
    <t>Werkbare dagen per jaar</t>
  </si>
  <si>
    <t>Nat. feestdagen, kort verzuim, bijz CAO</t>
  </si>
  <si>
    <t>Totaal % opslag werkbare dagen</t>
  </si>
  <si>
    <t>7a. Opbouw uurtarief productie</t>
  </si>
  <si>
    <t>Tariefopbouw per loongroep</t>
  </si>
  <si>
    <t>Gemiddeld tarief regulier onderhoud ma t/m vr</t>
  </si>
  <si>
    <t>Medewerker</t>
  </si>
  <si>
    <t>CAO basis uurlonen per 1 januari 2026</t>
  </si>
  <si>
    <t>Basisuurloon</t>
  </si>
  <si>
    <t>17 jaar en jonger</t>
  </si>
  <si>
    <t>Totaal indexering</t>
  </si>
  <si>
    <t>Specialistentoeslag</t>
  </si>
  <si>
    <t>Projectgebonden!</t>
  </si>
  <si>
    <t>18 jaar</t>
  </si>
  <si>
    <t>Overgangsregeling</t>
  </si>
  <si>
    <t>19 jaar</t>
  </si>
  <si>
    <t>Gevarentoeslag  (indien van toepassing)</t>
  </si>
  <si>
    <t>Vakvolwassen 1 dienstjaar</t>
  </si>
  <si>
    <t>Bruto uurloon</t>
  </si>
  <si>
    <t>Vakvolwassen 2 dienstjaren</t>
  </si>
  <si>
    <t>Vakvolwassen 3 dienstjaren</t>
  </si>
  <si>
    <t xml:space="preserve">Vakantietoeslag </t>
  </si>
  <si>
    <t>Vakvolwassen 4 dienstjaren</t>
  </si>
  <si>
    <t xml:space="preserve">Structurele eindejaarsuitkering </t>
  </si>
  <si>
    <t>Bruto uurloon inclusief toeslagen</t>
  </si>
  <si>
    <t>SV-loon grondslag voor berekening sociale verzekeringen</t>
  </si>
  <si>
    <t>Percentage per loongroep voor gemiddeld tarief</t>
  </si>
  <si>
    <t>Premies Sociale Verzekeringen</t>
  </si>
  <si>
    <t>[zie premies en opslagen]</t>
  </si>
  <si>
    <t>Subtotaal loonkosten per uur inclusief sociale verzekeringen</t>
  </si>
  <si>
    <t>Opslag niet werkbare dagen</t>
  </si>
  <si>
    <t>Totaal loonkosten per uur</t>
  </si>
  <si>
    <t>Materiaal/- en middelen</t>
  </si>
  <si>
    <t>Werkkleding en uitrusting</t>
  </si>
  <si>
    <t>Totaal per loongroepen</t>
  </si>
  <si>
    <t>Totaal directe kosten</t>
  </si>
  <si>
    <t>Indirect toezicht</t>
  </si>
  <si>
    <t>Opbouw gemiddeld tarief</t>
  </si>
  <si>
    <t>Managementkosten</t>
  </si>
  <si>
    <t>P.Z. kosten</t>
  </si>
  <si>
    <t>Opleiding</t>
  </si>
  <si>
    <t>Administratiekosten</t>
  </si>
  <si>
    <t>Huisvestingskosten</t>
  </si>
  <si>
    <t>Reiskosten/autokosten</t>
  </si>
  <si>
    <t>Kosten verzuimbegeleiding</t>
  </si>
  <si>
    <t>Totaal indirecte kosten</t>
  </si>
  <si>
    <t>Risico en winst</t>
  </si>
  <si>
    <t>Totaal eindtarief normale werktijden [06.00-21.30 uur]</t>
  </si>
  <si>
    <t>Totaal eindtarief weekenden [incl. 50% toeslag]</t>
  </si>
  <si>
    <t>Totaal eindtarief feestdagen [incl. 150% toeslag]</t>
  </si>
  <si>
    <t>Gemiddeld  voor za, zo en feestdagen</t>
  </si>
  <si>
    <t>7b. Opbouw uurtarief toezicht</t>
  </si>
  <si>
    <t>cao basis uurlonen per 1 januari 2026</t>
  </si>
  <si>
    <t>Vloerenonderhoud  (inclusief uit-/inruimen van het meubilair)</t>
  </si>
  <si>
    <t>Prijs p/m²  excl. btw</t>
  </si>
  <si>
    <t>Activiteit</t>
  </si>
  <si>
    <t>Toelichting</t>
  </si>
  <si>
    <t>0-100m²</t>
  </si>
  <si>
    <t>101-500m²</t>
  </si>
  <si>
    <t>501-1000m²</t>
  </si>
  <si>
    <t>&gt; 1000m²</t>
  </si>
  <si>
    <t>Lino-/marmoleum conserveren</t>
  </si>
  <si>
    <t>2 lagen</t>
  </si>
  <si>
    <t>Lino-/marmoleum sprayen</t>
  </si>
  <si>
    <t>geheel</t>
  </si>
  <si>
    <t>Steen/PVC schrobben</t>
  </si>
  <si>
    <t>Tapijt sproeiextraheren</t>
  </si>
  <si>
    <t xml:space="preserve">Reinigen Meubel en interieur </t>
  </si>
  <si>
    <t>Prijs p/stuk excl. btw</t>
  </si>
  <si>
    <t>Apparatuur/onderdeel</t>
  </si>
  <si>
    <t>Aantal stuks 0-50</t>
  </si>
  <si>
    <t>Aantal stuks &gt; 50</t>
  </si>
  <si>
    <t xml:space="preserve">Bureaustoel </t>
  </si>
  <si>
    <t xml:space="preserve">Overige stoel </t>
  </si>
  <si>
    <t xml:space="preserve">Bank/fauteuil </t>
  </si>
  <si>
    <t>Tuinmeubilair</t>
  </si>
  <si>
    <t>Reinigen bureau-electronica reinigen</t>
  </si>
  <si>
    <t>Systeemkast</t>
  </si>
  <si>
    <t xml:space="preserve">Inschuimen en afnemen. </t>
  </si>
  <si>
    <t>Monitor</t>
  </si>
  <si>
    <t>Buitenzijde afnemen met speciale doek</t>
  </si>
  <si>
    <t>Toetsenbord inclusief muis</t>
  </si>
  <si>
    <t>Uitzuigen en inschuimen</t>
  </si>
  <si>
    <t>Printer klein</t>
  </si>
  <si>
    <t>Printer groot</t>
  </si>
  <si>
    <t>Reinigen raambekleding</t>
  </si>
  <si>
    <t>Prijs p/ m2 excl. btw</t>
  </si>
  <si>
    <t>Lamellen/luxaflex</t>
  </si>
  <si>
    <t>Overige binnenzonwering</t>
  </si>
  <si>
    <t xml:space="preserve">Specialistische schoonmaak </t>
  </si>
  <si>
    <t>Prijs p/m2  excl. btw</t>
  </si>
  <si>
    <t>Dieptereiniging sanitaire ruimte</t>
  </si>
  <si>
    <t xml:space="preserve">Dieptereiniging keuken </t>
  </si>
  <si>
    <t>Buitenterreinen en parkeerterreinen</t>
  </si>
  <si>
    <t>Prijs per beurt excl. btw</t>
  </si>
  <si>
    <t>Zwerfafval, peuken en overige vervuiling</t>
  </si>
  <si>
    <t>Regietarieven</t>
  </si>
  <si>
    <t>Prijs p/uur excl. btw</t>
  </si>
  <si>
    <t>Schoonmaakonderhoud</t>
  </si>
  <si>
    <t>Maandag - Vrijdag</t>
  </si>
  <si>
    <t>Zaterdag - zondag (incl. 50% toeslag)</t>
  </si>
  <si>
    <t>Feestdagen (incl. 150% toeslag)</t>
  </si>
  <si>
    <t>Glazenwasserswerkzaamheden</t>
  </si>
  <si>
    <t xml:space="preserve">Zaterdag - zondag </t>
  </si>
  <si>
    <t>Opmerking:</t>
  </si>
  <si>
    <t>Alle prijzen inclusief materialen en middelen, voorrijkosten en overige bijkomende kosten.</t>
  </si>
  <si>
    <t>Mits anders aangegeven is de uitvoering op reguliere werktijden: maandag t/m vrijdag [06.00 en 21.30 uur]</t>
  </si>
  <si>
    <t>Locatie / kostenplaats</t>
  </si>
  <si>
    <t>Machine</t>
  </si>
  <si>
    <t>Catalogus prijs</t>
  </si>
  <si>
    <t>Korting</t>
  </si>
  <si>
    <t>Netto aanschaf prijs</t>
  </si>
  <si>
    <t xml:space="preserve">Afschrijvings termijn in jaren </t>
  </si>
  <si>
    <t>Restwaarde</t>
  </si>
  <si>
    <t>Afschrijvings kosten per jaar</t>
  </si>
  <si>
    <t>Onderhouds kosten per jaar</t>
  </si>
  <si>
    <t xml:space="preserve">Renteverlies per jaar </t>
  </si>
  <si>
    <t xml:space="preserve">Verzekerings kosten per jaar </t>
  </si>
  <si>
    <t>Totaal kosten per jaar per machine</t>
  </si>
  <si>
    <t>Inzet van het aantal machines [stuks]</t>
  </si>
  <si>
    <t>Totaal kosten per jaar</t>
  </si>
  <si>
    <t>GLASBEWASSING</t>
  </si>
  <si>
    <t>Locatie</t>
  </si>
  <si>
    <t>Soort glas</t>
  </si>
  <si>
    <t>M2</t>
  </si>
  <si>
    <t>Frequentie</t>
  </si>
  <si>
    <t>Prijs/m2 incl. bereikbaarheidsvoorzieningen</t>
  </si>
  <si>
    <t>Totaalprijs per jaar excl. BTW</t>
  </si>
  <si>
    <t>Buitengevelglas</t>
  </si>
  <si>
    <t>Binnengevelglas</t>
  </si>
  <si>
    <t>Separatieglas</t>
  </si>
  <si>
    <t>Overig glas</t>
  </si>
  <si>
    <t>Verhuurder</t>
  </si>
  <si>
    <t>Arnhem (Hazenkamp)</t>
  </si>
  <si>
    <t>Arnhem (Wassenaarweg)</t>
  </si>
  <si>
    <t>Arnhem (Bovenbeekstraat)</t>
  </si>
  <si>
    <t>Assen (1/Aziëweg)</t>
  </si>
  <si>
    <t>Aziëweg 25</t>
  </si>
  <si>
    <t>Assen (2/Overcingellaan)</t>
  </si>
  <si>
    <t>Berkel Enschot</t>
  </si>
  <si>
    <t>Bosscheweg 11</t>
  </si>
  <si>
    <t>Breda (Breepark)</t>
  </si>
  <si>
    <t>Bavelseparklaan 16</t>
  </si>
  <si>
    <t>Breda (Stationsplein)</t>
  </si>
  <si>
    <t>Nijverheidsweg 8C</t>
  </si>
  <si>
    <t>Doetinchem</t>
  </si>
  <si>
    <t>Koopmanslaan 3</t>
  </si>
  <si>
    <t>Emmeloord</t>
  </si>
  <si>
    <t>Het Hooivled 9</t>
  </si>
  <si>
    <t>Prof. Eijkmanlaan 2</t>
  </si>
  <si>
    <t>Harderwijk</t>
  </si>
  <si>
    <t>Tesselschadelaan 1</t>
  </si>
  <si>
    <t>Heerenveen / Nijehaske</t>
  </si>
  <si>
    <t>Bussinesspark Friesland-West 41</t>
  </si>
  <si>
    <t>Herten (Roermond)</t>
  </si>
  <si>
    <t>Oude Trambaan 27b</t>
  </si>
  <si>
    <t>Holenweg 14 G</t>
  </si>
  <si>
    <t>Leiden</t>
  </si>
  <si>
    <t>Smaragdlaan 99a</t>
  </si>
  <si>
    <t>Mierlo (Helmond)</t>
  </si>
  <si>
    <t>Geldropseweg 10</t>
  </si>
  <si>
    <t>Rijswijk 30 (HQ)</t>
  </si>
  <si>
    <t>Rijswijk 54</t>
  </si>
  <si>
    <t>Lange Kleiweg 54 (b.g.)</t>
  </si>
  <si>
    <t>Rijswijk 60</t>
  </si>
  <si>
    <t>Lange Kleiweg 60</t>
  </si>
  <si>
    <t>Rijswijk 62</t>
  </si>
  <si>
    <t>Lange Kleiweg 62 (5e)</t>
  </si>
  <si>
    <t>Ritthem (Vlissingen)</t>
  </si>
  <si>
    <t>Marie Curieweg 5b</t>
  </si>
  <si>
    <t>Sneek</t>
  </si>
  <si>
    <t>Smidsstraat 6</t>
  </si>
  <si>
    <t>Spijkenisse</t>
  </si>
  <si>
    <t>Einsteinweg 6</t>
  </si>
  <si>
    <t>Mississippidreef 151A</t>
  </si>
  <si>
    <t>Venlo (1/Atoniusplein)</t>
  </si>
  <si>
    <t>Antoniusplein 2</t>
  </si>
  <si>
    <t>Venlo (2/Parlevinkerweg)</t>
  </si>
  <si>
    <t>Winschoten</t>
  </si>
  <si>
    <t>Zeefbaan 20A</t>
  </si>
  <si>
    <t>AVB Arnhem</t>
  </si>
  <si>
    <t>Batavierenweg 25D</t>
  </si>
  <si>
    <t>AVB Assen</t>
  </si>
  <si>
    <t>De Haar 9</t>
  </si>
  <si>
    <t>AVB Heerlen</t>
  </si>
  <si>
    <t>Beitel 94</t>
  </si>
  <si>
    <t>AVB Naaldwijk</t>
  </si>
  <si>
    <t>De Hoge Bomen 4</t>
  </si>
  <si>
    <t>AVB Staphorst</t>
  </si>
  <si>
    <t>Viaductweg 1</t>
  </si>
  <si>
    <t>TOTAALPRIJS PER JAAR</t>
  </si>
  <si>
    <t>SANITAIRE VOORZIENINGEN</t>
  </si>
  <si>
    <t>Soort dispenser</t>
  </si>
  <si>
    <t>Aantallen</t>
  </si>
  <si>
    <t>Huurprijs per maand</t>
  </si>
  <si>
    <t>Handdoekdispenser papier</t>
  </si>
  <si>
    <t>Geurdispenser</t>
  </si>
  <si>
    <t>Dameshygienecontainer</t>
  </si>
  <si>
    <t>Papierbak klein</t>
  </si>
  <si>
    <t>Papierbak groot</t>
  </si>
  <si>
    <t>Toiletbrilreinigingsdispenser</t>
  </si>
  <si>
    <t>Zeepdispenser</t>
  </si>
  <si>
    <t>Toiletborstel incl. houder</t>
  </si>
  <si>
    <t>Toiletborstel incl. houder luxe</t>
  </si>
  <si>
    <t>Toiletroldispenser</t>
  </si>
  <si>
    <t>Handdoekroldispenser dubbel</t>
  </si>
  <si>
    <t>Handdoekroldispenser enkel</t>
  </si>
  <si>
    <t>Mat Sparkling Grey (Afroep november-februari)</t>
  </si>
  <si>
    <t>Merk en productlijn</t>
  </si>
  <si>
    <t>Omschrijving verbruiksartikelen</t>
  </si>
  <si>
    <t>ONGEDIERTEBESTRIJDING</t>
  </si>
  <si>
    <t>Grootte locatie</t>
  </si>
  <si>
    <t>Preventieve bestrijding ja/nee</t>
  </si>
  <si>
    <t>Prijs per beurt</t>
  </si>
  <si>
    <t>Ja</t>
  </si>
  <si>
    <t>Nee</t>
  </si>
  <si>
    <t>-</t>
  </si>
  <si>
    <t>V1.0</t>
  </si>
  <si>
    <t>Kantoorruimte IBE</t>
  </si>
  <si>
    <t>Wachtruimte/counter</t>
  </si>
  <si>
    <t>Hoogste opleverfrequentie</t>
  </si>
  <si>
    <t>Kantine/pauzeruimte</t>
  </si>
  <si>
    <t>Kleedruimten</t>
  </si>
  <si>
    <t>Naloop opslag</t>
  </si>
  <si>
    <t>Middels stoomreiniging</t>
  </si>
  <si>
    <t xml:space="preserve">Per locatie </t>
  </si>
  <si>
    <t>3a. Schoonmaak totaal (+9.Machinekosten)</t>
  </si>
  <si>
    <t>10. Glasbewassing</t>
  </si>
  <si>
    <t>11. Sanitaire voorzieningen</t>
  </si>
  <si>
    <t>12. Ongediertebestrijding</t>
  </si>
  <si>
    <r>
      <t xml:space="preserve">- Inschrijver dient de tarieven in te vullen in het Prijzenblad zoals dat door Opdrachtgever is opgesteld en dit in te dienen bij het aanleveren van de </t>
    </r>
    <r>
      <rPr>
        <strike/>
        <sz val="10"/>
        <rFont val="Verdana"/>
        <family val="2"/>
      </rPr>
      <t xml:space="preserve"> </t>
    </r>
    <r>
      <rPr>
        <sz val="10"/>
        <rFont val="Verdana"/>
        <family val="2"/>
      </rPr>
      <t xml:space="preserve">Inschrijving.
- Het Prijzenblad dient u (rechtsgeldig ondertekend) als pdf-document in te dienen en tevens in Excel format. Bij eventuele verschillen tussen deze documenten gaan wij uit van de prijzen zoals ingediend in het pdf-document.
- Alle prijzen en tarieven zijn gebaseerd op de uitvraag, zie specifiek (maar niet uitsluitend) het Programma van Eisen.
- Inschrijver dient enkel de </t>
    </r>
    <r>
      <rPr>
        <sz val="10"/>
        <color rgb="FF0AB0FF"/>
        <rFont val="Verdana"/>
        <family val="2"/>
      </rPr>
      <t>lichtblauwe cellen</t>
    </r>
    <r>
      <rPr>
        <sz val="10"/>
        <rFont val="Verdana"/>
        <family val="2"/>
      </rPr>
      <t xml:space="preserve"> in te vullen.
- Inschrijver brengt geen wijzigen aan in het Prijzenblad (uitgezonderd natuurlijk het vak voor ondertekening en de in te vullen prijzen en tarieven).
- Prijzen en tarieven zijn opgegeven in Euro's en exclusief BTW, tenzij ook om prijzen inclusief btw wordt gevraagd.
- Prijzen en tarieven zijn "all-in" en op het prijspeil augustus 2026.
- De prijzen en tarieven die in het Prijzenblad worden ingevuld zijn redelijk en marktconform (reëel). Niet reële tarieven en prijzen kunnen leiden tot een ongeldige inschrijving.
- Het indienen van €0,- of negatieve prijzen of tarieven is niet toegestaan. 
- De begrotingen zijn gebaseerd op 255 werkbare dagen of zoveel werkdagen als is aangegeven. 
- Inschrijver kan aan de gegeven aantallen in dit Prijzenblad geen rechten ontlenen. Voor het werkelijk te betalen factuurbedrag hebben de fictieve aantallen geen betekenis. De fictieve aantallen worden alleen gehanteerd voor het berekenen van het aantal punten voor het gunningscriterium Prijs. </t>
    </r>
  </si>
  <si>
    <t>Tabblad 9</t>
  </si>
  <si>
    <t>Het totaal voor schoonmaak wordt automatisch gegenereerd op basis van tabblad 3b (Schoonmaak per locatie) en tabblad 9 (Machinekosten).  Inschrijver vult cel E16 om het percentage leiding en toezicht te bepalen.</t>
  </si>
  <si>
    <t>Dit tabblad wordt automatisch gegenereerd op basis van de tabbladen in dit Prijzenblad.</t>
  </si>
  <si>
    <t xml:space="preserve">- Inschrijver vult hier alle lichtblauwe cellen in t.b.v. het opbouwen van het uurtarief productie en leiding/toezicht.
- De uurtarieven zijn gebaseerd op de van toepassing zijnde cao. - De uurtarieven worden gedurende de contractperiode (exclusief eventuele indexeringen) gebruikt voor alle reguliere inzet die door Inschrijver voor Opdrachtgever.
</t>
  </si>
  <si>
    <t>Inschrijver vult in de lichtblauwe cellen diverse tarieven in voor regiewerkzaamheden.</t>
  </si>
  <si>
    <t>9. Machinekosten</t>
  </si>
  <si>
    <t>'Inschrijver vult in de lichtblauwe cellen alle benodigde gegevens in ten behoeve van de inzet van machines &gt;800 euro aanschafkosten. Machinekosten onder 800 euro dienen verdisconteerd te zitten in de uurtarieven.</t>
  </si>
  <si>
    <t>Inschrijver vult in de lichtblauwe cellen een prijs/m2 incl. bereikbaarheidsvoorzieningen in voor de diverse locaties en glassoorten.</t>
  </si>
  <si>
    <t>Inschrijver vult in de lichtblauwe cellen een huurprijs per maand per type dispenser in. Deze prijs is inclusief verbruiksartikelen.</t>
  </si>
  <si>
    <t xml:space="preserve"> Inschrijver vult in de lichtblauwe cellen een prijs per beurt per locatie voor een preventieve inspectie t.b.v. ongediertebestrijding in.</t>
  </si>
  <si>
    <t>8-Regietarieven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</si>
</sst>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1" formatCode="_ * #,##0_ ;_ * \-#,##0_ ;_ * &quot;-&quot;_ ;_ @_ "/>
    <numFmt numFmtId="44" formatCode="_ &quot;€&quot;\ * #,##0.00_ ;_ &quot;€&quot;\ * \-#,##0.00_ ;_ &quot;€&quot;\ * &quot;-&quot;??_ ;_ @_ "/>
    <numFmt numFmtId="43" formatCode="_ * #,##0.00_ ;_ * \-#,##0.00_ ;_ * &quot;-&quot;??_ ;_ @_ "/>
    <numFmt numFmtId="164" formatCode="_(* #,##0.00_);_(* \(#,##0.00\);_(* &quot;-&quot;??_);_(@_)"/>
    <numFmt numFmtId="165" formatCode="[$-413]d\ mmmm\ yyyy;@"/>
    <numFmt numFmtId="166" formatCode="_-* #,##0.00_-;_-* #,##0.00\-;_-* &quot;-&quot;??_-;_-@_-"/>
    <numFmt numFmtId="167" formatCode="_-* #,##0_-;_-* #,##0\-;_-* &quot;-&quot;??_-;_-@_-"/>
    <numFmt numFmtId="168" formatCode="_ [$€-413]\ * #,##0.00_ ;_ [$€-413]\ * \-#,##0.00_ ;_ [$€-413]\ * &quot;-&quot;??_ ;_ @_ "/>
    <numFmt numFmtId="169" formatCode="_(&quot;ƒ&quot;* #,##0.00_);_(&quot;ƒ&quot;* \(#,##0.00\);_(&quot;ƒ&quot;* &quot;-&quot;??_);_(@_)"/>
    <numFmt numFmtId="170" formatCode="_-[$€-2]\ * #,##0.00_ ;_-[$€-2]\ * \-#,##0.00\ ;_-[$€-2]\ * &quot;-&quot;??_ ;_-@_ "/>
    <numFmt numFmtId="171" formatCode="0.0%"/>
    <numFmt numFmtId="172" formatCode="_-&quot;€&quot;\ * #,##0.00_-;_-&quot;€&quot;\ * #,##0.00\-;_-&quot;€&quot;\ * &quot;-&quot;??_-;_-@_-"/>
    <numFmt numFmtId="173" formatCode="_([$€-2]\ * #,##0.00_);_([$€-2]\ * \(#,##0.00\);_([$€-2]\ * &quot;-&quot;??_);_(@_)"/>
    <numFmt numFmtId="174" formatCode="_ [$€-2]\ * #,##0.00_ ;_ [$€-2]\ * \-#,##0.00_ ;_ [$€-2]\ * &quot;-&quot;??_ ;_ @_ "/>
    <numFmt numFmtId="175" formatCode="0.000"/>
    <numFmt numFmtId="176" formatCode="_-* #,##0.0_-;_-* #,##0.0\-;_-* &quot;-&quot;??_-;_-@_-"/>
    <numFmt numFmtId="177" formatCode="000"/>
    <numFmt numFmtId="178" formatCode="#,##0.00_ ;\-#,##0.00\ "/>
    <numFmt numFmtId="179" formatCode="0.000%"/>
    <numFmt numFmtId="180" formatCode="0.0000000"/>
    <numFmt numFmtId="181" formatCode="0.0"/>
    <numFmt numFmtId="182" formatCode="_-* #,##0.00_-;\-* #,##0.00_-;_-* &quot;-&quot;??_-;_-@_-"/>
    <numFmt numFmtId="183" formatCode="[$-413]d\-mmm\-yy;@"/>
    <numFmt numFmtId="184" formatCode="_-&quot;fl&quot;\ * #,##0.00_-;_-&quot;fl&quot;\ * #,##0.00\-;_-&quot;fl&quot;\ * &quot;-&quot;??_-;_-@_-"/>
    <numFmt numFmtId="185" formatCode="&quot;Fl.&quot;#,##0.00_);[Red]\(&quot;Fl.&quot;#,##0.00\)"/>
    <numFmt numFmtId="186" formatCode="_(&quot;Fl.&quot;* #,##0.00_);_(&quot;Fl.&quot;* \(#,##0.00\);_(&quot;Fl.&quot;* &quot;-&quot;??_);_(@_)"/>
    <numFmt numFmtId="187" formatCode="_-* #,##0_-;_-* #,##0\-;_-* &quot;-&quot;_-;_-@_-"/>
    <numFmt numFmtId="188" formatCode="_-[$€]\ * #,##0.00_-;_-[$€]\ * #,##0.00\-;_-[$€]\ * &quot;-&quot;??_-;_-@_-"/>
    <numFmt numFmtId="189" formatCode="_-&quot;€&quot;* #,##0.00_-;\-&quot;€&quot;* #,##0.00_-;_-&quot;€&quot;* &quot;-&quot;??_-;_-@_-"/>
    <numFmt numFmtId="190" formatCode="_-[$€-2]\ * #,##0.00_-;_-[$€-2]\ * #,##0.00\-;_-[$€-2]\ * &quot;-&quot;??_-;_-@_-"/>
    <numFmt numFmtId="191" formatCode="_-&quot;ƒ&quot;\ * #,##0.00_-;_-&quot;ƒ&quot;\ * #,##0.00\-;_-&quot;ƒ&quot;\ * &quot;-&quot;??_-;_-@_-"/>
    <numFmt numFmtId="192" formatCode="&quot;Fl.&quot;#,##0.00;[Red]\-&quot;Fl.&quot;#,##0.00"/>
    <numFmt numFmtId="193" formatCode="&quot;Fl.&quot;#,##0_);[Red]\(&quot;Fl.&quot;#,##0\)"/>
    <numFmt numFmtId="194" formatCode="_-\F* #,##0.00_-;\-\F* #,##0.00_-;_-\F* &quot;-&quot;??_-;_-@_-"/>
    <numFmt numFmtId="195" formatCode="&quot;fl&quot;\ #,##0_-;[Red]&quot;fl&quot;\ #,##0\-"/>
    <numFmt numFmtId="196" formatCode="_-\€\ * #,##0.00"/>
    <numFmt numFmtId="197" formatCode="0\ &quot;m2&quot;"/>
    <numFmt numFmtId="198" formatCode="_-&quot;F&quot;\ * #,##0.00_-;_-&quot;F&quot;\ * #,##0.00\-;_-&quot;F&quot;\ * &quot;-&quot;??_-;_-@_-"/>
    <numFmt numFmtId="199" formatCode="_ * #,##0_ ;_ * \-#,##0_ ;_ * &quot;-&quot;??_ ;_ @_ "/>
  </numFmts>
  <fonts count="118">
    <font>
      <sz val="11"/>
      <color theme="1"/>
      <name val="Aptos Narrow"/>
      <family val="2"/>
      <scheme val="minor"/>
    </font>
    <font>
      <sz val="11"/>
      <color theme="1"/>
      <name val="Verdana"/>
      <family val="2"/>
    </font>
    <font>
      <sz val="11"/>
      <color theme="1"/>
      <name val="Aptos Narrow"/>
      <family val="2"/>
      <scheme val="minor"/>
    </font>
    <font>
      <sz val="10"/>
      <name val="Helv"/>
    </font>
    <font>
      <sz val="10"/>
      <name val="MS Sans Serif"/>
    </font>
    <font>
      <sz val="10"/>
      <name val="Helvetica"/>
      <family val="2"/>
    </font>
    <font>
      <sz val="10"/>
      <name val="MS Sans Serif"/>
      <family val="2"/>
    </font>
    <font>
      <sz val="10"/>
      <name val="Arial"/>
      <family val="2"/>
    </font>
    <font>
      <sz val="10"/>
      <name val="Times"/>
    </font>
    <font>
      <sz val="9"/>
      <name val="Geneva"/>
      <family val="2"/>
    </font>
    <font>
      <sz val="8"/>
      <name val="Aptos Narrow"/>
      <family val="2"/>
      <scheme val="minor"/>
    </font>
    <font>
      <sz val="10"/>
      <color theme="1"/>
      <name val="Verdana"/>
      <family val="2"/>
    </font>
    <font>
      <sz val="10"/>
      <color rgb="FFFF0000"/>
      <name val="Verdana"/>
      <family val="2"/>
    </font>
    <font>
      <sz val="10"/>
      <name val="Verdana"/>
      <family val="2"/>
    </font>
    <font>
      <b/>
      <sz val="10"/>
      <name val="Verdana"/>
      <family val="2"/>
    </font>
    <font>
      <sz val="9"/>
      <color indexed="8"/>
      <name val="Verdana"/>
      <family val="2"/>
    </font>
    <font>
      <sz val="10"/>
      <color indexed="10"/>
      <name val="Verdana"/>
      <family val="2"/>
    </font>
    <font>
      <sz val="10"/>
      <color indexed="8"/>
      <name val="Verdana"/>
      <family val="2"/>
    </font>
    <font>
      <b/>
      <sz val="14"/>
      <color theme="0"/>
      <name val="Verdana"/>
      <family val="2"/>
    </font>
    <font>
      <b/>
      <sz val="10"/>
      <color theme="1"/>
      <name val="Verdana"/>
      <family val="2"/>
    </font>
    <font>
      <b/>
      <sz val="12"/>
      <name val="Verdana"/>
      <family val="2"/>
    </font>
    <font>
      <sz val="12"/>
      <name val="Verdana"/>
      <family val="2"/>
    </font>
    <font>
      <b/>
      <sz val="12"/>
      <color rgb="FFFF0000"/>
      <name val="Verdana"/>
      <family val="2"/>
    </font>
    <font>
      <b/>
      <sz val="10"/>
      <color theme="0"/>
      <name val="Verdana"/>
      <family val="2"/>
    </font>
    <font>
      <b/>
      <sz val="10"/>
      <color indexed="10"/>
      <name val="Verdana"/>
      <family val="2"/>
    </font>
    <font>
      <sz val="10"/>
      <color indexed="62"/>
      <name val="Verdana"/>
      <family val="2"/>
    </font>
    <font>
      <sz val="12"/>
      <color indexed="18"/>
      <name val="Verdana"/>
      <family val="2"/>
    </font>
    <font>
      <b/>
      <sz val="12"/>
      <color theme="0"/>
      <name val="Verdana"/>
      <family val="2"/>
    </font>
    <font>
      <b/>
      <sz val="12"/>
      <color indexed="18"/>
      <name val="Verdana"/>
      <family val="2"/>
    </font>
    <font>
      <b/>
      <sz val="10"/>
      <color indexed="18"/>
      <name val="Verdana"/>
      <family val="2"/>
    </font>
    <font>
      <sz val="12"/>
      <color theme="1"/>
      <name val="Verdana"/>
      <family val="2"/>
    </font>
    <font>
      <b/>
      <sz val="10"/>
      <color theme="4" tint="-0.249977111117893"/>
      <name val="Verdana"/>
      <family val="2"/>
    </font>
    <font>
      <b/>
      <sz val="10"/>
      <color rgb="FF0AAAFF"/>
      <name val="Verdana"/>
      <family val="2"/>
    </font>
    <font>
      <sz val="10"/>
      <color indexed="18"/>
      <name val="Verdana"/>
      <family val="2"/>
    </font>
    <font>
      <b/>
      <sz val="12"/>
      <color indexed="10"/>
      <name val="Verdana"/>
      <family val="2"/>
    </font>
    <font>
      <b/>
      <sz val="10"/>
      <color rgb="FFFF0000"/>
      <name val="Verdana"/>
      <family val="2"/>
    </font>
    <font>
      <b/>
      <sz val="10"/>
      <color indexed="20"/>
      <name val="Verdana"/>
      <family val="2"/>
    </font>
    <font>
      <sz val="10"/>
      <color theme="0"/>
      <name val="Verdana"/>
      <family val="2"/>
    </font>
    <font>
      <b/>
      <sz val="10"/>
      <color indexed="8"/>
      <name val="Verdana"/>
      <family val="2"/>
    </font>
    <font>
      <sz val="11"/>
      <name val="Verdana"/>
      <family val="2"/>
    </font>
    <font>
      <b/>
      <sz val="9"/>
      <color indexed="20"/>
      <name val="Verdana"/>
      <family val="2"/>
    </font>
    <font>
      <b/>
      <sz val="9"/>
      <name val="Verdana"/>
      <family val="2"/>
    </font>
    <font>
      <sz val="14"/>
      <name val="Verdana"/>
      <family val="2"/>
    </font>
    <font>
      <b/>
      <sz val="9"/>
      <color indexed="18"/>
      <name val="Verdana"/>
      <family val="2"/>
    </font>
    <font>
      <b/>
      <sz val="9"/>
      <color theme="0"/>
      <name val="Verdana"/>
      <family val="2"/>
    </font>
    <font>
      <b/>
      <sz val="8"/>
      <color indexed="18"/>
      <name val="Verdana"/>
      <family val="2"/>
    </font>
    <font>
      <b/>
      <sz val="9"/>
      <color rgb="FFFF0000"/>
      <name val="Verdana"/>
      <family val="2"/>
    </font>
    <font>
      <sz val="9"/>
      <color indexed="10"/>
      <name val="Verdana"/>
      <family val="2"/>
    </font>
    <font>
      <sz val="9"/>
      <name val="Verdana"/>
      <family val="2"/>
    </font>
    <font>
      <sz val="9"/>
      <color indexed="23"/>
      <name val="Verdana"/>
      <family val="2"/>
    </font>
    <font>
      <b/>
      <sz val="9"/>
      <color indexed="10"/>
      <name val="Verdana"/>
      <family val="2"/>
    </font>
    <font>
      <i/>
      <sz val="10"/>
      <color indexed="10"/>
      <name val="Verdana"/>
      <family val="2"/>
    </font>
    <font>
      <sz val="9"/>
      <color rgb="FF0AAAFF"/>
      <name val="Verdana"/>
      <family val="2"/>
    </font>
    <font>
      <sz val="9"/>
      <color theme="0"/>
      <name val="Verdana"/>
      <family val="2"/>
    </font>
    <font>
      <b/>
      <sz val="12"/>
      <color theme="3" tint="0.249977111117893"/>
      <name val="Verdana"/>
      <family val="2"/>
    </font>
    <font>
      <u/>
      <sz val="10"/>
      <color theme="10"/>
      <name val="Arial"/>
      <family val="2"/>
    </font>
    <font>
      <b/>
      <sz val="14"/>
      <color indexed="9"/>
      <name val="Verdana"/>
      <family val="2"/>
    </font>
    <font>
      <sz val="12"/>
      <name val="System"/>
      <family val="2"/>
    </font>
    <font>
      <strike/>
      <sz val="10"/>
      <name val="Verdana"/>
      <family val="2"/>
    </font>
    <font>
      <sz val="10"/>
      <color rgb="FF0AB0FF"/>
      <name val="Verdana"/>
      <family val="2"/>
    </font>
    <font>
      <sz val="10"/>
      <color indexed="9"/>
      <name val="Verdana"/>
      <family val="2"/>
    </font>
    <font>
      <b/>
      <sz val="10"/>
      <color indexed="9"/>
      <name val="Verdana"/>
      <family val="2"/>
    </font>
    <font>
      <b/>
      <sz val="14"/>
      <color theme="9"/>
      <name val="Verdana"/>
      <family val="2"/>
    </font>
    <font>
      <b/>
      <sz val="12"/>
      <color theme="6"/>
      <name val="Verdana"/>
      <family val="2"/>
    </font>
    <font>
      <b/>
      <sz val="20"/>
      <color theme="6"/>
      <name val="Verdana"/>
      <family val="2"/>
    </font>
    <font>
      <b/>
      <sz val="10"/>
      <color theme="6"/>
      <name val="Verdana"/>
      <family val="2"/>
    </font>
    <font>
      <sz val="10"/>
      <name val="Arial"/>
      <family val="2"/>
    </font>
    <font>
      <sz val="10"/>
      <color theme="1"/>
      <name val="Arial"/>
      <family val="2"/>
    </font>
    <font>
      <sz val="10"/>
      <name val="Geneva"/>
      <family val="2"/>
    </font>
    <font>
      <sz val="10"/>
      <name val="Courier"/>
      <family val="3"/>
    </font>
    <font>
      <u/>
      <sz val="10"/>
      <color indexed="36"/>
      <name val="Arial"/>
      <family val="2"/>
    </font>
    <font>
      <b/>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65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name val="Arial Narrow"/>
      <family val="2"/>
    </font>
    <font>
      <sz val="10"/>
      <color indexed="12"/>
      <name val="Times New Roman"/>
      <family val="1"/>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Aptos Narrow"/>
      <family val="2"/>
      <scheme val="minor"/>
    </font>
  </fonts>
  <fills count="76">
    <fill>
      <patternFill patternType="none"/>
    </fill>
    <fill>
      <patternFill patternType="gray125"/>
    </fill>
    <fill>
      <patternFill patternType="solid">
        <fgColor theme="3" tint="0.79998168889431442"/>
        <bgColor indexed="64"/>
      </patternFill>
    </fill>
    <fill>
      <patternFill patternType="solid">
        <fgColor rgb="FF0AAAFF"/>
        <bgColor indexed="64"/>
      </patternFill>
    </fill>
    <fill>
      <patternFill patternType="solid">
        <fgColor theme="0"/>
        <bgColor indexed="64"/>
      </patternFill>
    </fill>
    <fill>
      <patternFill patternType="solid">
        <fgColor rgb="FFB8D3EF"/>
        <bgColor indexed="64"/>
      </patternFill>
    </fill>
    <fill>
      <patternFill patternType="solid">
        <fgColor theme="3" tint="0.249977111117893"/>
        <bgColor indexed="64"/>
      </patternFill>
    </fill>
    <fill>
      <patternFill patternType="solid">
        <fgColor theme="2" tint="-0.249977111117893"/>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0"/>
        <bgColor indexed="24"/>
      </patternFill>
    </fill>
    <fill>
      <patternFill patternType="solid">
        <fgColor theme="3" tint="0.749992370372631"/>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1" tint="0.249977111117893"/>
        <bgColor indexed="64"/>
      </patternFill>
    </fill>
    <fill>
      <patternFill patternType="solid">
        <fgColor theme="1" tint="0.499984740745262"/>
        <bgColor indexed="64"/>
      </patternFill>
    </fill>
    <fill>
      <patternFill patternType="solid">
        <fgColor rgb="FFFFC000"/>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theme="0" tint="-0.14999847407452621"/>
        <bgColor indexed="64"/>
      </patternFill>
    </fill>
    <fill>
      <patternFill patternType="solid">
        <fgColor theme="2" tint="-9.9978637043366805E-2"/>
        <bgColor indexed="64"/>
      </patternFill>
    </fill>
  </fills>
  <borders count="104">
    <border>
      <left/>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right style="thin">
        <color theme="0"/>
      </right>
      <top style="thin">
        <color theme="0"/>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bottom/>
      <diagonal/>
    </border>
    <border>
      <left style="thin">
        <color auto="1"/>
      </left>
      <right style="thin">
        <color auto="1"/>
      </right>
      <top/>
      <bottom/>
      <diagonal/>
    </border>
    <border>
      <left style="thin">
        <color auto="1"/>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9"/>
      </left>
      <right/>
      <top/>
      <bottom/>
      <diagonal/>
    </border>
    <border>
      <left/>
      <right style="thin">
        <color indexed="64"/>
      </right>
      <top/>
      <bottom/>
      <diagonal/>
    </border>
    <border>
      <left style="thin">
        <color theme="3" tint="0.249977111117893"/>
      </left>
      <right style="thin">
        <color theme="3" tint="0.249977111117893"/>
      </right>
      <top style="thin">
        <color theme="3" tint="0.249977111117893"/>
      </top>
      <bottom style="thin">
        <color theme="3" tint="0.249977111117893"/>
      </bottom>
      <diagonal/>
    </border>
    <border>
      <left style="thin">
        <color theme="3" tint="0.249977111117893"/>
      </left>
      <right style="thin">
        <color theme="3" tint="0.249977111117893"/>
      </right>
      <top style="thin">
        <color theme="3" tint="0.249977111117893"/>
      </top>
      <bottom/>
      <diagonal/>
    </border>
    <border>
      <left/>
      <right style="thin">
        <color theme="0"/>
      </right>
      <top/>
      <bottom style="thin">
        <color theme="0"/>
      </bottom>
      <diagonal/>
    </border>
    <border>
      <left style="thin">
        <color theme="3" tint="0.249977111117893"/>
      </left>
      <right style="thin">
        <color theme="0"/>
      </right>
      <top style="thin">
        <color theme="3" tint="0.249977111117893"/>
      </top>
      <bottom style="thin">
        <color theme="3" tint="0.249977111117893"/>
      </bottom>
      <diagonal/>
    </border>
    <border>
      <left style="thin">
        <color theme="0"/>
      </left>
      <right style="thin">
        <color theme="0"/>
      </right>
      <top style="thin">
        <color theme="3" tint="0.249977111117893"/>
      </top>
      <bottom style="thin">
        <color theme="3" tint="0.249977111117893"/>
      </bottom>
      <diagonal/>
    </border>
    <border>
      <left style="thin">
        <color theme="0"/>
      </left>
      <right style="thin">
        <color theme="3" tint="0.249977111117893"/>
      </right>
      <top style="thin">
        <color theme="3" tint="0.249977111117893"/>
      </top>
      <bottom style="thin">
        <color theme="3" tint="0.249977111117893"/>
      </bottom>
      <diagonal/>
    </border>
    <border>
      <left style="thin">
        <color theme="0"/>
      </left>
      <right style="thin">
        <color theme="0"/>
      </right>
      <top/>
      <bottom/>
      <diagonal/>
    </border>
    <border>
      <left style="thin">
        <color theme="3" tint="0.249977111117893"/>
      </left>
      <right/>
      <top/>
      <bottom style="thin">
        <color theme="3" tint="0.249977111117893"/>
      </bottom>
      <diagonal/>
    </border>
    <border>
      <left style="thin">
        <color theme="3" tint="0.249977111117893"/>
      </left>
      <right/>
      <top style="thin">
        <color theme="3" tint="0.249977111117893"/>
      </top>
      <bottom style="thin">
        <color theme="3" tint="0.249977111117893"/>
      </bottom>
      <diagonal/>
    </border>
    <border>
      <left style="thin">
        <color theme="3" tint="0.249977111117893"/>
      </left>
      <right/>
      <top style="thin">
        <color theme="3" tint="0.249977111117893"/>
      </top>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0"/>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style="medium">
        <color auto="1"/>
      </right>
      <top/>
      <bottom style="medium">
        <color auto="1"/>
      </bottom>
      <diagonal/>
    </border>
    <border>
      <left style="medium">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style="medium">
        <color auto="1"/>
      </top>
      <bottom style="medium">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thin">
        <color auto="1"/>
      </top>
      <bottom/>
      <diagonal/>
    </border>
    <border>
      <left style="thin">
        <color theme="1"/>
      </left>
      <right style="thin">
        <color theme="1"/>
      </right>
      <top style="thin">
        <color theme="1"/>
      </top>
      <bottom style="thin">
        <color theme="1"/>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top/>
      <bottom style="medium">
        <color auto="1"/>
      </bottom>
      <diagonal/>
    </border>
    <border>
      <left style="thin">
        <color auto="1"/>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auto="1"/>
      </right>
      <top style="thin">
        <color auto="1"/>
      </top>
      <bottom/>
      <diagonal/>
    </border>
    <border>
      <left style="thin">
        <color indexed="64"/>
      </left>
      <right style="medium">
        <color indexed="64"/>
      </right>
      <top style="thin">
        <color indexed="64"/>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theme="0"/>
      </left>
      <right/>
      <top style="thin">
        <color theme="0"/>
      </top>
      <bottom style="thin">
        <color theme="3" tint="0.249977111117893"/>
      </bottom>
      <diagonal/>
    </border>
    <border>
      <left/>
      <right/>
      <top style="thin">
        <color theme="0"/>
      </top>
      <bottom style="thin">
        <color theme="3" tint="0.249977111117893"/>
      </bottom>
      <diagonal/>
    </border>
    <border>
      <left/>
      <right style="thin">
        <color theme="0"/>
      </right>
      <top style="thin">
        <color theme="0"/>
      </top>
      <bottom style="thin">
        <color theme="3" tint="0.249977111117893"/>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
      <left/>
      <right/>
      <top/>
      <bottom style="thin">
        <color theme="0"/>
      </bottom>
      <diagonal/>
    </border>
    <border>
      <left style="thin">
        <color indexed="64"/>
      </left>
      <right style="thin">
        <color indexed="64"/>
      </right>
      <top style="thin">
        <color indexed="64"/>
      </top>
      <bottom style="thin">
        <color theme="0"/>
      </bottom>
      <diagonal/>
    </border>
    <border>
      <left style="thin">
        <color auto="1"/>
      </left>
      <right/>
      <top style="thin">
        <color indexed="64"/>
      </top>
      <bottom style="thin">
        <color rgb="FF000000"/>
      </bottom>
      <diagonal/>
    </border>
    <border>
      <left/>
      <right/>
      <top style="thin">
        <color indexed="64"/>
      </top>
      <bottom style="thin">
        <color rgb="FF000000"/>
      </bottom>
      <diagonal/>
    </border>
    <border>
      <left/>
      <right style="thin">
        <color auto="1"/>
      </right>
      <top style="thin">
        <color indexed="64"/>
      </top>
      <bottom style="thin">
        <color rgb="FF000000"/>
      </bottom>
      <diagonal/>
    </border>
    <border>
      <left style="thin">
        <color theme="1"/>
      </left>
      <right style="thin">
        <color theme="1"/>
      </right>
      <top style="thin">
        <color theme="1"/>
      </top>
      <bottom/>
      <diagonal/>
    </border>
    <border>
      <left/>
      <right style="medium">
        <color indexed="64"/>
      </right>
      <top style="thin">
        <color indexed="64"/>
      </top>
      <bottom/>
      <diagonal/>
    </border>
    <border>
      <left/>
      <right/>
      <top style="thin">
        <color indexed="64"/>
      </top>
      <bottom/>
      <diagonal/>
    </border>
  </borders>
  <cellStyleXfs count="52897">
    <xf numFmtId="0" fontId="0" fillId="0" borderId="0"/>
    <xf numFmtId="0" fontId="3" fillId="0" borderId="0"/>
    <xf numFmtId="0" fontId="4" fillId="0" borderId="0"/>
    <xf numFmtId="0" fontId="5" fillId="0" borderId="0"/>
    <xf numFmtId="166" fontId="6" fillId="0" borderId="0" applyFont="0" applyFill="0" applyBorder="0" applyAlignment="0" applyProtection="0"/>
    <xf numFmtId="0" fontId="6" fillId="0" borderId="0"/>
    <xf numFmtId="0" fontId="5" fillId="0" borderId="0"/>
    <xf numFmtId="0" fontId="6" fillId="0" borderId="0"/>
    <xf numFmtId="9" fontId="6" fillId="0" borderId="0" applyFont="0" applyFill="0" applyBorder="0" applyAlignment="0" applyProtection="0"/>
    <xf numFmtId="164" fontId="3" fillId="0" borderId="0" applyFont="0" applyFill="0" applyBorder="0" applyAlignment="0" applyProtection="0"/>
    <xf numFmtId="169" fontId="3" fillId="0" borderId="0" applyFont="0" applyFill="0" applyBorder="0" applyAlignment="0" applyProtection="0"/>
    <xf numFmtId="172" fontId="6" fillId="0" borderId="0" applyFont="0" applyFill="0" applyBorder="0" applyAlignment="0" applyProtection="0"/>
    <xf numFmtId="0" fontId="3" fillId="0" borderId="0"/>
    <xf numFmtId="0" fontId="3" fillId="0" borderId="0"/>
    <xf numFmtId="0" fontId="3" fillId="0" borderId="0"/>
    <xf numFmtId="0" fontId="8" fillId="0" borderId="0"/>
    <xf numFmtId="182" fontId="3" fillId="0" borderId="0" applyFont="0" applyFill="0" applyBorder="0" applyAlignment="0" applyProtection="0"/>
    <xf numFmtId="169" fontId="8" fillId="0" borderId="0" applyFont="0" applyFill="0" applyBorder="0" applyAlignment="0" applyProtection="0"/>
    <xf numFmtId="0" fontId="9" fillId="0" borderId="0"/>
    <xf numFmtId="0" fontId="6" fillId="0" borderId="0"/>
    <xf numFmtId="0" fontId="2" fillId="0" borderId="0"/>
    <xf numFmtId="0" fontId="3" fillId="0" borderId="0"/>
    <xf numFmtId="0" fontId="6" fillId="0" borderId="0"/>
    <xf numFmtId="172" fontId="6" fillId="0" borderId="0" applyFont="0" applyFill="0" applyBorder="0" applyAlignment="0" applyProtection="0"/>
    <xf numFmtId="43" fontId="2" fillId="0" borderId="0" applyFont="0" applyFill="0" applyBorder="0" applyAlignment="0" applyProtection="0"/>
    <xf numFmtId="0" fontId="2" fillId="0" borderId="0"/>
    <xf numFmtId="0" fontId="55" fillId="0" borderId="0" applyNumberFormat="0" applyFill="0" applyBorder="0" applyAlignment="0" applyProtection="0">
      <alignment vertical="top"/>
      <protection locked="0"/>
    </xf>
    <xf numFmtId="0" fontId="7" fillId="0" borderId="0"/>
    <xf numFmtId="0" fontId="7" fillId="0" borderId="0"/>
    <xf numFmtId="0" fontId="57" fillId="0" borderId="0"/>
    <xf numFmtId="0" fontId="2" fillId="0" borderId="0"/>
    <xf numFmtId="0" fontId="7" fillId="0" borderId="0" applyFill="0"/>
    <xf numFmtId="0" fontId="7" fillId="0" borderId="0" applyFill="0"/>
    <xf numFmtId="0" fontId="2" fillId="0" borderId="0"/>
    <xf numFmtId="0" fontId="66" fillId="0" borderId="0"/>
    <xf numFmtId="184" fontId="7" fillId="0" borderId="0" applyFont="0" applyFill="0" applyBorder="0" applyAlignment="0" applyProtection="0"/>
    <xf numFmtId="9" fontId="7"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0" fontId="70" fillId="0" borderId="0" applyNumberFormat="0" applyFill="0" applyBorder="0" applyAlignment="0" applyProtection="0">
      <alignment vertical="top"/>
      <protection locked="0"/>
    </xf>
    <xf numFmtId="0" fontId="69" fillId="0" borderId="0"/>
    <xf numFmtId="0" fontId="71" fillId="0" borderId="0" applyNumberFormat="0" applyFill="0" applyBorder="0" applyAlignment="0" applyProtection="0"/>
    <xf numFmtId="0" fontId="72" fillId="0" borderId="39" applyNumberFormat="0" applyFill="0" applyAlignment="0" applyProtection="0"/>
    <xf numFmtId="0" fontId="73" fillId="0" borderId="40" applyNumberFormat="0" applyFill="0" applyAlignment="0" applyProtection="0"/>
    <xf numFmtId="0" fontId="74" fillId="0" borderId="41" applyNumberFormat="0" applyFill="0" applyAlignment="0" applyProtection="0"/>
    <xf numFmtId="0" fontId="74" fillId="0" borderId="0" applyNumberFormat="0" applyFill="0" applyBorder="0" applyAlignment="0" applyProtection="0"/>
    <xf numFmtId="0" fontId="75" fillId="13" borderId="0" applyNumberFormat="0" applyBorder="0" applyAlignment="0" applyProtection="0"/>
    <xf numFmtId="0" fontId="76" fillId="14" borderId="0" applyNumberFormat="0" applyBorder="0" applyAlignment="0" applyProtection="0"/>
    <xf numFmtId="0" fontId="77" fillId="15" borderId="0" applyNumberFormat="0" applyBorder="0" applyAlignment="0" applyProtection="0"/>
    <xf numFmtId="0" fontId="78" fillId="16" borderId="42" applyNumberFormat="0" applyAlignment="0" applyProtection="0"/>
    <xf numFmtId="0" fontId="79" fillId="17" borderId="43" applyNumberFormat="0" applyAlignment="0" applyProtection="0"/>
    <xf numFmtId="0" fontId="80" fillId="17" borderId="42" applyNumberFormat="0" applyAlignment="0" applyProtection="0"/>
    <xf numFmtId="0" fontId="81" fillId="0" borderId="44" applyNumberFormat="0" applyFill="0" applyAlignment="0" applyProtection="0"/>
    <xf numFmtId="0" fontId="82" fillId="18" borderId="45" applyNumberFormat="0" applyAlignment="0" applyProtection="0"/>
    <xf numFmtId="0" fontId="83" fillId="0" borderId="0" applyNumberFormat="0" applyFill="0" applyBorder="0" applyAlignment="0" applyProtection="0"/>
    <xf numFmtId="0" fontId="84" fillId="0" borderId="0" applyNumberFormat="0" applyFill="0" applyBorder="0" applyAlignment="0" applyProtection="0"/>
    <xf numFmtId="0" fontId="85" fillId="0" borderId="47" applyNumberFormat="0" applyFill="0" applyAlignment="0" applyProtection="0"/>
    <xf numFmtId="0" fontId="86"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86" fillId="35" borderId="0" applyNumberFormat="0" applyBorder="0" applyAlignment="0" applyProtection="0"/>
    <xf numFmtId="0" fontId="86"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86" fillId="39" borderId="0" applyNumberFormat="0" applyBorder="0" applyAlignment="0" applyProtection="0"/>
    <xf numFmtId="0" fontId="86"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86" fillId="43" borderId="0" applyNumberFormat="0" applyBorder="0" applyAlignment="0" applyProtection="0"/>
    <xf numFmtId="0" fontId="2" fillId="19" borderId="46" applyNumberFormat="0" applyFont="0" applyAlignment="0" applyProtection="0"/>
    <xf numFmtId="44" fontId="6" fillId="0" borderId="0" applyFont="0" applyFill="0" applyBorder="0" applyAlignment="0" applyProtection="0"/>
    <xf numFmtId="187" fontId="6"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88" fontId="87" fillId="0" borderId="0" applyFont="0" applyFill="0" applyBorder="0" applyAlignment="0" applyProtection="0"/>
    <xf numFmtId="188" fontId="87" fillId="0" borderId="0" applyFont="0" applyFill="0" applyBorder="0" applyAlignment="0" applyProtection="0"/>
    <xf numFmtId="189" fontId="7" fillId="0" borderId="0" applyFont="0" applyFill="0" applyBorder="0" applyAlignment="0" applyProtection="0"/>
    <xf numFmtId="18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3" fontId="2" fillId="0" borderId="0" applyFont="0" applyFill="0" applyBorder="0" applyAlignment="0" applyProtection="0"/>
    <xf numFmtId="0" fontId="88" fillId="48" borderId="0"/>
    <xf numFmtId="190" fontId="6" fillId="0" borderId="0"/>
    <xf numFmtId="0" fontId="9" fillId="0" borderId="0"/>
    <xf numFmtId="0" fontId="69" fillId="0" borderId="0"/>
    <xf numFmtId="9" fontId="6" fillId="0" borderId="0" applyFont="0" applyFill="0" applyBorder="0" applyAlignment="0" applyProtection="0"/>
    <xf numFmtId="0" fontId="6" fillId="0" borderId="0"/>
    <xf numFmtId="0" fontId="67" fillId="0" borderId="0"/>
    <xf numFmtId="0" fontId="7" fillId="0" borderId="0"/>
    <xf numFmtId="0" fontId="2" fillId="0" borderId="0"/>
    <xf numFmtId="0" fontId="89" fillId="0" borderId="0"/>
    <xf numFmtId="0" fontId="89" fillId="0" borderId="0"/>
    <xf numFmtId="0" fontId="6" fillId="0" borderId="0"/>
    <xf numFmtId="0" fontId="6" fillId="0" borderId="0"/>
    <xf numFmtId="0" fontId="89" fillId="0" borderId="0"/>
    <xf numFmtId="0" fontId="89" fillId="0" borderId="0"/>
    <xf numFmtId="0" fontId="7" fillId="0" borderId="0"/>
    <xf numFmtId="0" fontId="13" fillId="0" borderId="0"/>
    <xf numFmtId="0" fontId="68" fillId="0" borderId="0"/>
    <xf numFmtId="191" fontId="6" fillId="0" borderId="0" applyFont="0" applyFill="0" applyBorder="0" applyAlignment="0" applyProtection="0"/>
    <xf numFmtId="44" fontId="6" fillId="0" borderId="0" applyFont="0" applyFill="0" applyBorder="0" applyAlignment="0" applyProtection="0"/>
    <xf numFmtId="0" fontId="7" fillId="0" borderId="0"/>
    <xf numFmtId="172" fontId="7" fillId="0" borderId="0" applyFont="0" applyFill="0" applyBorder="0" applyAlignment="0" applyProtection="0"/>
    <xf numFmtId="166" fontId="7" fillId="0" borderId="0" applyFont="0" applyFill="0" applyBorder="0" applyAlignment="0" applyProtection="0"/>
    <xf numFmtId="0" fontId="89"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89"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89" fillId="50" borderId="0" applyNumberFormat="0" applyBorder="0" applyAlignment="0" applyProtection="0"/>
    <xf numFmtId="0" fontId="89" fillId="50" borderId="0" applyNumberFormat="0" applyBorder="0" applyAlignment="0" applyProtection="0"/>
    <xf numFmtId="0" fontId="89" fillId="51" borderId="0" applyNumberFormat="0" applyBorder="0" applyAlignment="0" applyProtection="0"/>
    <xf numFmtId="0" fontId="89" fillId="51" borderId="0" applyNumberFormat="0" applyBorder="0" applyAlignment="0" applyProtection="0"/>
    <xf numFmtId="0" fontId="89" fillId="52" borderId="0" applyNumberFormat="0" applyBorder="0" applyAlignment="0" applyProtection="0"/>
    <xf numFmtId="0" fontId="89" fillId="52" borderId="0" applyNumberFormat="0" applyBorder="0" applyAlignment="0" applyProtection="0"/>
    <xf numFmtId="0" fontId="89" fillId="53" borderId="0" applyNumberFormat="0" applyBorder="0" applyAlignment="0" applyProtection="0"/>
    <xf numFmtId="0" fontId="89" fillId="53" borderId="0" applyNumberFormat="0" applyBorder="0" applyAlignment="0" applyProtection="0"/>
    <xf numFmtId="0" fontId="89" fillId="54" borderId="0" applyNumberFormat="0" applyBorder="0" applyAlignment="0" applyProtection="0"/>
    <xf numFmtId="0" fontId="89" fillId="54" borderId="0" applyNumberFormat="0" applyBorder="0" applyAlignment="0" applyProtection="0"/>
    <xf numFmtId="0" fontId="89" fillId="55" borderId="0" applyNumberFormat="0" applyBorder="0" applyAlignment="0" applyProtection="0"/>
    <xf numFmtId="0" fontId="89" fillId="55" borderId="0" applyNumberFormat="0" applyBorder="0" applyAlignment="0" applyProtection="0"/>
    <xf numFmtId="0" fontId="89" fillId="56" borderId="0" applyNumberFormat="0" applyBorder="0" applyAlignment="0" applyProtection="0"/>
    <xf numFmtId="0" fontId="89" fillId="56" borderId="0" applyNumberFormat="0" applyBorder="0" applyAlignment="0" applyProtection="0"/>
    <xf numFmtId="0" fontId="89" fillId="57" borderId="0" applyNumberFormat="0" applyBorder="0" applyAlignment="0" applyProtection="0"/>
    <xf numFmtId="0" fontId="89" fillId="57" borderId="0" applyNumberFormat="0" applyBorder="0" applyAlignment="0" applyProtection="0"/>
    <xf numFmtId="0" fontId="89" fillId="52" borderId="0" applyNumberFormat="0" applyBorder="0" applyAlignment="0" applyProtection="0"/>
    <xf numFmtId="0" fontId="89" fillId="52" borderId="0" applyNumberFormat="0" applyBorder="0" applyAlignment="0" applyProtection="0"/>
    <xf numFmtId="0" fontId="89" fillId="55" borderId="0" applyNumberFormat="0" applyBorder="0" applyAlignment="0" applyProtection="0"/>
    <xf numFmtId="0" fontId="89" fillId="55" borderId="0" applyNumberFormat="0" applyBorder="0" applyAlignment="0" applyProtection="0"/>
    <xf numFmtId="0" fontId="89" fillId="58" borderId="0" applyNumberFormat="0" applyBorder="0" applyAlignment="0" applyProtection="0"/>
    <xf numFmtId="0" fontId="89" fillId="58" borderId="0" applyNumberFormat="0" applyBorder="0" applyAlignment="0" applyProtection="0"/>
    <xf numFmtId="0" fontId="91" fillId="59" borderId="0" applyNumberFormat="0" applyBorder="0" applyAlignment="0" applyProtection="0"/>
    <xf numFmtId="0" fontId="91" fillId="56" borderId="0" applyNumberFormat="0" applyBorder="0" applyAlignment="0" applyProtection="0"/>
    <xf numFmtId="0" fontId="91" fillId="57" borderId="0" applyNumberFormat="0" applyBorder="0" applyAlignment="0" applyProtection="0"/>
    <xf numFmtId="0" fontId="91" fillId="60" borderId="0" applyNumberFormat="0" applyBorder="0" applyAlignment="0" applyProtection="0"/>
    <xf numFmtId="0" fontId="91" fillId="61" borderId="0" applyNumberFormat="0" applyBorder="0" applyAlignment="0" applyProtection="0"/>
    <xf numFmtId="0" fontId="91" fillId="62" borderId="0" applyNumberFormat="0" applyBorder="0" applyAlignment="0" applyProtection="0"/>
    <xf numFmtId="0" fontId="91" fillId="63" borderId="0" applyNumberFormat="0" applyBorder="0" applyAlignment="0" applyProtection="0"/>
    <xf numFmtId="0" fontId="91" fillId="64" borderId="0" applyNumberFormat="0" applyBorder="0" applyAlignment="0" applyProtection="0"/>
    <xf numFmtId="0" fontId="91" fillId="65" borderId="0" applyNumberFormat="0" applyBorder="0" applyAlignment="0" applyProtection="0"/>
    <xf numFmtId="0" fontId="91" fillId="60" borderId="0" applyNumberFormat="0" applyBorder="0" applyAlignment="0" applyProtection="0"/>
    <xf numFmtId="0" fontId="91" fillId="61" borderId="0" applyNumberFormat="0" applyBorder="0" applyAlignment="0" applyProtection="0"/>
    <xf numFmtId="0" fontId="91" fillId="66" borderId="0" applyNumberFormat="0" applyBorder="0" applyAlignment="0" applyProtection="0"/>
    <xf numFmtId="0" fontId="92" fillId="52" borderId="0" applyNumberFormat="0" applyBorder="0" applyAlignment="0" applyProtection="0"/>
    <xf numFmtId="0" fontId="93" fillId="14" borderId="0" applyNumberFormat="0" applyBorder="0" applyAlignment="0" applyProtection="0"/>
    <xf numFmtId="0" fontId="94" fillId="67" borderId="56" applyNumberFormat="0" applyAlignment="0" applyProtection="0"/>
    <xf numFmtId="0" fontId="7" fillId="0" borderId="0"/>
    <xf numFmtId="0" fontId="95" fillId="68" borderId="56" applyNumberFormat="0" applyAlignment="0" applyProtection="0"/>
    <xf numFmtId="0" fontId="96" fillId="69" borderId="57" applyNumberFormat="0" applyAlignment="0" applyProtection="0"/>
    <xf numFmtId="0" fontId="96" fillId="69" borderId="57" applyNumberFormat="0" applyAlignment="0" applyProtection="0"/>
    <xf numFmtId="0" fontId="97" fillId="0" borderId="0" applyNumberFormat="0" applyFill="0" applyBorder="0" applyAlignment="0" applyProtection="0"/>
    <xf numFmtId="0" fontId="98" fillId="0" borderId="58" applyNumberFormat="0" applyFill="0" applyAlignment="0" applyProtection="0"/>
    <xf numFmtId="0" fontId="99" fillId="51"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100" fillId="0" borderId="59" applyNumberFormat="0" applyFill="0" applyAlignment="0" applyProtection="0"/>
    <xf numFmtId="0" fontId="101" fillId="0" borderId="60" applyNumberFormat="0" applyFill="0" applyAlignment="0" applyProtection="0"/>
    <xf numFmtId="0" fontId="102" fillId="0" borderId="61" applyNumberFormat="0" applyFill="0" applyAlignment="0" applyProtection="0"/>
    <xf numFmtId="0" fontId="102" fillId="0" borderId="0" applyNumberFormat="0" applyFill="0" applyBorder="0" applyAlignment="0" applyProtection="0"/>
    <xf numFmtId="0" fontId="103" fillId="70" borderId="56" applyNumberFormat="0" applyAlignment="0" applyProtection="0"/>
    <xf numFmtId="0" fontId="90" fillId="71" borderId="6"/>
    <xf numFmtId="0" fontId="104" fillId="0" borderId="62" applyNumberFormat="0" applyFill="0" applyAlignment="0" applyProtection="0"/>
    <xf numFmtId="0" fontId="105" fillId="0" borderId="63" applyNumberFormat="0" applyFill="0" applyAlignment="0" applyProtection="0"/>
    <xf numFmtId="0" fontId="106" fillId="0" borderId="64" applyNumberFormat="0" applyFill="0" applyAlignment="0" applyProtection="0"/>
    <xf numFmtId="0" fontId="106" fillId="0" borderId="0" applyNumberFormat="0" applyFill="0" applyBorder="0" applyAlignment="0" applyProtection="0"/>
    <xf numFmtId="166" fontId="107" fillId="0" borderId="0">
      <alignment horizontal="center" vertical="center" textRotation="90" wrapText="1"/>
    </xf>
    <xf numFmtId="0" fontId="108" fillId="71" borderId="65"/>
    <xf numFmtId="0" fontId="109" fillId="0" borderId="66" applyNumberFormat="0" applyFill="0" applyAlignment="0" applyProtection="0"/>
    <xf numFmtId="192" fontId="6" fillId="0" borderId="0"/>
    <xf numFmtId="0" fontId="110" fillId="70" borderId="0" applyNumberFormat="0" applyBorder="0" applyAlignment="0" applyProtection="0"/>
    <xf numFmtId="0" fontId="110" fillId="70" borderId="0" applyNumberFormat="0" applyBorder="0" applyAlignment="0" applyProtection="0"/>
    <xf numFmtId="0" fontId="67" fillId="0" borderId="0"/>
    <xf numFmtId="0" fontId="6" fillId="72" borderId="67" applyNumberFormat="0" applyFont="0" applyAlignment="0" applyProtection="0"/>
    <xf numFmtId="0" fontId="89" fillId="72" borderId="67" applyNumberFormat="0" applyFont="0" applyAlignment="0" applyProtection="0"/>
    <xf numFmtId="0" fontId="111" fillId="50" borderId="0" applyNumberFormat="0" applyBorder="0" applyAlignment="0" applyProtection="0"/>
    <xf numFmtId="0" fontId="112" fillId="68" borderId="68" applyNumberFormat="0" applyAlignment="0" applyProtection="0"/>
    <xf numFmtId="0" fontId="108" fillId="73" borderId="69" applyNumberFormat="0" applyFont="0" applyBorder="0">
      <alignment horizontal="center"/>
    </xf>
    <xf numFmtId="0" fontId="113" fillId="0" borderId="0" applyNumberFormat="0" applyFill="0" applyBorder="0" applyAlignment="0" applyProtection="0"/>
    <xf numFmtId="0" fontId="114" fillId="0" borderId="0" applyNumberFormat="0" applyFill="0" applyBorder="0" applyAlignment="0" applyProtection="0"/>
    <xf numFmtId="0" fontId="115" fillId="0" borderId="70" applyNumberFormat="0" applyFill="0" applyAlignment="0" applyProtection="0"/>
    <xf numFmtId="0" fontId="115" fillId="0" borderId="71" applyNumberFormat="0" applyFill="0" applyAlignment="0" applyProtection="0"/>
    <xf numFmtId="0" fontId="112" fillId="67" borderId="68" applyNumberFormat="0" applyAlignment="0" applyProtection="0"/>
    <xf numFmtId="193" fontId="6" fillId="0" borderId="0"/>
    <xf numFmtId="194" fontId="7" fillId="0" borderId="0" applyFont="0" applyFill="0" applyBorder="0" applyAlignment="0" applyProtection="0"/>
    <xf numFmtId="185" fontId="6" fillId="0" borderId="0"/>
    <xf numFmtId="0" fontId="97"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49"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38" fontId="68" fillId="0" borderId="0" applyFont="0" applyFill="0" applyBorder="0" applyAlignment="0" applyProtection="0"/>
    <xf numFmtId="195" fontId="68" fillId="0" borderId="0" applyFont="0" applyFill="0" applyBorder="0" applyAlignment="0" applyProtection="0"/>
    <xf numFmtId="188" fontId="7" fillId="0" borderId="0" applyFont="0" applyFill="0" applyBorder="0" applyAlignment="0" applyProtection="0"/>
    <xf numFmtId="188" fontId="7" fillId="0" borderId="0" applyFont="0" applyFill="0" applyBorder="0" applyAlignment="0" applyProtection="0"/>
    <xf numFmtId="196" fontId="90" fillId="0" borderId="0"/>
    <xf numFmtId="196" fontId="90" fillId="0" borderId="0"/>
    <xf numFmtId="0" fontId="117" fillId="0" borderId="0" applyNumberFormat="0" applyFill="0" applyBorder="0" applyAlignment="0" applyProtection="0"/>
    <xf numFmtId="166" fontId="7" fillId="0" borderId="0" applyFont="0" applyFill="0" applyBorder="0" applyAlignment="0" applyProtection="0"/>
    <xf numFmtId="43" fontId="2"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108" fillId="71" borderId="65"/>
    <xf numFmtId="197" fontId="108" fillId="0" borderId="0"/>
    <xf numFmtId="9" fontId="89" fillId="0" borderId="0" applyFont="0" applyFill="0" applyBorder="0" applyAlignment="0" applyProtection="0"/>
    <xf numFmtId="0" fontId="2" fillId="0" borderId="0"/>
    <xf numFmtId="0" fontId="7" fillId="0" borderId="0"/>
    <xf numFmtId="0" fontId="6" fillId="0" borderId="0"/>
    <xf numFmtId="0" fontId="48" fillId="0" borderId="0"/>
    <xf numFmtId="0" fontId="7" fillId="0" borderId="0"/>
    <xf numFmtId="0" fontId="6" fillId="0" borderId="0"/>
    <xf numFmtId="0" fontId="2" fillId="0" borderId="0"/>
    <xf numFmtId="0" fontId="2" fillId="0" borderId="0"/>
    <xf numFmtId="0" fontId="7" fillId="0" borderId="0"/>
    <xf numFmtId="0" fontId="6" fillId="0" borderId="0"/>
    <xf numFmtId="172" fontId="7" fillId="0" borderId="0" applyFont="0" applyFill="0" applyBorder="0" applyAlignment="0" applyProtection="0"/>
    <xf numFmtId="172" fontId="89" fillId="0" borderId="0" applyFont="0" applyFill="0" applyBorder="0" applyAlignment="0" applyProtection="0"/>
    <xf numFmtId="172" fontId="7" fillId="0" borderId="0" applyFont="0" applyFill="0" applyBorder="0" applyAlignment="0" applyProtection="0"/>
    <xf numFmtId="198" fontId="7" fillId="0" borderId="0" applyFont="0" applyFill="0" applyBorder="0" applyAlignment="0" applyProtection="0"/>
    <xf numFmtId="9" fontId="2" fillId="0" borderId="0" applyFont="0" applyFill="0" applyBorder="0" applyAlignment="0" applyProtection="0"/>
  </cellStyleXfs>
  <cellXfs count="783">
    <xf numFmtId="0" fontId="0" fillId="0" borderId="0" xfId="0"/>
    <xf numFmtId="0" fontId="13" fillId="0" borderId="0" xfId="19" applyFont="1"/>
    <xf numFmtId="0" fontId="13" fillId="0" borderId="6" xfId="12" applyFont="1" applyBorder="1" applyAlignment="1" applyProtection="1">
      <alignment horizontal="left"/>
      <protection hidden="1"/>
    </xf>
    <xf numFmtId="0" fontId="13" fillId="0" borderId="10" xfId="12" applyFont="1" applyBorder="1" applyAlignment="1" applyProtection="1">
      <alignment horizontal="left"/>
      <protection hidden="1"/>
    </xf>
    <xf numFmtId="0" fontId="14" fillId="0" borderId="29" xfId="14" applyFont="1" applyBorder="1" applyProtection="1">
      <protection hidden="1"/>
    </xf>
    <xf numFmtId="0" fontId="15" fillId="0" borderId="30" xfId="14" applyFont="1" applyBorder="1" applyAlignment="1" applyProtection="1">
      <alignment horizontal="center"/>
      <protection hidden="1"/>
    </xf>
    <xf numFmtId="0" fontId="14" fillId="0" borderId="10" xfId="14" applyFont="1" applyBorder="1" applyProtection="1">
      <protection hidden="1"/>
    </xf>
    <xf numFmtId="0" fontId="13" fillId="0" borderId="10" xfId="2" applyFont="1" applyBorder="1"/>
    <xf numFmtId="0" fontId="16" fillId="0" borderId="0" xfId="2" applyFont="1" applyAlignment="1">
      <alignment horizontal="center"/>
    </xf>
    <xf numFmtId="2" fontId="13" fillId="0" borderId="6" xfId="2" applyNumberFormat="1" applyFont="1" applyBorder="1"/>
    <xf numFmtId="0" fontId="13" fillId="0" borderId="0" xfId="2" applyFont="1"/>
    <xf numFmtId="0" fontId="13" fillId="0" borderId="0" xfId="3" applyFont="1"/>
    <xf numFmtId="0" fontId="13" fillId="0" borderId="9" xfId="2" applyFont="1" applyBorder="1"/>
    <xf numFmtId="0" fontId="17" fillId="0" borderId="30" xfId="14" applyFont="1" applyBorder="1" applyAlignment="1" applyProtection="1">
      <alignment horizontal="center"/>
      <protection hidden="1"/>
    </xf>
    <xf numFmtId="2" fontId="20" fillId="0" borderId="4" xfId="1" applyNumberFormat="1" applyFont="1" applyBorder="1"/>
    <xf numFmtId="2" fontId="21" fillId="0" borderId="4" xfId="1" applyNumberFormat="1" applyFont="1" applyBorder="1"/>
    <xf numFmtId="0" fontId="13" fillId="0" borderId="4" xfId="2" applyFont="1" applyBorder="1"/>
    <xf numFmtId="2" fontId="21" fillId="0" borderId="0" xfId="3" applyNumberFormat="1" applyFont="1"/>
    <xf numFmtId="0" fontId="13" fillId="4" borderId="4" xfId="2" applyFont="1" applyFill="1" applyBorder="1"/>
    <xf numFmtId="165" fontId="22" fillId="0" borderId="4" xfId="3" applyNumberFormat="1" applyFont="1" applyBorder="1" applyAlignment="1">
      <alignment horizontal="left"/>
    </xf>
    <xf numFmtId="167" fontId="14" fillId="0" borderId="4" xfId="4" applyNumberFormat="1" applyFont="1" applyBorder="1" applyAlignment="1">
      <alignment horizontal="center"/>
    </xf>
    <xf numFmtId="0" fontId="13" fillId="0" borderId="5" xfId="2" applyFont="1" applyBorder="1"/>
    <xf numFmtId="2" fontId="23" fillId="6" borderId="9" xfId="5" applyNumberFormat="1" applyFont="1" applyFill="1" applyBorder="1" applyAlignment="1">
      <alignment vertical="top" wrapText="1"/>
    </xf>
    <xf numFmtId="2" fontId="23" fillId="6" borderId="9" xfId="2" applyNumberFormat="1" applyFont="1" applyFill="1" applyBorder="1" applyAlignment="1">
      <alignment horizontal="left" vertical="top" wrapText="1"/>
    </xf>
    <xf numFmtId="2" fontId="23" fillId="6" borderId="9" xfId="2" applyNumberFormat="1" applyFont="1" applyFill="1" applyBorder="1" applyAlignment="1">
      <alignment horizontal="center" vertical="top" wrapText="1"/>
    </xf>
    <xf numFmtId="0" fontId="13" fillId="0" borderId="3" xfId="2" applyFont="1" applyBorder="1"/>
    <xf numFmtId="14" fontId="13" fillId="0" borderId="9" xfId="2" applyNumberFormat="1" applyFont="1" applyBorder="1"/>
    <xf numFmtId="0" fontId="13" fillId="0" borderId="7" xfId="2" applyFont="1" applyBorder="1"/>
    <xf numFmtId="0" fontId="24" fillId="0" borderId="0" xfId="3" applyFont="1"/>
    <xf numFmtId="49" fontId="25" fillId="0" borderId="0" xfId="6" applyNumberFormat="1" applyFont="1" applyAlignment="1" applyProtection="1">
      <alignment horizontal="left" vertical="top"/>
      <protection hidden="1"/>
    </xf>
    <xf numFmtId="49" fontId="20" fillId="0" borderId="0" xfId="3" applyNumberFormat="1" applyFont="1"/>
    <xf numFmtId="2" fontId="26" fillId="0" borderId="0" xfId="3" applyNumberFormat="1" applyFont="1"/>
    <xf numFmtId="0" fontId="26" fillId="0" borderId="0" xfId="3" applyFont="1"/>
    <xf numFmtId="2" fontId="26" fillId="0" borderId="0" xfId="3" applyNumberFormat="1" applyFont="1" applyAlignment="1">
      <alignment horizontal="left"/>
    </xf>
    <xf numFmtId="2" fontId="22" fillId="0" borderId="0" xfId="3" applyNumberFormat="1" applyFont="1"/>
    <xf numFmtId="165" fontId="22" fillId="0" borderId="0" xfId="3" applyNumberFormat="1" applyFont="1" applyAlignment="1">
      <alignment horizontal="left"/>
    </xf>
    <xf numFmtId="1" fontId="20" fillId="0" borderId="0" xfId="3" applyNumberFormat="1" applyFont="1" applyAlignment="1">
      <alignment horizontal="left"/>
    </xf>
    <xf numFmtId="49" fontId="26" fillId="0" borderId="0" xfId="3" applyNumberFormat="1" applyFont="1"/>
    <xf numFmtId="0" fontId="26" fillId="0" borderId="0" xfId="3" applyFont="1" applyAlignment="1">
      <alignment horizontal="left"/>
    </xf>
    <xf numFmtId="0" fontId="27" fillId="6" borderId="10" xfId="3" applyFont="1" applyFill="1" applyBorder="1"/>
    <xf numFmtId="49" fontId="13" fillId="0" borderId="0" xfId="6" applyNumberFormat="1" applyFont="1" applyAlignment="1" applyProtection="1">
      <alignment horizontal="left" vertical="top"/>
      <protection hidden="1"/>
    </xf>
    <xf numFmtId="0" fontId="13" fillId="0" borderId="0" xfId="6" applyFont="1" applyAlignment="1" applyProtection="1">
      <alignment horizontal="center" vertical="justify"/>
      <protection hidden="1"/>
    </xf>
    <xf numFmtId="0" fontId="13" fillId="0" borderId="0" xfId="6" applyFont="1" applyAlignment="1" applyProtection="1">
      <alignment horizontal="left" vertical="justify"/>
      <protection hidden="1"/>
    </xf>
    <xf numFmtId="0" fontId="13" fillId="0" borderId="0" xfId="3" applyFont="1" applyAlignment="1">
      <alignment horizontal="left"/>
    </xf>
    <xf numFmtId="49" fontId="13" fillId="0" borderId="0" xfId="6" applyNumberFormat="1" applyFont="1" applyAlignment="1" applyProtection="1">
      <alignment horizontal="left"/>
      <protection hidden="1"/>
    </xf>
    <xf numFmtId="0" fontId="14" fillId="0" borderId="0" xfId="6" applyFont="1" applyAlignment="1" applyProtection="1">
      <alignment horizontal="left" vertical="top"/>
      <protection hidden="1"/>
    </xf>
    <xf numFmtId="9" fontId="13" fillId="0" borderId="6" xfId="8" applyFont="1" applyFill="1" applyBorder="1" applyAlignment="1">
      <alignment horizontal="center"/>
    </xf>
    <xf numFmtId="164" fontId="13" fillId="4" borderId="0" xfId="9" applyFont="1" applyFill="1" applyAlignment="1"/>
    <xf numFmtId="168" fontId="13" fillId="4" borderId="6" xfId="8" applyNumberFormat="1" applyFont="1" applyFill="1" applyBorder="1" applyAlignment="1">
      <alignment horizontal="center"/>
    </xf>
    <xf numFmtId="168" fontId="13" fillId="4" borderId="0" xfId="8" applyNumberFormat="1" applyFont="1" applyFill="1" applyBorder="1" applyAlignment="1">
      <alignment horizontal="center"/>
    </xf>
    <xf numFmtId="170" fontId="13" fillId="0" borderId="0" xfId="10" applyNumberFormat="1" applyFont="1" applyFill="1" applyAlignment="1">
      <alignment horizontal="left"/>
    </xf>
    <xf numFmtId="171" fontId="14" fillId="0" borderId="0" xfId="8" applyNumberFormat="1" applyFont="1" applyFill="1" applyBorder="1" applyAlignment="1" applyProtection="1">
      <alignment horizontal="center"/>
      <protection hidden="1"/>
    </xf>
    <xf numFmtId="171" fontId="14" fillId="4" borderId="0" xfId="8" applyNumberFormat="1" applyFont="1" applyFill="1" applyBorder="1" applyAlignment="1" applyProtection="1">
      <alignment horizontal="center"/>
      <protection hidden="1"/>
    </xf>
    <xf numFmtId="43" fontId="13" fillId="4" borderId="0" xfId="3" applyNumberFormat="1" applyFont="1" applyFill="1"/>
    <xf numFmtId="49" fontId="14" fillId="0" borderId="0" xfId="6" applyNumberFormat="1" applyFont="1" applyAlignment="1" applyProtection="1">
      <alignment horizontal="left"/>
      <protection hidden="1"/>
    </xf>
    <xf numFmtId="9" fontId="14" fillId="0" borderId="0" xfId="8" applyFont="1" applyFill="1" applyBorder="1" applyAlignment="1" applyProtection="1">
      <alignment horizontal="center" vertical="center"/>
      <protection hidden="1"/>
    </xf>
    <xf numFmtId="49" fontId="13" fillId="4" borderId="0" xfId="6" applyNumberFormat="1" applyFont="1" applyFill="1" applyAlignment="1" applyProtection="1">
      <alignment horizontal="left"/>
      <protection hidden="1"/>
    </xf>
    <xf numFmtId="43" fontId="26" fillId="0" borderId="0" xfId="3" applyNumberFormat="1" applyFont="1"/>
    <xf numFmtId="49" fontId="13" fillId="0" borderId="10" xfId="6" applyNumberFormat="1" applyFont="1" applyBorder="1" applyAlignment="1" applyProtection="1">
      <alignment horizontal="left"/>
      <protection hidden="1"/>
    </xf>
    <xf numFmtId="172" fontId="13" fillId="0" borderId="6" xfId="11" applyFont="1" applyFill="1" applyBorder="1" applyAlignment="1" applyProtection="1">
      <alignment horizontal="center" vertical="center"/>
      <protection hidden="1"/>
    </xf>
    <xf numFmtId="172" fontId="13" fillId="0" borderId="0" xfId="11" applyFont="1" applyFill="1" applyBorder="1" applyAlignment="1" applyProtection="1">
      <alignment horizontal="center" vertical="center"/>
      <protection hidden="1"/>
    </xf>
    <xf numFmtId="49" fontId="14" fillId="0" borderId="0" xfId="3" applyNumberFormat="1" applyFont="1"/>
    <xf numFmtId="170" fontId="14" fillId="0" borderId="0" xfId="10" applyNumberFormat="1" applyFont="1" applyFill="1" applyAlignment="1">
      <alignment horizontal="left"/>
    </xf>
    <xf numFmtId="0" fontId="14" fillId="0" borderId="0" xfId="6" applyFont="1" applyAlignment="1" applyProtection="1">
      <alignment horizontal="left"/>
      <protection hidden="1"/>
    </xf>
    <xf numFmtId="49" fontId="13" fillId="0" borderId="0" xfId="3" applyNumberFormat="1" applyFont="1"/>
    <xf numFmtId="10" fontId="13" fillId="0" borderId="0" xfId="3" applyNumberFormat="1" applyFont="1" applyAlignment="1">
      <alignment horizontal="left"/>
    </xf>
    <xf numFmtId="174" fontId="26" fillId="0" borderId="0" xfId="3" applyNumberFormat="1" applyFont="1"/>
    <xf numFmtId="0" fontId="29" fillId="0" borderId="0" xfId="6" applyFont="1" applyAlignment="1" applyProtection="1">
      <alignment horizontal="left"/>
      <protection hidden="1"/>
    </xf>
    <xf numFmtId="164" fontId="26" fillId="0" borderId="0" xfId="3" applyNumberFormat="1" applyFont="1"/>
    <xf numFmtId="0" fontId="13" fillId="4" borderId="0" xfId="3" applyFont="1" applyFill="1"/>
    <xf numFmtId="44" fontId="13" fillId="4" borderId="0" xfId="3" applyNumberFormat="1" applyFont="1" applyFill="1"/>
    <xf numFmtId="44" fontId="13" fillId="0" borderId="0" xfId="3" applyNumberFormat="1" applyFont="1"/>
    <xf numFmtId="49" fontId="14" fillId="0" borderId="10" xfId="3" applyNumberFormat="1" applyFont="1" applyBorder="1"/>
    <xf numFmtId="2" fontId="20" fillId="0" borderId="0" xfId="1" applyNumberFormat="1" applyFont="1"/>
    <xf numFmtId="2" fontId="21" fillId="0" borderId="0" xfId="1" applyNumberFormat="1" applyFont="1"/>
    <xf numFmtId="167" fontId="14" fillId="0" borderId="0" xfId="4" applyNumberFormat="1" applyFont="1" applyAlignment="1">
      <alignment horizontal="center"/>
    </xf>
    <xf numFmtId="172" fontId="13" fillId="0" borderId="0" xfId="11" applyFont="1"/>
    <xf numFmtId="0" fontId="13" fillId="0" borderId="0" xfId="5" applyFont="1"/>
    <xf numFmtId="2" fontId="14" fillId="0" borderId="12" xfId="5" applyNumberFormat="1" applyFont="1" applyBorder="1"/>
    <xf numFmtId="167" fontId="14" fillId="0" borderId="13" xfId="4" applyNumberFormat="1" applyFont="1" applyBorder="1" applyAlignment="1">
      <alignment horizontal="center"/>
    </xf>
    <xf numFmtId="166" fontId="23" fillId="8" borderId="17" xfId="4" applyFont="1" applyFill="1" applyBorder="1" applyAlignment="1">
      <alignment horizontal="center" vertical="top" wrapText="1"/>
    </xf>
    <xf numFmtId="166" fontId="23" fillId="8" borderId="18" xfId="4" applyFont="1" applyFill="1" applyBorder="1" applyAlignment="1">
      <alignment horizontal="center" vertical="top" wrapText="1"/>
    </xf>
    <xf numFmtId="166" fontId="23" fillId="8" borderId="19" xfId="4" applyFont="1" applyFill="1" applyBorder="1" applyAlignment="1">
      <alignment horizontal="center" vertical="top" wrapText="1"/>
    </xf>
    <xf numFmtId="166" fontId="23" fillId="9" borderId="17" xfId="4" applyFont="1" applyFill="1" applyBorder="1" applyAlignment="1">
      <alignment horizontal="center" vertical="top" wrapText="1"/>
    </xf>
    <xf numFmtId="166" fontId="23" fillId="9" borderId="19" xfId="4" applyFont="1" applyFill="1" applyBorder="1" applyAlignment="1">
      <alignment horizontal="center" vertical="top" wrapText="1"/>
    </xf>
    <xf numFmtId="166" fontId="23" fillId="6" borderId="17" xfId="4" applyFont="1" applyFill="1" applyBorder="1" applyAlignment="1">
      <alignment horizontal="center" vertical="top" wrapText="1"/>
    </xf>
    <xf numFmtId="166" fontId="23" fillId="6" borderId="19" xfId="4" applyFont="1" applyFill="1" applyBorder="1" applyAlignment="1">
      <alignment horizontal="center" vertical="top" wrapText="1"/>
    </xf>
    <xf numFmtId="166" fontId="13" fillId="4" borderId="21" xfId="4" applyFont="1" applyFill="1" applyBorder="1" applyAlignment="1">
      <alignment horizontal="right"/>
    </xf>
    <xf numFmtId="166" fontId="13" fillId="4" borderId="6" xfId="4" applyFont="1" applyFill="1" applyBorder="1" applyAlignment="1">
      <alignment horizontal="center"/>
    </xf>
    <xf numFmtId="172" fontId="13" fillId="4" borderId="20" xfId="11" applyFont="1" applyFill="1" applyBorder="1" applyAlignment="1">
      <alignment horizontal="center"/>
    </xf>
    <xf numFmtId="166" fontId="13" fillId="4" borderId="21" xfId="4" applyFont="1" applyFill="1" applyBorder="1" applyAlignment="1">
      <alignment horizontal="center"/>
    </xf>
    <xf numFmtId="172" fontId="13" fillId="4" borderId="21" xfId="11" applyFont="1" applyFill="1" applyBorder="1" applyAlignment="1">
      <alignment horizontal="center"/>
    </xf>
    <xf numFmtId="0" fontId="16" fillId="0" borderId="0" xfId="5" applyFont="1"/>
    <xf numFmtId="0" fontId="14" fillId="0" borderId="0" xfId="5" applyFont="1"/>
    <xf numFmtId="166" fontId="13" fillId="0" borderId="0" xfId="4" applyFont="1"/>
    <xf numFmtId="0" fontId="13" fillId="0" borderId="0" xfId="2" applyFont="1" applyAlignment="1">
      <alignment horizontal="center" vertical="center"/>
    </xf>
    <xf numFmtId="49" fontId="20" fillId="0" borderId="0" xfId="1" applyNumberFormat="1" applyFont="1"/>
    <xf numFmtId="2" fontId="30" fillId="0" borderId="0" xfId="1" applyNumberFormat="1" applyFont="1"/>
    <xf numFmtId="1" fontId="31" fillId="0" borderId="10" xfId="2" applyNumberFormat="1" applyFont="1" applyBorder="1" applyAlignment="1">
      <alignment horizontal="left" vertical="center"/>
    </xf>
    <xf numFmtId="0" fontId="13" fillId="0" borderId="0" xfId="13" applyFont="1" applyAlignment="1">
      <alignment horizontal="center"/>
    </xf>
    <xf numFmtId="2" fontId="13" fillId="0" borderId="0" xfId="4" applyNumberFormat="1" applyFont="1" applyAlignment="1">
      <alignment horizontal="left"/>
    </xf>
    <xf numFmtId="175" fontId="13" fillId="0" borderId="0" xfId="13" applyNumberFormat="1" applyFont="1" applyAlignment="1">
      <alignment horizontal="center"/>
    </xf>
    <xf numFmtId="175" fontId="33" fillId="0" borderId="0" xfId="1" applyNumberFormat="1" applyFont="1"/>
    <xf numFmtId="3" fontId="33" fillId="0" borderId="0" xfId="1" applyNumberFormat="1" applyFont="1" applyAlignment="1">
      <alignment horizontal="right"/>
    </xf>
    <xf numFmtId="3" fontId="13" fillId="0" borderId="0" xfId="4" applyNumberFormat="1" applyFont="1" applyAlignment="1">
      <alignment horizontal="right"/>
    </xf>
    <xf numFmtId="0" fontId="13" fillId="0" borderId="0" xfId="13" applyFont="1"/>
    <xf numFmtId="0" fontId="13" fillId="0" borderId="0" xfId="13" applyFont="1" applyAlignment="1">
      <alignment horizontal="center" vertical="center"/>
    </xf>
    <xf numFmtId="166" fontId="13" fillId="0" borderId="0" xfId="4" applyFont="1" applyAlignment="1">
      <alignment horizontal="right"/>
    </xf>
    <xf numFmtId="2" fontId="23" fillId="6" borderId="6" xfId="2" applyNumberFormat="1" applyFont="1" applyFill="1" applyBorder="1" applyAlignment="1">
      <alignment horizontal="left" vertical="center" wrapText="1"/>
    </xf>
    <xf numFmtId="1" fontId="23" fillId="6" borderId="6" xfId="2" applyNumberFormat="1" applyFont="1" applyFill="1" applyBorder="1" applyAlignment="1">
      <alignment horizontal="center" vertical="center" wrapText="1"/>
    </xf>
    <xf numFmtId="1" fontId="23" fillId="6" borderId="10" xfId="2" applyNumberFormat="1" applyFont="1" applyFill="1" applyBorder="1" applyAlignment="1">
      <alignment horizontal="center" vertical="center" wrapText="1"/>
    </xf>
    <xf numFmtId="0" fontId="23" fillId="6" borderId="6" xfId="2" applyFont="1" applyFill="1" applyBorder="1" applyAlignment="1">
      <alignment horizontal="left" vertical="center" wrapText="1"/>
    </xf>
    <xf numFmtId="2" fontId="23" fillId="6" borderId="6" xfId="2" applyNumberFormat="1" applyFont="1" applyFill="1" applyBorder="1" applyAlignment="1">
      <alignment horizontal="center" vertical="center" wrapText="1"/>
    </xf>
    <xf numFmtId="167" fontId="14" fillId="0" borderId="6" xfId="4" applyNumberFormat="1" applyFont="1" applyFill="1" applyBorder="1" applyAlignment="1">
      <alignment horizontal="center"/>
    </xf>
    <xf numFmtId="0" fontId="13" fillId="0" borderId="6" xfId="2" applyFont="1" applyBorder="1" applyAlignment="1">
      <alignment horizontal="center" vertical="center"/>
    </xf>
    <xf numFmtId="167" fontId="13" fillId="0" borderId="6" xfId="4" applyNumberFormat="1" applyFont="1" applyFill="1" applyBorder="1" applyAlignment="1">
      <alignment horizontal="center" vertical="center"/>
    </xf>
    <xf numFmtId="0" fontId="13" fillId="0" borderId="6" xfId="2" applyFont="1" applyBorder="1" applyAlignment="1">
      <alignment vertical="center"/>
    </xf>
    <xf numFmtId="0" fontId="13" fillId="0" borderId="6" xfId="2" applyFont="1" applyBorder="1"/>
    <xf numFmtId="49" fontId="13" fillId="0" borderId="6" xfId="2" applyNumberFormat="1" applyFont="1" applyBorder="1" applyAlignment="1">
      <alignment horizontal="center"/>
    </xf>
    <xf numFmtId="0" fontId="14" fillId="0" borderId="6" xfId="2" applyFont="1" applyBorder="1" applyAlignment="1">
      <alignment vertical="center"/>
    </xf>
    <xf numFmtId="0" fontId="14" fillId="0" borderId="6" xfId="2" applyFont="1" applyBorder="1"/>
    <xf numFmtId="0" fontId="32" fillId="0" borderId="6" xfId="13" applyFont="1" applyBorder="1" applyAlignment="1">
      <alignment horizontal="left"/>
    </xf>
    <xf numFmtId="0" fontId="14" fillId="0" borderId="0" xfId="13" applyFont="1"/>
    <xf numFmtId="0" fontId="14" fillId="0" borderId="6" xfId="2" applyFont="1" applyBorder="1" applyAlignment="1">
      <alignment horizontal="center" vertical="center"/>
    </xf>
    <xf numFmtId="167" fontId="14" fillId="0" borderId="6" xfId="4" applyNumberFormat="1" applyFont="1" applyFill="1" applyBorder="1" applyAlignment="1">
      <alignment horizontal="center" vertical="center"/>
    </xf>
    <xf numFmtId="167" fontId="13" fillId="0" borderId="0" xfId="2" applyNumberFormat="1" applyFont="1"/>
    <xf numFmtId="0" fontId="13" fillId="0" borderId="0" xfId="2" applyFont="1" applyAlignment="1">
      <alignment horizontal="center"/>
    </xf>
    <xf numFmtId="177" fontId="13" fillId="0" borderId="6" xfId="2" applyNumberFormat="1" applyFont="1" applyBorder="1" applyAlignment="1">
      <alignment horizontal="left"/>
    </xf>
    <xf numFmtId="1" fontId="11" fillId="0" borderId="6" xfId="2" applyNumberFormat="1" applyFont="1" applyBorder="1" applyAlignment="1">
      <alignment horizontal="center"/>
    </xf>
    <xf numFmtId="43" fontId="16" fillId="0" borderId="6" xfId="4" applyNumberFormat="1" applyFont="1" applyFill="1" applyBorder="1" applyAlignment="1">
      <alignment horizontal="center"/>
    </xf>
    <xf numFmtId="1" fontId="16" fillId="0" borderId="6" xfId="4" applyNumberFormat="1" applyFont="1" applyFill="1" applyBorder="1" applyAlignment="1">
      <alignment horizontal="center"/>
    </xf>
    <xf numFmtId="2" fontId="16" fillId="0" borderId="6" xfId="4" applyNumberFormat="1" applyFont="1" applyFill="1" applyBorder="1" applyAlignment="1">
      <alignment horizontal="center"/>
    </xf>
    <xf numFmtId="167" fontId="16" fillId="0" borderId="6" xfId="4" applyNumberFormat="1" applyFont="1" applyFill="1" applyBorder="1" applyAlignment="1">
      <alignment horizontal="center"/>
    </xf>
    <xf numFmtId="0" fontId="16" fillId="0" borderId="0" xfId="2" applyFont="1"/>
    <xf numFmtId="177" fontId="13" fillId="0" borderId="23" xfId="2" applyNumberFormat="1" applyFont="1" applyBorder="1" applyAlignment="1">
      <alignment horizontal="left"/>
    </xf>
    <xf numFmtId="0" fontId="13" fillId="0" borderId="23" xfId="2" applyFont="1" applyBorder="1"/>
    <xf numFmtId="2" fontId="13" fillId="0" borderId="23" xfId="2" applyNumberFormat="1" applyFont="1" applyBorder="1"/>
    <xf numFmtId="0" fontId="11" fillId="0" borderId="6" xfId="0" applyFont="1" applyBorder="1"/>
    <xf numFmtId="0" fontId="13" fillId="0" borderId="6" xfId="2" applyFont="1" applyBorder="1" applyAlignment="1">
      <alignment horizontal="center"/>
    </xf>
    <xf numFmtId="0" fontId="13" fillId="0" borderId="18" xfId="2" applyFont="1" applyBorder="1"/>
    <xf numFmtId="0" fontId="11" fillId="0" borderId="6" xfId="2" applyFont="1" applyBorder="1"/>
    <xf numFmtId="2" fontId="16" fillId="0" borderId="18" xfId="4" applyNumberFormat="1" applyFont="1" applyFill="1" applyBorder="1" applyAlignment="1">
      <alignment horizontal="center"/>
    </xf>
    <xf numFmtId="0" fontId="13" fillId="4" borderId="0" xfId="2" applyFont="1" applyFill="1"/>
    <xf numFmtId="0" fontId="11" fillId="0" borderId="0" xfId="2" applyFont="1"/>
    <xf numFmtId="49" fontId="19" fillId="0" borderId="0" xfId="12" applyNumberFormat="1" applyFont="1" applyAlignment="1" applyProtection="1">
      <alignment horizontal="left" vertical="top"/>
      <protection hidden="1"/>
    </xf>
    <xf numFmtId="2" fontId="24" fillId="0" borderId="0" xfId="2" applyNumberFormat="1" applyFont="1"/>
    <xf numFmtId="2" fontId="14" fillId="0" borderId="0" xfId="2" applyNumberFormat="1" applyFont="1" applyAlignment="1">
      <alignment horizontal="center"/>
    </xf>
    <xf numFmtId="2" fontId="14" fillId="0" borderId="0" xfId="2" applyNumberFormat="1" applyFont="1" applyAlignment="1">
      <alignment horizontal="left"/>
    </xf>
    <xf numFmtId="2" fontId="14" fillId="0" borderId="0" xfId="2" applyNumberFormat="1" applyFont="1"/>
    <xf numFmtId="0" fontId="14" fillId="0" borderId="0" xfId="2" applyFont="1"/>
    <xf numFmtId="1" fontId="14" fillId="0" borderId="0" xfId="2" applyNumberFormat="1" applyFont="1" applyAlignment="1">
      <alignment horizontal="center"/>
    </xf>
    <xf numFmtId="0" fontId="14" fillId="4" borderId="0" xfId="2" applyFont="1" applyFill="1" applyAlignment="1">
      <alignment horizontal="center"/>
    </xf>
    <xf numFmtId="0" fontId="19" fillId="0" borderId="0" xfId="2" applyFont="1"/>
    <xf numFmtId="166" fontId="14" fillId="0" borderId="0" xfId="4" applyFont="1"/>
    <xf numFmtId="2" fontId="14" fillId="0" borderId="0" xfId="1" applyNumberFormat="1" applyFont="1"/>
    <xf numFmtId="2" fontId="29" fillId="0" borderId="0" xfId="1" applyNumberFormat="1" applyFont="1" applyAlignment="1">
      <alignment horizontal="left"/>
    </xf>
    <xf numFmtId="0" fontId="16" fillId="0" borderId="0" xfId="14" applyFont="1" applyProtection="1">
      <protection hidden="1"/>
    </xf>
    <xf numFmtId="0" fontId="13" fillId="0" borderId="0" xfId="14" applyFont="1" applyProtection="1">
      <protection hidden="1"/>
    </xf>
    <xf numFmtId="0" fontId="14" fillId="0" borderId="0" xfId="2" applyFont="1" applyAlignment="1">
      <alignment horizontal="center"/>
    </xf>
    <xf numFmtId="0" fontId="13" fillId="0" borderId="0" xfId="2" applyFont="1" applyAlignment="1">
      <alignment vertical="center"/>
    </xf>
    <xf numFmtId="0" fontId="13" fillId="0" borderId="0" xfId="14" applyFont="1" applyAlignment="1" applyProtection="1">
      <alignment vertical="center"/>
      <protection hidden="1"/>
    </xf>
    <xf numFmtId="2" fontId="13" fillId="0" borderId="0" xfId="2" applyNumberFormat="1" applyFont="1" applyAlignment="1">
      <alignment vertical="center"/>
    </xf>
    <xf numFmtId="2" fontId="13" fillId="0" borderId="0" xfId="14" applyNumberFormat="1" applyFont="1" applyAlignment="1" applyProtection="1">
      <alignment vertical="center"/>
      <protection hidden="1"/>
    </xf>
    <xf numFmtId="0" fontId="36" fillId="0" borderId="0" xfId="14" applyFont="1" applyAlignment="1" applyProtection="1">
      <alignment horizontal="right" vertical="center"/>
      <protection hidden="1"/>
    </xf>
    <xf numFmtId="2" fontId="28" fillId="0" borderId="0" xfId="14" applyNumberFormat="1" applyFont="1" applyAlignment="1" applyProtection="1">
      <alignment vertical="center"/>
      <protection locked="0"/>
    </xf>
    <xf numFmtId="2" fontId="18" fillId="6" borderId="10" xfId="14" applyNumberFormat="1" applyFont="1" applyFill="1" applyBorder="1" applyAlignment="1" applyProtection="1">
      <alignment horizontal="left" vertical="center"/>
      <protection hidden="1"/>
    </xf>
    <xf numFmtId="2" fontId="13" fillId="0" borderId="24" xfId="15" applyNumberFormat="1" applyFont="1" applyBorder="1" applyProtection="1">
      <protection hidden="1"/>
    </xf>
    <xf numFmtId="2" fontId="13" fillId="0" borderId="0" xfId="15" applyNumberFormat="1" applyFont="1" applyProtection="1">
      <protection hidden="1"/>
    </xf>
    <xf numFmtId="2" fontId="13" fillId="0" borderId="10" xfId="15" applyNumberFormat="1" applyFont="1" applyBorder="1" applyProtection="1">
      <protection hidden="1"/>
    </xf>
    <xf numFmtId="179" fontId="13" fillId="4" borderId="0" xfId="15" applyNumberFormat="1" applyFont="1" applyFill="1" applyAlignment="1" applyProtection="1">
      <alignment vertical="center"/>
      <protection hidden="1"/>
    </xf>
    <xf numFmtId="0" fontId="14" fillId="0" borderId="10" xfId="2" applyFont="1" applyBorder="1"/>
    <xf numFmtId="179" fontId="14" fillId="0" borderId="6" xfId="15" applyNumberFormat="1" applyFont="1" applyBorder="1" applyAlignment="1" applyProtection="1">
      <alignment vertical="center"/>
      <protection hidden="1"/>
    </xf>
    <xf numFmtId="0" fontId="29" fillId="0" borderId="24" xfId="14" applyFont="1" applyBorder="1" applyAlignment="1" applyProtection="1">
      <alignment horizontal="left" vertical="center"/>
      <protection hidden="1"/>
    </xf>
    <xf numFmtId="0" fontId="29" fillId="0" borderId="0" xfId="14" applyFont="1" applyAlignment="1" applyProtection="1">
      <alignment horizontal="left" vertical="center"/>
      <protection hidden="1"/>
    </xf>
    <xf numFmtId="0" fontId="17" fillId="0" borderId="0" xfId="14" applyFont="1" applyAlignment="1" applyProtection="1">
      <alignment vertical="center"/>
      <protection hidden="1"/>
    </xf>
    <xf numFmtId="2" fontId="14" fillId="0" borderId="6" xfId="15" applyNumberFormat="1" applyFont="1" applyBorder="1" applyAlignment="1" applyProtection="1">
      <alignment horizontal="center"/>
      <protection hidden="1"/>
    </xf>
    <xf numFmtId="0" fontId="13" fillId="0" borderId="10" xfId="15" applyFont="1" applyBorder="1" applyAlignment="1" applyProtection="1">
      <alignment vertical="center"/>
      <protection hidden="1"/>
    </xf>
    <xf numFmtId="0" fontId="13" fillId="0" borderId="11" xfId="2" applyFont="1" applyBorder="1"/>
    <xf numFmtId="10" fontId="17" fillId="0" borderId="0" xfId="8" applyNumberFormat="1" applyFont="1" applyFill="1" applyBorder="1" applyAlignment="1" applyProtection="1">
      <alignment horizontal="right" vertical="center"/>
      <protection hidden="1"/>
    </xf>
    <xf numFmtId="180" fontId="13" fillId="0" borderId="0" xfId="15" applyNumberFormat="1" applyFont="1" applyProtection="1">
      <protection hidden="1"/>
    </xf>
    <xf numFmtId="0" fontId="14" fillId="0" borderId="10" xfId="14" applyFont="1" applyBorder="1" applyAlignment="1" applyProtection="1">
      <alignment vertical="center"/>
      <protection hidden="1"/>
    </xf>
    <xf numFmtId="10" fontId="14" fillId="0" borderId="6" xfId="8" applyNumberFormat="1" applyFont="1" applyFill="1" applyBorder="1" applyAlignment="1"/>
    <xf numFmtId="10" fontId="29" fillId="0" borderId="0" xfId="8" applyNumberFormat="1" applyFont="1" applyFill="1" applyBorder="1" applyAlignment="1"/>
    <xf numFmtId="173" fontId="13" fillId="0" borderId="0" xfId="14" applyNumberFormat="1" applyFont="1" applyAlignment="1" applyProtection="1">
      <alignment vertical="center"/>
      <protection hidden="1"/>
    </xf>
    <xf numFmtId="0" fontId="18" fillId="6" borderId="10" xfId="14" applyFont="1" applyFill="1" applyBorder="1" applyAlignment="1" applyProtection="1">
      <alignment horizontal="left" vertical="center"/>
      <protection hidden="1"/>
    </xf>
    <xf numFmtId="0" fontId="23" fillId="6" borderId="6" xfId="14" applyFont="1" applyFill="1" applyBorder="1" applyAlignment="1" applyProtection="1">
      <alignment horizontal="left" vertical="center"/>
      <protection hidden="1"/>
    </xf>
    <xf numFmtId="0" fontId="17" fillId="0" borderId="6" xfId="14" applyFont="1" applyBorder="1" applyAlignment="1" applyProtection="1">
      <alignment horizontal="left" vertical="center"/>
      <protection hidden="1"/>
    </xf>
    <xf numFmtId="181" fontId="33" fillId="0" borderId="0" xfId="14" applyNumberFormat="1" applyFont="1" applyAlignment="1" applyProtection="1">
      <alignment vertical="center"/>
      <protection hidden="1"/>
    </xf>
    <xf numFmtId="0" fontId="14" fillId="0" borderId="6" xfId="14" applyFont="1" applyBorder="1" applyAlignment="1" applyProtection="1">
      <alignment vertical="center"/>
      <protection hidden="1"/>
    </xf>
    <xf numFmtId="2" fontId="14" fillId="0" borderId="6" xfId="14" applyNumberFormat="1" applyFont="1" applyBorder="1" applyAlignment="1" applyProtection="1">
      <alignment vertical="center"/>
      <protection hidden="1"/>
    </xf>
    <xf numFmtId="181" fontId="13" fillId="0" borderId="0" xfId="14" applyNumberFormat="1" applyFont="1" applyAlignment="1" applyProtection="1">
      <alignment vertical="center"/>
      <protection hidden="1"/>
    </xf>
    <xf numFmtId="0" fontId="29" fillId="0" borderId="6" xfId="14" applyFont="1" applyBorder="1" applyAlignment="1" applyProtection="1">
      <alignment vertical="center"/>
      <protection hidden="1"/>
    </xf>
    <xf numFmtId="0" fontId="38" fillId="0" borderId="6" xfId="14" applyFont="1" applyBorder="1" applyAlignment="1" applyProtection="1">
      <alignment vertical="center"/>
      <protection hidden="1"/>
    </xf>
    <xf numFmtId="0" fontId="13" fillId="0" borderId="6" xfId="14" applyFont="1" applyBorder="1" applyAlignment="1" applyProtection="1">
      <alignment vertical="center"/>
      <protection hidden="1"/>
    </xf>
    <xf numFmtId="10" fontId="17" fillId="0" borderId="6" xfId="8" applyNumberFormat="1" applyFont="1" applyFill="1" applyBorder="1" applyAlignment="1" applyProtection="1">
      <alignment vertical="center"/>
      <protection hidden="1"/>
    </xf>
    <xf numFmtId="179" fontId="13" fillId="0" borderId="0" xfId="14" applyNumberFormat="1" applyFont="1" applyAlignment="1" applyProtection="1">
      <alignment horizontal="right" vertical="center"/>
      <protection hidden="1"/>
    </xf>
    <xf numFmtId="10" fontId="14" fillId="0" borderId="6" xfId="8" applyNumberFormat="1" applyFont="1" applyFill="1" applyBorder="1" applyAlignment="1" applyProtection="1">
      <alignment vertical="center"/>
      <protection hidden="1"/>
    </xf>
    <xf numFmtId="0" fontId="13" fillId="0" borderId="0" xfId="14" applyFont="1" applyAlignment="1" applyProtection="1">
      <alignment horizontal="right" vertical="center"/>
      <protection hidden="1"/>
    </xf>
    <xf numFmtId="0" fontId="24" fillId="0" borderId="0" xfId="14" applyFont="1" applyProtection="1">
      <protection hidden="1"/>
    </xf>
    <xf numFmtId="0" fontId="39" fillId="0" borderId="0" xfId="2" applyFont="1" applyAlignment="1">
      <alignment horizontal="left" indent="3"/>
    </xf>
    <xf numFmtId="0" fontId="39" fillId="0" borderId="0" xfId="2" applyFont="1"/>
    <xf numFmtId="0" fontId="39" fillId="0" borderId="0" xfId="2" applyFont="1" applyAlignment="1">
      <alignment horizontal="left" indent="1"/>
    </xf>
    <xf numFmtId="168" fontId="39" fillId="0" borderId="0" xfId="2" applyNumberFormat="1" applyFont="1"/>
    <xf numFmtId="173" fontId="39" fillId="0" borderId="0" xfId="2" applyNumberFormat="1" applyFont="1"/>
    <xf numFmtId="0" fontId="40" fillId="0" borderId="0" xfId="14" applyFont="1" applyProtection="1">
      <protection hidden="1"/>
    </xf>
    <xf numFmtId="0" fontId="40" fillId="0" borderId="0" xfId="14" applyFont="1" applyAlignment="1" applyProtection="1">
      <alignment horizontal="center"/>
      <protection hidden="1"/>
    </xf>
    <xf numFmtId="182" fontId="40" fillId="0" borderId="0" xfId="16" applyFont="1" applyFill="1" applyBorder="1" applyAlignment="1" applyProtection="1">
      <alignment horizontal="center"/>
      <protection hidden="1"/>
    </xf>
    <xf numFmtId="171" fontId="40" fillId="0" borderId="0" xfId="16" applyNumberFormat="1" applyFont="1" applyFill="1" applyBorder="1" applyAlignment="1" applyProtection="1">
      <alignment horizontal="center"/>
      <protection hidden="1"/>
    </xf>
    <xf numFmtId="0" fontId="41" fillId="0" borderId="0" xfId="14" applyFont="1" applyAlignment="1" applyProtection="1">
      <alignment horizontal="right"/>
      <protection hidden="1"/>
    </xf>
    <xf numFmtId="0" fontId="42" fillId="0" borderId="0" xfId="2" applyFont="1" applyAlignment="1">
      <alignment horizontal="center" vertical="center"/>
    </xf>
    <xf numFmtId="171" fontId="42" fillId="0" borderId="0" xfId="2" applyNumberFormat="1" applyFont="1" applyAlignment="1">
      <alignment horizontal="center" vertical="center"/>
    </xf>
    <xf numFmtId="2" fontId="41" fillId="0" borderId="0" xfId="14" applyNumberFormat="1" applyFont="1" applyAlignment="1" applyProtection="1">
      <alignment horizontal="right"/>
      <protection hidden="1"/>
    </xf>
    <xf numFmtId="2" fontId="43" fillId="0" borderId="0" xfId="14" applyNumberFormat="1" applyFont="1" applyAlignment="1" applyProtection="1">
      <alignment horizontal="center"/>
      <protection hidden="1"/>
    </xf>
    <xf numFmtId="0" fontId="13" fillId="0" borderId="0" xfId="2" applyFont="1" applyAlignment="1">
      <alignment vertical="top" wrapText="1"/>
    </xf>
    <xf numFmtId="0" fontId="13" fillId="0" borderId="0" xfId="2" applyFont="1" applyAlignment="1">
      <alignment horizontal="center" wrapText="1"/>
    </xf>
    <xf numFmtId="2" fontId="28" fillId="0" borderId="0" xfId="2" applyNumberFormat="1" applyFont="1"/>
    <xf numFmtId="1" fontId="26" fillId="0" borderId="0" xfId="2" applyNumberFormat="1" applyFont="1" applyAlignment="1">
      <alignment horizontal="left"/>
    </xf>
    <xf numFmtId="2" fontId="43" fillId="0" borderId="0" xfId="14" applyNumberFormat="1" applyFont="1" applyAlignment="1" applyProtection="1">
      <alignment horizontal="right"/>
      <protection hidden="1"/>
    </xf>
    <xf numFmtId="2" fontId="33" fillId="0" borderId="0" xfId="2" applyNumberFormat="1" applyFont="1" applyAlignment="1">
      <alignment horizontal="center" vertical="center"/>
    </xf>
    <xf numFmtId="171" fontId="33" fillId="0" borderId="0" xfId="2" applyNumberFormat="1" applyFont="1" applyAlignment="1">
      <alignment horizontal="center" vertical="center"/>
    </xf>
    <xf numFmtId="2" fontId="27" fillId="6" borderId="10" xfId="14" applyNumberFormat="1" applyFont="1" applyFill="1" applyBorder="1" applyAlignment="1" applyProtection="1">
      <alignment horizontal="left" vertical="center" wrapText="1"/>
      <protection hidden="1"/>
    </xf>
    <xf numFmtId="2" fontId="43" fillId="0" borderId="0" xfId="14" applyNumberFormat="1" applyFont="1" applyAlignment="1" applyProtection="1">
      <alignment horizontal="center" wrapText="1"/>
      <protection hidden="1"/>
    </xf>
    <xf numFmtId="2" fontId="44" fillId="6" borderId="10" xfId="14" applyNumberFormat="1" applyFont="1" applyFill="1" applyBorder="1" applyAlignment="1" applyProtection="1">
      <alignment horizontal="left" vertical="center" wrapText="1"/>
      <protection hidden="1"/>
    </xf>
    <xf numFmtId="2" fontId="13" fillId="0" borderId="10" xfId="14" applyNumberFormat="1" applyFont="1" applyBorder="1" applyProtection="1">
      <protection hidden="1"/>
    </xf>
    <xf numFmtId="2" fontId="17" fillId="0" borderId="6" xfId="16" applyNumberFormat="1" applyFont="1" applyFill="1" applyBorder="1" applyAlignment="1" applyProtection="1">
      <protection hidden="1"/>
    </xf>
    <xf numFmtId="1" fontId="14" fillId="0" borderId="6" xfId="14" applyNumberFormat="1" applyFont="1" applyBorder="1" applyAlignment="1" applyProtection="1">
      <alignment horizontal="center"/>
      <protection hidden="1"/>
    </xf>
    <xf numFmtId="182" fontId="17" fillId="10" borderId="6" xfId="16" applyFont="1" applyFill="1" applyBorder="1" applyAlignment="1" applyProtection="1">
      <protection locked="0"/>
    </xf>
    <xf numFmtId="171" fontId="33" fillId="0" borderId="25" xfId="2" applyNumberFormat="1" applyFont="1" applyBorder="1" applyAlignment="1">
      <alignment horizontal="center" vertical="center"/>
    </xf>
    <xf numFmtId="168" fontId="17" fillId="7" borderId="6" xfId="8" applyNumberFormat="1" applyFont="1" applyFill="1" applyBorder="1" applyAlignment="1" applyProtection="1">
      <alignment horizontal="center"/>
      <protection hidden="1"/>
    </xf>
    <xf numFmtId="0" fontId="37" fillId="6" borderId="6" xfId="2" applyFont="1" applyFill="1" applyBorder="1"/>
    <xf numFmtId="0" fontId="13" fillId="11" borderId="6" xfId="2" applyFont="1" applyFill="1" applyBorder="1"/>
    <xf numFmtId="0" fontId="13" fillId="0" borderId="10" xfId="14" applyFont="1" applyBorder="1" applyProtection="1">
      <protection hidden="1"/>
    </xf>
    <xf numFmtId="182" fontId="17" fillId="0" borderId="6" xfId="16" applyFont="1" applyFill="1" applyBorder="1" applyAlignment="1" applyProtection="1">
      <protection locked="0"/>
    </xf>
    <xf numFmtId="2" fontId="41" fillId="0" borderId="0" xfId="14" applyNumberFormat="1" applyFont="1" applyAlignment="1" applyProtection="1">
      <alignment horizontal="center"/>
      <protection hidden="1"/>
    </xf>
    <xf numFmtId="173" fontId="14" fillId="0" borderId="6" xfId="16" applyNumberFormat="1" applyFont="1" applyFill="1" applyBorder="1" applyAlignment="1" applyProtection="1">
      <protection hidden="1"/>
    </xf>
    <xf numFmtId="2" fontId="13" fillId="0" borderId="6" xfId="14" applyNumberFormat="1" applyFont="1" applyBorder="1" applyProtection="1">
      <protection hidden="1"/>
    </xf>
    <xf numFmtId="182" fontId="17" fillId="0" borderId="6" xfId="16" applyFont="1" applyFill="1" applyBorder="1" applyAlignment="1" applyProtection="1">
      <protection hidden="1"/>
    </xf>
    <xf numFmtId="0" fontId="17" fillId="0" borderId="10" xfId="14" applyFont="1" applyBorder="1" applyProtection="1">
      <protection hidden="1"/>
    </xf>
    <xf numFmtId="2" fontId="13" fillId="0" borderId="7" xfId="14" applyNumberFormat="1" applyFont="1" applyBorder="1" applyProtection="1">
      <protection hidden="1"/>
    </xf>
    <xf numFmtId="168" fontId="17" fillId="0" borderId="7" xfId="8" applyNumberFormat="1" applyFont="1" applyFill="1" applyBorder="1" applyAlignment="1" applyProtection="1">
      <alignment horizontal="center"/>
      <protection hidden="1"/>
    </xf>
    <xf numFmtId="171" fontId="49" fillId="0" borderId="6" xfId="8" applyNumberFormat="1" applyFont="1" applyFill="1" applyBorder="1" applyAlignment="1" applyProtection="1">
      <alignment horizontal="center"/>
      <protection hidden="1"/>
    </xf>
    <xf numFmtId="2" fontId="13" fillId="0" borderId="4" xfId="14" applyNumberFormat="1" applyFont="1" applyBorder="1" applyProtection="1">
      <protection hidden="1"/>
    </xf>
    <xf numFmtId="168" fontId="17" fillId="0" borderId="4" xfId="8" applyNumberFormat="1" applyFont="1" applyFill="1" applyBorder="1" applyAlignment="1" applyProtection="1">
      <alignment horizontal="center"/>
      <protection hidden="1"/>
    </xf>
    <xf numFmtId="0" fontId="16" fillId="0" borderId="10" xfId="14" applyFont="1" applyBorder="1" applyProtection="1">
      <protection hidden="1"/>
    </xf>
    <xf numFmtId="2" fontId="50" fillId="0" borderId="0" xfId="14" applyNumberFormat="1" applyFont="1" applyAlignment="1" applyProtection="1">
      <alignment horizontal="center"/>
      <protection hidden="1"/>
    </xf>
    <xf numFmtId="171" fontId="16" fillId="0" borderId="25" xfId="2" applyNumberFormat="1" applyFont="1" applyBorder="1" applyAlignment="1">
      <alignment horizontal="center" vertical="center"/>
    </xf>
    <xf numFmtId="9" fontId="14" fillId="0" borderId="6" xfId="2" applyNumberFormat="1" applyFont="1" applyBorder="1" applyAlignment="1">
      <alignment horizontal="center"/>
    </xf>
    <xf numFmtId="9" fontId="17" fillId="0" borderId="7" xfId="8" applyFont="1" applyFill="1" applyBorder="1" applyAlignment="1" applyProtection="1">
      <alignment horizontal="center"/>
      <protection hidden="1"/>
    </xf>
    <xf numFmtId="0" fontId="14" fillId="0" borderId="4" xfId="2" applyFont="1" applyBorder="1"/>
    <xf numFmtId="9" fontId="14" fillId="0" borderId="4" xfId="2" applyNumberFormat="1" applyFont="1" applyBorder="1" applyAlignment="1">
      <alignment horizontal="center"/>
    </xf>
    <xf numFmtId="9" fontId="14" fillId="3" borderId="6" xfId="8" applyFont="1" applyFill="1" applyBorder="1" applyAlignment="1">
      <alignment horizontal="center"/>
    </xf>
    <xf numFmtId="172" fontId="13" fillId="0" borderId="10" xfId="11" applyFont="1" applyFill="1" applyBorder="1" applyAlignment="1" applyProtection="1">
      <protection hidden="1"/>
    </xf>
    <xf numFmtId="172" fontId="13" fillId="0" borderId="6" xfId="11" applyFont="1" applyFill="1" applyBorder="1" applyAlignment="1" applyProtection="1">
      <protection hidden="1"/>
    </xf>
    <xf numFmtId="172" fontId="14" fillId="0" borderId="6" xfId="11" applyFont="1" applyBorder="1"/>
    <xf numFmtId="171" fontId="13" fillId="0" borderId="25" xfId="2" applyNumberFormat="1" applyFont="1" applyBorder="1"/>
    <xf numFmtId="172" fontId="13" fillId="0" borderId="7" xfId="11" applyFont="1" applyFill="1" applyBorder="1" applyAlignment="1" applyProtection="1">
      <protection hidden="1"/>
    </xf>
    <xf numFmtId="172" fontId="14" fillId="0" borderId="4" xfId="11" applyFont="1" applyFill="1" applyBorder="1"/>
    <xf numFmtId="173" fontId="14" fillId="0" borderId="23" xfId="17" applyNumberFormat="1" applyFont="1" applyFill="1" applyBorder="1" applyAlignment="1" applyProtection="1">
      <protection hidden="1"/>
    </xf>
    <xf numFmtId="0" fontId="48" fillId="0" borderId="0" xfId="2" applyFont="1"/>
    <xf numFmtId="171" fontId="13" fillId="0" borderId="0" xfId="2" applyNumberFormat="1" applyFont="1"/>
    <xf numFmtId="0" fontId="24" fillId="0" borderId="10" xfId="14" applyFont="1" applyBorder="1" applyProtection="1">
      <protection hidden="1"/>
    </xf>
    <xf numFmtId="173" fontId="24" fillId="0" borderId="6" xfId="17" applyNumberFormat="1" applyFont="1" applyFill="1" applyBorder="1" applyAlignment="1" applyProtection="1">
      <protection hidden="1"/>
    </xf>
    <xf numFmtId="173" fontId="16" fillId="0" borderId="0" xfId="2" applyNumberFormat="1" applyFont="1"/>
    <xf numFmtId="0" fontId="47" fillId="0" borderId="0" xfId="2" applyFont="1"/>
    <xf numFmtId="0" fontId="47" fillId="0" borderId="25" xfId="2" applyFont="1" applyBorder="1" applyAlignment="1">
      <alignment horizontal="right"/>
    </xf>
    <xf numFmtId="0" fontId="47" fillId="0" borderId="0" xfId="2" applyFont="1" applyAlignment="1">
      <alignment horizontal="right"/>
    </xf>
    <xf numFmtId="171" fontId="16" fillId="0" borderId="0" xfId="2" applyNumberFormat="1" applyFont="1"/>
    <xf numFmtId="0" fontId="16" fillId="0" borderId="0" xfId="2" applyFont="1" applyAlignment="1">
      <alignment horizontal="right"/>
    </xf>
    <xf numFmtId="0" fontId="16" fillId="0" borderId="4" xfId="14" applyFont="1" applyBorder="1" applyProtection="1">
      <protection hidden="1"/>
    </xf>
    <xf numFmtId="0" fontId="13" fillId="0" borderId="4" xfId="14" applyFont="1" applyBorder="1" applyProtection="1">
      <protection hidden="1"/>
    </xf>
    <xf numFmtId="0" fontId="40" fillId="0" borderId="4" xfId="14" applyFont="1" applyBorder="1" applyProtection="1">
      <protection hidden="1"/>
    </xf>
    <xf numFmtId="0" fontId="40" fillId="0" borderId="4" xfId="14" applyFont="1" applyBorder="1" applyAlignment="1" applyProtection="1">
      <alignment horizontal="center"/>
      <protection hidden="1"/>
    </xf>
    <xf numFmtId="0" fontId="40" fillId="0" borderId="4" xfId="14" applyFont="1" applyBorder="1" applyAlignment="1" applyProtection="1">
      <alignment horizontal="right"/>
      <protection hidden="1"/>
    </xf>
    <xf numFmtId="182" fontId="40" fillId="0" borderId="4" xfId="16" applyFont="1" applyFill="1" applyBorder="1" applyAlignment="1" applyProtection="1">
      <alignment horizontal="center"/>
      <protection hidden="1"/>
    </xf>
    <xf numFmtId="171" fontId="40" fillId="0" borderId="4" xfId="16" applyNumberFormat="1" applyFont="1" applyFill="1" applyBorder="1" applyAlignment="1" applyProtection="1">
      <alignment horizontal="center"/>
      <protection hidden="1"/>
    </xf>
    <xf numFmtId="0" fontId="42" fillId="0" borderId="4" xfId="2" applyFont="1" applyBorder="1" applyAlignment="1">
      <alignment horizontal="center" vertical="center"/>
    </xf>
    <xf numFmtId="171" fontId="42" fillId="0" borderId="4" xfId="2" applyNumberFormat="1" applyFont="1" applyBorder="1" applyAlignment="1">
      <alignment horizontal="center" vertical="center"/>
    </xf>
    <xf numFmtId="2" fontId="41" fillId="0" borderId="4" xfId="14" applyNumberFormat="1" applyFont="1" applyBorder="1" applyAlignment="1" applyProtection="1">
      <alignment horizontal="right"/>
      <protection hidden="1"/>
    </xf>
    <xf numFmtId="2" fontId="43" fillId="0" borderId="4" xfId="14" applyNumberFormat="1" applyFont="1" applyBorder="1" applyAlignment="1" applyProtection="1">
      <alignment horizontal="center"/>
      <protection hidden="1"/>
    </xf>
    <xf numFmtId="0" fontId="13" fillId="0" borderId="4" xfId="2" applyFont="1" applyBorder="1" applyAlignment="1">
      <alignment vertical="top" wrapText="1"/>
    </xf>
    <xf numFmtId="0" fontId="13" fillId="0" borderId="4" xfId="2" applyFont="1" applyBorder="1" applyAlignment="1">
      <alignment horizontal="center" wrapText="1"/>
    </xf>
    <xf numFmtId="2" fontId="28" fillId="0" borderId="4" xfId="2" applyNumberFormat="1" applyFont="1" applyBorder="1"/>
    <xf numFmtId="1" fontId="26" fillId="0" borderId="4" xfId="2" applyNumberFormat="1" applyFont="1" applyBorder="1" applyAlignment="1">
      <alignment horizontal="left"/>
    </xf>
    <xf numFmtId="2" fontId="43" fillId="0" borderId="4" xfId="14" applyNumberFormat="1" applyFont="1" applyBorder="1" applyAlignment="1" applyProtection="1">
      <alignment horizontal="right"/>
      <protection hidden="1"/>
    </xf>
    <xf numFmtId="2" fontId="33" fillId="0" borderId="4" xfId="2" applyNumberFormat="1" applyFont="1" applyBorder="1" applyAlignment="1">
      <alignment horizontal="center" vertical="center"/>
    </xf>
    <xf numFmtId="171" fontId="33" fillId="0" borderId="4" xfId="2" applyNumberFormat="1" applyFont="1" applyBorder="1" applyAlignment="1">
      <alignment horizontal="center" vertical="center"/>
    </xf>
    <xf numFmtId="2" fontId="27" fillId="6" borderId="4" xfId="14" applyNumberFormat="1" applyFont="1" applyFill="1" applyBorder="1" applyAlignment="1" applyProtection="1">
      <alignment horizontal="left" vertical="center" wrapText="1"/>
      <protection hidden="1"/>
    </xf>
    <xf numFmtId="2" fontId="44" fillId="6" borderId="4" xfId="14" applyNumberFormat="1" applyFont="1" applyFill="1" applyBorder="1" applyAlignment="1" applyProtection="1">
      <alignment horizontal="center" wrapText="1"/>
      <protection hidden="1"/>
    </xf>
    <xf numFmtId="2" fontId="44" fillId="6" borderId="4" xfId="14" applyNumberFormat="1" applyFont="1" applyFill="1" applyBorder="1" applyAlignment="1" applyProtection="1">
      <alignment horizontal="right" wrapText="1"/>
      <protection hidden="1"/>
    </xf>
    <xf numFmtId="2" fontId="43" fillId="0" borderId="4" xfId="14" applyNumberFormat="1" applyFont="1" applyBorder="1" applyAlignment="1" applyProtection="1">
      <alignment horizontal="center" wrapText="1"/>
      <protection hidden="1"/>
    </xf>
    <xf numFmtId="2" fontId="44" fillId="6" borderId="5" xfId="14" applyNumberFormat="1" applyFont="1" applyFill="1" applyBorder="1" applyAlignment="1" applyProtection="1">
      <alignment horizontal="left" vertical="center" wrapText="1"/>
      <protection hidden="1"/>
    </xf>
    <xf numFmtId="2" fontId="13" fillId="0" borderId="5" xfId="14" applyNumberFormat="1" applyFont="1" applyBorder="1" applyProtection="1">
      <protection hidden="1"/>
    </xf>
    <xf numFmtId="2" fontId="45" fillId="0" borderId="5" xfId="16" applyNumberFormat="1" applyFont="1" applyFill="1" applyBorder="1" applyAlignment="1" applyProtection="1">
      <alignment horizontal="center" vertical="center"/>
      <protection hidden="1"/>
    </xf>
    <xf numFmtId="2" fontId="45" fillId="0" borderId="5" xfId="16" applyNumberFormat="1" applyFont="1" applyFill="1" applyBorder="1" applyAlignment="1" applyProtection="1">
      <alignment horizontal="right" vertical="center"/>
      <protection hidden="1"/>
    </xf>
    <xf numFmtId="2" fontId="17" fillId="0" borderId="5" xfId="16" applyNumberFormat="1" applyFont="1" applyFill="1" applyBorder="1" applyAlignment="1" applyProtection="1">
      <protection hidden="1"/>
    </xf>
    <xf numFmtId="0" fontId="13" fillId="0" borderId="1" xfId="2" applyFont="1" applyBorder="1"/>
    <xf numFmtId="2" fontId="13" fillId="0" borderId="26" xfId="14" applyNumberFormat="1" applyFont="1" applyBorder="1" applyProtection="1">
      <protection hidden="1"/>
    </xf>
    <xf numFmtId="1" fontId="14" fillId="0" borderId="27" xfId="14" applyNumberFormat="1" applyFont="1" applyBorder="1" applyAlignment="1" applyProtection="1">
      <alignment horizontal="center" vertical="center"/>
      <protection hidden="1"/>
    </xf>
    <xf numFmtId="2" fontId="13" fillId="0" borderId="29" xfId="14" applyNumberFormat="1" applyFont="1" applyBorder="1" applyProtection="1">
      <protection hidden="1"/>
    </xf>
    <xf numFmtId="2" fontId="46" fillId="0" borderId="30" xfId="16" applyNumberFormat="1" applyFont="1" applyFill="1" applyBorder="1" applyAlignment="1" applyProtection="1">
      <alignment horizontal="left" vertical="center"/>
      <protection hidden="1"/>
    </xf>
    <xf numFmtId="2" fontId="40" fillId="0" borderId="31" xfId="16" applyNumberFormat="1" applyFont="1" applyFill="1" applyBorder="1" applyAlignment="1" applyProtection="1">
      <alignment horizontal="right" vertical="center"/>
      <protection hidden="1"/>
    </xf>
    <xf numFmtId="2" fontId="43" fillId="0" borderId="2" xfId="14" applyNumberFormat="1" applyFont="1" applyBorder="1" applyAlignment="1" applyProtection="1">
      <alignment horizontal="center"/>
      <protection hidden="1"/>
    </xf>
    <xf numFmtId="182" fontId="17" fillId="10" borderId="26" xfId="16" applyFont="1" applyFill="1" applyBorder="1" applyAlignment="1" applyProtection="1">
      <protection locked="0"/>
    </xf>
    <xf numFmtId="171" fontId="33" fillId="0" borderId="3" xfId="2" applyNumberFormat="1" applyFont="1" applyBorder="1" applyAlignment="1">
      <alignment horizontal="center" vertical="center"/>
    </xf>
    <xf numFmtId="2" fontId="13" fillId="0" borderId="33" xfId="14" applyNumberFormat="1" applyFont="1" applyBorder="1" applyAlignment="1" applyProtection="1">
      <alignment vertical="center"/>
      <protection hidden="1"/>
    </xf>
    <xf numFmtId="2" fontId="15" fillId="0" borderId="30" xfId="14" applyNumberFormat="1" applyFont="1" applyBorder="1" applyProtection="1">
      <protection hidden="1"/>
    </xf>
    <xf numFmtId="10" fontId="47" fillId="0" borderId="31" xfId="8" applyNumberFormat="1" applyFont="1" applyFill="1" applyBorder="1" applyAlignment="1" applyProtection="1">
      <alignment horizontal="right"/>
      <protection hidden="1"/>
    </xf>
    <xf numFmtId="2" fontId="13" fillId="0" borderId="34" xfId="14" applyNumberFormat="1" applyFont="1" applyBorder="1" applyAlignment="1" applyProtection="1">
      <alignment vertical="center"/>
      <protection hidden="1"/>
    </xf>
    <xf numFmtId="0" fontId="13" fillId="0" borderId="29" xfId="14" applyFont="1" applyBorder="1" applyProtection="1">
      <protection hidden="1"/>
    </xf>
    <xf numFmtId="0" fontId="15" fillId="0" borderId="31" xfId="14" applyFont="1" applyBorder="1" applyAlignment="1" applyProtection="1">
      <alignment horizontal="right"/>
      <protection hidden="1"/>
    </xf>
    <xf numFmtId="182" fontId="17" fillId="0" borderId="26" xfId="16" applyFont="1" applyFill="1" applyBorder="1" applyAlignment="1" applyProtection="1">
      <protection locked="0"/>
    </xf>
    <xf numFmtId="0" fontId="15" fillId="0" borderId="30" xfId="14" applyFont="1" applyBorder="1" applyProtection="1">
      <protection hidden="1"/>
    </xf>
    <xf numFmtId="173" fontId="14" fillId="0" borderId="26" xfId="16" applyNumberFormat="1" applyFont="1" applyFill="1" applyBorder="1" applyAlignment="1" applyProtection="1">
      <protection hidden="1"/>
    </xf>
    <xf numFmtId="0" fontId="13" fillId="0" borderId="32" xfId="14" applyFont="1" applyBorder="1" applyProtection="1">
      <protection hidden="1"/>
    </xf>
    <xf numFmtId="0" fontId="47" fillId="0" borderId="32" xfId="14" applyFont="1" applyBorder="1" applyAlignment="1" applyProtection="1">
      <alignment horizontal="right"/>
      <protection hidden="1"/>
    </xf>
    <xf numFmtId="182" fontId="17" fillId="0" borderId="32" xfId="16" applyFont="1" applyFill="1" applyBorder="1" applyAlignment="1" applyProtection="1">
      <protection hidden="1"/>
    </xf>
    <xf numFmtId="2" fontId="13" fillId="0" borderId="35" xfId="14" applyNumberFormat="1" applyFont="1" applyBorder="1" applyAlignment="1" applyProtection="1">
      <alignment vertical="center"/>
      <protection hidden="1"/>
    </xf>
    <xf numFmtId="0" fontId="17" fillId="0" borderId="29" xfId="14" applyFont="1" applyBorder="1" applyProtection="1">
      <protection hidden="1"/>
    </xf>
    <xf numFmtId="10" fontId="47" fillId="0" borderId="30" xfId="14" applyNumberFormat="1" applyFont="1" applyBorder="1" applyAlignment="1" applyProtection="1">
      <alignment horizontal="right"/>
      <protection hidden="1"/>
    </xf>
    <xf numFmtId="2" fontId="13" fillId="0" borderId="10" xfId="14" applyNumberFormat="1" applyFont="1" applyBorder="1" applyAlignment="1" applyProtection="1">
      <alignment vertical="center"/>
      <protection hidden="1"/>
    </xf>
    <xf numFmtId="171" fontId="33" fillId="0" borderId="8" xfId="2" applyNumberFormat="1" applyFont="1" applyBorder="1" applyAlignment="1">
      <alignment horizontal="center" vertical="center"/>
    </xf>
    <xf numFmtId="2" fontId="13" fillId="0" borderId="7" xfId="14" applyNumberFormat="1" applyFont="1" applyBorder="1" applyAlignment="1" applyProtection="1">
      <alignment vertical="center"/>
      <protection hidden="1"/>
    </xf>
    <xf numFmtId="171" fontId="49" fillId="0" borderId="26" xfId="8" applyNumberFormat="1" applyFont="1" applyFill="1" applyBorder="1" applyAlignment="1" applyProtection="1">
      <alignment horizontal="center"/>
      <protection hidden="1"/>
    </xf>
    <xf numFmtId="0" fontId="13" fillId="0" borderId="2" xfId="2" applyFont="1" applyBorder="1"/>
    <xf numFmtId="2" fontId="13" fillId="0" borderId="4" xfId="14" applyNumberFormat="1" applyFont="1" applyBorder="1" applyAlignment="1" applyProtection="1">
      <alignment vertical="center"/>
      <protection hidden="1"/>
    </xf>
    <xf numFmtId="171" fontId="33" fillId="0" borderId="7" xfId="2" applyNumberFormat="1" applyFont="1" applyBorder="1" applyAlignment="1">
      <alignment horizontal="center" vertical="center"/>
    </xf>
    <xf numFmtId="0" fontId="51" fillId="0" borderId="29" xfId="14" applyFont="1" applyBorder="1" applyProtection="1">
      <protection hidden="1"/>
    </xf>
    <xf numFmtId="0" fontId="47" fillId="0" borderId="31" xfId="14" applyFont="1" applyBorder="1" applyAlignment="1" applyProtection="1">
      <alignment horizontal="right"/>
      <protection hidden="1"/>
    </xf>
    <xf numFmtId="2" fontId="50" fillId="0" borderId="2" xfId="14" applyNumberFormat="1" applyFont="1" applyBorder="1" applyAlignment="1" applyProtection="1">
      <alignment horizontal="center"/>
      <protection hidden="1"/>
    </xf>
    <xf numFmtId="171" fontId="16" fillId="0" borderId="3" xfId="2" applyNumberFormat="1" applyFont="1" applyBorder="1" applyAlignment="1">
      <alignment horizontal="center" vertical="center"/>
    </xf>
    <xf numFmtId="0" fontId="16" fillId="0" borderId="4" xfId="2" applyFont="1" applyBorder="1"/>
    <xf numFmtId="171" fontId="15" fillId="0" borderId="31" xfId="8" applyNumberFormat="1" applyFont="1" applyFill="1" applyBorder="1" applyAlignment="1" applyProtection="1">
      <alignment horizontal="right"/>
      <protection hidden="1"/>
    </xf>
    <xf numFmtId="1" fontId="14" fillId="0" borderId="27" xfId="14" applyNumberFormat="1" applyFont="1" applyBorder="1" applyAlignment="1" applyProtection="1">
      <alignment horizontal="center"/>
      <protection hidden="1"/>
    </xf>
    <xf numFmtId="0" fontId="16" fillId="0" borderId="3" xfId="2" applyFont="1" applyBorder="1"/>
    <xf numFmtId="2" fontId="13" fillId="0" borderId="33" xfId="14" applyNumberFormat="1" applyFont="1" applyBorder="1" applyProtection="1">
      <protection hidden="1"/>
    </xf>
    <xf numFmtId="0" fontId="15" fillId="0" borderId="32" xfId="14" applyFont="1" applyBorder="1" applyAlignment="1" applyProtection="1">
      <alignment horizontal="center"/>
      <protection hidden="1"/>
    </xf>
    <xf numFmtId="0" fontId="15" fillId="0" borderId="32" xfId="14" applyFont="1" applyBorder="1" applyAlignment="1" applyProtection="1">
      <alignment horizontal="right"/>
      <protection hidden="1"/>
    </xf>
    <xf numFmtId="2" fontId="17" fillId="0" borderId="32" xfId="16" applyNumberFormat="1" applyFont="1" applyFill="1" applyBorder="1" applyAlignment="1" applyProtection="1">
      <protection hidden="1"/>
    </xf>
    <xf numFmtId="2" fontId="13" fillId="0" borderId="34" xfId="14" applyNumberFormat="1" applyFont="1" applyBorder="1" applyProtection="1">
      <protection hidden="1"/>
    </xf>
    <xf numFmtId="171" fontId="33" fillId="0" borderId="32" xfId="2" applyNumberFormat="1" applyFont="1" applyBorder="1" applyAlignment="1">
      <alignment horizontal="center" vertical="center"/>
    </xf>
    <xf numFmtId="182" fontId="15" fillId="0" borderId="30" xfId="14" applyNumberFormat="1" applyFont="1" applyBorder="1" applyAlignment="1" applyProtection="1">
      <alignment horizontal="center"/>
      <protection hidden="1"/>
    </xf>
    <xf numFmtId="171" fontId="13" fillId="0" borderId="26" xfId="2" applyNumberFormat="1" applyFont="1" applyBorder="1" applyAlignment="1">
      <alignment horizontal="center" vertical="center"/>
    </xf>
    <xf numFmtId="164" fontId="15" fillId="0" borderId="30" xfId="14" applyNumberFormat="1" applyFont="1" applyBorder="1" applyAlignment="1" applyProtection="1">
      <alignment horizontal="center"/>
      <protection hidden="1"/>
    </xf>
    <xf numFmtId="2" fontId="13" fillId="0" borderId="35" xfId="14" applyNumberFormat="1" applyFont="1" applyBorder="1" applyProtection="1">
      <protection hidden="1"/>
    </xf>
    <xf numFmtId="171" fontId="33" fillId="0" borderId="28" xfId="2" applyNumberFormat="1" applyFont="1" applyBorder="1" applyAlignment="1">
      <alignment horizontal="center" vertical="center"/>
    </xf>
    <xf numFmtId="9" fontId="14" fillId="0" borderId="6" xfId="8" applyFont="1" applyBorder="1" applyAlignment="1">
      <alignment horizontal="center"/>
    </xf>
    <xf numFmtId="9" fontId="14" fillId="0" borderId="4" xfId="8" applyFont="1" applyFill="1" applyBorder="1" applyAlignment="1">
      <alignment horizontal="center"/>
    </xf>
    <xf numFmtId="166" fontId="15" fillId="0" borderId="31" xfId="4" applyFont="1" applyFill="1" applyBorder="1" applyAlignment="1" applyProtection="1">
      <alignment horizontal="right"/>
      <protection hidden="1"/>
    </xf>
    <xf numFmtId="9" fontId="14" fillId="4" borderId="4" xfId="8" applyFont="1" applyFill="1" applyBorder="1" applyAlignment="1">
      <alignment horizontal="center"/>
    </xf>
    <xf numFmtId="1" fontId="14" fillId="0" borderId="26" xfId="14" applyNumberFormat="1" applyFont="1" applyBorder="1" applyAlignment="1" applyProtection="1">
      <alignment horizontal="center"/>
      <protection hidden="1"/>
    </xf>
    <xf numFmtId="172" fontId="13" fillId="0" borderId="26" xfId="11" applyFont="1" applyFill="1" applyBorder="1" applyAlignment="1" applyProtection="1">
      <protection hidden="1"/>
    </xf>
    <xf numFmtId="10" fontId="15" fillId="0" borderId="31" xfId="8" applyNumberFormat="1" applyFont="1" applyFill="1" applyBorder="1" applyAlignment="1" applyProtection="1">
      <alignment horizontal="right"/>
      <protection hidden="1"/>
    </xf>
    <xf numFmtId="2" fontId="13" fillId="0" borderId="27" xfId="14" applyNumberFormat="1" applyFont="1" applyBorder="1" applyProtection="1">
      <protection hidden="1"/>
    </xf>
    <xf numFmtId="172" fontId="13" fillId="0" borderId="27" xfId="11" applyFont="1" applyFill="1" applyBorder="1" applyAlignment="1" applyProtection="1">
      <protection hidden="1"/>
    </xf>
    <xf numFmtId="171" fontId="13" fillId="0" borderId="32" xfId="2" applyNumberFormat="1" applyFont="1" applyBorder="1"/>
    <xf numFmtId="0" fontId="15" fillId="0" borderId="32" xfId="14" applyFont="1" applyBorder="1" applyProtection="1">
      <protection hidden="1"/>
    </xf>
    <xf numFmtId="0" fontId="16" fillId="0" borderId="7" xfId="2" applyFont="1" applyBorder="1"/>
    <xf numFmtId="182" fontId="52" fillId="0" borderId="30" xfId="14" applyNumberFormat="1" applyFont="1" applyBorder="1" applyProtection="1">
      <protection hidden="1"/>
    </xf>
    <xf numFmtId="182" fontId="15" fillId="0" borderId="31" xfId="14" applyNumberFormat="1" applyFont="1" applyBorder="1" applyAlignment="1" applyProtection="1">
      <alignment horizontal="right"/>
      <protection hidden="1"/>
    </xf>
    <xf numFmtId="173" fontId="14" fillId="0" borderId="26" xfId="17" applyNumberFormat="1" applyFont="1" applyFill="1" applyBorder="1" applyAlignment="1" applyProtection="1">
      <protection hidden="1"/>
    </xf>
    <xf numFmtId="0" fontId="13" fillId="0" borderId="32" xfId="2" applyFont="1" applyBorder="1"/>
    <xf numFmtId="0" fontId="48" fillId="0" borderId="32" xfId="2" applyFont="1" applyBorder="1"/>
    <xf numFmtId="0" fontId="48" fillId="0" borderId="32" xfId="2" applyFont="1" applyBorder="1" applyAlignment="1">
      <alignment horizontal="right"/>
    </xf>
    <xf numFmtId="171" fontId="13" fillId="0" borderId="7" xfId="2" applyNumberFormat="1" applyFont="1" applyBorder="1"/>
    <xf numFmtId="0" fontId="24" fillId="0" borderId="29" xfId="14" applyFont="1" applyBorder="1" applyProtection="1">
      <protection hidden="1"/>
    </xf>
    <xf numFmtId="182" fontId="47" fillId="0" borderId="30" xfId="14" applyNumberFormat="1" applyFont="1" applyBorder="1" applyProtection="1">
      <protection hidden="1"/>
    </xf>
    <xf numFmtId="182" fontId="47" fillId="0" borderId="31" xfId="14" applyNumberFormat="1" applyFont="1" applyBorder="1" applyAlignment="1" applyProtection="1">
      <alignment horizontal="right"/>
      <protection hidden="1"/>
    </xf>
    <xf numFmtId="0" fontId="16" fillId="0" borderId="2" xfId="2" applyFont="1" applyBorder="1"/>
    <xf numFmtId="173" fontId="24" fillId="0" borderId="26" xfId="17" applyNumberFormat="1" applyFont="1" applyFill="1" applyBorder="1" applyAlignment="1" applyProtection="1">
      <protection hidden="1"/>
    </xf>
    <xf numFmtId="173" fontId="16" fillId="0" borderId="3" xfId="2" applyNumberFormat="1" applyFont="1" applyBorder="1"/>
    <xf numFmtId="0" fontId="16" fillId="0" borderId="32" xfId="2" applyFont="1" applyBorder="1"/>
    <xf numFmtId="0" fontId="47" fillId="0" borderId="32" xfId="2" applyFont="1" applyBorder="1"/>
    <xf numFmtId="0" fontId="47" fillId="0" borderId="32" xfId="2" applyFont="1" applyBorder="1" applyAlignment="1">
      <alignment horizontal="right"/>
    </xf>
    <xf numFmtId="171" fontId="16" fillId="0" borderId="4" xfId="2" applyNumberFormat="1" applyFont="1" applyBorder="1"/>
    <xf numFmtId="171" fontId="16" fillId="0" borderId="3" xfId="2" applyNumberFormat="1" applyFont="1" applyBorder="1"/>
    <xf numFmtId="0" fontId="47" fillId="0" borderId="7" xfId="2" applyFont="1" applyBorder="1"/>
    <xf numFmtId="0" fontId="47" fillId="0" borderId="7" xfId="2" applyFont="1" applyBorder="1" applyAlignment="1">
      <alignment horizontal="right"/>
    </xf>
    <xf numFmtId="0" fontId="16" fillId="0" borderId="4" xfId="2" applyFont="1" applyBorder="1" applyAlignment="1">
      <alignment horizontal="right"/>
    </xf>
    <xf numFmtId="0" fontId="48" fillId="0" borderId="0" xfId="18" applyFont="1"/>
    <xf numFmtId="173" fontId="48" fillId="0" borderId="0" xfId="18" applyNumberFormat="1" applyFont="1"/>
    <xf numFmtId="2" fontId="48" fillId="0" borderId="0" xfId="18" applyNumberFormat="1" applyFont="1"/>
    <xf numFmtId="2" fontId="28" fillId="0" borderId="0" xfId="18" applyNumberFormat="1" applyFont="1" applyAlignment="1">
      <alignment vertical="center"/>
    </xf>
    <xf numFmtId="2" fontId="28" fillId="0" borderId="0" xfId="18" applyNumberFormat="1" applyFont="1" applyAlignment="1">
      <alignment horizontal="right" vertical="center"/>
    </xf>
    <xf numFmtId="2" fontId="28" fillId="0" borderId="0" xfId="1" applyNumberFormat="1" applyFont="1"/>
    <xf numFmtId="2" fontId="26" fillId="0" borderId="0" xfId="18" applyNumberFormat="1" applyFont="1" applyAlignment="1">
      <alignment vertical="center"/>
    </xf>
    <xf numFmtId="0" fontId="33" fillId="0" borderId="0" xfId="21" applyFont="1"/>
    <xf numFmtId="2" fontId="33" fillId="0" borderId="0" xfId="21" applyNumberFormat="1" applyFont="1"/>
    <xf numFmtId="0" fontId="27" fillId="6" borderId="10" xfId="12" applyFont="1" applyFill="1" applyBorder="1" applyAlignment="1" applyProtection="1">
      <alignment horizontal="left" vertical="center"/>
      <protection hidden="1"/>
    </xf>
    <xf numFmtId="0" fontId="13" fillId="0" borderId="6" xfId="18" applyFont="1" applyBorder="1"/>
    <xf numFmtId="0" fontId="13" fillId="4" borderId="6" xfId="18" applyFont="1" applyFill="1" applyBorder="1"/>
    <xf numFmtId="0" fontId="13" fillId="0" borderId="0" xfId="18" applyFont="1"/>
    <xf numFmtId="0" fontId="14" fillId="0" borderId="0" xfId="12" applyFont="1" applyAlignment="1" applyProtection="1">
      <alignment horizontal="left" vertical="center"/>
      <protection hidden="1"/>
    </xf>
    <xf numFmtId="0" fontId="13" fillId="0" borderId="10" xfId="12" applyFont="1" applyBorder="1" applyAlignment="1" applyProtection="1">
      <alignment horizontal="left" vertical="top"/>
      <protection hidden="1"/>
    </xf>
    <xf numFmtId="0" fontId="13" fillId="0" borderId="0" xfId="12" applyFont="1" applyAlignment="1" applyProtection="1">
      <alignment horizontal="center"/>
      <protection hidden="1"/>
    </xf>
    <xf numFmtId="0" fontId="13" fillId="0" borderId="0" xfId="12" applyFont="1" applyAlignment="1" applyProtection="1">
      <alignment horizontal="left"/>
      <protection hidden="1"/>
    </xf>
    <xf numFmtId="0" fontId="13" fillId="0" borderId="11" xfId="18" applyFont="1" applyBorder="1"/>
    <xf numFmtId="2" fontId="13" fillId="0" borderId="0" xfId="2" applyNumberFormat="1" applyFont="1"/>
    <xf numFmtId="0" fontId="54" fillId="0" borderId="0" xfId="12" applyFont="1" applyAlignment="1" applyProtection="1">
      <alignment horizontal="left" vertical="center"/>
      <protection hidden="1"/>
    </xf>
    <xf numFmtId="0" fontId="13" fillId="0" borderId="0" xfId="22" applyFont="1"/>
    <xf numFmtId="2" fontId="28" fillId="0" borderId="0" xfId="3" applyNumberFormat="1" applyFont="1"/>
    <xf numFmtId="183" fontId="34" fillId="0" borderId="0" xfId="3" applyNumberFormat="1" applyFont="1" applyAlignment="1">
      <alignment horizontal="left"/>
    </xf>
    <xf numFmtId="0" fontId="13" fillId="0" borderId="0" xfId="19" applyFont="1" applyAlignment="1">
      <alignment wrapText="1"/>
    </xf>
    <xf numFmtId="0" fontId="14" fillId="0" borderId="10" xfId="19" applyFont="1" applyBorder="1"/>
    <xf numFmtId="0" fontId="17" fillId="0" borderId="37" xfId="6" applyFont="1" applyBorder="1" applyAlignment="1" applyProtection="1">
      <alignment horizontal="left" textRotation="90"/>
      <protection hidden="1"/>
    </xf>
    <xf numFmtId="0" fontId="13" fillId="0" borderId="38" xfId="19" applyFont="1" applyBorder="1"/>
    <xf numFmtId="0" fontId="29" fillId="0" borderId="0" xfId="6" applyFont="1" applyAlignment="1" applyProtection="1">
      <alignment horizontal="left" textRotation="90"/>
      <protection hidden="1"/>
    </xf>
    <xf numFmtId="0" fontId="17" fillId="0" borderId="0" xfId="6" applyFont="1" applyAlignment="1" applyProtection="1">
      <alignment horizontal="left" textRotation="90"/>
      <protection hidden="1"/>
    </xf>
    <xf numFmtId="173" fontId="17" fillId="0" borderId="23" xfId="6" applyNumberFormat="1" applyFont="1" applyBorder="1" applyAlignment="1" applyProtection="1">
      <alignment horizontal="center"/>
      <protection hidden="1"/>
    </xf>
    <xf numFmtId="173" fontId="17" fillId="4" borderId="6" xfId="6" applyNumberFormat="1" applyFont="1" applyFill="1" applyBorder="1" applyAlignment="1" applyProtection="1">
      <alignment horizontal="center"/>
      <protection hidden="1"/>
    </xf>
    <xf numFmtId="172" fontId="13" fillId="0" borderId="6" xfId="19" applyNumberFormat="1" applyFont="1" applyBorder="1"/>
    <xf numFmtId="173" fontId="17" fillId="0" borderId="6" xfId="6" applyNumberFormat="1" applyFont="1" applyBorder="1" applyAlignment="1" applyProtection="1">
      <alignment horizontal="center"/>
      <protection hidden="1"/>
    </xf>
    <xf numFmtId="49" fontId="14" fillId="0" borderId="6" xfId="4" applyNumberFormat="1" applyFont="1" applyBorder="1" applyAlignment="1">
      <alignment horizontal="center"/>
    </xf>
    <xf numFmtId="172" fontId="14" fillId="0" borderId="6" xfId="19" applyNumberFormat="1" applyFont="1" applyBorder="1"/>
    <xf numFmtId="0" fontId="11" fillId="44" borderId="0" xfId="25" applyFont="1" applyFill="1"/>
    <xf numFmtId="0" fontId="23" fillId="44" borderId="0" xfId="26" applyFont="1" applyFill="1" applyBorder="1" applyAlignment="1" applyProtection="1">
      <alignment horizontal="center" vertical="center"/>
    </xf>
    <xf numFmtId="0" fontId="13" fillId="0" borderId="0" xfId="27" applyFont="1"/>
    <xf numFmtId="0" fontId="11" fillId="4" borderId="0" xfId="25" applyFont="1" applyFill="1"/>
    <xf numFmtId="0" fontId="13" fillId="4" borderId="0" xfId="27" applyFont="1" applyFill="1"/>
    <xf numFmtId="49" fontId="14" fillId="4" borderId="0" xfId="28" applyNumberFormat="1" applyFont="1" applyFill="1"/>
    <xf numFmtId="2" fontId="13" fillId="4" borderId="0" xfId="28" applyNumberFormat="1" applyFont="1" applyFill="1"/>
    <xf numFmtId="17" fontId="13" fillId="4" borderId="0" xfId="28" quotePrefix="1" applyNumberFormat="1" applyFont="1" applyFill="1" applyAlignment="1">
      <alignment horizontal="left"/>
    </xf>
    <xf numFmtId="0" fontId="13" fillId="2" borderId="0" xfId="28" applyFont="1" applyFill="1" applyAlignment="1">
      <alignment horizontal="left"/>
    </xf>
    <xf numFmtId="0" fontId="23" fillId="4" borderId="0" xfId="26" applyFont="1" applyFill="1" applyBorder="1" applyAlignment="1" applyProtection="1">
      <alignment horizontal="center" vertical="center"/>
    </xf>
    <xf numFmtId="0" fontId="13" fillId="4" borderId="0" xfId="29" applyFont="1" applyFill="1" applyAlignment="1">
      <alignment horizontal="left" vertical="top"/>
    </xf>
    <xf numFmtId="0" fontId="11" fillId="4" borderId="0" xfId="25" applyFont="1" applyFill="1" applyAlignment="1">
      <alignment horizontal="left" vertical="top"/>
    </xf>
    <xf numFmtId="0" fontId="13" fillId="4" borderId="6" xfId="29" applyFont="1" applyFill="1" applyBorder="1" applyAlignment="1">
      <alignment horizontal="left" vertical="top"/>
    </xf>
    <xf numFmtId="0" fontId="13" fillId="4" borderId="6" xfId="29" quotePrefix="1" applyFont="1" applyFill="1" applyBorder="1" applyAlignment="1">
      <alignment horizontal="left" vertical="top" wrapText="1"/>
    </xf>
    <xf numFmtId="0" fontId="13" fillId="4" borderId="6" xfId="29" applyFont="1" applyFill="1" applyBorder="1" applyAlignment="1">
      <alignment horizontal="left" vertical="top" wrapText="1"/>
    </xf>
    <xf numFmtId="0" fontId="13" fillId="4" borderId="6" xfId="27" quotePrefix="1" applyFont="1" applyFill="1" applyBorder="1" applyAlignment="1">
      <alignment horizontal="left" vertical="top" wrapText="1"/>
    </xf>
    <xf numFmtId="0" fontId="13" fillId="4" borderId="0" xfId="27" applyFont="1" applyFill="1" applyAlignment="1">
      <alignment horizontal="left" vertical="top" wrapText="1"/>
    </xf>
    <xf numFmtId="0" fontId="11" fillId="44" borderId="0" xfId="30" applyFont="1" applyFill="1"/>
    <xf numFmtId="0" fontId="14" fillId="44" borderId="0" xfId="26" applyFont="1" applyFill="1" applyBorder="1" applyAlignment="1" applyProtection="1">
      <alignment horizontal="center" vertical="center"/>
    </xf>
    <xf numFmtId="0" fontId="13" fillId="0" borderId="0" xfId="28" applyFont="1"/>
    <xf numFmtId="0" fontId="13" fillId="4" borderId="0" xfId="28" applyFont="1" applyFill="1"/>
    <xf numFmtId="0" fontId="14" fillId="4" borderId="0" xfId="26" applyFont="1" applyFill="1" applyBorder="1" applyAlignment="1" applyProtection="1">
      <alignment horizontal="center" vertical="center"/>
    </xf>
    <xf numFmtId="0" fontId="46" fillId="4" borderId="0" xfId="28" applyFont="1" applyFill="1" applyAlignment="1">
      <alignment horizontal="right" vertical="center"/>
    </xf>
    <xf numFmtId="14" fontId="13" fillId="4" borderId="0" xfId="28" applyNumberFormat="1" applyFont="1" applyFill="1" applyAlignment="1">
      <alignment horizontal="left"/>
    </xf>
    <xf numFmtId="0" fontId="60" fillId="44" borderId="0" xfId="30" applyFont="1" applyFill="1"/>
    <xf numFmtId="0" fontId="61" fillId="44" borderId="0" xfId="30" applyFont="1" applyFill="1" applyAlignment="1">
      <alignment vertical="center"/>
    </xf>
    <xf numFmtId="0" fontId="13" fillId="4" borderId="0" xfId="29" applyFont="1" applyFill="1" applyAlignment="1">
      <alignment vertical="center"/>
    </xf>
    <xf numFmtId="0" fontId="63" fillId="4" borderId="0" xfId="31" applyFont="1" applyFill="1" applyAlignment="1" applyProtection="1">
      <alignment horizontal="center" vertical="center" wrapText="1"/>
      <protection locked="0"/>
    </xf>
    <xf numFmtId="172" fontId="64" fillId="4" borderId="0" xfId="28" applyNumberFormat="1" applyFont="1" applyFill="1" applyAlignment="1" applyProtection="1">
      <alignment horizontal="center" vertical="center"/>
      <protection locked="0"/>
    </xf>
    <xf numFmtId="0" fontId="13" fillId="4" borderId="0" xfId="31" applyFont="1" applyFill="1" applyProtection="1">
      <protection locked="0"/>
    </xf>
    <xf numFmtId="0" fontId="13" fillId="44" borderId="0" xfId="28" applyFont="1" applyFill="1"/>
    <xf numFmtId="0" fontId="13" fillId="44" borderId="0" xfId="29" applyFont="1" applyFill="1" applyAlignment="1">
      <alignment vertical="center"/>
    </xf>
    <xf numFmtId="0" fontId="11" fillId="44" borderId="0" xfId="25" applyFont="1" applyFill="1" applyAlignment="1">
      <alignment horizontal="left"/>
    </xf>
    <xf numFmtId="0" fontId="13" fillId="44" borderId="0" xfId="28" applyFont="1" applyFill="1" applyAlignment="1">
      <alignment horizontal="left"/>
    </xf>
    <xf numFmtId="0" fontId="19" fillId="44" borderId="0" xfId="31" applyFont="1" applyFill="1" applyAlignment="1">
      <alignment vertical="center" wrapText="1"/>
    </xf>
    <xf numFmtId="0" fontId="13" fillId="4" borderId="0" xfId="28" applyFont="1" applyFill="1" applyAlignment="1">
      <alignment horizontal="left"/>
    </xf>
    <xf numFmtId="2" fontId="13" fillId="4" borderId="0" xfId="28" applyNumberFormat="1" applyFont="1" applyFill="1" applyAlignment="1">
      <alignment horizontal="left"/>
    </xf>
    <xf numFmtId="0" fontId="35" fillId="4" borderId="0" xfId="26" applyFont="1" applyFill="1" applyBorder="1" applyAlignment="1" applyProtection="1">
      <alignment vertical="center"/>
    </xf>
    <xf numFmtId="0" fontId="60" fillId="44" borderId="48" xfId="25" applyFont="1" applyFill="1" applyBorder="1"/>
    <xf numFmtId="0" fontId="61" fillId="44" borderId="48" xfId="25" applyFont="1" applyFill="1" applyBorder="1" applyAlignment="1">
      <alignment vertical="center"/>
    </xf>
    <xf numFmtId="0" fontId="60" fillId="4" borderId="0" xfId="25" applyFont="1" applyFill="1"/>
    <xf numFmtId="0" fontId="61" fillId="4" borderId="0" xfId="25" applyFont="1" applyFill="1" applyAlignment="1">
      <alignment vertical="center"/>
    </xf>
    <xf numFmtId="0" fontId="11" fillId="4" borderId="0" xfId="28" applyFont="1" applyFill="1"/>
    <xf numFmtId="0" fontId="23" fillId="46" borderId="14" xfId="32" applyFont="1" applyFill="1" applyBorder="1" applyAlignment="1">
      <alignment vertical="center"/>
    </xf>
    <xf numFmtId="0" fontId="23" fillId="46" borderId="16" xfId="32" applyFont="1" applyFill="1" applyBorder="1" applyAlignment="1">
      <alignment vertical="center"/>
    </xf>
    <xf numFmtId="0" fontId="65" fillId="46" borderId="49" xfId="32" applyFont="1" applyFill="1" applyBorder="1" applyAlignment="1">
      <alignment horizontal="center" vertical="center"/>
    </xf>
    <xf numFmtId="0" fontId="13" fillId="4" borderId="50" xfId="32" applyFont="1" applyFill="1" applyBorder="1"/>
    <xf numFmtId="0" fontId="13" fillId="4" borderId="51" xfId="32" applyFont="1" applyFill="1" applyBorder="1"/>
    <xf numFmtId="172" fontId="13" fillId="4" borderId="19" xfId="32" applyNumberFormat="1" applyFont="1" applyFill="1" applyBorder="1"/>
    <xf numFmtId="0" fontId="13" fillId="4" borderId="50" xfId="32" applyFont="1" applyFill="1" applyBorder="1" applyAlignment="1">
      <alignment horizontal="left"/>
    </xf>
    <xf numFmtId="44" fontId="14" fillId="4" borderId="19" xfId="32" applyNumberFormat="1" applyFont="1" applyFill="1" applyBorder="1" applyAlignment="1">
      <alignment horizontal="left"/>
    </xf>
    <xf numFmtId="0" fontId="14" fillId="4" borderId="50" xfId="32" applyFont="1" applyFill="1" applyBorder="1"/>
    <xf numFmtId="0" fontId="14" fillId="4" borderId="51" xfId="32" applyFont="1" applyFill="1" applyBorder="1"/>
    <xf numFmtId="0" fontId="14" fillId="4" borderId="52" xfId="32" applyFont="1" applyFill="1" applyBorder="1" applyAlignment="1">
      <alignment horizontal="right"/>
    </xf>
    <xf numFmtId="0" fontId="14" fillId="4" borderId="0" xfId="32" applyFont="1" applyFill="1" applyAlignment="1">
      <alignment horizontal="right"/>
    </xf>
    <xf numFmtId="0" fontId="20" fillId="47" borderId="0" xfId="28" applyFont="1" applyFill="1"/>
    <xf numFmtId="0" fontId="48" fillId="0" borderId="0" xfId="28" applyFont="1" applyAlignment="1">
      <alignment vertical="center"/>
    </xf>
    <xf numFmtId="2" fontId="11" fillId="4" borderId="0" xfId="28" applyNumberFormat="1" applyFont="1" applyFill="1" applyAlignment="1">
      <alignment horizontal="left"/>
    </xf>
    <xf numFmtId="14" fontId="11" fillId="4" borderId="0" xfId="28" applyNumberFormat="1" applyFont="1" applyFill="1" applyAlignment="1">
      <alignment horizontal="left"/>
    </xf>
    <xf numFmtId="174" fontId="60" fillId="44" borderId="48" xfId="35" applyNumberFormat="1" applyFont="1" applyFill="1" applyBorder="1" applyProtection="1"/>
    <xf numFmtId="174" fontId="60" fillId="4" borderId="0" xfId="35" applyNumberFormat="1" applyFont="1" applyFill="1" applyBorder="1" applyProtection="1"/>
    <xf numFmtId="0" fontId="11" fillId="4" borderId="0" xfId="26" applyFont="1" applyFill="1" applyBorder="1" applyAlignment="1" applyProtection="1">
      <alignment horizontal="left" vertical="center"/>
    </xf>
    <xf numFmtId="0" fontId="11" fillId="4" borderId="0" xfId="26" applyFont="1" applyFill="1" applyBorder="1" applyAlignment="1" applyProtection="1">
      <alignment horizontal="center" vertical="center"/>
    </xf>
    <xf numFmtId="44" fontId="13" fillId="2" borderId="6" xfId="36" applyNumberFormat="1" applyFont="1" applyFill="1" applyBorder="1" applyAlignment="1" applyProtection="1">
      <alignment horizontal="center"/>
      <protection locked="0"/>
    </xf>
    <xf numFmtId="44" fontId="13" fillId="4" borderId="6" xfId="35" applyNumberFormat="1" applyFont="1" applyFill="1" applyBorder="1" applyAlignment="1" applyProtection="1">
      <alignment horizontal="center"/>
    </xf>
    <xf numFmtId="0" fontId="23" fillId="46" borderId="10" xfId="31" applyFont="1" applyFill="1" applyBorder="1" applyAlignment="1">
      <alignment horizontal="left" vertical="center" wrapText="1"/>
    </xf>
    <xf numFmtId="0" fontId="1" fillId="0" borderId="0" xfId="0" applyFont="1"/>
    <xf numFmtId="0" fontId="13" fillId="0" borderId="0" xfId="34" applyFont="1"/>
    <xf numFmtId="0" fontId="13" fillId="0" borderId="0" xfId="34" applyFont="1" applyAlignment="1">
      <alignment horizontal="left"/>
    </xf>
    <xf numFmtId="0" fontId="61" fillId="44" borderId="48" xfId="33" applyFont="1" applyFill="1" applyBorder="1" applyAlignment="1">
      <alignment vertical="center"/>
    </xf>
    <xf numFmtId="0" fontId="11" fillId="0" borderId="0" xfId="0" applyFont="1"/>
    <xf numFmtId="0" fontId="33" fillId="4" borderId="0" xfId="28" applyFont="1" applyFill="1"/>
    <xf numFmtId="2" fontId="33" fillId="4" borderId="0" xfId="28" applyNumberFormat="1" applyFont="1" applyFill="1" applyAlignment="1">
      <alignment horizontal="left"/>
    </xf>
    <xf numFmtId="49" fontId="14" fillId="4" borderId="0" xfId="28" applyNumberFormat="1" applyFont="1" applyFill="1" applyAlignment="1">
      <alignment horizontal="left"/>
    </xf>
    <xf numFmtId="0" fontId="61" fillId="44" borderId="48" xfId="33" applyFont="1" applyFill="1" applyBorder="1" applyAlignment="1">
      <alignment horizontal="left" vertical="center"/>
    </xf>
    <xf numFmtId="0" fontId="11" fillId="44" borderId="0" xfId="33" applyFont="1" applyFill="1"/>
    <xf numFmtId="0" fontId="61" fillId="4" borderId="0" xfId="33" applyFont="1" applyFill="1" applyAlignment="1">
      <alignment vertical="center"/>
    </xf>
    <xf numFmtId="0" fontId="61" fillId="4" borderId="0" xfId="33" applyFont="1" applyFill="1" applyAlignment="1">
      <alignment horizontal="left" vertical="center"/>
    </xf>
    <xf numFmtId="4" fontId="11" fillId="0" borderId="0" xfId="0" applyNumberFormat="1" applyFont="1"/>
    <xf numFmtId="0" fontId="11" fillId="0" borderId="0" xfId="0" applyFont="1" applyAlignment="1">
      <alignment horizontal="center" vertical="center"/>
    </xf>
    <xf numFmtId="4" fontId="19" fillId="0" borderId="0" xfId="0" applyNumberFormat="1" applyFont="1"/>
    <xf numFmtId="174" fontId="23" fillId="46" borderId="10" xfId="31" applyNumberFormat="1" applyFont="1" applyFill="1" applyBorder="1" applyAlignment="1">
      <alignment horizontal="left" vertical="center" wrapText="1"/>
    </xf>
    <xf numFmtId="172" fontId="23" fillId="4" borderId="0" xfId="28" applyNumberFormat="1" applyFont="1" applyFill="1" applyAlignment="1" applyProtection="1">
      <alignment horizontal="center" vertical="center"/>
      <protection locked="0"/>
    </xf>
    <xf numFmtId="172" fontId="23" fillId="4" borderId="0" xfId="28" applyNumberFormat="1" applyFont="1" applyFill="1" applyAlignment="1" applyProtection="1">
      <alignment horizontal="left" vertical="center"/>
      <protection locked="0"/>
    </xf>
    <xf numFmtId="0" fontId="37" fillId="4" borderId="0" xfId="28" applyFont="1" applyFill="1"/>
    <xf numFmtId="0" fontId="23" fillId="46" borderId="53" xfId="31" applyFont="1" applyFill="1" applyBorder="1" applyAlignment="1" applyProtection="1">
      <alignment horizontal="center" vertical="center" wrapText="1"/>
      <protection locked="0"/>
    </xf>
    <xf numFmtId="0" fontId="23" fillId="46" borderId="54" xfId="31" applyFont="1" applyFill="1" applyBorder="1" applyAlignment="1" applyProtection="1">
      <alignment horizontal="center" vertical="center" wrapText="1"/>
      <protection locked="0"/>
    </xf>
    <xf numFmtId="0" fontId="23" fillId="46" borderId="54" xfId="31" applyFont="1" applyFill="1" applyBorder="1" applyAlignment="1" applyProtection="1">
      <alignment horizontal="left" vertical="center" wrapText="1"/>
      <protection locked="0"/>
    </xf>
    <xf numFmtId="172" fontId="23" fillId="46" borderId="55" xfId="31" applyNumberFormat="1" applyFont="1" applyFill="1" applyBorder="1" applyAlignment="1" applyProtection="1">
      <alignment horizontal="center" vertical="center" wrapText="1"/>
      <protection locked="0"/>
    </xf>
    <xf numFmtId="0" fontId="23" fillId="46" borderId="72" xfId="31" applyFont="1" applyFill="1" applyBorder="1" applyAlignment="1" applyProtection="1">
      <alignment horizontal="center" vertical="center" wrapText="1"/>
      <protection locked="0"/>
    </xf>
    <xf numFmtId="199" fontId="23" fillId="46" borderId="10" xfId="24" applyNumberFormat="1" applyFont="1" applyFill="1" applyBorder="1" applyAlignment="1">
      <alignment horizontal="left" vertical="center" wrapText="1"/>
    </xf>
    <xf numFmtId="1" fontId="11" fillId="0" borderId="0" xfId="0" applyNumberFormat="1" applyFont="1"/>
    <xf numFmtId="168" fontId="23" fillId="46" borderId="10" xfId="31" applyNumberFormat="1" applyFont="1" applyFill="1" applyBorder="1" applyAlignment="1">
      <alignment horizontal="left" vertical="center" wrapText="1"/>
    </xf>
    <xf numFmtId="2" fontId="16" fillId="0" borderId="25" xfId="4" applyNumberFormat="1" applyFont="1" applyFill="1" applyBorder="1" applyAlignment="1">
      <alignment horizontal="center"/>
    </xf>
    <xf numFmtId="2" fontId="14" fillId="0" borderId="73" xfId="5" applyNumberFormat="1" applyFont="1" applyBorder="1"/>
    <xf numFmtId="2" fontId="23" fillId="6" borderId="74" xfId="5" applyNumberFormat="1" applyFont="1" applyFill="1" applyBorder="1" applyAlignment="1">
      <alignment vertical="top" wrapText="1"/>
    </xf>
    <xf numFmtId="166" fontId="13" fillId="4" borderId="76" xfId="4" applyFont="1" applyFill="1" applyBorder="1" applyAlignment="1">
      <alignment horizontal="right"/>
    </xf>
    <xf numFmtId="0" fontId="11" fillId="0" borderId="75" xfId="0" applyFont="1" applyBorder="1"/>
    <xf numFmtId="0" fontId="13" fillId="0" borderId="75" xfId="5" applyFont="1" applyBorder="1"/>
    <xf numFmtId="0" fontId="85" fillId="0" borderId="0" xfId="0" applyFont="1"/>
    <xf numFmtId="166" fontId="85" fillId="0" borderId="0" xfId="0" applyNumberFormat="1" applyFont="1"/>
    <xf numFmtId="0" fontId="24" fillId="0" borderId="0" xfId="5" applyFont="1"/>
    <xf numFmtId="166" fontId="13" fillId="4" borderId="77" xfId="4" applyFont="1" applyFill="1" applyBorder="1" applyAlignment="1">
      <alignment horizontal="right"/>
    </xf>
    <xf numFmtId="0" fontId="28" fillId="6" borderId="78" xfId="3" applyFont="1" applyFill="1" applyBorder="1"/>
    <xf numFmtId="0" fontId="28" fillId="6" borderId="78" xfId="3" applyFont="1" applyFill="1" applyBorder="1" applyAlignment="1">
      <alignment horizontal="left"/>
    </xf>
    <xf numFmtId="0" fontId="26" fillId="6" borderId="77" xfId="3" applyFont="1" applyFill="1" applyBorder="1" applyAlignment="1">
      <alignment horizontal="left"/>
    </xf>
    <xf numFmtId="49" fontId="13" fillId="0" borderId="78" xfId="6" applyNumberFormat="1" applyFont="1" applyBorder="1" applyAlignment="1" applyProtection="1">
      <alignment horizontal="left"/>
      <protection hidden="1"/>
    </xf>
    <xf numFmtId="0" fontId="13" fillId="0" borderId="78" xfId="3" applyFont="1" applyBorder="1"/>
    <xf numFmtId="49" fontId="13" fillId="4" borderId="77" xfId="6" applyNumberFormat="1" applyFont="1" applyFill="1" applyBorder="1" applyAlignment="1" applyProtection="1">
      <alignment horizontal="left"/>
      <protection hidden="1"/>
    </xf>
    <xf numFmtId="49" fontId="14" fillId="0" borderId="78" xfId="3" applyNumberFormat="1" applyFont="1" applyBorder="1"/>
    <xf numFmtId="44" fontId="14" fillId="0" borderId="78" xfId="3" applyNumberFormat="1" applyFont="1" applyBorder="1"/>
    <xf numFmtId="44" fontId="13" fillId="0" borderId="78" xfId="3" applyNumberFormat="1" applyFont="1" applyBorder="1"/>
    <xf numFmtId="1" fontId="32" fillId="0" borderId="78" xfId="2" applyNumberFormat="1" applyFont="1" applyBorder="1" applyAlignment="1">
      <alignment horizontal="left" vertical="center"/>
    </xf>
    <xf numFmtId="1" fontId="31" fillId="0" borderId="78" xfId="2" applyNumberFormat="1" applyFont="1" applyBorder="1" applyAlignment="1">
      <alignment horizontal="center" vertical="center" wrapText="1"/>
    </xf>
    <xf numFmtId="1" fontId="31" fillId="0" borderId="77" xfId="2" applyNumberFormat="1" applyFont="1" applyBorder="1" applyAlignment="1">
      <alignment horizontal="center" vertical="center" wrapText="1"/>
    </xf>
    <xf numFmtId="1" fontId="23" fillId="6" borderId="78" xfId="2" applyNumberFormat="1" applyFont="1" applyFill="1" applyBorder="1" applyAlignment="1">
      <alignment horizontal="center" vertical="center" wrapText="1"/>
    </xf>
    <xf numFmtId="1" fontId="23" fillId="6" borderId="77" xfId="2" applyNumberFormat="1" applyFont="1" applyFill="1" applyBorder="1" applyAlignment="1">
      <alignment horizontal="center" vertical="center" wrapText="1"/>
    </xf>
    <xf numFmtId="0" fontId="13" fillId="0" borderId="77" xfId="2" applyFont="1" applyBorder="1"/>
    <xf numFmtId="0" fontId="11" fillId="0" borderId="77" xfId="0" applyFont="1" applyBorder="1"/>
    <xf numFmtId="2" fontId="37" fillId="6" borderId="78" xfId="15" applyNumberFormat="1" applyFont="1" applyFill="1" applyBorder="1" applyProtection="1">
      <protection hidden="1"/>
    </xf>
    <xf numFmtId="2" fontId="37" fillId="6" borderId="77" xfId="15" applyNumberFormat="1" applyFont="1" applyFill="1" applyBorder="1" applyProtection="1">
      <protection hidden="1"/>
    </xf>
    <xf numFmtId="2" fontId="13" fillId="0" borderId="77" xfId="15" applyNumberFormat="1" applyFont="1" applyBorder="1" applyProtection="1">
      <protection hidden="1"/>
    </xf>
    <xf numFmtId="0" fontId="14" fillId="0" borderId="77" xfId="2" applyFont="1" applyBorder="1"/>
    <xf numFmtId="10" fontId="14" fillId="0" borderId="77" xfId="2" applyNumberFormat="1" applyFont="1" applyBorder="1"/>
    <xf numFmtId="0" fontId="12" fillId="0" borderId="77" xfId="2" applyFont="1" applyBorder="1"/>
    <xf numFmtId="0" fontId="13" fillId="0" borderId="78" xfId="2" applyFont="1" applyBorder="1"/>
    <xf numFmtId="0" fontId="14" fillId="0" borderId="78" xfId="2" applyFont="1" applyBorder="1"/>
    <xf numFmtId="0" fontId="27" fillId="6" borderId="78" xfId="14" applyFont="1" applyFill="1" applyBorder="1" applyAlignment="1" applyProtection="1">
      <alignment horizontal="left" vertical="center"/>
      <protection hidden="1"/>
    </xf>
    <xf numFmtId="9" fontId="37" fillId="6" borderId="77" xfId="14" applyNumberFormat="1" applyFont="1" applyFill="1" applyBorder="1" applyAlignment="1" applyProtection="1">
      <alignment vertical="center"/>
      <protection hidden="1"/>
    </xf>
    <xf numFmtId="2" fontId="44" fillId="6" borderId="78" xfId="14" applyNumberFormat="1" applyFont="1" applyFill="1" applyBorder="1" applyAlignment="1" applyProtection="1">
      <alignment horizontal="center" wrapText="1"/>
      <protection hidden="1"/>
    </xf>
    <xf numFmtId="2" fontId="44" fillId="6" borderId="77" xfId="14" applyNumberFormat="1" applyFont="1" applyFill="1" applyBorder="1" applyAlignment="1" applyProtection="1">
      <alignment horizontal="right" wrapText="1"/>
      <protection hidden="1"/>
    </xf>
    <xf numFmtId="2" fontId="45" fillId="0" borderId="78" xfId="16" applyNumberFormat="1" applyFont="1" applyFill="1" applyBorder="1" applyAlignment="1" applyProtection="1">
      <alignment horizontal="center" vertical="center"/>
      <protection hidden="1"/>
    </xf>
    <xf numFmtId="2" fontId="45" fillId="0" borderId="77" xfId="16" applyNumberFormat="1" applyFont="1" applyFill="1" applyBorder="1" applyAlignment="1" applyProtection="1">
      <alignment horizontal="right" vertical="center"/>
      <protection hidden="1"/>
    </xf>
    <xf numFmtId="2" fontId="46" fillId="0" borderId="78" xfId="16" applyNumberFormat="1" applyFont="1" applyFill="1" applyBorder="1" applyAlignment="1" applyProtection="1">
      <alignment horizontal="left" vertical="center"/>
      <protection hidden="1"/>
    </xf>
    <xf numFmtId="2" fontId="40" fillId="0" borderId="77" xfId="16" applyNumberFormat="1" applyFont="1" applyFill="1" applyBorder="1" applyAlignment="1" applyProtection="1">
      <alignment horizontal="right" vertical="center"/>
      <protection hidden="1"/>
    </xf>
    <xf numFmtId="2" fontId="15" fillId="0" borderId="78" xfId="14" applyNumberFormat="1" applyFont="1" applyBorder="1" applyProtection="1">
      <protection hidden="1"/>
    </xf>
    <xf numFmtId="10" fontId="47" fillId="0" borderId="77" xfId="8" applyNumberFormat="1" applyFont="1" applyFill="1" applyBorder="1" applyAlignment="1" applyProtection="1">
      <alignment horizontal="right"/>
      <protection hidden="1"/>
    </xf>
    <xf numFmtId="0" fontId="15" fillId="0" borderId="78" xfId="14" applyFont="1" applyBorder="1" applyProtection="1">
      <protection hidden="1"/>
    </xf>
    <xf numFmtId="0" fontId="15" fillId="0" borderId="77" xfId="14" applyFont="1" applyBorder="1" applyAlignment="1" applyProtection="1">
      <alignment horizontal="right"/>
      <protection hidden="1"/>
    </xf>
    <xf numFmtId="0" fontId="48" fillId="0" borderId="78" xfId="14" applyFont="1" applyBorder="1" applyProtection="1">
      <protection hidden="1"/>
    </xf>
    <xf numFmtId="0" fontId="48" fillId="0" borderId="77" xfId="14" applyFont="1" applyBorder="1" applyAlignment="1" applyProtection="1">
      <alignment horizontal="right"/>
      <protection hidden="1"/>
    </xf>
    <xf numFmtId="0" fontId="47" fillId="0" borderId="78" xfId="14" applyFont="1" applyBorder="1" applyAlignment="1" applyProtection="1">
      <alignment horizontal="right"/>
      <protection hidden="1"/>
    </xf>
    <xf numFmtId="0" fontId="47" fillId="0" borderId="77" xfId="14" applyFont="1" applyBorder="1" applyAlignment="1" applyProtection="1">
      <alignment horizontal="right"/>
      <protection hidden="1"/>
    </xf>
    <xf numFmtId="10" fontId="47" fillId="0" borderId="78" xfId="14" applyNumberFormat="1" applyFont="1" applyBorder="1" applyAlignment="1" applyProtection="1">
      <alignment horizontal="right"/>
      <protection hidden="1"/>
    </xf>
    <xf numFmtId="0" fontId="15" fillId="0" borderId="78" xfId="14" applyFont="1" applyBorder="1" applyAlignment="1" applyProtection="1">
      <alignment horizontal="center"/>
      <protection hidden="1"/>
    </xf>
    <xf numFmtId="171" fontId="15" fillId="0" borderId="77" xfId="8" applyNumberFormat="1" applyFont="1" applyFill="1" applyBorder="1" applyAlignment="1" applyProtection="1">
      <alignment horizontal="right"/>
      <protection hidden="1"/>
    </xf>
    <xf numFmtId="0" fontId="52" fillId="0" borderId="78" xfId="14" applyFont="1" applyBorder="1" applyAlignment="1" applyProtection="1">
      <alignment horizontal="center"/>
      <protection hidden="1"/>
    </xf>
    <xf numFmtId="182" fontId="15" fillId="0" borderId="78" xfId="14" applyNumberFormat="1" applyFont="1" applyBorder="1" applyAlignment="1" applyProtection="1">
      <alignment horizontal="center"/>
      <protection hidden="1"/>
    </xf>
    <xf numFmtId="164" fontId="15" fillId="0" borderId="78" xfId="14" applyNumberFormat="1" applyFont="1" applyBorder="1" applyAlignment="1" applyProtection="1">
      <alignment horizontal="center"/>
      <protection hidden="1"/>
    </xf>
    <xf numFmtId="0" fontId="17" fillId="0" borderId="78" xfId="14" applyFont="1" applyBorder="1" applyAlignment="1" applyProtection="1">
      <alignment horizontal="center"/>
      <protection hidden="1"/>
    </xf>
    <xf numFmtId="166" fontId="15" fillId="0" borderId="77" xfId="4" applyFont="1" applyFill="1" applyBorder="1" applyAlignment="1" applyProtection="1">
      <alignment horizontal="right"/>
      <protection hidden="1"/>
    </xf>
    <xf numFmtId="10" fontId="15" fillId="0" borderId="77" xfId="8" applyNumberFormat="1" applyFont="1" applyFill="1" applyBorder="1" applyAlignment="1" applyProtection="1">
      <alignment horizontal="right"/>
      <protection hidden="1"/>
    </xf>
    <xf numFmtId="182" fontId="48" fillId="0" borderId="78" xfId="14" applyNumberFormat="1" applyFont="1" applyBorder="1" applyProtection="1">
      <protection hidden="1"/>
    </xf>
    <xf numFmtId="182" fontId="15" fillId="0" borderId="77" xfId="14" applyNumberFormat="1" applyFont="1" applyBorder="1" applyAlignment="1" applyProtection="1">
      <alignment horizontal="right"/>
      <protection hidden="1"/>
    </xf>
    <xf numFmtId="182" fontId="47" fillId="0" borderId="78" xfId="14" applyNumberFormat="1" applyFont="1" applyBorder="1" applyProtection="1">
      <protection hidden="1"/>
    </xf>
    <xf numFmtId="182" fontId="47" fillId="0" borderId="77" xfId="14" applyNumberFormat="1" applyFont="1" applyBorder="1" applyAlignment="1" applyProtection="1">
      <alignment horizontal="right"/>
      <protection hidden="1"/>
    </xf>
    <xf numFmtId="0" fontId="37" fillId="6" borderId="78" xfId="18" applyFont="1" applyFill="1" applyBorder="1"/>
    <xf numFmtId="0" fontId="53" fillId="6" borderId="78" xfId="18" applyFont="1" applyFill="1" applyBorder="1"/>
    <xf numFmtId="0" fontId="53" fillId="6" borderId="77" xfId="18" applyFont="1" applyFill="1" applyBorder="1"/>
    <xf numFmtId="0" fontId="13" fillId="0" borderId="77" xfId="12" applyFont="1" applyBorder="1" applyAlignment="1" applyProtection="1">
      <alignment horizontal="left"/>
      <protection hidden="1"/>
    </xf>
    <xf numFmtId="0" fontId="37" fillId="6" borderId="77" xfId="18" applyFont="1" applyFill="1" applyBorder="1"/>
    <xf numFmtId="0" fontId="13" fillId="0" borderId="78" xfId="12" applyFont="1" applyBorder="1" applyAlignment="1" applyProtection="1">
      <alignment horizontal="left" vertical="top"/>
      <protection hidden="1"/>
    </xf>
    <xf numFmtId="0" fontId="13" fillId="0" borderId="77" xfId="12" applyFont="1" applyBorder="1" applyAlignment="1" applyProtection="1">
      <alignment horizontal="center" vertical="top"/>
      <protection hidden="1"/>
    </xf>
    <xf numFmtId="0" fontId="13" fillId="0" borderId="78" xfId="19" applyFont="1" applyBorder="1"/>
    <xf numFmtId="0" fontId="14" fillId="0" borderId="78" xfId="19" applyFont="1" applyBorder="1"/>
    <xf numFmtId="0" fontId="14" fillId="0" borderId="77" xfId="19" applyFont="1" applyBorder="1"/>
    <xf numFmtId="0" fontId="1" fillId="0" borderId="6" xfId="0" applyFont="1" applyBorder="1"/>
    <xf numFmtId="168" fontId="13" fillId="2" borderId="6" xfId="36" applyNumberFormat="1" applyFont="1" applyFill="1" applyBorder="1" applyAlignment="1" applyProtection="1">
      <alignment horizontal="center"/>
      <protection locked="0"/>
    </xf>
    <xf numFmtId="168" fontId="1" fillId="0" borderId="6" xfId="0" applyNumberFormat="1" applyFont="1" applyBorder="1"/>
    <xf numFmtId="0" fontId="14" fillId="4" borderId="79" xfId="32" applyFont="1" applyFill="1" applyBorder="1" applyAlignment="1">
      <alignment horizontal="right"/>
    </xf>
    <xf numFmtId="172" fontId="14" fillId="4" borderId="80" xfId="32" applyNumberFormat="1" applyFont="1" applyFill="1" applyBorder="1"/>
    <xf numFmtId="0" fontId="13" fillId="4" borderId="78" xfId="14" applyFont="1" applyFill="1" applyBorder="1" applyAlignment="1" applyProtection="1">
      <alignment horizontal="left"/>
      <protection hidden="1"/>
    </xf>
    <xf numFmtId="0" fontId="13" fillId="0" borderId="10" xfId="18" applyFont="1" applyBorder="1"/>
    <xf numFmtId="173" fontId="48" fillId="0" borderId="78" xfId="18" applyNumberFormat="1" applyFont="1" applyBorder="1"/>
    <xf numFmtId="173" fontId="48" fillId="0" borderId="77" xfId="18" applyNumberFormat="1" applyFont="1" applyBorder="1"/>
    <xf numFmtId="0" fontId="13" fillId="0" borderId="0" xfId="2" applyFont="1" applyAlignment="1">
      <alignment horizontal="left" vertical="center" indent="6"/>
    </xf>
    <xf numFmtId="0" fontId="27" fillId="0" borderId="0" xfId="12" applyFont="1" applyAlignment="1" applyProtection="1">
      <alignment horizontal="left" vertical="center"/>
      <protection hidden="1"/>
    </xf>
    <xf numFmtId="0" fontId="37" fillId="0" borderId="0" xfId="18" applyFont="1"/>
    <xf numFmtId="0" fontId="37" fillId="0" borderId="78" xfId="18" applyFont="1" applyBorder="1"/>
    <xf numFmtId="0" fontId="37" fillId="0" borderId="77" xfId="18" applyFont="1" applyBorder="1"/>
    <xf numFmtId="0" fontId="13" fillId="4" borderId="78" xfId="18" applyFont="1" applyFill="1" applyBorder="1"/>
    <xf numFmtId="44" fontId="13" fillId="0" borderId="6" xfId="35" applyNumberFormat="1" applyFont="1" applyFill="1" applyBorder="1" applyAlignment="1" applyProtection="1">
      <alignment horizontal="center"/>
    </xf>
    <xf numFmtId="44" fontId="13" fillId="5" borderId="6" xfId="36" applyNumberFormat="1" applyFont="1" applyFill="1" applyBorder="1" applyAlignment="1" applyProtection="1">
      <alignment horizontal="center"/>
      <protection locked="0"/>
    </xf>
    <xf numFmtId="173" fontId="48" fillId="0" borderId="6" xfId="18" applyNumberFormat="1" applyFont="1" applyBorder="1"/>
    <xf numFmtId="2" fontId="23" fillId="6" borderId="83" xfId="5" applyNumberFormat="1" applyFont="1" applyFill="1" applyBorder="1" applyAlignment="1">
      <alignment vertical="top" wrapText="1"/>
    </xf>
    <xf numFmtId="167" fontId="23" fillId="6" borderId="84" xfId="4" applyNumberFormat="1" applyFont="1" applyFill="1" applyBorder="1" applyAlignment="1">
      <alignment vertical="top" wrapText="1"/>
    </xf>
    <xf numFmtId="9" fontId="23" fillId="6" borderId="85" xfId="8" applyFont="1" applyFill="1" applyBorder="1" applyAlignment="1">
      <alignment horizontal="center" vertical="top" wrapText="1"/>
    </xf>
    <xf numFmtId="2" fontId="23" fillId="6" borderId="85" xfId="2" applyNumberFormat="1" applyFont="1" applyFill="1" applyBorder="1" applyAlignment="1">
      <alignment horizontal="left" vertical="top" wrapText="1"/>
    </xf>
    <xf numFmtId="2" fontId="23" fillId="6" borderId="85" xfId="2" applyNumberFormat="1" applyFont="1" applyFill="1" applyBorder="1" applyAlignment="1">
      <alignment horizontal="center" vertical="top" wrapText="1"/>
    </xf>
    <xf numFmtId="0" fontId="23" fillId="6" borderId="85" xfId="2" applyFont="1" applyFill="1" applyBorder="1" applyAlignment="1">
      <alignment horizontal="left" vertical="top" wrapText="1"/>
    </xf>
    <xf numFmtId="176" fontId="23" fillId="6" borderId="85" xfId="4" applyNumberFormat="1" applyFont="1" applyFill="1" applyBorder="1" applyAlignment="1">
      <alignment horizontal="left" vertical="top" wrapText="1"/>
    </xf>
    <xf numFmtId="166" fontId="23" fillId="6" borderId="85" xfId="4" applyFont="1" applyFill="1" applyBorder="1" applyAlignment="1">
      <alignment horizontal="center" vertical="top" wrapText="1"/>
    </xf>
    <xf numFmtId="0" fontId="13" fillId="0" borderId="85" xfId="2" applyFont="1" applyBorder="1"/>
    <xf numFmtId="0" fontId="11" fillId="0" borderId="85" xfId="0" applyFont="1" applyBorder="1"/>
    <xf numFmtId="2" fontId="13" fillId="0" borderId="85" xfId="2" applyNumberFormat="1" applyFont="1" applyBorder="1"/>
    <xf numFmtId="2" fontId="16" fillId="0" borderId="85" xfId="4" applyNumberFormat="1" applyFont="1" applyFill="1" applyBorder="1" applyAlignment="1">
      <alignment horizontal="center"/>
    </xf>
    <xf numFmtId="171" fontId="33" fillId="0" borderId="82" xfId="2" applyNumberFormat="1" applyFont="1" applyBorder="1" applyAlignment="1">
      <alignment horizontal="center" vertical="center"/>
    </xf>
    <xf numFmtId="0" fontId="48" fillId="0" borderId="82" xfId="2" applyFont="1" applyBorder="1" applyAlignment="1">
      <alignment horizontal="right"/>
    </xf>
    <xf numFmtId="2" fontId="23" fillId="6" borderId="85" xfId="19" applyNumberFormat="1" applyFont="1" applyFill="1" applyBorder="1" applyAlignment="1">
      <alignment horizontal="left" vertical="top" wrapText="1"/>
    </xf>
    <xf numFmtId="0" fontId="13" fillId="0" borderId="85" xfId="18" applyFont="1" applyBorder="1"/>
    <xf numFmtId="0" fontId="13" fillId="0" borderId="86" xfId="18" applyFont="1" applyBorder="1"/>
    <xf numFmtId="0" fontId="13" fillId="0" borderId="23" xfId="18" applyFont="1" applyBorder="1"/>
    <xf numFmtId="0" fontId="37" fillId="0" borderId="74" xfId="18" applyFont="1" applyBorder="1"/>
    <xf numFmtId="0" fontId="13" fillId="74" borderId="6" xfId="12" applyFont="1" applyFill="1" applyBorder="1" applyAlignment="1" applyProtection="1">
      <alignment horizontal="left"/>
      <protection hidden="1"/>
    </xf>
    <xf numFmtId="0" fontId="13" fillId="74" borderId="6" xfId="12" applyFont="1" applyFill="1" applyBorder="1" applyAlignment="1" applyProtection="1">
      <alignment horizontal="center"/>
      <protection hidden="1"/>
    </xf>
    <xf numFmtId="0" fontId="13" fillId="74" borderId="6" xfId="2" applyFont="1" applyFill="1" applyBorder="1" applyAlignment="1">
      <alignment horizontal="center"/>
    </xf>
    <xf numFmtId="0" fontId="13" fillId="74" borderId="10" xfId="12" applyFont="1" applyFill="1" applyBorder="1" applyAlignment="1" applyProtection="1">
      <alignment horizontal="left" vertical="top"/>
      <protection hidden="1"/>
    </xf>
    <xf numFmtId="0" fontId="13" fillId="74" borderId="78" xfId="12" applyFont="1" applyFill="1" applyBorder="1" applyAlignment="1" applyProtection="1">
      <alignment horizontal="left" vertical="top"/>
      <protection hidden="1"/>
    </xf>
    <xf numFmtId="0" fontId="13" fillId="74" borderId="77" xfId="12" applyFont="1" applyFill="1" applyBorder="1" applyAlignment="1" applyProtection="1">
      <alignment horizontal="center" vertical="top"/>
      <protection hidden="1"/>
    </xf>
    <xf numFmtId="0" fontId="13" fillId="74" borderId="86" xfId="18" applyFont="1" applyFill="1" applyBorder="1"/>
    <xf numFmtId="0" fontId="13" fillId="74" borderId="89" xfId="12" applyFont="1" applyFill="1" applyBorder="1" applyAlignment="1" applyProtection="1">
      <alignment horizontal="right"/>
      <protection hidden="1"/>
    </xf>
    <xf numFmtId="0" fontId="13" fillId="74" borderId="10" xfId="12" applyFont="1" applyFill="1" applyBorder="1" applyAlignment="1" applyProtection="1">
      <alignment horizontal="left"/>
      <protection hidden="1"/>
    </xf>
    <xf numFmtId="0" fontId="13" fillId="74" borderId="78" xfId="18" applyFont="1" applyFill="1" applyBorder="1"/>
    <xf numFmtId="0" fontId="13" fillId="74" borderId="6" xfId="12" applyFont="1" applyFill="1" applyBorder="1" applyAlignment="1" applyProtection="1">
      <alignment horizontal="right"/>
      <protection hidden="1"/>
    </xf>
    <xf numFmtId="0" fontId="13" fillId="74" borderId="87" xfId="12" applyFont="1" applyFill="1" applyBorder="1" applyAlignment="1" applyProtection="1">
      <alignment horizontal="left"/>
      <protection hidden="1"/>
    </xf>
    <xf numFmtId="0" fontId="13" fillId="74" borderId="88" xfId="18" applyFont="1" applyFill="1" applyBorder="1"/>
    <xf numFmtId="0" fontId="23" fillId="12" borderId="54" xfId="31" applyFont="1" applyFill="1" applyBorder="1" applyAlignment="1" applyProtection="1">
      <alignment horizontal="center" vertical="center" wrapText="1"/>
      <protection locked="0"/>
    </xf>
    <xf numFmtId="43" fontId="0" fillId="0" borderId="0" xfId="0" applyNumberFormat="1"/>
    <xf numFmtId="199" fontId="11" fillId="0" borderId="0" xfId="0" applyNumberFormat="1" applyFont="1"/>
    <xf numFmtId="1" fontId="11" fillId="0" borderId="0" xfId="0" applyNumberFormat="1" applyFont="1" applyAlignment="1">
      <alignment horizontal="right"/>
    </xf>
    <xf numFmtId="0" fontId="13" fillId="4" borderId="6" xfId="2" applyFont="1" applyFill="1" applyBorder="1"/>
    <xf numFmtId="1" fontId="11" fillId="4" borderId="6" xfId="2" applyNumberFormat="1" applyFont="1" applyFill="1" applyBorder="1" applyAlignment="1">
      <alignment horizontal="center"/>
    </xf>
    <xf numFmtId="0" fontId="11" fillId="4" borderId="6" xfId="2" applyFont="1" applyFill="1" applyBorder="1"/>
    <xf numFmtId="0" fontId="13" fillId="0" borderId="0" xfId="2" applyFont="1" applyAlignment="1">
      <alignment horizontal="left"/>
    </xf>
    <xf numFmtId="0" fontId="11" fillId="0" borderId="6" xfId="0" quotePrefix="1" applyFont="1" applyBorder="1" applyAlignment="1">
      <alignment horizontal="left"/>
    </xf>
    <xf numFmtId="0" fontId="11" fillId="0" borderId="6" xfId="0" applyFont="1" applyBorder="1" applyAlignment="1">
      <alignment horizontal="left"/>
    </xf>
    <xf numFmtId="0" fontId="11" fillId="0" borderId="85" xfId="0" applyFont="1" applyBorder="1" applyAlignment="1">
      <alignment horizontal="left"/>
    </xf>
    <xf numFmtId="0" fontId="11" fillId="0" borderId="23" xfId="0" applyFont="1" applyBorder="1" applyAlignment="1">
      <alignment horizontal="left"/>
    </xf>
    <xf numFmtId="0" fontId="13" fillId="0" borderId="6" xfId="2" applyFont="1" applyBorder="1" applyAlignment="1">
      <alignment horizontal="left"/>
    </xf>
    <xf numFmtId="0" fontId="13" fillId="0" borderId="23" xfId="2" applyFont="1" applyBorder="1" applyAlignment="1">
      <alignment horizontal="left"/>
    </xf>
    <xf numFmtId="0" fontId="13" fillId="0" borderId="85" xfId="2" applyFont="1" applyBorder="1" applyAlignment="1">
      <alignment horizontal="left"/>
    </xf>
    <xf numFmtId="0" fontId="13" fillId="4" borderId="6" xfId="2" applyFont="1" applyFill="1" applyBorder="1" applyAlignment="1">
      <alignment horizontal="left"/>
    </xf>
    <xf numFmtId="2" fontId="13" fillId="0" borderId="0" xfId="1" applyNumberFormat="1" applyFont="1" applyAlignment="1">
      <alignment horizontal="left"/>
    </xf>
    <xf numFmtId="1" fontId="13" fillId="0" borderId="6" xfId="2" applyNumberFormat="1" applyFont="1" applyBorder="1" applyAlignment="1">
      <alignment horizontal="left"/>
    </xf>
    <xf numFmtId="1" fontId="13" fillId="0" borderId="23" xfId="2" applyNumberFormat="1" applyFont="1" applyBorder="1" applyAlignment="1">
      <alignment horizontal="left"/>
    </xf>
    <xf numFmtId="1" fontId="13" fillId="0" borderId="85" xfId="2" applyNumberFormat="1" applyFont="1" applyBorder="1" applyAlignment="1">
      <alignment horizontal="left"/>
    </xf>
    <xf numFmtId="0" fontId="14" fillId="0" borderId="0" xfId="2" applyFont="1" applyAlignment="1">
      <alignment horizontal="left"/>
    </xf>
    <xf numFmtId="4" fontId="14" fillId="0" borderId="0" xfId="2" applyNumberFormat="1" applyFont="1"/>
    <xf numFmtId="0" fontId="14" fillId="4" borderId="0" xfId="2" applyFont="1" applyFill="1"/>
    <xf numFmtId="0" fontId="19" fillId="0" borderId="0" xfId="2" applyFont="1" applyAlignment="1">
      <alignment horizontal="center"/>
    </xf>
    <xf numFmtId="0" fontId="11" fillId="0" borderId="6" xfId="2" applyFont="1" applyBorder="1" applyAlignment="1">
      <alignment horizontal="center"/>
    </xf>
    <xf numFmtId="0" fontId="11" fillId="4" borderId="6" xfId="2" applyFont="1" applyFill="1" applyBorder="1" applyAlignment="1">
      <alignment horizontal="center"/>
    </xf>
    <xf numFmtId="0" fontId="11" fillId="0" borderId="0" xfId="2" applyFont="1" applyAlignment="1">
      <alignment horizontal="center"/>
    </xf>
    <xf numFmtId="0" fontId="13" fillId="75" borderId="6" xfId="2" applyFont="1" applyFill="1" applyBorder="1" applyAlignment="1">
      <alignment vertical="center"/>
    </xf>
    <xf numFmtId="0" fontId="13" fillId="75" borderId="6" xfId="2" applyFont="1" applyFill="1" applyBorder="1"/>
    <xf numFmtId="2" fontId="13" fillId="75" borderId="6" xfId="2" applyNumberFormat="1" applyFont="1" applyFill="1" applyBorder="1"/>
    <xf numFmtId="0" fontId="1" fillId="4" borderId="6" xfId="0" applyFont="1" applyFill="1" applyBorder="1"/>
    <xf numFmtId="0" fontId="13" fillId="4" borderId="6" xfId="2" applyFont="1" applyFill="1" applyBorder="1" applyAlignment="1">
      <alignment vertical="center"/>
    </xf>
    <xf numFmtId="0" fontId="13" fillId="4" borderId="23" xfId="2" applyFont="1" applyFill="1" applyBorder="1" applyAlignment="1">
      <alignment vertical="center"/>
    </xf>
    <xf numFmtId="167" fontId="24" fillId="0" borderId="6" xfId="4" applyNumberFormat="1" applyFont="1" applyBorder="1" applyAlignment="1">
      <alignment horizontal="center"/>
    </xf>
    <xf numFmtId="2" fontId="13" fillId="0" borderId="6" xfId="2" applyNumberFormat="1" applyFont="1" applyBorder="1" applyAlignment="1">
      <alignment horizontal="right"/>
    </xf>
    <xf numFmtId="2" fontId="11" fillId="0" borderId="6" xfId="24" applyNumberFormat="1" applyFont="1" applyBorder="1"/>
    <xf numFmtId="2" fontId="11" fillId="0" borderId="85" xfId="24" applyNumberFormat="1" applyFont="1" applyBorder="1"/>
    <xf numFmtId="2" fontId="13" fillId="0" borderId="77" xfId="2" applyNumberFormat="1" applyFont="1" applyBorder="1" applyAlignment="1">
      <alignment horizontal="right"/>
    </xf>
    <xf numFmtId="2" fontId="13" fillId="4" borderId="6" xfId="2" applyNumberFormat="1" applyFont="1" applyFill="1" applyBorder="1"/>
    <xf numFmtId="0" fontId="13" fillId="2" borderId="6" xfId="28" applyFont="1" applyFill="1" applyBorder="1" applyAlignment="1">
      <alignment horizontal="left"/>
    </xf>
    <xf numFmtId="0" fontId="14" fillId="2" borderId="0" xfId="28" applyFont="1" applyFill="1" applyAlignment="1">
      <alignment horizontal="left"/>
    </xf>
    <xf numFmtId="167" fontId="14" fillId="0" borderId="73" xfId="4" applyNumberFormat="1" applyFont="1" applyBorder="1" applyAlignment="1">
      <alignment horizontal="center"/>
    </xf>
    <xf numFmtId="167" fontId="23" fillId="6" borderId="0" xfId="4" applyNumberFormat="1" applyFont="1" applyFill="1" applyBorder="1" applyAlignment="1">
      <alignment vertical="top" wrapText="1"/>
    </xf>
    <xf numFmtId="167" fontId="13" fillId="4" borderId="78" xfId="4" applyNumberFormat="1" applyFont="1" applyFill="1" applyBorder="1" applyAlignment="1">
      <alignment horizontal="right"/>
    </xf>
    <xf numFmtId="1" fontId="31" fillId="0" borderId="0" xfId="2" applyNumberFormat="1" applyFont="1" applyAlignment="1">
      <alignment horizontal="left" vertical="center"/>
    </xf>
    <xf numFmtId="1" fontId="32" fillId="0" borderId="0" xfId="2" applyNumberFormat="1" applyFont="1" applyAlignment="1">
      <alignment horizontal="left" vertical="center"/>
    </xf>
    <xf numFmtId="1" fontId="31" fillId="0" borderId="0" xfId="2" applyNumberFormat="1" applyFont="1" applyAlignment="1">
      <alignment horizontal="center" vertical="center" wrapText="1"/>
    </xf>
    <xf numFmtId="166" fontId="23" fillId="6" borderId="81" xfId="4" applyFont="1" applyFill="1" applyBorder="1" applyAlignment="1">
      <alignment horizontal="center" vertical="top" wrapText="1"/>
    </xf>
    <xf numFmtId="166" fontId="23" fillId="6" borderId="22" xfId="4" applyFont="1" applyFill="1" applyBorder="1" applyAlignment="1">
      <alignment horizontal="center" vertical="top" wrapText="1"/>
    </xf>
    <xf numFmtId="0" fontId="56" fillId="45" borderId="14" xfId="25" applyFont="1" applyFill="1" applyBorder="1" applyAlignment="1">
      <alignment horizontal="center" vertical="center"/>
    </xf>
    <xf numFmtId="0" fontId="56" fillId="45" borderId="16" xfId="25" applyFont="1" applyFill="1" applyBorder="1" applyAlignment="1">
      <alignment horizontal="center" vertical="center"/>
    </xf>
    <xf numFmtId="0" fontId="13" fillId="4" borderId="0" xfId="31" applyFont="1" applyFill="1" applyAlignment="1" applyProtection="1">
      <alignment horizontal="left" vertical="top" wrapText="1"/>
      <protection locked="0"/>
    </xf>
    <xf numFmtId="0" fontId="62" fillId="45" borderId="14" xfId="29" applyFont="1" applyFill="1" applyBorder="1" applyAlignment="1">
      <alignment horizontal="center" vertical="center"/>
    </xf>
    <xf numFmtId="0" fontId="62" fillId="45" borderId="15" xfId="29" applyFont="1" applyFill="1" applyBorder="1" applyAlignment="1">
      <alignment horizontal="center" vertical="center"/>
    </xf>
    <xf numFmtId="0" fontId="62" fillId="45" borderId="16" xfId="29" applyFont="1" applyFill="1" applyBorder="1" applyAlignment="1">
      <alignment horizontal="center" vertical="center"/>
    </xf>
    <xf numFmtId="0" fontId="13" fillId="2" borderId="0" xfId="31" applyFont="1" applyFill="1" applyAlignment="1" applyProtection="1">
      <alignment horizontal="left" vertical="top"/>
      <protection locked="0"/>
    </xf>
    <xf numFmtId="2" fontId="21" fillId="0" borderId="0" xfId="3" applyNumberFormat="1" applyFont="1"/>
    <xf numFmtId="0" fontId="13" fillId="0" borderId="0" xfId="7" applyFont="1"/>
    <xf numFmtId="167" fontId="14" fillId="0" borderId="14" xfId="4" applyNumberFormat="1" applyFont="1" applyBorder="1" applyAlignment="1">
      <alignment horizontal="center"/>
    </xf>
    <xf numFmtId="167" fontId="14" fillId="0" borderId="15" xfId="4" applyNumberFormat="1" applyFont="1" applyBorder="1" applyAlignment="1">
      <alignment horizontal="center"/>
    </xf>
    <xf numFmtId="167" fontId="14" fillId="0" borderId="16" xfId="4" applyNumberFormat="1" applyFont="1" applyBorder="1" applyAlignment="1">
      <alignment horizontal="center"/>
    </xf>
    <xf numFmtId="2" fontId="23" fillId="6" borderId="10" xfId="2" applyNumberFormat="1" applyFont="1" applyFill="1" applyBorder="1" applyAlignment="1">
      <alignment horizontal="center" vertical="center" wrapText="1"/>
    </xf>
    <xf numFmtId="2" fontId="23" fillId="6" borderId="78" xfId="2" applyNumberFormat="1" applyFont="1" applyFill="1" applyBorder="1" applyAlignment="1">
      <alignment horizontal="center" vertical="center" wrapText="1"/>
    </xf>
    <xf numFmtId="2" fontId="23" fillId="6" borderId="77" xfId="2" applyNumberFormat="1" applyFont="1" applyFill="1" applyBorder="1" applyAlignment="1">
      <alignment horizontal="center" vertical="center" wrapText="1"/>
    </xf>
    <xf numFmtId="0" fontId="13" fillId="0" borderId="10" xfId="2" applyFont="1" applyBorder="1" applyAlignment="1">
      <alignment horizontal="left"/>
    </xf>
    <xf numFmtId="0" fontId="13" fillId="0" borderId="77" xfId="2" applyFont="1" applyBorder="1" applyAlignment="1">
      <alignment horizontal="left"/>
    </xf>
    <xf numFmtId="0" fontId="14" fillId="0" borderId="10" xfId="14" applyFont="1" applyBorder="1" applyAlignment="1" applyProtection="1">
      <alignment horizontal="left" vertical="center"/>
      <protection hidden="1"/>
    </xf>
    <xf numFmtId="0" fontId="14" fillId="0" borderId="77" xfId="14" applyFont="1" applyBorder="1" applyAlignment="1" applyProtection="1">
      <alignment horizontal="left" vertical="center"/>
      <protection hidden="1"/>
    </xf>
    <xf numFmtId="2" fontId="44" fillId="6" borderId="6" xfId="14" applyNumberFormat="1" applyFont="1" applyFill="1" applyBorder="1" applyAlignment="1" applyProtection="1">
      <alignment horizontal="center" vertical="center" wrapText="1"/>
      <protection hidden="1"/>
    </xf>
    <xf numFmtId="0" fontId="13" fillId="0" borderId="0" xfId="2" applyFont="1" applyAlignment="1">
      <alignment horizontal="left" vertical="top" wrapText="1"/>
    </xf>
    <xf numFmtId="2" fontId="44" fillId="6" borderId="10" xfId="16" applyNumberFormat="1" applyFont="1" applyFill="1" applyBorder="1" applyAlignment="1" applyProtection="1">
      <alignment horizontal="center" vertical="center" wrapText="1"/>
      <protection hidden="1"/>
    </xf>
    <xf numFmtId="0" fontId="23" fillId="6" borderId="77" xfId="2" applyFont="1" applyFill="1" applyBorder="1" applyAlignment="1">
      <alignment horizontal="center" vertical="center" wrapText="1"/>
    </xf>
    <xf numFmtId="2" fontId="44" fillId="6" borderId="10" xfId="14" applyNumberFormat="1" applyFont="1" applyFill="1" applyBorder="1" applyAlignment="1" applyProtection="1">
      <alignment horizontal="center" vertical="center" wrapText="1"/>
      <protection hidden="1"/>
    </xf>
    <xf numFmtId="2" fontId="44" fillId="6" borderId="78" xfId="14" applyNumberFormat="1" applyFont="1" applyFill="1" applyBorder="1" applyAlignment="1" applyProtection="1">
      <alignment horizontal="center" vertical="center" wrapText="1"/>
      <protection hidden="1"/>
    </xf>
    <xf numFmtId="2" fontId="44" fillId="6" borderId="77" xfId="14" applyNumberFormat="1" applyFont="1" applyFill="1" applyBorder="1" applyAlignment="1" applyProtection="1">
      <alignment horizontal="center" vertical="center" wrapText="1"/>
      <protection hidden="1"/>
    </xf>
    <xf numFmtId="2" fontId="44" fillId="6" borderId="4" xfId="16" applyNumberFormat="1" applyFont="1" applyFill="1" applyBorder="1" applyAlignment="1" applyProtection="1">
      <alignment horizontal="center" vertical="center" wrapText="1"/>
      <protection hidden="1"/>
    </xf>
    <xf numFmtId="0" fontId="37" fillId="6" borderId="4" xfId="2" applyFont="1" applyFill="1" applyBorder="1" applyAlignment="1">
      <alignment horizontal="center" vertical="center" wrapText="1"/>
    </xf>
    <xf numFmtId="0" fontId="13" fillId="4" borderId="10" xfId="14" applyFont="1" applyFill="1" applyBorder="1" applyAlignment="1" applyProtection="1">
      <alignment horizontal="left"/>
      <protection hidden="1"/>
    </xf>
    <xf numFmtId="0" fontId="13" fillId="4" borderId="78" xfId="14" applyFont="1" applyFill="1" applyBorder="1" applyAlignment="1" applyProtection="1">
      <alignment horizontal="left"/>
      <protection hidden="1"/>
    </xf>
    <xf numFmtId="0" fontId="13" fillId="4" borderId="77" xfId="14" applyFont="1" applyFill="1" applyBorder="1" applyAlignment="1" applyProtection="1">
      <alignment horizontal="left"/>
      <protection hidden="1"/>
    </xf>
    <xf numFmtId="0" fontId="13" fillId="74" borderId="10" xfId="12" applyFont="1" applyFill="1" applyBorder="1" applyAlignment="1" applyProtection="1">
      <alignment horizontal="center"/>
      <protection hidden="1"/>
    </xf>
    <xf numFmtId="0" fontId="13" fillId="74" borderId="78" xfId="12" applyFont="1" applyFill="1" applyBorder="1" applyAlignment="1" applyProtection="1">
      <alignment horizontal="center"/>
      <protection hidden="1"/>
    </xf>
    <xf numFmtId="0" fontId="13" fillId="74" borderId="77" xfId="12" applyFont="1" applyFill="1" applyBorder="1" applyAlignment="1" applyProtection="1">
      <alignment horizontal="center"/>
      <protection hidden="1"/>
    </xf>
    <xf numFmtId="0" fontId="13" fillId="0" borderId="10" xfId="12" applyFont="1" applyBorder="1" applyAlignment="1" applyProtection="1">
      <alignment horizontal="center"/>
      <protection hidden="1"/>
    </xf>
    <xf numFmtId="0" fontId="13" fillId="0" borderId="78" xfId="12" applyFont="1" applyBorder="1" applyAlignment="1" applyProtection="1">
      <alignment horizontal="center"/>
      <protection hidden="1"/>
    </xf>
    <xf numFmtId="0" fontId="13" fillId="0" borderId="77" xfId="12" applyFont="1" applyBorder="1" applyAlignment="1" applyProtection="1">
      <alignment horizontal="center"/>
      <protection hidden="1"/>
    </xf>
    <xf numFmtId="0" fontId="23" fillId="45" borderId="14" xfId="29" applyFont="1" applyFill="1" applyBorder="1" applyAlignment="1">
      <alignment horizontal="center" vertical="center"/>
    </xf>
    <xf numFmtId="0" fontId="23" fillId="45" borderId="15" xfId="29" applyFont="1" applyFill="1" applyBorder="1" applyAlignment="1">
      <alignment horizontal="center" vertical="center"/>
    </xf>
    <xf numFmtId="178" fontId="13" fillId="5" borderId="6" xfId="4" applyNumberFormat="1" applyFont="1" applyFill="1" applyBorder="1" applyAlignment="1">
      <alignment horizontal="center"/>
    </xf>
    <xf numFmtId="0" fontId="14" fillId="2" borderId="6" xfId="28" applyFont="1" applyFill="1" applyBorder="1" applyAlignment="1">
      <alignment horizontal="left"/>
    </xf>
    <xf numFmtId="182" fontId="17" fillId="5" borderId="6" xfId="16" applyFont="1" applyFill="1" applyBorder="1" applyAlignment="1" applyProtection="1">
      <protection locked="0"/>
    </xf>
    <xf numFmtId="10" fontId="15" fillId="5" borderId="6" xfId="8" applyNumberFormat="1" applyFont="1" applyFill="1" applyBorder="1" applyAlignment="1" applyProtection="1">
      <alignment horizontal="right"/>
      <protection hidden="1"/>
    </xf>
    <xf numFmtId="182" fontId="51" fillId="5" borderId="6" xfId="16" applyFont="1" applyFill="1" applyBorder="1" applyAlignment="1" applyProtection="1">
      <alignment horizontal="right"/>
      <protection locked="0"/>
    </xf>
    <xf numFmtId="2" fontId="17" fillId="5" borderId="6" xfId="16" applyNumberFormat="1" applyFont="1" applyFill="1" applyBorder="1" applyAlignment="1" applyProtection="1">
      <alignment horizontal="right"/>
      <protection locked="0"/>
    </xf>
    <xf numFmtId="0" fontId="13" fillId="5" borderId="10" xfId="14" applyFont="1" applyFill="1" applyBorder="1" applyProtection="1">
      <protection hidden="1"/>
    </xf>
    <xf numFmtId="9" fontId="17" fillId="5" borderId="6" xfId="8" applyFont="1" applyFill="1" applyBorder="1" applyAlignment="1" applyProtection="1">
      <alignment horizontal="center"/>
      <protection hidden="1"/>
    </xf>
    <xf numFmtId="182" fontId="17" fillId="5" borderId="26" xfId="16" applyFont="1" applyFill="1" applyBorder="1" applyAlignment="1" applyProtection="1">
      <protection locked="0"/>
    </xf>
    <xf numFmtId="182" fontId="51" fillId="5" borderId="26" xfId="16" applyFont="1" applyFill="1" applyBorder="1" applyAlignment="1" applyProtection="1">
      <alignment horizontal="right"/>
      <protection locked="0"/>
    </xf>
    <xf numFmtId="10" fontId="15" fillId="5" borderId="31" xfId="8" applyNumberFormat="1" applyFont="1" applyFill="1" applyBorder="1" applyAlignment="1" applyProtection="1">
      <alignment horizontal="right"/>
      <protection hidden="1"/>
    </xf>
    <xf numFmtId="2" fontId="17" fillId="5" borderId="26" xfId="16" applyNumberFormat="1" applyFont="1" applyFill="1" applyBorder="1" applyAlignment="1" applyProtection="1">
      <alignment horizontal="right"/>
      <protection locked="0"/>
    </xf>
    <xf numFmtId="0" fontId="13" fillId="5" borderId="29" xfId="14" applyFont="1" applyFill="1" applyBorder="1" applyProtection="1">
      <protection hidden="1"/>
    </xf>
    <xf numFmtId="9" fontId="17" fillId="5" borderId="36" xfId="8" applyFont="1" applyFill="1" applyBorder="1" applyAlignment="1" applyProtection="1">
      <alignment horizontal="center"/>
      <protection hidden="1"/>
    </xf>
    <xf numFmtId="2" fontId="20" fillId="0" borderId="1" xfId="1" applyNumberFormat="1" applyFont="1" applyBorder="1"/>
    <xf numFmtId="0" fontId="41" fillId="0" borderId="3" xfId="14" applyFont="1" applyBorder="1" applyAlignment="1" applyProtection="1">
      <alignment horizontal="right"/>
      <protection hidden="1"/>
    </xf>
    <xf numFmtId="2" fontId="41" fillId="0" borderId="3" xfId="14" applyNumberFormat="1" applyFont="1" applyBorder="1" applyAlignment="1" applyProtection="1">
      <alignment horizontal="right"/>
      <protection hidden="1"/>
    </xf>
    <xf numFmtId="0" fontId="40" fillId="0" borderId="5" xfId="14" applyFont="1" applyBorder="1" applyAlignment="1" applyProtection="1">
      <alignment horizontal="center"/>
      <protection hidden="1"/>
    </xf>
    <xf numFmtId="2" fontId="21" fillId="0" borderId="0" xfId="1" applyNumberFormat="1" applyFont="1" applyBorder="1"/>
    <xf numFmtId="2" fontId="44" fillId="6" borderId="90" xfId="14" applyNumberFormat="1" applyFont="1" applyFill="1" applyBorder="1" applyAlignment="1" applyProtection="1">
      <alignment horizontal="center" vertical="center" wrapText="1"/>
      <protection hidden="1"/>
    </xf>
    <xf numFmtId="2" fontId="44" fillId="6" borderId="91" xfId="14" applyNumberFormat="1" applyFont="1" applyFill="1" applyBorder="1" applyAlignment="1" applyProtection="1">
      <alignment horizontal="center" vertical="center" wrapText="1"/>
      <protection hidden="1"/>
    </xf>
    <xf numFmtId="2" fontId="44" fillId="6" borderId="92" xfId="14" applyNumberFormat="1" applyFont="1" applyFill="1" applyBorder="1" applyAlignment="1" applyProtection="1">
      <alignment horizontal="center" vertical="center" wrapText="1"/>
      <protection hidden="1"/>
    </xf>
    <xf numFmtId="0" fontId="13" fillId="0" borderId="93" xfId="2" applyFont="1" applyBorder="1" applyAlignment="1">
      <alignment horizontal="left" vertical="top" wrapText="1"/>
    </xf>
    <xf numFmtId="0" fontId="13" fillId="0" borderId="94" xfId="2" applyFont="1" applyBorder="1" applyAlignment="1">
      <alignment horizontal="left" vertical="top" wrapText="1"/>
    </xf>
    <xf numFmtId="0" fontId="13" fillId="0" borderId="8" xfId="2" applyFont="1" applyBorder="1" applyAlignment="1">
      <alignment horizontal="left" vertical="top" wrapText="1"/>
    </xf>
    <xf numFmtId="0" fontId="13" fillId="0" borderId="95" xfId="2" applyFont="1" applyBorder="1" applyAlignment="1">
      <alignment horizontal="left" vertical="top" wrapText="1"/>
    </xf>
    <xf numFmtId="0" fontId="13" fillId="0" borderId="96" xfId="2" applyFont="1" applyBorder="1" applyAlignment="1">
      <alignment horizontal="left" vertical="top" wrapText="1"/>
    </xf>
    <xf numFmtId="0" fontId="13" fillId="0" borderId="28" xfId="2" applyFont="1" applyBorder="1" applyAlignment="1">
      <alignment horizontal="left" vertical="top" wrapText="1"/>
    </xf>
    <xf numFmtId="0" fontId="13" fillId="0" borderId="1" xfId="2" applyFont="1" applyBorder="1" applyAlignment="1">
      <alignment horizontal="left" vertical="top" wrapText="1"/>
    </xf>
    <xf numFmtId="0" fontId="13" fillId="0" borderId="2" xfId="2" applyFont="1" applyBorder="1" applyAlignment="1">
      <alignment horizontal="left" vertical="top" wrapText="1"/>
    </xf>
    <xf numFmtId="0" fontId="13" fillId="0" borderId="3" xfId="2" applyFont="1" applyBorder="1" applyAlignment="1">
      <alignment horizontal="left" vertical="top" wrapText="1"/>
    </xf>
    <xf numFmtId="173" fontId="48" fillId="5" borderId="6" xfId="18" applyNumberFormat="1" applyFont="1" applyFill="1" applyBorder="1"/>
    <xf numFmtId="173" fontId="48" fillId="5" borderId="23" xfId="18" applyNumberFormat="1" applyFont="1" applyFill="1" applyBorder="1"/>
    <xf numFmtId="173" fontId="48" fillId="5" borderId="85" xfId="18" applyNumberFormat="1" applyFont="1" applyFill="1" applyBorder="1"/>
    <xf numFmtId="173" fontId="48" fillId="5" borderId="86" xfId="18" applyNumberFormat="1" applyFont="1" applyFill="1" applyBorder="1"/>
    <xf numFmtId="0" fontId="13" fillId="5" borderId="23" xfId="14" applyFont="1" applyFill="1" applyBorder="1" applyProtection="1">
      <protection hidden="1"/>
    </xf>
    <xf numFmtId="173" fontId="17" fillId="5" borderId="23" xfId="6" applyNumberFormat="1" applyFont="1" applyFill="1" applyBorder="1" applyAlignment="1" applyProtection="1">
      <alignment horizontal="center"/>
      <protection hidden="1"/>
    </xf>
    <xf numFmtId="0" fontId="13" fillId="5" borderId="6" xfId="14" applyFont="1" applyFill="1" applyBorder="1" applyProtection="1">
      <protection hidden="1"/>
    </xf>
    <xf numFmtId="173" fontId="17" fillId="5" borderId="6" xfId="6" applyNumberFormat="1" applyFont="1" applyFill="1" applyBorder="1" applyAlignment="1" applyProtection="1">
      <alignment horizontal="center"/>
      <protection hidden="1"/>
    </xf>
    <xf numFmtId="3" fontId="17" fillId="5" borderId="23" xfId="6" applyNumberFormat="1" applyFont="1" applyFill="1" applyBorder="1" applyAlignment="1" applyProtection="1">
      <alignment horizontal="center"/>
      <protection hidden="1"/>
    </xf>
    <xf numFmtId="3" fontId="17" fillId="5" borderId="6" xfId="6" applyNumberFormat="1" applyFont="1" applyFill="1" applyBorder="1" applyAlignment="1" applyProtection="1">
      <alignment horizontal="center"/>
      <protection hidden="1"/>
    </xf>
    <xf numFmtId="171" fontId="17" fillId="5" borderId="82" xfId="8" applyNumberFormat="1" applyFont="1" applyFill="1" applyBorder="1" applyAlignment="1" applyProtection="1">
      <alignment horizontal="center"/>
      <protection hidden="1"/>
    </xf>
    <xf numFmtId="9" fontId="17" fillId="4" borderId="36" xfId="8" applyFont="1" applyFill="1" applyBorder="1" applyAlignment="1" applyProtection="1">
      <alignment horizontal="center"/>
      <protection hidden="1"/>
    </xf>
    <xf numFmtId="9" fontId="17" fillId="4" borderId="97" xfId="8" applyFont="1" applyFill="1" applyBorder="1" applyAlignment="1" applyProtection="1">
      <alignment horizontal="center"/>
      <protection hidden="1"/>
    </xf>
    <xf numFmtId="9" fontId="17" fillId="4" borderId="6" xfId="8" applyFont="1" applyFill="1" applyBorder="1" applyAlignment="1" applyProtection="1">
      <alignment horizontal="center"/>
      <protection hidden="1"/>
    </xf>
    <xf numFmtId="9" fontId="17" fillId="5" borderId="97" xfId="8" applyFont="1" applyFill="1" applyBorder="1" applyAlignment="1" applyProtection="1">
      <alignment horizontal="center"/>
      <protection hidden="1"/>
    </xf>
    <xf numFmtId="9" fontId="14" fillId="2" borderId="6" xfId="52896" applyFont="1" applyFill="1" applyBorder="1" applyAlignment="1">
      <alignment horizontal="center" vertical="center"/>
    </xf>
    <xf numFmtId="0" fontId="13" fillId="0" borderId="87" xfId="18" applyFont="1" applyBorder="1" applyAlignment="1"/>
    <xf numFmtId="0" fontId="0" fillId="0" borderId="88" xfId="0" applyBorder="1" applyAlignment="1"/>
    <xf numFmtId="0" fontId="0" fillId="0" borderId="89" xfId="0" applyBorder="1" applyAlignment="1"/>
    <xf numFmtId="0" fontId="13" fillId="0" borderId="98" xfId="18" applyFont="1" applyBorder="1" applyAlignment="1"/>
    <xf numFmtId="0" fontId="0" fillId="0" borderId="99" xfId="0" applyBorder="1" applyAlignment="1"/>
    <xf numFmtId="0" fontId="0" fillId="0" borderId="100" xfId="0" applyBorder="1" applyAlignment="1"/>
    <xf numFmtId="0" fontId="13" fillId="0" borderId="101" xfId="5" applyFont="1" applyBorder="1"/>
    <xf numFmtId="166" fontId="13" fillId="4" borderId="102" xfId="4" applyFont="1" applyFill="1" applyBorder="1" applyAlignment="1">
      <alignment horizontal="right"/>
    </xf>
    <xf numFmtId="167" fontId="13" fillId="4" borderId="103" xfId="4" applyNumberFormat="1" applyFont="1" applyFill="1" applyBorder="1" applyAlignment="1">
      <alignment horizontal="right"/>
    </xf>
    <xf numFmtId="166" fontId="13" fillId="4" borderId="83" xfId="4" applyFont="1" applyFill="1" applyBorder="1" applyAlignment="1">
      <alignment horizontal="right"/>
    </xf>
    <xf numFmtId="166" fontId="13" fillId="4" borderId="85" xfId="4" applyFont="1" applyFill="1" applyBorder="1" applyAlignment="1">
      <alignment horizontal="center"/>
    </xf>
    <xf numFmtId="172" fontId="13" fillId="4" borderId="84" xfId="11" applyFont="1" applyFill="1" applyBorder="1" applyAlignment="1">
      <alignment horizontal="center"/>
    </xf>
    <xf numFmtId="166" fontId="13" fillId="4" borderId="83" xfId="4" applyFont="1" applyFill="1" applyBorder="1" applyAlignment="1">
      <alignment horizontal="center"/>
    </xf>
    <xf numFmtId="172" fontId="13" fillId="4" borderId="83" xfId="11" applyFont="1" applyFill="1" applyBorder="1" applyAlignment="1">
      <alignment horizontal="center"/>
    </xf>
    <xf numFmtId="0" fontId="85" fillId="0" borderId="14" xfId="0" applyFont="1" applyBorder="1"/>
    <xf numFmtId="0" fontId="85" fillId="0" borderId="15" xfId="0" applyFont="1" applyBorder="1"/>
    <xf numFmtId="166" fontId="85" fillId="0" borderId="15" xfId="0" applyNumberFormat="1" applyFont="1" applyBorder="1"/>
    <xf numFmtId="166" fontId="85" fillId="0" borderId="16" xfId="0" applyNumberFormat="1" applyFont="1" applyBorder="1"/>
    <xf numFmtId="9" fontId="13" fillId="2" borderId="0" xfId="52896" applyFont="1" applyFill="1" applyAlignment="1">
      <alignment horizontal="left"/>
    </xf>
  </cellXfs>
  <cellStyles count="52897">
    <cellStyle name="20% - Accent1 10" xfId="210" xr:uid="{A0544FC6-F20E-4B13-911F-E7F6AF09CD70}"/>
    <cellStyle name="20% - Accent1 10 10" xfId="211" xr:uid="{5354CA23-A8D4-4E76-B452-DBEA8378CE8B}"/>
    <cellStyle name="20% - Accent1 10 10 2" xfId="212" xr:uid="{E4A3F5B2-0856-4246-B02F-DC0942D40E1D}"/>
    <cellStyle name="20% - Accent1 10 11" xfId="213" xr:uid="{ACE94232-3BEE-471E-97E7-28388B192459}"/>
    <cellStyle name="20% - Accent1 10 11 2" xfId="214" xr:uid="{8ABE4057-4282-414D-8434-85EF8F85E744}"/>
    <cellStyle name="20% - Accent1 10 12" xfId="215" xr:uid="{85ECD156-D3DF-48B0-B847-1146654F8AF4}"/>
    <cellStyle name="20% - Accent1 10 2" xfId="216" xr:uid="{EC454D5B-B44B-4C45-AD4B-0B28B61403A5}"/>
    <cellStyle name="20% - Accent1 10 2 10" xfId="217" xr:uid="{7B8A339B-7B0B-4D6A-95B6-9AA9EFB15BFC}"/>
    <cellStyle name="20% - Accent1 10 2 10 2" xfId="218" xr:uid="{C49AC2E7-B8B4-4448-BC35-1AFC65E7E8F9}"/>
    <cellStyle name="20% - Accent1 10 2 11" xfId="219" xr:uid="{69A4D690-1025-430E-82E3-122A7B1200E6}"/>
    <cellStyle name="20% - Accent1 10 2 2" xfId="220" xr:uid="{BCC43B39-2077-4854-80A7-2E30B51E7E0D}"/>
    <cellStyle name="20% - Accent1 10 2 2 2" xfId="221" xr:uid="{F78D9D63-65E4-4666-BEAB-653046131F58}"/>
    <cellStyle name="20% - Accent1 10 2 2 2 2" xfId="222" xr:uid="{D65D6142-19FF-4C46-8628-BB8BA0840230}"/>
    <cellStyle name="20% - Accent1 10 2 2 2 2 2" xfId="223" xr:uid="{8BC8C978-957D-46C1-9D79-52AD4C05648A}"/>
    <cellStyle name="20% - Accent1 10 2 2 2 2 2 2" xfId="224" xr:uid="{C3D6B054-EA62-42DC-8703-A5BAFA495267}"/>
    <cellStyle name="20% - Accent1 10 2 2 2 2 3" xfId="225" xr:uid="{18CC304F-6B02-4B9C-911F-ADC0E48D6AF1}"/>
    <cellStyle name="20% - Accent1 10 2 2 2 3" xfId="226" xr:uid="{74B50269-0271-4A15-A714-075B59D5738D}"/>
    <cellStyle name="20% - Accent1 10 2 2 2 3 2" xfId="227" xr:uid="{6314A7D9-F873-452F-B323-14220C630523}"/>
    <cellStyle name="20% - Accent1 10 2 2 2 4" xfId="228" xr:uid="{DE8D0F93-28D1-42CA-BC98-172EE78399CE}"/>
    <cellStyle name="20% - Accent1 10 2 2 3" xfId="229" xr:uid="{523D9442-4FFB-44EE-B563-81C16C906A75}"/>
    <cellStyle name="20% - Accent1 10 2 2 3 2" xfId="230" xr:uid="{347A029F-1BDD-4B61-9A3F-D42AFCEBE865}"/>
    <cellStyle name="20% - Accent1 10 2 2 3 2 2" xfId="231" xr:uid="{14DFC287-2B5E-4943-AC04-673E3782CD24}"/>
    <cellStyle name="20% - Accent1 10 2 2 3 2 2 2" xfId="232" xr:uid="{F0824D3B-2A5F-49BF-A7E8-4FED33CFCD16}"/>
    <cellStyle name="20% - Accent1 10 2 2 3 2 3" xfId="233" xr:uid="{6AB22161-D16F-4398-B8BC-7022C6DADEDD}"/>
    <cellStyle name="20% - Accent1 10 2 2 3 3" xfId="234" xr:uid="{22BAC804-4745-4D26-B9E9-59FFE3A61064}"/>
    <cellStyle name="20% - Accent1 10 2 2 3 3 2" xfId="235" xr:uid="{9F22E9CC-F244-492F-AC0B-9D6B6213E42A}"/>
    <cellStyle name="20% - Accent1 10 2 2 3 4" xfId="236" xr:uid="{D8840998-B3EA-4160-8E4C-E333F3061978}"/>
    <cellStyle name="20% - Accent1 10 2 2 4" xfId="237" xr:uid="{861EEE46-CCCB-4CA6-95BA-D660A33786E6}"/>
    <cellStyle name="20% - Accent1 10 2 2 4 2" xfId="238" xr:uid="{D496948A-7DC0-414F-87CF-3E8781485DBF}"/>
    <cellStyle name="20% - Accent1 10 2 2 4 2 2" xfId="239" xr:uid="{FB027674-6086-4DD2-BB04-3B6B3E52634B}"/>
    <cellStyle name="20% - Accent1 10 2 2 4 2 2 2" xfId="240" xr:uid="{E6B3A7D6-1509-4738-8B37-D705B9A56924}"/>
    <cellStyle name="20% - Accent1 10 2 2 4 2 3" xfId="241" xr:uid="{E767A59D-BCB8-4B36-A0C8-16F3E11F17F7}"/>
    <cellStyle name="20% - Accent1 10 2 2 4 3" xfId="242" xr:uid="{9BB140A1-F445-4CD4-9AD3-232774C947DD}"/>
    <cellStyle name="20% - Accent1 10 2 2 4 3 2" xfId="243" xr:uid="{AB18C8D8-9848-41AA-9F9F-0840DBEF11BC}"/>
    <cellStyle name="20% - Accent1 10 2 2 4 4" xfId="244" xr:uid="{6A57F5FA-C294-481F-839E-782AADE00059}"/>
    <cellStyle name="20% - Accent1 10 2 2 5" xfId="245" xr:uid="{593AA566-7A80-4356-9B83-30CAE8092009}"/>
    <cellStyle name="20% - Accent1 10 2 2 5 2" xfId="246" xr:uid="{8F0F567B-0E3C-4016-9653-FE8FFC848838}"/>
    <cellStyle name="20% - Accent1 10 2 2 5 2 2" xfId="247" xr:uid="{80F03969-ABB4-422B-9EEE-01A6FD93D232}"/>
    <cellStyle name="20% - Accent1 10 2 2 5 3" xfId="248" xr:uid="{4DC91C9E-928D-487F-816A-C9AB6DF3D8CE}"/>
    <cellStyle name="20% - Accent1 10 2 2 6" xfId="249" xr:uid="{7194C99D-560A-41BB-A265-E20E8AA3CD0D}"/>
    <cellStyle name="20% - Accent1 10 2 2 6 2" xfId="250" xr:uid="{847CA9B8-86A1-4582-BE4C-EE274B0BB413}"/>
    <cellStyle name="20% - Accent1 10 2 2 6 2 2" xfId="251" xr:uid="{6DC56BD3-611E-41BF-B8B2-C593939B0BCA}"/>
    <cellStyle name="20% - Accent1 10 2 2 6 3" xfId="252" xr:uid="{FB73A091-ECC1-41BB-B3C6-5C5305505A8F}"/>
    <cellStyle name="20% - Accent1 10 2 2 7" xfId="253" xr:uid="{A7AE6A64-8F79-4379-9B98-5DC5883E9058}"/>
    <cellStyle name="20% - Accent1 10 2 2 7 2" xfId="254" xr:uid="{36982A35-DD55-49AC-9B3B-A4904E143B9A}"/>
    <cellStyle name="20% - Accent1 10 2 2 8" xfId="255" xr:uid="{8330DB1B-44CC-4D76-8A7C-26DD9994E9AD}"/>
    <cellStyle name="20% - Accent1 10 2 2 8 2" xfId="256" xr:uid="{7F2D67A2-0D6B-4C11-B6F6-AC40CE90CFB4}"/>
    <cellStyle name="20% - Accent1 10 2 2 9" xfId="257" xr:uid="{24BE3544-29E3-4ED0-80CB-432947923EBE}"/>
    <cellStyle name="20% - Accent1 10 2 3" xfId="258" xr:uid="{06427CC5-1B3D-4378-8244-AA0EC927E8AC}"/>
    <cellStyle name="20% - Accent1 10 2 3 2" xfId="259" xr:uid="{856C6B6B-D56D-4791-A58F-23B85F5B672B}"/>
    <cellStyle name="20% - Accent1 10 2 3 2 2" xfId="260" xr:uid="{9F3D8678-6AEE-4553-AFA4-F71C064F23A5}"/>
    <cellStyle name="20% - Accent1 10 2 3 2 2 2" xfId="261" xr:uid="{39E4D0BC-4669-41B1-878F-E88E92973B0C}"/>
    <cellStyle name="20% - Accent1 10 2 3 2 2 2 2" xfId="262" xr:uid="{2A704814-ADA4-4476-8B64-AF94486F6C0C}"/>
    <cellStyle name="20% - Accent1 10 2 3 2 2 3" xfId="263" xr:uid="{59BE42C6-37C2-44EA-8F25-573B63A2D876}"/>
    <cellStyle name="20% - Accent1 10 2 3 2 3" xfId="264" xr:uid="{436C72FA-053B-4CDD-B150-46481FFBB8E1}"/>
    <cellStyle name="20% - Accent1 10 2 3 2 3 2" xfId="265" xr:uid="{0D452A7A-64DA-4965-95A1-790A1F4BFFDF}"/>
    <cellStyle name="20% - Accent1 10 2 3 2 4" xfId="266" xr:uid="{8589B8B6-CD05-412C-A5B2-6150247BDE75}"/>
    <cellStyle name="20% - Accent1 10 2 3 3" xfId="267" xr:uid="{B7C6649B-FE62-4404-B0CE-77CDA76AC2D5}"/>
    <cellStyle name="20% - Accent1 10 2 3 3 2" xfId="268" xr:uid="{D2582AC6-3A2C-4F62-84DA-896721640D8D}"/>
    <cellStyle name="20% - Accent1 10 2 3 3 2 2" xfId="269" xr:uid="{59BD03BF-D258-46A3-8FBF-BD02103A6998}"/>
    <cellStyle name="20% - Accent1 10 2 3 3 2 2 2" xfId="270" xr:uid="{509A09D8-6FE0-4C4B-8192-120A88F1664E}"/>
    <cellStyle name="20% - Accent1 10 2 3 3 2 3" xfId="271" xr:uid="{C2B2D5E7-F3A0-49E0-B85F-66A51FE0DEDD}"/>
    <cellStyle name="20% - Accent1 10 2 3 3 3" xfId="272" xr:uid="{702CD28F-5A7F-4F72-85BA-865C39CE2859}"/>
    <cellStyle name="20% - Accent1 10 2 3 3 3 2" xfId="273" xr:uid="{4AFDA1A8-D582-4CEF-94F3-724FCA79DDB9}"/>
    <cellStyle name="20% - Accent1 10 2 3 3 4" xfId="274" xr:uid="{94A430B1-B410-4A23-9D94-B025F99D3FF7}"/>
    <cellStyle name="20% - Accent1 10 2 3 4" xfId="275" xr:uid="{CEDC713A-BE71-4C75-83CB-071076413522}"/>
    <cellStyle name="20% - Accent1 10 2 3 4 2" xfId="276" xr:uid="{5B80BD93-D731-4989-BFF1-0434EA1B1F99}"/>
    <cellStyle name="20% - Accent1 10 2 3 4 2 2" xfId="277" xr:uid="{B2D7555C-FBAC-4ED4-8AB8-DADB16DA6B5B}"/>
    <cellStyle name="20% - Accent1 10 2 3 4 2 2 2" xfId="278" xr:uid="{2551F27F-EF52-479E-962E-B87934DE6DCE}"/>
    <cellStyle name="20% - Accent1 10 2 3 4 2 3" xfId="279" xr:uid="{4C83C676-1738-45CC-8BB4-760F0E3729AA}"/>
    <cellStyle name="20% - Accent1 10 2 3 4 3" xfId="280" xr:uid="{3ABB0221-5A38-4E50-96EB-B8C763C65301}"/>
    <cellStyle name="20% - Accent1 10 2 3 4 3 2" xfId="281" xr:uid="{95DDEB98-3049-49AB-BAE2-A16B28ECB172}"/>
    <cellStyle name="20% - Accent1 10 2 3 4 4" xfId="282" xr:uid="{F0ED3408-F9B7-45B0-8729-B10F3675FFCB}"/>
    <cellStyle name="20% - Accent1 10 2 3 5" xfId="283" xr:uid="{E681C154-2CC8-4DC0-AF8E-2F6ECE871223}"/>
    <cellStyle name="20% - Accent1 10 2 3 5 2" xfId="284" xr:uid="{7726FD53-D34B-4942-BD97-04570642A613}"/>
    <cellStyle name="20% - Accent1 10 2 3 5 2 2" xfId="285" xr:uid="{74E95933-072F-4642-8254-4D582E8D9825}"/>
    <cellStyle name="20% - Accent1 10 2 3 5 3" xfId="286" xr:uid="{A0ED9787-7BEF-4768-AF01-FED575664987}"/>
    <cellStyle name="20% - Accent1 10 2 3 6" xfId="287" xr:uid="{A77BEAEF-B422-43A6-B415-2F581CDA6C4C}"/>
    <cellStyle name="20% - Accent1 10 2 3 6 2" xfId="288" xr:uid="{655890D3-0C7A-414D-BC0F-4F73D5BB072B}"/>
    <cellStyle name="20% - Accent1 10 2 3 6 2 2" xfId="289" xr:uid="{61153E7E-E249-48E7-9E79-A0923FD7944B}"/>
    <cellStyle name="20% - Accent1 10 2 3 6 3" xfId="290" xr:uid="{6BE339AE-47F5-43F3-A452-DBA628BEBCFA}"/>
    <cellStyle name="20% - Accent1 10 2 3 7" xfId="291" xr:uid="{1736E8E6-4798-4A5F-B8BB-850CF82DBF55}"/>
    <cellStyle name="20% - Accent1 10 2 3 7 2" xfId="292" xr:uid="{62EE103E-FF93-43CE-9CD2-087577B103F0}"/>
    <cellStyle name="20% - Accent1 10 2 3 8" xfId="293" xr:uid="{40036F6C-6A4C-46DA-AD52-A40FE0E5FB2B}"/>
    <cellStyle name="20% - Accent1 10 2 3 8 2" xfId="294" xr:uid="{1CCA808F-92F5-4C98-A97B-23F2E3305F8A}"/>
    <cellStyle name="20% - Accent1 10 2 3 9" xfId="295" xr:uid="{5A5A1AC4-6EAA-46AD-9763-1346AEFDC302}"/>
    <cellStyle name="20% - Accent1 10 2 4" xfId="296" xr:uid="{A5D58C01-9B6B-4CF1-9B2D-D8A8710C61DC}"/>
    <cellStyle name="20% - Accent1 10 2 4 2" xfId="297" xr:uid="{4BF80C57-EB72-4CBB-8488-5E82E64A4C84}"/>
    <cellStyle name="20% - Accent1 10 2 4 2 2" xfId="298" xr:uid="{45E65A4E-80E1-4A84-9F3A-1095B5A405C2}"/>
    <cellStyle name="20% - Accent1 10 2 4 2 2 2" xfId="299" xr:uid="{D032EA11-AB6B-43AD-88AD-23A3C5237EA6}"/>
    <cellStyle name="20% - Accent1 10 2 4 2 3" xfId="300" xr:uid="{7F2BFAA9-2C7B-484A-A932-0B4D53948D8E}"/>
    <cellStyle name="20% - Accent1 10 2 4 3" xfId="301" xr:uid="{A947C6EC-67BC-446C-8C9A-211A66E8FCDF}"/>
    <cellStyle name="20% - Accent1 10 2 4 3 2" xfId="302" xr:uid="{FA84588C-07F9-416A-9D56-0C0E941DEF86}"/>
    <cellStyle name="20% - Accent1 10 2 4 4" xfId="303" xr:uid="{9B28A2F5-9CE1-47A4-9732-29CB2906CAAE}"/>
    <cellStyle name="20% - Accent1 10 2 5" xfId="304" xr:uid="{5A3719B8-9140-4F84-8DF7-026704DED226}"/>
    <cellStyle name="20% - Accent1 10 2 5 2" xfId="305" xr:uid="{5EDB5432-40D6-44C9-9BD8-434D7ADD3EF4}"/>
    <cellStyle name="20% - Accent1 10 2 5 2 2" xfId="306" xr:uid="{8B41718C-6518-4908-885C-6759D3287301}"/>
    <cellStyle name="20% - Accent1 10 2 5 2 2 2" xfId="307" xr:uid="{34A17C65-7A47-49AC-808E-5E78EC4DAB61}"/>
    <cellStyle name="20% - Accent1 10 2 5 2 3" xfId="308" xr:uid="{A093049A-BD6E-49A2-ACB8-1FE23FD3363A}"/>
    <cellStyle name="20% - Accent1 10 2 5 3" xfId="309" xr:uid="{F1D2E5E7-32EE-4D35-8DD4-2A2D9D26009E}"/>
    <cellStyle name="20% - Accent1 10 2 5 3 2" xfId="310" xr:uid="{CC221847-20C6-46E9-8298-8B581F971C6E}"/>
    <cellStyle name="20% - Accent1 10 2 5 4" xfId="311" xr:uid="{FEB3C35D-8FEF-4D45-9025-7F00BD0EAF08}"/>
    <cellStyle name="20% - Accent1 10 2 6" xfId="312" xr:uid="{C0F8CC54-CB62-4649-817E-6666E09D7DF7}"/>
    <cellStyle name="20% - Accent1 10 2 6 2" xfId="313" xr:uid="{9B9AF94D-D52D-4528-813E-6C76A616756B}"/>
    <cellStyle name="20% - Accent1 10 2 6 2 2" xfId="314" xr:uid="{6CDD3AA7-D653-4464-8C4E-DA14A161C45C}"/>
    <cellStyle name="20% - Accent1 10 2 6 2 2 2" xfId="315" xr:uid="{215C714C-C15F-44BD-9763-A52789E5BDC2}"/>
    <cellStyle name="20% - Accent1 10 2 6 2 3" xfId="316" xr:uid="{8A3D9587-E08D-4849-8D07-7E4B6C6D3FBB}"/>
    <cellStyle name="20% - Accent1 10 2 6 3" xfId="317" xr:uid="{9435D44A-EEC7-4CD6-80FD-A6E1447B2C25}"/>
    <cellStyle name="20% - Accent1 10 2 6 3 2" xfId="318" xr:uid="{66051484-70A8-4541-8E7D-F0CB7FCDA848}"/>
    <cellStyle name="20% - Accent1 10 2 6 4" xfId="319" xr:uid="{8DF222EC-576E-4E74-9B56-270B5B880457}"/>
    <cellStyle name="20% - Accent1 10 2 7" xfId="320" xr:uid="{D017115C-0F6E-4BFE-929B-E6F6B76F40ED}"/>
    <cellStyle name="20% - Accent1 10 2 7 2" xfId="321" xr:uid="{707FDABF-0E1D-44C5-BF6A-7D5B92189EA8}"/>
    <cellStyle name="20% - Accent1 10 2 7 2 2" xfId="322" xr:uid="{A5F72475-7A39-4B17-BD8A-85115A5AA0E8}"/>
    <cellStyle name="20% - Accent1 10 2 7 3" xfId="323" xr:uid="{02EB6E9C-EF35-457F-A300-09A7C5FF58C0}"/>
    <cellStyle name="20% - Accent1 10 2 8" xfId="324" xr:uid="{A5D299DF-FCDE-46DF-BFE2-4EF6B4B631FB}"/>
    <cellStyle name="20% - Accent1 10 2 8 2" xfId="325" xr:uid="{A68A0EE6-D4CF-45B9-98C4-7CCC32FC176E}"/>
    <cellStyle name="20% - Accent1 10 2 8 2 2" xfId="326" xr:uid="{98349852-1BE2-4EB2-B6E0-56B95F33DEAA}"/>
    <cellStyle name="20% - Accent1 10 2 8 3" xfId="327" xr:uid="{9754494E-41DA-41BB-B436-39C2C3D78593}"/>
    <cellStyle name="20% - Accent1 10 2 9" xfId="328" xr:uid="{33DCD859-D6CD-4E1C-981F-E7EBFD3F8B22}"/>
    <cellStyle name="20% - Accent1 10 2 9 2" xfId="329" xr:uid="{CDE1ED02-5983-40D6-AB6A-71B2018BC553}"/>
    <cellStyle name="20% - Accent1 10 3" xfId="330" xr:uid="{74A24A21-0C0B-406E-8E53-1DB2C805A2CB}"/>
    <cellStyle name="20% - Accent1 10 3 2" xfId="331" xr:uid="{85DEC579-E9A9-4E83-86EE-05B58261E6F5}"/>
    <cellStyle name="20% - Accent1 10 3 2 2" xfId="332" xr:uid="{7BED2935-3F2A-4EB3-9603-2542F419B812}"/>
    <cellStyle name="20% - Accent1 10 3 2 2 2" xfId="333" xr:uid="{229FEBD5-8377-4965-9541-9094E98038EC}"/>
    <cellStyle name="20% - Accent1 10 3 2 2 2 2" xfId="334" xr:uid="{3372AED2-C7FC-4022-A091-586743669FFE}"/>
    <cellStyle name="20% - Accent1 10 3 2 2 3" xfId="335" xr:uid="{07EA2B4E-F4E4-4861-9B59-ECC11947E16C}"/>
    <cellStyle name="20% - Accent1 10 3 2 3" xfId="336" xr:uid="{FB28805A-EDA9-4579-9166-7FA206A49996}"/>
    <cellStyle name="20% - Accent1 10 3 2 3 2" xfId="337" xr:uid="{5AC979E6-4283-4E60-B5E3-BB47E6B82559}"/>
    <cellStyle name="20% - Accent1 10 3 2 4" xfId="338" xr:uid="{C23E6472-1884-4147-8BD7-A56DE08C0397}"/>
    <cellStyle name="20% - Accent1 10 3 3" xfId="339" xr:uid="{8BC72463-05D7-4120-8786-0D81D345F33F}"/>
    <cellStyle name="20% - Accent1 10 3 3 2" xfId="340" xr:uid="{AAA36DE7-1FD3-4829-8E7B-C15D3EAE1DB2}"/>
    <cellStyle name="20% - Accent1 10 3 3 2 2" xfId="341" xr:uid="{E5FF3DC5-3D79-4F61-9887-E2B07A35ECC8}"/>
    <cellStyle name="20% - Accent1 10 3 3 2 2 2" xfId="342" xr:uid="{33ECF840-7A38-407B-8CA0-395BA40B11CC}"/>
    <cellStyle name="20% - Accent1 10 3 3 2 3" xfId="343" xr:uid="{23243074-117C-4976-94B9-C5E33608CAA6}"/>
    <cellStyle name="20% - Accent1 10 3 3 3" xfId="344" xr:uid="{1E2CB9F0-1FF7-4004-BF91-A27654B13D18}"/>
    <cellStyle name="20% - Accent1 10 3 3 3 2" xfId="345" xr:uid="{21328357-D36B-4911-B6FB-39AF34060ED1}"/>
    <cellStyle name="20% - Accent1 10 3 3 4" xfId="346" xr:uid="{C0583B3A-E338-4347-BFF4-8A0ABC9AC01D}"/>
    <cellStyle name="20% - Accent1 10 3 4" xfId="347" xr:uid="{7AC2D10A-D2B5-449C-B816-46F00FB4D149}"/>
    <cellStyle name="20% - Accent1 10 3 4 2" xfId="348" xr:uid="{72E6C40C-E8CD-437F-8628-2BC1BD56F0F7}"/>
    <cellStyle name="20% - Accent1 10 3 4 2 2" xfId="349" xr:uid="{CE197312-12CB-49F3-999B-8D6538F340F8}"/>
    <cellStyle name="20% - Accent1 10 3 4 2 2 2" xfId="350" xr:uid="{56D86907-5CF5-41B4-A3B8-9DD761981208}"/>
    <cellStyle name="20% - Accent1 10 3 4 2 3" xfId="351" xr:uid="{EDCB0FB9-C9C0-450F-A572-15235586613B}"/>
    <cellStyle name="20% - Accent1 10 3 4 3" xfId="352" xr:uid="{B16F88D4-2373-461F-8C64-6A7273476972}"/>
    <cellStyle name="20% - Accent1 10 3 4 3 2" xfId="353" xr:uid="{64D4CFB1-63BF-4A29-9F6E-A3B25F3C5E0C}"/>
    <cellStyle name="20% - Accent1 10 3 4 4" xfId="354" xr:uid="{5E7C8963-E5E7-415B-B3E4-1D0F41E4BA53}"/>
    <cellStyle name="20% - Accent1 10 3 5" xfId="355" xr:uid="{C768DD7B-56C1-4991-A0E2-791DA08E56AC}"/>
    <cellStyle name="20% - Accent1 10 3 5 2" xfId="356" xr:uid="{EB3178A8-084B-4130-9845-65071F101564}"/>
    <cellStyle name="20% - Accent1 10 3 5 2 2" xfId="357" xr:uid="{B0413015-335A-4414-A2AC-4199F568FAEC}"/>
    <cellStyle name="20% - Accent1 10 3 5 3" xfId="358" xr:uid="{093D4D40-E85F-48F9-9A86-F318B90925C0}"/>
    <cellStyle name="20% - Accent1 10 3 6" xfId="359" xr:uid="{4277AF67-CA62-4622-BF33-9C2237EEB94D}"/>
    <cellStyle name="20% - Accent1 10 3 6 2" xfId="360" xr:uid="{1F55C575-75EF-4215-98D4-732508C346CF}"/>
    <cellStyle name="20% - Accent1 10 3 6 2 2" xfId="361" xr:uid="{25FBECD6-BF75-4BF6-9743-CB779521A1BB}"/>
    <cellStyle name="20% - Accent1 10 3 6 3" xfId="362" xr:uid="{0D614D94-A275-4DC5-8C2D-2E965BCF48D7}"/>
    <cellStyle name="20% - Accent1 10 3 7" xfId="363" xr:uid="{8ECFC091-0D3F-4D04-A7CF-2E4D4C893EE2}"/>
    <cellStyle name="20% - Accent1 10 3 7 2" xfId="364" xr:uid="{B225A8F5-5CED-4471-B289-E0023F2E2261}"/>
    <cellStyle name="20% - Accent1 10 3 8" xfId="365" xr:uid="{12D12E17-69CB-4879-996B-2FB81B46E1FA}"/>
    <cellStyle name="20% - Accent1 10 3 8 2" xfId="366" xr:uid="{9D18BB2B-B865-4923-87C7-87C114AAABBB}"/>
    <cellStyle name="20% - Accent1 10 3 9" xfId="367" xr:uid="{3F36FB74-223E-452C-83DA-4841660874FE}"/>
    <cellStyle name="20% - Accent1 10 4" xfId="368" xr:uid="{E7EC08E9-9DC1-4F77-9E14-63D269C5C2E7}"/>
    <cellStyle name="20% - Accent1 10 4 2" xfId="369" xr:uid="{3C126CAD-7309-496F-AB29-6CA1FED08041}"/>
    <cellStyle name="20% - Accent1 10 4 2 2" xfId="370" xr:uid="{3EDCFD30-C4BC-41B6-9E52-BE93D6A7EFDE}"/>
    <cellStyle name="20% - Accent1 10 4 2 2 2" xfId="371" xr:uid="{F68A1506-CECA-4C87-8832-B42D479A4D92}"/>
    <cellStyle name="20% - Accent1 10 4 2 2 2 2" xfId="372" xr:uid="{A0C96EEB-CDC3-4F11-B4A4-C56827E17AEE}"/>
    <cellStyle name="20% - Accent1 10 4 2 2 3" xfId="373" xr:uid="{4715FFA6-639B-46CD-8F89-510873F9643D}"/>
    <cellStyle name="20% - Accent1 10 4 2 3" xfId="374" xr:uid="{99D90170-DB4C-46E1-B821-036F5CF6DE26}"/>
    <cellStyle name="20% - Accent1 10 4 2 3 2" xfId="375" xr:uid="{64F201B5-0A98-47B3-96E9-8D75097DFF69}"/>
    <cellStyle name="20% - Accent1 10 4 2 4" xfId="376" xr:uid="{13627835-4C5F-4F6D-A93B-42AE4528EB14}"/>
    <cellStyle name="20% - Accent1 10 4 3" xfId="377" xr:uid="{3582A788-E2BB-487F-ADC4-C92D4718C35E}"/>
    <cellStyle name="20% - Accent1 10 4 3 2" xfId="378" xr:uid="{AF16652F-3FB5-4257-85A6-AC5929454122}"/>
    <cellStyle name="20% - Accent1 10 4 3 2 2" xfId="379" xr:uid="{0265340C-E992-42B6-85DB-C84C44D381A8}"/>
    <cellStyle name="20% - Accent1 10 4 3 2 2 2" xfId="380" xr:uid="{50EBD16D-8F47-4A96-AD12-D78FDA468A24}"/>
    <cellStyle name="20% - Accent1 10 4 3 2 3" xfId="381" xr:uid="{45DFFE34-9F21-4221-9A90-517F16CB494A}"/>
    <cellStyle name="20% - Accent1 10 4 3 3" xfId="382" xr:uid="{B77B38A1-5122-4C2C-A8A5-719FC41834E2}"/>
    <cellStyle name="20% - Accent1 10 4 3 3 2" xfId="383" xr:uid="{BB046D11-A6B7-4B39-94F5-238F2D9C07FD}"/>
    <cellStyle name="20% - Accent1 10 4 3 4" xfId="384" xr:uid="{D1783296-BCBA-4494-8F01-0D957168204C}"/>
    <cellStyle name="20% - Accent1 10 4 4" xfId="385" xr:uid="{08CB7757-4408-49ED-85E9-8A0DDE1D97C6}"/>
    <cellStyle name="20% - Accent1 10 4 4 2" xfId="386" xr:uid="{AAF51E39-5963-467D-B0FC-B5A4024743BA}"/>
    <cellStyle name="20% - Accent1 10 4 4 2 2" xfId="387" xr:uid="{F24796CC-1A45-4794-A04E-4A3C3789DB8C}"/>
    <cellStyle name="20% - Accent1 10 4 4 2 2 2" xfId="388" xr:uid="{FD2DF039-C053-4F18-92F3-CC550EF7AF91}"/>
    <cellStyle name="20% - Accent1 10 4 4 2 3" xfId="389" xr:uid="{12DA0754-D993-4BCE-8D95-CFE24CC9A94A}"/>
    <cellStyle name="20% - Accent1 10 4 4 3" xfId="390" xr:uid="{33136C07-25FB-41FE-9B9E-432C3CAA5101}"/>
    <cellStyle name="20% - Accent1 10 4 4 3 2" xfId="391" xr:uid="{C14F9712-1ED1-4D77-906D-4EE05ACE2E6B}"/>
    <cellStyle name="20% - Accent1 10 4 4 4" xfId="392" xr:uid="{DEA9DC28-CB89-458E-B2C8-EB25FEB27C2F}"/>
    <cellStyle name="20% - Accent1 10 4 5" xfId="393" xr:uid="{C4D2EFD2-1188-41D2-A072-97881540D2CD}"/>
    <cellStyle name="20% - Accent1 10 4 5 2" xfId="394" xr:uid="{2ACDAE4B-66E8-4505-A468-FF9688036822}"/>
    <cellStyle name="20% - Accent1 10 4 5 2 2" xfId="395" xr:uid="{99CC4AFF-C621-4C64-A107-C7F3733892F7}"/>
    <cellStyle name="20% - Accent1 10 4 5 3" xfId="396" xr:uid="{1B9407E8-CCAB-4FAD-B52F-A6B4E2AC9BA0}"/>
    <cellStyle name="20% - Accent1 10 4 6" xfId="397" xr:uid="{9DDBC592-4EED-4628-82BF-1A1BEA6DCCD7}"/>
    <cellStyle name="20% - Accent1 10 4 6 2" xfId="398" xr:uid="{8EA3B150-84F1-46F4-B7CA-E5A423C42E31}"/>
    <cellStyle name="20% - Accent1 10 4 6 2 2" xfId="399" xr:uid="{A2A64FFD-1531-4D99-8F7E-6F10CD829FED}"/>
    <cellStyle name="20% - Accent1 10 4 6 3" xfId="400" xr:uid="{BC32DDEE-E14B-4093-8D07-7A0F83A0FBA1}"/>
    <cellStyle name="20% - Accent1 10 4 7" xfId="401" xr:uid="{858A384A-E9E1-4B97-8A35-9268271FA5C9}"/>
    <cellStyle name="20% - Accent1 10 4 7 2" xfId="402" xr:uid="{63D36082-6C5E-4D0D-B9D5-8F15CDFCA078}"/>
    <cellStyle name="20% - Accent1 10 4 8" xfId="403" xr:uid="{11778F45-9254-4700-B5EB-438387DDA1AD}"/>
    <cellStyle name="20% - Accent1 10 4 8 2" xfId="404" xr:uid="{6DDD2CFB-3D5F-44D3-981F-3C03DB7237ED}"/>
    <cellStyle name="20% - Accent1 10 4 9" xfId="405" xr:uid="{ABF9A01F-8B4F-48A8-B886-268426ADB2AC}"/>
    <cellStyle name="20% - Accent1 10 5" xfId="406" xr:uid="{491D220E-9645-4A6C-8E10-F200C3EED0B1}"/>
    <cellStyle name="20% - Accent1 10 5 2" xfId="407" xr:uid="{6F3EE847-19CB-429C-9F5D-ABF0AB102E94}"/>
    <cellStyle name="20% - Accent1 10 5 2 2" xfId="408" xr:uid="{FC3D1999-88B0-4560-90BC-8D7464F0CF29}"/>
    <cellStyle name="20% - Accent1 10 5 2 2 2" xfId="409" xr:uid="{29D58AEA-6E05-499C-973B-40D1327A6919}"/>
    <cellStyle name="20% - Accent1 10 5 2 3" xfId="410" xr:uid="{1DA690EE-21B0-4BAE-8523-396B001E258C}"/>
    <cellStyle name="20% - Accent1 10 5 3" xfId="411" xr:uid="{DDECAD33-D9C3-4565-A290-7E661D34FC46}"/>
    <cellStyle name="20% - Accent1 10 5 3 2" xfId="412" xr:uid="{D01F08B2-911E-431D-816D-4590903F6F28}"/>
    <cellStyle name="20% - Accent1 10 5 4" xfId="413" xr:uid="{EAA0CB0C-ABDB-4E82-A59B-DD38EC37ECA6}"/>
    <cellStyle name="20% - Accent1 10 6" xfId="414" xr:uid="{BD4DA8FE-A6A4-48A5-BDB5-0B4B3D3D2A97}"/>
    <cellStyle name="20% - Accent1 10 6 2" xfId="415" xr:uid="{667E9C87-F50E-4890-9D23-4D537FBB714E}"/>
    <cellStyle name="20% - Accent1 10 6 2 2" xfId="416" xr:uid="{151733B2-D4EC-4823-8AEC-9B9C1A243FA8}"/>
    <cellStyle name="20% - Accent1 10 6 2 2 2" xfId="417" xr:uid="{6C279137-8288-4A0D-95BC-D8BF35267CB2}"/>
    <cellStyle name="20% - Accent1 10 6 2 3" xfId="418" xr:uid="{96411549-79D8-43D3-AD88-B2371DF607D4}"/>
    <cellStyle name="20% - Accent1 10 6 3" xfId="419" xr:uid="{7A85B329-2136-4950-A93B-2DF41EC3199E}"/>
    <cellStyle name="20% - Accent1 10 6 3 2" xfId="420" xr:uid="{CCADBAFE-2979-44E9-83F8-7C06BDEBCD42}"/>
    <cellStyle name="20% - Accent1 10 6 4" xfId="421" xr:uid="{C8A8F494-AC14-4133-AFAB-D0DF4A9039C8}"/>
    <cellStyle name="20% - Accent1 10 7" xfId="422" xr:uid="{27D14D4B-5D04-4A5B-B693-8FB20E1819FA}"/>
    <cellStyle name="20% - Accent1 10 7 2" xfId="423" xr:uid="{6F63DD77-75DD-4EF6-A4BD-6D27E47B86A3}"/>
    <cellStyle name="20% - Accent1 10 7 2 2" xfId="424" xr:uid="{F802F079-959B-4D9C-847C-1CDBEFDF8D75}"/>
    <cellStyle name="20% - Accent1 10 7 2 2 2" xfId="425" xr:uid="{0808AD4D-2B61-499C-9DDC-4DFC65209D9A}"/>
    <cellStyle name="20% - Accent1 10 7 2 3" xfId="426" xr:uid="{E3E8A8C4-E60B-4088-8A0C-6E7FD7136588}"/>
    <cellStyle name="20% - Accent1 10 7 3" xfId="427" xr:uid="{27F5E16D-E287-4F1C-8E4D-A7D3982FA354}"/>
    <cellStyle name="20% - Accent1 10 7 3 2" xfId="428" xr:uid="{CE022CF8-DD3B-4F5A-B8A8-690070C0C2EE}"/>
    <cellStyle name="20% - Accent1 10 7 4" xfId="429" xr:uid="{0BE6A0BF-43C3-46A8-A6BF-71833BDDE85E}"/>
    <cellStyle name="20% - Accent1 10 8" xfId="430" xr:uid="{F18FB67D-BEAD-4D44-B8ED-E4EF13899EC8}"/>
    <cellStyle name="20% - Accent1 10 8 2" xfId="431" xr:uid="{E0EB5473-99C6-4C81-8798-4BB860890635}"/>
    <cellStyle name="20% - Accent1 10 8 2 2" xfId="432" xr:uid="{48CAC019-9116-4CC0-BA95-229374C9C553}"/>
    <cellStyle name="20% - Accent1 10 8 3" xfId="433" xr:uid="{116A95DB-901C-4766-9A5B-D7CC4C846CB6}"/>
    <cellStyle name="20% - Accent1 10 9" xfId="434" xr:uid="{ED8514E2-8E6F-4243-80E3-347A3E7CCAA0}"/>
    <cellStyle name="20% - Accent1 10 9 2" xfId="435" xr:uid="{3B4F71EA-03D4-4B31-AC2B-93022FC45286}"/>
    <cellStyle name="20% - Accent1 10 9 2 2" xfId="436" xr:uid="{84AAB768-C7ED-42F9-86EA-0695805C8C36}"/>
    <cellStyle name="20% - Accent1 10 9 3" xfId="437" xr:uid="{D19B9EF7-C037-4AC6-A887-82DAAF8BD479}"/>
    <cellStyle name="20% - Accent1 11" xfId="438" xr:uid="{66470697-EBB9-4CDB-9C7C-954BB32A29C5}"/>
    <cellStyle name="20% - Accent1 11 10" xfId="439" xr:uid="{2830A4F2-6A0D-40E0-9C1A-C4341798E81C}"/>
    <cellStyle name="20% - Accent1 11 10 2" xfId="440" xr:uid="{5934E9A3-1B70-439A-AA8D-5C6F34A8890E}"/>
    <cellStyle name="20% - Accent1 11 11" xfId="441" xr:uid="{8B98E9AB-618F-4E46-94D4-129FEAF2573B}"/>
    <cellStyle name="20% - Accent1 11 2" xfId="442" xr:uid="{0BF978C7-A888-48AA-8EAC-50917F255945}"/>
    <cellStyle name="20% - Accent1 11 2 2" xfId="443" xr:uid="{B4A38A82-0E75-40BA-8DC0-492D44BF4DC2}"/>
    <cellStyle name="20% - Accent1 11 2 2 2" xfId="444" xr:uid="{D0D68779-D0C6-4643-9F1A-4CE04F4668DA}"/>
    <cellStyle name="20% - Accent1 11 2 2 2 2" xfId="445" xr:uid="{4CBD424A-0773-467C-A070-58B6FECBB248}"/>
    <cellStyle name="20% - Accent1 11 2 2 2 2 2" xfId="446" xr:uid="{4D1FFBC0-716B-46B7-AD2F-34A0D6A4AC7B}"/>
    <cellStyle name="20% - Accent1 11 2 2 2 3" xfId="447" xr:uid="{A7ED21DA-4B27-4085-8D28-89D36BA20DAE}"/>
    <cellStyle name="20% - Accent1 11 2 2 3" xfId="448" xr:uid="{6741C08B-61FD-402C-9925-335067B776F5}"/>
    <cellStyle name="20% - Accent1 11 2 2 3 2" xfId="449" xr:uid="{EBCE32C0-B9D8-40DF-9AC0-071DF86B965B}"/>
    <cellStyle name="20% - Accent1 11 2 2 4" xfId="450" xr:uid="{1EEFF73F-607C-4D00-94B5-2EDB24B54508}"/>
    <cellStyle name="20% - Accent1 11 2 3" xfId="451" xr:uid="{4C661C8B-C5D4-4F0D-A7EB-8C9F54CB6718}"/>
    <cellStyle name="20% - Accent1 11 2 3 2" xfId="452" xr:uid="{4164033D-B608-42C8-8183-A4E5F7A0CC59}"/>
    <cellStyle name="20% - Accent1 11 2 3 2 2" xfId="453" xr:uid="{1784AB22-1A18-4CC4-8730-9D70BA4A17B9}"/>
    <cellStyle name="20% - Accent1 11 2 3 2 2 2" xfId="454" xr:uid="{0A63213B-475D-446A-ADCD-C6F364C9FBD2}"/>
    <cellStyle name="20% - Accent1 11 2 3 2 3" xfId="455" xr:uid="{A4955F7F-5FBC-4BFA-BA06-24C6929C3DB4}"/>
    <cellStyle name="20% - Accent1 11 2 3 3" xfId="456" xr:uid="{1F6BC1FC-8FC9-43BD-ADE1-2234317930F5}"/>
    <cellStyle name="20% - Accent1 11 2 3 3 2" xfId="457" xr:uid="{2B7913FE-7F7F-4B87-B807-7B7903AD80B8}"/>
    <cellStyle name="20% - Accent1 11 2 3 4" xfId="458" xr:uid="{BC64B255-55A0-4339-A652-431A162F729B}"/>
    <cellStyle name="20% - Accent1 11 2 4" xfId="459" xr:uid="{3FF6FE63-7639-4D93-915C-544EB0130975}"/>
    <cellStyle name="20% - Accent1 11 2 4 2" xfId="460" xr:uid="{E1295B52-7826-4E1E-8DE8-A1CA23DAF11F}"/>
    <cellStyle name="20% - Accent1 11 2 4 2 2" xfId="461" xr:uid="{920D1E30-A438-497F-8A7D-FB37895A10DD}"/>
    <cellStyle name="20% - Accent1 11 2 4 2 2 2" xfId="462" xr:uid="{C9F26921-19FD-4FCE-8AAC-FDC86CA3B1CF}"/>
    <cellStyle name="20% - Accent1 11 2 4 2 3" xfId="463" xr:uid="{435AC13C-D397-4BD6-94FC-96A2826B7ADA}"/>
    <cellStyle name="20% - Accent1 11 2 4 3" xfId="464" xr:uid="{7907BDA9-784B-4C76-97E9-7174C93D1210}"/>
    <cellStyle name="20% - Accent1 11 2 4 3 2" xfId="465" xr:uid="{934099E7-4175-43F0-945D-FB65673F7CD1}"/>
    <cellStyle name="20% - Accent1 11 2 4 4" xfId="466" xr:uid="{A44328CF-1D18-4B6A-A38B-2923A56EF13E}"/>
    <cellStyle name="20% - Accent1 11 2 5" xfId="467" xr:uid="{16F96B6B-2E40-4D9D-BAD0-C19BB5AB1061}"/>
    <cellStyle name="20% - Accent1 11 2 5 2" xfId="468" xr:uid="{04050081-234B-4DF6-A3C0-C3EB2A15C33C}"/>
    <cellStyle name="20% - Accent1 11 2 5 2 2" xfId="469" xr:uid="{1B21EC72-FD61-4708-A8DA-B32293EE4980}"/>
    <cellStyle name="20% - Accent1 11 2 5 3" xfId="470" xr:uid="{5235563A-01B1-4065-8EFB-487D01A4A7BC}"/>
    <cellStyle name="20% - Accent1 11 2 6" xfId="471" xr:uid="{6B8D03BE-FECF-4E2C-8E44-BF7E8FF768EC}"/>
    <cellStyle name="20% - Accent1 11 2 6 2" xfId="472" xr:uid="{D8113A38-C3D4-430E-9467-5699A5FC4662}"/>
    <cellStyle name="20% - Accent1 11 2 6 2 2" xfId="473" xr:uid="{A468FF4F-DD77-4B9D-A412-0BD9A10FB37E}"/>
    <cellStyle name="20% - Accent1 11 2 6 3" xfId="474" xr:uid="{F94846FB-5407-4FE4-BA5D-4E5EB87B71E7}"/>
    <cellStyle name="20% - Accent1 11 2 7" xfId="475" xr:uid="{5105A0B4-723F-4008-BE05-E4684D70EE43}"/>
    <cellStyle name="20% - Accent1 11 2 7 2" xfId="476" xr:uid="{6D5BC51F-0ADE-4E24-AC95-52AEFC66DEAD}"/>
    <cellStyle name="20% - Accent1 11 2 8" xfId="477" xr:uid="{3DE12B21-0EE8-4334-8B02-46CC677E5277}"/>
    <cellStyle name="20% - Accent1 11 2 8 2" xfId="478" xr:uid="{81AA18BA-C954-471B-91F4-1859EFF942A1}"/>
    <cellStyle name="20% - Accent1 11 2 9" xfId="479" xr:uid="{834A3582-D7B7-4F55-B741-491313539EA5}"/>
    <cellStyle name="20% - Accent1 11 3" xfId="480" xr:uid="{6B91E7EC-F211-4EEB-85CD-27FB07DD64BF}"/>
    <cellStyle name="20% - Accent1 11 3 2" xfId="481" xr:uid="{F343A86F-D6F3-4494-9F2E-0F20DC47C14F}"/>
    <cellStyle name="20% - Accent1 11 3 2 2" xfId="482" xr:uid="{5F49A69C-A597-4747-9299-B9D0D85C2801}"/>
    <cellStyle name="20% - Accent1 11 3 2 2 2" xfId="483" xr:uid="{D5615A4D-3E0D-472B-9A2F-9846735A1A27}"/>
    <cellStyle name="20% - Accent1 11 3 2 2 2 2" xfId="484" xr:uid="{503A7A18-FF1F-4671-8764-9A6A8E0D3C9F}"/>
    <cellStyle name="20% - Accent1 11 3 2 2 3" xfId="485" xr:uid="{23A7B2E3-E74D-43CE-BD1B-28AB151E2EEA}"/>
    <cellStyle name="20% - Accent1 11 3 2 3" xfId="486" xr:uid="{03AE2D52-7859-40DA-B6F2-E4CFC8F2EBA9}"/>
    <cellStyle name="20% - Accent1 11 3 2 3 2" xfId="487" xr:uid="{3D5B363D-1C51-4213-B7CB-2600969EF02C}"/>
    <cellStyle name="20% - Accent1 11 3 2 4" xfId="488" xr:uid="{D1858E1D-C6DE-4DE5-8A57-DC3B1222DD43}"/>
    <cellStyle name="20% - Accent1 11 3 3" xfId="489" xr:uid="{89DB71E4-079B-4CE9-8AC6-289A4D8CE3F2}"/>
    <cellStyle name="20% - Accent1 11 3 3 2" xfId="490" xr:uid="{6EBDDF69-97BF-4B79-83AA-4C656612FC78}"/>
    <cellStyle name="20% - Accent1 11 3 3 2 2" xfId="491" xr:uid="{4D05D4E6-D976-4E15-A93B-0D14D4322052}"/>
    <cellStyle name="20% - Accent1 11 3 3 2 2 2" xfId="492" xr:uid="{AC75EA5A-97C5-4D75-BE7C-169E43AEA2F4}"/>
    <cellStyle name="20% - Accent1 11 3 3 2 3" xfId="493" xr:uid="{2642D14F-4972-44F9-8130-2149622736B1}"/>
    <cellStyle name="20% - Accent1 11 3 3 3" xfId="494" xr:uid="{EA2B622B-0C63-4828-ADE3-E9B85C8760DF}"/>
    <cellStyle name="20% - Accent1 11 3 3 3 2" xfId="495" xr:uid="{D6AD5A2D-53AF-4914-8CC4-FD25E6464C5A}"/>
    <cellStyle name="20% - Accent1 11 3 3 4" xfId="496" xr:uid="{2DDB8EE4-B5FB-4A81-9B28-A3D8B0CEEB92}"/>
    <cellStyle name="20% - Accent1 11 3 4" xfId="497" xr:uid="{7E704493-8E0D-46AC-9147-A19DF5988809}"/>
    <cellStyle name="20% - Accent1 11 3 4 2" xfId="498" xr:uid="{D1CB48C5-CE21-4D34-82C7-0C1FDB83A8B5}"/>
    <cellStyle name="20% - Accent1 11 3 4 2 2" xfId="499" xr:uid="{76CC2F78-1451-4E1A-BC84-1A1406870B28}"/>
    <cellStyle name="20% - Accent1 11 3 4 2 2 2" xfId="500" xr:uid="{53E38DD5-567E-4E85-9EEB-20A5996B0440}"/>
    <cellStyle name="20% - Accent1 11 3 4 2 3" xfId="501" xr:uid="{2E2A417B-3082-468F-A2F9-1D0A72B10245}"/>
    <cellStyle name="20% - Accent1 11 3 4 3" xfId="502" xr:uid="{EFDD886C-E861-4B3A-99A7-5B0E7DFAED07}"/>
    <cellStyle name="20% - Accent1 11 3 4 3 2" xfId="503" xr:uid="{7F021393-A043-44AC-9C4F-E28BE2377152}"/>
    <cellStyle name="20% - Accent1 11 3 4 4" xfId="504" xr:uid="{FC3F75A3-F860-4D1D-B3FD-1FF483E7BBAF}"/>
    <cellStyle name="20% - Accent1 11 3 5" xfId="505" xr:uid="{8CA1C410-8711-43D7-A040-5CE99A4708B0}"/>
    <cellStyle name="20% - Accent1 11 3 5 2" xfId="506" xr:uid="{03956A12-738B-4B4F-B0CA-4AF4CA9617F4}"/>
    <cellStyle name="20% - Accent1 11 3 5 2 2" xfId="507" xr:uid="{0FFE73F5-AAD3-4305-B7D8-AB1FF283A0CA}"/>
    <cellStyle name="20% - Accent1 11 3 5 3" xfId="508" xr:uid="{FC2C8ACE-A7EB-4316-8560-B70DCE488FE5}"/>
    <cellStyle name="20% - Accent1 11 3 6" xfId="509" xr:uid="{0CD35837-3D14-4C21-8F44-8C90B0FE137A}"/>
    <cellStyle name="20% - Accent1 11 3 6 2" xfId="510" xr:uid="{9C8AE9E3-3D74-450F-B2CE-B134C4ADCC07}"/>
    <cellStyle name="20% - Accent1 11 3 6 2 2" xfId="511" xr:uid="{836B1EC8-3B93-4485-8B40-023115D4A8DF}"/>
    <cellStyle name="20% - Accent1 11 3 6 3" xfId="512" xr:uid="{CE83229A-92A4-4720-90F0-9D54C2AFA934}"/>
    <cellStyle name="20% - Accent1 11 3 7" xfId="513" xr:uid="{38D77EFB-8974-4D9F-93CC-E852961EFBBF}"/>
    <cellStyle name="20% - Accent1 11 3 7 2" xfId="514" xr:uid="{0973282A-38D1-4489-8E2A-34B1C92818B7}"/>
    <cellStyle name="20% - Accent1 11 3 8" xfId="515" xr:uid="{57F9A54C-C0EC-42EA-9325-D842592970D0}"/>
    <cellStyle name="20% - Accent1 11 3 8 2" xfId="516" xr:uid="{E040E0C6-86A9-432C-B659-2FEAF49AB0A0}"/>
    <cellStyle name="20% - Accent1 11 3 9" xfId="517" xr:uid="{5AF5D20A-D675-449F-A871-7E98C0445B9D}"/>
    <cellStyle name="20% - Accent1 11 4" xfId="518" xr:uid="{C6A4039A-2BE2-4361-BADA-1C91FE645605}"/>
    <cellStyle name="20% - Accent1 11 4 2" xfId="519" xr:uid="{F79FAEE2-00FD-422A-8E31-398D3DF6C619}"/>
    <cellStyle name="20% - Accent1 11 4 2 2" xfId="520" xr:uid="{EE6EEC1F-6BE1-48CF-97DF-DB322BE48934}"/>
    <cellStyle name="20% - Accent1 11 4 2 2 2" xfId="521" xr:uid="{ABEDB8A5-1BBA-4009-ACFB-4CD21C91DD1E}"/>
    <cellStyle name="20% - Accent1 11 4 2 3" xfId="522" xr:uid="{0CAA0691-DB47-409B-9B01-8C90B0C81479}"/>
    <cellStyle name="20% - Accent1 11 4 3" xfId="523" xr:uid="{0FD1125F-4A95-4012-ADA5-879933702CA4}"/>
    <cellStyle name="20% - Accent1 11 4 3 2" xfId="524" xr:uid="{CBBE6720-716E-48B0-9943-AF77F2A7C984}"/>
    <cellStyle name="20% - Accent1 11 4 4" xfId="525" xr:uid="{0D69C796-6DA5-4C9D-B047-BC994104BB19}"/>
    <cellStyle name="20% - Accent1 11 5" xfId="526" xr:uid="{694C9723-E350-40B7-A2A7-1D34B062EC60}"/>
    <cellStyle name="20% - Accent1 11 5 2" xfId="527" xr:uid="{4F312D5A-F360-48B1-9804-03104A121E9C}"/>
    <cellStyle name="20% - Accent1 11 5 2 2" xfId="528" xr:uid="{D50EFEF1-236E-40CA-BE6C-5DD21596B8F1}"/>
    <cellStyle name="20% - Accent1 11 5 2 2 2" xfId="529" xr:uid="{99AABDC9-3744-488C-975D-2CEFC1B2C6ED}"/>
    <cellStyle name="20% - Accent1 11 5 2 3" xfId="530" xr:uid="{DF00B886-0260-43F8-B627-516761FEE5E4}"/>
    <cellStyle name="20% - Accent1 11 5 3" xfId="531" xr:uid="{F900101F-5972-4A39-99FB-51BEB7A82F69}"/>
    <cellStyle name="20% - Accent1 11 5 3 2" xfId="532" xr:uid="{BFEED4F5-E885-4B6C-8223-AC1B1B274E37}"/>
    <cellStyle name="20% - Accent1 11 5 4" xfId="533" xr:uid="{8A97B7AD-5257-443B-B0C6-5A8DD7CE8ACD}"/>
    <cellStyle name="20% - Accent1 11 6" xfId="534" xr:uid="{87E3F01F-B750-46D6-B0B3-B3A522A86B30}"/>
    <cellStyle name="20% - Accent1 11 6 2" xfId="535" xr:uid="{76F9DBF8-518C-4FD1-AE4E-2FC7D13A9DCD}"/>
    <cellStyle name="20% - Accent1 11 6 2 2" xfId="536" xr:uid="{9A6028CB-8CE9-4BA6-A27A-097E4EFE9B91}"/>
    <cellStyle name="20% - Accent1 11 6 2 2 2" xfId="537" xr:uid="{52603B1E-372B-4E37-B53C-D3FCBEEDA59F}"/>
    <cellStyle name="20% - Accent1 11 6 2 3" xfId="538" xr:uid="{8D78C524-A606-44D4-81AE-428718F174D8}"/>
    <cellStyle name="20% - Accent1 11 6 3" xfId="539" xr:uid="{B13F2C8A-5F18-44C3-8956-8358CB99C097}"/>
    <cellStyle name="20% - Accent1 11 6 3 2" xfId="540" xr:uid="{94DC0672-AB2E-455F-A84D-53F7D5373814}"/>
    <cellStyle name="20% - Accent1 11 6 4" xfId="541" xr:uid="{0C3146A2-91D6-4BC5-BD74-347B11053115}"/>
    <cellStyle name="20% - Accent1 11 7" xfId="542" xr:uid="{49C2D84B-EB1F-470E-AB8C-B1285590C3D1}"/>
    <cellStyle name="20% - Accent1 11 7 2" xfId="543" xr:uid="{536D2F9B-0D39-41BC-A2C9-FA0519A612D1}"/>
    <cellStyle name="20% - Accent1 11 7 2 2" xfId="544" xr:uid="{906F943C-5436-46CD-ADE7-C83E78F2EF3C}"/>
    <cellStyle name="20% - Accent1 11 7 3" xfId="545" xr:uid="{34FDAE40-F045-4556-B7C0-0241919C260F}"/>
    <cellStyle name="20% - Accent1 11 8" xfId="546" xr:uid="{03D80BA7-8E43-4831-8605-0158CF8882CA}"/>
    <cellStyle name="20% - Accent1 11 8 2" xfId="547" xr:uid="{8FDC2639-5400-4398-9693-E62D62CB3859}"/>
    <cellStyle name="20% - Accent1 11 8 2 2" xfId="548" xr:uid="{77B18361-C7FE-449D-A379-75D85A3CD38B}"/>
    <cellStyle name="20% - Accent1 11 8 3" xfId="549" xr:uid="{057A871C-8C20-406F-AE1D-8FE5AB9A62FF}"/>
    <cellStyle name="20% - Accent1 11 9" xfId="550" xr:uid="{C94E1376-CE87-44B5-9396-5168AAD0FDFE}"/>
    <cellStyle name="20% - Accent1 11 9 2" xfId="551" xr:uid="{38604345-5EC4-4E5A-A412-5313B5D21193}"/>
    <cellStyle name="20% - Accent1 12" xfId="552" xr:uid="{E9840BD0-C5A8-45F2-B0AC-99BB960A2D79}"/>
    <cellStyle name="20% - Accent1 12 10" xfId="553" xr:uid="{D0B47952-6A3E-4EFA-B570-CA1A326EA651}"/>
    <cellStyle name="20% - Accent1 12 10 2" xfId="554" xr:uid="{31B5B30C-1EFB-41EE-942E-93072E050238}"/>
    <cellStyle name="20% - Accent1 12 11" xfId="555" xr:uid="{843EE3F1-D0D5-4F04-9E1E-051ECF50D69B}"/>
    <cellStyle name="20% - Accent1 12 2" xfId="556" xr:uid="{6B3F2C02-E3E2-49FB-9840-08469B61A68C}"/>
    <cellStyle name="20% - Accent1 12 2 2" xfId="557" xr:uid="{4ACC5A0C-C366-486B-AC0C-68A0B8E30D2A}"/>
    <cellStyle name="20% - Accent1 12 2 2 2" xfId="558" xr:uid="{C5F27CA8-7634-4DC5-A9AE-414FCD1193A9}"/>
    <cellStyle name="20% - Accent1 12 2 2 2 2" xfId="559" xr:uid="{76FA49A8-75A4-4C8F-9A3D-0847FBCE16D7}"/>
    <cellStyle name="20% - Accent1 12 2 2 2 2 2" xfId="560" xr:uid="{DCD3F304-F926-4344-BE6C-AE55CD1DDDCF}"/>
    <cellStyle name="20% - Accent1 12 2 2 2 3" xfId="561" xr:uid="{66AD993B-CF05-49A6-B1D9-D9ABEA2E5E09}"/>
    <cellStyle name="20% - Accent1 12 2 2 3" xfId="562" xr:uid="{C958A2D4-0640-4F6C-922B-23E5688CD038}"/>
    <cellStyle name="20% - Accent1 12 2 2 3 2" xfId="563" xr:uid="{D122AB2C-F0E6-486A-BE03-22C616C9166E}"/>
    <cellStyle name="20% - Accent1 12 2 2 4" xfId="564" xr:uid="{8C5EED75-9AFB-4EED-AC85-8C261D75970F}"/>
    <cellStyle name="20% - Accent1 12 2 3" xfId="565" xr:uid="{31CD0BDE-1D3B-4925-A133-71F4CCE1C323}"/>
    <cellStyle name="20% - Accent1 12 2 3 2" xfId="566" xr:uid="{CEDC23D3-AE63-4A1D-BCAE-E22B097BD49F}"/>
    <cellStyle name="20% - Accent1 12 2 3 2 2" xfId="567" xr:uid="{B67B7B80-CDFC-4B8A-82DB-AD9EB79EBD73}"/>
    <cellStyle name="20% - Accent1 12 2 3 2 2 2" xfId="568" xr:uid="{E83A650B-B434-4413-9D83-2FB11BC4DF4C}"/>
    <cellStyle name="20% - Accent1 12 2 3 2 3" xfId="569" xr:uid="{19FE34E2-884D-485F-84DD-E03C4878062F}"/>
    <cellStyle name="20% - Accent1 12 2 3 3" xfId="570" xr:uid="{2EEF4FE8-4EF2-47C5-B1F9-4EE65853776A}"/>
    <cellStyle name="20% - Accent1 12 2 3 3 2" xfId="571" xr:uid="{303E928D-282D-44C3-A5C7-3EE5C78937DD}"/>
    <cellStyle name="20% - Accent1 12 2 3 4" xfId="572" xr:uid="{8BCA4B88-3404-4AB1-A1FA-48E75094F34A}"/>
    <cellStyle name="20% - Accent1 12 2 4" xfId="573" xr:uid="{32454D5A-1D64-46B0-BC26-E503C1000686}"/>
    <cellStyle name="20% - Accent1 12 2 4 2" xfId="574" xr:uid="{50E0819E-954F-4522-B3F6-F70EA551AFC4}"/>
    <cellStyle name="20% - Accent1 12 2 4 2 2" xfId="575" xr:uid="{7AEE9E3E-3632-46C3-BCC2-CE56357B675B}"/>
    <cellStyle name="20% - Accent1 12 2 4 2 2 2" xfId="576" xr:uid="{29BE3386-9C70-4DC3-9149-A9EBBE0F05EE}"/>
    <cellStyle name="20% - Accent1 12 2 4 2 3" xfId="577" xr:uid="{C37EF5CC-7325-457E-A3BB-EE57AC33ABA4}"/>
    <cellStyle name="20% - Accent1 12 2 4 3" xfId="578" xr:uid="{48734727-20D4-4385-8A87-109F81C5C497}"/>
    <cellStyle name="20% - Accent1 12 2 4 3 2" xfId="579" xr:uid="{CCDE2480-CD94-4518-BF62-4DF9205EF74F}"/>
    <cellStyle name="20% - Accent1 12 2 4 4" xfId="580" xr:uid="{31AC7246-E750-4829-A61B-5A4A3B5C32AE}"/>
    <cellStyle name="20% - Accent1 12 2 5" xfId="581" xr:uid="{D895B202-BC6B-4B05-AE16-07234D9510FB}"/>
    <cellStyle name="20% - Accent1 12 2 5 2" xfId="582" xr:uid="{AB29C9D6-15B6-4732-B886-390AE5C666C7}"/>
    <cellStyle name="20% - Accent1 12 2 5 2 2" xfId="583" xr:uid="{61C0697B-01B6-4946-83D9-3331E10238DF}"/>
    <cellStyle name="20% - Accent1 12 2 5 3" xfId="584" xr:uid="{31736355-9EF7-4973-8A4A-BE1E95A2E433}"/>
    <cellStyle name="20% - Accent1 12 2 6" xfId="585" xr:uid="{7622D514-7BA1-41A9-8D3B-910055BF465F}"/>
    <cellStyle name="20% - Accent1 12 2 6 2" xfId="586" xr:uid="{BA2ECA39-752C-45BD-8D3D-65132D6FD6DE}"/>
    <cellStyle name="20% - Accent1 12 2 6 2 2" xfId="587" xr:uid="{DC9E107C-F4D1-4C5E-BAC7-91436FE8BC22}"/>
    <cellStyle name="20% - Accent1 12 2 6 3" xfId="588" xr:uid="{7336146C-8A1E-4776-B0BB-3E15792C6130}"/>
    <cellStyle name="20% - Accent1 12 2 7" xfId="589" xr:uid="{18EE605C-FF29-4297-B16F-4898C6A633E0}"/>
    <cellStyle name="20% - Accent1 12 2 7 2" xfId="590" xr:uid="{36FBF583-77DD-4D72-97E0-F94E5BA64AE8}"/>
    <cellStyle name="20% - Accent1 12 2 8" xfId="591" xr:uid="{AF1D5E05-A76E-449B-A4D6-9B2E835CF890}"/>
    <cellStyle name="20% - Accent1 12 2 8 2" xfId="592" xr:uid="{29D061E3-35C9-45C3-849B-3D515E14D9F5}"/>
    <cellStyle name="20% - Accent1 12 2 9" xfId="593" xr:uid="{1B4C9BB3-4639-42D7-B625-DC2C2CC92073}"/>
    <cellStyle name="20% - Accent1 12 3" xfId="594" xr:uid="{98B5465A-D598-43FC-A84C-636E38A4741B}"/>
    <cellStyle name="20% - Accent1 12 3 2" xfId="595" xr:uid="{6D37AE81-7DD7-45B3-A4BD-02BC18EA7099}"/>
    <cellStyle name="20% - Accent1 12 3 2 2" xfId="596" xr:uid="{8CE34B10-DF95-4A85-A153-57CC468FCAE7}"/>
    <cellStyle name="20% - Accent1 12 3 2 2 2" xfId="597" xr:uid="{C3F67959-B339-489F-9BDE-F329044FD365}"/>
    <cellStyle name="20% - Accent1 12 3 2 2 2 2" xfId="598" xr:uid="{107C3E8A-F607-4798-9656-7A3E3DCAFE9D}"/>
    <cellStyle name="20% - Accent1 12 3 2 2 3" xfId="599" xr:uid="{22652666-C3ED-4B8E-846B-784C2FA2ECC1}"/>
    <cellStyle name="20% - Accent1 12 3 2 3" xfId="600" xr:uid="{EFB5E72C-5865-4664-9E2C-63B6280B9A00}"/>
    <cellStyle name="20% - Accent1 12 3 2 3 2" xfId="601" xr:uid="{34BC2C9B-82F4-400D-B87D-A25B76B6F1D1}"/>
    <cellStyle name="20% - Accent1 12 3 2 4" xfId="602" xr:uid="{C19E6F15-8C02-4676-886D-8836DADA383E}"/>
    <cellStyle name="20% - Accent1 12 3 3" xfId="603" xr:uid="{E4F7DE66-8EE9-4444-8ABB-2FAB98AD3EBC}"/>
    <cellStyle name="20% - Accent1 12 3 3 2" xfId="604" xr:uid="{8DFAF9C8-E475-4587-89ED-606642AC3CBF}"/>
    <cellStyle name="20% - Accent1 12 3 3 2 2" xfId="605" xr:uid="{7B6BDE8C-89A5-4422-86B9-047C849A1562}"/>
    <cellStyle name="20% - Accent1 12 3 3 2 2 2" xfId="606" xr:uid="{0F97FBD9-21D0-4E29-9BE2-690076447AF7}"/>
    <cellStyle name="20% - Accent1 12 3 3 2 3" xfId="607" xr:uid="{067BC069-ED40-4DED-AE64-D0999B949077}"/>
    <cellStyle name="20% - Accent1 12 3 3 3" xfId="608" xr:uid="{3F272455-76F0-4687-BD49-5D7B40F2580B}"/>
    <cellStyle name="20% - Accent1 12 3 3 3 2" xfId="609" xr:uid="{F11AF350-C1B8-4357-9050-6E065EBC64A3}"/>
    <cellStyle name="20% - Accent1 12 3 3 4" xfId="610" xr:uid="{ED87DCB5-0C1D-466C-80D0-42805E32A5A4}"/>
    <cellStyle name="20% - Accent1 12 3 4" xfId="611" xr:uid="{66B9BA91-B977-48BA-A97D-96E430869DF6}"/>
    <cellStyle name="20% - Accent1 12 3 4 2" xfId="612" xr:uid="{3AF07583-13C1-49FE-8957-697CD79B09E2}"/>
    <cellStyle name="20% - Accent1 12 3 4 2 2" xfId="613" xr:uid="{EC7E9D26-B037-44BB-8482-1FFEBF28A2EB}"/>
    <cellStyle name="20% - Accent1 12 3 4 2 2 2" xfId="614" xr:uid="{F14CEE37-0D93-4D71-9187-70FE4E59F840}"/>
    <cellStyle name="20% - Accent1 12 3 4 2 3" xfId="615" xr:uid="{0E2BD858-1DF5-488E-88ED-E67C60476B8F}"/>
    <cellStyle name="20% - Accent1 12 3 4 3" xfId="616" xr:uid="{737CF5F1-2B69-4B92-BF43-136F12FEEEC7}"/>
    <cellStyle name="20% - Accent1 12 3 4 3 2" xfId="617" xr:uid="{B00BD4F4-AB5D-412B-8404-A3FC0A1AB5C3}"/>
    <cellStyle name="20% - Accent1 12 3 4 4" xfId="618" xr:uid="{E4056807-C302-4EEB-B2DC-07EC8F336B5F}"/>
    <cellStyle name="20% - Accent1 12 3 5" xfId="619" xr:uid="{B8F12A16-09C0-47A9-B452-D41A370D2A8A}"/>
    <cellStyle name="20% - Accent1 12 3 5 2" xfId="620" xr:uid="{738FB2BD-6EFB-43E9-B7B4-9F4162FDE182}"/>
    <cellStyle name="20% - Accent1 12 3 5 2 2" xfId="621" xr:uid="{C8111466-30CD-4EDB-A362-015309CDF6D6}"/>
    <cellStyle name="20% - Accent1 12 3 5 3" xfId="622" xr:uid="{D6A58E65-2EAA-40D2-926F-14C3B7B020E2}"/>
    <cellStyle name="20% - Accent1 12 3 6" xfId="623" xr:uid="{6883546C-EBFA-4B98-BFEE-0CFF9657D4D5}"/>
    <cellStyle name="20% - Accent1 12 3 6 2" xfId="624" xr:uid="{B143CC96-3F36-4AC3-AE28-25552B68124B}"/>
    <cellStyle name="20% - Accent1 12 3 6 2 2" xfId="625" xr:uid="{7CFBC6C0-00CF-4D79-94B1-30975CA7317E}"/>
    <cellStyle name="20% - Accent1 12 3 6 3" xfId="626" xr:uid="{A52D00F3-76D4-408C-81B9-3078090A0481}"/>
    <cellStyle name="20% - Accent1 12 3 7" xfId="627" xr:uid="{999395BC-2333-4949-B2E7-CFA1E344789C}"/>
    <cellStyle name="20% - Accent1 12 3 7 2" xfId="628" xr:uid="{E9633004-9776-4681-B837-A18A5D4D5045}"/>
    <cellStyle name="20% - Accent1 12 3 8" xfId="629" xr:uid="{4FE032FA-C5F6-4D79-A375-E6BA9325932C}"/>
    <cellStyle name="20% - Accent1 12 3 8 2" xfId="630" xr:uid="{27500336-624D-4E99-8F8B-E9EB39C06643}"/>
    <cellStyle name="20% - Accent1 12 3 9" xfId="631" xr:uid="{13DF6127-FD5D-4FD7-901C-2804752D7182}"/>
    <cellStyle name="20% - Accent1 12 4" xfId="632" xr:uid="{7DD439A3-9904-4E67-BEA8-C083BBC69DC8}"/>
    <cellStyle name="20% - Accent1 12 4 2" xfId="633" xr:uid="{1C067A25-C615-4A7F-B080-338BB7FB6F00}"/>
    <cellStyle name="20% - Accent1 12 4 2 2" xfId="634" xr:uid="{F4A62D2D-5B06-4884-AD31-959957952466}"/>
    <cellStyle name="20% - Accent1 12 4 2 2 2" xfId="635" xr:uid="{F09A4169-8ABC-45FC-B46D-22E605A89B68}"/>
    <cellStyle name="20% - Accent1 12 4 2 3" xfId="636" xr:uid="{4E717344-4486-49FC-81D3-DBD78907856C}"/>
    <cellStyle name="20% - Accent1 12 4 3" xfId="637" xr:uid="{D239B879-E9CB-4508-9E67-6A01E46B78C1}"/>
    <cellStyle name="20% - Accent1 12 4 3 2" xfId="638" xr:uid="{8C209D87-850C-4236-B9D3-C49FD66E2FF6}"/>
    <cellStyle name="20% - Accent1 12 4 4" xfId="639" xr:uid="{6A588130-6724-4172-8DE8-7B304D589CE5}"/>
    <cellStyle name="20% - Accent1 12 5" xfId="640" xr:uid="{0AB16358-25D4-4AA0-9BC8-5A7F38D14918}"/>
    <cellStyle name="20% - Accent1 12 5 2" xfId="641" xr:uid="{8C6B8381-F787-418B-B486-546D98017900}"/>
    <cellStyle name="20% - Accent1 12 5 2 2" xfId="642" xr:uid="{98A1EE13-9F06-43BB-A3D4-B259D3927CD0}"/>
    <cellStyle name="20% - Accent1 12 5 2 2 2" xfId="643" xr:uid="{778E8778-F24D-4A8A-A9F3-8869C90A3A9A}"/>
    <cellStyle name="20% - Accent1 12 5 2 3" xfId="644" xr:uid="{D0B529EF-5C65-4397-ABEC-D4D286BCF299}"/>
    <cellStyle name="20% - Accent1 12 5 3" xfId="645" xr:uid="{51247D93-50EA-4A8A-BF8C-FE5DBB446E2D}"/>
    <cellStyle name="20% - Accent1 12 5 3 2" xfId="646" xr:uid="{98711657-6341-4E8A-A55E-9F2B97962A66}"/>
    <cellStyle name="20% - Accent1 12 5 4" xfId="647" xr:uid="{B2104331-097A-496C-8A6E-38C411C913E3}"/>
    <cellStyle name="20% - Accent1 12 6" xfId="648" xr:uid="{4BACB50D-9274-4FAD-8264-980E25A84CFE}"/>
    <cellStyle name="20% - Accent1 12 6 2" xfId="649" xr:uid="{2AEB3429-AC08-4175-9B45-894A2C275EC7}"/>
    <cellStyle name="20% - Accent1 12 6 2 2" xfId="650" xr:uid="{FA0CA78B-4A4E-4E91-9E8A-B6B82F1B03DD}"/>
    <cellStyle name="20% - Accent1 12 6 2 2 2" xfId="651" xr:uid="{AB708205-CCDA-494F-898B-5AC7395DDC35}"/>
    <cellStyle name="20% - Accent1 12 6 2 3" xfId="652" xr:uid="{CF0F0B05-A1CA-4D15-907B-66D78B5B5B5D}"/>
    <cellStyle name="20% - Accent1 12 6 3" xfId="653" xr:uid="{BDF1EA26-8748-45CD-98A8-E2DD4736B993}"/>
    <cellStyle name="20% - Accent1 12 6 3 2" xfId="654" xr:uid="{B5F54A7A-B115-4F90-91B2-7E72BDEA9D4C}"/>
    <cellStyle name="20% - Accent1 12 6 4" xfId="655" xr:uid="{F902B74B-77D4-4B56-B0D7-F0B29E2EF442}"/>
    <cellStyle name="20% - Accent1 12 7" xfId="656" xr:uid="{6F8F1BED-09E6-497B-991D-25706A3F2359}"/>
    <cellStyle name="20% - Accent1 12 7 2" xfId="657" xr:uid="{FF49FE3D-E9B4-4F62-AD53-66E058C2761F}"/>
    <cellStyle name="20% - Accent1 12 7 2 2" xfId="658" xr:uid="{00885C9F-BEBA-4119-A01D-51EC97ABF8C1}"/>
    <cellStyle name="20% - Accent1 12 7 3" xfId="659" xr:uid="{6560AA53-67D6-4BFD-BB83-D979BA0F156B}"/>
    <cellStyle name="20% - Accent1 12 8" xfId="660" xr:uid="{19782D4C-E217-4F2B-8F7F-9B69C5D8D35E}"/>
    <cellStyle name="20% - Accent1 12 8 2" xfId="661" xr:uid="{F8BAA55E-CFD8-45A1-ACCF-E525A6745E47}"/>
    <cellStyle name="20% - Accent1 12 8 2 2" xfId="662" xr:uid="{B1FABE9E-2EA3-4451-8835-D7568723D2DD}"/>
    <cellStyle name="20% - Accent1 12 8 3" xfId="663" xr:uid="{195847F3-C77E-4822-A405-6F4B25C3FFD5}"/>
    <cellStyle name="20% - Accent1 12 9" xfId="664" xr:uid="{1ED1FF42-94FA-4133-99D4-1D68ADD50A75}"/>
    <cellStyle name="20% - Accent1 12 9 2" xfId="665" xr:uid="{60A3092E-597E-4BD8-A89B-D143625E20E2}"/>
    <cellStyle name="20% - Accent1 13" xfId="666" xr:uid="{6F1A7CC8-7361-4567-8C36-F153E1CC9660}"/>
    <cellStyle name="20% - Accent1 13 10" xfId="667" xr:uid="{AF35E3F3-F37E-47F4-9450-29EB558BF10B}"/>
    <cellStyle name="20% - Accent1 13 10 2" xfId="668" xr:uid="{A813EE60-813E-4BA1-A8B3-66F857BBFA4E}"/>
    <cellStyle name="20% - Accent1 13 11" xfId="669" xr:uid="{60B03A07-5057-4FA4-AAA3-A99497DB7E66}"/>
    <cellStyle name="20% - Accent1 13 2" xfId="670" xr:uid="{8833C4B4-8B65-4264-B792-9D539E135E05}"/>
    <cellStyle name="20% - Accent1 13 2 2" xfId="671" xr:uid="{5FBE5A3F-49C8-4655-BF22-190D4F1ECDE3}"/>
    <cellStyle name="20% - Accent1 13 2 2 2" xfId="672" xr:uid="{D1B51F99-3576-4E11-9D9A-20443D6B5298}"/>
    <cellStyle name="20% - Accent1 13 2 2 2 2" xfId="673" xr:uid="{A520AB59-2AE4-4ABD-B60C-7306CFD0D412}"/>
    <cellStyle name="20% - Accent1 13 2 2 2 2 2" xfId="674" xr:uid="{52D1D28A-CB50-43F7-913E-CDD74D02FDBE}"/>
    <cellStyle name="20% - Accent1 13 2 2 2 3" xfId="675" xr:uid="{A558748A-AD52-4C8A-BC2A-A37E84EFF70B}"/>
    <cellStyle name="20% - Accent1 13 2 2 3" xfId="676" xr:uid="{19224A4C-DD49-4C2A-B051-FF0251A1B011}"/>
    <cellStyle name="20% - Accent1 13 2 2 3 2" xfId="677" xr:uid="{E36CE40F-803D-404B-BA45-0C7F9E7087F2}"/>
    <cellStyle name="20% - Accent1 13 2 2 4" xfId="678" xr:uid="{A7985E6E-5890-4910-8ED9-741B124B3AB9}"/>
    <cellStyle name="20% - Accent1 13 2 3" xfId="679" xr:uid="{B141A262-562E-42E7-9201-B23395B74B7E}"/>
    <cellStyle name="20% - Accent1 13 2 3 2" xfId="680" xr:uid="{410D639E-BBC5-489A-9F76-E7E9EA9F1A4F}"/>
    <cellStyle name="20% - Accent1 13 2 3 2 2" xfId="681" xr:uid="{EC70C672-5F1E-48AA-B17B-B2F5C32B6C6B}"/>
    <cellStyle name="20% - Accent1 13 2 3 2 2 2" xfId="682" xr:uid="{1E82C86F-F5F6-4927-B733-ACA19F1F2C20}"/>
    <cellStyle name="20% - Accent1 13 2 3 2 3" xfId="683" xr:uid="{6D3B679D-17FC-4955-A85A-C5CBB120DB8E}"/>
    <cellStyle name="20% - Accent1 13 2 3 3" xfId="684" xr:uid="{52110A84-5A37-494D-99B9-5FD30CAC6ECB}"/>
    <cellStyle name="20% - Accent1 13 2 3 3 2" xfId="685" xr:uid="{3AC270EA-0340-4D09-8128-97FC2324DEE9}"/>
    <cellStyle name="20% - Accent1 13 2 3 4" xfId="686" xr:uid="{E39D834E-8C46-4F0E-AD83-2F86C4F788C3}"/>
    <cellStyle name="20% - Accent1 13 2 4" xfId="687" xr:uid="{092E152A-40D8-4D97-B785-A8918031E8FF}"/>
    <cellStyle name="20% - Accent1 13 2 4 2" xfId="688" xr:uid="{F4A9E81B-77B7-4E92-B357-56CE3973C6BD}"/>
    <cellStyle name="20% - Accent1 13 2 4 2 2" xfId="689" xr:uid="{F3CC9925-59D8-418B-BD22-EEAA4FC46721}"/>
    <cellStyle name="20% - Accent1 13 2 4 2 2 2" xfId="690" xr:uid="{8C9E3320-69D0-423E-952F-53D45B49FCF1}"/>
    <cellStyle name="20% - Accent1 13 2 4 2 3" xfId="691" xr:uid="{B5293207-2952-45FC-AA30-D2AF594BD17E}"/>
    <cellStyle name="20% - Accent1 13 2 4 3" xfId="692" xr:uid="{ED00F377-836C-4830-AE58-80F351B3D751}"/>
    <cellStyle name="20% - Accent1 13 2 4 3 2" xfId="693" xr:uid="{BB380B13-6E9F-4E41-8BE8-2A87DE1AF728}"/>
    <cellStyle name="20% - Accent1 13 2 4 4" xfId="694" xr:uid="{5B5974A0-21E4-44FB-8770-90D0A2A9B06C}"/>
    <cellStyle name="20% - Accent1 13 2 5" xfId="695" xr:uid="{3FDBA6D6-E028-4B06-9948-FF48AC3EF4C6}"/>
    <cellStyle name="20% - Accent1 13 2 5 2" xfId="696" xr:uid="{9A63EA75-BCFB-4733-8F9A-FC9BD8B2DFA9}"/>
    <cellStyle name="20% - Accent1 13 2 5 2 2" xfId="697" xr:uid="{1BEA9ECA-36FC-4360-B37A-9619C330A3E2}"/>
    <cellStyle name="20% - Accent1 13 2 5 3" xfId="698" xr:uid="{FDA98006-3D0C-46C8-8F35-A1376FF8D289}"/>
    <cellStyle name="20% - Accent1 13 2 6" xfId="699" xr:uid="{8EC08F1F-BE3F-44B6-A0B8-72E78B171893}"/>
    <cellStyle name="20% - Accent1 13 2 6 2" xfId="700" xr:uid="{F9F20DCF-1FE4-48F7-9234-F472BCD1EB5B}"/>
    <cellStyle name="20% - Accent1 13 2 6 2 2" xfId="701" xr:uid="{6A869D63-905D-41A6-AD11-594417110FF7}"/>
    <cellStyle name="20% - Accent1 13 2 6 3" xfId="702" xr:uid="{B84DE4B5-DA30-4933-B36C-D119145E99D3}"/>
    <cellStyle name="20% - Accent1 13 2 7" xfId="703" xr:uid="{65B1E434-FDED-4BEF-85CB-AB0635E45D03}"/>
    <cellStyle name="20% - Accent1 13 2 7 2" xfId="704" xr:uid="{DCCCDDCD-6C77-428B-A66E-3159FBEC0DBF}"/>
    <cellStyle name="20% - Accent1 13 2 8" xfId="705" xr:uid="{14C73438-7440-4635-87F8-6DB13E23B548}"/>
    <cellStyle name="20% - Accent1 13 2 8 2" xfId="706" xr:uid="{894B2A21-D699-4C7B-B29D-03A2DD374EB8}"/>
    <cellStyle name="20% - Accent1 13 2 9" xfId="707" xr:uid="{AD8E4CD8-4EC5-4496-A4C5-AE5354AC4173}"/>
    <cellStyle name="20% - Accent1 13 3" xfId="708" xr:uid="{D2443A01-1CC7-4681-AA24-07882DAAAC6F}"/>
    <cellStyle name="20% - Accent1 13 3 2" xfId="709" xr:uid="{F57D1394-4A31-482D-B6C2-D066A5C33B37}"/>
    <cellStyle name="20% - Accent1 13 3 2 2" xfId="710" xr:uid="{3EB4F9C8-868F-4063-A1D6-EE7EEC8F5A66}"/>
    <cellStyle name="20% - Accent1 13 3 2 2 2" xfId="711" xr:uid="{985DEBFC-F021-4B52-901E-7DDA207BB26D}"/>
    <cellStyle name="20% - Accent1 13 3 2 2 2 2" xfId="712" xr:uid="{DDB0891A-7EF9-4252-86EC-F2848E9B6A22}"/>
    <cellStyle name="20% - Accent1 13 3 2 2 3" xfId="713" xr:uid="{8F2D9E39-640F-49B0-BC46-F0AAB165FAF7}"/>
    <cellStyle name="20% - Accent1 13 3 2 3" xfId="714" xr:uid="{CB77FB1B-DC40-4F0F-9A6A-E63F331379E9}"/>
    <cellStyle name="20% - Accent1 13 3 2 3 2" xfId="715" xr:uid="{430B4634-7EF0-48F1-9F93-A34FC5F94F9F}"/>
    <cellStyle name="20% - Accent1 13 3 2 4" xfId="716" xr:uid="{6F9AB7A5-A653-44A7-8645-9F33B15E2FED}"/>
    <cellStyle name="20% - Accent1 13 3 3" xfId="717" xr:uid="{410B50FA-EC5B-442E-B2DE-A258A847C06D}"/>
    <cellStyle name="20% - Accent1 13 3 3 2" xfId="718" xr:uid="{12CBDE78-1D9A-4A79-8381-C2920812ADA8}"/>
    <cellStyle name="20% - Accent1 13 3 3 2 2" xfId="719" xr:uid="{6C15B6C9-AA2D-4DF2-B161-6B10A483A8F2}"/>
    <cellStyle name="20% - Accent1 13 3 3 2 2 2" xfId="720" xr:uid="{359D5CE3-B33E-48AE-BF50-0C38CA25572B}"/>
    <cellStyle name="20% - Accent1 13 3 3 2 3" xfId="721" xr:uid="{3CE5F2D9-2842-483F-9F87-407D60B7F1C3}"/>
    <cellStyle name="20% - Accent1 13 3 3 3" xfId="722" xr:uid="{31E3948A-9DD8-489E-8BE4-127D4431D19D}"/>
    <cellStyle name="20% - Accent1 13 3 3 3 2" xfId="723" xr:uid="{8C8C91E8-ED4E-41EA-9FB8-B5E54E5BE5A0}"/>
    <cellStyle name="20% - Accent1 13 3 3 4" xfId="724" xr:uid="{ECC678F1-E310-406A-973F-BC5031FBAFA0}"/>
    <cellStyle name="20% - Accent1 13 3 4" xfId="725" xr:uid="{91EAD654-C19D-423E-8DF2-83DD3FFAC20E}"/>
    <cellStyle name="20% - Accent1 13 3 4 2" xfId="726" xr:uid="{F0A685E0-6E6A-44F3-97C5-5124942B8561}"/>
    <cellStyle name="20% - Accent1 13 3 4 2 2" xfId="727" xr:uid="{0BA86D35-A25D-4AD8-BB9D-C3CB381938AA}"/>
    <cellStyle name="20% - Accent1 13 3 4 2 2 2" xfId="728" xr:uid="{6B82D877-A475-4B91-B6F0-DE98BBEE4103}"/>
    <cellStyle name="20% - Accent1 13 3 4 2 3" xfId="729" xr:uid="{B99C194F-6782-4FB5-858D-A9D4ED063A27}"/>
    <cellStyle name="20% - Accent1 13 3 4 3" xfId="730" xr:uid="{B408CCD5-9EF2-4820-B65E-D65A5F4F59BA}"/>
    <cellStyle name="20% - Accent1 13 3 4 3 2" xfId="731" xr:uid="{5BE97D89-12BC-42D4-A706-BB719B3A1A44}"/>
    <cellStyle name="20% - Accent1 13 3 4 4" xfId="732" xr:uid="{03D621F3-4E88-4D80-AD1B-326F1A330A3F}"/>
    <cellStyle name="20% - Accent1 13 3 5" xfId="733" xr:uid="{6DD78075-C720-4783-8507-EB4E088E2A8F}"/>
    <cellStyle name="20% - Accent1 13 3 5 2" xfId="734" xr:uid="{5B50BE45-D6DE-4930-9D9C-A09B3CC1810E}"/>
    <cellStyle name="20% - Accent1 13 3 5 2 2" xfId="735" xr:uid="{EE301562-1980-4B0F-A594-E43D56A87A2F}"/>
    <cellStyle name="20% - Accent1 13 3 5 3" xfId="736" xr:uid="{AA300583-461A-4C2B-AD8C-36FD8E03C2FD}"/>
    <cellStyle name="20% - Accent1 13 3 6" xfId="737" xr:uid="{9D64C807-1E7E-4C5A-9AF8-1BBD660A1DAE}"/>
    <cellStyle name="20% - Accent1 13 3 6 2" xfId="738" xr:uid="{308C77E7-72E3-4FC2-A484-F0B0AA770653}"/>
    <cellStyle name="20% - Accent1 13 3 6 2 2" xfId="739" xr:uid="{D7A843E3-3E53-453C-806A-9FA8663C9127}"/>
    <cellStyle name="20% - Accent1 13 3 6 3" xfId="740" xr:uid="{F90A8ECF-2AC2-42C8-8581-A140DC9FC1A4}"/>
    <cellStyle name="20% - Accent1 13 3 7" xfId="741" xr:uid="{460A3981-3203-4D21-9386-B12ED480CBAD}"/>
    <cellStyle name="20% - Accent1 13 3 7 2" xfId="742" xr:uid="{05B8A316-E249-4F38-A07C-F6CBB3D6C59F}"/>
    <cellStyle name="20% - Accent1 13 3 8" xfId="743" xr:uid="{E8DDE090-D09A-4E65-9779-5759DAA747DD}"/>
    <cellStyle name="20% - Accent1 13 3 8 2" xfId="744" xr:uid="{3EFB3793-9832-4605-903A-38FD69D7A717}"/>
    <cellStyle name="20% - Accent1 13 3 9" xfId="745" xr:uid="{AD3329DE-D1B7-43F7-96FA-49A2FD2EE8E9}"/>
    <cellStyle name="20% - Accent1 13 4" xfId="746" xr:uid="{D3F6492F-487D-49C6-987A-0C40FC61EF4D}"/>
    <cellStyle name="20% - Accent1 13 4 2" xfId="747" xr:uid="{72A3F1BB-4817-495C-8233-A9849F392AA0}"/>
    <cellStyle name="20% - Accent1 13 4 2 2" xfId="748" xr:uid="{99BB895E-44BF-4057-A479-B4576C52C4A8}"/>
    <cellStyle name="20% - Accent1 13 4 2 2 2" xfId="749" xr:uid="{EDCF6EEC-1F54-44E4-BC6B-4B7FABA32DEE}"/>
    <cellStyle name="20% - Accent1 13 4 2 3" xfId="750" xr:uid="{D3214EB4-EABC-491E-AB14-0A5B97C0A127}"/>
    <cellStyle name="20% - Accent1 13 4 3" xfId="751" xr:uid="{0B532620-6C27-4011-B9D8-FB9E81DF000A}"/>
    <cellStyle name="20% - Accent1 13 4 3 2" xfId="752" xr:uid="{68C323E9-DC02-4737-BE02-C2AC1B76ADA8}"/>
    <cellStyle name="20% - Accent1 13 4 4" xfId="753" xr:uid="{42D73CD4-4E11-4829-9282-FC7D05647A3F}"/>
    <cellStyle name="20% - Accent1 13 5" xfId="754" xr:uid="{831BF67F-445F-4EFD-A24A-67CFCCC93A4A}"/>
    <cellStyle name="20% - Accent1 13 5 2" xfId="755" xr:uid="{8CE19329-0D52-48FF-BEAE-4A0B298E8F60}"/>
    <cellStyle name="20% - Accent1 13 5 2 2" xfId="756" xr:uid="{C34E3BEA-0411-4B2F-BFEB-DA8729B05BC8}"/>
    <cellStyle name="20% - Accent1 13 5 2 2 2" xfId="757" xr:uid="{2D587F42-BECA-4BC8-ACE8-5ECBD0692805}"/>
    <cellStyle name="20% - Accent1 13 5 2 3" xfId="758" xr:uid="{84DF43E6-4C46-4A0F-921E-A70F5D26C90F}"/>
    <cellStyle name="20% - Accent1 13 5 3" xfId="759" xr:uid="{01701ED1-2A90-4C62-86B4-BAD6CDE097B2}"/>
    <cellStyle name="20% - Accent1 13 5 3 2" xfId="760" xr:uid="{704DC7FB-58C7-43A2-BC5B-8F8492FE1394}"/>
    <cellStyle name="20% - Accent1 13 5 4" xfId="761" xr:uid="{534F5893-668C-4550-8644-0FCA66A622AB}"/>
    <cellStyle name="20% - Accent1 13 6" xfId="762" xr:uid="{D961787D-1BFA-4E58-ACCE-63A06F8B8B6E}"/>
    <cellStyle name="20% - Accent1 13 6 2" xfId="763" xr:uid="{D7356713-4821-4A89-AA1E-5629DEC86141}"/>
    <cellStyle name="20% - Accent1 13 6 2 2" xfId="764" xr:uid="{6F8E466E-300A-4ED4-A279-C9D2064AFAA5}"/>
    <cellStyle name="20% - Accent1 13 6 2 2 2" xfId="765" xr:uid="{1B3C1A98-676D-426E-8461-1D370EE4E58A}"/>
    <cellStyle name="20% - Accent1 13 6 2 3" xfId="766" xr:uid="{F053741A-396A-4AAB-8D3A-9457735D2C6F}"/>
    <cellStyle name="20% - Accent1 13 6 3" xfId="767" xr:uid="{4C1BBDD9-4B0C-4324-AA0E-FFC82BC7FF21}"/>
    <cellStyle name="20% - Accent1 13 6 3 2" xfId="768" xr:uid="{DC92C818-09E9-49FA-8E7A-462BB50911A3}"/>
    <cellStyle name="20% - Accent1 13 6 4" xfId="769" xr:uid="{3DAD6E29-38A3-4599-B4F8-1F6E06E0BB1D}"/>
    <cellStyle name="20% - Accent1 13 7" xfId="770" xr:uid="{7401F285-3639-4C3F-B1F0-7AF39614EDCF}"/>
    <cellStyle name="20% - Accent1 13 7 2" xfId="771" xr:uid="{3B7E999D-D21C-43EA-88D6-A324CA93532A}"/>
    <cellStyle name="20% - Accent1 13 7 2 2" xfId="772" xr:uid="{3FE6B930-59FD-48E9-B4AC-9A28672291E5}"/>
    <cellStyle name="20% - Accent1 13 7 3" xfId="773" xr:uid="{A06E596C-E604-45C9-8032-D263CFE734AD}"/>
    <cellStyle name="20% - Accent1 13 8" xfId="774" xr:uid="{86C33F8B-FB08-4156-843C-ED2E8976895D}"/>
    <cellStyle name="20% - Accent1 13 8 2" xfId="775" xr:uid="{A05033B5-F3C6-4692-96A0-59E76FDFE574}"/>
    <cellStyle name="20% - Accent1 13 8 2 2" xfId="776" xr:uid="{E5502637-12D7-4BCC-9483-726982EBE5E5}"/>
    <cellStyle name="20% - Accent1 13 8 3" xfId="777" xr:uid="{7A3CDAA0-3258-492F-9E10-2103408E7F49}"/>
    <cellStyle name="20% - Accent1 13 9" xfId="778" xr:uid="{1CA848D2-0559-43EA-A0FC-AFDB6152C3FE}"/>
    <cellStyle name="20% - Accent1 13 9 2" xfId="779" xr:uid="{AEB1D948-309F-4452-B1BC-E5B74E204EC8}"/>
    <cellStyle name="20% - Accent1 14" xfId="780" xr:uid="{8F31FF90-1D21-4847-9853-F9401992C47F}"/>
    <cellStyle name="20% - Accent1 14 2" xfId="781" xr:uid="{C15A0126-516E-44C5-AD48-F9919E5EBAF8}"/>
    <cellStyle name="20% - Accent1 14 2 2" xfId="782" xr:uid="{43AD507E-15E5-4838-949F-ABB80370A6B9}"/>
    <cellStyle name="20% - Accent1 14 2 2 2" xfId="783" xr:uid="{DAB650FA-CD7D-4C78-A0E3-D107F5B763A0}"/>
    <cellStyle name="20% - Accent1 14 2 2 2 2" xfId="784" xr:uid="{13EC24FE-E0F8-4DA9-9419-9844CFE8F4E2}"/>
    <cellStyle name="20% - Accent1 14 2 2 3" xfId="785" xr:uid="{613D7BBB-E806-42F7-B565-AA822470B143}"/>
    <cellStyle name="20% - Accent1 14 2 3" xfId="786" xr:uid="{893CE7B2-6E2E-40B9-857C-AA77DFA6A82A}"/>
    <cellStyle name="20% - Accent1 14 2 3 2" xfId="787" xr:uid="{7C7E8B42-614F-4643-908C-2524F6FB19DA}"/>
    <cellStyle name="20% - Accent1 14 2 4" xfId="788" xr:uid="{B51DEB83-AB3F-4644-A483-87A05DB43FDB}"/>
    <cellStyle name="20% - Accent1 14 3" xfId="789" xr:uid="{4B3997A7-AFC2-4757-ABE1-391DFC2D3453}"/>
    <cellStyle name="20% - Accent1 14 3 2" xfId="790" xr:uid="{4C83579C-E371-46E6-88BD-ABA40E723F12}"/>
    <cellStyle name="20% - Accent1 14 3 2 2" xfId="791" xr:uid="{B42C271C-686E-4658-A0AA-B47ABB876CF9}"/>
    <cellStyle name="20% - Accent1 14 3 2 2 2" xfId="792" xr:uid="{08042763-A6A1-4B62-AB31-FB931E4B3AD0}"/>
    <cellStyle name="20% - Accent1 14 3 2 3" xfId="793" xr:uid="{C13C9B37-F847-4F15-B036-393EF6D4B7A1}"/>
    <cellStyle name="20% - Accent1 14 3 3" xfId="794" xr:uid="{030520F7-FA40-4294-B11B-7812D04B22EC}"/>
    <cellStyle name="20% - Accent1 14 3 3 2" xfId="795" xr:uid="{294BAA5C-9ABF-4011-9563-3CB59CD00A2E}"/>
    <cellStyle name="20% - Accent1 14 3 4" xfId="796" xr:uid="{5FA08D01-2181-4058-AAEA-1DEF3DB1BC64}"/>
    <cellStyle name="20% - Accent1 14 4" xfId="797" xr:uid="{DCB95F18-6BDF-46DD-A162-E16206C16B94}"/>
    <cellStyle name="20% - Accent1 14 4 2" xfId="798" xr:uid="{73A5AF6A-EDF2-454F-B571-F4BC4497616D}"/>
    <cellStyle name="20% - Accent1 14 4 2 2" xfId="799" xr:uid="{8E5A2F8A-D930-4CBD-BD69-714EECA159B0}"/>
    <cellStyle name="20% - Accent1 14 4 2 2 2" xfId="800" xr:uid="{92111419-7032-4486-9138-99632323E894}"/>
    <cellStyle name="20% - Accent1 14 4 2 3" xfId="801" xr:uid="{6B1F7F8C-1827-40DD-8F94-10BE29D5FCB3}"/>
    <cellStyle name="20% - Accent1 14 4 3" xfId="802" xr:uid="{052B3EBF-E188-4E3B-B717-7454B1EF0F32}"/>
    <cellStyle name="20% - Accent1 14 4 3 2" xfId="803" xr:uid="{D0D51006-FF9A-487F-B373-774C4FEC95C4}"/>
    <cellStyle name="20% - Accent1 14 4 4" xfId="804" xr:uid="{99DD2EE6-885C-4A1D-80D2-519FC59262FD}"/>
    <cellStyle name="20% - Accent1 14 5" xfId="805" xr:uid="{92D47DD0-2214-4B29-ABC4-0A54FCDDFD4C}"/>
    <cellStyle name="20% - Accent1 14 5 2" xfId="806" xr:uid="{41FBAB33-9334-49C7-998D-EE5BEC64D778}"/>
    <cellStyle name="20% - Accent1 14 5 2 2" xfId="807" xr:uid="{460B07FB-77D4-46C4-8568-F1B1191CA55E}"/>
    <cellStyle name="20% - Accent1 14 5 3" xfId="808" xr:uid="{BC0F025E-A192-4C49-BD3E-007DA1C78CD2}"/>
    <cellStyle name="20% - Accent1 14 6" xfId="809" xr:uid="{396458CD-BF77-4DA4-9F45-D56230EA9909}"/>
    <cellStyle name="20% - Accent1 14 6 2" xfId="810" xr:uid="{20370C32-605D-48C3-91E1-7B19FD8F9BA6}"/>
    <cellStyle name="20% - Accent1 14 6 2 2" xfId="811" xr:uid="{83373A30-ACB5-4D88-B27B-8E8C31C5079A}"/>
    <cellStyle name="20% - Accent1 14 6 3" xfId="812" xr:uid="{38E33AF3-0664-410B-AE0F-2F2170AB65F9}"/>
    <cellStyle name="20% - Accent1 14 7" xfId="813" xr:uid="{0FCC347B-A555-41D6-BB74-F766696A068C}"/>
    <cellStyle name="20% - Accent1 14 7 2" xfId="814" xr:uid="{4715BC11-FECF-45A2-8251-4B5C2F58A498}"/>
    <cellStyle name="20% - Accent1 14 8" xfId="815" xr:uid="{F8CBC3E8-185B-49FB-B09E-FDD3E4A8121D}"/>
    <cellStyle name="20% - Accent1 14 8 2" xfId="816" xr:uid="{8FE08B23-F248-4D69-BF74-528393D1DF4D}"/>
    <cellStyle name="20% - Accent1 14 9" xfId="817" xr:uid="{D720FDD3-1901-4650-BECD-369C256142CC}"/>
    <cellStyle name="20% - Accent1 15" xfId="818" xr:uid="{7B6A12BE-2360-4074-88BD-4794B606A0DF}"/>
    <cellStyle name="20% - Accent1 15 2" xfId="819" xr:uid="{501EACCD-9E01-446B-ACE2-C0517A292F90}"/>
    <cellStyle name="20% - Accent1 15 2 2" xfId="820" xr:uid="{66981974-F861-49D0-BDDB-8EB9AB1BC453}"/>
    <cellStyle name="20% - Accent1 15 2 2 2" xfId="821" xr:uid="{B74B9897-24F7-425A-BBB6-75C0A66F9BBF}"/>
    <cellStyle name="20% - Accent1 15 2 2 2 2" xfId="822" xr:uid="{A36E5F86-EDD2-4325-9A66-884C1C093486}"/>
    <cellStyle name="20% - Accent1 15 2 2 3" xfId="823" xr:uid="{8256FE2D-7732-4D9C-87CA-B8E50C7A7BD3}"/>
    <cellStyle name="20% - Accent1 15 2 3" xfId="824" xr:uid="{8CE924D0-D274-43F6-8360-23E5DDA32EDF}"/>
    <cellStyle name="20% - Accent1 15 2 3 2" xfId="825" xr:uid="{ED66DC20-6C2C-42F4-9AA0-05AAA1F6E070}"/>
    <cellStyle name="20% - Accent1 15 2 4" xfId="826" xr:uid="{C47EF1AD-5616-4B78-BAD3-C38373CCA872}"/>
    <cellStyle name="20% - Accent1 15 3" xfId="827" xr:uid="{CFC41954-142A-40EC-A2A8-96D7089D2C4C}"/>
    <cellStyle name="20% - Accent1 15 3 2" xfId="828" xr:uid="{DAE7F85B-E377-4CC5-A6B2-9122751F1455}"/>
    <cellStyle name="20% - Accent1 15 3 2 2" xfId="829" xr:uid="{B1ECB330-F91A-44CE-99E8-EA6C1A077D43}"/>
    <cellStyle name="20% - Accent1 15 3 2 2 2" xfId="830" xr:uid="{78D69323-57F5-438A-8735-EF7F7837AFB0}"/>
    <cellStyle name="20% - Accent1 15 3 2 3" xfId="831" xr:uid="{54D2985E-8916-4599-AF9A-8A24E1A5F322}"/>
    <cellStyle name="20% - Accent1 15 3 3" xfId="832" xr:uid="{82A522CF-6745-46E5-B75F-D0CB3435A861}"/>
    <cellStyle name="20% - Accent1 15 3 3 2" xfId="833" xr:uid="{064FD1C4-4184-4BCF-B0D8-5E11A1E3AC57}"/>
    <cellStyle name="20% - Accent1 15 3 4" xfId="834" xr:uid="{A0592AEF-8DEF-4596-B0EB-D365AB57CDD2}"/>
    <cellStyle name="20% - Accent1 15 4" xfId="835" xr:uid="{5C856A54-CA7D-4D3C-B17F-6B510E46E3D0}"/>
    <cellStyle name="20% - Accent1 15 4 2" xfId="836" xr:uid="{74B5EA53-6AFA-43F8-A202-13EA6425ABD6}"/>
    <cellStyle name="20% - Accent1 15 4 2 2" xfId="837" xr:uid="{14F116E4-8B17-42D3-9927-6A920F7E11E2}"/>
    <cellStyle name="20% - Accent1 15 4 2 2 2" xfId="838" xr:uid="{929F355E-A2AD-4E18-AA8A-D56BBDA3B17D}"/>
    <cellStyle name="20% - Accent1 15 4 2 3" xfId="839" xr:uid="{F02FD7D3-857B-4F6D-BF56-4A43014FB3A0}"/>
    <cellStyle name="20% - Accent1 15 4 3" xfId="840" xr:uid="{81612D9C-1E87-418B-8561-F16A32621FDE}"/>
    <cellStyle name="20% - Accent1 15 4 3 2" xfId="841" xr:uid="{3DE69BE3-93F8-4DBA-8DA9-7B04593E1279}"/>
    <cellStyle name="20% - Accent1 15 4 4" xfId="842" xr:uid="{C0945E66-50AF-47BD-AAB8-3500A29F3C4B}"/>
    <cellStyle name="20% - Accent1 15 5" xfId="843" xr:uid="{FE49CEAD-6034-47FF-ABFA-21A253A1C3ED}"/>
    <cellStyle name="20% - Accent1 15 5 2" xfId="844" xr:uid="{69D0F50A-A56F-48D3-ABAF-90A274F77EAC}"/>
    <cellStyle name="20% - Accent1 15 5 2 2" xfId="845" xr:uid="{79FF87EF-B496-4711-8684-EDB6DB5DF669}"/>
    <cellStyle name="20% - Accent1 15 5 3" xfId="846" xr:uid="{BD20342C-1389-44B9-B89C-A32A101A479C}"/>
    <cellStyle name="20% - Accent1 15 6" xfId="847" xr:uid="{64244C47-617F-451B-A884-0EC5F24F47C4}"/>
    <cellStyle name="20% - Accent1 15 6 2" xfId="848" xr:uid="{ADC93973-F236-423A-8AF8-4B342D0B9761}"/>
    <cellStyle name="20% - Accent1 15 6 2 2" xfId="849" xr:uid="{46D3D440-E7E0-4939-A7FE-34A520F1E3D0}"/>
    <cellStyle name="20% - Accent1 15 6 3" xfId="850" xr:uid="{ACC29E8D-3A31-425D-BFD0-37A269C96360}"/>
    <cellStyle name="20% - Accent1 15 7" xfId="851" xr:uid="{2518F16F-B724-438A-AE24-097BAA596F4A}"/>
    <cellStyle name="20% - Accent1 15 7 2" xfId="852" xr:uid="{C5D3E583-ACD4-43E5-B71F-19563D545143}"/>
    <cellStyle name="20% - Accent1 15 8" xfId="853" xr:uid="{2BA5F74B-9B5B-4090-AF2C-67CF55BB9636}"/>
    <cellStyle name="20% - Accent1 15 8 2" xfId="854" xr:uid="{A89A6EFF-8952-4CC5-B514-EC251FCD69E7}"/>
    <cellStyle name="20% - Accent1 15 9" xfId="855" xr:uid="{9FBFC5B3-2847-4E1C-A1AC-AD59CF123533}"/>
    <cellStyle name="20% - Accent1 16" xfId="856" xr:uid="{B36201DE-ACBD-4A9A-9DBD-53EA3C5F606E}"/>
    <cellStyle name="20% - Accent1 16 2" xfId="857" xr:uid="{1F0B471F-922C-4C26-BEE3-3FE17A23F184}"/>
    <cellStyle name="20% - Accent1 16 2 2" xfId="858" xr:uid="{2ECC72D0-E7AF-4A58-97EC-8127DA0F866B}"/>
    <cellStyle name="20% - Accent1 16 2 2 2" xfId="859" xr:uid="{E08DA151-F13B-41D9-B445-C53261C00E48}"/>
    <cellStyle name="20% - Accent1 16 2 3" xfId="860" xr:uid="{88C41F72-BF7A-4BD4-9CD0-E873035A2FBC}"/>
    <cellStyle name="20% - Accent1 16 3" xfId="861" xr:uid="{D1294F80-5D70-4A6E-8BCE-746891C97D32}"/>
    <cellStyle name="20% - Accent1 16 3 2" xfId="862" xr:uid="{12C3F3B5-0152-4DD8-A697-289B08011D9E}"/>
    <cellStyle name="20% - Accent1 16 4" xfId="863" xr:uid="{286F9360-0B7E-41CB-8A83-3EB6AB599FE7}"/>
    <cellStyle name="20% - Accent1 17" xfId="864" xr:uid="{4271F4E9-B999-4AAB-9601-E97D7CDE7CB3}"/>
    <cellStyle name="20% - Accent1 17 2" xfId="865" xr:uid="{48B3F772-1F77-417A-9B1A-0C48989CF1D6}"/>
    <cellStyle name="20% - Accent1 17 2 2" xfId="866" xr:uid="{76D45C75-C37D-4FF1-87A8-F6A20866F09A}"/>
    <cellStyle name="20% - Accent1 17 2 2 2" xfId="867" xr:uid="{018FB41C-677D-491F-A0B7-0320F5A05572}"/>
    <cellStyle name="20% - Accent1 17 2 3" xfId="868" xr:uid="{A8E98F4C-BD9F-43BE-B90D-4E05B07F0D6F}"/>
    <cellStyle name="20% - Accent1 17 3" xfId="869" xr:uid="{AD5D1538-7D44-4575-9793-90F00CCA978C}"/>
    <cellStyle name="20% - Accent1 17 3 2" xfId="870" xr:uid="{ADD7710B-157D-4588-B8D9-CE1FE32001EB}"/>
    <cellStyle name="20% - Accent1 17 4" xfId="871" xr:uid="{EDBA3582-7F87-457E-AE7B-C2203CE9D564}"/>
    <cellStyle name="20% - Accent1 18" xfId="872" xr:uid="{F5E6DFD9-6447-4BF2-9210-BAB1266134DF}"/>
    <cellStyle name="20% - Accent1 18 2" xfId="873" xr:uid="{FBFEF02C-E122-4C6F-B31B-F9302C48245B}"/>
    <cellStyle name="20% - Accent1 18 2 2" xfId="874" xr:uid="{7584860A-6F04-40DE-8B10-CC561295A160}"/>
    <cellStyle name="20% - Accent1 18 2 2 2" xfId="875" xr:uid="{0FA09C3D-90B1-4688-A5F2-89693F9D89CA}"/>
    <cellStyle name="20% - Accent1 18 2 3" xfId="876" xr:uid="{2019A50A-26F6-492D-801F-D76331698D18}"/>
    <cellStyle name="20% - Accent1 18 3" xfId="877" xr:uid="{F6195284-5109-4631-A422-B71C2ED50587}"/>
    <cellStyle name="20% - Accent1 18 3 2" xfId="878" xr:uid="{5EAE39D4-582A-4AE4-A0E2-99C77C6DB1B0}"/>
    <cellStyle name="20% - Accent1 18 4" xfId="879" xr:uid="{6D8B573E-4D09-4F9A-9867-01D9A9A39FF7}"/>
    <cellStyle name="20% - Accent1 19" xfId="880" xr:uid="{356AF8C8-1529-497A-9813-7682B82E52D3}"/>
    <cellStyle name="20% - Accent1 19 2" xfId="881" xr:uid="{0B063CCF-D909-4907-BA94-B19017F087D2}"/>
    <cellStyle name="20% - Accent1 19 2 2" xfId="882" xr:uid="{B6936086-152D-42A2-9E36-A914D265652D}"/>
    <cellStyle name="20% - Accent1 19 3" xfId="883" xr:uid="{8BAA4106-41BA-4616-B2D8-B7A9F5049740}"/>
    <cellStyle name="20% - Accent1 2" xfId="117" xr:uid="{7539F133-3BB1-4837-81DA-77A1BAB47D38}"/>
    <cellStyle name="20% - Accent1 2 10" xfId="884" xr:uid="{66677BDD-651B-499C-AF57-80FF24F76508}"/>
    <cellStyle name="20% - Accent1 2 10 10" xfId="885" xr:uid="{7BD369F8-FAA1-4164-92F8-DB3A0CA59CD9}"/>
    <cellStyle name="20% - Accent1 2 10 10 2" xfId="886" xr:uid="{8F2BF024-BA8D-4C7B-83D7-E6FEFE71784B}"/>
    <cellStyle name="20% - Accent1 2 10 11" xfId="887" xr:uid="{020533EE-39BF-4FF6-BF13-5F3E85CF699F}"/>
    <cellStyle name="20% - Accent1 2 10 2" xfId="888" xr:uid="{D0389C4F-8A02-4CDF-B689-1FD78442ABE9}"/>
    <cellStyle name="20% - Accent1 2 10 2 2" xfId="889" xr:uid="{F29E3522-8D9A-4938-B11D-711D3E33DDBD}"/>
    <cellStyle name="20% - Accent1 2 10 2 2 2" xfId="890" xr:uid="{26D66ABA-4F83-459A-A5C1-336DCEE442E0}"/>
    <cellStyle name="20% - Accent1 2 10 2 2 2 2" xfId="891" xr:uid="{CDC9BD99-CB79-4F7E-BD0B-58D670925804}"/>
    <cellStyle name="20% - Accent1 2 10 2 2 2 2 2" xfId="892" xr:uid="{3D741243-CB01-4992-B3FC-FB2334805AC6}"/>
    <cellStyle name="20% - Accent1 2 10 2 2 2 3" xfId="893" xr:uid="{22208ED5-C99A-4108-B9AB-0C133683C165}"/>
    <cellStyle name="20% - Accent1 2 10 2 2 3" xfId="894" xr:uid="{F0C375E8-F5A7-49BD-943F-BC3150E6284C}"/>
    <cellStyle name="20% - Accent1 2 10 2 2 3 2" xfId="895" xr:uid="{002DACED-BD7C-4730-BBAC-879C34487B26}"/>
    <cellStyle name="20% - Accent1 2 10 2 2 4" xfId="896" xr:uid="{AF5DBE33-E54F-45C2-A5A8-698FE57FD9A2}"/>
    <cellStyle name="20% - Accent1 2 10 2 3" xfId="897" xr:uid="{F08BF0D0-CFFA-4ED4-8E88-2AA884161ADA}"/>
    <cellStyle name="20% - Accent1 2 10 2 3 2" xfId="898" xr:uid="{BCB18819-7A04-45AD-BB6A-B2BB0C2421B6}"/>
    <cellStyle name="20% - Accent1 2 10 2 3 2 2" xfId="899" xr:uid="{3A188149-209E-477F-9499-6929BDFD4FE6}"/>
    <cellStyle name="20% - Accent1 2 10 2 3 2 2 2" xfId="900" xr:uid="{E4E6B0F6-5252-4192-B93D-B8477E776259}"/>
    <cellStyle name="20% - Accent1 2 10 2 3 2 3" xfId="901" xr:uid="{86408C08-CE4D-487E-8F18-078C67F62B59}"/>
    <cellStyle name="20% - Accent1 2 10 2 3 3" xfId="902" xr:uid="{46E8AFB6-BA86-46D7-8CD8-E9C43EE8368D}"/>
    <cellStyle name="20% - Accent1 2 10 2 3 3 2" xfId="903" xr:uid="{B4D9D1CD-AB71-41E5-AFCA-38F6B63139B1}"/>
    <cellStyle name="20% - Accent1 2 10 2 3 4" xfId="904" xr:uid="{37F7AB62-6401-4459-A20D-80AB08CC8E9A}"/>
    <cellStyle name="20% - Accent1 2 10 2 4" xfId="905" xr:uid="{A993ED8C-4632-4822-9D8B-1A4EFF40C304}"/>
    <cellStyle name="20% - Accent1 2 10 2 4 2" xfId="906" xr:uid="{21822C57-F731-466A-A799-617F21E0BBF1}"/>
    <cellStyle name="20% - Accent1 2 10 2 4 2 2" xfId="907" xr:uid="{5CBD603D-AA37-4153-8062-D46D9F0B6EBA}"/>
    <cellStyle name="20% - Accent1 2 10 2 4 2 2 2" xfId="908" xr:uid="{A7F25410-6F24-449E-B402-8C827BDB57A0}"/>
    <cellStyle name="20% - Accent1 2 10 2 4 2 3" xfId="909" xr:uid="{BDEF2A92-1A0D-402A-821E-A2AF69A2A393}"/>
    <cellStyle name="20% - Accent1 2 10 2 4 3" xfId="910" xr:uid="{E279A293-A85E-4F1F-AD68-68D3E088538B}"/>
    <cellStyle name="20% - Accent1 2 10 2 4 3 2" xfId="911" xr:uid="{4C1A7283-BA6A-409C-BD22-777946A5C725}"/>
    <cellStyle name="20% - Accent1 2 10 2 4 4" xfId="912" xr:uid="{848400A5-28FF-4600-BB8F-F5C3257D3FF0}"/>
    <cellStyle name="20% - Accent1 2 10 2 5" xfId="913" xr:uid="{17BA9401-80CE-4ACB-BF0F-7650193E4A2A}"/>
    <cellStyle name="20% - Accent1 2 10 2 5 2" xfId="914" xr:uid="{4BDCC5E3-2C4F-475D-AAE6-1FCFD44EC8AA}"/>
    <cellStyle name="20% - Accent1 2 10 2 5 2 2" xfId="915" xr:uid="{DC1EA5B6-69F3-4628-934D-CE4EEF514CC3}"/>
    <cellStyle name="20% - Accent1 2 10 2 5 3" xfId="916" xr:uid="{ACC6FAE0-3694-4DA7-88DA-1229FA830DDC}"/>
    <cellStyle name="20% - Accent1 2 10 2 6" xfId="118" xr:uid="{7A462598-0414-4C81-AAA1-8E5BA5B8755E}"/>
    <cellStyle name="20% - Accent1 2 10 2 6 2" xfId="119" xr:uid="{7A760821-93FE-4F2B-8214-0EA4E864F523}"/>
    <cellStyle name="20% - Accent1 2 10 2 6 2 2" xfId="917" xr:uid="{6B7E22B8-CB35-43FF-B652-A49C2666456D}"/>
    <cellStyle name="20% - Accent1 2 10 2 6 3" xfId="120" xr:uid="{E07B44CF-5C45-4CBE-AAD9-D134EF1CDCF4}"/>
    <cellStyle name="20% - Accent1 2 10 2 6 4" xfId="918" xr:uid="{B9D075CA-82FC-4315-BD9B-B1E96719F0C1}"/>
    <cellStyle name="20% - Accent1 2 10 2 7" xfId="121" xr:uid="{43F5B32E-DF79-40C8-B8D7-FEF7971A56DB}"/>
    <cellStyle name="20% - Accent1 2 10 2 7 2" xfId="122" xr:uid="{32BCDEE2-6C38-4890-B2FB-AAC9A17F79B0}"/>
    <cellStyle name="20% - Accent1 2 10 2 7 3" xfId="123" xr:uid="{95C39F70-8AFB-4072-9B65-FFFC08C5029B}"/>
    <cellStyle name="20% - Accent1 2 10 2 8" xfId="919" xr:uid="{4818C1F3-C534-4767-ABEA-5906DD076EFF}"/>
    <cellStyle name="20% - Accent1 2 10 2 8 2" xfId="920" xr:uid="{32C48C3E-5F46-4EFB-A11E-8DBC8046DA6C}"/>
    <cellStyle name="20% - Accent1 2 10 2 9" xfId="921" xr:uid="{8F16F484-6946-4EEF-888A-26C41AF5127B}"/>
    <cellStyle name="20% - Accent1 2 10 3" xfId="922" xr:uid="{D0B5A90F-1FFA-46FF-96F5-75B836EE0C53}"/>
    <cellStyle name="20% - Accent1 2 10 3 2" xfId="923" xr:uid="{E5375F31-98F2-42D7-AF0A-AF1352889241}"/>
    <cellStyle name="20% - Accent1 2 10 3 2 2" xfId="924" xr:uid="{524E5DB8-8540-44CC-8028-1FCE698E84C9}"/>
    <cellStyle name="20% - Accent1 2 10 3 2 2 2" xfId="925" xr:uid="{A4FBCC48-1C63-49CA-B256-1DF651CCA39B}"/>
    <cellStyle name="20% - Accent1 2 10 3 2 2 2 2" xfId="926" xr:uid="{79DC962B-9DDD-421B-86C2-8590FF903492}"/>
    <cellStyle name="20% - Accent1 2 10 3 2 2 3" xfId="927" xr:uid="{27BC4414-E495-41BF-B333-23ECE23AACF1}"/>
    <cellStyle name="20% - Accent1 2 10 3 2 3" xfId="928" xr:uid="{19AE6A2C-780B-4EAF-A897-B6DC0E7C9F2B}"/>
    <cellStyle name="20% - Accent1 2 10 3 2 3 2" xfId="929" xr:uid="{EB6EABE8-B80D-4D37-B924-1E3D327BFB1C}"/>
    <cellStyle name="20% - Accent1 2 10 3 2 4" xfId="930" xr:uid="{E02D664D-7BB5-47D5-B684-C024956D8B37}"/>
    <cellStyle name="20% - Accent1 2 10 3 3" xfId="931" xr:uid="{2BE70AA5-F4E8-47B0-AFDE-61549BC35516}"/>
    <cellStyle name="20% - Accent1 2 10 3 3 2" xfId="932" xr:uid="{79846C54-CD0D-49EA-A9ED-0C8D672B382F}"/>
    <cellStyle name="20% - Accent1 2 10 3 3 2 2" xfId="933" xr:uid="{FC696C41-CC62-43F9-95DE-4132A164BA09}"/>
    <cellStyle name="20% - Accent1 2 10 3 3 2 2 2" xfId="934" xr:uid="{782C69C3-0D8B-4956-9A09-2C466403FF70}"/>
    <cellStyle name="20% - Accent1 2 10 3 3 2 3" xfId="935" xr:uid="{CEE35862-9199-4FA0-817C-B05AB27B8A37}"/>
    <cellStyle name="20% - Accent1 2 10 3 3 3" xfId="936" xr:uid="{04D82AB2-D1B1-45D9-92F6-E7C880F89052}"/>
    <cellStyle name="20% - Accent1 2 10 3 3 3 2" xfId="937" xr:uid="{8CE7E5E1-C3FC-42B7-9905-FA67456F0885}"/>
    <cellStyle name="20% - Accent1 2 10 3 3 4" xfId="938" xr:uid="{386B5790-3534-4524-A169-ED65F1E829F0}"/>
    <cellStyle name="20% - Accent1 2 10 3 4" xfId="939" xr:uid="{E920DCE8-C188-444C-A158-80EA1E82CC69}"/>
    <cellStyle name="20% - Accent1 2 10 3 4 2" xfId="940" xr:uid="{2826DF91-DD7F-4773-A8A5-0F8E903ED19C}"/>
    <cellStyle name="20% - Accent1 2 10 3 4 2 2" xfId="941" xr:uid="{AF466B7A-43AF-4126-A973-F2D96BCCE944}"/>
    <cellStyle name="20% - Accent1 2 10 3 4 2 2 2" xfId="942" xr:uid="{A48539A1-E18A-4543-AB17-CFE50624AEC1}"/>
    <cellStyle name="20% - Accent1 2 10 3 4 2 3" xfId="943" xr:uid="{430BAA60-03E6-47B8-BD34-F1CA7E4C7A76}"/>
    <cellStyle name="20% - Accent1 2 10 3 4 3" xfId="944" xr:uid="{062A3369-A1D3-49EF-A64C-DBD1542724AB}"/>
    <cellStyle name="20% - Accent1 2 10 3 4 3 2" xfId="945" xr:uid="{47D2ABF0-753D-47AD-9A61-48A432DA6953}"/>
    <cellStyle name="20% - Accent1 2 10 3 4 4" xfId="946" xr:uid="{8CDFF75B-DFAB-4B3E-9CD5-2A35A4E6091A}"/>
    <cellStyle name="20% - Accent1 2 10 3 5" xfId="947" xr:uid="{FE7FEC32-7EF6-4F6F-9AEE-9CD8693AC6F1}"/>
    <cellStyle name="20% - Accent1 2 10 3 5 2" xfId="948" xr:uid="{88EA892F-5D59-4609-AB7B-5D34710956E2}"/>
    <cellStyle name="20% - Accent1 2 10 3 5 2 2" xfId="949" xr:uid="{92EB216C-EF58-4CA7-8BED-AB1DC0D726F3}"/>
    <cellStyle name="20% - Accent1 2 10 3 5 3" xfId="950" xr:uid="{185FC0A6-1D15-4B09-934D-D9F2177BDD62}"/>
    <cellStyle name="20% - Accent1 2 10 3 6" xfId="951" xr:uid="{3D97FC92-0AA5-45EA-8B3A-79E059C92230}"/>
    <cellStyle name="20% - Accent1 2 10 3 6 2" xfId="952" xr:uid="{451E97A9-47D9-41F7-80D2-6D59A1914A9E}"/>
    <cellStyle name="20% - Accent1 2 10 3 6 2 2" xfId="953" xr:uid="{AE44F150-BE8A-413F-8A7E-572C80B70690}"/>
    <cellStyle name="20% - Accent1 2 10 3 6 3" xfId="954" xr:uid="{B4239EE5-809C-42F4-9C75-8DCB4414D0DD}"/>
    <cellStyle name="20% - Accent1 2 10 3 7" xfId="955" xr:uid="{2CF55C1F-A034-4F63-BB37-9FCD15225551}"/>
    <cellStyle name="20% - Accent1 2 10 3 7 2" xfId="956" xr:uid="{4DFF5F2D-4C3B-4447-BC37-C6E5A07BFB63}"/>
    <cellStyle name="20% - Accent1 2 10 3 8" xfId="957" xr:uid="{8292A986-119A-45B6-88F2-29CC171E491A}"/>
    <cellStyle name="20% - Accent1 2 10 3 8 2" xfId="958" xr:uid="{694E7E04-72AE-41F3-BF51-AC485D35627C}"/>
    <cellStyle name="20% - Accent1 2 10 3 9" xfId="959" xr:uid="{39484A38-4859-4542-B102-1666456BECC7}"/>
    <cellStyle name="20% - Accent1 2 10 4" xfId="960" xr:uid="{673FAF4B-308D-4108-8A69-BCAF76BE6789}"/>
    <cellStyle name="20% - Accent1 2 10 4 2" xfId="961" xr:uid="{08D1CF0F-F7D0-4164-BFA8-453F04FF54D5}"/>
    <cellStyle name="20% - Accent1 2 10 4 2 2" xfId="962" xr:uid="{812451E5-C85E-48BB-A7A9-1752849C064A}"/>
    <cellStyle name="20% - Accent1 2 10 4 2 2 2" xfId="963" xr:uid="{63D1F6DA-C484-4421-A66A-63D37A41D783}"/>
    <cellStyle name="20% - Accent1 2 10 4 2 3" xfId="964" xr:uid="{9037BAD1-E051-4B3C-B87D-F452D2DD3BCE}"/>
    <cellStyle name="20% - Accent1 2 10 4 3" xfId="965" xr:uid="{DAFA362F-28A7-427F-97C7-32A0555412D1}"/>
    <cellStyle name="20% - Accent1 2 10 4 3 2" xfId="966" xr:uid="{42B18D9A-1A3C-45A5-999E-2973B76CC1BF}"/>
    <cellStyle name="20% - Accent1 2 10 4 4" xfId="967" xr:uid="{06C7BD18-014E-43F1-8525-0961AE51B321}"/>
    <cellStyle name="20% - Accent1 2 10 5" xfId="968" xr:uid="{55650215-44FF-4E00-850E-760C58BFD31A}"/>
    <cellStyle name="20% - Accent1 2 10 5 2" xfId="969" xr:uid="{63056EF7-3980-46B8-ADCA-2E862140F284}"/>
    <cellStyle name="20% - Accent1 2 10 5 2 2" xfId="970" xr:uid="{3F89520D-6D81-4990-8338-62FB0A1945D7}"/>
    <cellStyle name="20% - Accent1 2 10 5 2 2 2" xfId="971" xr:uid="{4807BA66-07DB-4392-8781-9FC747040724}"/>
    <cellStyle name="20% - Accent1 2 10 5 2 3" xfId="972" xr:uid="{31C9537A-37AB-45FC-8A19-7DAACE501138}"/>
    <cellStyle name="20% - Accent1 2 10 5 3" xfId="973" xr:uid="{427C29A0-2AEC-4782-A8EC-E9EE3499926C}"/>
    <cellStyle name="20% - Accent1 2 10 5 3 2" xfId="974" xr:uid="{531B89B1-7486-4302-A85C-AF21E3A5B80F}"/>
    <cellStyle name="20% - Accent1 2 10 5 4" xfId="975" xr:uid="{D771F7ED-AF08-40C1-BA10-432A324A4EEA}"/>
    <cellStyle name="20% - Accent1 2 10 6" xfId="976" xr:uid="{F660ADAB-C0F8-42AD-BE9E-343E4FD26AEB}"/>
    <cellStyle name="20% - Accent1 2 10 6 2" xfId="977" xr:uid="{7D0B9F02-16C1-4DBC-B164-F74325F43DA8}"/>
    <cellStyle name="20% - Accent1 2 10 6 2 2" xfId="978" xr:uid="{ACFD68DB-2829-4D4D-BEEB-5E7DBB6FCCA7}"/>
    <cellStyle name="20% - Accent1 2 10 6 2 2 2" xfId="979" xr:uid="{C741BF5F-14DF-4C8D-A073-0B654AFBC273}"/>
    <cellStyle name="20% - Accent1 2 10 6 2 3" xfId="980" xr:uid="{6A034717-0E68-4B7C-92EA-D3D26D864B2B}"/>
    <cellStyle name="20% - Accent1 2 10 6 3" xfId="981" xr:uid="{D15F7FC3-95A9-48D2-8EC7-2E55261D7B10}"/>
    <cellStyle name="20% - Accent1 2 10 6 3 2" xfId="982" xr:uid="{DFC2FC2C-5BFC-4916-B01D-6AEE27D8BAD7}"/>
    <cellStyle name="20% - Accent1 2 10 6 4" xfId="983" xr:uid="{E05E125C-FD53-493D-8A8C-63B94751B1AD}"/>
    <cellStyle name="20% - Accent1 2 10 7" xfId="984" xr:uid="{355E7885-318B-43B3-AC48-F44EAEDFD506}"/>
    <cellStyle name="20% - Accent1 2 10 7 2" xfId="985" xr:uid="{FAC95B96-65F2-44FA-AAC6-09984077B873}"/>
    <cellStyle name="20% - Accent1 2 10 7 2 2" xfId="986" xr:uid="{61E9340B-1EC5-46EB-9C2E-121A48AA08E2}"/>
    <cellStyle name="20% - Accent1 2 10 7 3" xfId="987" xr:uid="{1F0C57AA-B3D7-4B46-AF5B-C57956654A1E}"/>
    <cellStyle name="20% - Accent1 2 10 8" xfId="988" xr:uid="{2F71AFAF-3DFC-48AA-976A-F1D10FB9D665}"/>
    <cellStyle name="20% - Accent1 2 10 8 2" xfId="989" xr:uid="{3BA70EDA-8BE4-4EE9-AAFF-714892D4E61F}"/>
    <cellStyle name="20% - Accent1 2 10 8 2 2" xfId="990" xr:uid="{FC0159A4-0FB4-43E9-902A-7F2CF1D26886}"/>
    <cellStyle name="20% - Accent1 2 10 8 3" xfId="991" xr:uid="{515A0CC0-F896-49D8-9282-11FF4BD53527}"/>
    <cellStyle name="20% - Accent1 2 10 9" xfId="992" xr:uid="{A31D8B92-1FBF-4854-8ADA-7BDB95E35E8C}"/>
    <cellStyle name="20% - Accent1 2 10 9 2" xfId="993" xr:uid="{DC37850D-57AB-467A-840E-3B8164FB2E20}"/>
    <cellStyle name="20% - Accent1 2 11" xfId="994" xr:uid="{249D8B0E-A16B-47E8-9D0F-3FCE92694359}"/>
    <cellStyle name="20% - Accent1 2 11 10" xfId="995" xr:uid="{BDD0FC48-0796-4AA8-B724-054F8D13B9D6}"/>
    <cellStyle name="20% - Accent1 2 11 10 2" xfId="996" xr:uid="{2C2F7135-1F4F-4938-941B-C06575975BD4}"/>
    <cellStyle name="20% - Accent1 2 11 11" xfId="997" xr:uid="{2C2F2446-868C-4E47-9F1D-3F0E03E3F8B9}"/>
    <cellStyle name="20% - Accent1 2 11 2" xfId="998" xr:uid="{38C15235-2F13-40F9-B688-C75F51BDA4BD}"/>
    <cellStyle name="20% - Accent1 2 11 2 2" xfId="999" xr:uid="{01124D8F-3569-46E6-B61B-31CA9A1B0B28}"/>
    <cellStyle name="20% - Accent1 2 11 2 2 2" xfId="1000" xr:uid="{63184427-AD26-42CC-8263-865E67532E1D}"/>
    <cellStyle name="20% - Accent1 2 11 2 2 2 2" xfId="1001" xr:uid="{04B7D342-328E-4B08-881F-F0CB9E324638}"/>
    <cellStyle name="20% - Accent1 2 11 2 2 2 2 2" xfId="1002" xr:uid="{70CC39F6-CD72-476F-BC4F-E6D5110EF989}"/>
    <cellStyle name="20% - Accent1 2 11 2 2 2 3" xfId="1003" xr:uid="{E70B3E08-EFD0-43B2-AA24-ECBFE5BFB608}"/>
    <cellStyle name="20% - Accent1 2 11 2 2 3" xfId="1004" xr:uid="{6349D0BC-1B73-466D-A23F-3916F4449F93}"/>
    <cellStyle name="20% - Accent1 2 11 2 2 3 2" xfId="1005" xr:uid="{8C7A6788-C16B-4587-A180-87AF0E99C337}"/>
    <cellStyle name="20% - Accent1 2 11 2 2 4" xfId="1006" xr:uid="{2A42CA53-7C66-405D-BB42-3E373B63A8AB}"/>
    <cellStyle name="20% - Accent1 2 11 2 3" xfId="1007" xr:uid="{6E9DDD78-5D0B-43DF-934D-AF8965E94A72}"/>
    <cellStyle name="20% - Accent1 2 11 2 3 2" xfId="1008" xr:uid="{4919209E-E00F-4D2E-BCC6-0A065852CEA3}"/>
    <cellStyle name="20% - Accent1 2 11 2 3 2 2" xfId="1009" xr:uid="{421ED427-8F2B-4E1B-B0E6-56006752DB00}"/>
    <cellStyle name="20% - Accent1 2 11 2 3 2 2 2" xfId="1010" xr:uid="{8ED7B110-28D9-4ACE-8014-48F1635377B0}"/>
    <cellStyle name="20% - Accent1 2 11 2 3 2 3" xfId="1011" xr:uid="{9E0E236F-C3E8-4FD6-B753-C2AF36ADF0D4}"/>
    <cellStyle name="20% - Accent1 2 11 2 3 3" xfId="1012" xr:uid="{D0A6375D-50CA-458F-B5A1-541D91D7F82B}"/>
    <cellStyle name="20% - Accent1 2 11 2 3 3 2" xfId="1013" xr:uid="{4F0664F1-4C25-46C1-995F-4584BAA7B3DD}"/>
    <cellStyle name="20% - Accent1 2 11 2 3 4" xfId="1014" xr:uid="{8CE4921D-8661-4E89-AF07-E5745871AB24}"/>
    <cellStyle name="20% - Accent1 2 11 2 4" xfId="1015" xr:uid="{36F57BFF-F5FC-4B21-A8AE-B7E9CDA8335D}"/>
    <cellStyle name="20% - Accent1 2 11 2 4 2" xfId="1016" xr:uid="{61005810-9D47-49B8-ABA8-667FC7E67277}"/>
    <cellStyle name="20% - Accent1 2 11 2 4 2 2" xfId="1017" xr:uid="{D902214A-46BA-46F4-AA4C-4D9C1AE57710}"/>
    <cellStyle name="20% - Accent1 2 11 2 4 2 2 2" xfId="1018" xr:uid="{3043D529-3F58-4DE4-BEF2-D2FFF5E2DA65}"/>
    <cellStyle name="20% - Accent1 2 11 2 4 2 3" xfId="1019" xr:uid="{07F6DC35-7152-43E6-B4A3-9F3FA47647AF}"/>
    <cellStyle name="20% - Accent1 2 11 2 4 3" xfId="1020" xr:uid="{6873765C-0ADB-4AA7-815A-88DAF40B4330}"/>
    <cellStyle name="20% - Accent1 2 11 2 4 3 2" xfId="1021" xr:uid="{813CFB5C-69F2-469F-9A6F-04075F29ACE1}"/>
    <cellStyle name="20% - Accent1 2 11 2 4 4" xfId="1022" xr:uid="{CEE3C452-614C-48AF-AC72-97549DD1B1B0}"/>
    <cellStyle name="20% - Accent1 2 11 2 5" xfId="1023" xr:uid="{658B9D10-E9F6-4EDB-AB87-A1CD38A56374}"/>
    <cellStyle name="20% - Accent1 2 11 2 5 2" xfId="1024" xr:uid="{FA3F1C71-1678-4EF7-9F83-996C83984377}"/>
    <cellStyle name="20% - Accent1 2 11 2 5 2 2" xfId="1025" xr:uid="{9F4D1551-3DE4-48ED-9812-31117ADEE2D0}"/>
    <cellStyle name="20% - Accent1 2 11 2 5 3" xfId="1026" xr:uid="{B745C25C-60AE-4BEE-A263-A52A8363AAEA}"/>
    <cellStyle name="20% - Accent1 2 11 2 6" xfId="1027" xr:uid="{4ABFB9D8-93A9-49F8-8D2B-F068F9B7C008}"/>
    <cellStyle name="20% - Accent1 2 11 2 6 2" xfId="1028" xr:uid="{B4FF61DD-A44C-471F-9521-82C7717907CD}"/>
    <cellStyle name="20% - Accent1 2 11 2 6 2 2" xfId="1029" xr:uid="{E4467522-4979-407A-A869-4190A6147149}"/>
    <cellStyle name="20% - Accent1 2 11 2 6 3" xfId="1030" xr:uid="{013C5B0D-D750-4DF9-867A-23CA52C56BB7}"/>
    <cellStyle name="20% - Accent1 2 11 2 7" xfId="1031" xr:uid="{D2864B83-88E2-4801-A973-CDADE82C5A79}"/>
    <cellStyle name="20% - Accent1 2 11 2 7 2" xfId="1032" xr:uid="{D9DFC790-8D5D-47F8-8A6B-C134765BA601}"/>
    <cellStyle name="20% - Accent1 2 11 2 8" xfId="1033" xr:uid="{5AE48B5F-2CF6-43F3-BA33-193DA91FA1BE}"/>
    <cellStyle name="20% - Accent1 2 11 2 8 2" xfId="1034" xr:uid="{C247DEAF-14D1-417A-9D66-CC2B3E485A1B}"/>
    <cellStyle name="20% - Accent1 2 11 2 9" xfId="1035" xr:uid="{6BEE0EE5-A9F9-4E71-A0E6-0FFD201A63F8}"/>
    <cellStyle name="20% - Accent1 2 11 3" xfId="1036" xr:uid="{C62C1D93-5BA4-467A-9C27-CB1ED92B4669}"/>
    <cellStyle name="20% - Accent1 2 11 3 2" xfId="1037" xr:uid="{4D3A76E1-A38C-4F8E-8A2B-C53E34879FB9}"/>
    <cellStyle name="20% - Accent1 2 11 3 2 2" xfId="1038" xr:uid="{9B4BD380-D3C8-44F3-91E8-E3493135E791}"/>
    <cellStyle name="20% - Accent1 2 11 3 2 2 2" xfId="1039" xr:uid="{2D6B2F81-D20E-4F73-9741-DA5D55875305}"/>
    <cellStyle name="20% - Accent1 2 11 3 2 2 2 2" xfId="1040" xr:uid="{55B274C7-FCE1-4D72-B794-4114402FBFD2}"/>
    <cellStyle name="20% - Accent1 2 11 3 2 2 3" xfId="1041" xr:uid="{F67ECCD2-C9A8-401E-B0CC-7D4373DB3EB7}"/>
    <cellStyle name="20% - Accent1 2 11 3 2 3" xfId="1042" xr:uid="{64CB03B2-0147-4EE2-83FF-23D56F7DF72A}"/>
    <cellStyle name="20% - Accent1 2 11 3 2 3 2" xfId="1043" xr:uid="{C461850F-F163-441F-A7BB-1521611B4F55}"/>
    <cellStyle name="20% - Accent1 2 11 3 2 4" xfId="1044" xr:uid="{FC920C2F-F207-4914-84A3-55F79F391955}"/>
    <cellStyle name="20% - Accent1 2 11 3 3" xfId="1045" xr:uid="{55586537-FAB5-4243-BBB5-9632300228EA}"/>
    <cellStyle name="20% - Accent1 2 11 3 3 2" xfId="1046" xr:uid="{D2111ABC-8E42-46B9-BA55-A34F3E557570}"/>
    <cellStyle name="20% - Accent1 2 11 3 3 2 2" xfId="1047" xr:uid="{268F15B2-A44A-457C-AF26-2E314B76F8FB}"/>
    <cellStyle name="20% - Accent1 2 11 3 3 2 2 2" xfId="1048" xr:uid="{6C62D450-3A44-40EF-94EC-418AC89798A2}"/>
    <cellStyle name="20% - Accent1 2 11 3 3 2 3" xfId="1049" xr:uid="{1131298A-7BA2-4827-8525-827B8FA937EF}"/>
    <cellStyle name="20% - Accent1 2 11 3 3 3" xfId="1050" xr:uid="{A959F1DE-8199-4249-888B-48AC8CACA36C}"/>
    <cellStyle name="20% - Accent1 2 11 3 3 3 2" xfId="1051" xr:uid="{6E2FFAC2-23AA-4F41-A52F-CAAF966FD7B2}"/>
    <cellStyle name="20% - Accent1 2 11 3 3 4" xfId="1052" xr:uid="{CC1C14C1-39DA-45CB-BC87-CF5763653364}"/>
    <cellStyle name="20% - Accent1 2 11 3 4" xfId="1053" xr:uid="{DB90ADE3-FBB4-48F5-A8F7-2C08F678763C}"/>
    <cellStyle name="20% - Accent1 2 11 3 4 2" xfId="1054" xr:uid="{46D98BFA-005A-4A1F-B214-C855EF57B0FF}"/>
    <cellStyle name="20% - Accent1 2 11 3 4 2 2" xfId="1055" xr:uid="{8E7210A8-D101-4AAF-AB87-2F8FFF536341}"/>
    <cellStyle name="20% - Accent1 2 11 3 4 2 2 2" xfId="1056" xr:uid="{64B09F9D-1533-4E36-9FB2-DBF3C6E214D7}"/>
    <cellStyle name="20% - Accent1 2 11 3 4 2 3" xfId="1057" xr:uid="{1BA3E3F9-DFC2-4B07-A56E-ADCF9EEBD33F}"/>
    <cellStyle name="20% - Accent1 2 11 3 4 3" xfId="1058" xr:uid="{A98308D3-D50D-47D8-B10E-DA6F5485E3FF}"/>
    <cellStyle name="20% - Accent1 2 11 3 4 3 2" xfId="1059" xr:uid="{03E1CD1F-E8BD-4D23-9BA3-0B835B75C5FE}"/>
    <cellStyle name="20% - Accent1 2 11 3 4 4" xfId="1060" xr:uid="{D4523476-D44A-4964-863B-07CA314A6F0F}"/>
    <cellStyle name="20% - Accent1 2 11 3 5" xfId="1061" xr:uid="{43D47EB0-78ED-4276-8209-0AC444BB4951}"/>
    <cellStyle name="20% - Accent1 2 11 3 5 2" xfId="1062" xr:uid="{9520E183-2F60-4F82-A911-DDD7F269F516}"/>
    <cellStyle name="20% - Accent1 2 11 3 5 2 2" xfId="1063" xr:uid="{48935D58-4066-4324-AC68-F4B4D2C3135C}"/>
    <cellStyle name="20% - Accent1 2 11 3 5 3" xfId="1064" xr:uid="{A6129D9C-3D7B-4E6E-93BD-3E5F6609BE6C}"/>
    <cellStyle name="20% - Accent1 2 11 3 6" xfId="1065" xr:uid="{ABA914FF-9B22-4C6B-83CA-D032DFDF6DCA}"/>
    <cellStyle name="20% - Accent1 2 11 3 6 2" xfId="1066" xr:uid="{09DAAFAB-0EF2-4E10-A939-630C2DBE56F5}"/>
    <cellStyle name="20% - Accent1 2 11 3 6 2 2" xfId="1067" xr:uid="{E57DEE31-E3F2-458F-9426-701FDFDE3A10}"/>
    <cellStyle name="20% - Accent1 2 11 3 6 3" xfId="1068" xr:uid="{5AE23C71-5C08-4F1F-A64E-90382F490EAD}"/>
    <cellStyle name="20% - Accent1 2 11 3 7" xfId="1069" xr:uid="{0F7D43F1-9FE2-47D3-90B0-78385E5B1394}"/>
    <cellStyle name="20% - Accent1 2 11 3 7 2" xfId="1070" xr:uid="{66F42EE4-E0F2-4485-A907-ADBFE18836D4}"/>
    <cellStyle name="20% - Accent1 2 11 3 8" xfId="1071" xr:uid="{FA04051C-DED1-46B2-9938-DED6D53A1B9F}"/>
    <cellStyle name="20% - Accent1 2 11 3 8 2" xfId="1072" xr:uid="{DE1AB240-C5BE-45E1-AFEE-71734A89AE13}"/>
    <cellStyle name="20% - Accent1 2 11 3 9" xfId="1073" xr:uid="{6E2F7AED-D2E6-4A2D-84D3-8FFC75BC4DE2}"/>
    <cellStyle name="20% - Accent1 2 11 4" xfId="1074" xr:uid="{7D18DAAE-6819-4296-9587-57A3480EA046}"/>
    <cellStyle name="20% - Accent1 2 11 4 2" xfId="1075" xr:uid="{AAEDCEF2-0726-4285-A41C-8AE82098C4A8}"/>
    <cellStyle name="20% - Accent1 2 11 4 2 2" xfId="1076" xr:uid="{6B4F80C6-CF86-4DEC-8114-5F4A889A48C9}"/>
    <cellStyle name="20% - Accent1 2 11 4 2 2 2" xfId="1077" xr:uid="{318A0874-13B5-4D00-9771-7D42BC6DD855}"/>
    <cellStyle name="20% - Accent1 2 11 4 2 3" xfId="1078" xr:uid="{7723CC59-7391-4BCF-B01A-5EA731C0DECA}"/>
    <cellStyle name="20% - Accent1 2 11 4 3" xfId="1079" xr:uid="{9B9DCFD5-EC86-4929-BCC7-9A0E8EEC5A81}"/>
    <cellStyle name="20% - Accent1 2 11 4 3 2" xfId="1080" xr:uid="{48FEEF95-B6D8-4B7A-B57E-82634F4E5333}"/>
    <cellStyle name="20% - Accent1 2 11 4 4" xfId="1081" xr:uid="{D71711E6-6C2C-4588-90C5-A6730F82CB6A}"/>
    <cellStyle name="20% - Accent1 2 11 5" xfId="1082" xr:uid="{8B33C4B5-7CEC-48F0-A534-0B55887653E8}"/>
    <cellStyle name="20% - Accent1 2 11 5 2" xfId="1083" xr:uid="{D6257A9B-79A1-4265-8BAF-3BF5032C51D9}"/>
    <cellStyle name="20% - Accent1 2 11 5 2 2" xfId="1084" xr:uid="{C511D9C0-5A0E-43F8-AB36-3A9AB597526C}"/>
    <cellStyle name="20% - Accent1 2 11 5 2 2 2" xfId="1085" xr:uid="{52AD85F9-2CF1-4D3C-9E41-8317B7AA2D13}"/>
    <cellStyle name="20% - Accent1 2 11 5 2 3" xfId="1086" xr:uid="{56E10AC7-E09E-4AB8-B9B8-537F9DCAA5E7}"/>
    <cellStyle name="20% - Accent1 2 11 5 3" xfId="1087" xr:uid="{9EF4742B-F626-48D1-8B5B-C113F9167025}"/>
    <cellStyle name="20% - Accent1 2 11 5 3 2" xfId="1088" xr:uid="{401D3B76-63B2-4AB6-A23C-407411065D20}"/>
    <cellStyle name="20% - Accent1 2 11 5 4" xfId="1089" xr:uid="{817ACA0B-0B26-40B7-93E4-270740D2C3BA}"/>
    <cellStyle name="20% - Accent1 2 11 6" xfId="1090" xr:uid="{CF436C2C-A894-4EF6-9F38-0B348E4D9659}"/>
    <cellStyle name="20% - Accent1 2 11 6 2" xfId="1091" xr:uid="{68231251-ACD3-450B-9257-E7429E29FC65}"/>
    <cellStyle name="20% - Accent1 2 11 6 2 2" xfId="1092" xr:uid="{58C387B3-7A35-44C0-8737-51391A0CAC3A}"/>
    <cellStyle name="20% - Accent1 2 11 6 2 2 2" xfId="1093" xr:uid="{23F43939-027F-4554-A215-AB469A65A901}"/>
    <cellStyle name="20% - Accent1 2 11 6 2 3" xfId="1094" xr:uid="{C39AA876-358E-4C74-84AC-2F200C473677}"/>
    <cellStyle name="20% - Accent1 2 11 6 3" xfId="1095" xr:uid="{F8B89B61-6254-4217-9C67-48A1A74AA952}"/>
    <cellStyle name="20% - Accent1 2 11 6 3 2" xfId="1096" xr:uid="{5ADF5D76-C83C-400B-8402-676CDA540441}"/>
    <cellStyle name="20% - Accent1 2 11 6 4" xfId="1097" xr:uid="{599AAB3F-FD37-48E2-A7DB-7772D52E444C}"/>
    <cellStyle name="20% - Accent1 2 11 7" xfId="1098" xr:uid="{5488CC6B-A229-458A-8422-759A3D44D0A2}"/>
    <cellStyle name="20% - Accent1 2 11 7 2" xfId="1099" xr:uid="{6F206690-AFDB-42F2-BC1C-BC9738752787}"/>
    <cellStyle name="20% - Accent1 2 11 7 2 2" xfId="1100" xr:uid="{CBFFD86A-9D60-486D-8242-AFFDB77F9651}"/>
    <cellStyle name="20% - Accent1 2 11 7 3" xfId="1101" xr:uid="{932C901B-244F-4635-888D-AEA55EBEB78C}"/>
    <cellStyle name="20% - Accent1 2 11 8" xfId="1102" xr:uid="{163637C1-BB0A-4648-AC7F-DD6E45EF4D64}"/>
    <cellStyle name="20% - Accent1 2 11 8 2" xfId="1103" xr:uid="{6BE1C9B4-4607-4957-BD19-108F7A58F3BF}"/>
    <cellStyle name="20% - Accent1 2 11 8 2 2" xfId="1104" xr:uid="{CFCD304C-4BDC-4DF5-B11E-B2EB61DBA3BB}"/>
    <cellStyle name="20% - Accent1 2 11 8 3" xfId="1105" xr:uid="{B430C514-4678-457C-A9F8-698D37C1F7B8}"/>
    <cellStyle name="20% - Accent1 2 11 9" xfId="1106" xr:uid="{651FF103-9CBC-48BE-AEB7-7BBDD0392673}"/>
    <cellStyle name="20% - Accent1 2 11 9 2" xfId="1107" xr:uid="{F395CD40-7DA5-47A4-9DE1-5458A291A26A}"/>
    <cellStyle name="20% - Accent1 2 12" xfId="1108" xr:uid="{DCA2F706-39F2-42D8-9E5F-B24ACB7D896C}"/>
    <cellStyle name="20% - Accent1 2 12 2" xfId="1109" xr:uid="{AE599D74-A5ED-48EF-B469-555C505E2B52}"/>
    <cellStyle name="20% - Accent1 2 12 2 2" xfId="1110" xr:uid="{EBF22E90-8B88-4B96-8102-81CBDB579450}"/>
    <cellStyle name="20% - Accent1 2 12 2 2 2" xfId="1111" xr:uid="{2B88BCC3-D1E0-499F-A1AE-AA46C2252D36}"/>
    <cellStyle name="20% - Accent1 2 12 2 2 2 2" xfId="1112" xr:uid="{530C70A0-A043-4F42-B36C-046811355953}"/>
    <cellStyle name="20% - Accent1 2 12 2 2 3" xfId="1113" xr:uid="{A60CF4DE-3DFA-462E-9F74-C54961A6F435}"/>
    <cellStyle name="20% - Accent1 2 12 2 3" xfId="1114" xr:uid="{3E77D8B0-784A-4BC0-872E-4802E14DD337}"/>
    <cellStyle name="20% - Accent1 2 12 2 3 2" xfId="1115" xr:uid="{5F2937CA-586F-4AC9-84CD-65DA87A53505}"/>
    <cellStyle name="20% - Accent1 2 12 2 4" xfId="1116" xr:uid="{EB6FCA2A-6843-4069-BCE1-FE857E4B5D09}"/>
    <cellStyle name="20% - Accent1 2 12 3" xfId="1117" xr:uid="{02E4F7F0-70F0-43F7-B194-75CCE96139BA}"/>
    <cellStyle name="20% - Accent1 2 12 3 2" xfId="1118" xr:uid="{7F4C1D3A-EB5B-4C62-9121-2F1C3B1E6352}"/>
    <cellStyle name="20% - Accent1 2 12 3 2 2" xfId="1119" xr:uid="{B377F02D-6D03-4A88-BAE6-FBA93924DAD9}"/>
    <cellStyle name="20% - Accent1 2 12 3 2 2 2" xfId="1120" xr:uid="{2F8CDC51-725E-446E-A707-A82454373CFE}"/>
    <cellStyle name="20% - Accent1 2 12 3 2 3" xfId="1121" xr:uid="{A20CCE45-12BC-411D-AE51-A2525A51077E}"/>
    <cellStyle name="20% - Accent1 2 12 3 3" xfId="1122" xr:uid="{2E5DF12E-43BD-40D5-A8FC-8F7C2804D1BE}"/>
    <cellStyle name="20% - Accent1 2 12 3 3 2" xfId="1123" xr:uid="{17422633-6AF2-4793-8772-28F49B7C916B}"/>
    <cellStyle name="20% - Accent1 2 12 3 4" xfId="1124" xr:uid="{2BD3586E-6F75-4514-B8DB-441829C10DD3}"/>
    <cellStyle name="20% - Accent1 2 12 4" xfId="1125" xr:uid="{3EA099EE-CD51-4203-A398-B364746DC4B3}"/>
    <cellStyle name="20% - Accent1 2 12 4 2" xfId="1126" xr:uid="{CE98592E-92A4-40FC-8B23-3CB270FA9B14}"/>
    <cellStyle name="20% - Accent1 2 12 4 2 2" xfId="1127" xr:uid="{D4F73E6F-9BD0-47DC-859D-10B97278CE8E}"/>
    <cellStyle name="20% - Accent1 2 12 4 2 2 2" xfId="1128" xr:uid="{35BBF95E-135D-46B9-B1A9-29FB25099A23}"/>
    <cellStyle name="20% - Accent1 2 12 4 2 3" xfId="1129" xr:uid="{47B36637-BCB4-424D-8366-1B5AAED22D04}"/>
    <cellStyle name="20% - Accent1 2 12 4 3" xfId="1130" xr:uid="{5F3CCBD5-73F9-4E47-BA5F-16286BBC2356}"/>
    <cellStyle name="20% - Accent1 2 12 4 3 2" xfId="1131" xr:uid="{42D6610A-02F0-4B56-ADC2-8FFD9BB40095}"/>
    <cellStyle name="20% - Accent1 2 12 4 4" xfId="1132" xr:uid="{2253A32A-8752-48D6-A773-76149E3EB5B9}"/>
    <cellStyle name="20% - Accent1 2 12 5" xfId="1133" xr:uid="{822AB800-947C-4D06-8444-FF6526F25B73}"/>
    <cellStyle name="20% - Accent1 2 12 5 2" xfId="1134" xr:uid="{5EB2A6CE-592A-4FBF-8912-2A9B2B57987B}"/>
    <cellStyle name="20% - Accent1 2 12 5 2 2" xfId="1135" xr:uid="{ACC55D1E-DB67-4675-8AC1-187AB979F41A}"/>
    <cellStyle name="20% - Accent1 2 12 5 3" xfId="1136" xr:uid="{9F492FAC-3776-4DE2-9458-7195EC2AF053}"/>
    <cellStyle name="20% - Accent1 2 12 6" xfId="1137" xr:uid="{A4E683B7-1237-43F4-A996-3E7BD4015807}"/>
    <cellStyle name="20% - Accent1 2 12 6 2" xfId="1138" xr:uid="{D862261A-51BF-4917-9C06-25702558FB5C}"/>
    <cellStyle name="20% - Accent1 2 12 6 2 2" xfId="1139" xr:uid="{23EAFD85-3C75-4CD2-9C54-18BC74A9E773}"/>
    <cellStyle name="20% - Accent1 2 12 6 3" xfId="1140" xr:uid="{991D496F-11B5-42F9-B90B-A594A8DEDCD4}"/>
    <cellStyle name="20% - Accent1 2 12 7" xfId="1141" xr:uid="{40900E56-4B0B-425C-855B-BC0CD2A7891F}"/>
    <cellStyle name="20% - Accent1 2 12 7 2" xfId="1142" xr:uid="{D87C13A9-C5DD-4B4C-84A7-F9C1ACFCFB36}"/>
    <cellStyle name="20% - Accent1 2 12 8" xfId="1143" xr:uid="{B55B9887-91F2-484D-8649-A2F859762058}"/>
    <cellStyle name="20% - Accent1 2 12 8 2" xfId="1144" xr:uid="{24F8EADD-7D01-44CD-838E-4964782DCEF7}"/>
    <cellStyle name="20% - Accent1 2 12 9" xfId="1145" xr:uid="{4DD4C296-83B9-4401-B0FD-E1795FEA774D}"/>
    <cellStyle name="20% - Accent1 2 13" xfId="1146" xr:uid="{6BB386C2-2F31-4A8F-BA91-7C9C757A3C73}"/>
    <cellStyle name="20% - Accent1 2 13 2" xfId="1147" xr:uid="{9D6F0E8A-5575-49F8-B0D3-70A8890CD7BE}"/>
    <cellStyle name="20% - Accent1 2 13 2 2" xfId="1148" xr:uid="{8A0D4A0C-8139-4384-9F57-96B7F7649FBA}"/>
    <cellStyle name="20% - Accent1 2 13 2 2 2" xfId="1149" xr:uid="{7680728E-DF45-4232-B004-A23BBD89F4F2}"/>
    <cellStyle name="20% - Accent1 2 13 2 2 2 2" xfId="1150" xr:uid="{31C1B68B-DED4-4EDD-BD83-3B7B99B04E6C}"/>
    <cellStyle name="20% - Accent1 2 13 2 2 3" xfId="1151" xr:uid="{7C6D8800-B65C-49B6-ACD8-2A62FAA2F6AA}"/>
    <cellStyle name="20% - Accent1 2 13 2 3" xfId="1152" xr:uid="{7E8A9338-8873-4481-8806-B6D23566FCEF}"/>
    <cellStyle name="20% - Accent1 2 13 2 3 2" xfId="1153" xr:uid="{F97CA007-6CD2-4F95-A24E-627AB9932BC3}"/>
    <cellStyle name="20% - Accent1 2 13 2 4" xfId="1154" xr:uid="{AA49BB28-F7AE-4E24-A831-1F289C0BC332}"/>
    <cellStyle name="20% - Accent1 2 13 3" xfId="1155" xr:uid="{795D6F03-DCB3-42A8-BADD-DC538E51DA38}"/>
    <cellStyle name="20% - Accent1 2 13 3 2" xfId="1156" xr:uid="{D7AC1932-E737-4311-90EF-C76F7932C741}"/>
    <cellStyle name="20% - Accent1 2 13 3 2 2" xfId="1157" xr:uid="{E565AD24-09BE-4817-A67E-1FC650D1C532}"/>
    <cellStyle name="20% - Accent1 2 13 3 2 2 2" xfId="1158" xr:uid="{C520CE15-8098-4B10-802B-B15EA6A3E121}"/>
    <cellStyle name="20% - Accent1 2 13 3 2 3" xfId="1159" xr:uid="{3452348E-45DE-425F-8BBE-B98C0DC0A979}"/>
    <cellStyle name="20% - Accent1 2 13 3 3" xfId="1160" xr:uid="{38A19E70-C254-485F-AF38-29D4FF04902F}"/>
    <cellStyle name="20% - Accent1 2 13 3 3 2" xfId="1161" xr:uid="{0136CA0B-AEE5-45AD-8627-209D094E7940}"/>
    <cellStyle name="20% - Accent1 2 13 3 4" xfId="1162" xr:uid="{44841629-BC38-40B2-A02B-349593857B07}"/>
    <cellStyle name="20% - Accent1 2 13 4" xfId="1163" xr:uid="{DBF0A3E0-1785-4A2B-ACF4-C22D26882ACD}"/>
    <cellStyle name="20% - Accent1 2 13 4 2" xfId="1164" xr:uid="{81227B98-2CE2-4BD4-AEA0-CB3F71B9C4FF}"/>
    <cellStyle name="20% - Accent1 2 13 4 2 2" xfId="1165" xr:uid="{31659CF1-A5DD-4B90-A2A9-846D065EC8E7}"/>
    <cellStyle name="20% - Accent1 2 13 4 2 2 2" xfId="1166" xr:uid="{054D3611-A6E3-4511-BBC0-6BA8F85A1277}"/>
    <cellStyle name="20% - Accent1 2 13 4 2 3" xfId="1167" xr:uid="{D23779BA-1DCC-45A3-9C07-4E33E398F9A1}"/>
    <cellStyle name="20% - Accent1 2 13 4 3" xfId="1168" xr:uid="{B0EB6F49-02D6-45BC-898A-456ECECB4FD1}"/>
    <cellStyle name="20% - Accent1 2 13 4 3 2" xfId="1169" xr:uid="{A314268B-3D67-411E-A412-441EF2F86F5F}"/>
    <cellStyle name="20% - Accent1 2 13 4 4" xfId="1170" xr:uid="{8CB52099-0643-4925-80B6-77002E1C5398}"/>
    <cellStyle name="20% - Accent1 2 13 5" xfId="1171" xr:uid="{13BA7111-EC50-44AB-97D7-8B559093B650}"/>
    <cellStyle name="20% - Accent1 2 13 5 2" xfId="1172" xr:uid="{87FD910F-FFBD-4934-B899-A4BB3E8E6AD6}"/>
    <cellStyle name="20% - Accent1 2 13 5 2 2" xfId="1173" xr:uid="{C84AC938-27AF-49DF-A30E-31516EC9FB24}"/>
    <cellStyle name="20% - Accent1 2 13 5 3" xfId="1174" xr:uid="{EED3D257-5CC1-4768-8874-48DE3AFA0521}"/>
    <cellStyle name="20% - Accent1 2 13 6" xfId="1175" xr:uid="{176E5705-12FF-4335-8A29-9DB6CD606FC5}"/>
    <cellStyle name="20% - Accent1 2 13 6 2" xfId="1176" xr:uid="{6BDB4363-A2DE-4818-B061-425CE1B1693A}"/>
    <cellStyle name="20% - Accent1 2 13 6 2 2" xfId="1177" xr:uid="{79897B37-0486-4619-892B-9977C2D68212}"/>
    <cellStyle name="20% - Accent1 2 13 6 3" xfId="1178" xr:uid="{9666392D-8ECF-4681-A736-1AFA906EFD06}"/>
    <cellStyle name="20% - Accent1 2 13 7" xfId="1179" xr:uid="{F5D67874-3237-4F25-A8E4-9B989B0FCE3B}"/>
    <cellStyle name="20% - Accent1 2 13 7 2" xfId="1180" xr:uid="{45F2B90B-A46D-4D64-9E23-190BFAD838DB}"/>
    <cellStyle name="20% - Accent1 2 13 8" xfId="1181" xr:uid="{5E09F16A-BE50-427A-95D3-077C07D2827C}"/>
    <cellStyle name="20% - Accent1 2 13 8 2" xfId="1182" xr:uid="{7B1738B8-0DEF-4D3C-AC7B-679BEDDF9CFD}"/>
    <cellStyle name="20% - Accent1 2 13 9" xfId="1183" xr:uid="{4E2CACB2-5D7C-41BD-8FEC-74FA0E35E83C}"/>
    <cellStyle name="20% - Accent1 2 14" xfId="1184" xr:uid="{4DA744FE-EBA1-473C-A2A2-5115079306B4}"/>
    <cellStyle name="20% - Accent1 2 14 2" xfId="1185" xr:uid="{066B1055-833C-40C9-AC0C-DD0824CC2D1A}"/>
    <cellStyle name="20% - Accent1 2 14 2 2" xfId="1186" xr:uid="{E8B9AB32-D114-41AA-A297-35BE79348A88}"/>
    <cellStyle name="20% - Accent1 2 14 2 2 2" xfId="1187" xr:uid="{E45E2105-F53C-4483-A677-4DCA9D781DF9}"/>
    <cellStyle name="20% - Accent1 2 14 2 3" xfId="1188" xr:uid="{5A863135-0883-465B-8576-45E3B58C9C30}"/>
    <cellStyle name="20% - Accent1 2 14 3" xfId="1189" xr:uid="{5F1192B8-4236-4497-97C2-DA07B353C974}"/>
    <cellStyle name="20% - Accent1 2 14 3 2" xfId="1190" xr:uid="{41BD20F1-36DF-4867-9123-E92556DA7FA6}"/>
    <cellStyle name="20% - Accent1 2 14 4" xfId="1191" xr:uid="{80951DA5-449B-4546-A75A-69741001CF54}"/>
    <cellStyle name="20% - Accent1 2 15" xfId="1192" xr:uid="{14BCFE77-F479-4D5A-A1ED-64D7517744EA}"/>
    <cellStyle name="20% - Accent1 2 15 2" xfId="1193" xr:uid="{08BD0FDE-D9E7-4E84-9EFE-86C7B38665FE}"/>
    <cellStyle name="20% - Accent1 2 15 2 2" xfId="1194" xr:uid="{E141220A-380B-4CE7-ABFC-6EB10BF21436}"/>
    <cellStyle name="20% - Accent1 2 15 2 2 2" xfId="1195" xr:uid="{D32C157D-53D6-4B7F-8440-57C4FD4D6597}"/>
    <cellStyle name="20% - Accent1 2 15 2 3" xfId="1196" xr:uid="{1DC3E4F3-D1C8-4ABA-8977-8E63ABDF94FD}"/>
    <cellStyle name="20% - Accent1 2 15 3" xfId="1197" xr:uid="{DF81FF3A-07E9-4751-8DDD-4EC92BFA9688}"/>
    <cellStyle name="20% - Accent1 2 15 3 2" xfId="1198" xr:uid="{32276887-8A58-49A3-BA82-0A009AAA55DA}"/>
    <cellStyle name="20% - Accent1 2 15 4" xfId="1199" xr:uid="{0BF9CBCD-7800-4D78-908D-06E22BA0D604}"/>
    <cellStyle name="20% - Accent1 2 16" xfId="1200" xr:uid="{FE4BDE81-6F1D-4ADD-83E7-89A75100BCCB}"/>
    <cellStyle name="20% - Accent1 2 16 2" xfId="1201" xr:uid="{889AADB2-5A27-4185-9961-60EFE229113F}"/>
    <cellStyle name="20% - Accent1 2 16 2 2" xfId="1202" xr:uid="{94BF71D7-FC4C-4D02-86F7-55E3A5E43824}"/>
    <cellStyle name="20% - Accent1 2 16 2 2 2" xfId="1203" xr:uid="{80928BA7-365B-4CB8-90AB-D739A318C89B}"/>
    <cellStyle name="20% - Accent1 2 16 2 3" xfId="1204" xr:uid="{CBDCD7B0-63F6-4F4A-87CF-A683A1D095F3}"/>
    <cellStyle name="20% - Accent1 2 16 3" xfId="1205" xr:uid="{50F0D29D-39F7-4E46-AA1F-C6619A862111}"/>
    <cellStyle name="20% - Accent1 2 16 3 2" xfId="1206" xr:uid="{D98DF77E-3843-4F67-AD6E-FBEB4EDCF809}"/>
    <cellStyle name="20% - Accent1 2 16 4" xfId="1207" xr:uid="{E544DE6E-429E-4831-87DB-45F926221E14}"/>
    <cellStyle name="20% - Accent1 2 17" xfId="1208" xr:uid="{414A69FF-426C-419D-AACA-21A3E01E68D1}"/>
    <cellStyle name="20% - Accent1 2 17 2" xfId="1209" xr:uid="{01A93645-5761-47F7-A409-36CDA66460AF}"/>
    <cellStyle name="20% - Accent1 2 17 2 2" xfId="1210" xr:uid="{7C957293-DAA1-47B5-9048-FF5E23020B2D}"/>
    <cellStyle name="20% - Accent1 2 17 3" xfId="1211" xr:uid="{649B5365-BF5F-4E40-8B83-88E4A67484A7}"/>
    <cellStyle name="20% - Accent1 2 18" xfId="124" xr:uid="{3C5FF651-A9D2-43F8-BE3A-9BEA24AD2EF9}"/>
    <cellStyle name="20% - Accent1 2 18 2" xfId="125" xr:uid="{59A2EE74-57EC-4840-A3B2-56809A425C8B}"/>
    <cellStyle name="20% - Accent1 2 18 2 2" xfId="1212" xr:uid="{7336B6BE-8637-4D38-AE68-69D190DA5DF9}"/>
    <cellStyle name="20% - Accent1 2 18 3" xfId="126" xr:uid="{A955BE7D-C7B3-4304-9A2F-D3301602CD24}"/>
    <cellStyle name="20% - Accent1 2 18 4" xfId="1213" xr:uid="{9A577C9B-B9F9-472E-8E9E-C5EC943E0234}"/>
    <cellStyle name="20% - Accent1 2 19" xfId="1214" xr:uid="{102A36DC-C2F3-45BD-8FFB-5F0004ADBD06}"/>
    <cellStyle name="20% - Accent1 2 19 2" xfId="1215" xr:uid="{74C96EA0-557B-4EA4-9638-98A2A22531E6}"/>
    <cellStyle name="20% - Accent1 2 2" xfId="1216" xr:uid="{0D594873-5C69-4D2F-97D4-87E488FE8FF8}"/>
    <cellStyle name="20% - Accent1 2 2 10" xfId="1217" xr:uid="{DDE9ADF8-11FC-46CC-97DB-08C75CAF2C9E}"/>
    <cellStyle name="20% - Accent1 2 2 10 10" xfId="1218" xr:uid="{FDC58EEB-A4FE-401B-9299-204E48AA6108}"/>
    <cellStyle name="20% - Accent1 2 2 10 10 2" xfId="1219" xr:uid="{1FBE6C57-7978-4C03-A4B8-944445DA99F3}"/>
    <cellStyle name="20% - Accent1 2 2 10 11" xfId="1220" xr:uid="{79690254-CAD8-4F35-8549-D8356C07EC8D}"/>
    <cellStyle name="20% - Accent1 2 2 10 2" xfId="1221" xr:uid="{3973B0AB-C64F-45EC-86AF-CB788BA1264A}"/>
    <cellStyle name="20% - Accent1 2 2 10 2 2" xfId="1222" xr:uid="{480CB9C5-9617-408C-8214-8BB1D7A92D3B}"/>
    <cellStyle name="20% - Accent1 2 2 10 2 2 2" xfId="1223" xr:uid="{46C554DC-7946-44DF-A185-317F34E8C5FD}"/>
    <cellStyle name="20% - Accent1 2 2 10 2 2 2 2" xfId="1224" xr:uid="{47C794E5-C38D-4B63-A8E1-4A7D557CAC2F}"/>
    <cellStyle name="20% - Accent1 2 2 10 2 2 2 2 2" xfId="1225" xr:uid="{78F9232C-59B1-49B8-83F9-1A6A8A133CC9}"/>
    <cellStyle name="20% - Accent1 2 2 10 2 2 2 3" xfId="1226" xr:uid="{1FE176CB-73D0-4CC5-93D1-7A123546928B}"/>
    <cellStyle name="20% - Accent1 2 2 10 2 2 3" xfId="1227" xr:uid="{1EE37789-7668-402C-9B5A-9B50347676DC}"/>
    <cellStyle name="20% - Accent1 2 2 10 2 2 3 2" xfId="1228" xr:uid="{165C13D4-C661-486E-B793-6339A70CF643}"/>
    <cellStyle name="20% - Accent1 2 2 10 2 2 4" xfId="1229" xr:uid="{C07606CC-8E71-4DC4-832A-C8A6C7904BC9}"/>
    <cellStyle name="20% - Accent1 2 2 10 2 3" xfId="1230" xr:uid="{61ED15E0-6A4B-4277-A001-C21EB6E6283D}"/>
    <cellStyle name="20% - Accent1 2 2 10 2 3 2" xfId="1231" xr:uid="{DFC609B0-E1AC-499E-B1D4-77748975B4DC}"/>
    <cellStyle name="20% - Accent1 2 2 10 2 3 2 2" xfId="1232" xr:uid="{953F9878-AB94-493F-84A6-FFDC314C6537}"/>
    <cellStyle name="20% - Accent1 2 2 10 2 3 2 2 2" xfId="1233" xr:uid="{92E3E695-D884-412E-99D8-37FCD813DE8A}"/>
    <cellStyle name="20% - Accent1 2 2 10 2 3 2 3" xfId="1234" xr:uid="{3B91C75A-50E8-475B-8DA6-D370C8F15182}"/>
    <cellStyle name="20% - Accent1 2 2 10 2 3 3" xfId="1235" xr:uid="{164EAEB2-D1D3-4D1A-A3E8-CD6A8B84A732}"/>
    <cellStyle name="20% - Accent1 2 2 10 2 3 3 2" xfId="1236" xr:uid="{9F5A21E6-382B-40E1-B15B-3E734BE1B18C}"/>
    <cellStyle name="20% - Accent1 2 2 10 2 3 4" xfId="1237" xr:uid="{E3CD7397-E505-4089-9A5A-8CF936664AF0}"/>
    <cellStyle name="20% - Accent1 2 2 10 2 4" xfId="1238" xr:uid="{022FAEA3-52BA-4291-8B59-EDE475040355}"/>
    <cellStyle name="20% - Accent1 2 2 10 2 4 2" xfId="1239" xr:uid="{55C6E17E-B012-4283-81C4-AC7CB553E2C0}"/>
    <cellStyle name="20% - Accent1 2 2 10 2 4 2 2" xfId="1240" xr:uid="{2098EA86-DA5B-4A2B-BBB5-4BC679932828}"/>
    <cellStyle name="20% - Accent1 2 2 10 2 4 2 2 2" xfId="1241" xr:uid="{DDC2863C-8347-4021-971A-893B69DA579E}"/>
    <cellStyle name="20% - Accent1 2 2 10 2 4 2 3" xfId="1242" xr:uid="{ADD1B278-EE84-4C7D-9537-59970288DB17}"/>
    <cellStyle name="20% - Accent1 2 2 10 2 4 3" xfId="1243" xr:uid="{1912EC54-8BFE-4CEC-9E88-3E87EF301351}"/>
    <cellStyle name="20% - Accent1 2 2 10 2 4 3 2" xfId="1244" xr:uid="{B609CA96-B5C6-4A66-A4B9-B2E6635B9833}"/>
    <cellStyle name="20% - Accent1 2 2 10 2 4 4" xfId="1245" xr:uid="{88104102-656F-4B48-8DC0-3B09A82DD29C}"/>
    <cellStyle name="20% - Accent1 2 2 10 2 5" xfId="1246" xr:uid="{514234B1-A82E-4D9C-B897-46D5F3F0AD77}"/>
    <cellStyle name="20% - Accent1 2 2 10 2 5 2" xfId="1247" xr:uid="{4642FA40-7C2B-4639-87C1-492B99742E28}"/>
    <cellStyle name="20% - Accent1 2 2 10 2 5 2 2" xfId="1248" xr:uid="{6209CBE8-1EFF-47C4-A48D-1DA517442F7A}"/>
    <cellStyle name="20% - Accent1 2 2 10 2 5 3" xfId="1249" xr:uid="{CC4BEE3E-1BF9-4A31-99B4-0819D7F9CE3F}"/>
    <cellStyle name="20% - Accent1 2 2 10 2 6" xfId="1250" xr:uid="{C638EC30-D19F-44E4-9AB9-301FA9882E4A}"/>
    <cellStyle name="20% - Accent1 2 2 10 2 6 2" xfId="1251" xr:uid="{1D063B48-EA8C-4435-B29F-FA352337824B}"/>
    <cellStyle name="20% - Accent1 2 2 10 2 6 2 2" xfId="1252" xr:uid="{B3E0227F-3A56-4AF4-9A1D-C047F09E82EE}"/>
    <cellStyle name="20% - Accent1 2 2 10 2 6 3" xfId="1253" xr:uid="{D8369D4E-2675-4A6A-B767-F86B0A1553EF}"/>
    <cellStyle name="20% - Accent1 2 2 10 2 7" xfId="1254" xr:uid="{FC95F014-5FF2-4D1C-BE4A-6D81881B3174}"/>
    <cellStyle name="20% - Accent1 2 2 10 2 7 2" xfId="1255" xr:uid="{3B585AF5-36B9-4FDE-89B1-A3416118C00F}"/>
    <cellStyle name="20% - Accent1 2 2 10 2 8" xfId="1256" xr:uid="{8A5738DC-D09C-42C7-8C34-6B046E443547}"/>
    <cellStyle name="20% - Accent1 2 2 10 2 8 2" xfId="1257" xr:uid="{4A86C1FD-C202-4B14-8625-EFB8E39F311A}"/>
    <cellStyle name="20% - Accent1 2 2 10 2 9" xfId="1258" xr:uid="{6323E993-DF2E-477A-BC59-BFBDA5521FE4}"/>
    <cellStyle name="20% - Accent1 2 2 10 3" xfId="1259" xr:uid="{B06F8BB5-3686-4644-84BA-D0DB2BE2A1C5}"/>
    <cellStyle name="20% - Accent1 2 2 10 3 2" xfId="1260" xr:uid="{4286E0E9-CE07-4660-97CF-C9A037CA7E18}"/>
    <cellStyle name="20% - Accent1 2 2 10 3 2 2" xfId="1261" xr:uid="{869D3224-563E-4973-B1CA-D45E05A9FCE7}"/>
    <cellStyle name="20% - Accent1 2 2 10 3 2 2 2" xfId="1262" xr:uid="{C4FD6301-5809-44C9-8170-13A88E29A638}"/>
    <cellStyle name="20% - Accent1 2 2 10 3 2 2 2 2" xfId="1263" xr:uid="{6B1D5FA0-752C-4550-9901-68EAEEFC0B9B}"/>
    <cellStyle name="20% - Accent1 2 2 10 3 2 2 3" xfId="1264" xr:uid="{AB224B65-3F15-4E1A-BC69-93D89C7C8F57}"/>
    <cellStyle name="20% - Accent1 2 2 10 3 2 3" xfId="1265" xr:uid="{D98ACBB5-D32C-419B-884B-4FE1EF4C3280}"/>
    <cellStyle name="20% - Accent1 2 2 10 3 2 3 2" xfId="1266" xr:uid="{7A7923BC-C990-43FE-8C07-49C952B8594E}"/>
    <cellStyle name="20% - Accent1 2 2 10 3 2 4" xfId="1267" xr:uid="{915499B3-9E03-4B02-9A38-D6DDB56FDAEC}"/>
    <cellStyle name="20% - Accent1 2 2 10 3 3" xfId="1268" xr:uid="{62A7C57C-D10A-4A78-8F37-F66DCE1750E1}"/>
    <cellStyle name="20% - Accent1 2 2 10 3 3 2" xfId="1269" xr:uid="{9939472A-D766-4CED-9806-38A9DF6B61C0}"/>
    <cellStyle name="20% - Accent1 2 2 10 3 3 2 2" xfId="1270" xr:uid="{A816F61A-2F78-4666-BF50-FF1F35AF28FF}"/>
    <cellStyle name="20% - Accent1 2 2 10 3 3 2 2 2" xfId="1271" xr:uid="{3C1BB561-1ACB-4AAB-A3B5-57D392CE5506}"/>
    <cellStyle name="20% - Accent1 2 2 10 3 3 2 3" xfId="1272" xr:uid="{F51E837E-409A-4BE7-915D-43CFE71E8449}"/>
    <cellStyle name="20% - Accent1 2 2 10 3 3 3" xfId="1273" xr:uid="{1F7F9387-4C96-477E-A1E7-9F9562535DFF}"/>
    <cellStyle name="20% - Accent1 2 2 10 3 3 3 2" xfId="1274" xr:uid="{B5341C16-4004-4FAD-A5F1-D39AD7FE4F23}"/>
    <cellStyle name="20% - Accent1 2 2 10 3 3 4" xfId="1275" xr:uid="{3E39E2AB-99EE-479B-A5D5-01AC66FEB259}"/>
    <cellStyle name="20% - Accent1 2 2 10 3 4" xfId="1276" xr:uid="{E54B365F-3877-4E73-A8F8-EA25B15F1225}"/>
    <cellStyle name="20% - Accent1 2 2 10 3 4 2" xfId="1277" xr:uid="{22AE5E29-F16E-4372-A263-4C91CDA1AE4E}"/>
    <cellStyle name="20% - Accent1 2 2 10 3 4 2 2" xfId="1278" xr:uid="{632DD04D-2C9C-4A3A-9797-5762D1466175}"/>
    <cellStyle name="20% - Accent1 2 2 10 3 4 2 2 2" xfId="1279" xr:uid="{D02EC63C-A70C-4816-96BC-599FF57F52E4}"/>
    <cellStyle name="20% - Accent1 2 2 10 3 4 2 3" xfId="1280" xr:uid="{E2B870F1-B8DA-4873-A27A-16A7D69983A9}"/>
    <cellStyle name="20% - Accent1 2 2 10 3 4 3" xfId="1281" xr:uid="{BA1BC6A3-3EF5-4099-87E1-E3DF33CBD9B9}"/>
    <cellStyle name="20% - Accent1 2 2 10 3 4 3 2" xfId="1282" xr:uid="{57AB42D1-2F16-4D70-A216-8C3D90B3E0CF}"/>
    <cellStyle name="20% - Accent1 2 2 10 3 4 4" xfId="1283" xr:uid="{3D2B9368-ED03-4180-A547-A0CBB83EE93C}"/>
    <cellStyle name="20% - Accent1 2 2 10 3 5" xfId="1284" xr:uid="{6F683007-28D5-4E4E-8E39-B4D094025460}"/>
    <cellStyle name="20% - Accent1 2 2 10 3 5 2" xfId="1285" xr:uid="{E11DE0A8-D51B-4556-9D3D-A6EEB50C651F}"/>
    <cellStyle name="20% - Accent1 2 2 10 3 5 2 2" xfId="1286" xr:uid="{2729AAA2-F664-43B5-9CB8-5DCF9DEE1B88}"/>
    <cellStyle name="20% - Accent1 2 2 10 3 5 3" xfId="1287" xr:uid="{06B39DDA-350F-48B9-B90C-7F6844EAD102}"/>
    <cellStyle name="20% - Accent1 2 2 10 3 6" xfId="1288" xr:uid="{A0634558-C8C4-433C-9CEB-640EF7BEFD3E}"/>
    <cellStyle name="20% - Accent1 2 2 10 3 6 2" xfId="1289" xr:uid="{91B3FF97-F472-46D3-A3FC-485630FD754D}"/>
    <cellStyle name="20% - Accent1 2 2 10 3 6 2 2" xfId="1290" xr:uid="{7A991879-88E1-4419-91BF-1F18FC822A79}"/>
    <cellStyle name="20% - Accent1 2 2 10 3 6 3" xfId="1291" xr:uid="{1DF1F74B-1898-40B4-A305-50644CF744B5}"/>
    <cellStyle name="20% - Accent1 2 2 10 3 7" xfId="1292" xr:uid="{9F56C764-869E-4245-9D7D-D10FE28B2073}"/>
    <cellStyle name="20% - Accent1 2 2 10 3 7 2" xfId="1293" xr:uid="{D89699E3-3E80-4EB1-920B-1DB8D5AEE31E}"/>
    <cellStyle name="20% - Accent1 2 2 10 3 8" xfId="1294" xr:uid="{73FC400B-96A4-40C1-8B7A-D91E5D1051AA}"/>
    <cellStyle name="20% - Accent1 2 2 10 3 8 2" xfId="1295" xr:uid="{1CA4B5D7-1475-4082-8E05-2EF92E1576D7}"/>
    <cellStyle name="20% - Accent1 2 2 10 3 9" xfId="1296" xr:uid="{04BC3F21-7D05-4C6A-BFDB-C0662DAC5F8A}"/>
    <cellStyle name="20% - Accent1 2 2 10 4" xfId="1297" xr:uid="{36C17364-6EF8-4279-9AA9-B0A2D248DC73}"/>
    <cellStyle name="20% - Accent1 2 2 10 4 2" xfId="1298" xr:uid="{3A698759-DFEE-493D-80FF-A3A4711B9C67}"/>
    <cellStyle name="20% - Accent1 2 2 10 4 2 2" xfId="1299" xr:uid="{A72D5A09-4106-4A13-B55D-AB3EF1AAEE8D}"/>
    <cellStyle name="20% - Accent1 2 2 10 4 2 2 2" xfId="1300" xr:uid="{3572682C-B910-449B-B5EE-74FB9792DFEF}"/>
    <cellStyle name="20% - Accent1 2 2 10 4 2 3" xfId="1301" xr:uid="{0B2D1BCC-71CC-4964-A698-79458A48553D}"/>
    <cellStyle name="20% - Accent1 2 2 10 4 3" xfId="1302" xr:uid="{1A230D0C-2389-4FA8-B9FE-EB0ABD4BB5B8}"/>
    <cellStyle name="20% - Accent1 2 2 10 4 3 2" xfId="1303" xr:uid="{A385A32E-9D79-4136-8A8F-112DE39C9550}"/>
    <cellStyle name="20% - Accent1 2 2 10 4 4" xfId="1304" xr:uid="{59E35605-60D9-42E3-9540-E4F66B920E67}"/>
    <cellStyle name="20% - Accent1 2 2 10 5" xfId="1305" xr:uid="{B53D785F-9F22-4510-9AAD-3EC00242B409}"/>
    <cellStyle name="20% - Accent1 2 2 10 5 2" xfId="1306" xr:uid="{DCDCA485-6B19-4819-82C9-AFE241326D28}"/>
    <cellStyle name="20% - Accent1 2 2 10 5 2 2" xfId="1307" xr:uid="{082E5343-E0EE-483C-A665-E7F643D74F27}"/>
    <cellStyle name="20% - Accent1 2 2 10 5 2 2 2" xfId="1308" xr:uid="{0294DA66-6084-4766-94FD-60984D9550E5}"/>
    <cellStyle name="20% - Accent1 2 2 10 5 2 3" xfId="1309" xr:uid="{86317CE2-961F-47DC-A76E-09619AE7C3A2}"/>
    <cellStyle name="20% - Accent1 2 2 10 5 3" xfId="1310" xr:uid="{0088FD98-C38F-40FE-BDA5-7F6D2BDF7D35}"/>
    <cellStyle name="20% - Accent1 2 2 10 5 3 2" xfId="1311" xr:uid="{BDA370CB-A4F5-4936-876C-04F6976A330C}"/>
    <cellStyle name="20% - Accent1 2 2 10 5 4" xfId="1312" xr:uid="{E8D665D9-3825-4746-9876-3B447B9567C7}"/>
    <cellStyle name="20% - Accent1 2 2 10 6" xfId="1313" xr:uid="{80A5B339-58C5-448D-AACB-A1745D94E2E8}"/>
    <cellStyle name="20% - Accent1 2 2 10 6 2" xfId="1314" xr:uid="{DC09011E-5C57-4C9A-A07F-2BAF3E8F7955}"/>
    <cellStyle name="20% - Accent1 2 2 10 6 2 2" xfId="1315" xr:uid="{FC014C85-DD95-4037-882C-E13325891A34}"/>
    <cellStyle name="20% - Accent1 2 2 10 6 2 2 2" xfId="1316" xr:uid="{9E5BBF09-59B7-4784-824F-051A294EA142}"/>
    <cellStyle name="20% - Accent1 2 2 10 6 2 3" xfId="1317" xr:uid="{3E2BF657-4E74-4A29-B503-9BF5FC06246C}"/>
    <cellStyle name="20% - Accent1 2 2 10 6 3" xfId="1318" xr:uid="{2828139D-7FF4-42B0-948B-0A7DE4BF55F5}"/>
    <cellStyle name="20% - Accent1 2 2 10 6 3 2" xfId="1319" xr:uid="{DD12C022-01CD-4D68-883B-A94A09EE9679}"/>
    <cellStyle name="20% - Accent1 2 2 10 6 4" xfId="1320" xr:uid="{206C8735-5684-4293-A5B0-9E038E5E47F9}"/>
    <cellStyle name="20% - Accent1 2 2 10 7" xfId="1321" xr:uid="{CC5308DB-768A-4A46-AF5C-5571F84D13A1}"/>
    <cellStyle name="20% - Accent1 2 2 10 7 2" xfId="1322" xr:uid="{EB57CC41-3317-4F4C-91E8-7FC8E8273764}"/>
    <cellStyle name="20% - Accent1 2 2 10 7 2 2" xfId="1323" xr:uid="{109EBDA9-54AE-4F91-BE1C-9AA5FCC1DFE9}"/>
    <cellStyle name="20% - Accent1 2 2 10 7 3" xfId="1324" xr:uid="{3A247EDA-9B25-44D1-8657-F6865F0AFDF1}"/>
    <cellStyle name="20% - Accent1 2 2 10 8" xfId="1325" xr:uid="{E816AD0F-51E9-4C9E-8953-0B85DC35BB50}"/>
    <cellStyle name="20% - Accent1 2 2 10 8 2" xfId="1326" xr:uid="{D5F17174-9D11-4EB1-9F71-4149AE0E00F3}"/>
    <cellStyle name="20% - Accent1 2 2 10 8 2 2" xfId="1327" xr:uid="{07985AE4-FCD9-4C51-B00C-C6A6014AF69B}"/>
    <cellStyle name="20% - Accent1 2 2 10 8 3" xfId="1328" xr:uid="{F1D6F563-EAE6-4EA3-90ED-CB450E5B118D}"/>
    <cellStyle name="20% - Accent1 2 2 10 9" xfId="1329" xr:uid="{232C1D29-CDBA-436B-A0E0-0F6DC5553867}"/>
    <cellStyle name="20% - Accent1 2 2 10 9 2" xfId="1330" xr:uid="{F6E29471-98CB-41F0-8C38-F571EEC73351}"/>
    <cellStyle name="20% - Accent1 2 2 11" xfId="1331" xr:uid="{480F0ED3-87D6-49F5-A83D-E4729966CAAD}"/>
    <cellStyle name="20% - Accent1 2 2 11 2" xfId="1332" xr:uid="{889479B9-5D15-4DA4-A96C-54C96189A5AD}"/>
    <cellStyle name="20% - Accent1 2 2 11 2 2" xfId="1333" xr:uid="{8E48FE1E-2B91-446C-A408-CBBD81107F58}"/>
    <cellStyle name="20% - Accent1 2 2 11 2 2 2" xfId="1334" xr:uid="{F55C573C-16B4-4575-8E37-5846884E5C21}"/>
    <cellStyle name="20% - Accent1 2 2 11 2 2 2 2" xfId="1335" xr:uid="{98F58739-5F66-4206-8379-4202BA60BF86}"/>
    <cellStyle name="20% - Accent1 2 2 11 2 2 3" xfId="1336" xr:uid="{C6DE43E0-0671-4D40-8577-E56BF88FC315}"/>
    <cellStyle name="20% - Accent1 2 2 11 2 3" xfId="1337" xr:uid="{C53ED723-154C-46FE-953E-FEB2049F35F1}"/>
    <cellStyle name="20% - Accent1 2 2 11 2 3 2" xfId="1338" xr:uid="{723CF762-8633-4BDB-966A-2408C83B4FEE}"/>
    <cellStyle name="20% - Accent1 2 2 11 2 4" xfId="1339" xr:uid="{41504B3C-C1D3-4AFD-97C9-7F29C4359A28}"/>
    <cellStyle name="20% - Accent1 2 2 11 3" xfId="1340" xr:uid="{CBE03E92-13EA-4441-9553-1022A1B936D1}"/>
    <cellStyle name="20% - Accent1 2 2 11 3 2" xfId="1341" xr:uid="{1A3CF43D-A7FA-47AE-B6C7-064995D3C49A}"/>
    <cellStyle name="20% - Accent1 2 2 11 3 2 2" xfId="1342" xr:uid="{926E7CB3-7D8B-4153-958F-DA96D325969E}"/>
    <cellStyle name="20% - Accent1 2 2 11 3 2 2 2" xfId="1343" xr:uid="{4574BAB1-7C54-4FB6-9725-0300F1B79EA4}"/>
    <cellStyle name="20% - Accent1 2 2 11 3 2 3" xfId="1344" xr:uid="{076777C0-620C-4ADD-AAE0-423E233595D9}"/>
    <cellStyle name="20% - Accent1 2 2 11 3 3" xfId="1345" xr:uid="{D96D87AE-8C76-4A16-9244-D67FD572433E}"/>
    <cellStyle name="20% - Accent1 2 2 11 3 3 2" xfId="1346" xr:uid="{15B7B277-8781-4149-8BA3-D6064BC757FC}"/>
    <cellStyle name="20% - Accent1 2 2 11 3 4" xfId="1347" xr:uid="{4EE90264-27CD-4EEE-A25C-9F4205006AD4}"/>
    <cellStyle name="20% - Accent1 2 2 11 4" xfId="1348" xr:uid="{DB56DA8F-9FAA-494A-80B0-F568D6A574FC}"/>
    <cellStyle name="20% - Accent1 2 2 11 4 2" xfId="1349" xr:uid="{B1C98AD1-3070-4DBB-A2A5-2005991F2843}"/>
    <cellStyle name="20% - Accent1 2 2 11 4 2 2" xfId="1350" xr:uid="{84E387D4-B971-4EC8-9525-C6AB650F547E}"/>
    <cellStyle name="20% - Accent1 2 2 11 4 2 2 2" xfId="1351" xr:uid="{9AB08824-C0A5-40B8-953E-C26D9E3AE4C0}"/>
    <cellStyle name="20% - Accent1 2 2 11 4 2 3" xfId="1352" xr:uid="{61C1D5E9-4C96-42BC-B9B0-FAFE160FEB2A}"/>
    <cellStyle name="20% - Accent1 2 2 11 4 3" xfId="1353" xr:uid="{7F2F5322-2762-44FB-9026-8F133980128E}"/>
    <cellStyle name="20% - Accent1 2 2 11 4 3 2" xfId="1354" xr:uid="{590E5021-A717-45DF-9A37-0EB795345BEE}"/>
    <cellStyle name="20% - Accent1 2 2 11 4 4" xfId="1355" xr:uid="{5FB5DB4E-373F-40C8-8EFB-D689DEEFD8EA}"/>
    <cellStyle name="20% - Accent1 2 2 11 5" xfId="1356" xr:uid="{D47D99AE-DCD9-4451-9187-688A1510511F}"/>
    <cellStyle name="20% - Accent1 2 2 11 5 2" xfId="1357" xr:uid="{1156E88E-6633-4FF1-BD10-E591649C1773}"/>
    <cellStyle name="20% - Accent1 2 2 11 5 2 2" xfId="1358" xr:uid="{2FE09AC7-79F2-4344-BAD4-1878546DF081}"/>
    <cellStyle name="20% - Accent1 2 2 11 5 3" xfId="1359" xr:uid="{911FA5C7-392F-44BD-A0FF-318E6FABEF6F}"/>
    <cellStyle name="20% - Accent1 2 2 11 6" xfId="1360" xr:uid="{436AC192-EB82-4D7E-81F5-8EE3CE771036}"/>
    <cellStyle name="20% - Accent1 2 2 11 6 2" xfId="1361" xr:uid="{5ABB1E8B-2342-40B1-B870-E780A84D5861}"/>
    <cellStyle name="20% - Accent1 2 2 11 6 2 2" xfId="1362" xr:uid="{DF341F84-F4FE-4FFD-8E04-DA0986834932}"/>
    <cellStyle name="20% - Accent1 2 2 11 6 3" xfId="1363" xr:uid="{0433CD06-117E-4B5C-BA4D-CEA567475821}"/>
    <cellStyle name="20% - Accent1 2 2 11 7" xfId="1364" xr:uid="{B981D8CF-9A22-4702-9D42-6F13209C5FAA}"/>
    <cellStyle name="20% - Accent1 2 2 11 7 2" xfId="1365" xr:uid="{005F6118-D5C1-4686-B766-97FEC8BC4983}"/>
    <cellStyle name="20% - Accent1 2 2 11 8" xfId="1366" xr:uid="{5B0EA0D1-6500-41E7-8353-B57A6C4BB872}"/>
    <cellStyle name="20% - Accent1 2 2 11 8 2" xfId="1367" xr:uid="{4B6FB12C-ACE0-4148-9062-64C95CAD3CE7}"/>
    <cellStyle name="20% - Accent1 2 2 11 9" xfId="1368" xr:uid="{E552E9B9-1EB5-4CF2-B1D5-8F3E40A273EC}"/>
    <cellStyle name="20% - Accent1 2 2 12" xfId="1369" xr:uid="{00FD48A9-6F2F-45CE-9B78-0C0AD3EED55C}"/>
    <cellStyle name="20% - Accent1 2 2 12 2" xfId="1370" xr:uid="{0ACD25E1-96A6-47C9-85F6-7E992FC015E5}"/>
    <cellStyle name="20% - Accent1 2 2 12 2 2" xfId="1371" xr:uid="{F99A6A66-3CD1-4795-978F-D5ED15B6CD20}"/>
    <cellStyle name="20% - Accent1 2 2 12 2 2 2" xfId="1372" xr:uid="{CEAF3DDA-097B-4B06-9862-65FC4B667E8A}"/>
    <cellStyle name="20% - Accent1 2 2 12 2 2 2 2" xfId="1373" xr:uid="{435BD924-E0B9-4408-A490-4CFDEE3A194A}"/>
    <cellStyle name="20% - Accent1 2 2 12 2 2 3" xfId="1374" xr:uid="{8F263195-8EA7-4138-B485-393882865E4D}"/>
    <cellStyle name="20% - Accent1 2 2 12 2 3" xfId="1375" xr:uid="{7F4A6304-11BF-4BD0-B1DE-2567AD78370B}"/>
    <cellStyle name="20% - Accent1 2 2 12 2 3 2" xfId="1376" xr:uid="{A34F4902-8646-461F-BBA6-8AC6F71A47E7}"/>
    <cellStyle name="20% - Accent1 2 2 12 2 4" xfId="1377" xr:uid="{4E444002-47FA-445A-BC36-0AF8D40CE5FC}"/>
    <cellStyle name="20% - Accent1 2 2 12 3" xfId="1378" xr:uid="{8F5CAA8A-4A28-4EF2-864E-060C2A290EAE}"/>
    <cellStyle name="20% - Accent1 2 2 12 3 2" xfId="1379" xr:uid="{CE81E70B-D7F6-4945-B51D-22E9345987C4}"/>
    <cellStyle name="20% - Accent1 2 2 12 3 2 2" xfId="1380" xr:uid="{E5BDA291-A2E7-4E30-87C4-EBDB6A59E492}"/>
    <cellStyle name="20% - Accent1 2 2 12 3 2 2 2" xfId="1381" xr:uid="{C6A7411D-B347-4FE4-88C5-6458C9626023}"/>
    <cellStyle name="20% - Accent1 2 2 12 3 2 3" xfId="1382" xr:uid="{4CA73069-D2CF-423E-A554-4D13E32CD61E}"/>
    <cellStyle name="20% - Accent1 2 2 12 3 3" xfId="1383" xr:uid="{1B0F4D27-B77B-4197-BB13-439743905ADE}"/>
    <cellStyle name="20% - Accent1 2 2 12 3 3 2" xfId="1384" xr:uid="{65FBF836-E876-4C1B-A0B6-9C8A6F20C8BF}"/>
    <cellStyle name="20% - Accent1 2 2 12 3 4" xfId="1385" xr:uid="{0CD3DADB-41FD-4688-BB06-BB9927B44C9B}"/>
    <cellStyle name="20% - Accent1 2 2 12 4" xfId="1386" xr:uid="{EF62A0FD-DBA2-4F58-ADEF-EC3927723C1F}"/>
    <cellStyle name="20% - Accent1 2 2 12 4 2" xfId="1387" xr:uid="{F77F3E57-37A0-4E20-A424-FB95AAFD3D26}"/>
    <cellStyle name="20% - Accent1 2 2 12 4 2 2" xfId="1388" xr:uid="{6CF9298D-5F59-4F5E-A32A-6EAFBD587C6E}"/>
    <cellStyle name="20% - Accent1 2 2 12 4 2 2 2" xfId="1389" xr:uid="{636F131C-8FAD-40EC-BBD1-43012F5CB5B1}"/>
    <cellStyle name="20% - Accent1 2 2 12 4 2 3" xfId="1390" xr:uid="{EA54B416-7EF6-4E89-ABB4-ADF5A96E069C}"/>
    <cellStyle name="20% - Accent1 2 2 12 4 3" xfId="1391" xr:uid="{C78DC3CA-1421-49EB-B816-0F408D2DEBF4}"/>
    <cellStyle name="20% - Accent1 2 2 12 4 3 2" xfId="1392" xr:uid="{EC97AAF6-673A-4DDD-8D52-DE4F82ED3654}"/>
    <cellStyle name="20% - Accent1 2 2 12 4 4" xfId="1393" xr:uid="{A03468CB-1A32-4EF9-B9B0-D9970A6F18B0}"/>
    <cellStyle name="20% - Accent1 2 2 12 5" xfId="1394" xr:uid="{725DEC12-E6D3-4497-A237-29084CC89E32}"/>
    <cellStyle name="20% - Accent1 2 2 12 5 2" xfId="1395" xr:uid="{751F0D41-9725-406B-9B1E-EA61C48727D0}"/>
    <cellStyle name="20% - Accent1 2 2 12 5 2 2" xfId="1396" xr:uid="{F80ED249-C860-4F1F-9818-4F3E345E5259}"/>
    <cellStyle name="20% - Accent1 2 2 12 5 3" xfId="1397" xr:uid="{107E10F5-F3AD-4D09-9360-F69D4876A617}"/>
    <cellStyle name="20% - Accent1 2 2 12 6" xfId="1398" xr:uid="{B8D7EB44-BDCF-4928-A23A-732EDAA3C765}"/>
    <cellStyle name="20% - Accent1 2 2 12 6 2" xfId="1399" xr:uid="{CED70690-DE0E-4A7E-9D12-D626DEA319CA}"/>
    <cellStyle name="20% - Accent1 2 2 12 6 2 2" xfId="1400" xr:uid="{84B15341-104B-4654-BB4B-610EA0A43602}"/>
    <cellStyle name="20% - Accent1 2 2 12 6 3" xfId="1401" xr:uid="{8FBBDB92-2E1E-4B09-B9E2-F2099BF27220}"/>
    <cellStyle name="20% - Accent1 2 2 12 7" xfId="1402" xr:uid="{9ACD426F-27F6-4C46-B24A-304826EE6F9C}"/>
    <cellStyle name="20% - Accent1 2 2 12 7 2" xfId="1403" xr:uid="{AB7656B0-88C5-4565-B220-41DD14C3BAAE}"/>
    <cellStyle name="20% - Accent1 2 2 12 8" xfId="1404" xr:uid="{F429FA91-82AA-4781-B361-26140036910A}"/>
    <cellStyle name="20% - Accent1 2 2 12 8 2" xfId="1405" xr:uid="{DF9B12C6-E453-4686-98A8-A29D0A660540}"/>
    <cellStyle name="20% - Accent1 2 2 12 9" xfId="1406" xr:uid="{8D3A4227-73A0-4357-A904-37C73E5CAA6F}"/>
    <cellStyle name="20% - Accent1 2 2 13" xfId="1407" xr:uid="{59BF4F2E-ED93-4CD6-B19C-27786A2DDBAD}"/>
    <cellStyle name="20% - Accent1 2 2 13 2" xfId="1408" xr:uid="{0BCEA029-7303-441C-BBA0-5AD2B12F461D}"/>
    <cellStyle name="20% - Accent1 2 2 13 2 2" xfId="1409" xr:uid="{8D61E589-4FB1-4982-A45D-D0F89103B108}"/>
    <cellStyle name="20% - Accent1 2 2 13 2 2 2" xfId="1410" xr:uid="{E868A0B7-17DA-4CE9-A320-D2CA66BBE0F8}"/>
    <cellStyle name="20% - Accent1 2 2 13 2 3" xfId="1411" xr:uid="{C61F3540-5DCE-42FE-B942-A433ABD35641}"/>
    <cellStyle name="20% - Accent1 2 2 13 3" xfId="1412" xr:uid="{27552BD1-4D66-4272-86D4-9FE6A523883D}"/>
    <cellStyle name="20% - Accent1 2 2 13 3 2" xfId="1413" xr:uid="{EABE5D67-6ACA-49D6-9DC2-584050655AD7}"/>
    <cellStyle name="20% - Accent1 2 2 13 4" xfId="1414" xr:uid="{A8F168B5-287E-4D44-B4B0-8839847C9A3E}"/>
    <cellStyle name="20% - Accent1 2 2 14" xfId="1415" xr:uid="{11493BC3-AC29-463C-9E07-C4206A2152F7}"/>
    <cellStyle name="20% - Accent1 2 2 14 2" xfId="1416" xr:uid="{D833796F-AD47-436A-8E06-57689455F534}"/>
    <cellStyle name="20% - Accent1 2 2 14 2 2" xfId="1417" xr:uid="{926FF39C-4D75-4512-84D8-B4B6693B735A}"/>
    <cellStyle name="20% - Accent1 2 2 14 2 2 2" xfId="1418" xr:uid="{291DC6B2-4557-4E6F-BABE-DE73C2FDAE38}"/>
    <cellStyle name="20% - Accent1 2 2 14 2 3" xfId="1419" xr:uid="{B421B495-619D-4348-A1DD-4E04611BB334}"/>
    <cellStyle name="20% - Accent1 2 2 14 3" xfId="1420" xr:uid="{EE981104-EBEC-453E-A384-1099A19AB44E}"/>
    <cellStyle name="20% - Accent1 2 2 14 3 2" xfId="1421" xr:uid="{DA4EA18F-5879-490E-9EF2-46B2D14C3206}"/>
    <cellStyle name="20% - Accent1 2 2 14 4" xfId="1422" xr:uid="{A439F452-5D48-4CBF-B17B-59A43193A4D6}"/>
    <cellStyle name="20% - Accent1 2 2 15" xfId="1423" xr:uid="{7AE37F4B-F8E2-47CE-A979-6A89353E2A45}"/>
    <cellStyle name="20% - Accent1 2 2 15 2" xfId="1424" xr:uid="{4561214B-1F50-40E6-89ED-A9823F2F3021}"/>
    <cellStyle name="20% - Accent1 2 2 15 2 2" xfId="1425" xr:uid="{67BC7FB3-52D1-46B0-BB53-CD963FC711C1}"/>
    <cellStyle name="20% - Accent1 2 2 15 2 2 2" xfId="1426" xr:uid="{8D28C35E-026A-4A85-A32E-9F5A7333BA31}"/>
    <cellStyle name="20% - Accent1 2 2 15 2 3" xfId="1427" xr:uid="{14C514F1-8C39-4E3D-9A10-CA49A6F96D34}"/>
    <cellStyle name="20% - Accent1 2 2 15 3" xfId="1428" xr:uid="{DE2D697A-0905-4DDC-8180-E4C276E564CD}"/>
    <cellStyle name="20% - Accent1 2 2 15 3 2" xfId="1429" xr:uid="{603579A8-2520-43D6-9015-73E84D005A51}"/>
    <cellStyle name="20% - Accent1 2 2 15 4" xfId="1430" xr:uid="{C5CA963E-2AE4-4543-B9E7-84B0EE5872F1}"/>
    <cellStyle name="20% - Accent1 2 2 16" xfId="1431" xr:uid="{3EDA2984-C9AF-4D00-AA89-537EA4A0B6AB}"/>
    <cellStyle name="20% - Accent1 2 2 16 2" xfId="1432" xr:uid="{87CE064A-E025-43CD-B1E6-8D80EC491EFD}"/>
    <cellStyle name="20% - Accent1 2 2 16 2 2" xfId="1433" xr:uid="{F49EEFFE-B734-4370-94FA-3EE332DF5C64}"/>
    <cellStyle name="20% - Accent1 2 2 16 3" xfId="1434" xr:uid="{AD7C3EFA-0BE1-4891-B856-0BB5CDDFE991}"/>
    <cellStyle name="20% - Accent1 2 2 17" xfId="1435" xr:uid="{EE0B1466-62D1-42CE-8ECC-4604CAC3AF33}"/>
    <cellStyle name="20% - Accent1 2 2 17 2" xfId="1436" xr:uid="{A289CE22-C64C-4F1B-BB04-AD123F0BF086}"/>
    <cellStyle name="20% - Accent1 2 2 17 2 2" xfId="1437" xr:uid="{4F575170-476F-4001-AC92-059496AF4587}"/>
    <cellStyle name="20% - Accent1 2 2 17 3" xfId="1438" xr:uid="{9BF79FB6-4C67-40AF-8A1E-386079F28101}"/>
    <cellStyle name="20% - Accent1 2 2 18" xfId="1439" xr:uid="{F89BCD7C-0494-4971-A658-1350BCADCB4D}"/>
    <cellStyle name="20% - Accent1 2 2 18 2" xfId="1440" xr:uid="{3D1260BC-B316-402D-B835-250AFDA02E9A}"/>
    <cellStyle name="20% - Accent1 2 2 19" xfId="1441" xr:uid="{52982319-D888-4EDD-8437-678EAA9DE4CA}"/>
    <cellStyle name="20% - Accent1 2 2 19 2" xfId="1442" xr:uid="{1467806D-FD5A-4296-ACB2-A589E60F5319}"/>
    <cellStyle name="20% - Accent1 2 2 2" xfId="1443" xr:uid="{52666E9D-D749-4755-9596-5DC36216C78D}"/>
    <cellStyle name="20% - Accent1 2 2 2 10" xfId="1444" xr:uid="{93C31615-03CE-4A00-B130-DFB5A0F24B05}"/>
    <cellStyle name="20% - Accent1 2 2 2 10 2" xfId="1445" xr:uid="{CD0AEAEE-DCF2-489A-816A-5EEE2C83FF6B}"/>
    <cellStyle name="20% - Accent1 2 2 2 10 2 2" xfId="1446" xr:uid="{D8D1D808-381E-4339-B735-A5A5DFD4857A}"/>
    <cellStyle name="20% - Accent1 2 2 2 10 2 2 2" xfId="1447" xr:uid="{0439193C-258F-4F62-AF92-349E2992E12C}"/>
    <cellStyle name="20% - Accent1 2 2 2 10 2 3" xfId="1448" xr:uid="{BB938A2D-A36F-4936-84E4-01D9BC6DAF05}"/>
    <cellStyle name="20% - Accent1 2 2 2 10 3" xfId="1449" xr:uid="{757EB6D2-FF71-4F64-B31A-5A36B6BD6812}"/>
    <cellStyle name="20% - Accent1 2 2 2 10 3 2" xfId="1450" xr:uid="{7FE50D21-04F6-46E9-B823-C7529E43391C}"/>
    <cellStyle name="20% - Accent1 2 2 2 10 4" xfId="1451" xr:uid="{09EAD344-521E-45FB-A31C-02798699E786}"/>
    <cellStyle name="20% - Accent1 2 2 2 11" xfId="1452" xr:uid="{F5CC3D24-AB10-4714-A945-17687174B106}"/>
    <cellStyle name="20% - Accent1 2 2 2 11 2" xfId="1453" xr:uid="{1A264DCC-3B19-4D9F-9753-01B009A59F74}"/>
    <cellStyle name="20% - Accent1 2 2 2 11 2 2" xfId="1454" xr:uid="{0587F7E9-5B50-483E-B93D-7E3E9BC1C5AF}"/>
    <cellStyle name="20% - Accent1 2 2 2 11 2 2 2" xfId="1455" xr:uid="{579C8A23-1EDB-447C-9C00-65A791088CBA}"/>
    <cellStyle name="20% - Accent1 2 2 2 11 2 3" xfId="1456" xr:uid="{4F920FD7-0636-4993-97C1-89BA4D4EF2D8}"/>
    <cellStyle name="20% - Accent1 2 2 2 11 3" xfId="1457" xr:uid="{FD145C64-64A4-4B1F-BEB9-CD6F9095E8EF}"/>
    <cellStyle name="20% - Accent1 2 2 2 11 3 2" xfId="1458" xr:uid="{6268603B-8DC9-4C0B-987A-522B9AB463EA}"/>
    <cellStyle name="20% - Accent1 2 2 2 11 4" xfId="1459" xr:uid="{A6A0C160-0FCD-4851-A5CB-BE2AD4FD9130}"/>
    <cellStyle name="20% - Accent1 2 2 2 12" xfId="1460" xr:uid="{D94E95F2-94F0-4F7D-9521-CC73E48BA2C5}"/>
    <cellStyle name="20% - Accent1 2 2 2 12 2" xfId="1461" xr:uid="{C94FB3EA-83F4-46EF-96D9-81CC2F7584B3}"/>
    <cellStyle name="20% - Accent1 2 2 2 12 2 2" xfId="1462" xr:uid="{BD4B7CAB-2E2E-4B4A-B7F6-BF7DC476140F}"/>
    <cellStyle name="20% - Accent1 2 2 2 12 3" xfId="1463" xr:uid="{B62AF39C-BE71-4CA9-A1CB-E5200E1EBFB4}"/>
    <cellStyle name="20% - Accent1 2 2 2 13" xfId="1464" xr:uid="{6BF91435-69CB-4300-B47B-C08C982B04CA}"/>
    <cellStyle name="20% - Accent1 2 2 2 13 2" xfId="1465" xr:uid="{745E0A69-24D7-4932-8DF0-158252AE6118}"/>
    <cellStyle name="20% - Accent1 2 2 2 13 2 2" xfId="1466" xr:uid="{B87987F2-F17C-4958-9A0C-A07A3DC0A247}"/>
    <cellStyle name="20% - Accent1 2 2 2 13 3" xfId="1467" xr:uid="{E9A783D6-E0FF-45AC-AF11-D8094876F718}"/>
    <cellStyle name="20% - Accent1 2 2 2 14" xfId="1468" xr:uid="{6698A230-5DF9-49EC-9866-75C47F38E025}"/>
    <cellStyle name="20% - Accent1 2 2 2 14 2" xfId="1469" xr:uid="{72694610-3C8F-4C22-BD25-34A787E12A28}"/>
    <cellStyle name="20% - Accent1 2 2 2 15" xfId="1470" xr:uid="{E7FB2591-1087-4974-8868-29FF47B958BA}"/>
    <cellStyle name="20% - Accent1 2 2 2 15 2" xfId="1471" xr:uid="{CDFB04A5-DE76-407B-86DD-BC1750BF5E63}"/>
    <cellStyle name="20% - Accent1 2 2 2 16" xfId="1472" xr:uid="{9DE25E0D-C997-47FC-8A0B-9E212DEC81D6}"/>
    <cellStyle name="20% - Accent1 2 2 2 2" xfId="1473" xr:uid="{995AB7D8-2D26-4A22-A982-D5D0DC6A1875}"/>
    <cellStyle name="20% - Accent1 2 2 2 2 10" xfId="1474" xr:uid="{91EA08EC-EBD4-4B59-AB13-018ADBB7043E}"/>
    <cellStyle name="20% - Accent1 2 2 2 2 10 2" xfId="1475" xr:uid="{278C5623-F1C3-45E2-8800-253124F3914B}"/>
    <cellStyle name="20% - Accent1 2 2 2 2 10 2 2" xfId="1476" xr:uid="{36385369-C12D-4F8F-8208-A3E7CFF6DB16}"/>
    <cellStyle name="20% - Accent1 2 2 2 2 10 2 2 2" xfId="1477" xr:uid="{8FB2CA6F-80C3-494E-AC58-B318456794A9}"/>
    <cellStyle name="20% - Accent1 2 2 2 2 10 2 3" xfId="1478" xr:uid="{B51B5010-072D-4DCB-BE78-6326D4CFA872}"/>
    <cellStyle name="20% - Accent1 2 2 2 2 10 3" xfId="1479" xr:uid="{6903A4ED-0026-4C41-8140-B594AE268D86}"/>
    <cellStyle name="20% - Accent1 2 2 2 2 10 3 2" xfId="1480" xr:uid="{7C650027-CD88-4AAA-B86C-2588113DAD74}"/>
    <cellStyle name="20% - Accent1 2 2 2 2 10 4" xfId="1481" xr:uid="{A7DEAB85-2788-4465-B58B-53603D95571C}"/>
    <cellStyle name="20% - Accent1 2 2 2 2 11" xfId="1482" xr:uid="{FC796D41-A247-4832-8728-3B88609C9500}"/>
    <cellStyle name="20% - Accent1 2 2 2 2 11 2" xfId="1483" xr:uid="{5D073C10-4239-46B7-BA1C-8ED940002E98}"/>
    <cellStyle name="20% - Accent1 2 2 2 2 11 2 2" xfId="1484" xr:uid="{5911DC60-6B80-421A-8ACA-9CA33D2E297B}"/>
    <cellStyle name="20% - Accent1 2 2 2 2 11 3" xfId="1485" xr:uid="{4830B572-9404-4A4B-BF8E-6687DCF05F27}"/>
    <cellStyle name="20% - Accent1 2 2 2 2 12" xfId="1486" xr:uid="{2BDEF339-C112-4C26-B4FC-9B9D6C5DA558}"/>
    <cellStyle name="20% - Accent1 2 2 2 2 12 2" xfId="1487" xr:uid="{F80219D2-9CC6-4241-8C30-22BCA904D7CE}"/>
    <cellStyle name="20% - Accent1 2 2 2 2 12 2 2" xfId="1488" xr:uid="{D4F9C0A9-50FD-4CE0-8CD7-657EA999051D}"/>
    <cellStyle name="20% - Accent1 2 2 2 2 12 3" xfId="1489" xr:uid="{172932A1-3CC9-48F9-B4CA-AC721638E5A1}"/>
    <cellStyle name="20% - Accent1 2 2 2 2 13" xfId="1490" xr:uid="{33C6AE1E-DD93-4BC4-965F-3010FE62A5FF}"/>
    <cellStyle name="20% - Accent1 2 2 2 2 13 2" xfId="1491" xr:uid="{CDBB72CC-8112-4F81-8E89-DE0DA6177408}"/>
    <cellStyle name="20% - Accent1 2 2 2 2 14" xfId="1492" xr:uid="{EBA5B7E5-7CCA-4A8C-B5AF-07B168A15761}"/>
    <cellStyle name="20% - Accent1 2 2 2 2 14 2" xfId="1493" xr:uid="{3B1AD11C-301F-44F3-A516-24B0907951AB}"/>
    <cellStyle name="20% - Accent1 2 2 2 2 15" xfId="1494" xr:uid="{A0FE5433-8E5D-4629-A703-A919E02FF9B0}"/>
    <cellStyle name="20% - Accent1 2 2 2 2 2" xfId="1495" xr:uid="{13CF9624-F941-4379-B63F-8291978E738A}"/>
    <cellStyle name="20% - Accent1 2 2 2 2 2 10" xfId="1496" xr:uid="{AC2FA6C7-8AA6-4474-9479-C06A287F61DE}"/>
    <cellStyle name="20% - Accent1 2 2 2 2 2 10 2" xfId="1497" xr:uid="{A5E01F9A-4587-4C2E-B0C7-BFCECDC8E81F}"/>
    <cellStyle name="20% - Accent1 2 2 2 2 2 10 2 2" xfId="1498" xr:uid="{307A9DC4-2A68-45D0-A0F2-C5781CBEA25E}"/>
    <cellStyle name="20% - Accent1 2 2 2 2 2 10 3" xfId="1499" xr:uid="{D2376D89-9BBE-4074-B9DB-54CCCD41EB48}"/>
    <cellStyle name="20% - Accent1 2 2 2 2 2 11" xfId="1500" xr:uid="{FAE73AB1-085E-424A-9A09-6565300928FC}"/>
    <cellStyle name="20% - Accent1 2 2 2 2 2 11 2" xfId="1501" xr:uid="{78F72836-D6CC-4750-95A5-021C78CDC041}"/>
    <cellStyle name="20% - Accent1 2 2 2 2 2 11 2 2" xfId="1502" xr:uid="{35DACDF9-7B3B-44D9-87C9-278DE3A47D9F}"/>
    <cellStyle name="20% - Accent1 2 2 2 2 2 11 3" xfId="1503" xr:uid="{293BBFC9-FA18-4090-A656-CBCE8B2EA1E0}"/>
    <cellStyle name="20% - Accent1 2 2 2 2 2 12" xfId="1504" xr:uid="{76FC05C9-356E-4537-9CE8-5E57E5D88AC8}"/>
    <cellStyle name="20% - Accent1 2 2 2 2 2 12 2" xfId="1505" xr:uid="{B71DA80F-FACE-427A-8333-82DAC3902DA6}"/>
    <cellStyle name="20% - Accent1 2 2 2 2 2 13" xfId="1506" xr:uid="{36DEAB80-8E4B-4616-AF55-C4CA75D54CF5}"/>
    <cellStyle name="20% - Accent1 2 2 2 2 2 13 2" xfId="1507" xr:uid="{499366DA-A998-4743-AC6C-2C29258E9DEC}"/>
    <cellStyle name="20% - Accent1 2 2 2 2 2 14" xfId="1508" xr:uid="{7E0A92C3-7AEC-4FA8-806E-256BFA0A8886}"/>
    <cellStyle name="20% - Accent1 2 2 2 2 2 2" xfId="1509" xr:uid="{78A94229-21CB-4E56-A7D9-AC24038ACB23}"/>
    <cellStyle name="20% - Accent1 2 2 2 2 2 2 10" xfId="1510" xr:uid="{7290B1A9-3BE7-4019-8836-A18AF1B5E5EC}"/>
    <cellStyle name="20% - Accent1 2 2 2 2 2 2 10 2" xfId="1511" xr:uid="{712B6071-9308-4C09-98D5-9BECA91CDF2A}"/>
    <cellStyle name="20% - Accent1 2 2 2 2 2 2 11" xfId="1512" xr:uid="{F5199C66-6713-4E8E-AE22-2E9118997986}"/>
    <cellStyle name="20% - Accent1 2 2 2 2 2 2 2" xfId="1513" xr:uid="{54F9AC15-225E-4830-905F-C32F3A696226}"/>
    <cellStyle name="20% - Accent1 2 2 2 2 2 2 2 2" xfId="1514" xr:uid="{AB6A52D9-4A6F-4A7F-939C-399F67847E36}"/>
    <cellStyle name="20% - Accent1 2 2 2 2 2 2 2 2 2" xfId="1515" xr:uid="{E35BED79-3B59-49C2-94D6-A30CB85DDEA1}"/>
    <cellStyle name="20% - Accent1 2 2 2 2 2 2 2 2 2 2" xfId="1516" xr:uid="{B5F60E9B-297F-4A4D-BF46-4E56AA0FC04B}"/>
    <cellStyle name="20% - Accent1 2 2 2 2 2 2 2 2 2 2 2" xfId="1517" xr:uid="{62B58D7C-0FCB-461D-8BB7-D2AFA2EA359E}"/>
    <cellStyle name="20% - Accent1 2 2 2 2 2 2 2 2 2 3" xfId="1518" xr:uid="{7B44BE9F-D1CF-4254-BFA2-2849E610455C}"/>
    <cellStyle name="20% - Accent1 2 2 2 2 2 2 2 2 3" xfId="1519" xr:uid="{37FB245E-AB07-49E0-B8C3-24A29F37A618}"/>
    <cellStyle name="20% - Accent1 2 2 2 2 2 2 2 2 3 2" xfId="1520" xr:uid="{B6599066-843B-4F49-A4BF-07C75E5D199E}"/>
    <cellStyle name="20% - Accent1 2 2 2 2 2 2 2 2 4" xfId="1521" xr:uid="{0461B049-9201-4B00-8E9D-16014F429461}"/>
    <cellStyle name="20% - Accent1 2 2 2 2 2 2 2 3" xfId="1522" xr:uid="{62A6D9FE-492B-45EF-847F-87604D3FCB1D}"/>
    <cellStyle name="20% - Accent1 2 2 2 2 2 2 2 3 2" xfId="1523" xr:uid="{691249DB-C3B7-42E5-98A0-D0B3520CD272}"/>
    <cellStyle name="20% - Accent1 2 2 2 2 2 2 2 3 2 2" xfId="1524" xr:uid="{F273E0F0-7A12-4C1B-9C9E-1F34C2B2F512}"/>
    <cellStyle name="20% - Accent1 2 2 2 2 2 2 2 3 2 2 2" xfId="1525" xr:uid="{F385F0EC-88EB-4401-A6EB-F6901DBC088B}"/>
    <cellStyle name="20% - Accent1 2 2 2 2 2 2 2 3 2 3" xfId="1526" xr:uid="{41A96525-0EFB-47C0-AC7D-D5C86903A917}"/>
    <cellStyle name="20% - Accent1 2 2 2 2 2 2 2 3 3" xfId="1527" xr:uid="{D33F4402-9099-43E5-AE7C-728681EBE30D}"/>
    <cellStyle name="20% - Accent1 2 2 2 2 2 2 2 3 3 2" xfId="1528" xr:uid="{B3D81775-BBA9-4663-B827-598D52707132}"/>
    <cellStyle name="20% - Accent1 2 2 2 2 2 2 2 3 4" xfId="1529" xr:uid="{7606C392-2739-4253-912B-F9A5848B0534}"/>
    <cellStyle name="20% - Accent1 2 2 2 2 2 2 2 4" xfId="1530" xr:uid="{F27793E6-BDE3-4A28-AC06-8500DF3C2F87}"/>
    <cellStyle name="20% - Accent1 2 2 2 2 2 2 2 4 2" xfId="1531" xr:uid="{5FB9AEDD-5C2D-4B95-A18D-494EAACB0256}"/>
    <cellStyle name="20% - Accent1 2 2 2 2 2 2 2 4 2 2" xfId="1532" xr:uid="{110BE83C-E72D-4961-8AB0-376803AA26EA}"/>
    <cellStyle name="20% - Accent1 2 2 2 2 2 2 2 4 2 2 2" xfId="1533" xr:uid="{37465F37-BD2E-4C13-A9C1-2FDCB7EDAFDE}"/>
    <cellStyle name="20% - Accent1 2 2 2 2 2 2 2 4 2 3" xfId="1534" xr:uid="{AA084793-9F11-44AA-9964-5B8CDD0AB967}"/>
    <cellStyle name="20% - Accent1 2 2 2 2 2 2 2 4 3" xfId="1535" xr:uid="{9E65AC64-F947-4394-B398-39773BB6CFA7}"/>
    <cellStyle name="20% - Accent1 2 2 2 2 2 2 2 4 3 2" xfId="1536" xr:uid="{B99BA348-CC27-4E06-9BC0-11A53E5E1B08}"/>
    <cellStyle name="20% - Accent1 2 2 2 2 2 2 2 4 4" xfId="1537" xr:uid="{C94F5DCE-B306-45CB-8187-7096835975AF}"/>
    <cellStyle name="20% - Accent1 2 2 2 2 2 2 2 5" xfId="1538" xr:uid="{F931CB87-4BD2-4131-AF10-0E046B0A3E8C}"/>
    <cellStyle name="20% - Accent1 2 2 2 2 2 2 2 5 2" xfId="1539" xr:uid="{40B3396E-2771-4422-9802-F3C614ACD336}"/>
    <cellStyle name="20% - Accent1 2 2 2 2 2 2 2 5 2 2" xfId="1540" xr:uid="{5C9C43DB-EC08-4F37-B8F9-9C4FD6C48644}"/>
    <cellStyle name="20% - Accent1 2 2 2 2 2 2 2 5 3" xfId="1541" xr:uid="{8BEF9075-FE64-4FB6-936C-BAF9F7C23F74}"/>
    <cellStyle name="20% - Accent1 2 2 2 2 2 2 2 6" xfId="1542" xr:uid="{3EF5AB89-4852-4BBC-AC9A-1713D6243385}"/>
    <cellStyle name="20% - Accent1 2 2 2 2 2 2 2 6 2" xfId="1543" xr:uid="{BFF7F902-F3DF-402E-B306-1CEAC5F279BE}"/>
    <cellStyle name="20% - Accent1 2 2 2 2 2 2 2 6 2 2" xfId="1544" xr:uid="{032D40E8-3E3D-443F-803F-DB3B2E40CFBC}"/>
    <cellStyle name="20% - Accent1 2 2 2 2 2 2 2 6 3" xfId="1545" xr:uid="{E7C7F4CF-2ADD-4968-B8B2-A8E679600307}"/>
    <cellStyle name="20% - Accent1 2 2 2 2 2 2 2 7" xfId="1546" xr:uid="{AD874871-E361-4D5B-B17B-0C2A1CFBC9A4}"/>
    <cellStyle name="20% - Accent1 2 2 2 2 2 2 2 7 2" xfId="1547" xr:uid="{AAB25186-BE94-4542-A699-CC0E28961978}"/>
    <cellStyle name="20% - Accent1 2 2 2 2 2 2 2 8" xfId="1548" xr:uid="{7B997FBB-EDD9-4B1F-84B7-539423152C3D}"/>
    <cellStyle name="20% - Accent1 2 2 2 2 2 2 2 8 2" xfId="1549" xr:uid="{C836580C-BE64-40F5-97DA-E6401433FAE1}"/>
    <cellStyle name="20% - Accent1 2 2 2 2 2 2 2 9" xfId="1550" xr:uid="{BD8F468E-7883-4755-AE67-AF3EB8E38CFC}"/>
    <cellStyle name="20% - Accent1 2 2 2 2 2 2 3" xfId="1551" xr:uid="{6609251C-94B9-4AA1-93C9-74E092F59B19}"/>
    <cellStyle name="20% - Accent1 2 2 2 2 2 2 3 2" xfId="1552" xr:uid="{568520AB-2E1A-4582-90E4-6A4874A35CE8}"/>
    <cellStyle name="20% - Accent1 2 2 2 2 2 2 3 2 2" xfId="1553" xr:uid="{B531CFAF-F19A-41ED-AB2A-CBE9EE05BC7C}"/>
    <cellStyle name="20% - Accent1 2 2 2 2 2 2 3 2 2 2" xfId="1554" xr:uid="{303FE903-4514-4EC1-8C9C-321094280D5F}"/>
    <cellStyle name="20% - Accent1 2 2 2 2 2 2 3 2 2 2 2" xfId="1555" xr:uid="{DA6F2102-42E9-44EE-977A-185956A3127E}"/>
    <cellStyle name="20% - Accent1 2 2 2 2 2 2 3 2 2 3" xfId="1556" xr:uid="{28E33D49-AFF2-4358-89A4-3F29C135F8F5}"/>
    <cellStyle name="20% - Accent1 2 2 2 2 2 2 3 2 3" xfId="1557" xr:uid="{0585C439-2C2C-403D-B610-D84BD010A83C}"/>
    <cellStyle name="20% - Accent1 2 2 2 2 2 2 3 2 3 2" xfId="1558" xr:uid="{C6D54E52-9396-4042-8CD2-F2C76494DB65}"/>
    <cellStyle name="20% - Accent1 2 2 2 2 2 2 3 2 4" xfId="1559" xr:uid="{2A1A04B5-381E-423D-AFF2-C98AC3082449}"/>
    <cellStyle name="20% - Accent1 2 2 2 2 2 2 3 3" xfId="1560" xr:uid="{50AC5AF1-3C05-4465-B4C5-717830270E55}"/>
    <cellStyle name="20% - Accent1 2 2 2 2 2 2 3 3 2" xfId="1561" xr:uid="{468B2A87-8044-4187-9563-16C50D46C593}"/>
    <cellStyle name="20% - Accent1 2 2 2 2 2 2 3 3 2 2" xfId="1562" xr:uid="{8B7FDB2A-A5D8-4DD5-9F33-23559B961881}"/>
    <cellStyle name="20% - Accent1 2 2 2 2 2 2 3 3 2 2 2" xfId="1563" xr:uid="{826E9814-B73A-4852-B5DE-8EA57C26C3A5}"/>
    <cellStyle name="20% - Accent1 2 2 2 2 2 2 3 3 2 3" xfId="1564" xr:uid="{9B998BE6-5DBF-47C2-8C94-98BD9C4C5625}"/>
    <cellStyle name="20% - Accent1 2 2 2 2 2 2 3 3 3" xfId="1565" xr:uid="{FB138C55-357E-4557-9542-37A1990E8858}"/>
    <cellStyle name="20% - Accent1 2 2 2 2 2 2 3 3 3 2" xfId="1566" xr:uid="{6E53D0F4-A4F9-4F72-897B-CADBB2F91950}"/>
    <cellStyle name="20% - Accent1 2 2 2 2 2 2 3 3 4" xfId="1567" xr:uid="{5CE2E67F-0EB8-4A77-B937-7958292466A8}"/>
    <cellStyle name="20% - Accent1 2 2 2 2 2 2 3 4" xfId="1568" xr:uid="{A90B6E48-6746-4492-BB66-02802B2C4ACF}"/>
    <cellStyle name="20% - Accent1 2 2 2 2 2 2 3 4 2" xfId="1569" xr:uid="{BDE396B7-6C49-433F-AE48-B18BDA85D37B}"/>
    <cellStyle name="20% - Accent1 2 2 2 2 2 2 3 4 2 2" xfId="1570" xr:uid="{2C1CD3AD-4E46-4953-BF86-8C288A85EE26}"/>
    <cellStyle name="20% - Accent1 2 2 2 2 2 2 3 4 2 2 2" xfId="1571" xr:uid="{FAAB647B-A805-46F8-BB84-E2C50E490895}"/>
    <cellStyle name="20% - Accent1 2 2 2 2 2 2 3 4 2 3" xfId="1572" xr:uid="{C0D870F2-948B-4371-8B33-9B16B5B49562}"/>
    <cellStyle name="20% - Accent1 2 2 2 2 2 2 3 4 3" xfId="1573" xr:uid="{BAC03D49-63D9-414F-99D1-A47A517E46C8}"/>
    <cellStyle name="20% - Accent1 2 2 2 2 2 2 3 4 3 2" xfId="1574" xr:uid="{C6BE812C-A42B-4992-B264-5547BFDA7D86}"/>
    <cellStyle name="20% - Accent1 2 2 2 2 2 2 3 4 4" xfId="1575" xr:uid="{0EC63404-2E30-4781-AF91-1B4C03B5EEB4}"/>
    <cellStyle name="20% - Accent1 2 2 2 2 2 2 3 5" xfId="1576" xr:uid="{666C6C8B-1FD1-4387-BB29-A73177F0DC10}"/>
    <cellStyle name="20% - Accent1 2 2 2 2 2 2 3 5 2" xfId="1577" xr:uid="{33AB53B2-6FE2-44A4-AB22-59BF41BAA61E}"/>
    <cellStyle name="20% - Accent1 2 2 2 2 2 2 3 5 2 2" xfId="1578" xr:uid="{8EF6F386-182E-4FA8-A114-FBED473D7DA6}"/>
    <cellStyle name="20% - Accent1 2 2 2 2 2 2 3 5 3" xfId="1579" xr:uid="{3B9B9FF8-A076-4AD6-BC30-6FB8D2EEEC7F}"/>
    <cellStyle name="20% - Accent1 2 2 2 2 2 2 3 6" xfId="1580" xr:uid="{9C7C1D23-97AB-4A32-9836-EAF4B73B53A2}"/>
    <cellStyle name="20% - Accent1 2 2 2 2 2 2 3 6 2" xfId="1581" xr:uid="{7CE2BC26-E8F8-47E1-B93B-2F1258721A86}"/>
    <cellStyle name="20% - Accent1 2 2 2 2 2 2 3 6 2 2" xfId="1582" xr:uid="{AE2D7D80-D7C1-4E6A-99A7-E7F240E5B4AF}"/>
    <cellStyle name="20% - Accent1 2 2 2 2 2 2 3 6 3" xfId="1583" xr:uid="{857CA967-A30B-42C7-9877-2BBCEFDBD2CC}"/>
    <cellStyle name="20% - Accent1 2 2 2 2 2 2 3 7" xfId="1584" xr:uid="{A7A6AEB5-8774-4F50-9DD6-6BBD6B240BFE}"/>
    <cellStyle name="20% - Accent1 2 2 2 2 2 2 3 7 2" xfId="1585" xr:uid="{93815B23-6C5F-4955-8A5E-A31838298C27}"/>
    <cellStyle name="20% - Accent1 2 2 2 2 2 2 3 8" xfId="1586" xr:uid="{BEB951B8-723F-46F1-B0E0-5C0157BCB8A5}"/>
    <cellStyle name="20% - Accent1 2 2 2 2 2 2 3 8 2" xfId="1587" xr:uid="{1D72FF99-C11E-453D-B950-74D77D12FC50}"/>
    <cellStyle name="20% - Accent1 2 2 2 2 2 2 3 9" xfId="1588" xr:uid="{A48E6CE6-6CC2-424F-8412-6D15624DF75A}"/>
    <cellStyle name="20% - Accent1 2 2 2 2 2 2 4" xfId="1589" xr:uid="{DD0FFEC8-A70D-4550-B662-3793C4FD2D96}"/>
    <cellStyle name="20% - Accent1 2 2 2 2 2 2 4 2" xfId="1590" xr:uid="{7375FFC7-3300-40D3-BE52-26C650B5CF11}"/>
    <cellStyle name="20% - Accent1 2 2 2 2 2 2 4 2 2" xfId="1591" xr:uid="{1DB8EDA5-57CC-4044-9111-AFDEC2DB3D31}"/>
    <cellStyle name="20% - Accent1 2 2 2 2 2 2 4 2 2 2" xfId="1592" xr:uid="{49C3D4A5-69AB-4793-8C5B-CF24CA20BBF3}"/>
    <cellStyle name="20% - Accent1 2 2 2 2 2 2 4 2 3" xfId="1593" xr:uid="{12FC00BA-BA18-472A-BC4C-BD2AD63BDD56}"/>
    <cellStyle name="20% - Accent1 2 2 2 2 2 2 4 3" xfId="1594" xr:uid="{1463A3EA-D375-4125-BED5-E29638FE00C9}"/>
    <cellStyle name="20% - Accent1 2 2 2 2 2 2 4 3 2" xfId="1595" xr:uid="{F356F100-D48F-40E4-94BB-47E0A385000B}"/>
    <cellStyle name="20% - Accent1 2 2 2 2 2 2 4 4" xfId="1596" xr:uid="{719E62AB-AB88-4507-A77C-1276A6F94E31}"/>
    <cellStyle name="20% - Accent1 2 2 2 2 2 2 5" xfId="1597" xr:uid="{CD171FA1-7B6C-4915-85BB-FAB3685DBC82}"/>
    <cellStyle name="20% - Accent1 2 2 2 2 2 2 5 2" xfId="1598" xr:uid="{D7336E01-806A-4747-BC54-6804D6D5C00F}"/>
    <cellStyle name="20% - Accent1 2 2 2 2 2 2 5 2 2" xfId="1599" xr:uid="{6808289B-930D-4A79-B444-A1E8A3575C83}"/>
    <cellStyle name="20% - Accent1 2 2 2 2 2 2 5 2 2 2" xfId="1600" xr:uid="{DADA8DA5-A50C-4A48-9191-68993BB09DB2}"/>
    <cellStyle name="20% - Accent1 2 2 2 2 2 2 5 2 3" xfId="1601" xr:uid="{17C75551-E24E-4CDD-B63E-EFA2A67CD300}"/>
    <cellStyle name="20% - Accent1 2 2 2 2 2 2 5 3" xfId="1602" xr:uid="{82E4011D-FA07-449C-B49F-2E945B10BC76}"/>
    <cellStyle name="20% - Accent1 2 2 2 2 2 2 5 3 2" xfId="1603" xr:uid="{DFA48184-B2BB-4EA7-A8FA-09F463C0918B}"/>
    <cellStyle name="20% - Accent1 2 2 2 2 2 2 5 4" xfId="1604" xr:uid="{5AA16EED-04D2-43BE-AE9C-B57A329725C0}"/>
    <cellStyle name="20% - Accent1 2 2 2 2 2 2 6" xfId="1605" xr:uid="{325E8A25-044B-4E01-BCBC-540F2804D926}"/>
    <cellStyle name="20% - Accent1 2 2 2 2 2 2 6 2" xfId="1606" xr:uid="{E313529F-04A7-4C4A-A876-C6197C7B7D27}"/>
    <cellStyle name="20% - Accent1 2 2 2 2 2 2 6 2 2" xfId="1607" xr:uid="{3C54A157-C54D-41C9-9346-179487C204C9}"/>
    <cellStyle name="20% - Accent1 2 2 2 2 2 2 6 2 2 2" xfId="1608" xr:uid="{1A8A8E92-A4CE-4232-A8C9-D363EDD6D135}"/>
    <cellStyle name="20% - Accent1 2 2 2 2 2 2 6 2 3" xfId="1609" xr:uid="{C70C11AA-1BF0-4261-8AF1-F534C0A0CCEA}"/>
    <cellStyle name="20% - Accent1 2 2 2 2 2 2 6 3" xfId="1610" xr:uid="{98CF7EF8-800B-4E92-A0B2-B98BBE31722C}"/>
    <cellStyle name="20% - Accent1 2 2 2 2 2 2 6 3 2" xfId="1611" xr:uid="{EB6BD920-AED6-49F9-ACC1-65262A6302DF}"/>
    <cellStyle name="20% - Accent1 2 2 2 2 2 2 6 4" xfId="1612" xr:uid="{33C6E020-DE1F-4ED5-BF1B-C4515466E8F1}"/>
    <cellStyle name="20% - Accent1 2 2 2 2 2 2 7" xfId="1613" xr:uid="{79625F1B-182E-44AE-8209-18E0502E69DB}"/>
    <cellStyle name="20% - Accent1 2 2 2 2 2 2 7 2" xfId="1614" xr:uid="{A5E5359A-557F-4259-B1BA-2BAEC66C7146}"/>
    <cellStyle name="20% - Accent1 2 2 2 2 2 2 7 2 2" xfId="1615" xr:uid="{8C5E8262-F51F-4959-996A-1E62D7C21B60}"/>
    <cellStyle name="20% - Accent1 2 2 2 2 2 2 7 3" xfId="1616" xr:uid="{83327E53-EF35-4BB5-B26C-75C879D602E1}"/>
    <cellStyle name="20% - Accent1 2 2 2 2 2 2 8" xfId="1617" xr:uid="{5B9AEB20-F115-4032-ADA9-7CB28ABD7B7F}"/>
    <cellStyle name="20% - Accent1 2 2 2 2 2 2 8 2" xfId="1618" xr:uid="{174F502C-A5F0-44A2-9D2F-CEFFA0DE5A4B}"/>
    <cellStyle name="20% - Accent1 2 2 2 2 2 2 8 2 2" xfId="1619" xr:uid="{7611AF02-06F0-4F6C-93C4-2CF75979A499}"/>
    <cellStyle name="20% - Accent1 2 2 2 2 2 2 8 3" xfId="1620" xr:uid="{CC22A2E5-4E94-431B-B0D3-424BC7338DE5}"/>
    <cellStyle name="20% - Accent1 2 2 2 2 2 2 9" xfId="1621" xr:uid="{03A9C66E-2EFE-4E46-BC68-45ADB7535895}"/>
    <cellStyle name="20% - Accent1 2 2 2 2 2 2 9 2" xfId="1622" xr:uid="{F5E41BF8-553A-475C-BB4E-434CBBE493ED}"/>
    <cellStyle name="20% - Accent1 2 2 2 2 2 3" xfId="1623" xr:uid="{83AC8C61-3A75-4AE5-86CC-5E8A7915C052}"/>
    <cellStyle name="20% - Accent1 2 2 2 2 2 3 10" xfId="1624" xr:uid="{BD151E0B-F58D-4AF4-898A-678220365247}"/>
    <cellStyle name="20% - Accent1 2 2 2 2 2 3 10 2" xfId="1625" xr:uid="{AA8D7AD0-F9D3-496D-8490-E5347236A683}"/>
    <cellStyle name="20% - Accent1 2 2 2 2 2 3 11" xfId="1626" xr:uid="{D0564617-D603-457C-9B8A-8230AF6A1B61}"/>
    <cellStyle name="20% - Accent1 2 2 2 2 2 3 2" xfId="1627" xr:uid="{FA6E1F03-9D79-41F9-A044-5B7C04F2591F}"/>
    <cellStyle name="20% - Accent1 2 2 2 2 2 3 2 2" xfId="1628" xr:uid="{C184F36B-767D-4E65-A04F-F7B3F2B05F06}"/>
    <cellStyle name="20% - Accent1 2 2 2 2 2 3 2 2 2" xfId="1629" xr:uid="{A75645BD-25AA-45DB-8354-ECDC5FD03F74}"/>
    <cellStyle name="20% - Accent1 2 2 2 2 2 3 2 2 2 2" xfId="1630" xr:uid="{73AED1D8-25FA-41C1-8ED5-35178CCFEF2D}"/>
    <cellStyle name="20% - Accent1 2 2 2 2 2 3 2 2 2 2 2" xfId="1631" xr:uid="{7181BE70-A09D-4BE1-9DE5-C1B12244FA1D}"/>
    <cellStyle name="20% - Accent1 2 2 2 2 2 3 2 2 2 3" xfId="1632" xr:uid="{868AB215-D4C1-4FDE-9026-06E269E08658}"/>
    <cellStyle name="20% - Accent1 2 2 2 2 2 3 2 2 3" xfId="1633" xr:uid="{368108AF-DDDA-4C05-8589-E60B79DF8C9B}"/>
    <cellStyle name="20% - Accent1 2 2 2 2 2 3 2 2 3 2" xfId="1634" xr:uid="{79CEE42E-B38E-4165-A045-72E7710EA329}"/>
    <cellStyle name="20% - Accent1 2 2 2 2 2 3 2 2 4" xfId="1635" xr:uid="{BDE49B96-9CF2-4925-81C5-5EB6027CEBAC}"/>
    <cellStyle name="20% - Accent1 2 2 2 2 2 3 2 3" xfId="1636" xr:uid="{54C7F6F1-B9E7-4180-9BB9-5A5480C48DDA}"/>
    <cellStyle name="20% - Accent1 2 2 2 2 2 3 2 3 2" xfId="1637" xr:uid="{AD6814E9-A844-424E-812C-A2DF6ECBF564}"/>
    <cellStyle name="20% - Accent1 2 2 2 2 2 3 2 3 2 2" xfId="1638" xr:uid="{D0426E0A-1E95-4217-A109-80F83F55D3B3}"/>
    <cellStyle name="20% - Accent1 2 2 2 2 2 3 2 3 2 2 2" xfId="1639" xr:uid="{8C076E8A-FED9-4E12-A2D0-39E8549987A1}"/>
    <cellStyle name="20% - Accent1 2 2 2 2 2 3 2 3 2 3" xfId="1640" xr:uid="{6DB36C22-591B-41B4-AC4F-9FEE8C2DE349}"/>
    <cellStyle name="20% - Accent1 2 2 2 2 2 3 2 3 3" xfId="1641" xr:uid="{8AC591F6-76A0-44E8-9B6E-EE652E89A524}"/>
    <cellStyle name="20% - Accent1 2 2 2 2 2 3 2 3 3 2" xfId="1642" xr:uid="{D30B2ECD-F223-4402-BF49-A17FF3B4084B}"/>
    <cellStyle name="20% - Accent1 2 2 2 2 2 3 2 3 4" xfId="1643" xr:uid="{82828F88-9253-4CD3-BDF7-BAEE7F284128}"/>
    <cellStyle name="20% - Accent1 2 2 2 2 2 3 2 4" xfId="1644" xr:uid="{D9F32AB2-7C2C-4459-BAC3-014E7D5E21CD}"/>
    <cellStyle name="20% - Accent1 2 2 2 2 2 3 2 4 2" xfId="1645" xr:uid="{46DD705C-A3FA-4FE2-9A55-BEA65435C86D}"/>
    <cellStyle name="20% - Accent1 2 2 2 2 2 3 2 4 2 2" xfId="1646" xr:uid="{0C7C5B0F-0BF5-45F8-AE8E-04B7F01E793D}"/>
    <cellStyle name="20% - Accent1 2 2 2 2 2 3 2 4 2 2 2" xfId="1647" xr:uid="{EDBDFED1-4D22-4B48-87C2-97D0645EF066}"/>
    <cellStyle name="20% - Accent1 2 2 2 2 2 3 2 4 2 3" xfId="1648" xr:uid="{CAD1923D-6975-4B27-B197-FBE9D52ED54D}"/>
    <cellStyle name="20% - Accent1 2 2 2 2 2 3 2 4 3" xfId="1649" xr:uid="{75159786-D4BC-4CC9-B212-13F569BC21E3}"/>
    <cellStyle name="20% - Accent1 2 2 2 2 2 3 2 4 3 2" xfId="1650" xr:uid="{CBB10CD4-FD9D-42F7-A8C3-6C2F245F946C}"/>
    <cellStyle name="20% - Accent1 2 2 2 2 2 3 2 4 4" xfId="1651" xr:uid="{432F3303-ACFF-4975-BE29-DD5F17361A9E}"/>
    <cellStyle name="20% - Accent1 2 2 2 2 2 3 2 5" xfId="1652" xr:uid="{AC400032-972F-478D-844D-B0F2ACDEA219}"/>
    <cellStyle name="20% - Accent1 2 2 2 2 2 3 2 5 2" xfId="1653" xr:uid="{40090C33-A36B-4C1F-AD15-1F815F9775FF}"/>
    <cellStyle name="20% - Accent1 2 2 2 2 2 3 2 5 2 2" xfId="1654" xr:uid="{FBFBE37D-699B-4083-831A-14EB87DB7F09}"/>
    <cellStyle name="20% - Accent1 2 2 2 2 2 3 2 5 3" xfId="1655" xr:uid="{CF9BA8DA-BFFB-4E51-9C99-69EB22C7FAE9}"/>
    <cellStyle name="20% - Accent1 2 2 2 2 2 3 2 6" xfId="1656" xr:uid="{D1690FDB-B4DC-4340-8390-371FE1134A05}"/>
    <cellStyle name="20% - Accent1 2 2 2 2 2 3 2 6 2" xfId="1657" xr:uid="{77DEAD3B-AD89-42DE-A47F-53809B5DD3A9}"/>
    <cellStyle name="20% - Accent1 2 2 2 2 2 3 2 6 2 2" xfId="1658" xr:uid="{8C46A305-B214-4A62-A1B9-84FD7F7148A4}"/>
    <cellStyle name="20% - Accent1 2 2 2 2 2 3 2 6 3" xfId="1659" xr:uid="{E947EBD2-2E7A-4B32-ADCD-42BF45F3FE3B}"/>
    <cellStyle name="20% - Accent1 2 2 2 2 2 3 2 7" xfId="1660" xr:uid="{CC349008-1AAC-4AFB-A67B-024C39156AEA}"/>
    <cellStyle name="20% - Accent1 2 2 2 2 2 3 2 7 2" xfId="1661" xr:uid="{313E2E04-0DD6-4C57-848C-52EBC33407A9}"/>
    <cellStyle name="20% - Accent1 2 2 2 2 2 3 2 8" xfId="1662" xr:uid="{9CA17BCE-F2CD-40F7-8449-72358BFD2FAE}"/>
    <cellStyle name="20% - Accent1 2 2 2 2 2 3 2 8 2" xfId="1663" xr:uid="{02F6B181-45B9-4355-81D0-5AACE20600C1}"/>
    <cellStyle name="20% - Accent1 2 2 2 2 2 3 2 9" xfId="1664" xr:uid="{A3148781-631D-4A04-91C1-CD6D6DAE5892}"/>
    <cellStyle name="20% - Accent1 2 2 2 2 2 3 3" xfId="1665" xr:uid="{225A4C64-6013-4738-8E7E-E16AFE115AE6}"/>
    <cellStyle name="20% - Accent1 2 2 2 2 2 3 3 2" xfId="1666" xr:uid="{5E1AD5E5-D2C6-42CC-A579-5182CBEB3B99}"/>
    <cellStyle name="20% - Accent1 2 2 2 2 2 3 3 2 2" xfId="1667" xr:uid="{0DEC7A15-B194-4A59-9172-15D54910913C}"/>
    <cellStyle name="20% - Accent1 2 2 2 2 2 3 3 2 2 2" xfId="1668" xr:uid="{7621CD57-9963-4018-81D1-DC51B93939F0}"/>
    <cellStyle name="20% - Accent1 2 2 2 2 2 3 3 2 2 2 2" xfId="1669" xr:uid="{EBB8148B-59DF-4EF8-ABCA-85BA49E147A7}"/>
    <cellStyle name="20% - Accent1 2 2 2 2 2 3 3 2 2 3" xfId="1670" xr:uid="{773DE418-E986-4015-9248-C6F7646C6B57}"/>
    <cellStyle name="20% - Accent1 2 2 2 2 2 3 3 2 3" xfId="1671" xr:uid="{0243C613-C10B-4C8A-9C24-D6EB48DB964C}"/>
    <cellStyle name="20% - Accent1 2 2 2 2 2 3 3 2 3 2" xfId="1672" xr:uid="{695205B2-36DF-4C19-BF7F-FC71C6BDC648}"/>
    <cellStyle name="20% - Accent1 2 2 2 2 2 3 3 2 4" xfId="1673" xr:uid="{36862909-F028-4827-A6E4-33AFFF0680CA}"/>
    <cellStyle name="20% - Accent1 2 2 2 2 2 3 3 3" xfId="1674" xr:uid="{6AC35AC9-AE7D-4CAC-A177-8037D3F58DDD}"/>
    <cellStyle name="20% - Accent1 2 2 2 2 2 3 3 3 2" xfId="1675" xr:uid="{E0ABA855-0279-44E7-8AB0-38AA0A855126}"/>
    <cellStyle name="20% - Accent1 2 2 2 2 2 3 3 3 2 2" xfId="1676" xr:uid="{7B118650-9934-4E04-9533-9EF107A798A7}"/>
    <cellStyle name="20% - Accent1 2 2 2 2 2 3 3 3 2 2 2" xfId="1677" xr:uid="{15808046-4659-4DF5-923A-96156E0DED53}"/>
    <cellStyle name="20% - Accent1 2 2 2 2 2 3 3 3 2 3" xfId="1678" xr:uid="{FF5CA1AE-7465-4785-B35A-463977817891}"/>
    <cellStyle name="20% - Accent1 2 2 2 2 2 3 3 3 3" xfId="1679" xr:uid="{BFC44973-BFA2-4097-AC73-DE237DDBEE05}"/>
    <cellStyle name="20% - Accent1 2 2 2 2 2 3 3 3 3 2" xfId="1680" xr:uid="{26C91A5A-F98C-47B0-9DF3-A468F6126067}"/>
    <cellStyle name="20% - Accent1 2 2 2 2 2 3 3 3 4" xfId="1681" xr:uid="{C1619F0E-7B3A-4562-9AEF-9BAB5E4F0CAF}"/>
    <cellStyle name="20% - Accent1 2 2 2 2 2 3 3 4" xfId="1682" xr:uid="{D19E3B07-90AD-47FB-A90D-7FF8ADA6DC25}"/>
    <cellStyle name="20% - Accent1 2 2 2 2 2 3 3 4 2" xfId="1683" xr:uid="{2435E340-5D47-4450-BEF8-6F8BD3A52387}"/>
    <cellStyle name="20% - Accent1 2 2 2 2 2 3 3 4 2 2" xfId="1684" xr:uid="{E19748FD-2BE7-412A-86E9-117FBE192240}"/>
    <cellStyle name="20% - Accent1 2 2 2 2 2 3 3 4 2 2 2" xfId="1685" xr:uid="{52CC0F12-EF92-4A52-ACF7-8B9AF0163DBB}"/>
    <cellStyle name="20% - Accent1 2 2 2 2 2 3 3 4 2 3" xfId="1686" xr:uid="{3DDE6B00-8B58-487F-A9C8-123F77D2C38F}"/>
    <cellStyle name="20% - Accent1 2 2 2 2 2 3 3 4 3" xfId="1687" xr:uid="{B2233538-D19C-48F4-9205-679333BB345E}"/>
    <cellStyle name="20% - Accent1 2 2 2 2 2 3 3 4 3 2" xfId="1688" xr:uid="{55A8186E-6502-4E7B-80E2-59820F306C86}"/>
    <cellStyle name="20% - Accent1 2 2 2 2 2 3 3 4 4" xfId="1689" xr:uid="{8A1898A9-52B1-4072-BFA3-A7E912A2E241}"/>
    <cellStyle name="20% - Accent1 2 2 2 2 2 3 3 5" xfId="1690" xr:uid="{870AD6FD-72C0-4301-AC95-F13526D6F09E}"/>
    <cellStyle name="20% - Accent1 2 2 2 2 2 3 3 5 2" xfId="1691" xr:uid="{562D17DA-F0C0-46ED-B760-4AB2215A1763}"/>
    <cellStyle name="20% - Accent1 2 2 2 2 2 3 3 5 2 2" xfId="1692" xr:uid="{F52A83A7-53C3-4E7C-A5E7-149D598CD46C}"/>
    <cellStyle name="20% - Accent1 2 2 2 2 2 3 3 5 3" xfId="1693" xr:uid="{6BA1A624-BD38-4470-AC86-DB3AEB2B9282}"/>
    <cellStyle name="20% - Accent1 2 2 2 2 2 3 3 6" xfId="1694" xr:uid="{A9E6DFD1-A42D-4E09-AE45-5A2C49AFF883}"/>
    <cellStyle name="20% - Accent1 2 2 2 2 2 3 3 6 2" xfId="1695" xr:uid="{984DA5F6-D4DB-4A34-9024-6CE7A702C157}"/>
    <cellStyle name="20% - Accent1 2 2 2 2 2 3 3 6 2 2" xfId="1696" xr:uid="{30067DFD-0BD9-49A0-A01C-B1F222E449BC}"/>
    <cellStyle name="20% - Accent1 2 2 2 2 2 3 3 6 3" xfId="1697" xr:uid="{1AE2F10C-81D1-438D-838E-1A357A6FDC40}"/>
    <cellStyle name="20% - Accent1 2 2 2 2 2 3 3 7" xfId="1698" xr:uid="{28D05BA7-2992-4BAE-9905-3E0C121B368E}"/>
    <cellStyle name="20% - Accent1 2 2 2 2 2 3 3 7 2" xfId="1699" xr:uid="{B996A90A-CEC6-41B4-82B0-07B93FEB771E}"/>
    <cellStyle name="20% - Accent1 2 2 2 2 2 3 3 8" xfId="1700" xr:uid="{1FA13F7F-AEA4-476D-8AE4-1CE9F2C96559}"/>
    <cellStyle name="20% - Accent1 2 2 2 2 2 3 3 8 2" xfId="1701" xr:uid="{529BA605-6305-4164-B785-08E7281A8A53}"/>
    <cellStyle name="20% - Accent1 2 2 2 2 2 3 3 9" xfId="1702" xr:uid="{2C25E553-1ADF-48E0-91FE-F813061B5BA0}"/>
    <cellStyle name="20% - Accent1 2 2 2 2 2 3 4" xfId="1703" xr:uid="{9FE9821D-0BBC-4AC2-BE36-C559A8D3C253}"/>
    <cellStyle name="20% - Accent1 2 2 2 2 2 3 4 2" xfId="1704" xr:uid="{689AE3E9-98A0-4A23-AF68-92D423B1CBB1}"/>
    <cellStyle name="20% - Accent1 2 2 2 2 2 3 4 2 2" xfId="1705" xr:uid="{A546787C-9CE1-4269-82CE-04A74C16B01E}"/>
    <cellStyle name="20% - Accent1 2 2 2 2 2 3 4 2 2 2" xfId="1706" xr:uid="{B9BA18B2-276F-4A05-9A99-B9EC425FB592}"/>
    <cellStyle name="20% - Accent1 2 2 2 2 2 3 4 2 3" xfId="1707" xr:uid="{65B26F13-9BD0-482E-BBAC-24AD79AC539D}"/>
    <cellStyle name="20% - Accent1 2 2 2 2 2 3 4 3" xfId="1708" xr:uid="{06E3B672-BE7C-4B61-89AE-9E9C81D9C037}"/>
    <cellStyle name="20% - Accent1 2 2 2 2 2 3 4 3 2" xfId="1709" xr:uid="{5770EE39-CB2B-4383-BE7F-E8C86BC5A389}"/>
    <cellStyle name="20% - Accent1 2 2 2 2 2 3 4 4" xfId="1710" xr:uid="{057CA4AB-6BF9-44EA-A4E4-B3B6E96936A8}"/>
    <cellStyle name="20% - Accent1 2 2 2 2 2 3 5" xfId="1711" xr:uid="{D1B797C5-5BB1-4F54-B521-0ABA0269461D}"/>
    <cellStyle name="20% - Accent1 2 2 2 2 2 3 5 2" xfId="1712" xr:uid="{8F707C86-D78B-4BC3-BC7F-FB8AC78A2CE1}"/>
    <cellStyle name="20% - Accent1 2 2 2 2 2 3 5 2 2" xfId="1713" xr:uid="{39111DB0-CC5C-4E8C-B99A-203C06C37F0A}"/>
    <cellStyle name="20% - Accent1 2 2 2 2 2 3 5 2 2 2" xfId="1714" xr:uid="{BDCC5EAA-3E3C-4392-9F2C-B5C6FFBDFA31}"/>
    <cellStyle name="20% - Accent1 2 2 2 2 2 3 5 2 3" xfId="1715" xr:uid="{8BE04A37-03EE-471F-A574-B4A8CDD3486C}"/>
    <cellStyle name="20% - Accent1 2 2 2 2 2 3 5 3" xfId="1716" xr:uid="{34C0FE77-49F8-45FC-9C7D-870DFC88B897}"/>
    <cellStyle name="20% - Accent1 2 2 2 2 2 3 5 3 2" xfId="1717" xr:uid="{3F428FF8-4153-41D5-B81D-18FBDBDE6FFD}"/>
    <cellStyle name="20% - Accent1 2 2 2 2 2 3 5 4" xfId="1718" xr:uid="{C35570CD-54AD-4A64-BC8B-1D79E6E9D9F5}"/>
    <cellStyle name="20% - Accent1 2 2 2 2 2 3 6" xfId="1719" xr:uid="{E700FAE9-ACF9-4CAF-8DF8-3BB7EA96998D}"/>
    <cellStyle name="20% - Accent1 2 2 2 2 2 3 6 2" xfId="1720" xr:uid="{1A9207E4-4904-483A-A148-E399847C526D}"/>
    <cellStyle name="20% - Accent1 2 2 2 2 2 3 6 2 2" xfId="1721" xr:uid="{2C49213F-2A70-4FBD-A5E0-25BF140A6918}"/>
    <cellStyle name="20% - Accent1 2 2 2 2 2 3 6 2 2 2" xfId="1722" xr:uid="{C4851013-314B-4DEC-810C-855FD68BFC10}"/>
    <cellStyle name="20% - Accent1 2 2 2 2 2 3 6 2 3" xfId="1723" xr:uid="{A28FBBAE-0F31-4A9A-B853-F2024CCD32B0}"/>
    <cellStyle name="20% - Accent1 2 2 2 2 2 3 6 3" xfId="1724" xr:uid="{FD3B8536-7387-40EE-847B-18CD972EB7AE}"/>
    <cellStyle name="20% - Accent1 2 2 2 2 2 3 6 3 2" xfId="1725" xr:uid="{4794EAAE-A31A-451F-B7AF-2F8CC0EE9B58}"/>
    <cellStyle name="20% - Accent1 2 2 2 2 2 3 6 4" xfId="1726" xr:uid="{2888D88E-EAA4-46C5-95F9-8C057142B4D0}"/>
    <cellStyle name="20% - Accent1 2 2 2 2 2 3 7" xfId="1727" xr:uid="{7A474B0E-7D53-4BF8-B802-C91C1DB6CE51}"/>
    <cellStyle name="20% - Accent1 2 2 2 2 2 3 7 2" xfId="1728" xr:uid="{0A343FD3-09BF-4A7B-99DF-70D75B20C96C}"/>
    <cellStyle name="20% - Accent1 2 2 2 2 2 3 7 2 2" xfId="1729" xr:uid="{836B6AAE-85CE-4DCF-8488-875B726C2935}"/>
    <cellStyle name="20% - Accent1 2 2 2 2 2 3 7 3" xfId="1730" xr:uid="{5401672C-FE2B-4063-90B6-83DF3C28AE57}"/>
    <cellStyle name="20% - Accent1 2 2 2 2 2 3 8" xfId="1731" xr:uid="{BA1E5120-730C-4995-9DF7-B52E71EE6E28}"/>
    <cellStyle name="20% - Accent1 2 2 2 2 2 3 8 2" xfId="1732" xr:uid="{4130A68D-A98C-43DF-9A31-E9D43C18FC68}"/>
    <cellStyle name="20% - Accent1 2 2 2 2 2 3 8 2 2" xfId="1733" xr:uid="{FCDC31B9-8206-4793-9615-05884356074F}"/>
    <cellStyle name="20% - Accent1 2 2 2 2 2 3 8 3" xfId="1734" xr:uid="{DEFF8C59-D42B-49D1-B84E-E9B42179EA82}"/>
    <cellStyle name="20% - Accent1 2 2 2 2 2 3 9" xfId="1735" xr:uid="{66E295E4-49DF-4EF2-84B5-A1DCE285449B}"/>
    <cellStyle name="20% - Accent1 2 2 2 2 2 3 9 2" xfId="1736" xr:uid="{85BA06FB-87EC-4D04-89E8-A2CE1CDCDC13}"/>
    <cellStyle name="20% - Accent1 2 2 2 2 2 4" xfId="1737" xr:uid="{C60F170D-9CCD-4927-9C0A-BAAB8D9935CC}"/>
    <cellStyle name="20% - Accent1 2 2 2 2 2 4 10" xfId="1738" xr:uid="{3BE316C5-2E33-4262-A83C-CE5710A48AA1}"/>
    <cellStyle name="20% - Accent1 2 2 2 2 2 4 10 2" xfId="1739" xr:uid="{D9E6E332-1931-4757-9744-B20012E8E6AA}"/>
    <cellStyle name="20% - Accent1 2 2 2 2 2 4 11" xfId="1740" xr:uid="{33FB0087-F5B2-4467-91B3-34C7195E5D18}"/>
    <cellStyle name="20% - Accent1 2 2 2 2 2 4 2" xfId="1741" xr:uid="{26C32107-7B36-4679-9A68-34299FA24295}"/>
    <cellStyle name="20% - Accent1 2 2 2 2 2 4 2 2" xfId="1742" xr:uid="{568A5B97-28D2-41D4-A835-940CA1EEFA27}"/>
    <cellStyle name="20% - Accent1 2 2 2 2 2 4 2 2 2" xfId="1743" xr:uid="{25BE4797-63C5-40AA-B766-C9CF2803FD04}"/>
    <cellStyle name="20% - Accent1 2 2 2 2 2 4 2 2 2 2" xfId="1744" xr:uid="{4857C52D-137D-4B4E-9B64-0DD88CA6176E}"/>
    <cellStyle name="20% - Accent1 2 2 2 2 2 4 2 2 2 2 2" xfId="1745" xr:uid="{136F22F4-C1A5-4212-AC24-D82C7060F034}"/>
    <cellStyle name="20% - Accent1 2 2 2 2 2 4 2 2 2 3" xfId="1746" xr:uid="{825DE5EB-AE80-45F7-8982-BB4B6CA2E16B}"/>
    <cellStyle name="20% - Accent1 2 2 2 2 2 4 2 2 3" xfId="1747" xr:uid="{01C61497-7AD2-439C-BF10-90D49F697C98}"/>
    <cellStyle name="20% - Accent1 2 2 2 2 2 4 2 2 3 2" xfId="1748" xr:uid="{6FD31E41-8CD3-4A1D-865E-DA3E6D1B0318}"/>
    <cellStyle name="20% - Accent1 2 2 2 2 2 4 2 2 4" xfId="1749" xr:uid="{70874485-81DC-45BE-85BC-D929D03B374B}"/>
    <cellStyle name="20% - Accent1 2 2 2 2 2 4 2 3" xfId="1750" xr:uid="{FAB7CCA5-C090-4B98-AA0C-266D952B5B83}"/>
    <cellStyle name="20% - Accent1 2 2 2 2 2 4 2 3 2" xfId="1751" xr:uid="{F09F7E2E-2E80-4555-8B59-AAB1EC69E1A4}"/>
    <cellStyle name="20% - Accent1 2 2 2 2 2 4 2 3 2 2" xfId="1752" xr:uid="{23296F46-94FC-4801-83B2-996B5A57CF7E}"/>
    <cellStyle name="20% - Accent1 2 2 2 2 2 4 2 3 2 2 2" xfId="1753" xr:uid="{CD77EF42-55B0-4C0E-BF3C-A2DFDA3C3D57}"/>
    <cellStyle name="20% - Accent1 2 2 2 2 2 4 2 3 2 3" xfId="1754" xr:uid="{21385E0F-878D-45DA-AD70-2FFC1882617E}"/>
    <cellStyle name="20% - Accent1 2 2 2 2 2 4 2 3 3" xfId="1755" xr:uid="{84CDA5C9-D2B1-493E-A7F9-9DF149FD9909}"/>
    <cellStyle name="20% - Accent1 2 2 2 2 2 4 2 3 3 2" xfId="1756" xr:uid="{793E70D4-800F-452F-B808-03B45DD59EC9}"/>
    <cellStyle name="20% - Accent1 2 2 2 2 2 4 2 3 4" xfId="1757" xr:uid="{526F89BF-8ABF-499D-B276-18E28FD35CC2}"/>
    <cellStyle name="20% - Accent1 2 2 2 2 2 4 2 4" xfId="1758" xr:uid="{B6602FB9-4982-4631-A7EC-373BB8EE656E}"/>
    <cellStyle name="20% - Accent1 2 2 2 2 2 4 2 4 2" xfId="1759" xr:uid="{70CABFEE-2741-42AF-ACE1-A28CC2ACA830}"/>
    <cellStyle name="20% - Accent1 2 2 2 2 2 4 2 4 2 2" xfId="1760" xr:uid="{3518F831-F49D-4AB7-9F7B-0CBCA6394250}"/>
    <cellStyle name="20% - Accent1 2 2 2 2 2 4 2 4 2 2 2" xfId="1761" xr:uid="{47D1141C-C1B3-47A2-B402-AFFB336C8C3D}"/>
    <cellStyle name="20% - Accent1 2 2 2 2 2 4 2 4 2 3" xfId="1762" xr:uid="{54D108D4-7A4A-4856-8E73-046256FBA8D8}"/>
    <cellStyle name="20% - Accent1 2 2 2 2 2 4 2 4 3" xfId="1763" xr:uid="{00319919-F751-4DB0-A446-BBE4C16C3D73}"/>
    <cellStyle name="20% - Accent1 2 2 2 2 2 4 2 4 3 2" xfId="1764" xr:uid="{D000B693-029A-477F-8826-ED447EB1E684}"/>
    <cellStyle name="20% - Accent1 2 2 2 2 2 4 2 4 4" xfId="1765" xr:uid="{998A8CBA-39CD-4E9C-980F-CAA3C45D25F0}"/>
    <cellStyle name="20% - Accent1 2 2 2 2 2 4 2 5" xfId="1766" xr:uid="{0B6959CF-116F-484A-A2E5-D75DC7160F32}"/>
    <cellStyle name="20% - Accent1 2 2 2 2 2 4 2 5 2" xfId="1767" xr:uid="{84989B2C-072D-4E50-98C1-526C5327E491}"/>
    <cellStyle name="20% - Accent1 2 2 2 2 2 4 2 5 2 2" xfId="1768" xr:uid="{4D08E668-5275-4031-8987-73907E94418B}"/>
    <cellStyle name="20% - Accent1 2 2 2 2 2 4 2 5 3" xfId="1769" xr:uid="{68C828B4-5AE9-4BCE-9986-648E27B97B68}"/>
    <cellStyle name="20% - Accent1 2 2 2 2 2 4 2 6" xfId="1770" xr:uid="{735F0A43-3444-40DF-84FD-1841938ADB4F}"/>
    <cellStyle name="20% - Accent1 2 2 2 2 2 4 2 6 2" xfId="1771" xr:uid="{C5857BA7-7B21-46DE-A4CE-A461F5802DAA}"/>
    <cellStyle name="20% - Accent1 2 2 2 2 2 4 2 6 2 2" xfId="1772" xr:uid="{BC75EEAC-7607-47B7-8441-A2D2771F6161}"/>
    <cellStyle name="20% - Accent1 2 2 2 2 2 4 2 6 3" xfId="1773" xr:uid="{4EA87A44-E503-42D8-923B-1F96E5C074EA}"/>
    <cellStyle name="20% - Accent1 2 2 2 2 2 4 2 7" xfId="1774" xr:uid="{F3FCB2B3-9286-4074-8D5A-EA8328589A1D}"/>
    <cellStyle name="20% - Accent1 2 2 2 2 2 4 2 7 2" xfId="1775" xr:uid="{3D609EE5-FB3D-4FFF-8D84-698ACE5A8AF4}"/>
    <cellStyle name="20% - Accent1 2 2 2 2 2 4 2 8" xfId="1776" xr:uid="{319C045D-3A99-409D-A157-B4203D6E4BDA}"/>
    <cellStyle name="20% - Accent1 2 2 2 2 2 4 2 8 2" xfId="1777" xr:uid="{F6462B8A-C8B5-4EEE-9E13-A1917F0A6123}"/>
    <cellStyle name="20% - Accent1 2 2 2 2 2 4 2 9" xfId="1778" xr:uid="{206D1FF7-9766-4797-97F5-C8EEC0AED80B}"/>
    <cellStyle name="20% - Accent1 2 2 2 2 2 4 3" xfId="1779" xr:uid="{FF7B6347-B2A7-442E-B1D2-32BA91593886}"/>
    <cellStyle name="20% - Accent1 2 2 2 2 2 4 3 2" xfId="1780" xr:uid="{6E498720-18AF-4ECA-9B1D-94F539ABC88C}"/>
    <cellStyle name="20% - Accent1 2 2 2 2 2 4 3 2 2" xfId="1781" xr:uid="{DC884D3F-A468-438B-9EE2-AF14E9404B44}"/>
    <cellStyle name="20% - Accent1 2 2 2 2 2 4 3 2 2 2" xfId="1782" xr:uid="{C964EFE4-44BA-4489-87EF-CE41321B3C23}"/>
    <cellStyle name="20% - Accent1 2 2 2 2 2 4 3 2 2 2 2" xfId="1783" xr:uid="{00F0BACB-0163-44BE-86AD-47381C7AD093}"/>
    <cellStyle name="20% - Accent1 2 2 2 2 2 4 3 2 2 3" xfId="1784" xr:uid="{6159B696-7FBA-423E-9261-A28824F552A9}"/>
    <cellStyle name="20% - Accent1 2 2 2 2 2 4 3 2 3" xfId="1785" xr:uid="{866CFFA4-0288-42A2-949D-912E239BAE61}"/>
    <cellStyle name="20% - Accent1 2 2 2 2 2 4 3 2 3 2" xfId="1786" xr:uid="{E7783054-0589-4BC4-B858-C7751C55DE57}"/>
    <cellStyle name="20% - Accent1 2 2 2 2 2 4 3 2 4" xfId="1787" xr:uid="{683D367C-22BF-4234-A70C-E7F20015586B}"/>
    <cellStyle name="20% - Accent1 2 2 2 2 2 4 3 3" xfId="1788" xr:uid="{1FF5B9D5-6ECA-4AB0-8593-483BF081C188}"/>
    <cellStyle name="20% - Accent1 2 2 2 2 2 4 3 3 2" xfId="1789" xr:uid="{25121A59-78F1-4B58-B567-A0F84F059A60}"/>
    <cellStyle name="20% - Accent1 2 2 2 2 2 4 3 3 2 2" xfId="1790" xr:uid="{B6EEB82C-20C7-47AA-A9B6-E0C441B913E0}"/>
    <cellStyle name="20% - Accent1 2 2 2 2 2 4 3 3 2 2 2" xfId="1791" xr:uid="{51428A68-366B-40D4-A9A6-E816EA5216EF}"/>
    <cellStyle name="20% - Accent1 2 2 2 2 2 4 3 3 2 3" xfId="1792" xr:uid="{5D743196-BA2A-4629-950F-6C8D7274EAC6}"/>
    <cellStyle name="20% - Accent1 2 2 2 2 2 4 3 3 3" xfId="1793" xr:uid="{1BFD8F8E-CBDD-47E5-8C05-CF450A0A1288}"/>
    <cellStyle name="20% - Accent1 2 2 2 2 2 4 3 3 3 2" xfId="1794" xr:uid="{57C35E3E-02A7-4D59-A007-F0D73EE25A3E}"/>
    <cellStyle name="20% - Accent1 2 2 2 2 2 4 3 3 4" xfId="1795" xr:uid="{94B027DB-57B5-4F60-AA2C-3F3CA9015C10}"/>
    <cellStyle name="20% - Accent1 2 2 2 2 2 4 3 4" xfId="1796" xr:uid="{0B3F6AD5-22CA-47CA-AE78-8A3C2ED9B8AA}"/>
    <cellStyle name="20% - Accent1 2 2 2 2 2 4 3 4 2" xfId="1797" xr:uid="{98E8B310-4292-44E4-BD1F-71120E2EBA96}"/>
    <cellStyle name="20% - Accent1 2 2 2 2 2 4 3 4 2 2" xfId="1798" xr:uid="{15C91568-8CB6-47F0-AA5C-C8A89F94FF16}"/>
    <cellStyle name="20% - Accent1 2 2 2 2 2 4 3 4 2 2 2" xfId="1799" xr:uid="{9A6C3B59-727A-4FB1-B9E4-B59D193AEA6C}"/>
    <cellStyle name="20% - Accent1 2 2 2 2 2 4 3 4 2 3" xfId="1800" xr:uid="{3AF17A9E-428E-417E-808D-6DA00F462525}"/>
    <cellStyle name="20% - Accent1 2 2 2 2 2 4 3 4 3" xfId="1801" xr:uid="{A6A9678D-E679-4BA3-A9DE-BC05C5CD71A2}"/>
    <cellStyle name="20% - Accent1 2 2 2 2 2 4 3 4 3 2" xfId="1802" xr:uid="{1FF4B513-2C65-4DB4-B1E5-09AAC42029B7}"/>
    <cellStyle name="20% - Accent1 2 2 2 2 2 4 3 4 4" xfId="1803" xr:uid="{91632A10-8D6A-4787-BC1D-AA22AAE47759}"/>
    <cellStyle name="20% - Accent1 2 2 2 2 2 4 3 5" xfId="1804" xr:uid="{E4158497-C618-456E-B77C-34084C7C27CA}"/>
    <cellStyle name="20% - Accent1 2 2 2 2 2 4 3 5 2" xfId="1805" xr:uid="{E2C882E0-F48E-4EAB-B892-E304940DE958}"/>
    <cellStyle name="20% - Accent1 2 2 2 2 2 4 3 5 2 2" xfId="1806" xr:uid="{79A7FAEB-D92F-4010-BB8F-82E67AA69CCB}"/>
    <cellStyle name="20% - Accent1 2 2 2 2 2 4 3 5 3" xfId="1807" xr:uid="{047D875C-4174-4A2B-A75D-81E4F11B59D6}"/>
    <cellStyle name="20% - Accent1 2 2 2 2 2 4 3 6" xfId="1808" xr:uid="{2B33E490-7075-4270-8E6A-366F2633F71B}"/>
    <cellStyle name="20% - Accent1 2 2 2 2 2 4 3 6 2" xfId="1809" xr:uid="{55D6C335-482E-45A9-8282-1DBCE140CF28}"/>
    <cellStyle name="20% - Accent1 2 2 2 2 2 4 3 6 2 2" xfId="1810" xr:uid="{3C4C8054-411D-4497-9E15-51AF1BC2F4AA}"/>
    <cellStyle name="20% - Accent1 2 2 2 2 2 4 3 6 3" xfId="1811" xr:uid="{A838BB49-E0D7-4F10-9702-0F6413FEC3D3}"/>
    <cellStyle name="20% - Accent1 2 2 2 2 2 4 3 7" xfId="1812" xr:uid="{A1031BEC-D0AC-4EBC-A41E-D5566F34A3C2}"/>
    <cellStyle name="20% - Accent1 2 2 2 2 2 4 3 7 2" xfId="1813" xr:uid="{F318190D-E590-4E38-A128-5EFA7D7CD322}"/>
    <cellStyle name="20% - Accent1 2 2 2 2 2 4 3 8" xfId="1814" xr:uid="{40DF750E-FBA3-406F-87B3-6338AAC26875}"/>
    <cellStyle name="20% - Accent1 2 2 2 2 2 4 3 8 2" xfId="1815" xr:uid="{BF86850D-26C9-43D5-AD2B-840DA11E2ABE}"/>
    <cellStyle name="20% - Accent1 2 2 2 2 2 4 3 9" xfId="1816" xr:uid="{F0CA329D-CEE9-4675-BA88-A8DC57943476}"/>
    <cellStyle name="20% - Accent1 2 2 2 2 2 4 4" xfId="1817" xr:uid="{83003E36-D306-4A60-804D-E8E880ECC54B}"/>
    <cellStyle name="20% - Accent1 2 2 2 2 2 4 4 2" xfId="1818" xr:uid="{F3D1BB67-6B66-4771-8014-7D94AA206426}"/>
    <cellStyle name="20% - Accent1 2 2 2 2 2 4 4 2 2" xfId="1819" xr:uid="{E038C1FE-427C-4EB0-A78B-A092AE760B2E}"/>
    <cellStyle name="20% - Accent1 2 2 2 2 2 4 4 2 2 2" xfId="1820" xr:uid="{443D30C4-E821-4FCC-ADFF-DE4DBD2BC19D}"/>
    <cellStyle name="20% - Accent1 2 2 2 2 2 4 4 2 3" xfId="1821" xr:uid="{A5039A25-1AAB-4078-A296-CA86E213E90B}"/>
    <cellStyle name="20% - Accent1 2 2 2 2 2 4 4 3" xfId="1822" xr:uid="{85733BAC-398A-493E-9E38-E8D36E493205}"/>
    <cellStyle name="20% - Accent1 2 2 2 2 2 4 4 3 2" xfId="1823" xr:uid="{E5848DC8-AFEB-47FF-A79B-EA8A90C0C203}"/>
    <cellStyle name="20% - Accent1 2 2 2 2 2 4 4 4" xfId="1824" xr:uid="{5C01D0D7-F835-405C-898B-2091A498BDC5}"/>
    <cellStyle name="20% - Accent1 2 2 2 2 2 4 5" xfId="1825" xr:uid="{BEE9413F-FA35-4429-9838-68410E60570B}"/>
    <cellStyle name="20% - Accent1 2 2 2 2 2 4 5 2" xfId="1826" xr:uid="{1CD3C82C-DB61-447F-902A-8195EA104135}"/>
    <cellStyle name="20% - Accent1 2 2 2 2 2 4 5 2 2" xfId="1827" xr:uid="{FB9B86C0-B2B4-4314-91FB-F2197253C543}"/>
    <cellStyle name="20% - Accent1 2 2 2 2 2 4 5 2 2 2" xfId="1828" xr:uid="{FBD2112A-B263-443A-BCCB-EF83A9836ECD}"/>
    <cellStyle name="20% - Accent1 2 2 2 2 2 4 5 2 3" xfId="1829" xr:uid="{07346F5D-B4EE-4C3D-97C6-736DED4A5BBD}"/>
    <cellStyle name="20% - Accent1 2 2 2 2 2 4 5 3" xfId="1830" xr:uid="{9B2FA0CB-EFC8-4E91-87B8-BDE91BAE1314}"/>
    <cellStyle name="20% - Accent1 2 2 2 2 2 4 5 3 2" xfId="1831" xr:uid="{8D0CB8E8-4B8C-41B0-A51C-33A2B7E554B0}"/>
    <cellStyle name="20% - Accent1 2 2 2 2 2 4 5 4" xfId="1832" xr:uid="{F997B9BD-04F1-481E-8BD6-B8DEF4DD1B3A}"/>
    <cellStyle name="20% - Accent1 2 2 2 2 2 4 6" xfId="1833" xr:uid="{9F8E21C2-D804-4B8D-A3CD-4D5570F6BEB5}"/>
    <cellStyle name="20% - Accent1 2 2 2 2 2 4 6 2" xfId="1834" xr:uid="{4F57C6EA-2196-4914-A542-94C209EFCCDA}"/>
    <cellStyle name="20% - Accent1 2 2 2 2 2 4 6 2 2" xfId="1835" xr:uid="{54A12715-6856-4EA1-90D5-F4653F57DF2E}"/>
    <cellStyle name="20% - Accent1 2 2 2 2 2 4 6 2 2 2" xfId="1836" xr:uid="{1DDD9BA1-C3D8-4A96-995C-03A52458D197}"/>
    <cellStyle name="20% - Accent1 2 2 2 2 2 4 6 2 3" xfId="1837" xr:uid="{87295096-75C3-42E2-9195-C960BF2BF9F1}"/>
    <cellStyle name="20% - Accent1 2 2 2 2 2 4 6 3" xfId="1838" xr:uid="{C3C8D040-C0B5-4DC8-B63F-A7ED77388F07}"/>
    <cellStyle name="20% - Accent1 2 2 2 2 2 4 6 3 2" xfId="1839" xr:uid="{7FC3791D-8476-4F9F-A148-F62133D145E0}"/>
    <cellStyle name="20% - Accent1 2 2 2 2 2 4 6 4" xfId="1840" xr:uid="{1B5B54F2-BBFE-48FC-8A95-D23C6C37A1F2}"/>
    <cellStyle name="20% - Accent1 2 2 2 2 2 4 7" xfId="1841" xr:uid="{E86C42F5-D493-4D06-8A5E-E1025C9DD9E6}"/>
    <cellStyle name="20% - Accent1 2 2 2 2 2 4 7 2" xfId="1842" xr:uid="{0A9BD9A0-3659-4BF9-8D68-1E924C4351A0}"/>
    <cellStyle name="20% - Accent1 2 2 2 2 2 4 7 2 2" xfId="1843" xr:uid="{9AE017F8-32D5-44B5-944F-3490603EE45A}"/>
    <cellStyle name="20% - Accent1 2 2 2 2 2 4 7 3" xfId="1844" xr:uid="{08D6D554-163B-4EA8-9F11-6CF85E543DDA}"/>
    <cellStyle name="20% - Accent1 2 2 2 2 2 4 8" xfId="1845" xr:uid="{B948A2D1-AA94-4CEA-A422-F3B4039983F1}"/>
    <cellStyle name="20% - Accent1 2 2 2 2 2 4 8 2" xfId="1846" xr:uid="{9D13E38F-1BEE-4EAC-9CD2-74F2C309E3D2}"/>
    <cellStyle name="20% - Accent1 2 2 2 2 2 4 8 2 2" xfId="1847" xr:uid="{1C5093E8-F442-487D-8523-7BC6E2301046}"/>
    <cellStyle name="20% - Accent1 2 2 2 2 2 4 8 3" xfId="1848" xr:uid="{341E2F21-510F-4E78-81FA-63C18978744B}"/>
    <cellStyle name="20% - Accent1 2 2 2 2 2 4 9" xfId="1849" xr:uid="{5FC229A0-CBE8-4497-85C4-3278ED53738F}"/>
    <cellStyle name="20% - Accent1 2 2 2 2 2 4 9 2" xfId="1850" xr:uid="{8B896EF7-E6EE-4891-BAD7-637A45F26B29}"/>
    <cellStyle name="20% - Accent1 2 2 2 2 2 5" xfId="1851" xr:uid="{0B36AA1E-C6C3-4B77-B6A7-AA18AADE0D9D}"/>
    <cellStyle name="20% - Accent1 2 2 2 2 2 5 2" xfId="1852" xr:uid="{9C286624-E200-41BD-9E74-6BD540241336}"/>
    <cellStyle name="20% - Accent1 2 2 2 2 2 5 2 2" xfId="1853" xr:uid="{9F25C719-E288-4469-BF65-BB3CBEAADCF4}"/>
    <cellStyle name="20% - Accent1 2 2 2 2 2 5 2 2 2" xfId="1854" xr:uid="{AA89C676-AE81-4F1B-A19B-955631DE242C}"/>
    <cellStyle name="20% - Accent1 2 2 2 2 2 5 2 2 2 2" xfId="1855" xr:uid="{EAC2D4D7-EB29-461B-9415-0FC2F480E023}"/>
    <cellStyle name="20% - Accent1 2 2 2 2 2 5 2 2 3" xfId="1856" xr:uid="{2A0FCBE3-0E76-4B27-B9B6-1E4A42876331}"/>
    <cellStyle name="20% - Accent1 2 2 2 2 2 5 2 3" xfId="1857" xr:uid="{5BB78BC2-ECB9-40CF-AEDB-2C33B0F99AE7}"/>
    <cellStyle name="20% - Accent1 2 2 2 2 2 5 2 3 2" xfId="1858" xr:uid="{F86473C5-81FB-43C6-AA2A-4B2696C3C5DF}"/>
    <cellStyle name="20% - Accent1 2 2 2 2 2 5 2 4" xfId="1859" xr:uid="{03642E16-B9B0-4F14-ADE1-1E58F6680783}"/>
    <cellStyle name="20% - Accent1 2 2 2 2 2 5 3" xfId="1860" xr:uid="{C13B5E8E-2856-4738-BD03-1C69AAAC07F3}"/>
    <cellStyle name="20% - Accent1 2 2 2 2 2 5 3 2" xfId="1861" xr:uid="{5F06B5B1-A10C-4482-8534-5BC6E3003E4B}"/>
    <cellStyle name="20% - Accent1 2 2 2 2 2 5 3 2 2" xfId="1862" xr:uid="{A52A2EBD-D0D7-4CF5-9E15-8F6A5C6D3E61}"/>
    <cellStyle name="20% - Accent1 2 2 2 2 2 5 3 2 2 2" xfId="1863" xr:uid="{E84A4F8D-7E05-4362-A995-971279C88332}"/>
    <cellStyle name="20% - Accent1 2 2 2 2 2 5 3 2 3" xfId="1864" xr:uid="{BA75120D-A14E-43DD-8DA2-DAEE8BF70238}"/>
    <cellStyle name="20% - Accent1 2 2 2 2 2 5 3 3" xfId="1865" xr:uid="{9376EC39-8467-4DB0-92A5-C888977D3CB5}"/>
    <cellStyle name="20% - Accent1 2 2 2 2 2 5 3 3 2" xfId="1866" xr:uid="{5F89E5C6-1E37-4A50-BE1C-F1D6FFC3B665}"/>
    <cellStyle name="20% - Accent1 2 2 2 2 2 5 3 4" xfId="1867" xr:uid="{BA1D2CAF-E729-4AE0-A319-114D1472E222}"/>
    <cellStyle name="20% - Accent1 2 2 2 2 2 5 4" xfId="1868" xr:uid="{54CEDBCF-0E78-446B-B554-6899845F6E6F}"/>
    <cellStyle name="20% - Accent1 2 2 2 2 2 5 4 2" xfId="1869" xr:uid="{1A4F6E67-C671-4F07-9351-C21A25D5C915}"/>
    <cellStyle name="20% - Accent1 2 2 2 2 2 5 4 2 2" xfId="1870" xr:uid="{974E9D57-4AFE-4111-983E-94EBA7479A4F}"/>
    <cellStyle name="20% - Accent1 2 2 2 2 2 5 4 2 2 2" xfId="1871" xr:uid="{F7081099-1350-408E-A34D-20C3C1968581}"/>
    <cellStyle name="20% - Accent1 2 2 2 2 2 5 4 2 3" xfId="1872" xr:uid="{759EFD73-6910-4F51-9E5A-4FA11076FC3B}"/>
    <cellStyle name="20% - Accent1 2 2 2 2 2 5 4 3" xfId="1873" xr:uid="{D1E87FAA-4F88-4467-8EA1-3227C0FA2F2D}"/>
    <cellStyle name="20% - Accent1 2 2 2 2 2 5 4 3 2" xfId="1874" xr:uid="{0159BD9D-19B3-4F55-A673-9AA8AA858222}"/>
    <cellStyle name="20% - Accent1 2 2 2 2 2 5 4 4" xfId="1875" xr:uid="{64A483A2-C4D1-483E-93D5-B2DB5E3283F9}"/>
    <cellStyle name="20% - Accent1 2 2 2 2 2 5 5" xfId="1876" xr:uid="{DFF3DDDD-72BB-4716-B196-295398F08AFF}"/>
    <cellStyle name="20% - Accent1 2 2 2 2 2 5 5 2" xfId="1877" xr:uid="{963B6E29-3483-4E91-963B-08CEED914009}"/>
    <cellStyle name="20% - Accent1 2 2 2 2 2 5 5 2 2" xfId="1878" xr:uid="{43277950-5C71-4054-8E3D-9C11274AC832}"/>
    <cellStyle name="20% - Accent1 2 2 2 2 2 5 5 3" xfId="1879" xr:uid="{B79FDADF-B0FE-4A95-8652-34B74BB882D2}"/>
    <cellStyle name="20% - Accent1 2 2 2 2 2 5 6" xfId="1880" xr:uid="{F1259C4A-9BA9-46DC-B2AA-713D8A6C58EF}"/>
    <cellStyle name="20% - Accent1 2 2 2 2 2 5 6 2" xfId="1881" xr:uid="{08FD8CD3-A168-476E-B214-B6A377F8BD87}"/>
    <cellStyle name="20% - Accent1 2 2 2 2 2 5 6 2 2" xfId="1882" xr:uid="{472F19E8-3185-4EC1-91C2-777841AE4F5A}"/>
    <cellStyle name="20% - Accent1 2 2 2 2 2 5 6 3" xfId="1883" xr:uid="{1C394B73-D134-43B1-A2F4-B8795D11FE2C}"/>
    <cellStyle name="20% - Accent1 2 2 2 2 2 5 7" xfId="1884" xr:uid="{85A5BF9D-B0D1-48C5-B4A8-1367CE5539AB}"/>
    <cellStyle name="20% - Accent1 2 2 2 2 2 5 7 2" xfId="1885" xr:uid="{4D45D6CF-E1C7-4100-8C32-05A6FE38919E}"/>
    <cellStyle name="20% - Accent1 2 2 2 2 2 5 8" xfId="1886" xr:uid="{CC003EEA-F884-435B-851C-2605CFF38E56}"/>
    <cellStyle name="20% - Accent1 2 2 2 2 2 5 8 2" xfId="1887" xr:uid="{7C5E6149-FE05-4A7F-BF03-31C69375C901}"/>
    <cellStyle name="20% - Accent1 2 2 2 2 2 5 9" xfId="1888" xr:uid="{154AF601-BA5E-4A57-8E96-867ED046FB10}"/>
    <cellStyle name="20% - Accent1 2 2 2 2 2 6" xfId="1889" xr:uid="{932C912E-D761-425F-AD22-A54992711FF2}"/>
    <cellStyle name="20% - Accent1 2 2 2 2 2 6 2" xfId="1890" xr:uid="{A8151191-047A-42F5-B718-037B8D55B5F1}"/>
    <cellStyle name="20% - Accent1 2 2 2 2 2 6 2 2" xfId="1891" xr:uid="{8DE3FEDA-728A-4FFF-8691-A5ACF9841704}"/>
    <cellStyle name="20% - Accent1 2 2 2 2 2 6 2 2 2" xfId="1892" xr:uid="{2E2F3D4C-8B49-4F69-919C-DAC80F97A404}"/>
    <cellStyle name="20% - Accent1 2 2 2 2 2 6 2 2 2 2" xfId="1893" xr:uid="{4185AD65-A422-4C51-B599-616CA3BC456B}"/>
    <cellStyle name="20% - Accent1 2 2 2 2 2 6 2 2 3" xfId="1894" xr:uid="{1E26420B-57C1-4AB1-B679-89FA792DFCBA}"/>
    <cellStyle name="20% - Accent1 2 2 2 2 2 6 2 3" xfId="1895" xr:uid="{7AAB758C-5B94-464E-A196-9B66B4036033}"/>
    <cellStyle name="20% - Accent1 2 2 2 2 2 6 2 3 2" xfId="1896" xr:uid="{5BEDAB0B-4D9A-447F-ADB1-CEF3B8B86BDA}"/>
    <cellStyle name="20% - Accent1 2 2 2 2 2 6 2 4" xfId="1897" xr:uid="{B2152C64-302B-48EE-9F49-0F4DF8D75237}"/>
    <cellStyle name="20% - Accent1 2 2 2 2 2 6 3" xfId="1898" xr:uid="{C0BAE745-2314-44F8-9681-84E5D4453004}"/>
    <cellStyle name="20% - Accent1 2 2 2 2 2 6 3 2" xfId="1899" xr:uid="{2AC42486-611D-4359-B7FE-274B1896A784}"/>
    <cellStyle name="20% - Accent1 2 2 2 2 2 6 3 2 2" xfId="1900" xr:uid="{0B92D0A7-A606-48F3-B9EB-D61E571135F8}"/>
    <cellStyle name="20% - Accent1 2 2 2 2 2 6 3 2 2 2" xfId="1901" xr:uid="{33C3FA1A-27DE-4670-A292-4E24502468E0}"/>
    <cellStyle name="20% - Accent1 2 2 2 2 2 6 3 2 3" xfId="1902" xr:uid="{920F10BA-2D7E-44E3-927E-1EA131BB4D2C}"/>
    <cellStyle name="20% - Accent1 2 2 2 2 2 6 3 3" xfId="1903" xr:uid="{5DAD89F0-F521-4E77-98B1-FBA149F7AF9C}"/>
    <cellStyle name="20% - Accent1 2 2 2 2 2 6 3 3 2" xfId="1904" xr:uid="{E23100C2-4811-4027-B077-D7AAB951C65E}"/>
    <cellStyle name="20% - Accent1 2 2 2 2 2 6 3 4" xfId="1905" xr:uid="{92F26858-B8AE-4A29-9DE7-E5740954595A}"/>
    <cellStyle name="20% - Accent1 2 2 2 2 2 6 4" xfId="1906" xr:uid="{6B431C63-565B-4A52-9792-1ABC93AA0FCB}"/>
    <cellStyle name="20% - Accent1 2 2 2 2 2 6 4 2" xfId="1907" xr:uid="{8490425C-F4E4-477B-BC6A-F4E0BA10397C}"/>
    <cellStyle name="20% - Accent1 2 2 2 2 2 6 4 2 2" xfId="1908" xr:uid="{F4EA40B5-FF18-40C0-908F-74A1CC6D1C5E}"/>
    <cellStyle name="20% - Accent1 2 2 2 2 2 6 4 2 2 2" xfId="1909" xr:uid="{196DC851-B720-433B-8F19-BB8783ACD10E}"/>
    <cellStyle name="20% - Accent1 2 2 2 2 2 6 4 2 3" xfId="1910" xr:uid="{5D367160-C12E-44E6-B091-7E9459A98C74}"/>
    <cellStyle name="20% - Accent1 2 2 2 2 2 6 4 3" xfId="1911" xr:uid="{A31B8972-EA5D-419E-8C7F-3F652CCD732A}"/>
    <cellStyle name="20% - Accent1 2 2 2 2 2 6 4 3 2" xfId="1912" xr:uid="{978F5209-21EB-414F-9FD2-F6D6F13927DC}"/>
    <cellStyle name="20% - Accent1 2 2 2 2 2 6 4 4" xfId="1913" xr:uid="{A1770665-9116-40B5-973B-A8FA1D081171}"/>
    <cellStyle name="20% - Accent1 2 2 2 2 2 6 5" xfId="1914" xr:uid="{372AE014-459B-4BD4-9134-D19923CB54A4}"/>
    <cellStyle name="20% - Accent1 2 2 2 2 2 6 5 2" xfId="1915" xr:uid="{12D23E68-4218-47B8-867F-C2658291F1A8}"/>
    <cellStyle name="20% - Accent1 2 2 2 2 2 6 5 2 2" xfId="1916" xr:uid="{38E47D44-9D79-4A47-B94F-9821CC2AA128}"/>
    <cellStyle name="20% - Accent1 2 2 2 2 2 6 5 3" xfId="1917" xr:uid="{ED99D35D-A756-4668-9B71-F2A72133F624}"/>
    <cellStyle name="20% - Accent1 2 2 2 2 2 6 6" xfId="1918" xr:uid="{B52D9566-C648-4A3E-AAA0-BEC6F5E877DB}"/>
    <cellStyle name="20% - Accent1 2 2 2 2 2 6 6 2" xfId="1919" xr:uid="{BC87F1BC-3898-4284-9562-0B065D9C2A78}"/>
    <cellStyle name="20% - Accent1 2 2 2 2 2 6 6 2 2" xfId="1920" xr:uid="{4EE1FB69-D93B-4F21-A41C-716C2C69DC06}"/>
    <cellStyle name="20% - Accent1 2 2 2 2 2 6 6 3" xfId="1921" xr:uid="{38E20496-9978-48EB-A77B-7B5A58CF2673}"/>
    <cellStyle name="20% - Accent1 2 2 2 2 2 6 7" xfId="1922" xr:uid="{819ED129-1671-4EE4-A099-46B0C67A1F61}"/>
    <cellStyle name="20% - Accent1 2 2 2 2 2 6 7 2" xfId="1923" xr:uid="{1BCD0FCA-3C16-4AA8-B02E-11CCE7C4DDDE}"/>
    <cellStyle name="20% - Accent1 2 2 2 2 2 6 8" xfId="1924" xr:uid="{9DDC8B68-68BA-4AB8-876D-9928617F9B93}"/>
    <cellStyle name="20% - Accent1 2 2 2 2 2 6 8 2" xfId="1925" xr:uid="{D54E809A-45EB-4C2C-A1D9-A48457E575EC}"/>
    <cellStyle name="20% - Accent1 2 2 2 2 2 6 9" xfId="1926" xr:uid="{EB85220B-98EF-4E04-946E-FC7F03232522}"/>
    <cellStyle name="20% - Accent1 2 2 2 2 2 7" xfId="1927" xr:uid="{9DF5B5DA-74AF-4166-856A-85612078B04C}"/>
    <cellStyle name="20% - Accent1 2 2 2 2 2 7 2" xfId="1928" xr:uid="{41BCD360-4A5A-4967-A3F2-8A7DC558DBA6}"/>
    <cellStyle name="20% - Accent1 2 2 2 2 2 7 2 2" xfId="1929" xr:uid="{623CFAEA-78D3-453C-8698-3CADFC9D717B}"/>
    <cellStyle name="20% - Accent1 2 2 2 2 2 7 2 2 2" xfId="1930" xr:uid="{E60D969F-FEC8-4FFC-A6D5-7313333C9C93}"/>
    <cellStyle name="20% - Accent1 2 2 2 2 2 7 2 3" xfId="1931" xr:uid="{A8CD1C47-A8CA-49C5-9CF4-C5F20C598F3C}"/>
    <cellStyle name="20% - Accent1 2 2 2 2 2 7 3" xfId="1932" xr:uid="{19FDF632-8ECB-4156-A0F7-D5781B60AFE3}"/>
    <cellStyle name="20% - Accent1 2 2 2 2 2 7 3 2" xfId="1933" xr:uid="{37BA6B36-4B89-47DF-B95F-2D00BDE10989}"/>
    <cellStyle name="20% - Accent1 2 2 2 2 2 7 4" xfId="1934" xr:uid="{A052B1CD-F92C-4E53-A4E5-6603D927E986}"/>
    <cellStyle name="20% - Accent1 2 2 2 2 2 8" xfId="1935" xr:uid="{4A9A998B-B980-4FE5-804C-377FBD4005D2}"/>
    <cellStyle name="20% - Accent1 2 2 2 2 2 8 2" xfId="1936" xr:uid="{F9EDB2B7-112E-49A9-8334-5FC27BEE6FD4}"/>
    <cellStyle name="20% - Accent1 2 2 2 2 2 8 2 2" xfId="1937" xr:uid="{55A31CC0-E3BF-4586-BF3B-53BE0184715F}"/>
    <cellStyle name="20% - Accent1 2 2 2 2 2 8 2 2 2" xfId="1938" xr:uid="{44B0972C-F80F-42E0-81E0-4DE444065072}"/>
    <cellStyle name="20% - Accent1 2 2 2 2 2 8 2 3" xfId="1939" xr:uid="{50F52D05-6206-4F46-A42E-703A8B079161}"/>
    <cellStyle name="20% - Accent1 2 2 2 2 2 8 3" xfId="1940" xr:uid="{891A8952-2FE8-4D25-B702-FC34C39426D3}"/>
    <cellStyle name="20% - Accent1 2 2 2 2 2 8 3 2" xfId="1941" xr:uid="{057D4F39-8F5D-4916-966F-240E91D1551C}"/>
    <cellStyle name="20% - Accent1 2 2 2 2 2 8 4" xfId="1942" xr:uid="{6F368480-6066-4613-8E87-71C0C36145BC}"/>
    <cellStyle name="20% - Accent1 2 2 2 2 2 9" xfId="1943" xr:uid="{12E488C9-7ECB-4F9D-A4C7-3C913F3C9403}"/>
    <cellStyle name="20% - Accent1 2 2 2 2 2 9 2" xfId="1944" xr:uid="{8C84F14A-6794-4E87-A29A-BB2DCE1EAEEF}"/>
    <cellStyle name="20% - Accent1 2 2 2 2 2 9 2 2" xfId="1945" xr:uid="{AC46471F-FE5B-48A2-B9F5-2063BEBA7C71}"/>
    <cellStyle name="20% - Accent1 2 2 2 2 2 9 2 2 2" xfId="1946" xr:uid="{D8EB08A4-B898-450C-9C6D-A58110467D78}"/>
    <cellStyle name="20% - Accent1 2 2 2 2 2 9 2 3" xfId="1947" xr:uid="{DB6E8B61-F3DD-45A0-A38F-EA2AD06BA665}"/>
    <cellStyle name="20% - Accent1 2 2 2 2 2 9 3" xfId="1948" xr:uid="{9D82750A-25F9-4407-930D-E2D40B6F6EF9}"/>
    <cellStyle name="20% - Accent1 2 2 2 2 2 9 3 2" xfId="1949" xr:uid="{75DD65DF-7603-4ECC-9B1D-DE9062EBC817}"/>
    <cellStyle name="20% - Accent1 2 2 2 2 2 9 4" xfId="1950" xr:uid="{C0C3A72D-8DB0-4E46-904E-2287847BF38A}"/>
    <cellStyle name="20% - Accent1 2 2 2 2 3" xfId="1951" xr:uid="{5245334E-6D02-48EA-8C0D-53339DE97A0E}"/>
    <cellStyle name="20% - Accent1 2 2 2 2 3 10" xfId="1952" xr:uid="{C198502A-729E-4AB8-92BF-327EFDC9C99D}"/>
    <cellStyle name="20% - Accent1 2 2 2 2 3 10 2" xfId="1953" xr:uid="{25C4E6E2-3BE1-410E-93D0-9E0F06D0ADBD}"/>
    <cellStyle name="20% - Accent1 2 2 2 2 3 11" xfId="1954" xr:uid="{8D0503BE-A6ED-44DB-A674-F8A2B34EB62C}"/>
    <cellStyle name="20% - Accent1 2 2 2 2 3 2" xfId="1955" xr:uid="{B8FC1E6A-1A9A-4903-A827-56AB57955C81}"/>
    <cellStyle name="20% - Accent1 2 2 2 2 3 2 2" xfId="1956" xr:uid="{4995417D-E235-4F69-AD83-2DEC5E72D42A}"/>
    <cellStyle name="20% - Accent1 2 2 2 2 3 2 2 2" xfId="1957" xr:uid="{816C1475-01B3-4BB7-96F1-8FAABC54A281}"/>
    <cellStyle name="20% - Accent1 2 2 2 2 3 2 2 2 2" xfId="1958" xr:uid="{4FDB9D4B-3BD0-435B-A3CF-AEA4F02FC370}"/>
    <cellStyle name="20% - Accent1 2 2 2 2 3 2 2 2 2 2" xfId="1959" xr:uid="{BB5C9230-0EB1-4166-B62A-783EA8D85905}"/>
    <cellStyle name="20% - Accent1 2 2 2 2 3 2 2 2 3" xfId="1960" xr:uid="{397C5137-A358-4B33-AE36-791F352EFA79}"/>
    <cellStyle name="20% - Accent1 2 2 2 2 3 2 2 3" xfId="1961" xr:uid="{0E19FBD0-EF3B-4583-B896-7EC0D2DB7B6D}"/>
    <cellStyle name="20% - Accent1 2 2 2 2 3 2 2 3 2" xfId="1962" xr:uid="{5EB7C641-E325-4EF7-8553-15EE7CB84C5C}"/>
    <cellStyle name="20% - Accent1 2 2 2 2 3 2 2 4" xfId="1963" xr:uid="{46BCF9FF-F7F8-4F4B-A2A3-214B87C48B65}"/>
    <cellStyle name="20% - Accent1 2 2 2 2 3 2 3" xfId="1964" xr:uid="{7F3CD3DF-9EF7-47AB-AD6F-84EACFEE7F51}"/>
    <cellStyle name="20% - Accent1 2 2 2 2 3 2 3 2" xfId="1965" xr:uid="{B9EA56C1-0EDE-4847-89C6-2F7AB48C3395}"/>
    <cellStyle name="20% - Accent1 2 2 2 2 3 2 3 2 2" xfId="1966" xr:uid="{912465AB-210B-4A3E-BE7A-F62970342C21}"/>
    <cellStyle name="20% - Accent1 2 2 2 2 3 2 3 2 2 2" xfId="1967" xr:uid="{9365805B-7FBE-47F1-B7E4-D210C762AB97}"/>
    <cellStyle name="20% - Accent1 2 2 2 2 3 2 3 2 3" xfId="1968" xr:uid="{248273B6-1876-4EB9-9821-D9E034E5EF9C}"/>
    <cellStyle name="20% - Accent1 2 2 2 2 3 2 3 3" xfId="1969" xr:uid="{9968D6DA-F285-4555-895B-164087A15D79}"/>
    <cellStyle name="20% - Accent1 2 2 2 2 3 2 3 3 2" xfId="1970" xr:uid="{8EC228F1-87FB-48A4-943B-001827D0F7AB}"/>
    <cellStyle name="20% - Accent1 2 2 2 2 3 2 3 4" xfId="1971" xr:uid="{1B4617AE-7020-4DE9-9486-B09314EFF1A6}"/>
    <cellStyle name="20% - Accent1 2 2 2 2 3 2 4" xfId="1972" xr:uid="{005AFE17-D28F-41C2-8C68-4B76C758ADA1}"/>
    <cellStyle name="20% - Accent1 2 2 2 2 3 2 4 2" xfId="1973" xr:uid="{5312B5B0-03BC-4B51-81C0-D7DBD9FC21B1}"/>
    <cellStyle name="20% - Accent1 2 2 2 2 3 2 4 2 2" xfId="1974" xr:uid="{8BB306BD-70E4-4A80-8200-E72AFB4924C2}"/>
    <cellStyle name="20% - Accent1 2 2 2 2 3 2 4 2 2 2" xfId="1975" xr:uid="{0623B9E7-1961-4BAA-9CCD-4109CB60638C}"/>
    <cellStyle name="20% - Accent1 2 2 2 2 3 2 4 2 3" xfId="1976" xr:uid="{B4923331-6F12-4CA2-8873-EC24ECD01627}"/>
    <cellStyle name="20% - Accent1 2 2 2 2 3 2 4 3" xfId="1977" xr:uid="{7355F15A-8725-4E0E-8649-4C874344B6C3}"/>
    <cellStyle name="20% - Accent1 2 2 2 2 3 2 4 3 2" xfId="1978" xr:uid="{B5E73CE8-32C1-4CC0-8D60-46847A29FC66}"/>
    <cellStyle name="20% - Accent1 2 2 2 2 3 2 4 4" xfId="1979" xr:uid="{A3CA1DAD-7EAE-437F-8847-0A06A079FC09}"/>
    <cellStyle name="20% - Accent1 2 2 2 2 3 2 5" xfId="1980" xr:uid="{4249872E-F686-4F10-A03B-331AB340E981}"/>
    <cellStyle name="20% - Accent1 2 2 2 2 3 2 5 2" xfId="1981" xr:uid="{12763C9A-FD38-4CA6-8728-1C4C611E9AD0}"/>
    <cellStyle name="20% - Accent1 2 2 2 2 3 2 5 2 2" xfId="1982" xr:uid="{3A12380B-C081-4B6E-8E80-8ED44D20EF00}"/>
    <cellStyle name="20% - Accent1 2 2 2 2 3 2 5 3" xfId="1983" xr:uid="{97AE462B-7419-4232-A3E3-3C7EFEE31124}"/>
    <cellStyle name="20% - Accent1 2 2 2 2 3 2 6" xfId="1984" xr:uid="{A93FA76E-1423-4758-8C04-07807CFAE4FC}"/>
    <cellStyle name="20% - Accent1 2 2 2 2 3 2 6 2" xfId="1985" xr:uid="{A0AC2F9C-721F-46D4-B654-37EC2B6D6293}"/>
    <cellStyle name="20% - Accent1 2 2 2 2 3 2 6 2 2" xfId="1986" xr:uid="{8FE59D79-D5E3-4470-830B-514C8CBDD6FC}"/>
    <cellStyle name="20% - Accent1 2 2 2 2 3 2 6 3" xfId="1987" xr:uid="{C1B17FF0-CD79-4E90-AF1B-3F9724A9EC20}"/>
    <cellStyle name="20% - Accent1 2 2 2 2 3 2 7" xfId="1988" xr:uid="{33F0B955-A305-44DA-8C39-CE84E5D00231}"/>
    <cellStyle name="20% - Accent1 2 2 2 2 3 2 7 2" xfId="1989" xr:uid="{4810D30C-FB3F-48DC-84DC-197A41DDFA21}"/>
    <cellStyle name="20% - Accent1 2 2 2 2 3 2 8" xfId="1990" xr:uid="{E09FB38A-D4AC-4079-85EB-8202E13D572B}"/>
    <cellStyle name="20% - Accent1 2 2 2 2 3 2 8 2" xfId="1991" xr:uid="{358777AC-71FC-4B44-9514-C34D3D7E0CDB}"/>
    <cellStyle name="20% - Accent1 2 2 2 2 3 2 9" xfId="1992" xr:uid="{04B47CBC-CFB6-46C1-AF41-5A62735C6258}"/>
    <cellStyle name="20% - Accent1 2 2 2 2 3 3" xfId="1993" xr:uid="{EA1DDBEC-9525-466D-A566-DFB3014BF236}"/>
    <cellStyle name="20% - Accent1 2 2 2 2 3 3 2" xfId="1994" xr:uid="{E1A77481-A288-41F5-84B9-C25D693AC6FB}"/>
    <cellStyle name="20% - Accent1 2 2 2 2 3 3 2 2" xfId="1995" xr:uid="{CA72A127-97D8-4EE7-9BBF-9DDB6045219C}"/>
    <cellStyle name="20% - Accent1 2 2 2 2 3 3 2 2 2" xfId="1996" xr:uid="{5210F36D-0436-456C-95FB-424BF81F907D}"/>
    <cellStyle name="20% - Accent1 2 2 2 2 3 3 2 2 2 2" xfId="1997" xr:uid="{39F47DD3-B367-4095-89E1-D475982DD0D4}"/>
    <cellStyle name="20% - Accent1 2 2 2 2 3 3 2 2 3" xfId="1998" xr:uid="{9ACF6DE0-CCBC-4436-B4C2-9E283526678F}"/>
    <cellStyle name="20% - Accent1 2 2 2 2 3 3 2 3" xfId="1999" xr:uid="{954AD145-5A93-4BAD-AAEC-CFAC9F2FCF24}"/>
    <cellStyle name="20% - Accent1 2 2 2 2 3 3 2 3 2" xfId="2000" xr:uid="{B414F3C1-EF4B-4BAA-AC9B-B4170F810983}"/>
    <cellStyle name="20% - Accent1 2 2 2 2 3 3 2 4" xfId="2001" xr:uid="{37E473FA-E4A8-4A77-A126-2D7C0AB9D9D0}"/>
    <cellStyle name="20% - Accent1 2 2 2 2 3 3 3" xfId="2002" xr:uid="{A0EA80CD-D909-4E66-9268-4C68371EF428}"/>
    <cellStyle name="20% - Accent1 2 2 2 2 3 3 3 2" xfId="2003" xr:uid="{7C694EDB-C762-4657-96BC-0CA3D883F940}"/>
    <cellStyle name="20% - Accent1 2 2 2 2 3 3 3 2 2" xfId="2004" xr:uid="{91BCD5BB-8548-4B95-9F17-78E11EAE0810}"/>
    <cellStyle name="20% - Accent1 2 2 2 2 3 3 3 2 2 2" xfId="2005" xr:uid="{CB0CCF57-10A5-4E2B-9FDE-8992275AB15E}"/>
    <cellStyle name="20% - Accent1 2 2 2 2 3 3 3 2 3" xfId="2006" xr:uid="{B8B100E4-892A-4557-B4B1-F259EBEEB237}"/>
    <cellStyle name="20% - Accent1 2 2 2 2 3 3 3 3" xfId="2007" xr:uid="{68C7A137-2A24-436B-B42E-936054DF7623}"/>
    <cellStyle name="20% - Accent1 2 2 2 2 3 3 3 3 2" xfId="2008" xr:uid="{CAB1D734-716D-4A12-9F3A-A64B3C146336}"/>
    <cellStyle name="20% - Accent1 2 2 2 2 3 3 3 4" xfId="2009" xr:uid="{D126996B-83A5-4F70-B037-BA2923A09D3D}"/>
    <cellStyle name="20% - Accent1 2 2 2 2 3 3 4" xfId="2010" xr:uid="{E962B5CE-BC10-4E09-A814-21B88718E768}"/>
    <cellStyle name="20% - Accent1 2 2 2 2 3 3 4 2" xfId="2011" xr:uid="{149099AD-2F3D-4DF8-A25A-C96D516E02A2}"/>
    <cellStyle name="20% - Accent1 2 2 2 2 3 3 4 2 2" xfId="2012" xr:uid="{1ADDC0DA-3ED6-4EEF-87CE-80811AFE0019}"/>
    <cellStyle name="20% - Accent1 2 2 2 2 3 3 4 2 2 2" xfId="2013" xr:uid="{19185BB3-8EB9-4680-82DE-80808CAB7F5C}"/>
    <cellStyle name="20% - Accent1 2 2 2 2 3 3 4 2 3" xfId="2014" xr:uid="{BC443649-FA0B-4B69-8D75-783BC00533FD}"/>
    <cellStyle name="20% - Accent1 2 2 2 2 3 3 4 3" xfId="2015" xr:uid="{C1451362-2F7A-448A-9BD1-12800EEB3BA6}"/>
    <cellStyle name="20% - Accent1 2 2 2 2 3 3 4 3 2" xfId="2016" xr:uid="{885074E0-F5BE-42CD-B2B1-5BFAC700D05E}"/>
    <cellStyle name="20% - Accent1 2 2 2 2 3 3 4 4" xfId="2017" xr:uid="{AA6C1340-3044-47E0-9717-77B72646AF0C}"/>
    <cellStyle name="20% - Accent1 2 2 2 2 3 3 5" xfId="2018" xr:uid="{CC551AF8-2F74-4180-9D2D-800292316F52}"/>
    <cellStyle name="20% - Accent1 2 2 2 2 3 3 5 2" xfId="2019" xr:uid="{CDD253B1-D441-4D2A-A7B3-F7221FAC8944}"/>
    <cellStyle name="20% - Accent1 2 2 2 2 3 3 5 2 2" xfId="2020" xr:uid="{107D51EA-3C1B-4DF3-8B3F-19D2758B5530}"/>
    <cellStyle name="20% - Accent1 2 2 2 2 3 3 5 3" xfId="2021" xr:uid="{8D709104-8B4C-4E96-A2CD-90C8CF25C7CA}"/>
    <cellStyle name="20% - Accent1 2 2 2 2 3 3 6" xfId="2022" xr:uid="{2E3A43EC-A707-4A0B-A1DA-B7AF0DB1063E}"/>
    <cellStyle name="20% - Accent1 2 2 2 2 3 3 6 2" xfId="2023" xr:uid="{1C13FA63-4F64-4990-8D1C-EA7B32B0917F}"/>
    <cellStyle name="20% - Accent1 2 2 2 2 3 3 6 2 2" xfId="2024" xr:uid="{16083ED6-4027-4E49-AC1D-D145696720A3}"/>
    <cellStyle name="20% - Accent1 2 2 2 2 3 3 6 3" xfId="2025" xr:uid="{1CB5E536-CA66-4B66-9189-68CF88B1E299}"/>
    <cellStyle name="20% - Accent1 2 2 2 2 3 3 7" xfId="2026" xr:uid="{AD1BF643-EBCB-4CBF-8DA0-80983AFEC422}"/>
    <cellStyle name="20% - Accent1 2 2 2 2 3 3 7 2" xfId="2027" xr:uid="{118222F3-FF61-4B94-88B9-D004C5C1A38B}"/>
    <cellStyle name="20% - Accent1 2 2 2 2 3 3 8" xfId="2028" xr:uid="{47F014FD-B1FF-4CDA-BC4A-F29E128ADEB6}"/>
    <cellStyle name="20% - Accent1 2 2 2 2 3 3 8 2" xfId="2029" xr:uid="{119EBCFB-38D1-4A63-B9F4-B6ABDABCAD59}"/>
    <cellStyle name="20% - Accent1 2 2 2 2 3 3 9" xfId="2030" xr:uid="{2ED2C703-58B0-4BC6-9572-A5A10E9D1C9C}"/>
    <cellStyle name="20% - Accent1 2 2 2 2 3 4" xfId="2031" xr:uid="{34B9A055-49F5-433C-938A-909D5656283E}"/>
    <cellStyle name="20% - Accent1 2 2 2 2 3 4 2" xfId="2032" xr:uid="{E7D30554-B7FD-4D83-B28A-DC4801F329A8}"/>
    <cellStyle name="20% - Accent1 2 2 2 2 3 4 2 2" xfId="2033" xr:uid="{4B12C213-FEEC-406C-A4BF-965922DA8051}"/>
    <cellStyle name="20% - Accent1 2 2 2 2 3 4 2 2 2" xfId="2034" xr:uid="{F382BB09-35D6-4128-811A-693ACE715F8D}"/>
    <cellStyle name="20% - Accent1 2 2 2 2 3 4 2 3" xfId="2035" xr:uid="{94DB5B09-3F7E-443E-BC23-9F3F349BAC8A}"/>
    <cellStyle name="20% - Accent1 2 2 2 2 3 4 3" xfId="2036" xr:uid="{62FF03FC-0909-4DC3-8BCF-C52D743A3339}"/>
    <cellStyle name="20% - Accent1 2 2 2 2 3 4 3 2" xfId="2037" xr:uid="{9B50E009-263E-4635-B0F2-990B01B60112}"/>
    <cellStyle name="20% - Accent1 2 2 2 2 3 4 4" xfId="2038" xr:uid="{3E573A96-2031-4581-8405-A85E5440EADC}"/>
    <cellStyle name="20% - Accent1 2 2 2 2 3 5" xfId="2039" xr:uid="{7BB78AFD-0C22-4154-AF85-A28C0EA47F96}"/>
    <cellStyle name="20% - Accent1 2 2 2 2 3 5 2" xfId="2040" xr:uid="{AA1499A4-93B7-465B-8139-C6143D07D28D}"/>
    <cellStyle name="20% - Accent1 2 2 2 2 3 5 2 2" xfId="2041" xr:uid="{66A27CD5-FDF8-4041-AEB6-C9E03C19AFD0}"/>
    <cellStyle name="20% - Accent1 2 2 2 2 3 5 2 2 2" xfId="2042" xr:uid="{2D78AA18-AF05-4A1C-9BB2-5CF7DA9B9A72}"/>
    <cellStyle name="20% - Accent1 2 2 2 2 3 5 2 3" xfId="2043" xr:uid="{59E041F8-7107-4490-829E-458BF29AFBAD}"/>
    <cellStyle name="20% - Accent1 2 2 2 2 3 5 3" xfId="2044" xr:uid="{71CBDE33-72E3-43EB-9242-B8B1967171C1}"/>
    <cellStyle name="20% - Accent1 2 2 2 2 3 5 3 2" xfId="2045" xr:uid="{38A37D9A-FD06-4F39-9110-46AC9E7AEB82}"/>
    <cellStyle name="20% - Accent1 2 2 2 2 3 5 4" xfId="2046" xr:uid="{26C4A9E5-6127-47F0-BC50-E9DF38BDA646}"/>
    <cellStyle name="20% - Accent1 2 2 2 2 3 6" xfId="2047" xr:uid="{E8C32EEC-26E1-4DA6-A2A8-1BE56E5D69DE}"/>
    <cellStyle name="20% - Accent1 2 2 2 2 3 6 2" xfId="2048" xr:uid="{5AF08137-0212-4234-805A-3CD1CB451B2F}"/>
    <cellStyle name="20% - Accent1 2 2 2 2 3 6 2 2" xfId="2049" xr:uid="{55ADCF21-7BAD-4379-8080-CD8424AB6960}"/>
    <cellStyle name="20% - Accent1 2 2 2 2 3 6 2 2 2" xfId="2050" xr:uid="{136FFD1C-E246-4332-BC83-AB1E0493FFD7}"/>
    <cellStyle name="20% - Accent1 2 2 2 2 3 6 2 3" xfId="2051" xr:uid="{F61BA62D-435E-406C-AE23-E3B62077F512}"/>
    <cellStyle name="20% - Accent1 2 2 2 2 3 6 3" xfId="2052" xr:uid="{B8FB889D-6C99-4FFA-B017-BC6EC631180A}"/>
    <cellStyle name="20% - Accent1 2 2 2 2 3 6 3 2" xfId="2053" xr:uid="{7C70A379-D6B1-4D5A-B0B8-5CB32B5E9C3F}"/>
    <cellStyle name="20% - Accent1 2 2 2 2 3 6 4" xfId="2054" xr:uid="{6D076DC2-94BC-4435-8048-53A18251C7EE}"/>
    <cellStyle name="20% - Accent1 2 2 2 2 3 7" xfId="2055" xr:uid="{D9E2D860-A31B-4492-8A12-E7C2AAFCD007}"/>
    <cellStyle name="20% - Accent1 2 2 2 2 3 7 2" xfId="2056" xr:uid="{F4C0CD66-32B0-4512-9191-5DA6E153812B}"/>
    <cellStyle name="20% - Accent1 2 2 2 2 3 7 2 2" xfId="2057" xr:uid="{E7979190-EFD0-499D-BFC8-228297C3D031}"/>
    <cellStyle name="20% - Accent1 2 2 2 2 3 7 3" xfId="2058" xr:uid="{21D60A50-9962-47C3-9BFC-E496E6FA1A00}"/>
    <cellStyle name="20% - Accent1 2 2 2 2 3 8" xfId="2059" xr:uid="{56052AB7-9ADA-4891-A306-5B57906C4F96}"/>
    <cellStyle name="20% - Accent1 2 2 2 2 3 8 2" xfId="2060" xr:uid="{D92C3459-F175-4BA9-BEB7-0F61E8C6FD4A}"/>
    <cellStyle name="20% - Accent1 2 2 2 2 3 8 2 2" xfId="2061" xr:uid="{A7FBF1C2-A287-456E-B89E-BEC63AF4CE68}"/>
    <cellStyle name="20% - Accent1 2 2 2 2 3 8 3" xfId="2062" xr:uid="{3F3A290A-EA48-45CE-B265-C61D580D5F73}"/>
    <cellStyle name="20% - Accent1 2 2 2 2 3 9" xfId="2063" xr:uid="{170BFEB3-09B6-4A51-8C80-A244E06F760E}"/>
    <cellStyle name="20% - Accent1 2 2 2 2 3 9 2" xfId="2064" xr:uid="{071B4D8D-A20E-4142-B531-8B9E44067E24}"/>
    <cellStyle name="20% - Accent1 2 2 2 2 4" xfId="2065" xr:uid="{63F0B18D-E76A-4AE8-BE2C-01F8DC440A37}"/>
    <cellStyle name="20% - Accent1 2 2 2 2 4 10" xfId="2066" xr:uid="{EDF00047-B53E-40A3-A1B2-740DD3D0D2BA}"/>
    <cellStyle name="20% - Accent1 2 2 2 2 4 10 2" xfId="2067" xr:uid="{0DDDAF3C-6651-4AAD-8AC5-5973CA06C82A}"/>
    <cellStyle name="20% - Accent1 2 2 2 2 4 11" xfId="2068" xr:uid="{80006697-F12A-40B2-ABA2-59F220E052AD}"/>
    <cellStyle name="20% - Accent1 2 2 2 2 4 2" xfId="2069" xr:uid="{63B68F57-AA5C-41BA-A4C9-96A03B431717}"/>
    <cellStyle name="20% - Accent1 2 2 2 2 4 2 2" xfId="2070" xr:uid="{B1B123D5-C743-40CA-9C44-D4B78BA926D6}"/>
    <cellStyle name="20% - Accent1 2 2 2 2 4 2 2 2" xfId="2071" xr:uid="{44F7D752-09AA-499C-968E-1C1FCAABA65A}"/>
    <cellStyle name="20% - Accent1 2 2 2 2 4 2 2 2 2" xfId="2072" xr:uid="{1712A4C7-91C3-4955-8467-98B9E32677D4}"/>
    <cellStyle name="20% - Accent1 2 2 2 2 4 2 2 2 2 2" xfId="2073" xr:uid="{A6864CB8-345C-432A-A36D-7A625E07CB3C}"/>
    <cellStyle name="20% - Accent1 2 2 2 2 4 2 2 2 3" xfId="2074" xr:uid="{0C6C7B0D-9138-45C7-89D0-F5B17464CEA8}"/>
    <cellStyle name="20% - Accent1 2 2 2 2 4 2 2 3" xfId="2075" xr:uid="{6E3C1514-2A38-438F-9319-96C419E4C01E}"/>
    <cellStyle name="20% - Accent1 2 2 2 2 4 2 2 3 2" xfId="2076" xr:uid="{DB583E28-CFFA-46B3-B273-5DB4B73A1032}"/>
    <cellStyle name="20% - Accent1 2 2 2 2 4 2 2 4" xfId="2077" xr:uid="{FF59C772-3F00-4E30-814B-113122C64222}"/>
    <cellStyle name="20% - Accent1 2 2 2 2 4 2 3" xfId="2078" xr:uid="{112075B7-7772-46A5-B672-55A696FBD826}"/>
    <cellStyle name="20% - Accent1 2 2 2 2 4 2 3 2" xfId="2079" xr:uid="{3E147A91-DD24-45AC-9351-B68EC2C128B6}"/>
    <cellStyle name="20% - Accent1 2 2 2 2 4 2 3 2 2" xfId="2080" xr:uid="{80F2BE3A-7F71-4CDD-9574-B980A04CD259}"/>
    <cellStyle name="20% - Accent1 2 2 2 2 4 2 3 2 2 2" xfId="2081" xr:uid="{EA06B40A-654B-4FBE-A134-E34664E09889}"/>
    <cellStyle name="20% - Accent1 2 2 2 2 4 2 3 2 3" xfId="2082" xr:uid="{B91D43C1-9D4A-41CE-9070-1845719D782A}"/>
    <cellStyle name="20% - Accent1 2 2 2 2 4 2 3 3" xfId="2083" xr:uid="{857A2233-544E-480C-98EA-19D47120ACB5}"/>
    <cellStyle name="20% - Accent1 2 2 2 2 4 2 3 3 2" xfId="2084" xr:uid="{DC6FF5CA-8BCE-4AEB-99A5-A533E1C877FB}"/>
    <cellStyle name="20% - Accent1 2 2 2 2 4 2 3 4" xfId="2085" xr:uid="{7C28E67D-7D78-4830-B72C-88DFE32D3B90}"/>
    <cellStyle name="20% - Accent1 2 2 2 2 4 2 4" xfId="2086" xr:uid="{15538689-018A-4EB6-9E6F-A5822E0123A9}"/>
    <cellStyle name="20% - Accent1 2 2 2 2 4 2 4 2" xfId="2087" xr:uid="{9BEA6925-E427-40D2-AF5A-E2B29EFD0238}"/>
    <cellStyle name="20% - Accent1 2 2 2 2 4 2 4 2 2" xfId="2088" xr:uid="{FB5EDBB0-F3C9-4793-9FF4-A29FC7EAE82D}"/>
    <cellStyle name="20% - Accent1 2 2 2 2 4 2 4 2 2 2" xfId="2089" xr:uid="{BF37502C-C603-46F6-B155-218C743D790A}"/>
    <cellStyle name="20% - Accent1 2 2 2 2 4 2 4 2 3" xfId="2090" xr:uid="{E68D70E2-3F2B-4E13-9876-64437A89792A}"/>
    <cellStyle name="20% - Accent1 2 2 2 2 4 2 4 3" xfId="2091" xr:uid="{F30554C3-E992-46C0-9C33-8E419D3E9EE4}"/>
    <cellStyle name="20% - Accent1 2 2 2 2 4 2 4 3 2" xfId="2092" xr:uid="{9E19E1A1-4EB1-4717-B100-EFD9AC2D2E42}"/>
    <cellStyle name="20% - Accent1 2 2 2 2 4 2 4 4" xfId="2093" xr:uid="{7127E66A-33CF-486E-8C61-0AE06ED189BC}"/>
    <cellStyle name="20% - Accent1 2 2 2 2 4 2 5" xfId="2094" xr:uid="{4637FF5F-BF63-4960-B9E2-3F08C3021DB9}"/>
    <cellStyle name="20% - Accent1 2 2 2 2 4 2 5 2" xfId="2095" xr:uid="{2ED1BE8E-1000-4ABC-AF7D-A2A3A34AA4AD}"/>
    <cellStyle name="20% - Accent1 2 2 2 2 4 2 5 2 2" xfId="2096" xr:uid="{208117BF-EB7E-4D92-985A-DBEFE1718D01}"/>
    <cellStyle name="20% - Accent1 2 2 2 2 4 2 5 3" xfId="2097" xr:uid="{A2DF546B-8DD8-4B78-A996-5784B48E4DAB}"/>
    <cellStyle name="20% - Accent1 2 2 2 2 4 2 6" xfId="2098" xr:uid="{281BDE4F-D9A5-4AB3-B7F9-13E4144BA7C2}"/>
    <cellStyle name="20% - Accent1 2 2 2 2 4 2 6 2" xfId="2099" xr:uid="{6D21B636-89A3-41A4-AC85-D55A9B759392}"/>
    <cellStyle name="20% - Accent1 2 2 2 2 4 2 6 2 2" xfId="2100" xr:uid="{73F2F188-9669-4B5B-87F0-878E8D9FA24F}"/>
    <cellStyle name="20% - Accent1 2 2 2 2 4 2 6 3" xfId="2101" xr:uid="{5AA7D8C6-5AA8-4415-A504-F71DF7726637}"/>
    <cellStyle name="20% - Accent1 2 2 2 2 4 2 7" xfId="2102" xr:uid="{DA945055-4C3C-4DF9-AE11-F493BD510B88}"/>
    <cellStyle name="20% - Accent1 2 2 2 2 4 2 7 2" xfId="2103" xr:uid="{89DF9747-AA20-41DA-B914-801EC85AC2B7}"/>
    <cellStyle name="20% - Accent1 2 2 2 2 4 2 8" xfId="2104" xr:uid="{41DFCD87-C9E7-485B-9E40-0E24B3425268}"/>
    <cellStyle name="20% - Accent1 2 2 2 2 4 2 8 2" xfId="2105" xr:uid="{7959EE9A-B557-45CE-8424-937B0ADEE747}"/>
    <cellStyle name="20% - Accent1 2 2 2 2 4 2 9" xfId="2106" xr:uid="{D7D38A0E-F716-4B4D-B7BF-3F96285A43BF}"/>
    <cellStyle name="20% - Accent1 2 2 2 2 4 3" xfId="2107" xr:uid="{1185EB92-EEC0-48AF-8ACD-99F5333E47F9}"/>
    <cellStyle name="20% - Accent1 2 2 2 2 4 3 2" xfId="2108" xr:uid="{381B3449-3CB7-418A-B658-C1273665005C}"/>
    <cellStyle name="20% - Accent1 2 2 2 2 4 3 2 2" xfId="2109" xr:uid="{AE357C1B-8E69-41B3-90B2-37AD15F75764}"/>
    <cellStyle name="20% - Accent1 2 2 2 2 4 3 2 2 2" xfId="2110" xr:uid="{9E981235-8AD4-4EF0-8B9D-F3931957BC1C}"/>
    <cellStyle name="20% - Accent1 2 2 2 2 4 3 2 2 2 2" xfId="2111" xr:uid="{7E402169-988E-40BF-B3C6-79F6EC70186B}"/>
    <cellStyle name="20% - Accent1 2 2 2 2 4 3 2 2 3" xfId="2112" xr:uid="{CA053B67-B3F2-44E7-A87D-9CDDB00272E2}"/>
    <cellStyle name="20% - Accent1 2 2 2 2 4 3 2 3" xfId="2113" xr:uid="{824308DE-9BAA-4290-AD12-E49E0D90EB3E}"/>
    <cellStyle name="20% - Accent1 2 2 2 2 4 3 2 3 2" xfId="2114" xr:uid="{B81DEB58-32D0-4097-AE6C-1500AA2E30D9}"/>
    <cellStyle name="20% - Accent1 2 2 2 2 4 3 2 4" xfId="2115" xr:uid="{436F5B8D-3B5E-43F6-A427-E6669DBC5455}"/>
    <cellStyle name="20% - Accent1 2 2 2 2 4 3 3" xfId="2116" xr:uid="{7F1FCC94-6ECA-49FB-AFA6-D427E33770B0}"/>
    <cellStyle name="20% - Accent1 2 2 2 2 4 3 3 2" xfId="2117" xr:uid="{73D85D9E-6FE3-44C6-9754-028C96895F02}"/>
    <cellStyle name="20% - Accent1 2 2 2 2 4 3 3 2 2" xfId="2118" xr:uid="{2B00070B-43BA-4B4A-B777-B53A3654A10A}"/>
    <cellStyle name="20% - Accent1 2 2 2 2 4 3 3 2 2 2" xfId="2119" xr:uid="{72CC8704-D239-41F8-AA23-7D7DF9AF1A40}"/>
    <cellStyle name="20% - Accent1 2 2 2 2 4 3 3 2 3" xfId="2120" xr:uid="{B22F4D7A-BECB-495E-A46F-F0624BF38024}"/>
    <cellStyle name="20% - Accent1 2 2 2 2 4 3 3 3" xfId="2121" xr:uid="{03492807-D645-425C-8FB1-ADE766F5A355}"/>
    <cellStyle name="20% - Accent1 2 2 2 2 4 3 3 3 2" xfId="2122" xr:uid="{B689FE8E-B1BA-49E1-A301-A91DDC8E5C19}"/>
    <cellStyle name="20% - Accent1 2 2 2 2 4 3 3 4" xfId="2123" xr:uid="{642D735A-A542-45FC-A73B-4BE585CF42E6}"/>
    <cellStyle name="20% - Accent1 2 2 2 2 4 3 4" xfId="2124" xr:uid="{E32335C6-F10E-4671-87BA-15D54BCB0EC7}"/>
    <cellStyle name="20% - Accent1 2 2 2 2 4 3 4 2" xfId="2125" xr:uid="{0ED7A8B2-58C5-44BC-A497-2D5E84B29941}"/>
    <cellStyle name="20% - Accent1 2 2 2 2 4 3 4 2 2" xfId="2126" xr:uid="{352C57A5-CB2F-43A5-9148-A05FAF19B757}"/>
    <cellStyle name="20% - Accent1 2 2 2 2 4 3 4 2 2 2" xfId="2127" xr:uid="{B0543281-8787-448E-992C-843E33281EA6}"/>
    <cellStyle name="20% - Accent1 2 2 2 2 4 3 4 2 3" xfId="2128" xr:uid="{5A7951BF-04C6-4236-9033-BBE38EE3241E}"/>
    <cellStyle name="20% - Accent1 2 2 2 2 4 3 4 3" xfId="2129" xr:uid="{6483AF11-81BC-4B04-A28C-264A290D74B1}"/>
    <cellStyle name="20% - Accent1 2 2 2 2 4 3 4 3 2" xfId="2130" xr:uid="{522BA930-FE3F-4AF4-89B2-5D0E55616239}"/>
    <cellStyle name="20% - Accent1 2 2 2 2 4 3 4 4" xfId="2131" xr:uid="{F9772694-D7A7-45A8-B7AF-D6EEA8387AF7}"/>
    <cellStyle name="20% - Accent1 2 2 2 2 4 3 5" xfId="2132" xr:uid="{9FC8BFEF-50D9-4367-8457-89F496090AFC}"/>
    <cellStyle name="20% - Accent1 2 2 2 2 4 3 5 2" xfId="2133" xr:uid="{EF37E303-EA67-4E7E-A390-9F42F6C55D6D}"/>
    <cellStyle name="20% - Accent1 2 2 2 2 4 3 5 2 2" xfId="2134" xr:uid="{0F44D986-22DD-467F-925F-9B24BE695424}"/>
    <cellStyle name="20% - Accent1 2 2 2 2 4 3 5 3" xfId="2135" xr:uid="{431AB254-C7E7-42C3-BEDA-76FB0C4BD461}"/>
    <cellStyle name="20% - Accent1 2 2 2 2 4 3 6" xfId="2136" xr:uid="{5F05335B-C93A-4834-9790-77D2C677EAFE}"/>
    <cellStyle name="20% - Accent1 2 2 2 2 4 3 6 2" xfId="2137" xr:uid="{0D93C1C8-AC47-49E7-9E20-202604DF211A}"/>
    <cellStyle name="20% - Accent1 2 2 2 2 4 3 6 2 2" xfId="2138" xr:uid="{171354E9-6E90-43FC-8391-5BA9226D0080}"/>
    <cellStyle name="20% - Accent1 2 2 2 2 4 3 6 3" xfId="2139" xr:uid="{798463F4-3A8B-4B38-B080-4C5C195EC564}"/>
    <cellStyle name="20% - Accent1 2 2 2 2 4 3 7" xfId="2140" xr:uid="{75C40B92-7084-4A77-B00C-8403CA4772C0}"/>
    <cellStyle name="20% - Accent1 2 2 2 2 4 3 7 2" xfId="2141" xr:uid="{5D6E3FE9-547F-4C60-9DD8-015C27D8F0F5}"/>
    <cellStyle name="20% - Accent1 2 2 2 2 4 3 8" xfId="2142" xr:uid="{3839A1D2-C524-4218-BCD9-8D50AF1FBE31}"/>
    <cellStyle name="20% - Accent1 2 2 2 2 4 3 8 2" xfId="2143" xr:uid="{E9644B1F-6460-480D-A8FC-9949C59CF606}"/>
    <cellStyle name="20% - Accent1 2 2 2 2 4 3 9" xfId="2144" xr:uid="{5DA4F6E5-0705-4105-8741-E1E5D84B6110}"/>
    <cellStyle name="20% - Accent1 2 2 2 2 4 4" xfId="2145" xr:uid="{B637553C-DDEA-4D06-B683-0C88A42792DF}"/>
    <cellStyle name="20% - Accent1 2 2 2 2 4 4 2" xfId="2146" xr:uid="{AC0D1A1D-331D-46AE-9A14-E4A132058AD9}"/>
    <cellStyle name="20% - Accent1 2 2 2 2 4 4 2 2" xfId="2147" xr:uid="{149E626A-D331-4675-B5BE-1F2EAF6D1544}"/>
    <cellStyle name="20% - Accent1 2 2 2 2 4 4 2 2 2" xfId="2148" xr:uid="{4B8727B8-0527-413F-BAB4-643DD8B49CA5}"/>
    <cellStyle name="20% - Accent1 2 2 2 2 4 4 2 3" xfId="2149" xr:uid="{34716EF1-43AB-4110-8CC9-AA0E39AFA01A}"/>
    <cellStyle name="20% - Accent1 2 2 2 2 4 4 3" xfId="2150" xr:uid="{1E6F69A2-212E-415C-B254-14164EFCC67B}"/>
    <cellStyle name="20% - Accent1 2 2 2 2 4 4 3 2" xfId="2151" xr:uid="{8022E4D4-B7D8-484F-B6D1-F6EF4071FD15}"/>
    <cellStyle name="20% - Accent1 2 2 2 2 4 4 4" xfId="2152" xr:uid="{BDEA3B01-604B-46F9-A356-208FDF6716E1}"/>
    <cellStyle name="20% - Accent1 2 2 2 2 4 5" xfId="2153" xr:uid="{BFF75F4B-AF02-4951-A817-5F6D5D4C4A84}"/>
    <cellStyle name="20% - Accent1 2 2 2 2 4 5 2" xfId="2154" xr:uid="{9F3E459D-3DB2-4405-98BE-FC9D672380B2}"/>
    <cellStyle name="20% - Accent1 2 2 2 2 4 5 2 2" xfId="2155" xr:uid="{ADF15E36-1548-4D89-AFC7-6DCCF55AE9D2}"/>
    <cellStyle name="20% - Accent1 2 2 2 2 4 5 2 2 2" xfId="2156" xr:uid="{30A6F3D1-D336-4AD1-B71E-EBF59D05CF3F}"/>
    <cellStyle name="20% - Accent1 2 2 2 2 4 5 2 3" xfId="2157" xr:uid="{D1E41218-65F2-41BB-A8AF-A6B6541077B4}"/>
    <cellStyle name="20% - Accent1 2 2 2 2 4 5 3" xfId="2158" xr:uid="{BB206F4A-39E3-4482-A9A4-6B884E7B1CEF}"/>
    <cellStyle name="20% - Accent1 2 2 2 2 4 5 3 2" xfId="2159" xr:uid="{B0D96DE5-B5EB-4A8B-824E-93AE00AAD324}"/>
    <cellStyle name="20% - Accent1 2 2 2 2 4 5 4" xfId="2160" xr:uid="{4A71D317-6BAE-490B-A544-2577EFFBE27A}"/>
    <cellStyle name="20% - Accent1 2 2 2 2 4 6" xfId="2161" xr:uid="{C146A3AD-B795-402E-8585-0BB8069F4324}"/>
    <cellStyle name="20% - Accent1 2 2 2 2 4 6 2" xfId="2162" xr:uid="{90A0CE93-F817-402A-92E9-772C7F5212F7}"/>
    <cellStyle name="20% - Accent1 2 2 2 2 4 6 2 2" xfId="2163" xr:uid="{2FFD6E71-9298-4F1F-BE3B-0265FDBACEA8}"/>
    <cellStyle name="20% - Accent1 2 2 2 2 4 6 2 2 2" xfId="2164" xr:uid="{CD161001-1E68-4F92-ADAE-A19B2C9537ED}"/>
    <cellStyle name="20% - Accent1 2 2 2 2 4 6 2 3" xfId="2165" xr:uid="{65DD3CDC-F3BB-4A77-AF2F-EC00B80D7D77}"/>
    <cellStyle name="20% - Accent1 2 2 2 2 4 6 3" xfId="2166" xr:uid="{B2AEB6EE-D71A-444C-8B7A-5C19D23B349A}"/>
    <cellStyle name="20% - Accent1 2 2 2 2 4 6 3 2" xfId="2167" xr:uid="{4004865A-D7EF-4616-8B02-640B16EC6AF5}"/>
    <cellStyle name="20% - Accent1 2 2 2 2 4 6 4" xfId="2168" xr:uid="{AE153511-1AFA-4423-B73D-452BEFD3546E}"/>
    <cellStyle name="20% - Accent1 2 2 2 2 4 7" xfId="2169" xr:uid="{D5AE4DA6-5B85-4ADD-9DFD-0B990190D238}"/>
    <cellStyle name="20% - Accent1 2 2 2 2 4 7 2" xfId="2170" xr:uid="{1C2C59F8-7760-47CD-A06E-651E924BDD0C}"/>
    <cellStyle name="20% - Accent1 2 2 2 2 4 7 2 2" xfId="2171" xr:uid="{64E1C07D-15E1-4D0B-B423-945C9B5177B7}"/>
    <cellStyle name="20% - Accent1 2 2 2 2 4 7 3" xfId="2172" xr:uid="{32E45F10-0014-4C8F-BAF9-4BA3884A63AB}"/>
    <cellStyle name="20% - Accent1 2 2 2 2 4 8" xfId="2173" xr:uid="{F9F501AB-A749-42F7-9849-27FE30025312}"/>
    <cellStyle name="20% - Accent1 2 2 2 2 4 8 2" xfId="2174" xr:uid="{303C392F-FA1C-4F4E-8745-1499D4C4F97B}"/>
    <cellStyle name="20% - Accent1 2 2 2 2 4 8 2 2" xfId="2175" xr:uid="{5C74F0EB-5F1D-4F22-B054-90A2D20E1062}"/>
    <cellStyle name="20% - Accent1 2 2 2 2 4 8 3" xfId="2176" xr:uid="{450E50A0-5161-46DE-BF82-F323CB9583D8}"/>
    <cellStyle name="20% - Accent1 2 2 2 2 4 9" xfId="2177" xr:uid="{BCBAA784-63F2-429A-A5E9-987F43E55172}"/>
    <cellStyle name="20% - Accent1 2 2 2 2 4 9 2" xfId="2178" xr:uid="{3C0D096C-878C-4B89-8D24-7476FB12F5A5}"/>
    <cellStyle name="20% - Accent1 2 2 2 2 5" xfId="2179" xr:uid="{F95283EE-167A-4BDB-9E53-344F4BD16FEE}"/>
    <cellStyle name="20% - Accent1 2 2 2 2 5 10" xfId="2180" xr:uid="{EEEF15C5-1F72-40BC-9471-0606F0DA02B4}"/>
    <cellStyle name="20% - Accent1 2 2 2 2 5 10 2" xfId="2181" xr:uid="{BBB5B0D7-EB59-498E-BF9F-0F88DAA4DA66}"/>
    <cellStyle name="20% - Accent1 2 2 2 2 5 11" xfId="2182" xr:uid="{C698B167-C9B1-4255-8882-12F6C845F490}"/>
    <cellStyle name="20% - Accent1 2 2 2 2 5 2" xfId="2183" xr:uid="{9A2C8FF2-7411-4F83-879F-EFA290B0BCE4}"/>
    <cellStyle name="20% - Accent1 2 2 2 2 5 2 2" xfId="2184" xr:uid="{BDCA2F6C-3DDC-4F39-BBED-3D913D4CC1EB}"/>
    <cellStyle name="20% - Accent1 2 2 2 2 5 2 2 2" xfId="2185" xr:uid="{605E1FAF-5F8A-444E-8AD2-DE26502DC6B4}"/>
    <cellStyle name="20% - Accent1 2 2 2 2 5 2 2 2 2" xfId="2186" xr:uid="{05098AA2-0649-4A29-B1FB-B7E9FEA23E80}"/>
    <cellStyle name="20% - Accent1 2 2 2 2 5 2 2 2 2 2" xfId="2187" xr:uid="{223E7D26-F67C-473B-A2FC-E1C91B954C79}"/>
    <cellStyle name="20% - Accent1 2 2 2 2 5 2 2 2 3" xfId="2188" xr:uid="{273DDDB1-F8D7-4154-94B1-08460AC4F4D5}"/>
    <cellStyle name="20% - Accent1 2 2 2 2 5 2 2 3" xfId="2189" xr:uid="{77611844-E8A4-4BAD-9934-0C2EF2167CF3}"/>
    <cellStyle name="20% - Accent1 2 2 2 2 5 2 2 3 2" xfId="2190" xr:uid="{F9C9F68D-FA55-44E1-8886-0EACD9DF2E15}"/>
    <cellStyle name="20% - Accent1 2 2 2 2 5 2 2 4" xfId="2191" xr:uid="{5A6C51E7-0605-44A6-BA01-9A1D2137BD45}"/>
    <cellStyle name="20% - Accent1 2 2 2 2 5 2 3" xfId="2192" xr:uid="{9211E0E1-DD09-45CE-A9E7-0AF9F7FB90BA}"/>
    <cellStyle name="20% - Accent1 2 2 2 2 5 2 3 2" xfId="2193" xr:uid="{755F2ABB-D342-4447-B707-BE5C3F31A449}"/>
    <cellStyle name="20% - Accent1 2 2 2 2 5 2 3 2 2" xfId="2194" xr:uid="{9A8B17B5-B6E5-4E57-BB09-042E89F18B49}"/>
    <cellStyle name="20% - Accent1 2 2 2 2 5 2 3 2 2 2" xfId="2195" xr:uid="{ECBB6700-4A7D-4EB0-B4A1-66CEF125E2F3}"/>
    <cellStyle name="20% - Accent1 2 2 2 2 5 2 3 2 3" xfId="2196" xr:uid="{BAFB16D8-A048-4D96-B3BF-A8F76044FDB9}"/>
    <cellStyle name="20% - Accent1 2 2 2 2 5 2 3 3" xfId="2197" xr:uid="{0D0F44EA-E59F-44BB-9BD8-02CFFD1BC38E}"/>
    <cellStyle name="20% - Accent1 2 2 2 2 5 2 3 3 2" xfId="2198" xr:uid="{B354158E-06B8-4F55-AABB-63727C4EC37B}"/>
    <cellStyle name="20% - Accent1 2 2 2 2 5 2 3 4" xfId="2199" xr:uid="{F3322D36-D961-41ED-890B-7552C16DE7D8}"/>
    <cellStyle name="20% - Accent1 2 2 2 2 5 2 4" xfId="2200" xr:uid="{E77E0A79-6CEA-4E4F-AE39-C8D21F9AD860}"/>
    <cellStyle name="20% - Accent1 2 2 2 2 5 2 4 2" xfId="2201" xr:uid="{71371A70-B523-4E55-BE33-1FE6A09E7C0F}"/>
    <cellStyle name="20% - Accent1 2 2 2 2 5 2 4 2 2" xfId="2202" xr:uid="{EBE38102-9397-4C3C-8033-B8FA399BF638}"/>
    <cellStyle name="20% - Accent1 2 2 2 2 5 2 4 2 2 2" xfId="2203" xr:uid="{C8B501EF-86B1-44B5-9723-ABAD9C6626A1}"/>
    <cellStyle name="20% - Accent1 2 2 2 2 5 2 4 2 3" xfId="2204" xr:uid="{59FAD215-72ED-4682-9739-6F4F7A2C6BAA}"/>
    <cellStyle name="20% - Accent1 2 2 2 2 5 2 4 3" xfId="2205" xr:uid="{AECDC884-3E28-4516-B9D8-BA3843FD41F7}"/>
    <cellStyle name="20% - Accent1 2 2 2 2 5 2 4 3 2" xfId="2206" xr:uid="{E0FF52C8-DC48-4B93-AD12-8EADDCDF302A}"/>
    <cellStyle name="20% - Accent1 2 2 2 2 5 2 4 4" xfId="2207" xr:uid="{21485707-9FCF-41A5-B5B3-0366404FBDAA}"/>
    <cellStyle name="20% - Accent1 2 2 2 2 5 2 5" xfId="2208" xr:uid="{3D929416-592B-4703-9C1E-D92403A083C8}"/>
    <cellStyle name="20% - Accent1 2 2 2 2 5 2 5 2" xfId="2209" xr:uid="{14FA0C40-9557-41FE-99F4-C082AE8808AD}"/>
    <cellStyle name="20% - Accent1 2 2 2 2 5 2 5 2 2" xfId="2210" xr:uid="{17333050-6DAF-41B5-8D90-BFA98EBB414A}"/>
    <cellStyle name="20% - Accent1 2 2 2 2 5 2 5 3" xfId="2211" xr:uid="{7FD99E16-A71F-408B-A3E4-8B256A4355A6}"/>
    <cellStyle name="20% - Accent1 2 2 2 2 5 2 6" xfId="2212" xr:uid="{0FE28399-69A4-4C1D-995B-E610727E3025}"/>
    <cellStyle name="20% - Accent1 2 2 2 2 5 2 6 2" xfId="2213" xr:uid="{405078B1-18CF-4834-A2B9-2D3A118261DF}"/>
    <cellStyle name="20% - Accent1 2 2 2 2 5 2 6 2 2" xfId="2214" xr:uid="{3A67B827-4C57-4905-95F9-047966DE4A39}"/>
    <cellStyle name="20% - Accent1 2 2 2 2 5 2 6 3" xfId="2215" xr:uid="{D3647C8C-8353-4F94-941E-643CE4BDF41D}"/>
    <cellStyle name="20% - Accent1 2 2 2 2 5 2 7" xfId="2216" xr:uid="{0F1DA82B-8064-4919-BA33-62932BF83728}"/>
    <cellStyle name="20% - Accent1 2 2 2 2 5 2 7 2" xfId="2217" xr:uid="{97D3C23A-621C-4D1A-A625-92A80FEB0426}"/>
    <cellStyle name="20% - Accent1 2 2 2 2 5 2 8" xfId="2218" xr:uid="{E5AFD132-14B2-468A-A3DD-9820236BFDC8}"/>
    <cellStyle name="20% - Accent1 2 2 2 2 5 2 8 2" xfId="2219" xr:uid="{38A1DB25-4E9E-46D7-A5B7-26C027869F12}"/>
    <cellStyle name="20% - Accent1 2 2 2 2 5 2 9" xfId="2220" xr:uid="{50421D34-F7C2-4716-AD07-BD5C9B4251BA}"/>
    <cellStyle name="20% - Accent1 2 2 2 2 5 3" xfId="2221" xr:uid="{65D50C14-0132-4945-B574-D86341E9B9AB}"/>
    <cellStyle name="20% - Accent1 2 2 2 2 5 3 2" xfId="2222" xr:uid="{866A810E-457E-4B56-B3D7-1E61DCC8C848}"/>
    <cellStyle name="20% - Accent1 2 2 2 2 5 3 2 2" xfId="2223" xr:uid="{2737691F-8EDF-4892-A908-721221E514E1}"/>
    <cellStyle name="20% - Accent1 2 2 2 2 5 3 2 2 2" xfId="2224" xr:uid="{CB998A46-AF0C-4EE7-93BF-B4F0C4ABE8B0}"/>
    <cellStyle name="20% - Accent1 2 2 2 2 5 3 2 2 2 2" xfId="2225" xr:uid="{29D45EDB-E50C-426B-8E6B-8A0D07D1B81B}"/>
    <cellStyle name="20% - Accent1 2 2 2 2 5 3 2 2 3" xfId="2226" xr:uid="{1A5E0E13-2459-4511-9E1A-453BE1486B54}"/>
    <cellStyle name="20% - Accent1 2 2 2 2 5 3 2 3" xfId="2227" xr:uid="{A5C9B8B1-C336-4A74-97C4-3D24C5F43146}"/>
    <cellStyle name="20% - Accent1 2 2 2 2 5 3 2 3 2" xfId="2228" xr:uid="{78399439-8C1C-4A36-AFE2-F39E387753FE}"/>
    <cellStyle name="20% - Accent1 2 2 2 2 5 3 2 4" xfId="2229" xr:uid="{3DACB19C-50F4-4E85-AFFA-C56ACEBC5550}"/>
    <cellStyle name="20% - Accent1 2 2 2 2 5 3 3" xfId="2230" xr:uid="{06C3423B-3F32-46F8-935A-3EA79E14C512}"/>
    <cellStyle name="20% - Accent1 2 2 2 2 5 3 3 2" xfId="2231" xr:uid="{E86677B3-A941-428C-9B77-27E6BE53B903}"/>
    <cellStyle name="20% - Accent1 2 2 2 2 5 3 3 2 2" xfId="2232" xr:uid="{C483145E-14C8-4883-8571-F10AA664AE97}"/>
    <cellStyle name="20% - Accent1 2 2 2 2 5 3 3 2 2 2" xfId="2233" xr:uid="{140B2C92-FF0F-4D87-94BD-6A64C451A591}"/>
    <cellStyle name="20% - Accent1 2 2 2 2 5 3 3 2 3" xfId="2234" xr:uid="{2A602615-BFDB-4B15-A973-1A2BDD541ED5}"/>
    <cellStyle name="20% - Accent1 2 2 2 2 5 3 3 3" xfId="2235" xr:uid="{3F2378CC-B662-4646-AAF8-EF771CAACF05}"/>
    <cellStyle name="20% - Accent1 2 2 2 2 5 3 3 3 2" xfId="2236" xr:uid="{AD86991E-7A2E-4086-8C1B-684B54240302}"/>
    <cellStyle name="20% - Accent1 2 2 2 2 5 3 3 4" xfId="2237" xr:uid="{C9EC8A08-1AA3-4A32-B148-510ABB0BA93D}"/>
    <cellStyle name="20% - Accent1 2 2 2 2 5 3 4" xfId="2238" xr:uid="{B0CF4B50-900A-411F-B59D-25C07021B672}"/>
    <cellStyle name="20% - Accent1 2 2 2 2 5 3 4 2" xfId="2239" xr:uid="{F0AB0B4A-25A9-4600-90BA-CA2C24751956}"/>
    <cellStyle name="20% - Accent1 2 2 2 2 5 3 4 2 2" xfId="2240" xr:uid="{B858C18A-6C83-4533-ACB8-3C9707EDD174}"/>
    <cellStyle name="20% - Accent1 2 2 2 2 5 3 4 2 2 2" xfId="2241" xr:uid="{8F0E6C46-B6B6-44A5-986B-87FCC94CA313}"/>
    <cellStyle name="20% - Accent1 2 2 2 2 5 3 4 2 3" xfId="2242" xr:uid="{8C864CBA-8A44-45E8-9926-B932DF39F3A0}"/>
    <cellStyle name="20% - Accent1 2 2 2 2 5 3 4 3" xfId="2243" xr:uid="{FB65AA25-2FE2-4BB6-8E92-C1DACB52A9F6}"/>
    <cellStyle name="20% - Accent1 2 2 2 2 5 3 4 3 2" xfId="2244" xr:uid="{277F37DD-2A51-4F6B-812C-9975C689E6BF}"/>
    <cellStyle name="20% - Accent1 2 2 2 2 5 3 4 4" xfId="2245" xr:uid="{BAAA3178-FEA6-47D1-B5BF-B43F2D46F3FC}"/>
    <cellStyle name="20% - Accent1 2 2 2 2 5 3 5" xfId="2246" xr:uid="{F26474A8-6494-415E-A54B-9F938AE94ADD}"/>
    <cellStyle name="20% - Accent1 2 2 2 2 5 3 5 2" xfId="2247" xr:uid="{3165F5D7-CF3D-457C-84C1-98A6C173DFA4}"/>
    <cellStyle name="20% - Accent1 2 2 2 2 5 3 5 2 2" xfId="2248" xr:uid="{B05DED92-0A8A-4B3C-A2BF-D3C9784AACFD}"/>
    <cellStyle name="20% - Accent1 2 2 2 2 5 3 5 3" xfId="2249" xr:uid="{BD35AAA3-2C57-4AF4-9AB3-4605E6897465}"/>
    <cellStyle name="20% - Accent1 2 2 2 2 5 3 6" xfId="2250" xr:uid="{6FB18304-B1BE-41E3-AF98-3471E93EE2A1}"/>
    <cellStyle name="20% - Accent1 2 2 2 2 5 3 6 2" xfId="2251" xr:uid="{2C3001FE-AA61-4588-9C64-BD2DAB5DAFFB}"/>
    <cellStyle name="20% - Accent1 2 2 2 2 5 3 6 2 2" xfId="2252" xr:uid="{EC51A835-EA15-4BA0-A362-B00751E7D655}"/>
    <cellStyle name="20% - Accent1 2 2 2 2 5 3 6 3" xfId="2253" xr:uid="{06CB31F2-D740-4FBA-83AA-D115C558A167}"/>
    <cellStyle name="20% - Accent1 2 2 2 2 5 3 7" xfId="2254" xr:uid="{A53DD74D-0960-4AEE-B1E4-07484646196D}"/>
    <cellStyle name="20% - Accent1 2 2 2 2 5 3 7 2" xfId="2255" xr:uid="{D114C6C3-628B-4BDD-BAA4-912A3453284A}"/>
    <cellStyle name="20% - Accent1 2 2 2 2 5 3 8" xfId="2256" xr:uid="{82ED95D7-3E2D-4621-B4D9-0E157F562FC6}"/>
    <cellStyle name="20% - Accent1 2 2 2 2 5 3 8 2" xfId="2257" xr:uid="{90E33E4A-B493-40E5-B603-2638777E3278}"/>
    <cellStyle name="20% - Accent1 2 2 2 2 5 3 9" xfId="2258" xr:uid="{EF6D9522-26B7-4B96-A75A-83DC520009C8}"/>
    <cellStyle name="20% - Accent1 2 2 2 2 5 4" xfId="2259" xr:uid="{04539B1C-CC65-4BBD-AC8F-46D829F0A418}"/>
    <cellStyle name="20% - Accent1 2 2 2 2 5 4 2" xfId="2260" xr:uid="{43B12F27-46BA-4C73-B10B-0585DEDB821D}"/>
    <cellStyle name="20% - Accent1 2 2 2 2 5 4 2 2" xfId="2261" xr:uid="{05EC2599-5739-4DBB-A647-A06240A9ED25}"/>
    <cellStyle name="20% - Accent1 2 2 2 2 5 4 2 2 2" xfId="2262" xr:uid="{EFAD9F18-8593-428C-800F-C9FED665EA01}"/>
    <cellStyle name="20% - Accent1 2 2 2 2 5 4 2 3" xfId="2263" xr:uid="{87ADD7D4-7FA4-42C2-8F06-0FE2E89A60D0}"/>
    <cellStyle name="20% - Accent1 2 2 2 2 5 4 3" xfId="2264" xr:uid="{1C6A3604-BF2B-4CDD-A5F9-DC00AA913DBD}"/>
    <cellStyle name="20% - Accent1 2 2 2 2 5 4 3 2" xfId="2265" xr:uid="{BED46C4E-2FBE-4237-AC5F-88F97B8663E6}"/>
    <cellStyle name="20% - Accent1 2 2 2 2 5 4 4" xfId="2266" xr:uid="{2BA25B6F-9F0B-40EB-9818-209E15A98575}"/>
    <cellStyle name="20% - Accent1 2 2 2 2 5 5" xfId="2267" xr:uid="{435A5683-631A-4AD8-9C66-C29F1FB99677}"/>
    <cellStyle name="20% - Accent1 2 2 2 2 5 5 2" xfId="2268" xr:uid="{4A5588F3-90DD-40FF-9A92-F23862734569}"/>
    <cellStyle name="20% - Accent1 2 2 2 2 5 5 2 2" xfId="2269" xr:uid="{3F4559E3-459E-4484-9559-FB1DBC9FC525}"/>
    <cellStyle name="20% - Accent1 2 2 2 2 5 5 2 2 2" xfId="2270" xr:uid="{DF07FE5F-5326-4F01-A870-7BCC01A48B41}"/>
    <cellStyle name="20% - Accent1 2 2 2 2 5 5 2 3" xfId="2271" xr:uid="{C2A037D6-FC51-426F-9805-AFBABD0B4EA8}"/>
    <cellStyle name="20% - Accent1 2 2 2 2 5 5 3" xfId="2272" xr:uid="{BA8448D7-7041-4A0E-AA9C-BBB93C7FF22B}"/>
    <cellStyle name="20% - Accent1 2 2 2 2 5 5 3 2" xfId="2273" xr:uid="{A4341356-8736-4DF7-BB0D-E75C63E8FD5B}"/>
    <cellStyle name="20% - Accent1 2 2 2 2 5 5 4" xfId="2274" xr:uid="{89616BE0-E792-43B2-9F62-E9363F3DC5D9}"/>
    <cellStyle name="20% - Accent1 2 2 2 2 5 6" xfId="2275" xr:uid="{9A73B425-9D89-4EEC-BA60-E14F03C89D6E}"/>
    <cellStyle name="20% - Accent1 2 2 2 2 5 6 2" xfId="2276" xr:uid="{A56CF83C-65F1-4490-992B-B2D934F77256}"/>
    <cellStyle name="20% - Accent1 2 2 2 2 5 6 2 2" xfId="2277" xr:uid="{17F43F4E-77EB-44B1-85D1-FEA97AC7AA09}"/>
    <cellStyle name="20% - Accent1 2 2 2 2 5 6 2 2 2" xfId="2278" xr:uid="{BC8FB6C7-3AA9-418D-9B1E-799F6B6AAD52}"/>
    <cellStyle name="20% - Accent1 2 2 2 2 5 6 2 3" xfId="2279" xr:uid="{8ADF269E-5A32-4FC5-8669-697986AE4C16}"/>
    <cellStyle name="20% - Accent1 2 2 2 2 5 6 3" xfId="2280" xr:uid="{4A38551A-50B5-4743-95A3-D96586742F4E}"/>
    <cellStyle name="20% - Accent1 2 2 2 2 5 6 3 2" xfId="2281" xr:uid="{530863B3-33ED-4F77-8F27-CA593A290480}"/>
    <cellStyle name="20% - Accent1 2 2 2 2 5 6 4" xfId="2282" xr:uid="{B97CBE2B-B53F-42C0-BAB1-DC6825ACE934}"/>
    <cellStyle name="20% - Accent1 2 2 2 2 5 7" xfId="2283" xr:uid="{9BDC0C8C-C67F-431F-B60D-A719786D8C43}"/>
    <cellStyle name="20% - Accent1 2 2 2 2 5 7 2" xfId="2284" xr:uid="{1B8C5351-8FCC-4C64-97BA-584A6D80F302}"/>
    <cellStyle name="20% - Accent1 2 2 2 2 5 7 2 2" xfId="2285" xr:uid="{9CF96F3F-2908-4BD6-8F58-82C95317F6DF}"/>
    <cellStyle name="20% - Accent1 2 2 2 2 5 7 3" xfId="2286" xr:uid="{37A0975E-3326-4DD8-B49D-587B2B58E87F}"/>
    <cellStyle name="20% - Accent1 2 2 2 2 5 8" xfId="2287" xr:uid="{7CF8369B-48E8-45E6-B7F4-32BF102E07C4}"/>
    <cellStyle name="20% - Accent1 2 2 2 2 5 8 2" xfId="2288" xr:uid="{0A16AD15-5A90-4ADC-987E-5BDEC964A8E3}"/>
    <cellStyle name="20% - Accent1 2 2 2 2 5 8 2 2" xfId="2289" xr:uid="{D1654605-959F-4ED0-9CEB-3E1A03D29A76}"/>
    <cellStyle name="20% - Accent1 2 2 2 2 5 8 3" xfId="2290" xr:uid="{20652DB6-3BDF-46D3-B843-D2A9AA1A1450}"/>
    <cellStyle name="20% - Accent1 2 2 2 2 5 9" xfId="2291" xr:uid="{85061694-C70F-4372-B1A4-B3031011E8B9}"/>
    <cellStyle name="20% - Accent1 2 2 2 2 5 9 2" xfId="2292" xr:uid="{26DEB509-70D3-43E2-BD2C-442476C9F513}"/>
    <cellStyle name="20% - Accent1 2 2 2 2 6" xfId="2293" xr:uid="{04C60BEA-6D6D-4F4D-99F5-4C23018E9711}"/>
    <cellStyle name="20% - Accent1 2 2 2 2 6 2" xfId="2294" xr:uid="{6F36F348-FACD-4C15-900F-D627E1F7F2F3}"/>
    <cellStyle name="20% - Accent1 2 2 2 2 6 2 2" xfId="2295" xr:uid="{3A0F4530-14ED-4687-A5C0-08E78A19422E}"/>
    <cellStyle name="20% - Accent1 2 2 2 2 6 2 2 2" xfId="2296" xr:uid="{FE574BC8-1475-49A6-AE2B-8A56ED5A12AE}"/>
    <cellStyle name="20% - Accent1 2 2 2 2 6 2 2 2 2" xfId="2297" xr:uid="{9B07567E-C2F7-40C5-B02A-EF593546FAC3}"/>
    <cellStyle name="20% - Accent1 2 2 2 2 6 2 2 3" xfId="2298" xr:uid="{BFA14005-C2C7-4E4C-A041-296F77EC6C43}"/>
    <cellStyle name="20% - Accent1 2 2 2 2 6 2 3" xfId="2299" xr:uid="{91EAC249-30B5-4432-9976-1EB95CDD62AC}"/>
    <cellStyle name="20% - Accent1 2 2 2 2 6 2 3 2" xfId="2300" xr:uid="{DCF845F0-1534-4E53-8083-06336DE7908C}"/>
    <cellStyle name="20% - Accent1 2 2 2 2 6 2 4" xfId="2301" xr:uid="{64F7023F-4047-41D6-9A39-E8050B16B661}"/>
    <cellStyle name="20% - Accent1 2 2 2 2 6 3" xfId="2302" xr:uid="{7815BDC9-E1B9-4E8E-B652-B396D7BDF69B}"/>
    <cellStyle name="20% - Accent1 2 2 2 2 6 3 2" xfId="2303" xr:uid="{13DF10F5-3FD6-4E1C-A9B1-16DD7A6EA832}"/>
    <cellStyle name="20% - Accent1 2 2 2 2 6 3 2 2" xfId="2304" xr:uid="{D460ACDE-1CDD-44EF-9F0C-691C1FB07270}"/>
    <cellStyle name="20% - Accent1 2 2 2 2 6 3 2 2 2" xfId="2305" xr:uid="{0C5F3378-2655-436C-A0EC-413E94449D68}"/>
    <cellStyle name="20% - Accent1 2 2 2 2 6 3 2 3" xfId="2306" xr:uid="{99A4CD95-613C-4058-BEEA-0666013310D9}"/>
    <cellStyle name="20% - Accent1 2 2 2 2 6 3 3" xfId="2307" xr:uid="{5E2717D8-09B8-47C0-A520-07CC62C97FF4}"/>
    <cellStyle name="20% - Accent1 2 2 2 2 6 3 3 2" xfId="2308" xr:uid="{348E41E2-D070-4956-A297-F9835A7AFF92}"/>
    <cellStyle name="20% - Accent1 2 2 2 2 6 3 4" xfId="2309" xr:uid="{79339471-7A3B-41FF-9F56-911F804B7259}"/>
    <cellStyle name="20% - Accent1 2 2 2 2 6 4" xfId="2310" xr:uid="{7BABAB55-7E1A-45E4-A1ED-3D8FE83F9592}"/>
    <cellStyle name="20% - Accent1 2 2 2 2 6 4 2" xfId="2311" xr:uid="{FDD3F842-E944-49CE-B935-1BF89D7211AC}"/>
    <cellStyle name="20% - Accent1 2 2 2 2 6 4 2 2" xfId="2312" xr:uid="{C1169FC5-4854-46D8-9A90-7E6BD1418452}"/>
    <cellStyle name="20% - Accent1 2 2 2 2 6 4 2 2 2" xfId="2313" xr:uid="{FBAD28A0-F43B-40F4-91BC-9A9C43D03CB1}"/>
    <cellStyle name="20% - Accent1 2 2 2 2 6 4 2 3" xfId="2314" xr:uid="{028EFE27-7CDC-42AD-BA3F-8B4337C1DC70}"/>
    <cellStyle name="20% - Accent1 2 2 2 2 6 4 3" xfId="2315" xr:uid="{E4171EBF-4D6F-4EEA-86F8-3163AF733A93}"/>
    <cellStyle name="20% - Accent1 2 2 2 2 6 4 3 2" xfId="2316" xr:uid="{36B5948C-66E6-45AE-89E4-B3D9354DE0D8}"/>
    <cellStyle name="20% - Accent1 2 2 2 2 6 4 4" xfId="2317" xr:uid="{8739A1F3-0F7F-46F4-B28D-54D15518B225}"/>
    <cellStyle name="20% - Accent1 2 2 2 2 6 5" xfId="2318" xr:uid="{B804A2F0-F67B-49DD-9820-A2CC84CBDAB6}"/>
    <cellStyle name="20% - Accent1 2 2 2 2 6 5 2" xfId="2319" xr:uid="{5A4C9BB2-F118-4E95-B2FA-A38F9C1FD8A4}"/>
    <cellStyle name="20% - Accent1 2 2 2 2 6 5 2 2" xfId="2320" xr:uid="{032C180C-A1D0-4531-947C-D9875BB1F6E8}"/>
    <cellStyle name="20% - Accent1 2 2 2 2 6 5 3" xfId="2321" xr:uid="{7A14461E-70A1-4AB0-8306-781165993044}"/>
    <cellStyle name="20% - Accent1 2 2 2 2 6 6" xfId="2322" xr:uid="{8F3F3E00-3609-4682-A773-7F53DB69DCA8}"/>
    <cellStyle name="20% - Accent1 2 2 2 2 6 6 2" xfId="2323" xr:uid="{0E1F272D-CAEB-4B6E-AFB9-18CD3D6CE7EC}"/>
    <cellStyle name="20% - Accent1 2 2 2 2 6 6 2 2" xfId="2324" xr:uid="{1EBE47CC-B959-4EC0-898D-BFAB2C0E970B}"/>
    <cellStyle name="20% - Accent1 2 2 2 2 6 6 3" xfId="2325" xr:uid="{B909DE53-91A7-47CE-B75D-F9EE0F4577D4}"/>
    <cellStyle name="20% - Accent1 2 2 2 2 6 7" xfId="2326" xr:uid="{58B11FED-7FFA-436E-876E-0FF737405F9F}"/>
    <cellStyle name="20% - Accent1 2 2 2 2 6 7 2" xfId="2327" xr:uid="{06678A82-B37E-4BD6-8B3E-08C355EF3CBA}"/>
    <cellStyle name="20% - Accent1 2 2 2 2 6 8" xfId="2328" xr:uid="{62248DEC-6BA3-47BF-A681-9A8AB193E7DF}"/>
    <cellStyle name="20% - Accent1 2 2 2 2 6 8 2" xfId="2329" xr:uid="{5AC7CDDF-44D9-47BD-A59B-92BEAF7FD671}"/>
    <cellStyle name="20% - Accent1 2 2 2 2 6 9" xfId="2330" xr:uid="{87DD91A9-C02A-401A-B43E-E126CF19EBAB}"/>
    <cellStyle name="20% - Accent1 2 2 2 2 7" xfId="2331" xr:uid="{720ADE70-FFA6-4FE1-AD57-261F01B88E7D}"/>
    <cellStyle name="20% - Accent1 2 2 2 2 7 2" xfId="2332" xr:uid="{003A52E3-DF43-4859-92A5-7B1E20CE331F}"/>
    <cellStyle name="20% - Accent1 2 2 2 2 7 2 2" xfId="2333" xr:uid="{0F59EDAA-C510-4C18-96FD-BE091E612F81}"/>
    <cellStyle name="20% - Accent1 2 2 2 2 7 2 2 2" xfId="2334" xr:uid="{30846ADA-8BA8-4CC0-946F-DB2D41390A85}"/>
    <cellStyle name="20% - Accent1 2 2 2 2 7 2 2 2 2" xfId="2335" xr:uid="{3B800308-F6C4-4329-A16E-F08E6FFD8F9C}"/>
    <cellStyle name="20% - Accent1 2 2 2 2 7 2 2 3" xfId="2336" xr:uid="{29D5F56C-1B91-474A-B30D-E06CE700AA16}"/>
    <cellStyle name="20% - Accent1 2 2 2 2 7 2 3" xfId="2337" xr:uid="{E6513DE0-CB47-45D2-8C77-4F5CE852E823}"/>
    <cellStyle name="20% - Accent1 2 2 2 2 7 2 3 2" xfId="2338" xr:uid="{C3FFA49B-5122-4556-B934-F852DF0A489E}"/>
    <cellStyle name="20% - Accent1 2 2 2 2 7 2 4" xfId="2339" xr:uid="{062A4B11-8583-4A5E-910F-E2107336964C}"/>
    <cellStyle name="20% - Accent1 2 2 2 2 7 3" xfId="2340" xr:uid="{01E48E90-79AC-4068-BA9F-930937D3105C}"/>
    <cellStyle name="20% - Accent1 2 2 2 2 7 3 2" xfId="2341" xr:uid="{0D847D29-A8B9-4330-887D-4739E84C0ACA}"/>
    <cellStyle name="20% - Accent1 2 2 2 2 7 3 2 2" xfId="2342" xr:uid="{BCA84726-453B-4690-AF4E-7DEBEEC42F5B}"/>
    <cellStyle name="20% - Accent1 2 2 2 2 7 3 2 2 2" xfId="2343" xr:uid="{39B9ED69-DAAC-4AF2-B002-54DC3FF2F711}"/>
    <cellStyle name="20% - Accent1 2 2 2 2 7 3 2 3" xfId="2344" xr:uid="{11B09030-045A-41F6-8C6F-AB01C50E55E9}"/>
    <cellStyle name="20% - Accent1 2 2 2 2 7 3 3" xfId="2345" xr:uid="{20677857-1B8B-4191-AEB8-805257181FE7}"/>
    <cellStyle name="20% - Accent1 2 2 2 2 7 3 3 2" xfId="2346" xr:uid="{E25AC318-F70C-40DA-BA2A-F3B9DAD503D9}"/>
    <cellStyle name="20% - Accent1 2 2 2 2 7 3 4" xfId="2347" xr:uid="{D5E29BDE-0334-414C-8F5E-6B9DABE31358}"/>
    <cellStyle name="20% - Accent1 2 2 2 2 7 4" xfId="2348" xr:uid="{BA642AE8-D817-43AD-86CB-EEF217EDDC8A}"/>
    <cellStyle name="20% - Accent1 2 2 2 2 7 4 2" xfId="2349" xr:uid="{F3C5A5F5-5ED7-4425-BF3C-8875F3167C28}"/>
    <cellStyle name="20% - Accent1 2 2 2 2 7 4 2 2" xfId="2350" xr:uid="{5CC7BD21-5719-4545-96D6-54268214FF0A}"/>
    <cellStyle name="20% - Accent1 2 2 2 2 7 4 2 2 2" xfId="2351" xr:uid="{B5AB444F-8C78-475D-9EC2-5B0950CC6E0D}"/>
    <cellStyle name="20% - Accent1 2 2 2 2 7 4 2 3" xfId="2352" xr:uid="{06F12519-82F2-4876-AFCA-B39F0CFE22BD}"/>
    <cellStyle name="20% - Accent1 2 2 2 2 7 4 3" xfId="2353" xr:uid="{CFF9133C-635B-47D9-84FA-1AF3A531C51C}"/>
    <cellStyle name="20% - Accent1 2 2 2 2 7 4 3 2" xfId="2354" xr:uid="{567503CA-9857-4B4E-9AE3-65B389C25B00}"/>
    <cellStyle name="20% - Accent1 2 2 2 2 7 4 4" xfId="2355" xr:uid="{98D7EA5E-7C59-412F-8458-48580D4CEEB6}"/>
    <cellStyle name="20% - Accent1 2 2 2 2 7 5" xfId="2356" xr:uid="{6568530B-FE6D-49FA-8664-B13F85659960}"/>
    <cellStyle name="20% - Accent1 2 2 2 2 7 5 2" xfId="2357" xr:uid="{D7B18E79-885E-4664-A166-C7381301740F}"/>
    <cellStyle name="20% - Accent1 2 2 2 2 7 5 2 2" xfId="2358" xr:uid="{65F642CA-F0CC-404F-B244-CD7633F7D4B1}"/>
    <cellStyle name="20% - Accent1 2 2 2 2 7 5 3" xfId="2359" xr:uid="{DFD7FA16-31E7-4C6B-B50D-3DD066F445A3}"/>
    <cellStyle name="20% - Accent1 2 2 2 2 7 6" xfId="2360" xr:uid="{CC09CB0A-F411-4576-9E11-385349EB5984}"/>
    <cellStyle name="20% - Accent1 2 2 2 2 7 6 2" xfId="2361" xr:uid="{3F4D145A-238D-4FB3-8F3C-C46566927156}"/>
    <cellStyle name="20% - Accent1 2 2 2 2 7 6 2 2" xfId="2362" xr:uid="{6FDFC96C-E505-4EC4-B356-765F46A74D63}"/>
    <cellStyle name="20% - Accent1 2 2 2 2 7 6 3" xfId="2363" xr:uid="{39B56418-EC74-4661-9938-1D09FDC054EB}"/>
    <cellStyle name="20% - Accent1 2 2 2 2 7 7" xfId="2364" xr:uid="{9F70206C-D36E-487A-A1C3-EC45719045BA}"/>
    <cellStyle name="20% - Accent1 2 2 2 2 7 7 2" xfId="2365" xr:uid="{4186B876-9389-4EA5-A82F-38DABC3EFB9F}"/>
    <cellStyle name="20% - Accent1 2 2 2 2 7 8" xfId="2366" xr:uid="{4490C57F-5BA4-4FD8-B34D-AB092D3C238E}"/>
    <cellStyle name="20% - Accent1 2 2 2 2 7 8 2" xfId="2367" xr:uid="{A1C24133-6719-4609-AF65-0C23A9C4725A}"/>
    <cellStyle name="20% - Accent1 2 2 2 2 7 9" xfId="2368" xr:uid="{507955D5-C5C7-4C1E-ADC7-0555C4D919D1}"/>
    <cellStyle name="20% - Accent1 2 2 2 2 8" xfId="2369" xr:uid="{63D1569E-5954-4052-959D-B52E45DC4286}"/>
    <cellStyle name="20% - Accent1 2 2 2 2 8 2" xfId="2370" xr:uid="{691436D5-1C16-4271-B056-3832D0A989EA}"/>
    <cellStyle name="20% - Accent1 2 2 2 2 8 2 2" xfId="2371" xr:uid="{81DCAE3C-CD2C-4D6E-9918-F6A3858930DA}"/>
    <cellStyle name="20% - Accent1 2 2 2 2 8 2 2 2" xfId="2372" xr:uid="{4B3026E9-33E3-4691-8485-9FE8135B5041}"/>
    <cellStyle name="20% - Accent1 2 2 2 2 8 2 3" xfId="2373" xr:uid="{C83A995C-ED6C-4675-96DD-148CB480D648}"/>
    <cellStyle name="20% - Accent1 2 2 2 2 8 3" xfId="2374" xr:uid="{A32F23BD-7FD7-460B-B2AD-051398456FEF}"/>
    <cellStyle name="20% - Accent1 2 2 2 2 8 3 2" xfId="2375" xr:uid="{9704A194-26C6-4776-ADAF-D90A8861B86E}"/>
    <cellStyle name="20% - Accent1 2 2 2 2 8 4" xfId="2376" xr:uid="{F4F28FA2-A22F-4896-B314-DC004FD84A71}"/>
    <cellStyle name="20% - Accent1 2 2 2 2 9" xfId="2377" xr:uid="{B9455033-7D57-4E2D-9F17-C5FF3A3C4620}"/>
    <cellStyle name="20% - Accent1 2 2 2 2 9 2" xfId="2378" xr:uid="{81FCEBA9-87FF-4ABE-8133-F462C6032154}"/>
    <cellStyle name="20% - Accent1 2 2 2 2 9 2 2" xfId="2379" xr:uid="{61F69FE2-F5AE-4122-8BC3-212653C1772D}"/>
    <cellStyle name="20% - Accent1 2 2 2 2 9 2 2 2" xfId="2380" xr:uid="{04B7FE86-8B73-4C3D-B44D-FEA73009DCCF}"/>
    <cellStyle name="20% - Accent1 2 2 2 2 9 2 3" xfId="2381" xr:uid="{01063493-22BC-4660-97B4-EE55C18E9316}"/>
    <cellStyle name="20% - Accent1 2 2 2 2 9 3" xfId="2382" xr:uid="{334EF5C9-FA06-410C-A1C0-B1F5663CAC7A}"/>
    <cellStyle name="20% - Accent1 2 2 2 2 9 3 2" xfId="2383" xr:uid="{2B590B20-59DF-4449-B98F-5DDD3706A6A9}"/>
    <cellStyle name="20% - Accent1 2 2 2 2 9 4" xfId="2384" xr:uid="{E2357C3C-5904-4C86-BAED-872694548616}"/>
    <cellStyle name="20% - Accent1 2 2 2 3" xfId="2385" xr:uid="{F60D8402-4134-4397-B4F1-6E77FC0AA0B9}"/>
    <cellStyle name="20% - Accent1 2 2 2 3 10" xfId="2386" xr:uid="{0913565F-7373-48DC-94D0-46766DBC1F84}"/>
    <cellStyle name="20% - Accent1 2 2 2 3 10 2" xfId="2387" xr:uid="{C1681B2B-BF6E-453D-82FA-2A43E56C44AD}"/>
    <cellStyle name="20% - Accent1 2 2 2 3 10 2 2" xfId="2388" xr:uid="{210BDCC4-0536-48E9-AE9E-13CF20392B32}"/>
    <cellStyle name="20% - Accent1 2 2 2 3 10 3" xfId="2389" xr:uid="{48A5AA47-028C-411E-9C1D-4DBD0C34952A}"/>
    <cellStyle name="20% - Accent1 2 2 2 3 11" xfId="2390" xr:uid="{49C2172E-99C6-4770-AEF0-30F8C2ABD0E4}"/>
    <cellStyle name="20% - Accent1 2 2 2 3 11 2" xfId="2391" xr:uid="{1018B44C-80A0-4386-82AF-3ED4DB5722DB}"/>
    <cellStyle name="20% - Accent1 2 2 2 3 11 2 2" xfId="2392" xr:uid="{B6575019-987F-4A83-9F8A-62B974FD522C}"/>
    <cellStyle name="20% - Accent1 2 2 2 3 11 3" xfId="2393" xr:uid="{F90C4428-0229-42BD-B1DB-73C5E214A7D4}"/>
    <cellStyle name="20% - Accent1 2 2 2 3 12" xfId="2394" xr:uid="{E24B7D33-9399-4F2D-B1D0-C6AFBC14F6E9}"/>
    <cellStyle name="20% - Accent1 2 2 2 3 12 2" xfId="2395" xr:uid="{8EB58912-08FF-429B-BF18-3EB2E1B61372}"/>
    <cellStyle name="20% - Accent1 2 2 2 3 13" xfId="2396" xr:uid="{8CED6D17-7EFB-4CE5-BF12-8C0D425880BE}"/>
    <cellStyle name="20% - Accent1 2 2 2 3 13 2" xfId="2397" xr:uid="{95EA662C-15CA-4B1F-B547-924BCB212D9B}"/>
    <cellStyle name="20% - Accent1 2 2 2 3 14" xfId="2398" xr:uid="{9A5DD835-9F13-44D2-A0E2-0A879E6F4D88}"/>
    <cellStyle name="20% - Accent1 2 2 2 3 2" xfId="2399" xr:uid="{C9B2DC27-6142-4C90-9D77-FC22E91C90F7}"/>
    <cellStyle name="20% - Accent1 2 2 2 3 2 10" xfId="2400" xr:uid="{F18EA91A-5FD3-4F0C-BF05-862FE8112382}"/>
    <cellStyle name="20% - Accent1 2 2 2 3 2 10 2" xfId="2401" xr:uid="{C4510D0D-3DF9-4B04-85BB-94EEA672A967}"/>
    <cellStyle name="20% - Accent1 2 2 2 3 2 11" xfId="2402" xr:uid="{8BC72276-5CCE-46B8-A480-0CBE38468981}"/>
    <cellStyle name="20% - Accent1 2 2 2 3 2 2" xfId="2403" xr:uid="{DFC653C2-C33A-4FF1-A148-BE063DC3719D}"/>
    <cellStyle name="20% - Accent1 2 2 2 3 2 2 2" xfId="2404" xr:uid="{1C46FADF-6118-4123-A904-381CC3AA3D08}"/>
    <cellStyle name="20% - Accent1 2 2 2 3 2 2 2 2" xfId="2405" xr:uid="{2250BF29-BFAD-4EEB-B252-81A5F0D6C75F}"/>
    <cellStyle name="20% - Accent1 2 2 2 3 2 2 2 2 2" xfId="2406" xr:uid="{A88246E8-11A9-42DC-B36B-B7124F073919}"/>
    <cellStyle name="20% - Accent1 2 2 2 3 2 2 2 2 2 2" xfId="2407" xr:uid="{E51DF1B3-9A28-4BCC-A870-A0C771984C3E}"/>
    <cellStyle name="20% - Accent1 2 2 2 3 2 2 2 2 3" xfId="2408" xr:uid="{D61F7E99-C94C-4A70-BC75-940583189CA8}"/>
    <cellStyle name="20% - Accent1 2 2 2 3 2 2 2 3" xfId="2409" xr:uid="{76362B72-C891-4793-94A2-6B227319D2F5}"/>
    <cellStyle name="20% - Accent1 2 2 2 3 2 2 2 3 2" xfId="2410" xr:uid="{05DA255B-CC04-4501-B9E1-FE5D2F2969E6}"/>
    <cellStyle name="20% - Accent1 2 2 2 3 2 2 2 4" xfId="2411" xr:uid="{FFD4DD1B-8411-467A-9ACE-7A5E1DD06DC2}"/>
    <cellStyle name="20% - Accent1 2 2 2 3 2 2 3" xfId="2412" xr:uid="{D851CF50-D516-4D74-8ED4-F2976122471D}"/>
    <cellStyle name="20% - Accent1 2 2 2 3 2 2 3 2" xfId="2413" xr:uid="{C49FD401-30C4-40EE-9B91-AD09B81191FA}"/>
    <cellStyle name="20% - Accent1 2 2 2 3 2 2 3 2 2" xfId="2414" xr:uid="{5A809142-2CB2-43E6-BF23-7D19D541A8C4}"/>
    <cellStyle name="20% - Accent1 2 2 2 3 2 2 3 2 2 2" xfId="2415" xr:uid="{4F94A78D-B7B3-461F-AE90-763281B38085}"/>
    <cellStyle name="20% - Accent1 2 2 2 3 2 2 3 2 3" xfId="2416" xr:uid="{EC23DBCB-AA65-4002-93CA-AE6B36B1C6B2}"/>
    <cellStyle name="20% - Accent1 2 2 2 3 2 2 3 3" xfId="2417" xr:uid="{695C5382-5F00-4CD0-9D23-49D8F4D06098}"/>
    <cellStyle name="20% - Accent1 2 2 2 3 2 2 3 3 2" xfId="2418" xr:uid="{C1080A2E-43D6-4AD2-A57D-3D0C1732257D}"/>
    <cellStyle name="20% - Accent1 2 2 2 3 2 2 3 4" xfId="2419" xr:uid="{ED760C53-46B5-4C3D-B094-6A4A957541CD}"/>
    <cellStyle name="20% - Accent1 2 2 2 3 2 2 4" xfId="2420" xr:uid="{122244DC-A18F-47BD-94F2-D7DB74B662F1}"/>
    <cellStyle name="20% - Accent1 2 2 2 3 2 2 4 2" xfId="2421" xr:uid="{AA48549C-ABC1-45A7-9455-3950BC9C905F}"/>
    <cellStyle name="20% - Accent1 2 2 2 3 2 2 4 2 2" xfId="2422" xr:uid="{B62C032F-C887-4B2B-9624-B4EFAD864B45}"/>
    <cellStyle name="20% - Accent1 2 2 2 3 2 2 4 2 2 2" xfId="2423" xr:uid="{8ABD7DB5-CE16-42E3-86AE-2088EB12C935}"/>
    <cellStyle name="20% - Accent1 2 2 2 3 2 2 4 2 3" xfId="2424" xr:uid="{B5624FBF-6821-4B74-8CAA-4814C99ED5BC}"/>
    <cellStyle name="20% - Accent1 2 2 2 3 2 2 4 3" xfId="2425" xr:uid="{5BF0FC40-6260-48D9-8E3E-F84235B14426}"/>
    <cellStyle name="20% - Accent1 2 2 2 3 2 2 4 3 2" xfId="2426" xr:uid="{2425D2BA-752A-4AB0-91FD-C4EF4F7EB05D}"/>
    <cellStyle name="20% - Accent1 2 2 2 3 2 2 4 4" xfId="2427" xr:uid="{37CAAC2E-0835-4538-B011-CA0B4A957AE8}"/>
    <cellStyle name="20% - Accent1 2 2 2 3 2 2 5" xfId="2428" xr:uid="{1495FC86-3A2A-4C0B-8434-7AADA487C52E}"/>
    <cellStyle name="20% - Accent1 2 2 2 3 2 2 5 2" xfId="2429" xr:uid="{7E983A8A-BFDD-4A87-92E9-803395705B70}"/>
    <cellStyle name="20% - Accent1 2 2 2 3 2 2 5 2 2" xfId="2430" xr:uid="{1DA1B68B-B89B-49FE-A2FE-4D0BEA6744A7}"/>
    <cellStyle name="20% - Accent1 2 2 2 3 2 2 5 3" xfId="2431" xr:uid="{43D9BF1F-0FC7-434F-92A3-DF3B801F3E81}"/>
    <cellStyle name="20% - Accent1 2 2 2 3 2 2 6" xfId="2432" xr:uid="{FB6652D0-E1C6-4568-9D86-EAF777A7A50D}"/>
    <cellStyle name="20% - Accent1 2 2 2 3 2 2 6 2" xfId="2433" xr:uid="{85BA7846-3E19-410E-A808-F2731FB86712}"/>
    <cellStyle name="20% - Accent1 2 2 2 3 2 2 6 2 2" xfId="2434" xr:uid="{E4BBBCE3-7504-4196-B246-9CB5B3FDE09A}"/>
    <cellStyle name="20% - Accent1 2 2 2 3 2 2 6 3" xfId="2435" xr:uid="{2FB4CE51-BFB5-4AC3-9DE4-C769196D15E2}"/>
    <cellStyle name="20% - Accent1 2 2 2 3 2 2 7" xfId="2436" xr:uid="{11816CC3-A99F-4586-B7C8-41D49512E9CF}"/>
    <cellStyle name="20% - Accent1 2 2 2 3 2 2 7 2" xfId="2437" xr:uid="{19891751-D397-48A5-B171-27F2F449631E}"/>
    <cellStyle name="20% - Accent1 2 2 2 3 2 2 8" xfId="2438" xr:uid="{841E0C3D-9E84-42DD-B757-44FC31F4ACA4}"/>
    <cellStyle name="20% - Accent1 2 2 2 3 2 2 8 2" xfId="2439" xr:uid="{D9DD5178-63D8-4C64-9D03-14F550D9A649}"/>
    <cellStyle name="20% - Accent1 2 2 2 3 2 2 9" xfId="2440" xr:uid="{95034117-A913-43DA-A55A-5180E57C9DDF}"/>
    <cellStyle name="20% - Accent1 2 2 2 3 2 3" xfId="2441" xr:uid="{86AEBDE3-72B5-4BC4-9432-A5DE4D27F49A}"/>
    <cellStyle name="20% - Accent1 2 2 2 3 2 3 2" xfId="2442" xr:uid="{676ED49B-33EB-4E37-B720-0361A6AFBDF4}"/>
    <cellStyle name="20% - Accent1 2 2 2 3 2 3 2 2" xfId="2443" xr:uid="{E34AD73A-3D10-40BE-AC48-E8ECA591B745}"/>
    <cellStyle name="20% - Accent1 2 2 2 3 2 3 2 2 2" xfId="2444" xr:uid="{985B406C-A715-4895-8588-E87D55F57E39}"/>
    <cellStyle name="20% - Accent1 2 2 2 3 2 3 2 2 2 2" xfId="2445" xr:uid="{BAD430A5-C0CB-46FD-93F7-7528DB7D1783}"/>
    <cellStyle name="20% - Accent1 2 2 2 3 2 3 2 2 3" xfId="2446" xr:uid="{E3C27784-AB28-4D4E-AAEE-69D84CCF7E9A}"/>
    <cellStyle name="20% - Accent1 2 2 2 3 2 3 2 3" xfId="2447" xr:uid="{9053C46F-F039-43B8-BB28-DC16417D228D}"/>
    <cellStyle name="20% - Accent1 2 2 2 3 2 3 2 3 2" xfId="2448" xr:uid="{E1CB55B6-FDF5-4205-A2D6-8805793DC8AA}"/>
    <cellStyle name="20% - Accent1 2 2 2 3 2 3 2 4" xfId="2449" xr:uid="{F8045E65-B763-4552-956F-0B66686AB59D}"/>
    <cellStyle name="20% - Accent1 2 2 2 3 2 3 3" xfId="2450" xr:uid="{93CCBF5B-F822-49C3-AB22-4FFF228295AD}"/>
    <cellStyle name="20% - Accent1 2 2 2 3 2 3 3 2" xfId="2451" xr:uid="{17EAED7E-F7C2-4D2E-8F0D-2D876B70A877}"/>
    <cellStyle name="20% - Accent1 2 2 2 3 2 3 3 2 2" xfId="2452" xr:uid="{C9E960A8-558C-4E90-9CF4-5FE8EACE63A5}"/>
    <cellStyle name="20% - Accent1 2 2 2 3 2 3 3 2 2 2" xfId="2453" xr:uid="{10056BFF-A6E0-405C-A2A3-5FAE58A7355C}"/>
    <cellStyle name="20% - Accent1 2 2 2 3 2 3 3 2 3" xfId="2454" xr:uid="{852D7F2F-7559-4C83-B78C-487C2F76A884}"/>
    <cellStyle name="20% - Accent1 2 2 2 3 2 3 3 3" xfId="2455" xr:uid="{93D84826-0853-4082-BA0D-595045D1E348}"/>
    <cellStyle name="20% - Accent1 2 2 2 3 2 3 3 3 2" xfId="2456" xr:uid="{591C66BC-97E5-4B94-9E60-4802C52D5D39}"/>
    <cellStyle name="20% - Accent1 2 2 2 3 2 3 3 4" xfId="2457" xr:uid="{442FDA0C-ECEE-4B41-A084-60A64FA1A3C4}"/>
    <cellStyle name="20% - Accent1 2 2 2 3 2 3 4" xfId="2458" xr:uid="{1A757AE0-3F56-4464-86D3-454087BBDA6C}"/>
    <cellStyle name="20% - Accent1 2 2 2 3 2 3 4 2" xfId="2459" xr:uid="{0E880F5D-9EF5-40B0-A24E-4EEF98F3531F}"/>
    <cellStyle name="20% - Accent1 2 2 2 3 2 3 4 2 2" xfId="2460" xr:uid="{AF83762C-1D8E-4C01-98E6-77DB2BA06BDF}"/>
    <cellStyle name="20% - Accent1 2 2 2 3 2 3 4 2 2 2" xfId="2461" xr:uid="{ACC5A7D1-1E07-43A7-A399-19F2C7F820AF}"/>
    <cellStyle name="20% - Accent1 2 2 2 3 2 3 4 2 3" xfId="2462" xr:uid="{86CE928B-0FE4-4624-9B05-BAFEB36CC719}"/>
    <cellStyle name="20% - Accent1 2 2 2 3 2 3 4 3" xfId="2463" xr:uid="{52F3E671-880B-4AB3-9D0B-19931EB614FF}"/>
    <cellStyle name="20% - Accent1 2 2 2 3 2 3 4 3 2" xfId="2464" xr:uid="{11782951-DB5B-4D04-B07E-2ABBA5F5D99C}"/>
    <cellStyle name="20% - Accent1 2 2 2 3 2 3 4 4" xfId="2465" xr:uid="{A22245E8-95ED-493A-AC1A-9608E85BB130}"/>
    <cellStyle name="20% - Accent1 2 2 2 3 2 3 5" xfId="2466" xr:uid="{6640BE67-C180-4DAD-BC90-444B8607534A}"/>
    <cellStyle name="20% - Accent1 2 2 2 3 2 3 5 2" xfId="2467" xr:uid="{6BB60942-6830-4EF9-9FAE-A90CD22472F6}"/>
    <cellStyle name="20% - Accent1 2 2 2 3 2 3 5 2 2" xfId="2468" xr:uid="{2550828A-5338-4FD6-9ADB-65AF33708FF4}"/>
    <cellStyle name="20% - Accent1 2 2 2 3 2 3 5 3" xfId="2469" xr:uid="{24D3BC9D-3539-4FBA-879E-8C8ADC86A686}"/>
    <cellStyle name="20% - Accent1 2 2 2 3 2 3 6" xfId="2470" xr:uid="{C3624111-54B2-46C9-B27F-E55E18EADE27}"/>
    <cellStyle name="20% - Accent1 2 2 2 3 2 3 6 2" xfId="2471" xr:uid="{CAB174BE-4EDC-43D6-9456-E7C6A09CA8D8}"/>
    <cellStyle name="20% - Accent1 2 2 2 3 2 3 6 2 2" xfId="2472" xr:uid="{0B0BE7F0-E003-4A3B-9986-003D8BD432B6}"/>
    <cellStyle name="20% - Accent1 2 2 2 3 2 3 6 3" xfId="2473" xr:uid="{3033C0C6-7EB6-4C2F-9838-C8A19F5199C5}"/>
    <cellStyle name="20% - Accent1 2 2 2 3 2 3 7" xfId="2474" xr:uid="{918A6971-8EDC-4B16-8C7B-22BC6DA1EB69}"/>
    <cellStyle name="20% - Accent1 2 2 2 3 2 3 7 2" xfId="2475" xr:uid="{7EF19DA9-44E5-4AD1-A314-83893A52454F}"/>
    <cellStyle name="20% - Accent1 2 2 2 3 2 3 8" xfId="2476" xr:uid="{99DB4203-5913-40C6-A2A7-101FF135985E}"/>
    <cellStyle name="20% - Accent1 2 2 2 3 2 3 8 2" xfId="2477" xr:uid="{86240BE1-E179-4654-B1B9-89A41764458B}"/>
    <cellStyle name="20% - Accent1 2 2 2 3 2 3 9" xfId="2478" xr:uid="{87A00326-7702-439F-BAAE-4F4BFEBFDBB8}"/>
    <cellStyle name="20% - Accent1 2 2 2 3 2 4" xfId="2479" xr:uid="{052F2E9A-D57E-4C5E-A89C-FA38F5C08B17}"/>
    <cellStyle name="20% - Accent1 2 2 2 3 2 4 2" xfId="2480" xr:uid="{711ADE02-356A-4603-AAD8-B32095C47047}"/>
    <cellStyle name="20% - Accent1 2 2 2 3 2 4 2 2" xfId="2481" xr:uid="{677A9201-8877-4845-9270-750E7EEC55F7}"/>
    <cellStyle name="20% - Accent1 2 2 2 3 2 4 2 2 2" xfId="2482" xr:uid="{35820895-B3CC-4AE3-86F4-F6FD91B5C26F}"/>
    <cellStyle name="20% - Accent1 2 2 2 3 2 4 2 3" xfId="2483" xr:uid="{34D01057-F203-46A2-8AF3-AE7DD49D96F6}"/>
    <cellStyle name="20% - Accent1 2 2 2 3 2 4 3" xfId="2484" xr:uid="{DF1980A4-24D4-4B55-B565-847E3D686540}"/>
    <cellStyle name="20% - Accent1 2 2 2 3 2 4 3 2" xfId="2485" xr:uid="{87FC110E-D395-49A6-8CBF-DA5F374850AB}"/>
    <cellStyle name="20% - Accent1 2 2 2 3 2 4 4" xfId="2486" xr:uid="{5D447391-FD26-4AE0-9C1E-B145186F3A6E}"/>
    <cellStyle name="20% - Accent1 2 2 2 3 2 5" xfId="2487" xr:uid="{DCF9CC83-E423-41A0-A302-3A4347662D69}"/>
    <cellStyle name="20% - Accent1 2 2 2 3 2 5 2" xfId="2488" xr:uid="{48652830-F7FD-4EBF-8500-CE0D706D54AA}"/>
    <cellStyle name="20% - Accent1 2 2 2 3 2 5 2 2" xfId="2489" xr:uid="{5E13FC65-24A1-492B-8F65-566354F08E5E}"/>
    <cellStyle name="20% - Accent1 2 2 2 3 2 5 2 2 2" xfId="2490" xr:uid="{DF7EF8EF-0BE9-444C-A06C-7B6196B7468C}"/>
    <cellStyle name="20% - Accent1 2 2 2 3 2 5 2 3" xfId="2491" xr:uid="{1AB23460-31B9-4F0C-8A93-07FF9F8E352F}"/>
    <cellStyle name="20% - Accent1 2 2 2 3 2 5 3" xfId="2492" xr:uid="{0150587E-90C4-40F7-9BFD-00EAC9BCBFD1}"/>
    <cellStyle name="20% - Accent1 2 2 2 3 2 5 3 2" xfId="2493" xr:uid="{78F8D5C9-D5D9-4E33-A925-1D6634BF625E}"/>
    <cellStyle name="20% - Accent1 2 2 2 3 2 5 4" xfId="2494" xr:uid="{E38574F1-BC80-4898-B6DC-E49D78482C63}"/>
    <cellStyle name="20% - Accent1 2 2 2 3 2 6" xfId="2495" xr:uid="{E4FFF7A1-B96F-4923-B175-127E94030042}"/>
    <cellStyle name="20% - Accent1 2 2 2 3 2 6 2" xfId="2496" xr:uid="{0AB8441F-34E0-4B8D-8BB1-A69E4B0DCB6B}"/>
    <cellStyle name="20% - Accent1 2 2 2 3 2 6 2 2" xfId="2497" xr:uid="{E7C2488F-0D3D-4E99-83A9-C22BFB752083}"/>
    <cellStyle name="20% - Accent1 2 2 2 3 2 6 2 2 2" xfId="2498" xr:uid="{87012D1E-A59C-4F85-B2F4-20F35D73AB8A}"/>
    <cellStyle name="20% - Accent1 2 2 2 3 2 6 2 3" xfId="2499" xr:uid="{6A74C389-99DA-4DC8-953F-7D18E079D925}"/>
    <cellStyle name="20% - Accent1 2 2 2 3 2 6 3" xfId="2500" xr:uid="{572BF9B3-63FE-4E28-9B60-133D0469096A}"/>
    <cellStyle name="20% - Accent1 2 2 2 3 2 6 3 2" xfId="2501" xr:uid="{DC8B8825-234D-43C4-9559-F3072250B402}"/>
    <cellStyle name="20% - Accent1 2 2 2 3 2 6 4" xfId="2502" xr:uid="{CB7C4CE0-6DB0-4685-BE2E-27E64309674D}"/>
    <cellStyle name="20% - Accent1 2 2 2 3 2 7" xfId="2503" xr:uid="{4A0F9A2E-5660-4836-965A-97BD538577BF}"/>
    <cellStyle name="20% - Accent1 2 2 2 3 2 7 2" xfId="2504" xr:uid="{251A621B-9A34-4DED-B47A-80D4018FE803}"/>
    <cellStyle name="20% - Accent1 2 2 2 3 2 7 2 2" xfId="2505" xr:uid="{F0795A7C-6DA8-4FE1-BDD8-65BB5DAC15D6}"/>
    <cellStyle name="20% - Accent1 2 2 2 3 2 7 3" xfId="2506" xr:uid="{5C2E07D5-B45F-4338-9A9D-3CE819297A93}"/>
    <cellStyle name="20% - Accent1 2 2 2 3 2 8" xfId="2507" xr:uid="{5E5EC223-BC79-42E8-AB71-AAC06F209436}"/>
    <cellStyle name="20% - Accent1 2 2 2 3 2 8 2" xfId="2508" xr:uid="{F987EDCC-53FD-458F-A73B-F7602CCD19DB}"/>
    <cellStyle name="20% - Accent1 2 2 2 3 2 8 2 2" xfId="2509" xr:uid="{B930B527-B6D8-45BF-B75B-35AD8B4A6192}"/>
    <cellStyle name="20% - Accent1 2 2 2 3 2 8 3" xfId="2510" xr:uid="{4F510721-FE4A-4770-9082-0C03C4A12748}"/>
    <cellStyle name="20% - Accent1 2 2 2 3 2 9" xfId="2511" xr:uid="{BB3C9FA5-29AF-4A91-963B-CF98EC5718A6}"/>
    <cellStyle name="20% - Accent1 2 2 2 3 2 9 2" xfId="2512" xr:uid="{F0D19948-D74D-4FD4-847E-0F205D365C48}"/>
    <cellStyle name="20% - Accent1 2 2 2 3 3" xfId="2513" xr:uid="{338178DC-FAD0-4933-8BF7-226D3629BE1E}"/>
    <cellStyle name="20% - Accent1 2 2 2 3 3 10" xfId="2514" xr:uid="{2B61AA93-71DC-46C3-A63A-2882BA2E5725}"/>
    <cellStyle name="20% - Accent1 2 2 2 3 3 10 2" xfId="2515" xr:uid="{BB88B97D-0E12-4D98-A197-D48F21167087}"/>
    <cellStyle name="20% - Accent1 2 2 2 3 3 11" xfId="2516" xr:uid="{FF4CCFA8-B37A-4CDF-A45A-F7EB4A05BE10}"/>
    <cellStyle name="20% - Accent1 2 2 2 3 3 2" xfId="2517" xr:uid="{402963E3-F2EC-4598-878F-7EA72243C84D}"/>
    <cellStyle name="20% - Accent1 2 2 2 3 3 2 2" xfId="2518" xr:uid="{4ED7AE4E-0384-4BBF-826A-EF2C9BB1B992}"/>
    <cellStyle name="20% - Accent1 2 2 2 3 3 2 2 2" xfId="2519" xr:uid="{9038E817-1F9C-43CE-A42E-029B3CD20F31}"/>
    <cellStyle name="20% - Accent1 2 2 2 3 3 2 2 2 2" xfId="2520" xr:uid="{3488E738-11A2-440E-BFAB-CF8E44C74B6D}"/>
    <cellStyle name="20% - Accent1 2 2 2 3 3 2 2 2 2 2" xfId="2521" xr:uid="{E65AF622-489E-4A45-8084-3E049013A21A}"/>
    <cellStyle name="20% - Accent1 2 2 2 3 3 2 2 2 3" xfId="2522" xr:uid="{EA89BED8-7858-4960-81D7-4FF47F6D9F80}"/>
    <cellStyle name="20% - Accent1 2 2 2 3 3 2 2 3" xfId="2523" xr:uid="{F13AE381-99DA-4670-8C4B-4A22BAB8C52C}"/>
    <cellStyle name="20% - Accent1 2 2 2 3 3 2 2 3 2" xfId="2524" xr:uid="{59F8FF36-B7E3-432E-B811-BB2B9D32D031}"/>
    <cellStyle name="20% - Accent1 2 2 2 3 3 2 2 4" xfId="2525" xr:uid="{0D38171C-E9FC-4E85-9015-98F8DAE67FD6}"/>
    <cellStyle name="20% - Accent1 2 2 2 3 3 2 3" xfId="2526" xr:uid="{2797D56E-926E-469C-84CD-A1B876D1EDE3}"/>
    <cellStyle name="20% - Accent1 2 2 2 3 3 2 3 2" xfId="2527" xr:uid="{8F3A2B99-C3A5-4E09-B8BC-68D9C19B5299}"/>
    <cellStyle name="20% - Accent1 2 2 2 3 3 2 3 2 2" xfId="2528" xr:uid="{0F2F93A5-0CA3-4EC2-853E-9BAEF958B93A}"/>
    <cellStyle name="20% - Accent1 2 2 2 3 3 2 3 2 2 2" xfId="2529" xr:uid="{2D43F56F-B0D5-4FCC-9E37-8C4DC3D14C71}"/>
    <cellStyle name="20% - Accent1 2 2 2 3 3 2 3 2 3" xfId="2530" xr:uid="{EB7B5784-793D-4FBF-8A4B-D88942CA5E39}"/>
    <cellStyle name="20% - Accent1 2 2 2 3 3 2 3 3" xfId="2531" xr:uid="{2A3A67FD-E0C2-42C2-A3A6-67BDA6E0726B}"/>
    <cellStyle name="20% - Accent1 2 2 2 3 3 2 3 3 2" xfId="2532" xr:uid="{89FED7B8-C87E-43EA-A124-1C49A19AE231}"/>
    <cellStyle name="20% - Accent1 2 2 2 3 3 2 3 4" xfId="2533" xr:uid="{39FDD715-2DC0-40D9-91EE-BE7D0D41B3FD}"/>
    <cellStyle name="20% - Accent1 2 2 2 3 3 2 4" xfId="2534" xr:uid="{DDFED209-C2C1-4E2C-A0C1-DA123D9FB9A7}"/>
    <cellStyle name="20% - Accent1 2 2 2 3 3 2 4 2" xfId="2535" xr:uid="{324E42AE-0E3E-4BB7-A826-4EE979BC2582}"/>
    <cellStyle name="20% - Accent1 2 2 2 3 3 2 4 2 2" xfId="2536" xr:uid="{69A08749-AF8D-4EBB-A261-B632B60C7628}"/>
    <cellStyle name="20% - Accent1 2 2 2 3 3 2 4 2 2 2" xfId="2537" xr:uid="{2E8714C7-C68E-4C64-91B3-80D374224F1E}"/>
    <cellStyle name="20% - Accent1 2 2 2 3 3 2 4 2 3" xfId="2538" xr:uid="{331BE451-49DA-4623-B913-68E7794DF596}"/>
    <cellStyle name="20% - Accent1 2 2 2 3 3 2 4 3" xfId="2539" xr:uid="{65A27970-7AA9-43EE-8A51-B9FCD42CE483}"/>
    <cellStyle name="20% - Accent1 2 2 2 3 3 2 4 3 2" xfId="2540" xr:uid="{BFA60D6B-F935-440C-8E20-BE9AF15DC821}"/>
    <cellStyle name="20% - Accent1 2 2 2 3 3 2 4 4" xfId="2541" xr:uid="{343DCE5A-274D-4CC8-84D8-B85E796D7DB2}"/>
    <cellStyle name="20% - Accent1 2 2 2 3 3 2 5" xfId="2542" xr:uid="{ED47C7B1-3DBF-4A8D-B661-C1D425331A79}"/>
    <cellStyle name="20% - Accent1 2 2 2 3 3 2 5 2" xfId="2543" xr:uid="{F7CD0C09-483A-411E-8F06-2EE07FAF5567}"/>
    <cellStyle name="20% - Accent1 2 2 2 3 3 2 5 2 2" xfId="2544" xr:uid="{882AF3EA-F3B4-42F7-9857-8785163E20C7}"/>
    <cellStyle name="20% - Accent1 2 2 2 3 3 2 5 3" xfId="2545" xr:uid="{8BF3E636-4095-43AE-A9AF-DB15CD0AB62C}"/>
    <cellStyle name="20% - Accent1 2 2 2 3 3 2 6" xfId="2546" xr:uid="{EB258A1D-1A34-467E-92B3-B36F190D2CF9}"/>
    <cellStyle name="20% - Accent1 2 2 2 3 3 2 6 2" xfId="2547" xr:uid="{8D3961AA-C74E-45BB-9457-3320D705DCB3}"/>
    <cellStyle name="20% - Accent1 2 2 2 3 3 2 6 2 2" xfId="2548" xr:uid="{E3AC7260-CD61-432C-8F20-D7CA9A6119E0}"/>
    <cellStyle name="20% - Accent1 2 2 2 3 3 2 6 3" xfId="2549" xr:uid="{27B2F7E4-8849-41C8-A162-65D15C86E264}"/>
    <cellStyle name="20% - Accent1 2 2 2 3 3 2 7" xfId="2550" xr:uid="{432881F3-B1DE-4A66-BC5F-3A9C9B29CA24}"/>
    <cellStyle name="20% - Accent1 2 2 2 3 3 2 7 2" xfId="2551" xr:uid="{E2582A3E-39F1-4343-BF40-5A4CC2C54786}"/>
    <cellStyle name="20% - Accent1 2 2 2 3 3 2 8" xfId="2552" xr:uid="{B2A5DE92-4D7A-4C31-AA82-A2AF520B35B6}"/>
    <cellStyle name="20% - Accent1 2 2 2 3 3 2 8 2" xfId="2553" xr:uid="{8B1FBA21-F59F-4946-A66C-579C23CB126D}"/>
    <cellStyle name="20% - Accent1 2 2 2 3 3 2 9" xfId="2554" xr:uid="{627A213D-0C1E-437C-A100-7CBF85979F7E}"/>
    <cellStyle name="20% - Accent1 2 2 2 3 3 3" xfId="2555" xr:uid="{3AAF6FA0-EB63-49E3-9407-A54D9C058769}"/>
    <cellStyle name="20% - Accent1 2 2 2 3 3 3 2" xfId="2556" xr:uid="{C2963C55-50B5-4092-A450-C2D1F0935D8E}"/>
    <cellStyle name="20% - Accent1 2 2 2 3 3 3 2 2" xfId="2557" xr:uid="{CDD7D8D7-F393-4CBF-9848-EDAE358EE5A2}"/>
    <cellStyle name="20% - Accent1 2 2 2 3 3 3 2 2 2" xfId="2558" xr:uid="{13A3E42F-2CB3-4A80-B271-EA7CAA39C6EA}"/>
    <cellStyle name="20% - Accent1 2 2 2 3 3 3 2 2 2 2" xfId="2559" xr:uid="{95BDDC6A-9A25-4C60-A648-0FE478E4435F}"/>
    <cellStyle name="20% - Accent1 2 2 2 3 3 3 2 2 3" xfId="2560" xr:uid="{B2F338FD-7CB5-4044-B1AE-31F4FEF9CB06}"/>
    <cellStyle name="20% - Accent1 2 2 2 3 3 3 2 3" xfId="2561" xr:uid="{11DFD7D4-CD8D-4220-AD57-D7599CFEFAF6}"/>
    <cellStyle name="20% - Accent1 2 2 2 3 3 3 2 3 2" xfId="2562" xr:uid="{2D4212E8-B2E9-4D72-8DEA-2CA7922F6BA1}"/>
    <cellStyle name="20% - Accent1 2 2 2 3 3 3 2 4" xfId="2563" xr:uid="{4F164755-3199-4A60-81E0-FF2A12CBC13E}"/>
    <cellStyle name="20% - Accent1 2 2 2 3 3 3 3" xfId="2564" xr:uid="{37A824E0-9636-4F75-AD9C-BF935FE46959}"/>
    <cellStyle name="20% - Accent1 2 2 2 3 3 3 3 2" xfId="2565" xr:uid="{62AA9722-FFA7-4864-BA77-6EF2B2AAA9EB}"/>
    <cellStyle name="20% - Accent1 2 2 2 3 3 3 3 2 2" xfId="2566" xr:uid="{A6586F5E-732C-418A-BF94-A116082CE989}"/>
    <cellStyle name="20% - Accent1 2 2 2 3 3 3 3 2 2 2" xfId="2567" xr:uid="{3AC985AB-5A9C-4E8C-ADD4-1BD4041069EE}"/>
    <cellStyle name="20% - Accent1 2 2 2 3 3 3 3 2 3" xfId="2568" xr:uid="{6059427B-0243-4333-BC4F-C2F880A13853}"/>
    <cellStyle name="20% - Accent1 2 2 2 3 3 3 3 3" xfId="2569" xr:uid="{F5F24519-4574-44F2-BF03-A0477E7ABE34}"/>
    <cellStyle name="20% - Accent1 2 2 2 3 3 3 3 3 2" xfId="2570" xr:uid="{7A8BA4FF-1700-4C30-B9E9-A6841FDA1EBF}"/>
    <cellStyle name="20% - Accent1 2 2 2 3 3 3 3 4" xfId="2571" xr:uid="{2349135F-E18F-417F-B286-85360414B28E}"/>
    <cellStyle name="20% - Accent1 2 2 2 3 3 3 4" xfId="2572" xr:uid="{6DA94D3B-0D64-4139-A266-C0DC812B4061}"/>
    <cellStyle name="20% - Accent1 2 2 2 3 3 3 4 2" xfId="2573" xr:uid="{1FF4BD44-9E12-4E85-9F08-38A9472294E8}"/>
    <cellStyle name="20% - Accent1 2 2 2 3 3 3 4 2 2" xfId="2574" xr:uid="{95BDA7FB-3CE5-4A82-99E9-E10ADCBE1BD3}"/>
    <cellStyle name="20% - Accent1 2 2 2 3 3 3 4 2 2 2" xfId="2575" xr:uid="{047EFD49-9AA7-4E97-8D0F-96A0DF6CB14D}"/>
    <cellStyle name="20% - Accent1 2 2 2 3 3 3 4 2 3" xfId="2576" xr:uid="{47A41FBE-6898-4BEB-A8AB-60DBC1F72EAD}"/>
    <cellStyle name="20% - Accent1 2 2 2 3 3 3 4 3" xfId="2577" xr:uid="{7BC8CD83-B60F-4B83-828A-1769B0C43921}"/>
    <cellStyle name="20% - Accent1 2 2 2 3 3 3 4 3 2" xfId="2578" xr:uid="{5A3D1509-CE28-4032-AA2D-EE5B44AC8412}"/>
    <cellStyle name="20% - Accent1 2 2 2 3 3 3 4 4" xfId="2579" xr:uid="{E9EFB756-7332-48B2-A521-EB321351610F}"/>
    <cellStyle name="20% - Accent1 2 2 2 3 3 3 5" xfId="2580" xr:uid="{BAA37B15-8902-4DCC-A193-C8E9660AD124}"/>
    <cellStyle name="20% - Accent1 2 2 2 3 3 3 5 2" xfId="2581" xr:uid="{36579555-B685-4D65-AECC-D48E129B3B31}"/>
    <cellStyle name="20% - Accent1 2 2 2 3 3 3 5 2 2" xfId="2582" xr:uid="{D50182B1-705B-48EA-BE47-7774E4475FC5}"/>
    <cellStyle name="20% - Accent1 2 2 2 3 3 3 5 3" xfId="2583" xr:uid="{2C5C49B5-64CB-456B-9BAF-221CAEBF71AE}"/>
    <cellStyle name="20% - Accent1 2 2 2 3 3 3 6" xfId="2584" xr:uid="{4F52D811-6269-4AAE-8083-1CD113264C8B}"/>
    <cellStyle name="20% - Accent1 2 2 2 3 3 3 6 2" xfId="2585" xr:uid="{0671FADE-9E31-4BA2-B866-CAA0AE6B997A}"/>
    <cellStyle name="20% - Accent1 2 2 2 3 3 3 6 2 2" xfId="2586" xr:uid="{8B942DF7-A183-49AF-923E-25B98379C241}"/>
    <cellStyle name="20% - Accent1 2 2 2 3 3 3 6 3" xfId="2587" xr:uid="{0E5DEC0E-5FC4-46CD-B3A4-8B2EF7571213}"/>
    <cellStyle name="20% - Accent1 2 2 2 3 3 3 7" xfId="2588" xr:uid="{1F2FB9E3-0051-4743-AC98-1FAD6AF360F7}"/>
    <cellStyle name="20% - Accent1 2 2 2 3 3 3 7 2" xfId="2589" xr:uid="{691B9208-CA03-46F4-8532-D69EA93BFC3F}"/>
    <cellStyle name="20% - Accent1 2 2 2 3 3 3 8" xfId="2590" xr:uid="{48B154B9-0C83-4E52-B26E-56AEF69B2A6B}"/>
    <cellStyle name="20% - Accent1 2 2 2 3 3 3 8 2" xfId="2591" xr:uid="{801F1B20-3569-40F6-8B0C-F43AA8D9B235}"/>
    <cellStyle name="20% - Accent1 2 2 2 3 3 3 9" xfId="2592" xr:uid="{31CF6E1A-F441-4D0E-8A95-F428E8083842}"/>
    <cellStyle name="20% - Accent1 2 2 2 3 3 4" xfId="2593" xr:uid="{8AA83740-F4C3-45D9-B13D-44EC475310CE}"/>
    <cellStyle name="20% - Accent1 2 2 2 3 3 4 2" xfId="2594" xr:uid="{5D447305-8C0B-4CAB-8791-DFECA1658013}"/>
    <cellStyle name="20% - Accent1 2 2 2 3 3 4 2 2" xfId="2595" xr:uid="{7B5574B3-AB4B-427C-A9B3-19AFD27C98BE}"/>
    <cellStyle name="20% - Accent1 2 2 2 3 3 4 2 2 2" xfId="2596" xr:uid="{1B8F6701-56F4-4C2E-8C54-7DD8D5717BF7}"/>
    <cellStyle name="20% - Accent1 2 2 2 3 3 4 2 3" xfId="2597" xr:uid="{ED2A94EA-72BE-4983-A460-8DC736113D7A}"/>
    <cellStyle name="20% - Accent1 2 2 2 3 3 4 3" xfId="2598" xr:uid="{046B3B4E-49D0-4422-8D6E-7DF56A7483A5}"/>
    <cellStyle name="20% - Accent1 2 2 2 3 3 4 3 2" xfId="2599" xr:uid="{1973AFC8-DC48-423E-829E-24DAE8028983}"/>
    <cellStyle name="20% - Accent1 2 2 2 3 3 4 4" xfId="2600" xr:uid="{D6EEEC6A-AC29-48B4-9CC8-BAD0A823B0E4}"/>
    <cellStyle name="20% - Accent1 2 2 2 3 3 5" xfId="2601" xr:uid="{4BC9C8B3-5535-4D67-906D-A73536153F8E}"/>
    <cellStyle name="20% - Accent1 2 2 2 3 3 5 2" xfId="2602" xr:uid="{2A20DB7D-5451-4CCE-BB8C-CC3D53FB11F4}"/>
    <cellStyle name="20% - Accent1 2 2 2 3 3 5 2 2" xfId="2603" xr:uid="{A4EC7138-773F-42AE-AEC8-65AEA39AB5B8}"/>
    <cellStyle name="20% - Accent1 2 2 2 3 3 5 2 2 2" xfId="2604" xr:uid="{C5D6A8FA-0559-4CFC-B259-046CBF40B876}"/>
    <cellStyle name="20% - Accent1 2 2 2 3 3 5 2 3" xfId="2605" xr:uid="{D12EC692-F959-4D50-8E1E-2B7C1A9F840C}"/>
    <cellStyle name="20% - Accent1 2 2 2 3 3 5 3" xfId="2606" xr:uid="{595048A4-0AD9-44F5-B4DE-B2559D59D139}"/>
    <cellStyle name="20% - Accent1 2 2 2 3 3 5 3 2" xfId="2607" xr:uid="{EC3D7B3E-2939-4251-86F3-F8C47625833E}"/>
    <cellStyle name="20% - Accent1 2 2 2 3 3 5 4" xfId="2608" xr:uid="{4578B0F1-662D-4AFB-ADAB-525272E0E398}"/>
    <cellStyle name="20% - Accent1 2 2 2 3 3 6" xfId="2609" xr:uid="{42EA297E-A031-4249-B064-5329299C16D5}"/>
    <cellStyle name="20% - Accent1 2 2 2 3 3 6 2" xfId="2610" xr:uid="{E850B6F0-B19C-4FDF-83CF-2E02775092D4}"/>
    <cellStyle name="20% - Accent1 2 2 2 3 3 6 2 2" xfId="2611" xr:uid="{924C8B3D-7189-48DB-A78A-6298D7B285A2}"/>
    <cellStyle name="20% - Accent1 2 2 2 3 3 6 2 2 2" xfId="2612" xr:uid="{718623C6-5024-4F1F-BB20-9005BCB0627B}"/>
    <cellStyle name="20% - Accent1 2 2 2 3 3 6 2 3" xfId="2613" xr:uid="{929CB636-AC01-4E5B-90E9-D129A965BADC}"/>
    <cellStyle name="20% - Accent1 2 2 2 3 3 6 3" xfId="2614" xr:uid="{CD09543A-19F9-45BE-B3A9-41E9FF832370}"/>
    <cellStyle name="20% - Accent1 2 2 2 3 3 6 3 2" xfId="2615" xr:uid="{F240F25C-0CD1-41B5-8632-0CEB19E4C03B}"/>
    <cellStyle name="20% - Accent1 2 2 2 3 3 6 4" xfId="2616" xr:uid="{4CAE7B61-A0A2-4046-A8F2-29D219B17EBE}"/>
    <cellStyle name="20% - Accent1 2 2 2 3 3 7" xfId="2617" xr:uid="{0A2C473F-81A5-4957-A900-7E19E6D67489}"/>
    <cellStyle name="20% - Accent1 2 2 2 3 3 7 2" xfId="2618" xr:uid="{E1AAEFC1-5B6E-4ECE-B032-DF44E536E99A}"/>
    <cellStyle name="20% - Accent1 2 2 2 3 3 7 2 2" xfId="2619" xr:uid="{DDE092B2-54F8-4BB8-AB63-EC55BB5CEF83}"/>
    <cellStyle name="20% - Accent1 2 2 2 3 3 7 3" xfId="2620" xr:uid="{11186CE4-CB76-4C09-8DB2-B7D747C2126C}"/>
    <cellStyle name="20% - Accent1 2 2 2 3 3 8" xfId="2621" xr:uid="{076B498D-CC3F-4ADB-BB0F-DF5EF6C10F0D}"/>
    <cellStyle name="20% - Accent1 2 2 2 3 3 8 2" xfId="2622" xr:uid="{617E72A6-1C1A-49A3-9DC9-EE1D33A48A4B}"/>
    <cellStyle name="20% - Accent1 2 2 2 3 3 8 2 2" xfId="2623" xr:uid="{25B181C9-B1CD-4D7F-AD72-B4060146E190}"/>
    <cellStyle name="20% - Accent1 2 2 2 3 3 8 3" xfId="2624" xr:uid="{5BA8F910-7326-4117-A61B-AF69965621CF}"/>
    <cellStyle name="20% - Accent1 2 2 2 3 3 9" xfId="2625" xr:uid="{2D573BEB-128B-4D77-8A01-2742474C168A}"/>
    <cellStyle name="20% - Accent1 2 2 2 3 3 9 2" xfId="2626" xr:uid="{B8F6253A-B2BD-4DDA-8747-20B407E66D43}"/>
    <cellStyle name="20% - Accent1 2 2 2 3 4" xfId="2627" xr:uid="{E7F31BAB-674E-4269-AC66-C3808D66CC1E}"/>
    <cellStyle name="20% - Accent1 2 2 2 3 4 10" xfId="2628" xr:uid="{2D9B3617-7E06-4FA4-A555-A639502945BB}"/>
    <cellStyle name="20% - Accent1 2 2 2 3 4 10 2" xfId="2629" xr:uid="{39D20E42-7CD2-4049-A39E-8A82E6A82716}"/>
    <cellStyle name="20% - Accent1 2 2 2 3 4 11" xfId="2630" xr:uid="{9B36E758-E34E-442C-8309-1FC8BBC44DCD}"/>
    <cellStyle name="20% - Accent1 2 2 2 3 4 2" xfId="2631" xr:uid="{D117D8FE-A691-46C8-B9B5-C6481B34E417}"/>
    <cellStyle name="20% - Accent1 2 2 2 3 4 2 2" xfId="2632" xr:uid="{AAB0A093-D7EE-45C4-8109-C58A9F377E9D}"/>
    <cellStyle name="20% - Accent1 2 2 2 3 4 2 2 2" xfId="2633" xr:uid="{8A1EE8DF-05F5-42C7-A198-4B0C8460D5D0}"/>
    <cellStyle name="20% - Accent1 2 2 2 3 4 2 2 2 2" xfId="2634" xr:uid="{54FF937E-1647-43BC-8304-4D902BBD206F}"/>
    <cellStyle name="20% - Accent1 2 2 2 3 4 2 2 2 2 2" xfId="2635" xr:uid="{9A02D259-516E-4980-8CBB-937282162637}"/>
    <cellStyle name="20% - Accent1 2 2 2 3 4 2 2 2 3" xfId="2636" xr:uid="{8543AF65-37DD-4BA0-8CCC-70F62A9EB058}"/>
    <cellStyle name="20% - Accent1 2 2 2 3 4 2 2 3" xfId="2637" xr:uid="{BE1698E8-0176-4412-97DB-1099DA116637}"/>
    <cellStyle name="20% - Accent1 2 2 2 3 4 2 2 3 2" xfId="2638" xr:uid="{10CDC631-9F64-4FA3-8ABF-BEB7F1F58898}"/>
    <cellStyle name="20% - Accent1 2 2 2 3 4 2 2 4" xfId="2639" xr:uid="{E9FF8127-C7BC-4DF5-AA16-3DC70798A617}"/>
    <cellStyle name="20% - Accent1 2 2 2 3 4 2 3" xfId="2640" xr:uid="{E22219B5-B2E5-4CF1-AE40-11BF80CFA557}"/>
    <cellStyle name="20% - Accent1 2 2 2 3 4 2 3 2" xfId="2641" xr:uid="{6678043B-3AAB-48B6-9528-21EB432F8993}"/>
    <cellStyle name="20% - Accent1 2 2 2 3 4 2 3 2 2" xfId="2642" xr:uid="{DB8D731B-5723-4E83-8A0A-629B8FF4746D}"/>
    <cellStyle name="20% - Accent1 2 2 2 3 4 2 3 2 2 2" xfId="2643" xr:uid="{D0B9F0D5-4BE9-4462-AB75-B5BE49EA3BD2}"/>
    <cellStyle name="20% - Accent1 2 2 2 3 4 2 3 2 3" xfId="2644" xr:uid="{178A8A46-2855-42B8-AF6D-9FCEF5D5338D}"/>
    <cellStyle name="20% - Accent1 2 2 2 3 4 2 3 3" xfId="2645" xr:uid="{2073D2C0-1CAA-4299-9D85-EA51C4013EC1}"/>
    <cellStyle name="20% - Accent1 2 2 2 3 4 2 3 3 2" xfId="2646" xr:uid="{1D49F4D0-BDEA-45BC-9D7B-C047137C6D79}"/>
    <cellStyle name="20% - Accent1 2 2 2 3 4 2 3 4" xfId="2647" xr:uid="{D1D7AFC9-5B00-46AF-8B28-81F7D287D661}"/>
    <cellStyle name="20% - Accent1 2 2 2 3 4 2 4" xfId="2648" xr:uid="{50A796F5-D6B2-4434-82CE-625747A9994A}"/>
    <cellStyle name="20% - Accent1 2 2 2 3 4 2 4 2" xfId="2649" xr:uid="{43BC64A1-53AC-4600-932C-227572B1A79C}"/>
    <cellStyle name="20% - Accent1 2 2 2 3 4 2 4 2 2" xfId="2650" xr:uid="{662608BC-1007-4578-93F8-42BE571E30E0}"/>
    <cellStyle name="20% - Accent1 2 2 2 3 4 2 4 2 2 2" xfId="2651" xr:uid="{CD331D45-3271-4277-B9F2-140896AC5953}"/>
    <cellStyle name="20% - Accent1 2 2 2 3 4 2 4 2 3" xfId="2652" xr:uid="{BFB99467-E358-4191-920E-8CEB58F2B38F}"/>
    <cellStyle name="20% - Accent1 2 2 2 3 4 2 4 3" xfId="2653" xr:uid="{94EC2E40-760A-43BF-BFA0-F85ECF3BB60F}"/>
    <cellStyle name="20% - Accent1 2 2 2 3 4 2 4 3 2" xfId="2654" xr:uid="{851959D4-846A-4A2B-87B6-A2A4055BCE80}"/>
    <cellStyle name="20% - Accent1 2 2 2 3 4 2 4 4" xfId="2655" xr:uid="{B54844CD-7B87-409D-8290-6311710EE900}"/>
    <cellStyle name="20% - Accent1 2 2 2 3 4 2 5" xfId="2656" xr:uid="{48C69FD4-BD90-43FC-9E9F-25E06DBECF9D}"/>
    <cellStyle name="20% - Accent1 2 2 2 3 4 2 5 2" xfId="2657" xr:uid="{D13ACD2E-0CD8-4A83-979B-27BCA45C713D}"/>
    <cellStyle name="20% - Accent1 2 2 2 3 4 2 5 2 2" xfId="2658" xr:uid="{4B798EB9-2BFD-4477-838A-30EC16BA167D}"/>
    <cellStyle name="20% - Accent1 2 2 2 3 4 2 5 3" xfId="2659" xr:uid="{A50C4C1A-E69E-4AD7-A34D-0F81B9CB7035}"/>
    <cellStyle name="20% - Accent1 2 2 2 3 4 2 6" xfId="2660" xr:uid="{49B4F501-4DA6-4C82-A4E6-6B07EF9B0AFF}"/>
    <cellStyle name="20% - Accent1 2 2 2 3 4 2 6 2" xfId="2661" xr:uid="{5FB37AB8-83E9-43D9-863F-E7461236C55A}"/>
    <cellStyle name="20% - Accent1 2 2 2 3 4 2 6 2 2" xfId="2662" xr:uid="{ED9DCBDF-DDCF-4F23-BCA6-25DB0696383E}"/>
    <cellStyle name="20% - Accent1 2 2 2 3 4 2 6 3" xfId="2663" xr:uid="{8A3F65D9-967E-47EA-B6CC-2AC35C51A53D}"/>
    <cellStyle name="20% - Accent1 2 2 2 3 4 2 7" xfId="2664" xr:uid="{034BEB15-BF0B-47AC-8CC7-3CBBDB9A1024}"/>
    <cellStyle name="20% - Accent1 2 2 2 3 4 2 7 2" xfId="2665" xr:uid="{A9A9181C-498B-4D02-9AB0-E2605811BB74}"/>
    <cellStyle name="20% - Accent1 2 2 2 3 4 2 8" xfId="2666" xr:uid="{C8696ADF-EA98-4BD3-9972-F15879F65652}"/>
    <cellStyle name="20% - Accent1 2 2 2 3 4 2 8 2" xfId="2667" xr:uid="{3B0C95BE-63E3-433F-91E7-212AB681201D}"/>
    <cellStyle name="20% - Accent1 2 2 2 3 4 2 9" xfId="2668" xr:uid="{649544A4-EF1F-49C2-864D-B9090CFE3300}"/>
    <cellStyle name="20% - Accent1 2 2 2 3 4 3" xfId="2669" xr:uid="{2AA32DE6-C95F-4B54-9206-7EFAFA626170}"/>
    <cellStyle name="20% - Accent1 2 2 2 3 4 3 2" xfId="2670" xr:uid="{FE52E7D8-B653-49EC-9314-61AEE3DA7E2A}"/>
    <cellStyle name="20% - Accent1 2 2 2 3 4 3 2 2" xfId="2671" xr:uid="{88194154-2FCC-4412-9CF7-4512A4D01E2E}"/>
    <cellStyle name="20% - Accent1 2 2 2 3 4 3 2 2 2" xfId="2672" xr:uid="{C2D9D7E7-FA9D-4510-B1E7-F88C8EC15E45}"/>
    <cellStyle name="20% - Accent1 2 2 2 3 4 3 2 2 2 2" xfId="2673" xr:uid="{64AB849B-8A48-4B83-8CC3-252F3142BB4A}"/>
    <cellStyle name="20% - Accent1 2 2 2 3 4 3 2 2 3" xfId="2674" xr:uid="{310B312C-96C1-4957-A917-ABE41856DA7B}"/>
    <cellStyle name="20% - Accent1 2 2 2 3 4 3 2 3" xfId="2675" xr:uid="{2CC077E9-7FEE-4E94-8D89-E700E14EEC87}"/>
    <cellStyle name="20% - Accent1 2 2 2 3 4 3 2 3 2" xfId="2676" xr:uid="{A322AF44-F6C3-43E3-A3D3-215C4D92010D}"/>
    <cellStyle name="20% - Accent1 2 2 2 3 4 3 2 4" xfId="2677" xr:uid="{ECDA11B4-CDAA-4964-AEFE-93485C0A66F0}"/>
    <cellStyle name="20% - Accent1 2 2 2 3 4 3 3" xfId="2678" xr:uid="{914968C9-06A0-40D2-B5A3-E245EBECE65B}"/>
    <cellStyle name="20% - Accent1 2 2 2 3 4 3 3 2" xfId="2679" xr:uid="{92E042B8-9096-4720-A6D4-98EBD0FC5880}"/>
    <cellStyle name="20% - Accent1 2 2 2 3 4 3 3 2 2" xfId="2680" xr:uid="{BA771563-A768-47A4-AAA0-4D14DE6D8BA1}"/>
    <cellStyle name="20% - Accent1 2 2 2 3 4 3 3 2 2 2" xfId="2681" xr:uid="{86D353C2-0AF2-472E-A549-540454A77CED}"/>
    <cellStyle name="20% - Accent1 2 2 2 3 4 3 3 2 3" xfId="2682" xr:uid="{1BEAD9CB-7F84-4EF9-B254-320B675A86E6}"/>
    <cellStyle name="20% - Accent1 2 2 2 3 4 3 3 3" xfId="2683" xr:uid="{50838374-A114-4630-82D3-DF6A20AD34A1}"/>
    <cellStyle name="20% - Accent1 2 2 2 3 4 3 3 3 2" xfId="2684" xr:uid="{8BF50B81-2599-4B6D-8A99-79C6BFAE4C48}"/>
    <cellStyle name="20% - Accent1 2 2 2 3 4 3 3 4" xfId="2685" xr:uid="{9B08B7FA-D806-4FED-9F20-4763F5ACF2E6}"/>
    <cellStyle name="20% - Accent1 2 2 2 3 4 3 4" xfId="2686" xr:uid="{0C1F76CE-0B51-434D-BA68-E4DB46FC14B2}"/>
    <cellStyle name="20% - Accent1 2 2 2 3 4 3 4 2" xfId="2687" xr:uid="{F106F1E2-1037-4985-8F4B-8BC979E1E4C1}"/>
    <cellStyle name="20% - Accent1 2 2 2 3 4 3 4 2 2" xfId="2688" xr:uid="{8E70ABA3-0D83-4BF1-9D4B-77E0932FD944}"/>
    <cellStyle name="20% - Accent1 2 2 2 3 4 3 4 2 2 2" xfId="2689" xr:uid="{ADE62D3C-F692-462F-AA30-322EBB89BC50}"/>
    <cellStyle name="20% - Accent1 2 2 2 3 4 3 4 2 3" xfId="2690" xr:uid="{8978B0CF-7494-4AE4-9A80-CD2120174DC5}"/>
    <cellStyle name="20% - Accent1 2 2 2 3 4 3 4 3" xfId="2691" xr:uid="{C5609113-7BFA-44D8-93D3-3E46A123EFCD}"/>
    <cellStyle name="20% - Accent1 2 2 2 3 4 3 4 3 2" xfId="2692" xr:uid="{5F842A05-7828-46AA-BF52-9FA731799C42}"/>
    <cellStyle name="20% - Accent1 2 2 2 3 4 3 4 4" xfId="2693" xr:uid="{2732C571-509B-453F-B912-B15E17116865}"/>
    <cellStyle name="20% - Accent1 2 2 2 3 4 3 5" xfId="2694" xr:uid="{295F7847-5E24-4C62-A62F-2F049125D97F}"/>
    <cellStyle name="20% - Accent1 2 2 2 3 4 3 5 2" xfId="2695" xr:uid="{1E5C4FAB-AA72-4AC9-A74C-071EC57BE4DF}"/>
    <cellStyle name="20% - Accent1 2 2 2 3 4 3 5 2 2" xfId="2696" xr:uid="{63E64B5B-617F-4933-A845-B8B82666B0AC}"/>
    <cellStyle name="20% - Accent1 2 2 2 3 4 3 5 3" xfId="2697" xr:uid="{E2E25EB9-555C-48CA-9188-92E5E7601735}"/>
    <cellStyle name="20% - Accent1 2 2 2 3 4 3 6" xfId="2698" xr:uid="{7975EADE-9998-4B17-A692-2AF4E79FA599}"/>
    <cellStyle name="20% - Accent1 2 2 2 3 4 3 6 2" xfId="2699" xr:uid="{52EC8B9E-621E-4B8A-BDD5-78FF30EF9A79}"/>
    <cellStyle name="20% - Accent1 2 2 2 3 4 3 6 2 2" xfId="2700" xr:uid="{9B72BB06-E137-4924-937F-5CFD402D52E5}"/>
    <cellStyle name="20% - Accent1 2 2 2 3 4 3 6 3" xfId="2701" xr:uid="{2C4DB9DD-6C5F-4E17-A9D3-705873709181}"/>
    <cellStyle name="20% - Accent1 2 2 2 3 4 3 7" xfId="2702" xr:uid="{218B17DA-E69E-40CA-BD2A-BE3F854CF19A}"/>
    <cellStyle name="20% - Accent1 2 2 2 3 4 3 7 2" xfId="2703" xr:uid="{FDAC847D-E6A6-4F91-86AA-2552BDCA2721}"/>
    <cellStyle name="20% - Accent1 2 2 2 3 4 3 8" xfId="2704" xr:uid="{F6C09A0F-1E04-48AA-9A6D-B35A46CC5139}"/>
    <cellStyle name="20% - Accent1 2 2 2 3 4 3 8 2" xfId="2705" xr:uid="{B0EC3927-30DE-45DB-8F91-50331AD6171C}"/>
    <cellStyle name="20% - Accent1 2 2 2 3 4 3 9" xfId="2706" xr:uid="{BA1AF431-16EA-46FC-8BE5-85F70DA5C891}"/>
    <cellStyle name="20% - Accent1 2 2 2 3 4 4" xfId="2707" xr:uid="{9F1D6F75-0DDB-43D7-85CE-1BA5CE0EDFB1}"/>
    <cellStyle name="20% - Accent1 2 2 2 3 4 4 2" xfId="2708" xr:uid="{812BBB9C-3C06-401A-A3D0-8F40160C99A4}"/>
    <cellStyle name="20% - Accent1 2 2 2 3 4 4 2 2" xfId="2709" xr:uid="{7E73F6DE-822B-45D8-9FD7-4BA4D7666ADD}"/>
    <cellStyle name="20% - Accent1 2 2 2 3 4 4 2 2 2" xfId="2710" xr:uid="{76BECC15-8EC5-423B-B354-5ABAE0625220}"/>
    <cellStyle name="20% - Accent1 2 2 2 3 4 4 2 3" xfId="2711" xr:uid="{FE2857BC-841A-4E86-ABC7-F768811D985D}"/>
    <cellStyle name="20% - Accent1 2 2 2 3 4 4 3" xfId="2712" xr:uid="{EFE9984A-FDDF-4501-9040-8D08EC072D23}"/>
    <cellStyle name="20% - Accent1 2 2 2 3 4 4 3 2" xfId="2713" xr:uid="{2E9C4C95-7CE6-44F9-A1CB-34EECA89D740}"/>
    <cellStyle name="20% - Accent1 2 2 2 3 4 4 4" xfId="2714" xr:uid="{F3DD8864-4985-4FC1-B1A6-618FA7D4BE2E}"/>
    <cellStyle name="20% - Accent1 2 2 2 3 4 5" xfId="2715" xr:uid="{89F38F1D-FDDE-4335-9BAF-59471921840F}"/>
    <cellStyle name="20% - Accent1 2 2 2 3 4 5 2" xfId="2716" xr:uid="{A8F906B2-CD45-4488-857C-6C489DEB440A}"/>
    <cellStyle name="20% - Accent1 2 2 2 3 4 5 2 2" xfId="2717" xr:uid="{1D16B96E-2157-4A26-B1A1-9C2D11CA922D}"/>
    <cellStyle name="20% - Accent1 2 2 2 3 4 5 2 2 2" xfId="2718" xr:uid="{7E8F5D9E-02FE-4EFA-8CFD-1F2455B8A090}"/>
    <cellStyle name="20% - Accent1 2 2 2 3 4 5 2 3" xfId="2719" xr:uid="{A0FD94DF-3A4A-40B1-B4C3-48D72E473072}"/>
    <cellStyle name="20% - Accent1 2 2 2 3 4 5 3" xfId="2720" xr:uid="{59EDF009-B640-406C-B1FA-BC08FA2B967E}"/>
    <cellStyle name="20% - Accent1 2 2 2 3 4 5 3 2" xfId="2721" xr:uid="{45E54F1D-0552-4AF1-B878-CCD3A7945FD5}"/>
    <cellStyle name="20% - Accent1 2 2 2 3 4 5 4" xfId="2722" xr:uid="{F82645D3-9D2A-46F8-9B4E-ADA6E5A976A8}"/>
    <cellStyle name="20% - Accent1 2 2 2 3 4 6" xfId="2723" xr:uid="{BD331210-5D98-4368-97F4-69D6B49807EE}"/>
    <cellStyle name="20% - Accent1 2 2 2 3 4 6 2" xfId="2724" xr:uid="{CBD75833-330B-49E4-BEF1-25047C3CE583}"/>
    <cellStyle name="20% - Accent1 2 2 2 3 4 6 2 2" xfId="2725" xr:uid="{F4EB23D7-7E39-42D0-80C0-B68630073527}"/>
    <cellStyle name="20% - Accent1 2 2 2 3 4 6 2 2 2" xfId="2726" xr:uid="{DB8AE4DB-9A8D-4B68-971F-32F635BA2A70}"/>
    <cellStyle name="20% - Accent1 2 2 2 3 4 6 2 3" xfId="2727" xr:uid="{98589896-DC2B-434A-9B3A-B7C39406C8EC}"/>
    <cellStyle name="20% - Accent1 2 2 2 3 4 6 3" xfId="2728" xr:uid="{12AD6316-27A7-4DE1-909B-547B90305DB5}"/>
    <cellStyle name="20% - Accent1 2 2 2 3 4 6 3 2" xfId="2729" xr:uid="{E844A2B8-725F-4B4C-BA1C-E66D762DBD71}"/>
    <cellStyle name="20% - Accent1 2 2 2 3 4 6 4" xfId="2730" xr:uid="{07C585A5-56B5-405B-8292-D39410BD7BDF}"/>
    <cellStyle name="20% - Accent1 2 2 2 3 4 7" xfId="2731" xr:uid="{946E7F59-57C0-435B-9B78-00D2B35978E9}"/>
    <cellStyle name="20% - Accent1 2 2 2 3 4 7 2" xfId="2732" xr:uid="{D804778B-18E2-4CAE-9F1F-BE9925CBD8B2}"/>
    <cellStyle name="20% - Accent1 2 2 2 3 4 7 2 2" xfId="2733" xr:uid="{2BE513DA-F6CF-4858-AB1C-66AC7656EBC3}"/>
    <cellStyle name="20% - Accent1 2 2 2 3 4 7 3" xfId="2734" xr:uid="{79D1885F-3033-4335-B56B-9A6EB7698D03}"/>
    <cellStyle name="20% - Accent1 2 2 2 3 4 8" xfId="2735" xr:uid="{D39F9E26-6606-4183-B811-0788D9BA8BFF}"/>
    <cellStyle name="20% - Accent1 2 2 2 3 4 8 2" xfId="2736" xr:uid="{4CF3F701-9FF0-4835-8486-2267611BC477}"/>
    <cellStyle name="20% - Accent1 2 2 2 3 4 8 2 2" xfId="2737" xr:uid="{14AE5324-2A61-4DE4-A10A-2B09205F94C2}"/>
    <cellStyle name="20% - Accent1 2 2 2 3 4 8 3" xfId="2738" xr:uid="{428BB4F1-A3EF-4FB8-83D3-945530219008}"/>
    <cellStyle name="20% - Accent1 2 2 2 3 4 9" xfId="2739" xr:uid="{FDF505D4-43A8-4888-BD3F-45D349F3481A}"/>
    <cellStyle name="20% - Accent1 2 2 2 3 4 9 2" xfId="2740" xr:uid="{B69A747B-AE46-4EF8-A729-7F41893D2B84}"/>
    <cellStyle name="20% - Accent1 2 2 2 3 5" xfId="2741" xr:uid="{63B94FD2-2B99-49F6-A2D5-C9962D4F452C}"/>
    <cellStyle name="20% - Accent1 2 2 2 3 5 2" xfId="2742" xr:uid="{A69E8F9D-5D00-4CBD-BB72-8FA86914415C}"/>
    <cellStyle name="20% - Accent1 2 2 2 3 5 2 2" xfId="2743" xr:uid="{30E6CB6C-3023-4556-8962-816F827084F9}"/>
    <cellStyle name="20% - Accent1 2 2 2 3 5 2 2 2" xfId="2744" xr:uid="{BA2D327F-65B3-4F19-B412-17A56552CB77}"/>
    <cellStyle name="20% - Accent1 2 2 2 3 5 2 2 2 2" xfId="2745" xr:uid="{8EE89FF8-FA31-480E-80B5-CE5A16072BCB}"/>
    <cellStyle name="20% - Accent1 2 2 2 3 5 2 2 3" xfId="2746" xr:uid="{6B863BE9-128A-4C81-9ACF-D0343192CF3F}"/>
    <cellStyle name="20% - Accent1 2 2 2 3 5 2 3" xfId="2747" xr:uid="{03D7CDE2-34AC-4864-B002-28373BBFB793}"/>
    <cellStyle name="20% - Accent1 2 2 2 3 5 2 3 2" xfId="2748" xr:uid="{1932B623-2805-4496-926D-698E837CB3B2}"/>
    <cellStyle name="20% - Accent1 2 2 2 3 5 2 4" xfId="2749" xr:uid="{D7BF5D36-0357-4E5D-942E-A3C8ABCCAE26}"/>
    <cellStyle name="20% - Accent1 2 2 2 3 5 3" xfId="2750" xr:uid="{1A387713-EEA9-4579-8332-BFF955FA6842}"/>
    <cellStyle name="20% - Accent1 2 2 2 3 5 3 2" xfId="2751" xr:uid="{136CA698-57C7-4242-A9DB-11B2AFA1B6F0}"/>
    <cellStyle name="20% - Accent1 2 2 2 3 5 3 2 2" xfId="2752" xr:uid="{85A9A85C-5B79-4873-945C-55F0E5CD9311}"/>
    <cellStyle name="20% - Accent1 2 2 2 3 5 3 2 2 2" xfId="2753" xr:uid="{E6D1FB82-64F9-406C-885F-47914B2B19E1}"/>
    <cellStyle name="20% - Accent1 2 2 2 3 5 3 2 3" xfId="2754" xr:uid="{74850A1A-FCF2-453E-B63A-500333114C55}"/>
    <cellStyle name="20% - Accent1 2 2 2 3 5 3 3" xfId="2755" xr:uid="{93D64E2D-91A0-4F42-A8D0-6F9954A59EF0}"/>
    <cellStyle name="20% - Accent1 2 2 2 3 5 3 3 2" xfId="2756" xr:uid="{BE3941EB-6DCF-46B2-95AE-3B82D9E715C6}"/>
    <cellStyle name="20% - Accent1 2 2 2 3 5 3 4" xfId="2757" xr:uid="{D0DCFE4B-5B8F-4EDE-B63B-EEEE656B2A40}"/>
    <cellStyle name="20% - Accent1 2 2 2 3 5 4" xfId="2758" xr:uid="{454878E0-2D59-48B1-BE5C-F3CE4FACF7F9}"/>
    <cellStyle name="20% - Accent1 2 2 2 3 5 4 2" xfId="2759" xr:uid="{8DDBC33B-A3D6-4CBA-A860-DDD752BDCEEF}"/>
    <cellStyle name="20% - Accent1 2 2 2 3 5 4 2 2" xfId="2760" xr:uid="{7B6BDE20-0C2E-4770-AB59-3E2F1A152FAD}"/>
    <cellStyle name="20% - Accent1 2 2 2 3 5 4 2 2 2" xfId="2761" xr:uid="{3AAC48C5-EFF0-44B5-8B8A-781788CDB835}"/>
    <cellStyle name="20% - Accent1 2 2 2 3 5 4 2 3" xfId="2762" xr:uid="{B5F188AC-E938-4259-AFF2-4EE005F05C1C}"/>
    <cellStyle name="20% - Accent1 2 2 2 3 5 4 3" xfId="2763" xr:uid="{23602A33-6623-48F9-9D93-F582D1C24C41}"/>
    <cellStyle name="20% - Accent1 2 2 2 3 5 4 3 2" xfId="2764" xr:uid="{8F1DBF88-97C2-4CD8-8CFB-04BF8CAF3EC9}"/>
    <cellStyle name="20% - Accent1 2 2 2 3 5 4 4" xfId="2765" xr:uid="{F09A9C93-2E34-4D63-98FD-0B83B9E2243C}"/>
    <cellStyle name="20% - Accent1 2 2 2 3 5 5" xfId="2766" xr:uid="{D5085A95-10A4-4EA6-8099-933A34B86B7A}"/>
    <cellStyle name="20% - Accent1 2 2 2 3 5 5 2" xfId="2767" xr:uid="{C0F43937-17E4-41EA-96E0-EC160B65C41F}"/>
    <cellStyle name="20% - Accent1 2 2 2 3 5 5 2 2" xfId="2768" xr:uid="{6D3743C3-F131-4524-BA9C-B814B5ED997B}"/>
    <cellStyle name="20% - Accent1 2 2 2 3 5 5 3" xfId="2769" xr:uid="{D55FBECC-8F88-47C5-9A76-89AB45D3CCD3}"/>
    <cellStyle name="20% - Accent1 2 2 2 3 5 6" xfId="2770" xr:uid="{D982BB73-FF09-49FE-BC61-B77E169EA584}"/>
    <cellStyle name="20% - Accent1 2 2 2 3 5 6 2" xfId="2771" xr:uid="{4A2492E8-71F0-4FA9-9F8A-70A5BA7433C9}"/>
    <cellStyle name="20% - Accent1 2 2 2 3 5 6 2 2" xfId="2772" xr:uid="{C19ED9CC-DED9-4621-B6EA-D2D49D9BD78A}"/>
    <cellStyle name="20% - Accent1 2 2 2 3 5 6 3" xfId="2773" xr:uid="{F37421A4-4490-47F4-9C72-20D142939995}"/>
    <cellStyle name="20% - Accent1 2 2 2 3 5 7" xfId="2774" xr:uid="{52F1D101-28E3-46BD-9947-8359889E809C}"/>
    <cellStyle name="20% - Accent1 2 2 2 3 5 7 2" xfId="2775" xr:uid="{A7CEBF48-0F35-4E19-A742-88C15468032F}"/>
    <cellStyle name="20% - Accent1 2 2 2 3 5 8" xfId="2776" xr:uid="{AFC72542-A85D-455A-B85C-8410A62A72C7}"/>
    <cellStyle name="20% - Accent1 2 2 2 3 5 8 2" xfId="2777" xr:uid="{5F10CBE1-D2E1-4566-989C-24E38DFE1421}"/>
    <cellStyle name="20% - Accent1 2 2 2 3 5 9" xfId="2778" xr:uid="{DE97BEF4-99F8-49CB-97A4-934965D9F5D1}"/>
    <cellStyle name="20% - Accent1 2 2 2 3 6" xfId="2779" xr:uid="{454426B3-308C-47F8-AC61-A8BA09B6C497}"/>
    <cellStyle name="20% - Accent1 2 2 2 3 6 2" xfId="2780" xr:uid="{BBCD5540-0830-4045-B443-07AC1CB0132C}"/>
    <cellStyle name="20% - Accent1 2 2 2 3 6 2 2" xfId="2781" xr:uid="{A8DE2728-0ACE-4870-8E76-413408E6C0E0}"/>
    <cellStyle name="20% - Accent1 2 2 2 3 6 2 2 2" xfId="2782" xr:uid="{C5FD2D30-F5BF-4823-9FDF-76F0812586E8}"/>
    <cellStyle name="20% - Accent1 2 2 2 3 6 2 2 2 2" xfId="2783" xr:uid="{227EDE8D-8090-41A5-96E6-DDAEA1A88440}"/>
    <cellStyle name="20% - Accent1 2 2 2 3 6 2 2 3" xfId="2784" xr:uid="{8D6BD2AD-F76E-47B3-AA61-993828B0520F}"/>
    <cellStyle name="20% - Accent1 2 2 2 3 6 2 3" xfId="2785" xr:uid="{1107FB37-658E-47FC-AEC4-A9E697487DC1}"/>
    <cellStyle name="20% - Accent1 2 2 2 3 6 2 3 2" xfId="2786" xr:uid="{72A122DD-2F67-4556-9BF6-258FB36436B8}"/>
    <cellStyle name="20% - Accent1 2 2 2 3 6 2 4" xfId="2787" xr:uid="{D25BA93D-26C8-4253-9B7E-8B10B68103A3}"/>
    <cellStyle name="20% - Accent1 2 2 2 3 6 3" xfId="2788" xr:uid="{38FB2756-0D81-4AE9-B454-6BAB37300E58}"/>
    <cellStyle name="20% - Accent1 2 2 2 3 6 3 2" xfId="2789" xr:uid="{CBFF366B-352D-4988-A956-5FD9405EAEC3}"/>
    <cellStyle name="20% - Accent1 2 2 2 3 6 3 2 2" xfId="2790" xr:uid="{95E507C6-9780-4746-BB6D-AED64475A86C}"/>
    <cellStyle name="20% - Accent1 2 2 2 3 6 3 2 2 2" xfId="2791" xr:uid="{4FBB0BA4-D886-4B71-AF28-DE6D94A6699A}"/>
    <cellStyle name="20% - Accent1 2 2 2 3 6 3 2 3" xfId="2792" xr:uid="{1DF3DB0F-9642-47BB-ACBE-346A61244E2A}"/>
    <cellStyle name="20% - Accent1 2 2 2 3 6 3 3" xfId="2793" xr:uid="{451C5190-86DF-4350-8AB4-B6106F1DB2A3}"/>
    <cellStyle name="20% - Accent1 2 2 2 3 6 3 3 2" xfId="2794" xr:uid="{1C1E3117-1821-4F88-9197-C6F94E0400C8}"/>
    <cellStyle name="20% - Accent1 2 2 2 3 6 3 4" xfId="2795" xr:uid="{15CDE9A3-060E-4503-91F7-77784482260D}"/>
    <cellStyle name="20% - Accent1 2 2 2 3 6 4" xfId="2796" xr:uid="{82E82AFE-464E-487B-82AF-E5C5CF095A7F}"/>
    <cellStyle name="20% - Accent1 2 2 2 3 6 4 2" xfId="2797" xr:uid="{55A7D951-3718-4C20-84F7-483AA38923C4}"/>
    <cellStyle name="20% - Accent1 2 2 2 3 6 4 2 2" xfId="2798" xr:uid="{83EE274A-205D-4854-998C-B0DA1ACCE939}"/>
    <cellStyle name="20% - Accent1 2 2 2 3 6 4 2 2 2" xfId="2799" xr:uid="{C3601329-61CB-4D12-91AC-3FB35FB3D789}"/>
    <cellStyle name="20% - Accent1 2 2 2 3 6 4 2 3" xfId="2800" xr:uid="{C0B886CD-4C28-49D9-A498-ED244C73037B}"/>
    <cellStyle name="20% - Accent1 2 2 2 3 6 4 3" xfId="2801" xr:uid="{2344F14A-0F5D-410D-9B8E-E37A58789868}"/>
    <cellStyle name="20% - Accent1 2 2 2 3 6 4 3 2" xfId="2802" xr:uid="{D9401AE5-B9F2-4988-8C4F-5C240C68A947}"/>
    <cellStyle name="20% - Accent1 2 2 2 3 6 4 4" xfId="2803" xr:uid="{BA1394AB-BFAD-4282-A6BF-329625E4DCC5}"/>
    <cellStyle name="20% - Accent1 2 2 2 3 6 5" xfId="2804" xr:uid="{EA49F478-5564-424D-BC62-236E45CE1479}"/>
    <cellStyle name="20% - Accent1 2 2 2 3 6 5 2" xfId="2805" xr:uid="{C6BF9F94-2B78-4D16-9B70-4E92CF22CC6A}"/>
    <cellStyle name="20% - Accent1 2 2 2 3 6 5 2 2" xfId="2806" xr:uid="{FE477D18-7755-41FF-9B3B-031BA716F1F0}"/>
    <cellStyle name="20% - Accent1 2 2 2 3 6 5 3" xfId="2807" xr:uid="{1AB50E82-0B4F-4045-9C03-197F491610A3}"/>
    <cellStyle name="20% - Accent1 2 2 2 3 6 6" xfId="2808" xr:uid="{8878955B-5A2F-4586-B58B-0E52650AC5AE}"/>
    <cellStyle name="20% - Accent1 2 2 2 3 6 6 2" xfId="2809" xr:uid="{AFEEC019-7476-4705-85D6-BCA97D2F5781}"/>
    <cellStyle name="20% - Accent1 2 2 2 3 6 6 2 2" xfId="2810" xr:uid="{B885D945-1C74-41E3-B4B3-236CF2F3126A}"/>
    <cellStyle name="20% - Accent1 2 2 2 3 6 6 3" xfId="2811" xr:uid="{6746CB02-9FFC-4528-A65E-9B709D892248}"/>
    <cellStyle name="20% - Accent1 2 2 2 3 6 7" xfId="2812" xr:uid="{170781C7-4639-4988-B437-575F8AB83225}"/>
    <cellStyle name="20% - Accent1 2 2 2 3 6 7 2" xfId="2813" xr:uid="{3E09E048-12FF-4B3F-9721-7E8CFBFDC6E6}"/>
    <cellStyle name="20% - Accent1 2 2 2 3 6 8" xfId="2814" xr:uid="{9DA54699-A146-4F0D-8BCA-36066E610690}"/>
    <cellStyle name="20% - Accent1 2 2 2 3 6 8 2" xfId="2815" xr:uid="{FF123B4D-3C1D-4756-9954-06B130323B3C}"/>
    <cellStyle name="20% - Accent1 2 2 2 3 6 9" xfId="2816" xr:uid="{E21B0FF6-EDA8-4580-8B72-72B20D21D9E4}"/>
    <cellStyle name="20% - Accent1 2 2 2 3 7" xfId="2817" xr:uid="{790D5439-FE7F-4FF1-AE5D-3E62222EF017}"/>
    <cellStyle name="20% - Accent1 2 2 2 3 7 2" xfId="2818" xr:uid="{1AE2CEEC-DBCC-49BF-8ED4-237D976AB4FA}"/>
    <cellStyle name="20% - Accent1 2 2 2 3 7 2 2" xfId="2819" xr:uid="{0CBA4455-CF74-4327-B70D-CA30DDC62DEE}"/>
    <cellStyle name="20% - Accent1 2 2 2 3 7 2 2 2" xfId="2820" xr:uid="{653680A4-6A23-40A5-9FFF-3183C0C140A5}"/>
    <cellStyle name="20% - Accent1 2 2 2 3 7 2 3" xfId="2821" xr:uid="{91B3A710-5702-4198-ADD7-267072B14F28}"/>
    <cellStyle name="20% - Accent1 2 2 2 3 7 3" xfId="2822" xr:uid="{90D54EAB-323A-4AA2-A0E7-ED7B4E956F2D}"/>
    <cellStyle name="20% - Accent1 2 2 2 3 7 3 2" xfId="2823" xr:uid="{D539D464-C937-4E12-98E3-AD41C59D60C1}"/>
    <cellStyle name="20% - Accent1 2 2 2 3 7 4" xfId="2824" xr:uid="{09EF413D-F306-404E-9864-E64A9A5F23A0}"/>
    <cellStyle name="20% - Accent1 2 2 2 3 8" xfId="2825" xr:uid="{26F8903E-E474-4BB9-80EE-A9B4C1E013A0}"/>
    <cellStyle name="20% - Accent1 2 2 2 3 8 2" xfId="2826" xr:uid="{C4BE3C15-8DAF-4C30-B659-FFC06F447598}"/>
    <cellStyle name="20% - Accent1 2 2 2 3 8 2 2" xfId="2827" xr:uid="{5FDA2039-2747-4D81-9599-738B0D77EEDE}"/>
    <cellStyle name="20% - Accent1 2 2 2 3 8 2 2 2" xfId="2828" xr:uid="{875F5421-7261-47D4-A6EE-E6FCEF129477}"/>
    <cellStyle name="20% - Accent1 2 2 2 3 8 2 3" xfId="2829" xr:uid="{2E22F643-034A-4A1B-B38A-CFE7E4460B78}"/>
    <cellStyle name="20% - Accent1 2 2 2 3 8 3" xfId="2830" xr:uid="{90164746-78EF-4D7D-BB81-74652A59C807}"/>
    <cellStyle name="20% - Accent1 2 2 2 3 8 3 2" xfId="2831" xr:uid="{F91BACE8-7D53-4EC0-B45C-ABB87C6374EE}"/>
    <cellStyle name="20% - Accent1 2 2 2 3 8 4" xfId="2832" xr:uid="{3B904CC8-CE31-461F-8E1C-1A3F7D289636}"/>
    <cellStyle name="20% - Accent1 2 2 2 3 9" xfId="2833" xr:uid="{08C9B240-D54D-4D3C-A5BC-B26BD84FD94A}"/>
    <cellStyle name="20% - Accent1 2 2 2 3 9 2" xfId="2834" xr:uid="{CF343201-A42A-4879-AF75-155685DCBFBA}"/>
    <cellStyle name="20% - Accent1 2 2 2 3 9 2 2" xfId="2835" xr:uid="{9183006F-8C87-49CA-9F4B-93C128BB1CE5}"/>
    <cellStyle name="20% - Accent1 2 2 2 3 9 2 2 2" xfId="2836" xr:uid="{A90A180F-2C4C-4DA0-971C-958DB85BF461}"/>
    <cellStyle name="20% - Accent1 2 2 2 3 9 2 3" xfId="2837" xr:uid="{011954AA-F38B-4866-8062-E30E1DE36D96}"/>
    <cellStyle name="20% - Accent1 2 2 2 3 9 3" xfId="2838" xr:uid="{B92A3BC3-E814-4AB7-A775-1D2F6A2FF59B}"/>
    <cellStyle name="20% - Accent1 2 2 2 3 9 3 2" xfId="2839" xr:uid="{0E6A45DD-F086-4761-8A2B-86A508C82823}"/>
    <cellStyle name="20% - Accent1 2 2 2 3 9 4" xfId="2840" xr:uid="{7A62EFDC-A91B-4707-B724-CAD8E8915730}"/>
    <cellStyle name="20% - Accent1 2 2 2 4" xfId="2841" xr:uid="{D291A9E5-92E8-4A6B-8D18-A19C26842AEC}"/>
    <cellStyle name="20% - Accent1 2 2 2 4 10" xfId="2842" xr:uid="{A1BEDC88-ABB1-43DA-A5CB-06390DE32370}"/>
    <cellStyle name="20% - Accent1 2 2 2 4 10 2" xfId="2843" xr:uid="{D2D0BE84-1530-4723-A36A-79CFD96B7181}"/>
    <cellStyle name="20% - Accent1 2 2 2 4 11" xfId="2844" xr:uid="{238242B4-3451-4189-95BA-D64E31B3E3EB}"/>
    <cellStyle name="20% - Accent1 2 2 2 4 2" xfId="2845" xr:uid="{B5D5A9A8-33E0-445F-ADFA-63CF802834EE}"/>
    <cellStyle name="20% - Accent1 2 2 2 4 2 2" xfId="2846" xr:uid="{5C214633-376C-4928-8281-35D7A6238BD4}"/>
    <cellStyle name="20% - Accent1 2 2 2 4 2 2 2" xfId="2847" xr:uid="{CABE2871-F912-41C3-B795-0F0FA78571E0}"/>
    <cellStyle name="20% - Accent1 2 2 2 4 2 2 2 2" xfId="2848" xr:uid="{04DB40DB-0A84-407D-9381-B671D197E17B}"/>
    <cellStyle name="20% - Accent1 2 2 2 4 2 2 2 2 2" xfId="2849" xr:uid="{C674BD32-77AE-4504-9810-75BD5B55E15B}"/>
    <cellStyle name="20% - Accent1 2 2 2 4 2 2 2 3" xfId="2850" xr:uid="{DAFE3528-874D-4777-AD39-E6419A7DB371}"/>
    <cellStyle name="20% - Accent1 2 2 2 4 2 2 3" xfId="2851" xr:uid="{E4B81B57-4957-4257-8321-60C66C77C1D9}"/>
    <cellStyle name="20% - Accent1 2 2 2 4 2 2 3 2" xfId="2852" xr:uid="{254E1A25-1083-4D5C-B3DA-7B6338A77F8D}"/>
    <cellStyle name="20% - Accent1 2 2 2 4 2 2 4" xfId="2853" xr:uid="{74FD46BB-8E8D-4319-859A-4F6C6E772438}"/>
    <cellStyle name="20% - Accent1 2 2 2 4 2 3" xfId="2854" xr:uid="{1BDC1C06-9ECC-4B42-8097-214BBB16A792}"/>
    <cellStyle name="20% - Accent1 2 2 2 4 2 3 2" xfId="2855" xr:uid="{72FCF7B4-7095-42ED-822B-86DF07C4E32B}"/>
    <cellStyle name="20% - Accent1 2 2 2 4 2 3 2 2" xfId="2856" xr:uid="{EB10F479-80BF-447A-977C-BD8662D38000}"/>
    <cellStyle name="20% - Accent1 2 2 2 4 2 3 2 2 2" xfId="2857" xr:uid="{A576D864-4A6F-403D-9894-9C99978FEF29}"/>
    <cellStyle name="20% - Accent1 2 2 2 4 2 3 2 3" xfId="2858" xr:uid="{4A659464-4BED-429E-AE41-BBE6DFACF9E4}"/>
    <cellStyle name="20% - Accent1 2 2 2 4 2 3 3" xfId="2859" xr:uid="{2ED68E6D-4652-45BA-9C21-9B4DA10551F7}"/>
    <cellStyle name="20% - Accent1 2 2 2 4 2 3 3 2" xfId="2860" xr:uid="{714B293E-35F8-4D4A-9203-8E86A53E669D}"/>
    <cellStyle name="20% - Accent1 2 2 2 4 2 3 4" xfId="2861" xr:uid="{AF539AE0-4589-4473-820C-F50E2099CBD2}"/>
    <cellStyle name="20% - Accent1 2 2 2 4 2 4" xfId="2862" xr:uid="{A0CF793B-98AA-465D-87DF-D593763598E0}"/>
    <cellStyle name="20% - Accent1 2 2 2 4 2 4 2" xfId="2863" xr:uid="{314A7027-79FE-4D36-BC0D-FDCB3642C350}"/>
    <cellStyle name="20% - Accent1 2 2 2 4 2 4 2 2" xfId="2864" xr:uid="{34D4B1AE-406C-4CC4-8F40-6A23D39217E6}"/>
    <cellStyle name="20% - Accent1 2 2 2 4 2 4 2 2 2" xfId="2865" xr:uid="{DC576CB5-F63B-4853-9A7A-5AA5D20FAA56}"/>
    <cellStyle name="20% - Accent1 2 2 2 4 2 4 2 3" xfId="2866" xr:uid="{9DD24EF3-5F5C-434C-B3B2-F80D879A65AB}"/>
    <cellStyle name="20% - Accent1 2 2 2 4 2 4 3" xfId="2867" xr:uid="{BC1CE319-8B61-4D13-9D75-5A543A298FF0}"/>
    <cellStyle name="20% - Accent1 2 2 2 4 2 4 3 2" xfId="2868" xr:uid="{B1BCCCBD-4A69-466B-8CE8-345114FA1E32}"/>
    <cellStyle name="20% - Accent1 2 2 2 4 2 4 4" xfId="2869" xr:uid="{2DEED63E-BA08-44F3-969B-D52453DE6663}"/>
    <cellStyle name="20% - Accent1 2 2 2 4 2 5" xfId="2870" xr:uid="{4DF5013E-501B-4972-815B-E885CD0AF7ED}"/>
    <cellStyle name="20% - Accent1 2 2 2 4 2 5 2" xfId="2871" xr:uid="{C0B01C60-A035-4EBC-A59E-CDEA23448088}"/>
    <cellStyle name="20% - Accent1 2 2 2 4 2 5 2 2" xfId="2872" xr:uid="{44B405CA-DB3C-475A-8070-72793549550B}"/>
    <cellStyle name="20% - Accent1 2 2 2 4 2 5 3" xfId="2873" xr:uid="{AF1C2A8F-53C2-4A5C-B3C1-98C6067F3019}"/>
    <cellStyle name="20% - Accent1 2 2 2 4 2 6" xfId="2874" xr:uid="{CB50DB74-0EDB-4C9D-B666-6F55794C4F0D}"/>
    <cellStyle name="20% - Accent1 2 2 2 4 2 6 2" xfId="2875" xr:uid="{A82A7D24-E2D7-49B0-94B9-D42621A16D14}"/>
    <cellStyle name="20% - Accent1 2 2 2 4 2 6 2 2" xfId="2876" xr:uid="{E2C61E26-5371-43D0-BCEC-FDEA30C779C6}"/>
    <cellStyle name="20% - Accent1 2 2 2 4 2 6 3" xfId="2877" xr:uid="{5FBFEB6E-1568-4ADF-B44E-48AA03924A86}"/>
    <cellStyle name="20% - Accent1 2 2 2 4 2 7" xfId="2878" xr:uid="{241D673F-9F09-413B-B7DA-60BE7A6249A0}"/>
    <cellStyle name="20% - Accent1 2 2 2 4 2 7 2" xfId="2879" xr:uid="{30062B4B-4A69-4949-B544-01CDC95D2A0F}"/>
    <cellStyle name="20% - Accent1 2 2 2 4 2 8" xfId="2880" xr:uid="{A46C6474-50A9-401B-ADEC-642C442E5011}"/>
    <cellStyle name="20% - Accent1 2 2 2 4 2 8 2" xfId="2881" xr:uid="{BEDB44D1-0106-487B-89E3-20D88451948E}"/>
    <cellStyle name="20% - Accent1 2 2 2 4 2 9" xfId="2882" xr:uid="{50894F9D-D113-4CD7-A72D-F270A5DDC8B6}"/>
    <cellStyle name="20% - Accent1 2 2 2 4 3" xfId="2883" xr:uid="{FBA4AB5B-0B06-44EF-83EC-6E2395C67959}"/>
    <cellStyle name="20% - Accent1 2 2 2 4 3 2" xfId="2884" xr:uid="{00DAA9B8-C4C4-47B3-946D-56C85415A3AC}"/>
    <cellStyle name="20% - Accent1 2 2 2 4 3 2 2" xfId="2885" xr:uid="{A878F731-4B8B-4933-BF5D-96AF12DA9BF6}"/>
    <cellStyle name="20% - Accent1 2 2 2 4 3 2 2 2" xfId="2886" xr:uid="{96EE11A5-C744-445D-BE2E-E16445F7E940}"/>
    <cellStyle name="20% - Accent1 2 2 2 4 3 2 2 2 2" xfId="2887" xr:uid="{A9334516-3CAE-4B2B-8527-A35FDE659FBF}"/>
    <cellStyle name="20% - Accent1 2 2 2 4 3 2 2 3" xfId="2888" xr:uid="{D164FF0B-8FE5-47B9-891D-24FF26E7672E}"/>
    <cellStyle name="20% - Accent1 2 2 2 4 3 2 3" xfId="2889" xr:uid="{DD3B4A7E-7453-487A-B036-FF8EAEC53EE1}"/>
    <cellStyle name="20% - Accent1 2 2 2 4 3 2 3 2" xfId="2890" xr:uid="{C5075F2C-54AA-41AC-8B67-91376C81EE61}"/>
    <cellStyle name="20% - Accent1 2 2 2 4 3 2 4" xfId="2891" xr:uid="{A29FC2A4-B3DD-40EC-81A9-2AB87DECA4D7}"/>
    <cellStyle name="20% - Accent1 2 2 2 4 3 3" xfId="2892" xr:uid="{41150372-084F-42A1-A2CB-3A23803C0EEA}"/>
    <cellStyle name="20% - Accent1 2 2 2 4 3 3 2" xfId="2893" xr:uid="{2B825C4F-75BF-4D06-8F17-A433BA50286F}"/>
    <cellStyle name="20% - Accent1 2 2 2 4 3 3 2 2" xfId="2894" xr:uid="{EB936635-6342-48EE-921A-7D8F3CAC9078}"/>
    <cellStyle name="20% - Accent1 2 2 2 4 3 3 2 2 2" xfId="2895" xr:uid="{CF6FBB24-90A6-435E-886F-406E3249CA7E}"/>
    <cellStyle name="20% - Accent1 2 2 2 4 3 3 2 3" xfId="2896" xr:uid="{4963AEF3-75BD-45DC-B53F-7CF83173A34D}"/>
    <cellStyle name="20% - Accent1 2 2 2 4 3 3 3" xfId="2897" xr:uid="{483F8EE9-152B-4332-8CB1-EBA1645931CB}"/>
    <cellStyle name="20% - Accent1 2 2 2 4 3 3 3 2" xfId="2898" xr:uid="{51F1C880-2899-45C7-9A36-00596774626B}"/>
    <cellStyle name="20% - Accent1 2 2 2 4 3 3 4" xfId="2899" xr:uid="{26CE0696-8135-4CCB-98AC-8081A0CB1B32}"/>
    <cellStyle name="20% - Accent1 2 2 2 4 3 4" xfId="2900" xr:uid="{76073BB0-35CB-4817-AB4C-ED2DBE0767C6}"/>
    <cellStyle name="20% - Accent1 2 2 2 4 3 4 2" xfId="2901" xr:uid="{DFF2CF6B-5809-444B-A211-0CE9A16E644A}"/>
    <cellStyle name="20% - Accent1 2 2 2 4 3 4 2 2" xfId="2902" xr:uid="{17F3CA1F-A15B-482A-B445-59B0A20D4AC9}"/>
    <cellStyle name="20% - Accent1 2 2 2 4 3 4 2 2 2" xfId="2903" xr:uid="{CEE9EA21-8263-4A00-BFA9-5B158AFBAF1A}"/>
    <cellStyle name="20% - Accent1 2 2 2 4 3 4 2 3" xfId="2904" xr:uid="{37CDAFD8-182C-462C-8F84-EE2B81484BFC}"/>
    <cellStyle name="20% - Accent1 2 2 2 4 3 4 3" xfId="2905" xr:uid="{C2D425D5-7F92-4993-BE1D-1FD7BA49B3DB}"/>
    <cellStyle name="20% - Accent1 2 2 2 4 3 4 3 2" xfId="2906" xr:uid="{3075C186-E9B1-41E5-AF91-66B61CCA7761}"/>
    <cellStyle name="20% - Accent1 2 2 2 4 3 4 4" xfId="2907" xr:uid="{3B097B7B-BA98-46E8-B158-2929334FC79E}"/>
    <cellStyle name="20% - Accent1 2 2 2 4 3 5" xfId="2908" xr:uid="{34084B1F-EECC-4FED-A830-9A1CE6FFC511}"/>
    <cellStyle name="20% - Accent1 2 2 2 4 3 5 2" xfId="2909" xr:uid="{D9CF746F-8649-4866-A80F-3743DA1A6BE1}"/>
    <cellStyle name="20% - Accent1 2 2 2 4 3 5 2 2" xfId="2910" xr:uid="{A70A0131-7206-41D5-B533-208B81345179}"/>
    <cellStyle name="20% - Accent1 2 2 2 4 3 5 3" xfId="2911" xr:uid="{C462605F-0584-44FF-916D-BC07BBAF395C}"/>
    <cellStyle name="20% - Accent1 2 2 2 4 3 6" xfId="2912" xr:uid="{14A2848E-AFA5-4A82-B73E-462CCB424EC0}"/>
    <cellStyle name="20% - Accent1 2 2 2 4 3 6 2" xfId="2913" xr:uid="{DDCF8199-D1B1-462D-A491-8477B19A9C77}"/>
    <cellStyle name="20% - Accent1 2 2 2 4 3 6 2 2" xfId="2914" xr:uid="{9D7E02A6-79F2-4960-B7D2-92B6529AAA79}"/>
    <cellStyle name="20% - Accent1 2 2 2 4 3 6 3" xfId="2915" xr:uid="{D8F820C6-61AF-4574-A0DD-A73D798D5EC2}"/>
    <cellStyle name="20% - Accent1 2 2 2 4 3 7" xfId="2916" xr:uid="{53914D2E-5E26-4889-8D82-01B2DF8DF757}"/>
    <cellStyle name="20% - Accent1 2 2 2 4 3 7 2" xfId="2917" xr:uid="{F0E0ECDE-BE87-4249-B643-95FB5046BE1F}"/>
    <cellStyle name="20% - Accent1 2 2 2 4 3 8" xfId="2918" xr:uid="{58592580-0F15-4F77-974E-FC09E760314C}"/>
    <cellStyle name="20% - Accent1 2 2 2 4 3 8 2" xfId="2919" xr:uid="{CF274A08-072C-4C39-BC65-03BA18676481}"/>
    <cellStyle name="20% - Accent1 2 2 2 4 3 9" xfId="2920" xr:uid="{81872268-4037-4C74-8BF0-86E9EBC66C74}"/>
    <cellStyle name="20% - Accent1 2 2 2 4 4" xfId="2921" xr:uid="{28532B22-C24A-4D3B-8E56-61703609E943}"/>
    <cellStyle name="20% - Accent1 2 2 2 4 4 2" xfId="2922" xr:uid="{E177C38B-6433-4A86-85C5-8713C5769A86}"/>
    <cellStyle name="20% - Accent1 2 2 2 4 4 2 2" xfId="2923" xr:uid="{74DE99C7-B4D1-4763-9440-61138B63AB25}"/>
    <cellStyle name="20% - Accent1 2 2 2 4 4 2 2 2" xfId="2924" xr:uid="{BE414A55-AFFA-433B-AEDF-37F53F90F95E}"/>
    <cellStyle name="20% - Accent1 2 2 2 4 4 2 3" xfId="2925" xr:uid="{5BB1C833-2825-411B-BA08-DC88D78233CE}"/>
    <cellStyle name="20% - Accent1 2 2 2 4 4 3" xfId="2926" xr:uid="{0F57C1DD-2D03-4FDF-8AF5-B6F09811F906}"/>
    <cellStyle name="20% - Accent1 2 2 2 4 4 3 2" xfId="2927" xr:uid="{986D9189-19F9-43D3-9FF4-E43856115EA5}"/>
    <cellStyle name="20% - Accent1 2 2 2 4 4 4" xfId="2928" xr:uid="{A36C7B15-94DC-46DA-9B14-C9031946A486}"/>
    <cellStyle name="20% - Accent1 2 2 2 4 5" xfId="2929" xr:uid="{E453BD20-A5CE-401E-8760-E67D7DF54A3B}"/>
    <cellStyle name="20% - Accent1 2 2 2 4 5 2" xfId="2930" xr:uid="{29D3B635-CE57-498F-AE1B-8939138EBF61}"/>
    <cellStyle name="20% - Accent1 2 2 2 4 5 2 2" xfId="2931" xr:uid="{30167FC8-4081-4AEA-8DEE-494915FDD291}"/>
    <cellStyle name="20% - Accent1 2 2 2 4 5 2 2 2" xfId="2932" xr:uid="{8F37D0A1-BF6B-46BD-ABDE-80BE3B83FAEC}"/>
    <cellStyle name="20% - Accent1 2 2 2 4 5 2 3" xfId="2933" xr:uid="{FED38FBF-5D0F-4AFB-A942-DA15CFFF3F52}"/>
    <cellStyle name="20% - Accent1 2 2 2 4 5 3" xfId="2934" xr:uid="{F99ECB4F-1868-4F4E-85D6-04F7B79FFD09}"/>
    <cellStyle name="20% - Accent1 2 2 2 4 5 3 2" xfId="2935" xr:uid="{FDD0CCDD-779E-4DAC-8B7F-9D223B966503}"/>
    <cellStyle name="20% - Accent1 2 2 2 4 5 4" xfId="2936" xr:uid="{90449B11-C7AC-4D7B-B1D6-D7F96F862D6D}"/>
    <cellStyle name="20% - Accent1 2 2 2 4 6" xfId="2937" xr:uid="{25E8745F-125E-47FF-8668-ED9D6BD1D2DC}"/>
    <cellStyle name="20% - Accent1 2 2 2 4 6 2" xfId="2938" xr:uid="{4234CE08-9C8E-4450-9551-A8DB06F06159}"/>
    <cellStyle name="20% - Accent1 2 2 2 4 6 2 2" xfId="2939" xr:uid="{20A4A5F5-83E7-448A-80D7-6CB5B078C2C9}"/>
    <cellStyle name="20% - Accent1 2 2 2 4 6 2 2 2" xfId="2940" xr:uid="{B55B7996-56E0-4A69-8363-4E110EF9514D}"/>
    <cellStyle name="20% - Accent1 2 2 2 4 6 2 3" xfId="2941" xr:uid="{E77C09E4-6DB8-4A36-8205-D365BF7B07DA}"/>
    <cellStyle name="20% - Accent1 2 2 2 4 6 3" xfId="2942" xr:uid="{C8233300-2B83-4E5B-857B-68E4E0FB18DC}"/>
    <cellStyle name="20% - Accent1 2 2 2 4 6 3 2" xfId="2943" xr:uid="{E921ECAD-F7D1-4D64-9F2C-6B4D0AEC075D}"/>
    <cellStyle name="20% - Accent1 2 2 2 4 6 4" xfId="2944" xr:uid="{92566A13-193C-4638-B148-CDFB6B9D5809}"/>
    <cellStyle name="20% - Accent1 2 2 2 4 7" xfId="2945" xr:uid="{ABDEC05F-3359-417F-AADB-B7B9BECA6E1B}"/>
    <cellStyle name="20% - Accent1 2 2 2 4 7 2" xfId="2946" xr:uid="{0E4E4115-C7F9-4063-A982-F8DA1F49DAB3}"/>
    <cellStyle name="20% - Accent1 2 2 2 4 7 2 2" xfId="2947" xr:uid="{9F90652A-19FA-47BF-9D7C-60B53330192D}"/>
    <cellStyle name="20% - Accent1 2 2 2 4 7 3" xfId="2948" xr:uid="{E104ACF4-4F18-4FEA-A6C9-6778FE128F28}"/>
    <cellStyle name="20% - Accent1 2 2 2 4 8" xfId="2949" xr:uid="{BED6689A-09C9-4093-8158-824BF3D16ADC}"/>
    <cellStyle name="20% - Accent1 2 2 2 4 8 2" xfId="2950" xr:uid="{8848384E-5472-40FB-AB6F-AB93C1BC475B}"/>
    <cellStyle name="20% - Accent1 2 2 2 4 8 2 2" xfId="2951" xr:uid="{4EF301C9-C1AC-4B1F-AD5F-11415813BCD5}"/>
    <cellStyle name="20% - Accent1 2 2 2 4 8 3" xfId="2952" xr:uid="{2A54D261-BE69-4779-B163-A19FFFCBCAE7}"/>
    <cellStyle name="20% - Accent1 2 2 2 4 9" xfId="2953" xr:uid="{08F741AF-4999-4F83-9B97-135AEB1EBF75}"/>
    <cellStyle name="20% - Accent1 2 2 2 4 9 2" xfId="2954" xr:uid="{61727E60-0568-41C7-9457-214FB1C3E2F4}"/>
    <cellStyle name="20% - Accent1 2 2 2 5" xfId="2955" xr:uid="{403907A6-F38E-4013-B437-E7CB28300018}"/>
    <cellStyle name="20% - Accent1 2 2 2 5 10" xfId="2956" xr:uid="{20EB11D3-7511-40C8-813F-B0E3BA0D03BD}"/>
    <cellStyle name="20% - Accent1 2 2 2 5 10 2" xfId="2957" xr:uid="{3874FEA7-837C-40C0-9C84-D044E304B58E}"/>
    <cellStyle name="20% - Accent1 2 2 2 5 11" xfId="2958" xr:uid="{E5B9DB4F-3786-46A1-AC64-C94D18045BA4}"/>
    <cellStyle name="20% - Accent1 2 2 2 5 2" xfId="2959" xr:uid="{9673156C-EAE0-46EA-8269-102F5A712430}"/>
    <cellStyle name="20% - Accent1 2 2 2 5 2 2" xfId="2960" xr:uid="{A63743B9-C1B5-429B-9CF4-EE4CA04B95A1}"/>
    <cellStyle name="20% - Accent1 2 2 2 5 2 2 2" xfId="2961" xr:uid="{2CAED31D-BC9F-4106-9822-E03FE8D59EC0}"/>
    <cellStyle name="20% - Accent1 2 2 2 5 2 2 2 2" xfId="2962" xr:uid="{95B12757-1D52-4BDA-8031-A1B511DC186C}"/>
    <cellStyle name="20% - Accent1 2 2 2 5 2 2 2 2 2" xfId="2963" xr:uid="{0E6DF1B9-62E6-4062-9EC1-117D9030D15A}"/>
    <cellStyle name="20% - Accent1 2 2 2 5 2 2 2 3" xfId="2964" xr:uid="{764FA639-166A-45CB-B9E9-631EBBB568FB}"/>
    <cellStyle name="20% - Accent1 2 2 2 5 2 2 3" xfId="2965" xr:uid="{3ECF3AC9-F788-4C5E-98B3-2E3EBB060EF1}"/>
    <cellStyle name="20% - Accent1 2 2 2 5 2 2 3 2" xfId="2966" xr:uid="{F960E0DA-B961-4F64-B613-495D1F78ED1F}"/>
    <cellStyle name="20% - Accent1 2 2 2 5 2 2 4" xfId="2967" xr:uid="{C788A6F8-0C2C-4ED0-B996-C8B44332EF4E}"/>
    <cellStyle name="20% - Accent1 2 2 2 5 2 3" xfId="2968" xr:uid="{70EA2BFE-67E5-44EB-BEA7-943BEF6C4EF8}"/>
    <cellStyle name="20% - Accent1 2 2 2 5 2 3 2" xfId="2969" xr:uid="{9895D3F1-2E5D-4E46-98B3-A42D04042BC7}"/>
    <cellStyle name="20% - Accent1 2 2 2 5 2 3 2 2" xfId="2970" xr:uid="{9E507067-18C2-4BD5-B1FE-9C4CEDC7A4D1}"/>
    <cellStyle name="20% - Accent1 2 2 2 5 2 3 2 2 2" xfId="2971" xr:uid="{D2591BE8-140A-418E-A4F4-2374AA0861C0}"/>
    <cellStyle name="20% - Accent1 2 2 2 5 2 3 2 3" xfId="2972" xr:uid="{E3A06EB2-D61E-41F0-B8B3-E9D603C22598}"/>
    <cellStyle name="20% - Accent1 2 2 2 5 2 3 3" xfId="2973" xr:uid="{B30253AF-BC8D-440E-AC21-447F9AA3C82C}"/>
    <cellStyle name="20% - Accent1 2 2 2 5 2 3 3 2" xfId="2974" xr:uid="{1FB4D0E7-3685-464B-B5E8-A67DB3417FAD}"/>
    <cellStyle name="20% - Accent1 2 2 2 5 2 3 4" xfId="2975" xr:uid="{8B564569-19F1-4668-BE02-DD23AFC37DA0}"/>
    <cellStyle name="20% - Accent1 2 2 2 5 2 4" xfId="2976" xr:uid="{D05D73C9-C55C-43B7-9278-E109E1CB0A95}"/>
    <cellStyle name="20% - Accent1 2 2 2 5 2 4 2" xfId="2977" xr:uid="{2B0C206B-8197-4269-A420-A8C1CDDB031C}"/>
    <cellStyle name="20% - Accent1 2 2 2 5 2 4 2 2" xfId="2978" xr:uid="{D25D0B70-074C-4B07-AE1C-B53A14B3195A}"/>
    <cellStyle name="20% - Accent1 2 2 2 5 2 4 2 2 2" xfId="2979" xr:uid="{4460073B-8F72-43CE-9AA1-33135FC26991}"/>
    <cellStyle name="20% - Accent1 2 2 2 5 2 4 2 3" xfId="2980" xr:uid="{54238C0A-E7F2-412F-A508-CE1F7C1D8478}"/>
    <cellStyle name="20% - Accent1 2 2 2 5 2 4 3" xfId="2981" xr:uid="{73599A40-A57E-4AFA-9B76-E5244B1130F6}"/>
    <cellStyle name="20% - Accent1 2 2 2 5 2 4 3 2" xfId="2982" xr:uid="{6A3C01A4-74A0-4749-9C60-99382543081F}"/>
    <cellStyle name="20% - Accent1 2 2 2 5 2 4 4" xfId="2983" xr:uid="{F10F5B99-FDAD-49EB-BD05-D72A782E23CC}"/>
    <cellStyle name="20% - Accent1 2 2 2 5 2 5" xfId="2984" xr:uid="{C04D1159-AFCF-49DB-9A38-37CA2F62CCEE}"/>
    <cellStyle name="20% - Accent1 2 2 2 5 2 5 2" xfId="2985" xr:uid="{1D60ECFA-4CB2-4B07-A01E-9D114726D53F}"/>
    <cellStyle name="20% - Accent1 2 2 2 5 2 5 2 2" xfId="2986" xr:uid="{8A8955FC-CEC0-4B59-95B6-B53402649C1B}"/>
    <cellStyle name="20% - Accent1 2 2 2 5 2 5 3" xfId="2987" xr:uid="{62137B9A-753D-4009-A4E1-B8A5C202323B}"/>
    <cellStyle name="20% - Accent1 2 2 2 5 2 6" xfId="2988" xr:uid="{A91165F7-5899-4F26-8140-54A4EEA44092}"/>
    <cellStyle name="20% - Accent1 2 2 2 5 2 6 2" xfId="2989" xr:uid="{B4071A83-5964-4F0A-94A6-880F6CB0B44E}"/>
    <cellStyle name="20% - Accent1 2 2 2 5 2 6 2 2" xfId="2990" xr:uid="{A83FE406-5EB5-482E-B8C0-AECF8FA16667}"/>
    <cellStyle name="20% - Accent1 2 2 2 5 2 6 3" xfId="2991" xr:uid="{4B2B0F76-F81F-4EF7-AD39-C5424AD96C32}"/>
    <cellStyle name="20% - Accent1 2 2 2 5 2 7" xfId="2992" xr:uid="{3047D084-08AF-452E-A0FC-AE5546679492}"/>
    <cellStyle name="20% - Accent1 2 2 2 5 2 7 2" xfId="2993" xr:uid="{132FB92E-ECBF-44F1-AAD8-7F60A072962A}"/>
    <cellStyle name="20% - Accent1 2 2 2 5 2 8" xfId="2994" xr:uid="{7D1F322C-7423-4E85-A678-412B66FB1F11}"/>
    <cellStyle name="20% - Accent1 2 2 2 5 2 8 2" xfId="2995" xr:uid="{07B05D89-1409-42F8-86F5-8E23026135B3}"/>
    <cellStyle name="20% - Accent1 2 2 2 5 2 9" xfId="2996" xr:uid="{7AAC5A1C-2AFD-43D7-8617-3DE90656D201}"/>
    <cellStyle name="20% - Accent1 2 2 2 5 3" xfId="2997" xr:uid="{3F13E6F5-D613-45EC-8978-2089ABC1D51A}"/>
    <cellStyle name="20% - Accent1 2 2 2 5 3 2" xfId="2998" xr:uid="{EFD8E7A7-B134-4D8F-A69F-7CD42025B263}"/>
    <cellStyle name="20% - Accent1 2 2 2 5 3 2 2" xfId="2999" xr:uid="{4A763EF5-D3D6-4BD6-8632-DA8393D11CDD}"/>
    <cellStyle name="20% - Accent1 2 2 2 5 3 2 2 2" xfId="3000" xr:uid="{A92986C2-9608-4FE5-8A40-E79D0168C1F4}"/>
    <cellStyle name="20% - Accent1 2 2 2 5 3 2 2 2 2" xfId="3001" xr:uid="{21C4377A-3BE5-4FCA-88AB-601A28EBCEE0}"/>
    <cellStyle name="20% - Accent1 2 2 2 5 3 2 2 3" xfId="3002" xr:uid="{1058AE88-D9C5-4A12-B9D7-B8A93AC8C666}"/>
    <cellStyle name="20% - Accent1 2 2 2 5 3 2 3" xfId="3003" xr:uid="{52265B33-03CE-41E5-80B8-0E19B7C6B072}"/>
    <cellStyle name="20% - Accent1 2 2 2 5 3 2 3 2" xfId="3004" xr:uid="{2B61A1AB-9FB2-4B3E-8935-59F695A31695}"/>
    <cellStyle name="20% - Accent1 2 2 2 5 3 2 4" xfId="3005" xr:uid="{490F4716-02CC-44EA-8053-09E881AF9DE1}"/>
    <cellStyle name="20% - Accent1 2 2 2 5 3 3" xfId="3006" xr:uid="{9E030D26-08DE-43FD-94A6-AC177BF533BB}"/>
    <cellStyle name="20% - Accent1 2 2 2 5 3 3 2" xfId="3007" xr:uid="{9B45AAAC-2A41-469B-B4D0-A289F4F2BA4A}"/>
    <cellStyle name="20% - Accent1 2 2 2 5 3 3 2 2" xfId="3008" xr:uid="{BF800A21-B4E3-41D9-8795-4B1994FFF08D}"/>
    <cellStyle name="20% - Accent1 2 2 2 5 3 3 2 2 2" xfId="3009" xr:uid="{A9C016B6-FD28-4D26-9337-0C4D424F46B6}"/>
    <cellStyle name="20% - Accent1 2 2 2 5 3 3 2 3" xfId="3010" xr:uid="{D47D8636-BAAB-43F3-B583-E608CF4D0CFF}"/>
    <cellStyle name="20% - Accent1 2 2 2 5 3 3 3" xfId="3011" xr:uid="{0E46F751-8B6A-4EF1-9B2E-EF7232B85CA1}"/>
    <cellStyle name="20% - Accent1 2 2 2 5 3 3 3 2" xfId="3012" xr:uid="{EF3DEA6F-C471-4AC6-9748-EAF18581F62B}"/>
    <cellStyle name="20% - Accent1 2 2 2 5 3 3 4" xfId="3013" xr:uid="{DB969073-E9DE-43F6-9062-9285657C9676}"/>
    <cellStyle name="20% - Accent1 2 2 2 5 3 4" xfId="3014" xr:uid="{6C322063-65F0-4193-A406-7D9817B0C8E9}"/>
    <cellStyle name="20% - Accent1 2 2 2 5 3 4 2" xfId="3015" xr:uid="{7D6FAB2E-0362-4118-BF4F-166A43D4D1E1}"/>
    <cellStyle name="20% - Accent1 2 2 2 5 3 4 2 2" xfId="3016" xr:uid="{50198A63-756E-4856-8EB4-392998AE7FC4}"/>
    <cellStyle name="20% - Accent1 2 2 2 5 3 4 2 2 2" xfId="3017" xr:uid="{EA9E3B74-89C1-433F-BECC-95BC6F7EAF6E}"/>
    <cellStyle name="20% - Accent1 2 2 2 5 3 4 2 3" xfId="3018" xr:uid="{4927482E-B4E5-4A36-97DE-27145B0B0E83}"/>
    <cellStyle name="20% - Accent1 2 2 2 5 3 4 3" xfId="3019" xr:uid="{78516269-E070-4BE2-BE75-FC151FC75F2A}"/>
    <cellStyle name="20% - Accent1 2 2 2 5 3 4 3 2" xfId="3020" xr:uid="{F05F3BA6-989A-47CE-949E-602E41618620}"/>
    <cellStyle name="20% - Accent1 2 2 2 5 3 4 4" xfId="3021" xr:uid="{D0B8B94B-2A93-4906-9006-C5FF63780B2A}"/>
    <cellStyle name="20% - Accent1 2 2 2 5 3 5" xfId="3022" xr:uid="{1BAD1E2E-8CDC-4C60-B88B-D2ECB9862A2A}"/>
    <cellStyle name="20% - Accent1 2 2 2 5 3 5 2" xfId="3023" xr:uid="{D51B7996-72C6-436F-8706-3B97435FCE11}"/>
    <cellStyle name="20% - Accent1 2 2 2 5 3 5 2 2" xfId="3024" xr:uid="{EE96E200-2A1F-4B67-B0CD-D01B639F8855}"/>
    <cellStyle name="20% - Accent1 2 2 2 5 3 5 3" xfId="3025" xr:uid="{553A30FE-5648-4457-BC50-83F581302CBB}"/>
    <cellStyle name="20% - Accent1 2 2 2 5 3 6" xfId="3026" xr:uid="{6E660F16-5ADA-4A44-B164-3029031BF73D}"/>
    <cellStyle name="20% - Accent1 2 2 2 5 3 6 2" xfId="3027" xr:uid="{B373033C-BBFB-41F7-AFC2-0CBDB8C92530}"/>
    <cellStyle name="20% - Accent1 2 2 2 5 3 6 2 2" xfId="3028" xr:uid="{C7B6A278-AE4B-4BD9-AE49-B6B18F987F6B}"/>
    <cellStyle name="20% - Accent1 2 2 2 5 3 6 3" xfId="3029" xr:uid="{946FD4EA-39B8-4E5A-8893-DBD37FF679F8}"/>
    <cellStyle name="20% - Accent1 2 2 2 5 3 7" xfId="3030" xr:uid="{73BE9277-7DBA-489C-8C7D-5ABA65EAB1C5}"/>
    <cellStyle name="20% - Accent1 2 2 2 5 3 7 2" xfId="3031" xr:uid="{EDC2CAB6-0BFB-4B40-A596-6A1DC1B594DE}"/>
    <cellStyle name="20% - Accent1 2 2 2 5 3 8" xfId="3032" xr:uid="{17887101-88EF-4CF8-A80A-6E0D29B5B911}"/>
    <cellStyle name="20% - Accent1 2 2 2 5 3 8 2" xfId="3033" xr:uid="{DB917FA7-5EB5-40F7-868F-4AEBF26D0A56}"/>
    <cellStyle name="20% - Accent1 2 2 2 5 3 9" xfId="3034" xr:uid="{582CA536-D1B2-4CBB-9199-0D76018FD2AC}"/>
    <cellStyle name="20% - Accent1 2 2 2 5 4" xfId="3035" xr:uid="{37C0E112-3E83-4E1C-9CA4-24EF9E78745C}"/>
    <cellStyle name="20% - Accent1 2 2 2 5 4 2" xfId="3036" xr:uid="{69480CFA-C84E-4195-A189-17D2F02427A9}"/>
    <cellStyle name="20% - Accent1 2 2 2 5 4 2 2" xfId="3037" xr:uid="{80322B38-52C5-4512-8401-07FC0F04E928}"/>
    <cellStyle name="20% - Accent1 2 2 2 5 4 2 2 2" xfId="3038" xr:uid="{40038B73-34A4-4B24-B34F-3E875AE0F010}"/>
    <cellStyle name="20% - Accent1 2 2 2 5 4 2 3" xfId="3039" xr:uid="{3F1D873E-F427-45FD-AF49-047AFB1E253E}"/>
    <cellStyle name="20% - Accent1 2 2 2 5 4 3" xfId="3040" xr:uid="{62BCA544-D430-4F3E-AD11-473FA89F4ABC}"/>
    <cellStyle name="20% - Accent1 2 2 2 5 4 3 2" xfId="3041" xr:uid="{B37CF074-B0CC-40E3-87B4-CB0639A048CD}"/>
    <cellStyle name="20% - Accent1 2 2 2 5 4 4" xfId="3042" xr:uid="{5DB8AFA9-1E0E-49FC-8FE7-7780B6014BA9}"/>
    <cellStyle name="20% - Accent1 2 2 2 5 5" xfId="3043" xr:uid="{82FDD287-8397-4167-981D-1299FCE5A819}"/>
    <cellStyle name="20% - Accent1 2 2 2 5 5 2" xfId="3044" xr:uid="{4D4B6EEA-1E28-4925-B1F8-2531C9EC79E0}"/>
    <cellStyle name="20% - Accent1 2 2 2 5 5 2 2" xfId="3045" xr:uid="{581061DF-785A-4076-AC93-F3E1D90FDC8F}"/>
    <cellStyle name="20% - Accent1 2 2 2 5 5 2 2 2" xfId="3046" xr:uid="{E9C7D434-784D-4DDA-A010-EC2509E1BE0F}"/>
    <cellStyle name="20% - Accent1 2 2 2 5 5 2 3" xfId="3047" xr:uid="{F3D7BE93-F536-4976-9874-6E4F41B3C870}"/>
    <cellStyle name="20% - Accent1 2 2 2 5 5 3" xfId="3048" xr:uid="{96E96575-C75B-40A9-AA1B-50F9B828FEB8}"/>
    <cellStyle name="20% - Accent1 2 2 2 5 5 3 2" xfId="3049" xr:uid="{A987B444-84D6-4E6F-944E-2E4455063681}"/>
    <cellStyle name="20% - Accent1 2 2 2 5 5 4" xfId="3050" xr:uid="{D18C1BF0-C4BA-4517-B9F6-A1518F76C4B5}"/>
    <cellStyle name="20% - Accent1 2 2 2 5 6" xfId="3051" xr:uid="{C86167F8-B18B-4031-8B6A-B3AACB248FEF}"/>
    <cellStyle name="20% - Accent1 2 2 2 5 6 2" xfId="3052" xr:uid="{6D27E07E-ADB7-43DA-AC53-E769C2BB6C52}"/>
    <cellStyle name="20% - Accent1 2 2 2 5 6 2 2" xfId="3053" xr:uid="{625E3E81-C19C-433B-A7AC-F92A70E4B97B}"/>
    <cellStyle name="20% - Accent1 2 2 2 5 6 2 2 2" xfId="3054" xr:uid="{06AF05C0-297E-451A-8243-C6CC38838DD2}"/>
    <cellStyle name="20% - Accent1 2 2 2 5 6 2 3" xfId="3055" xr:uid="{BCB98A4D-AA03-474D-8B67-54326F4A469A}"/>
    <cellStyle name="20% - Accent1 2 2 2 5 6 3" xfId="3056" xr:uid="{E2A8D9FF-0F0F-414B-82E0-1DB0A7BF0DCA}"/>
    <cellStyle name="20% - Accent1 2 2 2 5 6 3 2" xfId="3057" xr:uid="{7C247ACF-FE7F-4569-9938-5888CF9360D2}"/>
    <cellStyle name="20% - Accent1 2 2 2 5 6 4" xfId="3058" xr:uid="{2B27A713-C9D4-4916-A78B-EEA9330FCEFB}"/>
    <cellStyle name="20% - Accent1 2 2 2 5 7" xfId="3059" xr:uid="{9C5E06C4-B8B8-469A-8A33-D099B5DB7969}"/>
    <cellStyle name="20% - Accent1 2 2 2 5 7 2" xfId="3060" xr:uid="{AF722320-E596-4360-8C0B-3BC8FCF1B901}"/>
    <cellStyle name="20% - Accent1 2 2 2 5 7 2 2" xfId="3061" xr:uid="{9A4895AB-69AE-4A27-8F82-74775E33C6C0}"/>
    <cellStyle name="20% - Accent1 2 2 2 5 7 3" xfId="3062" xr:uid="{F1026F4F-C84A-4416-8708-27F111942FC4}"/>
    <cellStyle name="20% - Accent1 2 2 2 5 8" xfId="3063" xr:uid="{26F00435-B6C7-45DB-8B1E-BBC750424226}"/>
    <cellStyle name="20% - Accent1 2 2 2 5 8 2" xfId="3064" xr:uid="{399554CE-FACD-49B2-8C27-459368022B49}"/>
    <cellStyle name="20% - Accent1 2 2 2 5 8 2 2" xfId="3065" xr:uid="{A91742EA-DDA8-49A6-A97B-4F8D74AF609C}"/>
    <cellStyle name="20% - Accent1 2 2 2 5 8 3" xfId="3066" xr:uid="{3F72FA9D-482A-4314-8876-E2D3622BE7A5}"/>
    <cellStyle name="20% - Accent1 2 2 2 5 9" xfId="3067" xr:uid="{FF84A956-0960-415E-B290-750760489689}"/>
    <cellStyle name="20% - Accent1 2 2 2 5 9 2" xfId="3068" xr:uid="{E19EDB34-487D-4EDD-9DB9-9BE81B86E24A}"/>
    <cellStyle name="20% - Accent1 2 2 2 6" xfId="3069" xr:uid="{D0038FE5-AA60-47AB-93AE-CF573F098E85}"/>
    <cellStyle name="20% - Accent1 2 2 2 6 10" xfId="3070" xr:uid="{BCA3078F-C8C7-4AB7-B0E1-1B5CB157E44F}"/>
    <cellStyle name="20% - Accent1 2 2 2 6 10 2" xfId="3071" xr:uid="{8A271A8B-D67F-4D8E-A4B1-5BB79E28D20D}"/>
    <cellStyle name="20% - Accent1 2 2 2 6 11" xfId="3072" xr:uid="{036D52FB-BBD0-4915-80A7-A4CF31C2F126}"/>
    <cellStyle name="20% - Accent1 2 2 2 6 2" xfId="3073" xr:uid="{C40E1171-917A-4D89-A0B3-CA0A74688A6A}"/>
    <cellStyle name="20% - Accent1 2 2 2 6 2 2" xfId="3074" xr:uid="{F94B2F8F-729E-4AF4-AE8B-9D3F38E000FD}"/>
    <cellStyle name="20% - Accent1 2 2 2 6 2 2 2" xfId="3075" xr:uid="{55898E15-4300-4663-A440-7BAE6A2F4149}"/>
    <cellStyle name="20% - Accent1 2 2 2 6 2 2 2 2" xfId="3076" xr:uid="{CE151911-0A97-427A-B553-A8AD8B2A462D}"/>
    <cellStyle name="20% - Accent1 2 2 2 6 2 2 2 2 2" xfId="3077" xr:uid="{67930948-52BF-4256-8234-B30684A576F9}"/>
    <cellStyle name="20% - Accent1 2 2 2 6 2 2 2 3" xfId="3078" xr:uid="{A3A0D075-D868-4844-A8CD-5732A564DC08}"/>
    <cellStyle name="20% - Accent1 2 2 2 6 2 2 3" xfId="3079" xr:uid="{68DF472D-8693-475F-B94F-19A8FF4D0A37}"/>
    <cellStyle name="20% - Accent1 2 2 2 6 2 2 3 2" xfId="3080" xr:uid="{9EFF177A-B1A5-47E7-865F-5648BA3D88BE}"/>
    <cellStyle name="20% - Accent1 2 2 2 6 2 2 4" xfId="3081" xr:uid="{66CD1690-11D0-4620-8D25-3A1D9A635B24}"/>
    <cellStyle name="20% - Accent1 2 2 2 6 2 3" xfId="3082" xr:uid="{BBC1951E-54AD-4E7C-B162-E1F91BA5CE60}"/>
    <cellStyle name="20% - Accent1 2 2 2 6 2 3 2" xfId="3083" xr:uid="{A1D0360E-071E-42F8-B085-D1FC28202AA8}"/>
    <cellStyle name="20% - Accent1 2 2 2 6 2 3 2 2" xfId="3084" xr:uid="{1D1781BB-5395-4192-99B0-55098A1DDB9A}"/>
    <cellStyle name="20% - Accent1 2 2 2 6 2 3 2 2 2" xfId="3085" xr:uid="{65C863EB-38BF-48A0-BC58-71B96431E5BF}"/>
    <cellStyle name="20% - Accent1 2 2 2 6 2 3 2 3" xfId="3086" xr:uid="{D4E7CF04-2AFA-4BF0-9264-E6799C889585}"/>
    <cellStyle name="20% - Accent1 2 2 2 6 2 3 3" xfId="3087" xr:uid="{7E2B72E2-B823-4C79-B3A7-1CD12D82F305}"/>
    <cellStyle name="20% - Accent1 2 2 2 6 2 3 3 2" xfId="3088" xr:uid="{26B09DC6-C46F-42F9-A299-77605A7BA3AB}"/>
    <cellStyle name="20% - Accent1 2 2 2 6 2 3 4" xfId="3089" xr:uid="{33DBC879-85B1-4034-AB71-61508910FDEA}"/>
    <cellStyle name="20% - Accent1 2 2 2 6 2 4" xfId="3090" xr:uid="{BA338995-42D9-4B0C-8376-DBEF3F96AA56}"/>
    <cellStyle name="20% - Accent1 2 2 2 6 2 4 2" xfId="3091" xr:uid="{5E26FB0C-E14C-40D9-89BA-9192D4750530}"/>
    <cellStyle name="20% - Accent1 2 2 2 6 2 4 2 2" xfId="3092" xr:uid="{A542EC21-B227-46A4-83E8-6D1C74744106}"/>
    <cellStyle name="20% - Accent1 2 2 2 6 2 4 2 2 2" xfId="3093" xr:uid="{9246A897-5BF9-4118-A6C0-E5503A095EE0}"/>
    <cellStyle name="20% - Accent1 2 2 2 6 2 4 2 3" xfId="3094" xr:uid="{0CC7B0E7-70A5-4695-9796-05FFDB6B15AF}"/>
    <cellStyle name="20% - Accent1 2 2 2 6 2 4 3" xfId="3095" xr:uid="{0598C608-2BA6-4A42-8AB9-9D349190B9F4}"/>
    <cellStyle name="20% - Accent1 2 2 2 6 2 4 3 2" xfId="3096" xr:uid="{D626B332-90D0-4914-B90C-97D0D43F17BD}"/>
    <cellStyle name="20% - Accent1 2 2 2 6 2 4 4" xfId="3097" xr:uid="{E46BF161-0CDF-4977-829C-088D283E2605}"/>
    <cellStyle name="20% - Accent1 2 2 2 6 2 5" xfId="3098" xr:uid="{66CB6658-59B3-4333-89CD-1122CCCBB5B8}"/>
    <cellStyle name="20% - Accent1 2 2 2 6 2 5 2" xfId="3099" xr:uid="{EADC3C54-787C-4C7F-8BDA-81012F33158B}"/>
    <cellStyle name="20% - Accent1 2 2 2 6 2 5 2 2" xfId="3100" xr:uid="{A1B496F6-9E9A-495A-8BBB-AC85B9C2B703}"/>
    <cellStyle name="20% - Accent1 2 2 2 6 2 5 3" xfId="3101" xr:uid="{5629F0A1-CE1D-4B54-8A72-82732D58B435}"/>
    <cellStyle name="20% - Accent1 2 2 2 6 2 6" xfId="3102" xr:uid="{DECCC733-9375-44D6-B8EA-0B3C70D50B33}"/>
    <cellStyle name="20% - Accent1 2 2 2 6 2 6 2" xfId="3103" xr:uid="{18A1F07B-3EC5-4D66-833D-E8E3495292AA}"/>
    <cellStyle name="20% - Accent1 2 2 2 6 2 6 2 2" xfId="3104" xr:uid="{AA69130F-3AB2-4533-B0BB-C0F93DEA052A}"/>
    <cellStyle name="20% - Accent1 2 2 2 6 2 6 3" xfId="3105" xr:uid="{1DC8E8C3-66CC-41F0-BCD9-2B7F5FD7C4E2}"/>
    <cellStyle name="20% - Accent1 2 2 2 6 2 7" xfId="3106" xr:uid="{FC0C1FE7-94D1-4EB7-A7BE-7DFE2A486409}"/>
    <cellStyle name="20% - Accent1 2 2 2 6 2 7 2" xfId="3107" xr:uid="{992E3246-AB43-4D7F-85F4-1AE21BFBC9BA}"/>
    <cellStyle name="20% - Accent1 2 2 2 6 2 8" xfId="3108" xr:uid="{ACA23E0D-61FF-49E9-B4C1-218DEF265805}"/>
    <cellStyle name="20% - Accent1 2 2 2 6 2 8 2" xfId="3109" xr:uid="{CB70CBF4-F53F-423D-B804-22905C91F51B}"/>
    <cellStyle name="20% - Accent1 2 2 2 6 2 9" xfId="3110" xr:uid="{B1D8CD58-669A-4980-B44D-3DFEE6690C9A}"/>
    <cellStyle name="20% - Accent1 2 2 2 6 3" xfId="3111" xr:uid="{F42EE5DD-0C46-4F8B-B8F5-D1E07E9F2EE3}"/>
    <cellStyle name="20% - Accent1 2 2 2 6 3 2" xfId="3112" xr:uid="{7CFF611F-C125-4066-A98D-DEEADAA4DB94}"/>
    <cellStyle name="20% - Accent1 2 2 2 6 3 2 2" xfId="3113" xr:uid="{AE8DD49C-6145-41DD-92C3-1CED9E83E355}"/>
    <cellStyle name="20% - Accent1 2 2 2 6 3 2 2 2" xfId="3114" xr:uid="{A8DA7307-811A-4618-8259-442C0DECD3A6}"/>
    <cellStyle name="20% - Accent1 2 2 2 6 3 2 2 2 2" xfId="3115" xr:uid="{02617D03-C987-45D6-9B4A-5039506D73ED}"/>
    <cellStyle name="20% - Accent1 2 2 2 6 3 2 2 3" xfId="3116" xr:uid="{1F6F01E2-348F-4C74-BA5B-0E8A03EB5206}"/>
    <cellStyle name="20% - Accent1 2 2 2 6 3 2 3" xfId="3117" xr:uid="{924B96F0-94FE-4BC3-9A29-EB09AD2332FB}"/>
    <cellStyle name="20% - Accent1 2 2 2 6 3 2 3 2" xfId="3118" xr:uid="{0A66E9C4-2469-4D1F-A582-485763060974}"/>
    <cellStyle name="20% - Accent1 2 2 2 6 3 2 4" xfId="3119" xr:uid="{DF7A2783-6E87-404A-AC24-14FC060AA100}"/>
    <cellStyle name="20% - Accent1 2 2 2 6 3 3" xfId="3120" xr:uid="{978E23E9-BA79-41A7-B04E-3ED9CD655B2E}"/>
    <cellStyle name="20% - Accent1 2 2 2 6 3 3 2" xfId="3121" xr:uid="{314C4FA4-798D-4D70-807E-12101B87CCE7}"/>
    <cellStyle name="20% - Accent1 2 2 2 6 3 3 2 2" xfId="3122" xr:uid="{CB05F321-ECB8-4C4F-8D65-38C313AEDFDF}"/>
    <cellStyle name="20% - Accent1 2 2 2 6 3 3 2 2 2" xfId="3123" xr:uid="{EEDC94AD-EEEA-45DB-B407-0EF5E912DA96}"/>
    <cellStyle name="20% - Accent1 2 2 2 6 3 3 2 3" xfId="3124" xr:uid="{07FC0DA3-70E9-4C4F-8FA1-4CCDC14D5D89}"/>
    <cellStyle name="20% - Accent1 2 2 2 6 3 3 3" xfId="3125" xr:uid="{7D643551-1F5B-4087-9338-24445BF0F05B}"/>
    <cellStyle name="20% - Accent1 2 2 2 6 3 3 3 2" xfId="3126" xr:uid="{2B009DC0-5603-43DA-A3C4-A11470AE4CAD}"/>
    <cellStyle name="20% - Accent1 2 2 2 6 3 3 4" xfId="3127" xr:uid="{2DBB5474-B725-40C2-A10D-540A3A7F5AC4}"/>
    <cellStyle name="20% - Accent1 2 2 2 6 3 4" xfId="3128" xr:uid="{576D8579-3B37-42A0-9F7E-8356429452BC}"/>
    <cellStyle name="20% - Accent1 2 2 2 6 3 4 2" xfId="3129" xr:uid="{6F78A64E-F4D0-4E2C-B611-C38C13B0DFFB}"/>
    <cellStyle name="20% - Accent1 2 2 2 6 3 4 2 2" xfId="3130" xr:uid="{45AAE73D-3FFB-47A1-8520-0ECCAD702B2C}"/>
    <cellStyle name="20% - Accent1 2 2 2 6 3 4 2 2 2" xfId="3131" xr:uid="{BD8B3680-3921-485C-8AB6-6D6545ABA675}"/>
    <cellStyle name="20% - Accent1 2 2 2 6 3 4 2 3" xfId="3132" xr:uid="{71EDED6E-69A4-4855-9600-FCAB66EF8A98}"/>
    <cellStyle name="20% - Accent1 2 2 2 6 3 4 3" xfId="3133" xr:uid="{1E593BF9-D04B-4F41-86CD-5CB70B1FF3E3}"/>
    <cellStyle name="20% - Accent1 2 2 2 6 3 4 3 2" xfId="3134" xr:uid="{FEB58646-696D-49BB-8863-16D746B3B4C1}"/>
    <cellStyle name="20% - Accent1 2 2 2 6 3 4 4" xfId="3135" xr:uid="{BDE6CC03-CF19-4DE3-B161-67BA9D39601D}"/>
    <cellStyle name="20% - Accent1 2 2 2 6 3 5" xfId="3136" xr:uid="{D885687C-F5CD-4A00-B600-8A6964B013F3}"/>
    <cellStyle name="20% - Accent1 2 2 2 6 3 5 2" xfId="3137" xr:uid="{C45CC2CC-2A14-4E8F-B6DA-FCDE06CBD0E1}"/>
    <cellStyle name="20% - Accent1 2 2 2 6 3 5 2 2" xfId="3138" xr:uid="{CC56C79E-56C9-4B75-ABA4-44ABC5F6F772}"/>
    <cellStyle name="20% - Accent1 2 2 2 6 3 5 3" xfId="3139" xr:uid="{03EEBB3B-C7C4-4CAD-904F-CD0BADDDB007}"/>
    <cellStyle name="20% - Accent1 2 2 2 6 3 6" xfId="3140" xr:uid="{97069989-0A3C-4667-A954-F9AAF11BF8AA}"/>
    <cellStyle name="20% - Accent1 2 2 2 6 3 6 2" xfId="3141" xr:uid="{6B2C461C-0B9C-44B8-93D3-DE3D8547E8D2}"/>
    <cellStyle name="20% - Accent1 2 2 2 6 3 6 2 2" xfId="3142" xr:uid="{E65E6CD8-CEBF-4362-B685-52D495A87AB1}"/>
    <cellStyle name="20% - Accent1 2 2 2 6 3 6 3" xfId="3143" xr:uid="{2D674388-0E19-4313-9448-7405A3ED9C42}"/>
    <cellStyle name="20% - Accent1 2 2 2 6 3 7" xfId="3144" xr:uid="{4EA4E2A9-7868-4AD2-86C7-16E0A2306ED2}"/>
    <cellStyle name="20% - Accent1 2 2 2 6 3 7 2" xfId="3145" xr:uid="{92952B50-67FA-45BD-9CB4-D4DFB965C7BD}"/>
    <cellStyle name="20% - Accent1 2 2 2 6 3 8" xfId="3146" xr:uid="{F9453A6F-5B1D-412E-A04C-6BE9E5446462}"/>
    <cellStyle name="20% - Accent1 2 2 2 6 3 8 2" xfId="3147" xr:uid="{A5F46238-D36D-4842-8BC5-324D80346347}"/>
    <cellStyle name="20% - Accent1 2 2 2 6 3 9" xfId="3148" xr:uid="{1B9319B1-1196-4091-AD6C-D1392B672C3F}"/>
    <cellStyle name="20% - Accent1 2 2 2 6 4" xfId="3149" xr:uid="{56AF635C-2A98-49FC-B398-316E25E025D2}"/>
    <cellStyle name="20% - Accent1 2 2 2 6 4 2" xfId="3150" xr:uid="{B8674B2C-82AA-4CC0-AC2D-027E66251CB0}"/>
    <cellStyle name="20% - Accent1 2 2 2 6 4 2 2" xfId="3151" xr:uid="{07867B64-04E2-4224-8E50-CF9EF3DEF698}"/>
    <cellStyle name="20% - Accent1 2 2 2 6 4 2 2 2" xfId="3152" xr:uid="{F8D14D3F-21CB-4FDE-B82D-46482F45ABD4}"/>
    <cellStyle name="20% - Accent1 2 2 2 6 4 2 3" xfId="3153" xr:uid="{16D1FECC-C9A9-49F4-8A84-3BCA79D1EC51}"/>
    <cellStyle name="20% - Accent1 2 2 2 6 4 3" xfId="3154" xr:uid="{513C230F-3555-4BDB-A6E0-DDDFB054353C}"/>
    <cellStyle name="20% - Accent1 2 2 2 6 4 3 2" xfId="3155" xr:uid="{54D578F7-86A0-4F89-9797-58AD1D299E6E}"/>
    <cellStyle name="20% - Accent1 2 2 2 6 4 4" xfId="3156" xr:uid="{1C841D54-FA16-462A-9DFB-B32017A2D9A7}"/>
    <cellStyle name="20% - Accent1 2 2 2 6 5" xfId="3157" xr:uid="{1C857443-649B-4911-B568-CE021FB02538}"/>
    <cellStyle name="20% - Accent1 2 2 2 6 5 2" xfId="3158" xr:uid="{85B7E5FE-519D-4187-9AE5-A5A3071F23CA}"/>
    <cellStyle name="20% - Accent1 2 2 2 6 5 2 2" xfId="3159" xr:uid="{1483804B-3D99-44A6-A641-26909DD12435}"/>
    <cellStyle name="20% - Accent1 2 2 2 6 5 2 2 2" xfId="3160" xr:uid="{D3038A51-5109-4CB2-9D11-0DA02F61615A}"/>
    <cellStyle name="20% - Accent1 2 2 2 6 5 2 3" xfId="3161" xr:uid="{9D36E6B6-CDB1-43C0-8454-D5E5B6A02C61}"/>
    <cellStyle name="20% - Accent1 2 2 2 6 5 3" xfId="3162" xr:uid="{3C5B900B-816C-4C05-A9C3-3A96AB804513}"/>
    <cellStyle name="20% - Accent1 2 2 2 6 5 3 2" xfId="3163" xr:uid="{0FEF7DF6-9915-492E-ACD0-CBF7B58725A7}"/>
    <cellStyle name="20% - Accent1 2 2 2 6 5 4" xfId="3164" xr:uid="{3FE2CE4E-672E-4B87-A04B-5383928A72D3}"/>
    <cellStyle name="20% - Accent1 2 2 2 6 6" xfId="3165" xr:uid="{727BD9F6-7D1F-4332-BF23-154721126D98}"/>
    <cellStyle name="20% - Accent1 2 2 2 6 6 2" xfId="3166" xr:uid="{232F81BB-18E2-4932-AE86-415BEAC35F05}"/>
    <cellStyle name="20% - Accent1 2 2 2 6 6 2 2" xfId="3167" xr:uid="{14427107-13E2-4816-8F44-B87ADB916DEB}"/>
    <cellStyle name="20% - Accent1 2 2 2 6 6 2 2 2" xfId="3168" xr:uid="{3C07C564-A772-421E-BFC2-650C1F68B5B2}"/>
    <cellStyle name="20% - Accent1 2 2 2 6 6 2 3" xfId="3169" xr:uid="{659B5AF3-EDBA-4B65-B270-32C9715E1FA5}"/>
    <cellStyle name="20% - Accent1 2 2 2 6 6 3" xfId="3170" xr:uid="{51FC47B2-1A1D-4652-8705-C26643FF5029}"/>
    <cellStyle name="20% - Accent1 2 2 2 6 6 3 2" xfId="3171" xr:uid="{2D658D23-8E47-4DC9-BE0E-A974EF8F5EBC}"/>
    <cellStyle name="20% - Accent1 2 2 2 6 6 4" xfId="3172" xr:uid="{ECC2E2B6-A166-49F6-85DF-1C5CE95E5062}"/>
    <cellStyle name="20% - Accent1 2 2 2 6 7" xfId="3173" xr:uid="{F523E15A-AAEC-43A8-BE90-59DB82F021B2}"/>
    <cellStyle name="20% - Accent1 2 2 2 6 7 2" xfId="3174" xr:uid="{7A226313-A7F3-4D6F-9E47-8B2A579AFF9B}"/>
    <cellStyle name="20% - Accent1 2 2 2 6 7 2 2" xfId="3175" xr:uid="{44E2AED9-73D9-4224-94CD-DFD1113AE4E1}"/>
    <cellStyle name="20% - Accent1 2 2 2 6 7 3" xfId="3176" xr:uid="{FD939E08-F626-438D-8836-1206DF3792AE}"/>
    <cellStyle name="20% - Accent1 2 2 2 6 8" xfId="3177" xr:uid="{01FD14A8-32CF-43D5-8965-1AC3EC3C37DE}"/>
    <cellStyle name="20% - Accent1 2 2 2 6 8 2" xfId="3178" xr:uid="{2F381716-958F-4587-90D2-FA8ADA552278}"/>
    <cellStyle name="20% - Accent1 2 2 2 6 8 2 2" xfId="3179" xr:uid="{07D2AC5A-ACA0-451C-ACBA-D067A96EA04B}"/>
    <cellStyle name="20% - Accent1 2 2 2 6 8 3" xfId="3180" xr:uid="{8A12951D-9A47-4EED-941F-48AF80C70ACB}"/>
    <cellStyle name="20% - Accent1 2 2 2 6 9" xfId="3181" xr:uid="{64212CE0-351F-47E6-9B90-CD8DA665B79A}"/>
    <cellStyle name="20% - Accent1 2 2 2 6 9 2" xfId="3182" xr:uid="{AB615B89-EC5A-4D11-BC6F-B8631769F6E5}"/>
    <cellStyle name="20% - Accent1 2 2 2 7" xfId="3183" xr:uid="{17844B9F-ED58-4625-A064-15A16CBC1FF1}"/>
    <cellStyle name="20% - Accent1 2 2 2 7 2" xfId="3184" xr:uid="{7ADA66DA-2C0B-42D5-9BCD-AF882E49E06B}"/>
    <cellStyle name="20% - Accent1 2 2 2 7 2 2" xfId="3185" xr:uid="{C088BF50-CDDF-4743-AA54-A9CD3DD23930}"/>
    <cellStyle name="20% - Accent1 2 2 2 7 2 2 2" xfId="3186" xr:uid="{4A56DAA2-5E9F-4F41-BD3D-9EB26AF6E7BF}"/>
    <cellStyle name="20% - Accent1 2 2 2 7 2 2 2 2" xfId="3187" xr:uid="{4CF76654-305F-49F1-B9D1-22149E7ECE67}"/>
    <cellStyle name="20% - Accent1 2 2 2 7 2 2 3" xfId="3188" xr:uid="{8B3BF1DD-475D-4439-B546-B8389BEE9BE8}"/>
    <cellStyle name="20% - Accent1 2 2 2 7 2 3" xfId="3189" xr:uid="{77CFF705-A8C8-40C7-851D-07C195D85B0D}"/>
    <cellStyle name="20% - Accent1 2 2 2 7 2 3 2" xfId="3190" xr:uid="{76045DF2-A1B0-41AC-B199-228C95B4E6ED}"/>
    <cellStyle name="20% - Accent1 2 2 2 7 2 4" xfId="3191" xr:uid="{7D609CC7-E5EA-4425-8979-8A35FFF625C9}"/>
    <cellStyle name="20% - Accent1 2 2 2 7 3" xfId="3192" xr:uid="{C2569139-CAB3-4D2B-821E-4B461579952F}"/>
    <cellStyle name="20% - Accent1 2 2 2 7 3 2" xfId="3193" xr:uid="{BE09B097-B379-45C1-BDB5-57ED135A3484}"/>
    <cellStyle name="20% - Accent1 2 2 2 7 3 2 2" xfId="3194" xr:uid="{69783B9E-4D03-4337-81CD-3984F11FDB9B}"/>
    <cellStyle name="20% - Accent1 2 2 2 7 3 2 2 2" xfId="3195" xr:uid="{A48999C2-5DBC-424B-BB78-A400E366A884}"/>
    <cellStyle name="20% - Accent1 2 2 2 7 3 2 3" xfId="3196" xr:uid="{E5F737E8-27CC-42C3-9A21-998DFDFD48F9}"/>
    <cellStyle name="20% - Accent1 2 2 2 7 3 3" xfId="3197" xr:uid="{3820D48A-7E19-419D-9C81-0A335D8FAAF0}"/>
    <cellStyle name="20% - Accent1 2 2 2 7 3 3 2" xfId="3198" xr:uid="{1DC58214-3A6E-4A7C-B8BC-DD6929215145}"/>
    <cellStyle name="20% - Accent1 2 2 2 7 3 4" xfId="3199" xr:uid="{03AD9958-CFF7-43AE-97B3-4CCD9C4A43A3}"/>
    <cellStyle name="20% - Accent1 2 2 2 7 4" xfId="3200" xr:uid="{BEC81112-1AB2-4E80-9A3F-03BAADD259ED}"/>
    <cellStyle name="20% - Accent1 2 2 2 7 4 2" xfId="3201" xr:uid="{202A7A71-BEA6-42B1-8020-4E2660E06558}"/>
    <cellStyle name="20% - Accent1 2 2 2 7 4 2 2" xfId="3202" xr:uid="{B08C1030-F9BA-4B77-A502-9B8A00C7C7A0}"/>
    <cellStyle name="20% - Accent1 2 2 2 7 4 2 2 2" xfId="3203" xr:uid="{1525129D-C9E9-41BD-9820-6240051CBF49}"/>
    <cellStyle name="20% - Accent1 2 2 2 7 4 2 3" xfId="3204" xr:uid="{D6599FCF-89BF-499A-B7A6-1C0F320849FC}"/>
    <cellStyle name="20% - Accent1 2 2 2 7 4 3" xfId="3205" xr:uid="{31BEF737-D880-4A8E-9D21-C3CB9B037717}"/>
    <cellStyle name="20% - Accent1 2 2 2 7 4 3 2" xfId="3206" xr:uid="{348269C3-8A3F-45D5-9145-804F5E8DA456}"/>
    <cellStyle name="20% - Accent1 2 2 2 7 4 4" xfId="3207" xr:uid="{348CC790-C158-4DD7-B8C2-25F95EBD6D81}"/>
    <cellStyle name="20% - Accent1 2 2 2 7 5" xfId="3208" xr:uid="{F2A611E5-BE94-4CED-8553-1B69FDE1C67B}"/>
    <cellStyle name="20% - Accent1 2 2 2 7 5 2" xfId="3209" xr:uid="{EBFDFA4F-81E5-4E86-81CD-96B2ECA23BBC}"/>
    <cellStyle name="20% - Accent1 2 2 2 7 5 2 2" xfId="3210" xr:uid="{675FBC4C-22F2-4646-BCB4-7171740E17CE}"/>
    <cellStyle name="20% - Accent1 2 2 2 7 5 3" xfId="3211" xr:uid="{65871FEA-E953-4B4C-A0D7-52F1AB837380}"/>
    <cellStyle name="20% - Accent1 2 2 2 7 6" xfId="3212" xr:uid="{A10E4E15-D052-4006-86E0-8B946BA5F4B5}"/>
    <cellStyle name="20% - Accent1 2 2 2 7 6 2" xfId="3213" xr:uid="{EFF1085B-2B47-4643-88E1-8B906E5B7B8C}"/>
    <cellStyle name="20% - Accent1 2 2 2 7 6 2 2" xfId="3214" xr:uid="{5697B670-C4B4-4994-8D8E-D5F5F7574363}"/>
    <cellStyle name="20% - Accent1 2 2 2 7 6 3" xfId="3215" xr:uid="{C8438039-850D-43D4-B3B3-6FFE1F0EAFF1}"/>
    <cellStyle name="20% - Accent1 2 2 2 7 7" xfId="3216" xr:uid="{5EEB78FF-056E-49A0-B0CB-3BF4C01E425F}"/>
    <cellStyle name="20% - Accent1 2 2 2 7 7 2" xfId="3217" xr:uid="{9CA884C5-ED5E-41B1-B7F6-D1BF6A65AD71}"/>
    <cellStyle name="20% - Accent1 2 2 2 7 8" xfId="3218" xr:uid="{8BF36AB8-B3D5-4E38-9DCE-2AE77EFE9852}"/>
    <cellStyle name="20% - Accent1 2 2 2 7 8 2" xfId="3219" xr:uid="{C4369747-CABE-4761-9EAA-9B073E3BC8F9}"/>
    <cellStyle name="20% - Accent1 2 2 2 7 9" xfId="3220" xr:uid="{160D735D-9434-4051-BB3E-A21950F0C878}"/>
    <cellStyle name="20% - Accent1 2 2 2 8" xfId="3221" xr:uid="{A48D0E8D-6FAD-480F-A3B4-55B35A764909}"/>
    <cellStyle name="20% - Accent1 2 2 2 8 2" xfId="3222" xr:uid="{9D4A071D-CD60-498B-894B-6151FA41C2A6}"/>
    <cellStyle name="20% - Accent1 2 2 2 8 2 2" xfId="3223" xr:uid="{7FD52387-DB57-46F4-9AA4-0EC3855ED7F8}"/>
    <cellStyle name="20% - Accent1 2 2 2 8 2 2 2" xfId="3224" xr:uid="{ECEDEED6-8064-4D43-80A5-B201BEB9F8C9}"/>
    <cellStyle name="20% - Accent1 2 2 2 8 2 2 2 2" xfId="3225" xr:uid="{45F75511-E704-4E7E-BFF3-0EB6280C5090}"/>
    <cellStyle name="20% - Accent1 2 2 2 8 2 2 3" xfId="3226" xr:uid="{6E25DEE6-5938-4EE8-BAA0-01DF7C16288B}"/>
    <cellStyle name="20% - Accent1 2 2 2 8 2 3" xfId="3227" xr:uid="{B80D836A-5685-4726-AB78-3BE05D480755}"/>
    <cellStyle name="20% - Accent1 2 2 2 8 2 3 2" xfId="3228" xr:uid="{05A5D9FD-0ED1-4922-9736-1F777E449FD4}"/>
    <cellStyle name="20% - Accent1 2 2 2 8 2 4" xfId="3229" xr:uid="{4E588D14-136E-4A0A-AFB2-E10C69462E22}"/>
    <cellStyle name="20% - Accent1 2 2 2 8 3" xfId="3230" xr:uid="{E7B60CAD-691C-4B7D-9A16-417A4FA2AEB3}"/>
    <cellStyle name="20% - Accent1 2 2 2 8 3 2" xfId="3231" xr:uid="{96F14130-D72C-4178-BF8D-7297F7BB12A9}"/>
    <cellStyle name="20% - Accent1 2 2 2 8 3 2 2" xfId="3232" xr:uid="{7572E97F-E839-4961-A210-813042706847}"/>
    <cellStyle name="20% - Accent1 2 2 2 8 3 2 2 2" xfId="3233" xr:uid="{B3AC357E-2CE1-4DEE-9F7A-41DD867D91A9}"/>
    <cellStyle name="20% - Accent1 2 2 2 8 3 2 3" xfId="3234" xr:uid="{8D542256-6A97-46A9-868F-FC9437782281}"/>
    <cellStyle name="20% - Accent1 2 2 2 8 3 3" xfId="3235" xr:uid="{40BE36DC-49DF-4377-9E73-A86B136E7D00}"/>
    <cellStyle name="20% - Accent1 2 2 2 8 3 3 2" xfId="3236" xr:uid="{0F078448-A1A1-4550-8055-A5A4A3283149}"/>
    <cellStyle name="20% - Accent1 2 2 2 8 3 4" xfId="3237" xr:uid="{5E381CA4-4C17-4573-9118-963C9AF4BD40}"/>
    <cellStyle name="20% - Accent1 2 2 2 8 4" xfId="3238" xr:uid="{149291C7-D4B2-4F13-AA87-781026256BB1}"/>
    <cellStyle name="20% - Accent1 2 2 2 8 4 2" xfId="3239" xr:uid="{18B663B6-EE87-4CB4-80BB-3B4935F9B68F}"/>
    <cellStyle name="20% - Accent1 2 2 2 8 4 2 2" xfId="3240" xr:uid="{A16AF9A4-9FDA-43B4-AF9D-C45368A7D707}"/>
    <cellStyle name="20% - Accent1 2 2 2 8 4 2 2 2" xfId="3241" xr:uid="{8C2F5C88-627A-4084-814F-FA420AF34541}"/>
    <cellStyle name="20% - Accent1 2 2 2 8 4 2 3" xfId="3242" xr:uid="{68C765E1-7794-42F5-9A81-4375DD19D117}"/>
    <cellStyle name="20% - Accent1 2 2 2 8 4 3" xfId="3243" xr:uid="{19979BF0-1811-45B6-A9A8-25E0DDE9248D}"/>
    <cellStyle name="20% - Accent1 2 2 2 8 4 3 2" xfId="3244" xr:uid="{8630FFA3-188A-482F-9A3E-57341DBE3B37}"/>
    <cellStyle name="20% - Accent1 2 2 2 8 4 4" xfId="3245" xr:uid="{6D01778C-7526-449C-94AB-63E51A3F292D}"/>
    <cellStyle name="20% - Accent1 2 2 2 8 5" xfId="3246" xr:uid="{904DF7AA-BF1D-433C-B89A-7AC2BD5231AA}"/>
    <cellStyle name="20% - Accent1 2 2 2 8 5 2" xfId="3247" xr:uid="{E6EA53DF-2B9E-4464-90AD-5D806A9A350D}"/>
    <cellStyle name="20% - Accent1 2 2 2 8 5 2 2" xfId="3248" xr:uid="{9ED21A71-B11D-4F01-BC15-B236A82C61A1}"/>
    <cellStyle name="20% - Accent1 2 2 2 8 5 3" xfId="3249" xr:uid="{FE7BDE8F-7780-4ECC-9241-03D664D21E1A}"/>
    <cellStyle name="20% - Accent1 2 2 2 8 6" xfId="3250" xr:uid="{0E077C5C-972E-4B01-B630-3BB42DC4F5EA}"/>
    <cellStyle name="20% - Accent1 2 2 2 8 6 2" xfId="3251" xr:uid="{190C476A-CF05-4F84-9992-95C06A5CE78F}"/>
    <cellStyle name="20% - Accent1 2 2 2 8 6 2 2" xfId="3252" xr:uid="{A2E26C64-845A-406B-8657-AE9A16FB48B2}"/>
    <cellStyle name="20% - Accent1 2 2 2 8 6 3" xfId="3253" xr:uid="{3E1B6213-D120-4204-9509-DCA63F949C2E}"/>
    <cellStyle name="20% - Accent1 2 2 2 8 7" xfId="3254" xr:uid="{E5D7992D-9ACC-4AA4-8809-FFDB5A526158}"/>
    <cellStyle name="20% - Accent1 2 2 2 8 7 2" xfId="3255" xr:uid="{47DDBA68-7790-4133-856A-8D39AB3DAE2C}"/>
    <cellStyle name="20% - Accent1 2 2 2 8 8" xfId="3256" xr:uid="{8C65B393-F494-4C79-B249-879F4CCA4860}"/>
    <cellStyle name="20% - Accent1 2 2 2 8 8 2" xfId="3257" xr:uid="{BEAE3171-5A61-4DFE-9478-8DA3C6BD7307}"/>
    <cellStyle name="20% - Accent1 2 2 2 8 9" xfId="3258" xr:uid="{8C466638-723F-4C19-ACAC-ECF921782810}"/>
    <cellStyle name="20% - Accent1 2 2 2 9" xfId="3259" xr:uid="{B02ED196-378C-445B-BC23-C824AC56EED1}"/>
    <cellStyle name="20% - Accent1 2 2 2 9 2" xfId="3260" xr:uid="{CC59C0C6-F023-432A-8007-DC48255EF4EA}"/>
    <cellStyle name="20% - Accent1 2 2 2 9 2 2" xfId="3261" xr:uid="{1D0E8DF8-358E-43BB-9320-C77B00EBDEF5}"/>
    <cellStyle name="20% - Accent1 2 2 2 9 2 2 2" xfId="3262" xr:uid="{3CD53293-B1CF-48D5-997D-6330B0AB53E5}"/>
    <cellStyle name="20% - Accent1 2 2 2 9 2 3" xfId="3263" xr:uid="{50E3EB1B-3781-4081-A846-898FF7CC8812}"/>
    <cellStyle name="20% - Accent1 2 2 2 9 3" xfId="3264" xr:uid="{CC1C3036-C7A4-448B-B2A4-4D2B9E473C96}"/>
    <cellStyle name="20% - Accent1 2 2 2 9 3 2" xfId="3265" xr:uid="{69199E0F-1EEB-4285-9EE0-8B9581A47EBC}"/>
    <cellStyle name="20% - Accent1 2 2 2 9 4" xfId="3266" xr:uid="{830FC05D-92EC-4DBA-B136-34295B432075}"/>
    <cellStyle name="20% - Accent1 2 2 20" xfId="3267" xr:uid="{F8A4050F-E98C-4C8C-B059-1C4D2A09B650}"/>
    <cellStyle name="20% - Accent1 2 2 3" xfId="3268" xr:uid="{D5DB2265-BC4D-4BBA-968C-72E6F2CA655F}"/>
    <cellStyle name="20% - Accent1 2 2 3 10" xfId="3269" xr:uid="{479F8066-729C-4AD9-8CD1-A33B482F56F5}"/>
    <cellStyle name="20% - Accent1 2 2 3 10 2" xfId="3270" xr:uid="{215841BE-ECCA-459F-B77F-6C933A202F5A}"/>
    <cellStyle name="20% - Accent1 2 2 3 10 2 2" xfId="3271" xr:uid="{6A7915DA-82E2-4F14-B90A-2C35539F8F06}"/>
    <cellStyle name="20% - Accent1 2 2 3 10 2 2 2" xfId="3272" xr:uid="{56ACE1C1-03F0-4E6D-9E6A-0068CA7E7BFD}"/>
    <cellStyle name="20% - Accent1 2 2 3 10 2 3" xfId="3273" xr:uid="{68310DE8-D74B-4688-9C21-2884DC1A5B58}"/>
    <cellStyle name="20% - Accent1 2 2 3 10 3" xfId="3274" xr:uid="{919B212F-9600-4794-BB54-BF1B1E69DA43}"/>
    <cellStyle name="20% - Accent1 2 2 3 10 3 2" xfId="3275" xr:uid="{348D6E13-5870-478C-BE5C-83A85438ED80}"/>
    <cellStyle name="20% - Accent1 2 2 3 10 4" xfId="3276" xr:uid="{3FC296DD-C718-4A2D-B1DD-95279A1298BD}"/>
    <cellStyle name="20% - Accent1 2 2 3 11" xfId="3277" xr:uid="{398EF524-5218-45C8-83B2-184FC768B773}"/>
    <cellStyle name="20% - Accent1 2 2 3 11 2" xfId="3278" xr:uid="{C2D6BD4F-A584-4CED-B817-8EF5B25D1CE0}"/>
    <cellStyle name="20% - Accent1 2 2 3 11 2 2" xfId="3279" xr:uid="{3DC18D0E-E0A8-4AD9-9B2B-699A14E1BF41}"/>
    <cellStyle name="20% - Accent1 2 2 3 11 2 2 2" xfId="3280" xr:uid="{460D3B34-761F-4E82-A0F6-D86FD19C9007}"/>
    <cellStyle name="20% - Accent1 2 2 3 11 2 3" xfId="3281" xr:uid="{1353F9EC-46E2-48F9-BD1F-8AEE9504FE56}"/>
    <cellStyle name="20% - Accent1 2 2 3 11 3" xfId="3282" xr:uid="{19CD57E5-A45F-4298-B804-719C1CE5302B}"/>
    <cellStyle name="20% - Accent1 2 2 3 11 3 2" xfId="3283" xr:uid="{738F467E-8454-45B5-AE5E-3D567522617B}"/>
    <cellStyle name="20% - Accent1 2 2 3 11 4" xfId="3284" xr:uid="{D8F28A07-247A-42C1-8A43-F865BA52C5FC}"/>
    <cellStyle name="20% - Accent1 2 2 3 12" xfId="3285" xr:uid="{56E226DC-463A-42CA-88C6-D2C4FA10F472}"/>
    <cellStyle name="20% - Accent1 2 2 3 12 2" xfId="3286" xr:uid="{DAAB1F49-9482-4A65-A9B6-4241664730FA}"/>
    <cellStyle name="20% - Accent1 2 2 3 12 2 2" xfId="3287" xr:uid="{31CA4810-DE38-45C3-8282-B39C791A66C3}"/>
    <cellStyle name="20% - Accent1 2 2 3 12 3" xfId="3288" xr:uid="{4115B7A1-8C6E-4233-8D36-C888764E7FE8}"/>
    <cellStyle name="20% - Accent1 2 2 3 13" xfId="3289" xr:uid="{694BB04A-7AC0-4882-B2E7-294228DB0DE4}"/>
    <cellStyle name="20% - Accent1 2 2 3 13 2" xfId="3290" xr:uid="{F4E9EA57-859B-4980-8CEC-45EA4A593C3F}"/>
    <cellStyle name="20% - Accent1 2 2 3 13 2 2" xfId="3291" xr:uid="{951D5C9A-B6F3-42BE-830A-62DB2AA47355}"/>
    <cellStyle name="20% - Accent1 2 2 3 13 3" xfId="3292" xr:uid="{0E7CF3F5-F13F-485D-BA62-5846361A265A}"/>
    <cellStyle name="20% - Accent1 2 2 3 14" xfId="3293" xr:uid="{22A55E7D-3616-451C-9D4A-A06317B30607}"/>
    <cellStyle name="20% - Accent1 2 2 3 14 2" xfId="3294" xr:uid="{C8270FE9-6789-4738-AB51-EF822320A6D4}"/>
    <cellStyle name="20% - Accent1 2 2 3 15" xfId="3295" xr:uid="{6BE3AD83-391C-4AF9-AD82-C002A0C40EF5}"/>
    <cellStyle name="20% - Accent1 2 2 3 15 2" xfId="3296" xr:uid="{BACA0578-6E0C-40BC-A14D-813A3DFEEB39}"/>
    <cellStyle name="20% - Accent1 2 2 3 16" xfId="3297" xr:uid="{05252867-6477-4254-83B7-44CD0C3005F1}"/>
    <cellStyle name="20% - Accent1 2 2 3 2" xfId="3298" xr:uid="{192A8A41-3C7D-401C-B765-B5B4A4169CD8}"/>
    <cellStyle name="20% - Accent1 2 2 3 2 10" xfId="3299" xr:uid="{8EC3B6AA-BF88-464B-954C-8B916A3BE8B2}"/>
    <cellStyle name="20% - Accent1 2 2 3 2 10 2" xfId="3300" xr:uid="{D861020B-1C3C-41CC-91C1-3A4B254B87D6}"/>
    <cellStyle name="20% - Accent1 2 2 3 2 10 2 2" xfId="3301" xr:uid="{28378ABF-EE39-44B0-9CD4-3D9447BB6081}"/>
    <cellStyle name="20% - Accent1 2 2 3 2 10 2 2 2" xfId="3302" xr:uid="{D0FD57A9-B3C8-45C9-AB06-B8D06960E94F}"/>
    <cellStyle name="20% - Accent1 2 2 3 2 10 2 3" xfId="3303" xr:uid="{C1672BD4-39BB-4635-8617-9F160E7B795D}"/>
    <cellStyle name="20% - Accent1 2 2 3 2 10 3" xfId="3304" xr:uid="{697B2E91-B777-4B2C-84AD-4C6C9206D2F8}"/>
    <cellStyle name="20% - Accent1 2 2 3 2 10 3 2" xfId="3305" xr:uid="{455B81A1-D6F1-4735-82A3-DBA2EE4B3D69}"/>
    <cellStyle name="20% - Accent1 2 2 3 2 10 4" xfId="3306" xr:uid="{7010B116-03EA-4A0C-BF40-3B59D430F8C6}"/>
    <cellStyle name="20% - Accent1 2 2 3 2 11" xfId="3307" xr:uid="{98F40E4C-0D75-4383-942A-06E42733C79F}"/>
    <cellStyle name="20% - Accent1 2 2 3 2 11 2" xfId="3308" xr:uid="{EC893493-77D7-4BD6-A174-0FF4E49565C6}"/>
    <cellStyle name="20% - Accent1 2 2 3 2 11 2 2" xfId="3309" xr:uid="{8A1BBF3E-9077-4260-B2E2-202F8D9CB54F}"/>
    <cellStyle name="20% - Accent1 2 2 3 2 11 3" xfId="3310" xr:uid="{42837A06-7E31-4576-A660-2DCEADBAD7BD}"/>
    <cellStyle name="20% - Accent1 2 2 3 2 12" xfId="3311" xr:uid="{457750CD-951A-4089-BCB4-ABE6D823DA6C}"/>
    <cellStyle name="20% - Accent1 2 2 3 2 12 2" xfId="3312" xr:uid="{791D211F-4AA1-4425-ADF7-5D78F13C5B78}"/>
    <cellStyle name="20% - Accent1 2 2 3 2 12 2 2" xfId="3313" xr:uid="{57394CBA-4D11-4F21-94EB-648C5E12BA32}"/>
    <cellStyle name="20% - Accent1 2 2 3 2 12 3" xfId="3314" xr:uid="{5AD45A70-15A4-47DC-B5E8-8667DC088468}"/>
    <cellStyle name="20% - Accent1 2 2 3 2 13" xfId="3315" xr:uid="{43A2EDCC-C4D5-4C23-9A3C-6136357A6A74}"/>
    <cellStyle name="20% - Accent1 2 2 3 2 13 2" xfId="3316" xr:uid="{3151D591-22DE-4E66-BBB0-13CBCE4EE551}"/>
    <cellStyle name="20% - Accent1 2 2 3 2 14" xfId="3317" xr:uid="{F7E69FCC-CC3A-478E-BAFA-492BBC2CEA0B}"/>
    <cellStyle name="20% - Accent1 2 2 3 2 14 2" xfId="3318" xr:uid="{8B4F96AB-947C-44FA-B026-1C8682262A49}"/>
    <cellStyle name="20% - Accent1 2 2 3 2 15" xfId="3319" xr:uid="{7879D35A-DF20-4624-B907-170B284C2FD9}"/>
    <cellStyle name="20% - Accent1 2 2 3 2 2" xfId="3320" xr:uid="{F8A531FB-9677-408F-9721-9014AE21A9D0}"/>
    <cellStyle name="20% - Accent1 2 2 3 2 2 10" xfId="3321" xr:uid="{6D14A54D-B66B-4956-8E50-A490B272752D}"/>
    <cellStyle name="20% - Accent1 2 2 3 2 2 10 2" xfId="3322" xr:uid="{92992DD8-0ACA-4E55-AD15-9CA13B68F1E2}"/>
    <cellStyle name="20% - Accent1 2 2 3 2 2 10 2 2" xfId="3323" xr:uid="{CE11C0DF-FC17-4B8C-9472-3A7CD8ABDF31}"/>
    <cellStyle name="20% - Accent1 2 2 3 2 2 10 3" xfId="3324" xr:uid="{5FBF3510-74B5-42DA-A298-BE1FF6AAF6EB}"/>
    <cellStyle name="20% - Accent1 2 2 3 2 2 11" xfId="3325" xr:uid="{F2894D2D-C4A8-4675-B0A9-8F5CA2C9ABA9}"/>
    <cellStyle name="20% - Accent1 2 2 3 2 2 11 2" xfId="3326" xr:uid="{4DCA8EAE-BD08-4519-8C8B-000D802F7EF9}"/>
    <cellStyle name="20% - Accent1 2 2 3 2 2 11 2 2" xfId="3327" xr:uid="{E139EC75-7527-4D7D-9A6E-7EAC9336EC83}"/>
    <cellStyle name="20% - Accent1 2 2 3 2 2 11 3" xfId="3328" xr:uid="{12D64ABC-880A-4870-81B4-097D8DC1CF90}"/>
    <cellStyle name="20% - Accent1 2 2 3 2 2 12" xfId="3329" xr:uid="{B924CB9C-2214-42D8-B3D3-B7E0A544A51C}"/>
    <cellStyle name="20% - Accent1 2 2 3 2 2 12 2" xfId="3330" xr:uid="{3844C881-289D-4E41-82EF-5D62F0B401FE}"/>
    <cellStyle name="20% - Accent1 2 2 3 2 2 13" xfId="3331" xr:uid="{590496C6-8F15-49D0-A061-58F0B99A2AEB}"/>
    <cellStyle name="20% - Accent1 2 2 3 2 2 13 2" xfId="3332" xr:uid="{F0568DAF-651F-4F9F-AA0D-C13D52CB1452}"/>
    <cellStyle name="20% - Accent1 2 2 3 2 2 14" xfId="3333" xr:uid="{5F4C3F7B-C777-42DC-A547-572C94239E5A}"/>
    <cellStyle name="20% - Accent1 2 2 3 2 2 2" xfId="3334" xr:uid="{DBEC824E-4114-4D4E-B624-5FCC43D2CECF}"/>
    <cellStyle name="20% - Accent1 2 2 3 2 2 2 10" xfId="3335" xr:uid="{702884A3-2594-436E-84C8-2605A884A6A8}"/>
    <cellStyle name="20% - Accent1 2 2 3 2 2 2 10 2" xfId="3336" xr:uid="{E33A8980-5ECB-4428-8494-7DEA4D21D712}"/>
    <cellStyle name="20% - Accent1 2 2 3 2 2 2 11" xfId="3337" xr:uid="{CA1B01E4-B1BA-4FF7-8B36-325CEE78982D}"/>
    <cellStyle name="20% - Accent1 2 2 3 2 2 2 2" xfId="3338" xr:uid="{D80D57F1-ADD8-4B33-94E4-519E5B99BF65}"/>
    <cellStyle name="20% - Accent1 2 2 3 2 2 2 2 2" xfId="3339" xr:uid="{8CF487C6-7A90-4C18-A689-D53175CC4312}"/>
    <cellStyle name="20% - Accent1 2 2 3 2 2 2 2 2 2" xfId="3340" xr:uid="{A9B87FB6-EB2A-46B4-A7DB-0BFA1A51622F}"/>
    <cellStyle name="20% - Accent1 2 2 3 2 2 2 2 2 2 2" xfId="3341" xr:uid="{A2DCB03B-185D-44AD-BF56-936669C6E0F2}"/>
    <cellStyle name="20% - Accent1 2 2 3 2 2 2 2 2 2 2 2" xfId="3342" xr:uid="{7F9B5CCB-6984-479C-8621-312FDF585D68}"/>
    <cellStyle name="20% - Accent1 2 2 3 2 2 2 2 2 2 3" xfId="3343" xr:uid="{A03413D8-0AD7-4DCE-A770-D04A68A9C328}"/>
    <cellStyle name="20% - Accent1 2 2 3 2 2 2 2 2 3" xfId="3344" xr:uid="{F4926C18-DEEB-4EA6-8B3F-0D56CAF455E7}"/>
    <cellStyle name="20% - Accent1 2 2 3 2 2 2 2 2 3 2" xfId="3345" xr:uid="{644C9524-551E-4FF0-85EF-69D0A50B5DE3}"/>
    <cellStyle name="20% - Accent1 2 2 3 2 2 2 2 2 4" xfId="3346" xr:uid="{61FA217D-0C55-434B-9F4C-0A5AF1111413}"/>
    <cellStyle name="20% - Accent1 2 2 3 2 2 2 2 3" xfId="3347" xr:uid="{C0C04E4E-0255-4020-ABDA-B29348B0ADEE}"/>
    <cellStyle name="20% - Accent1 2 2 3 2 2 2 2 3 2" xfId="3348" xr:uid="{BDEC3F22-89E0-447D-8C26-B036DAFFEB74}"/>
    <cellStyle name="20% - Accent1 2 2 3 2 2 2 2 3 2 2" xfId="3349" xr:uid="{3F5533CA-C96C-4A37-8BFA-367632ED1703}"/>
    <cellStyle name="20% - Accent1 2 2 3 2 2 2 2 3 2 2 2" xfId="3350" xr:uid="{08B80205-90EE-4C44-8293-66CF6786A3CE}"/>
    <cellStyle name="20% - Accent1 2 2 3 2 2 2 2 3 2 3" xfId="3351" xr:uid="{5B27C4B6-0F09-48F9-B8B3-1FD7744B02CA}"/>
    <cellStyle name="20% - Accent1 2 2 3 2 2 2 2 3 3" xfId="3352" xr:uid="{627A2A64-FD93-445F-B6EE-BFB57844D21C}"/>
    <cellStyle name="20% - Accent1 2 2 3 2 2 2 2 3 3 2" xfId="3353" xr:uid="{DBAC2C53-A3B5-439F-97AF-DD634383593C}"/>
    <cellStyle name="20% - Accent1 2 2 3 2 2 2 2 3 4" xfId="3354" xr:uid="{F5664D4C-4DA0-4775-8E6D-9744F1A13A31}"/>
    <cellStyle name="20% - Accent1 2 2 3 2 2 2 2 4" xfId="3355" xr:uid="{9AA6E2CB-614A-4D63-B151-B75E003C2808}"/>
    <cellStyle name="20% - Accent1 2 2 3 2 2 2 2 4 2" xfId="3356" xr:uid="{7D61581A-1144-422C-B5A0-478B49C75B47}"/>
    <cellStyle name="20% - Accent1 2 2 3 2 2 2 2 4 2 2" xfId="3357" xr:uid="{C5674C5F-5510-498E-9F0E-D340B1D4BF08}"/>
    <cellStyle name="20% - Accent1 2 2 3 2 2 2 2 4 2 2 2" xfId="3358" xr:uid="{0DE8509E-E1BE-4838-A518-91BFE20ADDB7}"/>
    <cellStyle name="20% - Accent1 2 2 3 2 2 2 2 4 2 3" xfId="3359" xr:uid="{40A38A6A-F7D2-42D6-8CA4-4C7DD07CF5B5}"/>
    <cellStyle name="20% - Accent1 2 2 3 2 2 2 2 4 3" xfId="3360" xr:uid="{5D92EAC3-43D6-42DB-916C-988B2360F67C}"/>
    <cellStyle name="20% - Accent1 2 2 3 2 2 2 2 4 3 2" xfId="3361" xr:uid="{849E4667-B767-432B-870C-48134AD750F7}"/>
    <cellStyle name="20% - Accent1 2 2 3 2 2 2 2 4 4" xfId="3362" xr:uid="{0F28013A-9B62-470F-9454-ADE7F7B5E005}"/>
    <cellStyle name="20% - Accent1 2 2 3 2 2 2 2 5" xfId="3363" xr:uid="{2656FA41-686A-4833-B855-E9E280DB397D}"/>
    <cellStyle name="20% - Accent1 2 2 3 2 2 2 2 5 2" xfId="3364" xr:uid="{DA0760F6-572A-4A56-9116-9D296F0855F4}"/>
    <cellStyle name="20% - Accent1 2 2 3 2 2 2 2 5 2 2" xfId="3365" xr:uid="{BFB57FBE-4913-49CF-B313-72137DF4402C}"/>
    <cellStyle name="20% - Accent1 2 2 3 2 2 2 2 5 3" xfId="3366" xr:uid="{25C7FB74-E76D-4A03-A074-409BEB428084}"/>
    <cellStyle name="20% - Accent1 2 2 3 2 2 2 2 6" xfId="3367" xr:uid="{B506F2CD-CEC7-4EE8-BB4E-EF4D35F64941}"/>
    <cellStyle name="20% - Accent1 2 2 3 2 2 2 2 6 2" xfId="3368" xr:uid="{2655918A-5EA5-42DC-A08D-74527634A9F0}"/>
    <cellStyle name="20% - Accent1 2 2 3 2 2 2 2 6 2 2" xfId="3369" xr:uid="{5E7B342A-7533-4FDD-84FE-F90F515E79F7}"/>
    <cellStyle name="20% - Accent1 2 2 3 2 2 2 2 6 3" xfId="3370" xr:uid="{6C748583-3E1D-48B2-9EDA-78C831ED999C}"/>
    <cellStyle name="20% - Accent1 2 2 3 2 2 2 2 7" xfId="3371" xr:uid="{D2B68B33-1157-4CD4-86E1-A870B2390CD6}"/>
    <cellStyle name="20% - Accent1 2 2 3 2 2 2 2 7 2" xfId="3372" xr:uid="{F1CBB431-228E-4097-A30A-FA99486D357B}"/>
    <cellStyle name="20% - Accent1 2 2 3 2 2 2 2 8" xfId="3373" xr:uid="{C43B6F85-7619-4DD1-AC69-6A98F5864A32}"/>
    <cellStyle name="20% - Accent1 2 2 3 2 2 2 2 8 2" xfId="3374" xr:uid="{79F0C5C4-CA1B-48A7-A283-27FE4C0B5EA3}"/>
    <cellStyle name="20% - Accent1 2 2 3 2 2 2 2 9" xfId="3375" xr:uid="{3D518ABE-725A-42EE-A071-816D9E11C976}"/>
    <cellStyle name="20% - Accent1 2 2 3 2 2 2 3" xfId="3376" xr:uid="{E1D698CA-DADC-4002-A7DC-D0BB3E8C11EC}"/>
    <cellStyle name="20% - Accent1 2 2 3 2 2 2 3 2" xfId="3377" xr:uid="{6BF94FC1-73D8-4B2D-952B-B2FD0194080F}"/>
    <cellStyle name="20% - Accent1 2 2 3 2 2 2 3 2 2" xfId="3378" xr:uid="{F195E171-B673-4A0E-80C9-3E20CA5ACCD1}"/>
    <cellStyle name="20% - Accent1 2 2 3 2 2 2 3 2 2 2" xfId="3379" xr:uid="{E2A633D2-DFDE-4F35-A4DA-F3EAEAEF1444}"/>
    <cellStyle name="20% - Accent1 2 2 3 2 2 2 3 2 2 2 2" xfId="3380" xr:uid="{DC04CEF9-1E77-4BE2-AA95-A2C5E8604D96}"/>
    <cellStyle name="20% - Accent1 2 2 3 2 2 2 3 2 2 3" xfId="3381" xr:uid="{2B45E876-F65C-4A28-B843-A246D1F0812C}"/>
    <cellStyle name="20% - Accent1 2 2 3 2 2 2 3 2 3" xfId="3382" xr:uid="{CC4EF3B3-7299-4CAC-830B-28743F6AF148}"/>
    <cellStyle name="20% - Accent1 2 2 3 2 2 2 3 2 3 2" xfId="3383" xr:uid="{71DA9B10-A079-4EBC-B329-DE5B26215BA7}"/>
    <cellStyle name="20% - Accent1 2 2 3 2 2 2 3 2 4" xfId="3384" xr:uid="{4A3D7B98-C146-4625-9D0D-EC3CEB0C287C}"/>
    <cellStyle name="20% - Accent1 2 2 3 2 2 2 3 3" xfId="3385" xr:uid="{52EC808E-006C-4C4C-A9D4-8C072CBA22EE}"/>
    <cellStyle name="20% - Accent1 2 2 3 2 2 2 3 3 2" xfId="3386" xr:uid="{61630E94-96C8-474C-96DA-01767128D0CD}"/>
    <cellStyle name="20% - Accent1 2 2 3 2 2 2 3 3 2 2" xfId="3387" xr:uid="{2076B6AB-45AA-495A-B078-5C438B17C1D1}"/>
    <cellStyle name="20% - Accent1 2 2 3 2 2 2 3 3 2 2 2" xfId="3388" xr:uid="{136180CE-B4D8-43A1-AC09-464572FFACDE}"/>
    <cellStyle name="20% - Accent1 2 2 3 2 2 2 3 3 2 3" xfId="3389" xr:uid="{BBEDCD75-12A5-45C9-9E84-2F895D9B0C93}"/>
    <cellStyle name="20% - Accent1 2 2 3 2 2 2 3 3 3" xfId="3390" xr:uid="{58C74124-DCAB-4FAC-9481-8DE9F7FFE49D}"/>
    <cellStyle name="20% - Accent1 2 2 3 2 2 2 3 3 3 2" xfId="3391" xr:uid="{4EABBFF1-234C-4565-BEA0-2FEFD7F78503}"/>
    <cellStyle name="20% - Accent1 2 2 3 2 2 2 3 3 4" xfId="3392" xr:uid="{48D6DE96-8810-416D-8A43-E41BD0B8E6B6}"/>
    <cellStyle name="20% - Accent1 2 2 3 2 2 2 3 4" xfId="3393" xr:uid="{AA4457EF-4CAC-4615-9816-DF1FD44C7914}"/>
    <cellStyle name="20% - Accent1 2 2 3 2 2 2 3 4 2" xfId="3394" xr:uid="{A6ECBF37-1BA1-4C40-950F-41FEDB72DD0B}"/>
    <cellStyle name="20% - Accent1 2 2 3 2 2 2 3 4 2 2" xfId="3395" xr:uid="{48A41D99-248E-4570-9704-C9B8721F8604}"/>
    <cellStyle name="20% - Accent1 2 2 3 2 2 2 3 4 2 2 2" xfId="3396" xr:uid="{6EF45798-F097-42CC-B533-733D74C8B25B}"/>
    <cellStyle name="20% - Accent1 2 2 3 2 2 2 3 4 2 3" xfId="3397" xr:uid="{B367008C-8C0A-419F-BD43-7C30D3E1FDA9}"/>
    <cellStyle name="20% - Accent1 2 2 3 2 2 2 3 4 3" xfId="3398" xr:uid="{E5C5D727-9445-4DF6-81DA-126EB368FF3E}"/>
    <cellStyle name="20% - Accent1 2 2 3 2 2 2 3 4 3 2" xfId="3399" xr:uid="{DA3C0078-FCD6-4A38-AB6A-079C651C25A0}"/>
    <cellStyle name="20% - Accent1 2 2 3 2 2 2 3 4 4" xfId="3400" xr:uid="{FD715E36-08C5-406F-A9FE-053F1A6C6BB0}"/>
    <cellStyle name="20% - Accent1 2 2 3 2 2 2 3 5" xfId="3401" xr:uid="{E16E13FD-4AF6-42C9-9A92-2EEF69592CA7}"/>
    <cellStyle name="20% - Accent1 2 2 3 2 2 2 3 5 2" xfId="3402" xr:uid="{B5BB478B-36C2-47AD-9A41-3D515FB07CFF}"/>
    <cellStyle name="20% - Accent1 2 2 3 2 2 2 3 5 2 2" xfId="3403" xr:uid="{05F9768B-4F03-4C25-B177-ADBAAEE80FF0}"/>
    <cellStyle name="20% - Accent1 2 2 3 2 2 2 3 5 3" xfId="3404" xr:uid="{3B9843CA-077B-4B60-BBA0-7DCEE025CB9A}"/>
    <cellStyle name="20% - Accent1 2 2 3 2 2 2 3 6" xfId="3405" xr:uid="{5FD09781-F9CC-440D-9456-5D68D0775BF1}"/>
    <cellStyle name="20% - Accent1 2 2 3 2 2 2 3 6 2" xfId="3406" xr:uid="{4883154A-B80D-4EC8-AD0D-5438BF89E3EF}"/>
    <cellStyle name="20% - Accent1 2 2 3 2 2 2 3 6 2 2" xfId="3407" xr:uid="{C52A169A-242A-40A9-A282-255730D5B759}"/>
    <cellStyle name="20% - Accent1 2 2 3 2 2 2 3 6 3" xfId="3408" xr:uid="{22C9EA7B-B77A-4172-90FC-53A2F6E2D393}"/>
    <cellStyle name="20% - Accent1 2 2 3 2 2 2 3 7" xfId="3409" xr:uid="{5ECCFCE0-5A28-48DA-98FC-003ED5A9C259}"/>
    <cellStyle name="20% - Accent1 2 2 3 2 2 2 3 7 2" xfId="3410" xr:uid="{8797D5B6-5C14-4E85-A28B-5068B6FE9F9F}"/>
    <cellStyle name="20% - Accent1 2 2 3 2 2 2 3 8" xfId="3411" xr:uid="{C483E777-6F61-4677-B91D-7D172400E7A7}"/>
    <cellStyle name="20% - Accent1 2 2 3 2 2 2 3 8 2" xfId="3412" xr:uid="{3CE5B52B-3FC1-40F6-988D-54E366EA236C}"/>
    <cellStyle name="20% - Accent1 2 2 3 2 2 2 3 9" xfId="3413" xr:uid="{92197561-BDDA-4635-BF83-03D7E4A0972B}"/>
    <cellStyle name="20% - Accent1 2 2 3 2 2 2 4" xfId="3414" xr:uid="{074757C1-8630-45F0-A3E2-7D9283F46E4E}"/>
    <cellStyle name="20% - Accent1 2 2 3 2 2 2 4 2" xfId="3415" xr:uid="{80AADB59-AD6E-4011-A274-B1EB42163DE6}"/>
    <cellStyle name="20% - Accent1 2 2 3 2 2 2 4 2 2" xfId="3416" xr:uid="{C6BB3D52-3429-4FF5-ABFB-10B7C78E323B}"/>
    <cellStyle name="20% - Accent1 2 2 3 2 2 2 4 2 2 2" xfId="3417" xr:uid="{F6DD74E3-33A1-47C6-9C0A-375C8B6AF817}"/>
    <cellStyle name="20% - Accent1 2 2 3 2 2 2 4 2 3" xfId="3418" xr:uid="{CFC66C9C-F695-4809-82A1-8AEAF60CA4F4}"/>
    <cellStyle name="20% - Accent1 2 2 3 2 2 2 4 3" xfId="3419" xr:uid="{52B28B0C-26B6-4007-B8CF-2CB4981246C3}"/>
    <cellStyle name="20% - Accent1 2 2 3 2 2 2 4 3 2" xfId="3420" xr:uid="{C35A4C7C-D4F1-4989-8056-68FF3595DF3B}"/>
    <cellStyle name="20% - Accent1 2 2 3 2 2 2 4 4" xfId="3421" xr:uid="{0866B22B-EF86-4A9D-BE40-0F5164275ACC}"/>
    <cellStyle name="20% - Accent1 2 2 3 2 2 2 5" xfId="3422" xr:uid="{BC1181E4-155A-4E0A-82B0-A7D19FBC9501}"/>
    <cellStyle name="20% - Accent1 2 2 3 2 2 2 5 2" xfId="3423" xr:uid="{F541C9DB-B24A-4C57-82A2-F05EF9F475AA}"/>
    <cellStyle name="20% - Accent1 2 2 3 2 2 2 5 2 2" xfId="3424" xr:uid="{4BB02391-1B59-45F6-ABEB-61DC133F3D31}"/>
    <cellStyle name="20% - Accent1 2 2 3 2 2 2 5 2 2 2" xfId="3425" xr:uid="{1EFD78BE-056F-4BD3-980F-DC76A5A977DB}"/>
    <cellStyle name="20% - Accent1 2 2 3 2 2 2 5 2 3" xfId="3426" xr:uid="{F647E22E-DD65-4CDB-9E43-BB9D73346421}"/>
    <cellStyle name="20% - Accent1 2 2 3 2 2 2 5 3" xfId="3427" xr:uid="{A73DA012-9621-4363-BE3B-E1B375F80C9A}"/>
    <cellStyle name="20% - Accent1 2 2 3 2 2 2 5 3 2" xfId="3428" xr:uid="{785734E9-1224-4CB4-9F57-7506C5252F06}"/>
    <cellStyle name="20% - Accent1 2 2 3 2 2 2 5 4" xfId="3429" xr:uid="{8484E7FE-F5FF-4222-93DC-63FC0B306D05}"/>
    <cellStyle name="20% - Accent1 2 2 3 2 2 2 6" xfId="3430" xr:uid="{D8EC2790-56BE-4351-BFEC-FDEE98310BA1}"/>
    <cellStyle name="20% - Accent1 2 2 3 2 2 2 6 2" xfId="3431" xr:uid="{12DD097C-6785-4069-BE2D-94CC038DA26D}"/>
    <cellStyle name="20% - Accent1 2 2 3 2 2 2 6 2 2" xfId="3432" xr:uid="{3D83FA8E-C054-4CF5-8F04-E478C0B2411E}"/>
    <cellStyle name="20% - Accent1 2 2 3 2 2 2 6 2 2 2" xfId="3433" xr:uid="{49B68FA8-A23B-40C1-81CB-FEBD2896E075}"/>
    <cellStyle name="20% - Accent1 2 2 3 2 2 2 6 2 3" xfId="3434" xr:uid="{A275D0F5-8DDA-4D3C-9D5D-FB51FF0A100A}"/>
    <cellStyle name="20% - Accent1 2 2 3 2 2 2 6 3" xfId="3435" xr:uid="{735ABA16-9B1E-4946-ACE4-A7046BE29B55}"/>
    <cellStyle name="20% - Accent1 2 2 3 2 2 2 6 3 2" xfId="3436" xr:uid="{732BBC6E-220D-4FC7-AD70-58F7D14E923B}"/>
    <cellStyle name="20% - Accent1 2 2 3 2 2 2 6 4" xfId="3437" xr:uid="{EBEF8BF8-EB8B-41D9-9DE7-8CDFD842A8FB}"/>
    <cellStyle name="20% - Accent1 2 2 3 2 2 2 7" xfId="3438" xr:uid="{C872F82E-37DD-41AD-B9F5-C9EE7FCE9FF2}"/>
    <cellStyle name="20% - Accent1 2 2 3 2 2 2 7 2" xfId="3439" xr:uid="{57258255-C5A6-4EE0-A4C2-8DE09ADBF4AE}"/>
    <cellStyle name="20% - Accent1 2 2 3 2 2 2 7 2 2" xfId="3440" xr:uid="{257BB6E1-4678-4C47-A421-1EBB2F54681A}"/>
    <cellStyle name="20% - Accent1 2 2 3 2 2 2 7 3" xfId="3441" xr:uid="{5AE7ADF5-BD4E-4651-A3B2-E1CAB855BA47}"/>
    <cellStyle name="20% - Accent1 2 2 3 2 2 2 8" xfId="3442" xr:uid="{0291BEA6-EAA9-4C74-ADDE-5E35689B93DB}"/>
    <cellStyle name="20% - Accent1 2 2 3 2 2 2 8 2" xfId="3443" xr:uid="{90A91695-02D5-4BCD-A30F-805ECE49E5C0}"/>
    <cellStyle name="20% - Accent1 2 2 3 2 2 2 8 2 2" xfId="3444" xr:uid="{926182C7-8338-4B96-9F1F-9505A7208CAB}"/>
    <cellStyle name="20% - Accent1 2 2 3 2 2 2 8 3" xfId="3445" xr:uid="{E8CB817D-C9A1-4C54-B870-C7A7838EF190}"/>
    <cellStyle name="20% - Accent1 2 2 3 2 2 2 9" xfId="3446" xr:uid="{DE3BD4A5-115E-49BE-A360-4069DBE1882F}"/>
    <cellStyle name="20% - Accent1 2 2 3 2 2 2 9 2" xfId="3447" xr:uid="{110BE1E0-BFA7-4E60-8468-AB3B3D8574E4}"/>
    <cellStyle name="20% - Accent1 2 2 3 2 2 3" xfId="3448" xr:uid="{26FBAAD6-B103-47CA-A564-F7CD48BEAD71}"/>
    <cellStyle name="20% - Accent1 2 2 3 2 2 3 10" xfId="3449" xr:uid="{04418D5C-8E2A-4C29-9C25-B6BBA88E8AC5}"/>
    <cellStyle name="20% - Accent1 2 2 3 2 2 3 10 2" xfId="3450" xr:uid="{D1DBC614-F487-45BF-ACA3-E5E1836BA565}"/>
    <cellStyle name="20% - Accent1 2 2 3 2 2 3 11" xfId="3451" xr:uid="{9A8C24A8-B4D3-4500-B46C-596C2A8CF17E}"/>
    <cellStyle name="20% - Accent1 2 2 3 2 2 3 2" xfId="3452" xr:uid="{0B141DBB-9C59-46CA-ADE9-95D8ABC3AD01}"/>
    <cellStyle name="20% - Accent1 2 2 3 2 2 3 2 2" xfId="3453" xr:uid="{756CCDE9-4F93-42F8-85AE-32EC5AAA2019}"/>
    <cellStyle name="20% - Accent1 2 2 3 2 2 3 2 2 2" xfId="3454" xr:uid="{A206100B-EC12-4F80-BA17-B9FA747A74AE}"/>
    <cellStyle name="20% - Accent1 2 2 3 2 2 3 2 2 2 2" xfId="3455" xr:uid="{8047474B-AC40-4CA2-94E9-05961E4F100C}"/>
    <cellStyle name="20% - Accent1 2 2 3 2 2 3 2 2 2 2 2" xfId="3456" xr:uid="{05095ACC-4617-4811-82A5-C78E01BABDB8}"/>
    <cellStyle name="20% - Accent1 2 2 3 2 2 3 2 2 2 3" xfId="3457" xr:uid="{DFD96084-03B6-4D36-AD4E-B1B1C6A4575B}"/>
    <cellStyle name="20% - Accent1 2 2 3 2 2 3 2 2 3" xfId="3458" xr:uid="{2B9CBD3D-38CE-4888-90AA-45AA1F52AC50}"/>
    <cellStyle name="20% - Accent1 2 2 3 2 2 3 2 2 3 2" xfId="3459" xr:uid="{183C6743-0929-4A46-8C67-F01AFA2DF5B4}"/>
    <cellStyle name="20% - Accent1 2 2 3 2 2 3 2 2 4" xfId="3460" xr:uid="{41A44097-9A33-4ADC-909C-8ADD4B92E2B0}"/>
    <cellStyle name="20% - Accent1 2 2 3 2 2 3 2 3" xfId="3461" xr:uid="{6512F560-7779-4D93-B835-A66C6C13A301}"/>
    <cellStyle name="20% - Accent1 2 2 3 2 2 3 2 3 2" xfId="3462" xr:uid="{091765A0-6F65-456A-AEA8-EBC78BE3BA25}"/>
    <cellStyle name="20% - Accent1 2 2 3 2 2 3 2 3 2 2" xfId="3463" xr:uid="{C98B2126-539F-40E3-A198-EFEF74DBC9C1}"/>
    <cellStyle name="20% - Accent1 2 2 3 2 2 3 2 3 2 2 2" xfId="3464" xr:uid="{F74DDF2F-12DE-4B40-8889-521BDBDEAE8D}"/>
    <cellStyle name="20% - Accent1 2 2 3 2 2 3 2 3 2 3" xfId="3465" xr:uid="{0130DA1D-9EDD-416F-B68F-D7FFAFB91E4F}"/>
    <cellStyle name="20% - Accent1 2 2 3 2 2 3 2 3 3" xfId="3466" xr:uid="{8ACD3CBF-E5C9-43A4-BB98-1FE0C399D80A}"/>
    <cellStyle name="20% - Accent1 2 2 3 2 2 3 2 3 3 2" xfId="3467" xr:uid="{C68F0F6C-5C3B-4996-ABC3-16EC910BD61C}"/>
    <cellStyle name="20% - Accent1 2 2 3 2 2 3 2 3 4" xfId="3468" xr:uid="{00D06542-DD28-4424-887D-828F8C321A6D}"/>
    <cellStyle name="20% - Accent1 2 2 3 2 2 3 2 4" xfId="3469" xr:uid="{80914292-F55C-4913-A9DF-C1E59B85CA00}"/>
    <cellStyle name="20% - Accent1 2 2 3 2 2 3 2 4 2" xfId="3470" xr:uid="{C216FC6E-ED6D-4B9D-BD8A-0AAC50A684BF}"/>
    <cellStyle name="20% - Accent1 2 2 3 2 2 3 2 4 2 2" xfId="3471" xr:uid="{ADDEB9D9-52FE-41D4-B4E2-9A5B000BCD23}"/>
    <cellStyle name="20% - Accent1 2 2 3 2 2 3 2 4 2 2 2" xfId="3472" xr:uid="{55465426-A27E-4965-98C1-B966C31B83AD}"/>
    <cellStyle name="20% - Accent1 2 2 3 2 2 3 2 4 2 3" xfId="3473" xr:uid="{94D6E64C-13F4-42BA-A172-41F791187168}"/>
    <cellStyle name="20% - Accent1 2 2 3 2 2 3 2 4 3" xfId="3474" xr:uid="{75CB45A9-5B4C-4666-B838-BABE8DF6052A}"/>
    <cellStyle name="20% - Accent1 2 2 3 2 2 3 2 4 3 2" xfId="3475" xr:uid="{3DFA2595-2732-4DC2-AC72-F749F7E5157D}"/>
    <cellStyle name="20% - Accent1 2 2 3 2 2 3 2 4 4" xfId="3476" xr:uid="{8E45E77B-F7EA-448A-8FA0-FF1A9AA9CE31}"/>
    <cellStyle name="20% - Accent1 2 2 3 2 2 3 2 5" xfId="3477" xr:uid="{3CDF3BEC-AF48-4658-83A4-19E1A3DC0A0B}"/>
    <cellStyle name="20% - Accent1 2 2 3 2 2 3 2 5 2" xfId="3478" xr:uid="{D658B568-C73E-44ED-9850-4651993E7CA1}"/>
    <cellStyle name="20% - Accent1 2 2 3 2 2 3 2 5 2 2" xfId="3479" xr:uid="{272C40E6-1D53-44AB-9984-4739593CD425}"/>
    <cellStyle name="20% - Accent1 2 2 3 2 2 3 2 5 3" xfId="3480" xr:uid="{F3E3FDF6-5B42-4DD4-92E7-78EF0E0DC2BC}"/>
    <cellStyle name="20% - Accent1 2 2 3 2 2 3 2 6" xfId="3481" xr:uid="{616E0A50-A33B-4AE1-981F-895E3A67811E}"/>
    <cellStyle name="20% - Accent1 2 2 3 2 2 3 2 6 2" xfId="3482" xr:uid="{800AF9A6-3A99-43A8-8C26-17ECFF769783}"/>
    <cellStyle name="20% - Accent1 2 2 3 2 2 3 2 6 2 2" xfId="3483" xr:uid="{655F5C77-8EF6-4A05-96CA-3F017102DEEA}"/>
    <cellStyle name="20% - Accent1 2 2 3 2 2 3 2 6 3" xfId="3484" xr:uid="{48C80255-F2D9-493E-B27C-355BBF13910C}"/>
    <cellStyle name="20% - Accent1 2 2 3 2 2 3 2 7" xfId="3485" xr:uid="{F479405B-2D6A-4263-A354-8CC9EF0CCB99}"/>
    <cellStyle name="20% - Accent1 2 2 3 2 2 3 2 7 2" xfId="3486" xr:uid="{63B37279-76D2-4670-B5D5-8D835962D40A}"/>
    <cellStyle name="20% - Accent1 2 2 3 2 2 3 2 8" xfId="3487" xr:uid="{9DB8D913-1C47-4326-B224-AEED7EC7263E}"/>
    <cellStyle name="20% - Accent1 2 2 3 2 2 3 2 8 2" xfId="3488" xr:uid="{61DE252B-77E9-4DF7-AA4E-60681E61BC27}"/>
    <cellStyle name="20% - Accent1 2 2 3 2 2 3 2 9" xfId="3489" xr:uid="{AC0D6B3E-A391-4A72-84B5-8FDA32256C53}"/>
    <cellStyle name="20% - Accent1 2 2 3 2 2 3 3" xfId="3490" xr:uid="{549CA960-24D6-4EC1-B7AA-9B63420C7445}"/>
    <cellStyle name="20% - Accent1 2 2 3 2 2 3 3 2" xfId="3491" xr:uid="{A2BC2A64-8099-4D10-BDBE-71F135A9C03C}"/>
    <cellStyle name="20% - Accent1 2 2 3 2 2 3 3 2 2" xfId="3492" xr:uid="{5719EB46-1CBF-4389-A22C-642C04A82D5E}"/>
    <cellStyle name="20% - Accent1 2 2 3 2 2 3 3 2 2 2" xfId="3493" xr:uid="{BBD9B4C4-7533-4E9E-82F5-99401501FC28}"/>
    <cellStyle name="20% - Accent1 2 2 3 2 2 3 3 2 2 2 2" xfId="3494" xr:uid="{EC071195-0239-437C-A9BA-5DF797C213D9}"/>
    <cellStyle name="20% - Accent1 2 2 3 2 2 3 3 2 2 3" xfId="3495" xr:uid="{61F15F7A-C912-43FF-A03C-6986CE943DF6}"/>
    <cellStyle name="20% - Accent1 2 2 3 2 2 3 3 2 3" xfId="3496" xr:uid="{B691AAAF-DABF-4EB4-B570-39693CD403A5}"/>
    <cellStyle name="20% - Accent1 2 2 3 2 2 3 3 2 3 2" xfId="3497" xr:uid="{A4438099-2CC6-4478-A8A9-03F9C06A205B}"/>
    <cellStyle name="20% - Accent1 2 2 3 2 2 3 3 2 4" xfId="3498" xr:uid="{39E077B0-1B9D-4E84-A3C9-99E396D5A82F}"/>
    <cellStyle name="20% - Accent1 2 2 3 2 2 3 3 3" xfId="3499" xr:uid="{486FC9E2-5C8B-448E-8D3D-6BC13C36E04E}"/>
    <cellStyle name="20% - Accent1 2 2 3 2 2 3 3 3 2" xfId="3500" xr:uid="{189894BD-23FE-4394-8546-7F9A3CCBBE11}"/>
    <cellStyle name="20% - Accent1 2 2 3 2 2 3 3 3 2 2" xfId="3501" xr:uid="{B9840E69-C9FF-4D28-B45F-1EE6E686C3CD}"/>
    <cellStyle name="20% - Accent1 2 2 3 2 2 3 3 3 2 2 2" xfId="3502" xr:uid="{8E389093-77C5-41AE-A46B-0EC19A2452B1}"/>
    <cellStyle name="20% - Accent1 2 2 3 2 2 3 3 3 2 3" xfId="3503" xr:uid="{6916A405-E15A-471C-A98B-7177A956CC32}"/>
    <cellStyle name="20% - Accent1 2 2 3 2 2 3 3 3 3" xfId="3504" xr:uid="{5AA3A4A6-2210-45BC-B1A1-AE6DA291054F}"/>
    <cellStyle name="20% - Accent1 2 2 3 2 2 3 3 3 3 2" xfId="3505" xr:uid="{D073401E-9EF8-4E20-9618-AECF3A3A0F3F}"/>
    <cellStyle name="20% - Accent1 2 2 3 2 2 3 3 3 4" xfId="3506" xr:uid="{F7048709-CB5E-4C0E-A6B0-CCA8FD53BB0D}"/>
    <cellStyle name="20% - Accent1 2 2 3 2 2 3 3 4" xfId="3507" xr:uid="{C1FFE1BD-F195-4A81-89FC-4065ABDF7609}"/>
    <cellStyle name="20% - Accent1 2 2 3 2 2 3 3 4 2" xfId="3508" xr:uid="{A60728B2-5A64-4D81-9E1A-2FF43F83E67C}"/>
    <cellStyle name="20% - Accent1 2 2 3 2 2 3 3 4 2 2" xfId="3509" xr:uid="{60919D2F-A25B-416F-99F8-67819A20B0B3}"/>
    <cellStyle name="20% - Accent1 2 2 3 2 2 3 3 4 2 2 2" xfId="3510" xr:uid="{24C93D1D-A59B-42E9-BC44-919B8DDA26AD}"/>
    <cellStyle name="20% - Accent1 2 2 3 2 2 3 3 4 2 3" xfId="3511" xr:uid="{016D83E9-426B-4D22-8245-B49DDA032FCB}"/>
    <cellStyle name="20% - Accent1 2 2 3 2 2 3 3 4 3" xfId="3512" xr:uid="{E5CC71DF-EDE9-44C8-8CAE-D2EF0EEB8630}"/>
    <cellStyle name="20% - Accent1 2 2 3 2 2 3 3 4 3 2" xfId="3513" xr:uid="{356D0231-8739-4802-A780-B1C4B0F73A33}"/>
    <cellStyle name="20% - Accent1 2 2 3 2 2 3 3 4 4" xfId="3514" xr:uid="{E9AD662F-FD96-4D29-8BDA-09A4022A3259}"/>
    <cellStyle name="20% - Accent1 2 2 3 2 2 3 3 5" xfId="3515" xr:uid="{8F3B2EF2-1308-47B5-A659-283D2B027DB2}"/>
    <cellStyle name="20% - Accent1 2 2 3 2 2 3 3 5 2" xfId="3516" xr:uid="{377ACF9C-292F-4D5E-AD9F-6A73CA302A17}"/>
    <cellStyle name="20% - Accent1 2 2 3 2 2 3 3 5 2 2" xfId="3517" xr:uid="{AAF7C067-C312-4B33-B458-9F84302FAC59}"/>
    <cellStyle name="20% - Accent1 2 2 3 2 2 3 3 5 3" xfId="3518" xr:uid="{D9D66E2C-114F-480A-BF7B-0FB56A02C40D}"/>
    <cellStyle name="20% - Accent1 2 2 3 2 2 3 3 6" xfId="3519" xr:uid="{46E0EB53-ADF7-4B53-A3CB-E7DE881E6345}"/>
    <cellStyle name="20% - Accent1 2 2 3 2 2 3 3 6 2" xfId="3520" xr:uid="{E5451350-DDAD-49C5-9BA5-989A2DE5ACAD}"/>
    <cellStyle name="20% - Accent1 2 2 3 2 2 3 3 6 2 2" xfId="3521" xr:uid="{FAE2775E-78D3-4BA6-B84F-8D349C337EFB}"/>
    <cellStyle name="20% - Accent1 2 2 3 2 2 3 3 6 3" xfId="3522" xr:uid="{315D0193-C86C-4375-9982-4F20D5161883}"/>
    <cellStyle name="20% - Accent1 2 2 3 2 2 3 3 7" xfId="3523" xr:uid="{978BAA37-7A4B-474E-B4D8-80DA877CB51B}"/>
    <cellStyle name="20% - Accent1 2 2 3 2 2 3 3 7 2" xfId="3524" xr:uid="{2E2184A1-FD49-4AD0-90CA-32D44BF9E1A4}"/>
    <cellStyle name="20% - Accent1 2 2 3 2 2 3 3 8" xfId="3525" xr:uid="{31673A78-216F-412A-9603-E0A0EFDC6B22}"/>
    <cellStyle name="20% - Accent1 2 2 3 2 2 3 3 8 2" xfId="3526" xr:uid="{9E9A2C0C-5883-43ED-9EF3-04F387C3A1E5}"/>
    <cellStyle name="20% - Accent1 2 2 3 2 2 3 3 9" xfId="3527" xr:uid="{92B70262-DB83-4832-9434-759A4F2C50C1}"/>
    <cellStyle name="20% - Accent1 2 2 3 2 2 3 4" xfId="3528" xr:uid="{AA6653A3-98AA-443B-A771-562C9FA225D2}"/>
    <cellStyle name="20% - Accent1 2 2 3 2 2 3 4 2" xfId="3529" xr:uid="{7D63658D-6AA8-42DD-9566-0C225F6628C5}"/>
    <cellStyle name="20% - Accent1 2 2 3 2 2 3 4 2 2" xfId="3530" xr:uid="{126FCB22-3248-48F9-A49D-DF49ABDA9AC5}"/>
    <cellStyle name="20% - Accent1 2 2 3 2 2 3 4 2 2 2" xfId="3531" xr:uid="{CA63892C-C4FB-455F-A4F8-96582594FF91}"/>
    <cellStyle name="20% - Accent1 2 2 3 2 2 3 4 2 3" xfId="3532" xr:uid="{B7FB9F84-ED3C-4E84-9D67-4CACC64B95DE}"/>
    <cellStyle name="20% - Accent1 2 2 3 2 2 3 4 3" xfId="3533" xr:uid="{D3FF9FCA-F2E3-40BE-BCC0-943A41D8DA1A}"/>
    <cellStyle name="20% - Accent1 2 2 3 2 2 3 4 3 2" xfId="3534" xr:uid="{0B0B5EDE-A1BA-43C5-BE87-061BF6327C24}"/>
    <cellStyle name="20% - Accent1 2 2 3 2 2 3 4 4" xfId="3535" xr:uid="{B7123A8F-8050-47D3-B379-C579CB738C86}"/>
    <cellStyle name="20% - Accent1 2 2 3 2 2 3 5" xfId="3536" xr:uid="{87B0BB6B-5720-4F5D-9E3E-D91DF9F66123}"/>
    <cellStyle name="20% - Accent1 2 2 3 2 2 3 5 2" xfId="3537" xr:uid="{756AEBDA-361A-4D06-9448-ABED235B5B77}"/>
    <cellStyle name="20% - Accent1 2 2 3 2 2 3 5 2 2" xfId="3538" xr:uid="{BBC943C8-E4FB-4FAE-80E1-AB62FBC95DEB}"/>
    <cellStyle name="20% - Accent1 2 2 3 2 2 3 5 2 2 2" xfId="3539" xr:uid="{CDC8F067-5235-47C4-8C9B-01E3AA0F309F}"/>
    <cellStyle name="20% - Accent1 2 2 3 2 2 3 5 2 3" xfId="3540" xr:uid="{87660FF4-9FF7-43A5-A171-3388CEB97B7C}"/>
    <cellStyle name="20% - Accent1 2 2 3 2 2 3 5 3" xfId="3541" xr:uid="{2371097D-EE65-40DE-9EFD-F82B938F5367}"/>
    <cellStyle name="20% - Accent1 2 2 3 2 2 3 5 3 2" xfId="3542" xr:uid="{20483BF4-6008-430B-805E-13C17F9127BA}"/>
    <cellStyle name="20% - Accent1 2 2 3 2 2 3 5 4" xfId="3543" xr:uid="{5A129A95-EF46-4263-B4E6-5A8AD5B1B90D}"/>
    <cellStyle name="20% - Accent1 2 2 3 2 2 3 6" xfId="3544" xr:uid="{8940BCD0-E3F0-4D41-976D-40C80BE2771B}"/>
    <cellStyle name="20% - Accent1 2 2 3 2 2 3 6 2" xfId="3545" xr:uid="{8152A299-BB5E-4A85-BACA-188B8F74B354}"/>
    <cellStyle name="20% - Accent1 2 2 3 2 2 3 6 2 2" xfId="3546" xr:uid="{85E63E04-1560-4F65-AC88-D33916A04C54}"/>
    <cellStyle name="20% - Accent1 2 2 3 2 2 3 6 2 2 2" xfId="3547" xr:uid="{6CAE7FCF-6143-4CD6-950D-B42A2B43BE04}"/>
    <cellStyle name="20% - Accent1 2 2 3 2 2 3 6 2 3" xfId="3548" xr:uid="{D4B70FE0-4FB8-4FCA-9967-40B50F192F18}"/>
    <cellStyle name="20% - Accent1 2 2 3 2 2 3 6 3" xfId="3549" xr:uid="{4FD5BDF0-DF96-4BC0-80EF-12B887CBF728}"/>
    <cellStyle name="20% - Accent1 2 2 3 2 2 3 6 3 2" xfId="3550" xr:uid="{792C67BE-284B-4A40-BB56-DA867ECFC0D1}"/>
    <cellStyle name="20% - Accent1 2 2 3 2 2 3 6 4" xfId="3551" xr:uid="{D9F2C09D-0C3B-44E9-997C-628BDBE70631}"/>
    <cellStyle name="20% - Accent1 2 2 3 2 2 3 7" xfId="3552" xr:uid="{AA716391-7E25-4E98-A9F2-0C6E1DE039B7}"/>
    <cellStyle name="20% - Accent1 2 2 3 2 2 3 7 2" xfId="3553" xr:uid="{B4252D9E-2E74-4328-B017-47EED4DD6655}"/>
    <cellStyle name="20% - Accent1 2 2 3 2 2 3 7 2 2" xfId="3554" xr:uid="{E5EDE007-D40B-421F-B8B6-CC93760CB103}"/>
    <cellStyle name="20% - Accent1 2 2 3 2 2 3 7 3" xfId="3555" xr:uid="{CC82AF32-BFDE-40B6-AD0D-7709CA75314A}"/>
    <cellStyle name="20% - Accent1 2 2 3 2 2 3 8" xfId="3556" xr:uid="{1159A228-0A8F-4D9D-8288-5664CE8551FF}"/>
    <cellStyle name="20% - Accent1 2 2 3 2 2 3 8 2" xfId="3557" xr:uid="{BAC8C011-B458-4283-B234-6C6E2F297D28}"/>
    <cellStyle name="20% - Accent1 2 2 3 2 2 3 8 2 2" xfId="3558" xr:uid="{07AE0308-A655-4486-9028-96DC2219FE98}"/>
    <cellStyle name="20% - Accent1 2 2 3 2 2 3 8 3" xfId="3559" xr:uid="{9C62C07F-D4B5-4F33-B75B-51760CDBC0FD}"/>
    <cellStyle name="20% - Accent1 2 2 3 2 2 3 9" xfId="3560" xr:uid="{02F5BC5B-67D5-4DB1-9DA7-29ACC9550766}"/>
    <cellStyle name="20% - Accent1 2 2 3 2 2 3 9 2" xfId="3561" xr:uid="{9A68CC02-3202-4BBC-9873-D4BD2FBA0FF4}"/>
    <cellStyle name="20% - Accent1 2 2 3 2 2 4" xfId="3562" xr:uid="{700BA7C8-8B1E-4673-AFCD-E7457EDEC22E}"/>
    <cellStyle name="20% - Accent1 2 2 3 2 2 4 10" xfId="3563" xr:uid="{2A025DA2-94C0-4835-A7A7-23ACF08D55DD}"/>
    <cellStyle name="20% - Accent1 2 2 3 2 2 4 10 2" xfId="3564" xr:uid="{9324B331-1E97-468E-BE29-3E900EB148FE}"/>
    <cellStyle name="20% - Accent1 2 2 3 2 2 4 11" xfId="3565" xr:uid="{3E8B79BA-E7DB-48B8-B752-25342AF89E46}"/>
    <cellStyle name="20% - Accent1 2 2 3 2 2 4 2" xfId="3566" xr:uid="{C32D7227-669A-40CB-9DC9-E862D703AAB9}"/>
    <cellStyle name="20% - Accent1 2 2 3 2 2 4 2 2" xfId="3567" xr:uid="{55843B19-0BC9-4A76-AB66-21F63056463C}"/>
    <cellStyle name="20% - Accent1 2 2 3 2 2 4 2 2 2" xfId="3568" xr:uid="{6CD7DC50-8470-47E6-AA28-386DEB3028C7}"/>
    <cellStyle name="20% - Accent1 2 2 3 2 2 4 2 2 2 2" xfId="3569" xr:uid="{A56196F7-B09D-4BF2-9A39-DE72767BCDF6}"/>
    <cellStyle name="20% - Accent1 2 2 3 2 2 4 2 2 2 2 2" xfId="3570" xr:uid="{6C304E20-98A2-41AB-B9B1-B12FA7FD4212}"/>
    <cellStyle name="20% - Accent1 2 2 3 2 2 4 2 2 2 3" xfId="3571" xr:uid="{822CF6C7-3915-43BF-BAC9-F205D9AC991F}"/>
    <cellStyle name="20% - Accent1 2 2 3 2 2 4 2 2 3" xfId="3572" xr:uid="{ED513C31-FD8C-4171-BCFD-65323C757535}"/>
    <cellStyle name="20% - Accent1 2 2 3 2 2 4 2 2 3 2" xfId="3573" xr:uid="{B80D45C9-D1CE-4851-9606-2E98B6DACF18}"/>
    <cellStyle name="20% - Accent1 2 2 3 2 2 4 2 2 4" xfId="3574" xr:uid="{545B63D1-8343-41FB-9077-468A52114760}"/>
    <cellStyle name="20% - Accent1 2 2 3 2 2 4 2 3" xfId="3575" xr:uid="{1DC801C5-FD6B-4716-9957-28D1387238DC}"/>
    <cellStyle name="20% - Accent1 2 2 3 2 2 4 2 3 2" xfId="3576" xr:uid="{B62461EB-D874-44E0-BB28-B1E54AB3A230}"/>
    <cellStyle name="20% - Accent1 2 2 3 2 2 4 2 3 2 2" xfId="3577" xr:uid="{D7ED65DD-4D6E-405E-B7EE-E3936F9A889C}"/>
    <cellStyle name="20% - Accent1 2 2 3 2 2 4 2 3 2 2 2" xfId="3578" xr:uid="{9B7E1F5B-2B5D-400D-AF4E-AA526F3CCC80}"/>
    <cellStyle name="20% - Accent1 2 2 3 2 2 4 2 3 2 3" xfId="3579" xr:uid="{D0A8CE1A-E994-490A-9A7E-9C9EAF0BA790}"/>
    <cellStyle name="20% - Accent1 2 2 3 2 2 4 2 3 3" xfId="3580" xr:uid="{BB9180E1-488E-4DE3-9AB9-3A3C9247972A}"/>
    <cellStyle name="20% - Accent1 2 2 3 2 2 4 2 3 3 2" xfId="3581" xr:uid="{8F046574-581E-49B3-B9E1-1636EAE969EA}"/>
    <cellStyle name="20% - Accent1 2 2 3 2 2 4 2 3 4" xfId="3582" xr:uid="{555A8613-697D-410C-834B-D52647D1FA7E}"/>
    <cellStyle name="20% - Accent1 2 2 3 2 2 4 2 4" xfId="3583" xr:uid="{831A3AEF-5D45-4583-BB0A-72F5E734E6C3}"/>
    <cellStyle name="20% - Accent1 2 2 3 2 2 4 2 4 2" xfId="3584" xr:uid="{B676B2EC-7700-4C81-AC54-200EA26010A1}"/>
    <cellStyle name="20% - Accent1 2 2 3 2 2 4 2 4 2 2" xfId="3585" xr:uid="{8F7837F8-27AF-433A-B22D-5462267F3315}"/>
    <cellStyle name="20% - Accent1 2 2 3 2 2 4 2 4 2 2 2" xfId="3586" xr:uid="{0F53A689-2A6A-4735-BC3A-7758BCAB6E3E}"/>
    <cellStyle name="20% - Accent1 2 2 3 2 2 4 2 4 2 3" xfId="3587" xr:uid="{3A845FA8-8368-4CAF-91DE-D63128962700}"/>
    <cellStyle name="20% - Accent1 2 2 3 2 2 4 2 4 3" xfId="3588" xr:uid="{ABF04CC0-EF37-405F-9388-01EFC7B4F493}"/>
    <cellStyle name="20% - Accent1 2 2 3 2 2 4 2 4 3 2" xfId="3589" xr:uid="{155B6AF7-7E0F-4BDC-B133-C173A12E8086}"/>
    <cellStyle name="20% - Accent1 2 2 3 2 2 4 2 4 4" xfId="3590" xr:uid="{82AF294E-7D28-4338-BA80-03B3CDEF713E}"/>
    <cellStyle name="20% - Accent1 2 2 3 2 2 4 2 5" xfId="3591" xr:uid="{2DFBB0A4-6B7B-496F-B2AE-56FA28C1731E}"/>
    <cellStyle name="20% - Accent1 2 2 3 2 2 4 2 5 2" xfId="3592" xr:uid="{D4321E03-EEA4-4F6C-92E5-FB8CAED6BCB7}"/>
    <cellStyle name="20% - Accent1 2 2 3 2 2 4 2 5 2 2" xfId="3593" xr:uid="{3CF72CD4-B126-410A-96B7-B9241D9BE8D6}"/>
    <cellStyle name="20% - Accent1 2 2 3 2 2 4 2 5 3" xfId="3594" xr:uid="{F33CF991-3AF6-4EF2-AEFE-14FCFB12EA03}"/>
    <cellStyle name="20% - Accent1 2 2 3 2 2 4 2 6" xfId="3595" xr:uid="{DB39D66E-B5D2-416E-8A10-235EB9906918}"/>
    <cellStyle name="20% - Accent1 2 2 3 2 2 4 2 6 2" xfId="3596" xr:uid="{E11D810B-FA62-41F8-9485-910F3E157397}"/>
    <cellStyle name="20% - Accent1 2 2 3 2 2 4 2 6 2 2" xfId="3597" xr:uid="{5EFCAEA8-1B69-4AE4-B152-76762465BA20}"/>
    <cellStyle name="20% - Accent1 2 2 3 2 2 4 2 6 3" xfId="3598" xr:uid="{643AB88E-2AD0-4A26-8952-246BCCC14A64}"/>
    <cellStyle name="20% - Accent1 2 2 3 2 2 4 2 7" xfId="3599" xr:uid="{3CDF4DF3-90B6-4C9B-9E7C-6EFFDA9F51C1}"/>
    <cellStyle name="20% - Accent1 2 2 3 2 2 4 2 7 2" xfId="3600" xr:uid="{778552A1-8FA5-4CF5-8B57-C11074132382}"/>
    <cellStyle name="20% - Accent1 2 2 3 2 2 4 2 8" xfId="3601" xr:uid="{D6AE4430-EF9A-49FB-A3D2-A08DF5DADE60}"/>
    <cellStyle name="20% - Accent1 2 2 3 2 2 4 2 8 2" xfId="3602" xr:uid="{3AC68CAB-9EB4-40E6-A736-E16E67EF3084}"/>
    <cellStyle name="20% - Accent1 2 2 3 2 2 4 2 9" xfId="3603" xr:uid="{7D2EF999-6699-49F7-8599-21D8C6565FAB}"/>
    <cellStyle name="20% - Accent1 2 2 3 2 2 4 3" xfId="3604" xr:uid="{CE4B4FC3-0559-424B-9497-CDD98D6B1F2C}"/>
    <cellStyle name="20% - Accent1 2 2 3 2 2 4 3 2" xfId="3605" xr:uid="{5FB98BD4-3BBA-459C-B58A-EC6A9D597A36}"/>
    <cellStyle name="20% - Accent1 2 2 3 2 2 4 3 2 2" xfId="3606" xr:uid="{38391824-CB50-4BC7-ACC5-35B71B9AEEAC}"/>
    <cellStyle name="20% - Accent1 2 2 3 2 2 4 3 2 2 2" xfId="3607" xr:uid="{FF6B3365-E9F0-4CD3-B6BE-ACB27CA1D58E}"/>
    <cellStyle name="20% - Accent1 2 2 3 2 2 4 3 2 2 2 2" xfId="3608" xr:uid="{9C2D61EC-ADCE-4C51-921A-BA4D461B0D4C}"/>
    <cellStyle name="20% - Accent1 2 2 3 2 2 4 3 2 2 3" xfId="3609" xr:uid="{2D2A0BE3-CF43-4F8A-8F2F-2399C3B351CB}"/>
    <cellStyle name="20% - Accent1 2 2 3 2 2 4 3 2 3" xfId="3610" xr:uid="{6547066E-D329-40EB-9AC3-A4EBBB0BDF0F}"/>
    <cellStyle name="20% - Accent1 2 2 3 2 2 4 3 2 3 2" xfId="3611" xr:uid="{46176F55-9C56-4F2B-9B9A-1FE30E5D86BF}"/>
    <cellStyle name="20% - Accent1 2 2 3 2 2 4 3 2 4" xfId="3612" xr:uid="{35EDA016-95D1-4D71-BF23-C685267DECF0}"/>
    <cellStyle name="20% - Accent1 2 2 3 2 2 4 3 3" xfId="3613" xr:uid="{BB20F8DF-837B-407D-BE26-D504DDCC17BD}"/>
    <cellStyle name="20% - Accent1 2 2 3 2 2 4 3 3 2" xfId="3614" xr:uid="{B6A5C016-AE41-4788-8316-0C9558CA6091}"/>
    <cellStyle name="20% - Accent1 2 2 3 2 2 4 3 3 2 2" xfId="3615" xr:uid="{85267D12-192E-42FA-9977-3DEACB8E677A}"/>
    <cellStyle name="20% - Accent1 2 2 3 2 2 4 3 3 2 2 2" xfId="3616" xr:uid="{BFB28BE2-3325-4F42-8540-C08048D8DFFC}"/>
    <cellStyle name="20% - Accent1 2 2 3 2 2 4 3 3 2 3" xfId="3617" xr:uid="{3E9AEE02-79A1-41A8-8941-F53178F24498}"/>
    <cellStyle name="20% - Accent1 2 2 3 2 2 4 3 3 3" xfId="3618" xr:uid="{B726E5F9-EA90-4414-B681-28CA31DF3145}"/>
    <cellStyle name="20% - Accent1 2 2 3 2 2 4 3 3 3 2" xfId="3619" xr:uid="{9A4BDC94-7FA7-4697-B92B-FA10A969CF3B}"/>
    <cellStyle name="20% - Accent1 2 2 3 2 2 4 3 3 4" xfId="3620" xr:uid="{15C5F856-9520-4AF6-A7CE-658FE8886CE2}"/>
    <cellStyle name="20% - Accent1 2 2 3 2 2 4 3 4" xfId="3621" xr:uid="{71E66311-037F-4341-A262-7B9190DF5025}"/>
    <cellStyle name="20% - Accent1 2 2 3 2 2 4 3 4 2" xfId="3622" xr:uid="{023C334A-8B1E-44A3-9F5B-B608C707D7DB}"/>
    <cellStyle name="20% - Accent1 2 2 3 2 2 4 3 4 2 2" xfId="3623" xr:uid="{5CD7E335-A8DD-4007-B35D-13A05077EB6F}"/>
    <cellStyle name="20% - Accent1 2 2 3 2 2 4 3 4 2 2 2" xfId="3624" xr:uid="{E51FCF15-57CD-40AD-8374-A9BEE2FA69B4}"/>
    <cellStyle name="20% - Accent1 2 2 3 2 2 4 3 4 2 3" xfId="3625" xr:uid="{11438608-9C49-494A-8FF7-EF48B3BF51DE}"/>
    <cellStyle name="20% - Accent1 2 2 3 2 2 4 3 4 3" xfId="3626" xr:uid="{5D6B2B6E-2D33-48EE-8FE7-9494FDF28155}"/>
    <cellStyle name="20% - Accent1 2 2 3 2 2 4 3 4 3 2" xfId="3627" xr:uid="{BD1CD263-B122-43F4-B12F-F191E6132A1E}"/>
    <cellStyle name="20% - Accent1 2 2 3 2 2 4 3 4 4" xfId="3628" xr:uid="{6CEAB7E6-B449-409C-AA7F-5A3E27211954}"/>
    <cellStyle name="20% - Accent1 2 2 3 2 2 4 3 5" xfId="3629" xr:uid="{48AFB4C8-4A33-4674-B2BD-0CDBBAFA71F6}"/>
    <cellStyle name="20% - Accent1 2 2 3 2 2 4 3 5 2" xfId="3630" xr:uid="{B29E8DD6-AC18-4408-9697-71957BAC9837}"/>
    <cellStyle name="20% - Accent1 2 2 3 2 2 4 3 5 2 2" xfId="3631" xr:uid="{D838D8BF-ACB4-411D-85C0-87A4EAB53EB1}"/>
    <cellStyle name="20% - Accent1 2 2 3 2 2 4 3 5 3" xfId="3632" xr:uid="{C86A24B5-F965-4A08-93DE-B3BDF81DCBC1}"/>
    <cellStyle name="20% - Accent1 2 2 3 2 2 4 3 6" xfId="3633" xr:uid="{476FEB48-D1FB-4BF7-947F-B89FA3F4CED3}"/>
    <cellStyle name="20% - Accent1 2 2 3 2 2 4 3 6 2" xfId="3634" xr:uid="{2961F848-A517-4530-87C4-C6573BC99986}"/>
    <cellStyle name="20% - Accent1 2 2 3 2 2 4 3 6 2 2" xfId="3635" xr:uid="{165C9F4E-CDDF-41A8-80A7-6424EDE15C3B}"/>
    <cellStyle name="20% - Accent1 2 2 3 2 2 4 3 6 3" xfId="3636" xr:uid="{1B921357-0AF7-48B4-B759-EFF1D7ABC17F}"/>
    <cellStyle name="20% - Accent1 2 2 3 2 2 4 3 7" xfId="3637" xr:uid="{E70A57F3-8CC6-4E5E-AF57-A81B792795B6}"/>
    <cellStyle name="20% - Accent1 2 2 3 2 2 4 3 7 2" xfId="3638" xr:uid="{91D7A364-A9A9-44E4-B1D4-0247DB8CAF15}"/>
    <cellStyle name="20% - Accent1 2 2 3 2 2 4 3 8" xfId="3639" xr:uid="{F9876671-250E-48C1-9357-0061E99E6338}"/>
    <cellStyle name="20% - Accent1 2 2 3 2 2 4 3 8 2" xfId="3640" xr:uid="{DC882ED7-5C7E-479D-83D4-4CEEE682BCE0}"/>
    <cellStyle name="20% - Accent1 2 2 3 2 2 4 3 9" xfId="3641" xr:uid="{E19FD067-5C98-4A33-A884-8CA994199121}"/>
    <cellStyle name="20% - Accent1 2 2 3 2 2 4 4" xfId="3642" xr:uid="{1109CCF0-50EF-48A8-A06D-CD2AC4880D07}"/>
    <cellStyle name="20% - Accent1 2 2 3 2 2 4 4 2" xfId="3643" xr:uid="{D0E9F11D-28BD-4850-9355-C2FEDF69CFF9}"/>
    <cellStyle name="20% - Accent1 2 2 3 2 2 4 4 2 2" xfId="3644" xr:uid="{F6EFD5AD-ADB1-4E59-A306-CFA9512792B1}"/>
    <cellStyle name="20% - Accent1 2 2 3 2 2 4 4 2 2 2" xfId="3645" xr:uid="{CC14E39F-7336-40C6-8D81-223F05217AAA}"/>
    <cellStyle name="20% - Accent1 2 2 3 2 2 4 4 2 3" xfId="3646" xr:uid="{4A597B98-7ED1-4F6F-887A-FC4F29C98135}"/>
    <cellStyle name="20% - Accent1 2 2 3 2 2 4 4 3" xfId="3647" xr:uid="{EF99E4E1-368F-4A0A-9035-0CBAA84E3F8D}"/>
    <cellStyle name="20% - Accent1 2 2 3 2 2 4 4 3 2" xfId="3648" xr:uid="{5AEA7253-02B1-4E22-8ADE-C8BF277A480D}"/>
    <cellStyle name="20% - Accent1 2 2 3 2 2 4 4 4" xfId="3649" xr:uid="{5CAFC29D-FDD7-4501-A805-CB95BC3A8DAA}"/>
    <cellStyle name="20% - Accent1 2 2 3 2 2 4 5" xfId="3650" xr:uid="{92847C1E-F1C0-4048-BE88-00DCF23E2D87}"/>
    <cellStyle name="20% - Accent1 2 2 3 2 2 4 5 2" xfId="3651" xr:uid="{C82AA061-5B3E-4848-9119-61032404C615}"/>
    <cellStyle name="20% - Accent1 2 2 3 2 2 4 5 2 2" xfId="3652" xr:uid="{44711300-5865-4CE6-908F-593A6EE4B4AE}"/>
    <cellStyle name="20% - Accent1 2 2 3 2 2 4 5 2 2 2" xfId="3653" xr:uid="{C20BC4D2-5922-4E0B-B10C-868B6A0FE791}"/>
    <cellStyle name="20% - Accent1 2 2 3 2 2 4 5 2 3" xfId="3654" xr:uid="{82F03D4D-38F4-4CB1-9977-978EA0C2A8D6}"/>
    <cellStyle name="20% - Accent1 2 2 3 2 2 4 5 3" xfId="3655" xr:uid="{3980B4EB-58FD-4B57-B782-DFEDD265C096}"/>
    <cellStyle name="20% - Accent1 2 2 3 2 2 4 5 3 2" xfId="3656" xr:uid="{79FC900C-2DDA-4DD1-A416-B5244A2A23A6}"/>
    <cellStyle name="20% - Accent1 2 2 3 2 2 4 5 4" xfId="3657" xr:uid="{D10A89AD-3EC9-4AD8-A9C7-F261DAB28AA0}"/>
    <cellStyle name="20% - Accent1 2 2 3 2 2 4 6" xfId="3658" xr:uid="{0AC7F4E9-E4D3-44B7-8C9D-6E7009055663}"/>
    <cellStyle name="20% - Accent1 2 2 3 2 2 4 6 2" xfId="3659" xr:uid="{F0902A6F-54DD-4F0C-9E54-220C202EF278}"/>
    <cellStyle name="20% - Accent1 2 2 3 2 2 4 6 2 2" xfId="3660" xr:uid="{FC4001E7-8100-400B-B476-84928E31BCC7}"/>
    <cellStyle name="20% - Accent1 2 2 3 2 2 4 6 2 2 2" xfId="3661" xr:uid="{87884FC8-49E3-4EC3-99B8-30E8325FC23F}"/>
    <cellStyle name="20% - Accent1 2 2 3 2 2 4 6 2 3" xfId="3662" xr:uid="{4E42837D-3A6B-4403-A51C-F9BAA2E8D546}"/>
    <cellStyle name="20% - Accent1 2 2 3 2 2 4 6 3" xfId="3663" xr:uid="{9192D137-2786-4A04-A6D9-B8872E760D35}"/>
    <cellStyle name="20% - Accent1 2 2 3 2 2 4 6 3 2" xfId="3664" xr:uid="{E35E6057-4112-414D-BC2B-8156E5CA4971}"/>
    <cellStyle name="20% - Accent1 2 2 3 2 2 4 6 4" xfId="3665" xr:uid="{A0CC3F29-0858-442F-A18F-2A0C43208A38}"/>
    <cellStyle name="20% - Accent1 2 2 3 2 2 4 7" xfId="3666" xr:uid="{FE728D24-F4C1-4BC0-A4FE-1AFD8BFA064F}"/>
    <cellStyle name="20% - Accent1 2 2 3 2 2 4 7 2" xfId="3667" xr:uid="{34584227-A0AB-4D2C-B80B-8EA631D78853}"/>
    <cellStyle name="20% - Accent1 2 2 3 2 2 4 7 2 2" xfId="3668" xr:uid="{BB2CC776-70CF-4321-B9B7-DB6E708BAC75}"/>
    <cellStyle name="20% - Accent1 2 2 3 2 2 4 7 3" xfId="3669" xr:uid="{ADE9BF43-2363-4C65-B2ED-CE5DA33ACB25}"/>
    <cellStyle name="20% - Accent1 2 2 3 2 2 4 8" xfId="3670" xr:uid="{07A9B725-7B03-49DF-91FF-BBCE78DBCC73}"/>
    <cellStyle name="20% - Accent1 2 2 3 2 2 4 8 2" xfId="3671" xr:uid="{F7B2FF89-31B2-4427-A6A3-8785F39A4D02}"/>
    <cellStyle name="20% - Accent1 2 2 3 2 2 4 8 2 2" xfId="3672" xr:uid="{65D6B29D-7DD4-4F05-869A-E2350712D2EB}"/>
    <cellStyle name="20% - Accent1 2 2 3 2 2 4 8 3" xfId="3673" xr:uid="{1D0A7159-1560-45CA-BC00-579CD33A3B4A}"/>
    <cellStyle name="20% - Accent1 2 2 3 2 2 4 9" xfId="3674" xr:uid="{44B2B088-4D5F-4793-A11C-96F672A6E579}"/>
    <cellStyle name="20% - Accent1 2 2 3 2 2 4 9 2" xfId="3675" xr:uid="{EC7E14D0-0ABF-4747-9924-0103242D238E}"/>
    <cellStyle name="20% - Accent1 2 2 3 2 2 5" xfId="3676" xr:uid="{6C308D50-EA4D-42F9-8076-602815BA5028}"/>
    <cellStyle name="20% - Accent1 2 2 3 2 2 5 2" xfId="3677" xr:uid="{B57AB476-2CB3-4396-8AC3-3CB9B1870208}"/>
    <cellStyle name="20% - Accent1 2 2 3 2 2 5 2 2" xfId="3678" xr:uid="{650EA08F-7AF5-42F4-A8E6-6F99F5B42BAF}"/>
    <cellStyle name="20% - Accent1 2 2 3 2 2 5 2 2 2" xfId="3679" xr:uid="{F0C82A06-4BEE-49DE-8AEB-5614398241F4}"/>
    <cellStyle name="20% - Accent1 2 2 3 2 2 5 2 2 2 2" xfId="3680" xr:uid="{B38B52C3-58EE-4DF0-9268-3FAFF8F98578}"/>
    <cellStyle name="20% - Accent1 2 2 3 2 2 5 2 2 3" xfId="3681" xr:uid="{7F50C681-914F-49B4-8AC9-A1FADE65EDA8}"/>
    <cellStyle name="20% - Accent1 2 2 3 2 2 5 2 3" xfId="3682" xr:uid="{0E041B41-4B8A-4AE1-9012-2A4D3CA797C2}"/>
    <cellStyle name="20% - Accent1 2 2 3 2 2 5 2 3 2" xfId="3683" xr:uid="{BF32C649-1C1E-485F-9A5C-040859A0B23E}"/>
    <cellStyle name="20% - Accent1 2 2 3 2 2 5 2 4" xfId="3684" xr:uid="{175A18DB-653C-4FD9-A094-8BBF9023ACFB}"/>
    <cellStyle name="20% - Accent1 2 2 3 2 2 5 3" xfId="3685" xr:uid="{966D5786-5BF9-4C1C-BE3A-16E52EA7AB20}"/>
    <cellStyle name="20% - Accent1 2 2 3 2 2 5 3 2" xfId="3686" xr:uid="{98E76385-7B0F-437D-B2AE-5871AA5DD262}"/>
    <cellStyle name="20% - Accent1 2 2 3 2 2 5 3 2 2" xfId="3687" xr:uid="{0F9DD755-D3FA-4701-9EA7-745639B9F479}"/>
    <cellStyle name="20% - Accent1 2 2 3 2 2 5 3 2 2 2" xfId="3688" xr:uid="{9FF97019-63CE-441D-8A79-4B931A76B63B}"/>
    <cellStyle name="20% - Accent1 2 2 3 2 2 5 3 2 3" xfId="3689" xr:uid="{F2C0F44E-98FD-44E0-A730-EDCC34C8DEEA}"/>
    <cellStyle name="20% - Accent1 2 2 3 2 2 5 3 3" xfId="3690" xr:uid="{E89531CA-39F8-4341-846E-754B19CF2CAE}"/>
    <cellStyle name="20% - Accent1 2 2 3 2 2 5 3 3 2" xfId="3691" xr:uid="{7688BEB5-260E-49FC-8C51-273F6D9D1853}"/>
    <cellStyle name="20% - Accent1 2 2 3 2 2 5 3 4" xfId="3692" xr:uid="{5AE6C0FC-238C-48D2-9BE7-9BC7C043EB11}"/>
    <cellStyle name="20% - Accent1 2 2 3 2 2 5 4" xfId="3693" xr:uid="{C971A8C1-554C-41CA-ACA2-2542E8443B3B}"/>
    <cellStyle name="20% - Accent1 2 2 3 2 2 5 4 2" xfId="3694" xr:uid="{FABA9BDC-E85C-458B-B2B4-BBAC8CE72CC4}"/>
    <cellStyle name="20% - Accent1 2 2 3 2 2 5 4 2 2" xfId="3695" xr:uid="{D832B6D3-DE8C-442B-9FC5-30162B890624}"/>
    <cellStyle name="20% - Accent1 2 2 3 2 2 5 4 2 2 2" xfId="3696" xr:uid="{D320123A-CAB7-46B9-BA4E-C8DBF1A95170}"/>
    <cellStyle name="20% - Accent1 2 2 3 2 2 5 4 2 3" xfId="3697" xr:uid="{EA33CE69-A54C-440C-B140-526B1DBD9A0C}"/>
    <cellStyle name="20% - Accent1 2 2 3 2 2 5 4 3" xfId="3698" xr:uid="{89AF2F7D-8F15-402D-B50E-BDE1907721DB}"/>
    <cellStyle name="20% - Accent1 2 2 3 2 2 5 4 3 2" xfId="3699" xr:uid="{CBDA3194-7446-43A0-9E46-52BD2DBB6A36}"/>
    <cellStyle name="20% - Accent1 2 2 3 2 2 5 4 4" xfId="3700" xr:uid="{114FBA87-26FA-4F1E-8017-8AD14A8258F6}"/>
    <cellStyle name="20% - Accent1 2 2 3 2 2 5 5" xfId="3701" xr:uid="{5DC4A346-4D05-4500-B4DA-2CFED1601930}"/>
    <cellStyle name="20% - Accent1 2 2 3 2 2 5 5 2" xfId="3702" xr:uid="{442A82BA-526A-43E5-A049-23A1DC52B3B2}"/>
    <cellStyle name="20% - Accent1 2 2 3 2 2 5 5 2 2" xfId="3703" xr:uid="{521469C5-0518-404C-A4E7-86953831D213}"/>
    <cellStyle name="20% - Accent1 2 2 3 2 2 5 5 3" xfId="3704" xr:uid="{16A75B82-2B33-475D-8D68-B32E93467A5D}"/>
    <cellStyle name="20% - Accent1 2 2 3 2 2 5 6" xfId="3705" xr:uid="{247D522C-51C3-40DC-99A8-686D05E53D77}"/>
    <cellStyle name="20% - Accent1 2 2 3 2 2 5 6 2" xfId="3706" xr:uid="{0BE1BA71-84BB-4AF6-8DAD-6D1A817F9657}"/>
    <cellStyle name="20% - Accent1 2 2 3 2 2 5 6 2 2" xfId="3707" xr:uid="{B53D53EF-6580-400D-9CEF-482B01BA0628}"/>
    <cellStyle name="20% - Accent1 2 2 3 2 2 5 6 3" xfId="3708" xr:uid="{50D05364-4626-446C-BEC6-BA2A6A33E80B}"/>
    <cellStyle name="20% - Accent1 2 2 3 2 2 5 7" xfId="3709" xr:uid="{4285B5F3-0CE4-4090-AFC8-E11363175965}"/>
    <cellStyle name="20% - Accent1 2 2 3 2 2 5 7 2" xfId="3710" xr:uid="{1C8A938D-4A3A-4E41-AA03-1365173BE19B}"/>
    <cellStyle name="20% - Accent1 2 2 3 2 2 5 8" xfId="3711" xr:uid="{6CD9823E-9817-463B-BDE7-9919A17CF7BB}"/>
    <cellStyle name="20% - Accent1 2 2 3 2 2 5 8 2" xfId="3712" xr:uid="{BCD9304F-5BDA-4380-BAB7-2AC4B8DAAB97}"/>
    <cellStyle name="20% - Accent1 2 2 3 2 2 5 9" xfId="3713" xr:uid="{F4C99B32-6D51-41B8-8B89-340FBC16E86A}"/>
    <cellStyle name="20% - Accent1 2 2 3 2 2 6" xfId="3714" xr:uid="{EBC94942-AB8E-4C7E-8BFB-DF35B638F58D}"/>
    <cellStyle name="20% - Accent1 2 2 3 2 2 6 2" xfId="3715" xr:uid="{F6E1F620-9AC6-470A-936E-9DCDAF3FA37D}"/>
    <cellStyle name="20% - Accent1 2 2 3 2 2 6 2 2" xfId="3716" xr:uid="{0D7EC273-D7B7-4D80-84BE-AA47F9DB4A0C}"/>
    <cellStyle name="20% - Accent1 2 2 3 2 2 6 2 2 2" xfId="3717" xr:uid="{713C91F4-2F09-4DD9-A95C-AAB7F3526B49}"/>
    <cellStyle name="20% - Accent1 2 2 3 2 2 6 2 2 2 2" xfId="3718" xr:uid="{9F121CEF-0575-4E2E-B13F-C4DAE4C250C7}"/>
    <cellStyle name="20% - Accent1 2 2 3 2 2 6 2 2 3" xfId="3719" xr:uid="{1151D80E-4A0B-4980-9587-7D6DDBB6AD80}"/>
    <cellStyle name="20% - Accent1 2 2 3 2 2 6 2 3" xfId="3720" xr:uid="{1CDFE71C-2583-48CD-9B09-BA62108042B5}"/>
    <cellStyle name="20% - Accent1 2 2 3 2 2 6 2 3 2" xfId="3721" xr:uid="{F95860E4-4746-4765-A7B3-97D27F5FB242}"/>
    <cellStyle name="20% - Accent1 2 2 3 2 2 6 2 4" xfId="3722" xr:uid="{9D872DCC-8A7B-4F77-9090-5BB425430C73}"/>
    <cellStyle name="20% - Accent1 2 2 3 2 2 6 3" xfId="3723" xr:uid="{CCFA750A-8D2F-48B9-9F25-1BC2E94487B2}"/>
    <cellStyle name="20% - Accent1 2 2 3 2 2 6 3 2" xfId="3724" xr:uid="{7B7CFB68-0563-4381-81FB-46ECD1CD5DFF}"/>
    <cellStyle name="20% - Accent1 2 2 3 2 2 6 3 2 2" xfId="3725" xr:uid="{BB83A908-0FAB-4677-9009-059B8DCC41D3}"/>
    <cellStyle name="20% - Accent1 2 2 3 2 2 6 3 2 2 2" xfId="3726" xr:uid="{C67E0699-7491-4464-9279-466DAFA17367}"/>
    <cellStyle name="20% - Accent1 2 2 3 2 2 6 3 2 3" xfId="3727" xr:uid="{FF97B058-3785-4746-AB92-845E377AC5FB}"/>
    <cellStyle name="20% - Accent1 2 2 3 2 2 6 3 3" xfId="3728" xr:uid="{77AACE63-606A-4DC4-90BE-91F26E7F7429}"/>
    <cellStyle name="20% - Accent1 2 2 3 2 2 6 3 3 2" xfId="3729" xr:uid="{8DD8C012-96E3-4C31-80EE-C6123019820F}"/>
    <cellStyle name="20% - Accent1 2 2 3 2 2 6 3 4" xfId="3730" xr:uid="{42186565-CDFC-43F2-BFF7-E568515B2928}"/>
    <cellStyle name="20% - Accent1 2 2 3 2 2 6 4" xfId="3731" xr:uid="{60088DED-61E3-4DB9-8497-DF06608DCEF7}"/>
    <cellStyle name="20% - Accent1 2 2 3 2 2 6 4 2" xfId="3732" xr:uid="{B9FE9AFD-31A6-4310-88B9-3F573FBC4BD2}"/>
    <cellStyle name="20% - Accent1 2 2 3 2 2 6 4 2 2" xfId="3733" xr:uid="{20E9A7B8-4328-4E96-AB89-E8BFCD493C81}"/>
    <cellStyle name="20% - Accent1 2 2 3 2 2 6 4 2 2 2" xfId="3734" xr:uid="{F4FBA4BB-90D0-4437-99C3-E365022B2AC1}"/>
    <cellStyle name="20% - Accent1 2 2 3 2 2 6 4 2 3" xfId="3735" xr:uid="{6783386A-1A04-43AA-8716-4976CC20AA2D}"/>
    <cellStyle name="20% - Accent1 2 2 3 2 2 6 4 3" xfId="3736" xr:uid="{74AC6F6F-6759-4EF3-A45C-EBE72929A1D4}"/>
    <cellStyle name="20% - Accent1 2 2 3 2 2 6 4 3 2" xfId="3737" xr:uid="{FD8131F5-979C-47B5-87DA-A586C2AF68CC}"/>
    <cellStyle name="20% - Accent1 2 2 3 2 2 6 4 4" xfId="3738" xr:uid="{ECF6AB6C-85FB-4850-8C66-4C7CCFF34660}"/>
    <cellStyle name="20% - Accent1 2 2 3 2 2 6 5" xfId="3739" xr:uid="{1DE6A894-67F8-4733-B9C5-88F4D8A544FC}"/>
    <cellStyle name="20% - Accent1 2 2 3 2 2 6 5 2" xfId="3740" xr:uid="{6D902106-48CD-4AC5-AC2E-13A7C8E149B0}"/>
    <cellStyle name="20% - Accent1 2 2 3 2 2 6 5 2 2" xfId="3741" xr:uid="{A0DFFBCB-16B4-4AF9-8C0E-90EABE0C24AC}"/>
    <cellStyle name="20% - Accent1 2 2 3 2 2 6 5 3" xfId="3742" xr:uid="{DC72980E-07A3-40F3-9208-30A7A365C18B}"/>
    <cellStyle name="20% - Accent1 2 2 3 2 2 6 6" xfId="3743" xr:uid="{D3B3522A-D7BA-4F44-B152-168F3B16D0D5}"/>
    <cellStyle name="20% - Accent1 2 2 3 2 2 6 6 2" xfId="3744" xr:uid="{F878B6EE-B991-410B-BDDD-E1242D970D4F}"/>
    <cellStyle name="20% - Accent1 2 2 3 2 2 6 6 2 2" xfId="3745" xr:uid="{97E41510-34DC-4FBE-BC28-39B4CDB70096}"/>
    <cellStyle name="20% - Accent1 2 2 3 2 2 6 6 3" xfId="3746" xr:uid="{7AE46BBD-AFA0-4904-876B-15D6B2C948ED}"/>
    <cellStyle name="20% - Accent1 2 2 3 2 2 6 7" xfId="3747" xr:uid="{48A5BE05-AF5D-4402-8762-292C904218EB}"/>
    <cellStyle name="20% - Accent1 2 2 3 2 2 6 7 2" xfId="3748" xr:uid="{A5C75DD2-36D2-4A69-99B6-13B79A80BD60}"/>
    <cellStyle name="20% - Accent1 2 2 3 2 2 6 8" xfId="3749" xr:uid="{9A98E858-FE7B-481A-BA50-68329FB70981}"/>
    <cellStyle name="20% - Accent1 2 2 3 2 2 6 8 2" xfId="3750" xr:uid="{241663BE-8046-4BD2-B405-D9CE6034EDF2}"/>
    <cellStyle name="20% - Accent1 2 2 3 2 2 6 9" xfId="3751" xr:uid="{A419853B-A364-4514-816A-6DC900984F8C}"/>
    <cellStyle name="20% - Accent1 2 2 3 2 2 7" xfId="3752" xr:uid="{57BCE28A-CB5C-46A2-9773-4C404D7449A5}"/>
    <cellStyle name="20% - Accent1 2 2 3 2 2 7 2" xfId="3753" xr:uid="{9E169C0D-F35C-4B02-8C61-81355137127D}"/>
    <cellStyle name="20% - Accent1 2 2 3 2 2 7 2 2" xfId="3754" xr:uid="{D700DE22-FD84-42C8-AB1C-E1D8631DC8E2}"/>
    <cellStyle name="20% - Accent1 2 2 3 2 2 7 2 2 2" xfId="3755" xr:uid="{6EE3B76B-245B-45D7-97C9-2730C8DDE72A}"/>
    <cellStyle name="20% - Accent1 2 2 3 2 2 7 2 3" xfId="3756" xr:uid="{44386220-FFB4-407D-BC2F-CD77321F7F4B}"/>
    <cellStyle name="20% - Accent1 2 2 3 2 2 7 3" xfId="3757" xr:uid="{4791ACB6-962D-44D8-9E60-9C3B6AA5D8CB}"/>
    <cellStyle name="20% - Accent1 2 2 3 2 2 7 3 2" xfId="3758" xr:uid="{27373AF1-4B1E-43E4-8416-7ED2C65622E1}"/>
    <cellStyle name="20% - Accent1 2 2 3 2 2 7 4" xfId="3759" xr:uid="{EE31EBAB-DEF7-497D-9D13-F829C890801E}"/>
    <cellStyle name="20% - Accent1 2 2 3 2 2 8" xfId="3760" xr:uid="{C292B8D1-A8C2-4911-8689-3FA1E89CB227}"/>
    <cellStyle name="20% - Accent1 2 2 3 2 2 8 2" xfId="3761" xr:uid="{1CF44F75-27D8-4B35-BBD5-CABA5169ED66}"/>
    <cellStyle name="20% - Accent1 2 2 3 2 2 8 2 2" xfId="3762" xr:uid="{8A4A64CF-90EA-42A0-8DD2-BA9AA94090C2}"/>
    <cellStyle name="20% - Accent1 2 2 3 2 2 8 2 2 2" xfId="3763" xr:uid="{4D179DB1-4E6B-4D8B-8F6D-EB3D5951EFC8}"/>
    <cellStyle name="20% - Accent1 2 2 3 2 2 8 2 3" xfId="3764" xr:uid="{37D6D2C1-32F9-4E45-BBF1-989A39679D44}"/>
    <cellStyle name="20% - Accent1 2 2 3 2 2 8 3" xfId="3765" xr:uid="{A7B4CA2C-6023-4C50-9CFA-5576393589CB}"/>
    <cellStyle name="20% - Accent1 2 2 3 2 2 8 3 2" xfId="3766" xr:uid="{497C9852-FD15-455F-A40F-1F7FA088A75A}"/>
    <cellStyle name="20% - Accent1 2 2 3 2 2 8 4" xfId="3767" xr:uid="{D87FAF06-1B57-42C1-A0FD-689575C65841}"/>
    <cellStyle name="20% - Accent1 2 2 3 2 2 9" xfId="3768" xr:uid="{08C38F65-0AC1-4D80-9C5A-282ED9EBA3CC}"/>
    <cellStyle name="20% - Accent1 2 2 3 2 2 9 2" xfId="3769" xr:uid="{09BFD86E-E044-4D6B-8F60-E563F2C565F7}"/>
    <cellStyle name="20% - Accent1 2 2 3 2 2 9 2 2" xfId="3770" xr:uid="{C1770B6B-83DE-4299-B8A4-584D422C90E2}"/>
    <cellStyle name="20% - Accent1 2 2 3 2 2 9 2 2 2" xfId="3771" xr:uid="{1939DA18-8618-4666-B2EA-E1E0A6059B33}"/>
    <cellStyle name="20% - Accent1 2 2 3 2 2 9 2 3" xfId="3772" xr:uid="{17F4C1E5-1255-4F52-9B32-417E04390EB2}"/>
    <cellStyle name="20% - Accent1 2 2 3 2 2 9 3" xfId="3773" xr:uid="{89AA51E1-EEEE-4123-8947-FFEC9EE84599}"/>
    <cellStyle name="20% - Accent1 2 2 3 2 2 9 3 2" xfId="3774" xr:uid="{61C2AB17-B18E-4DEA-ABF4-C3070578B47F}"/>
    <cellStyle name="20% - Accent1 2 2 3 2 2 9 4" xfId="3775" xr:uid="{3D7FAF5A-3A39-424B-9EFA-7BFBC5CC6D42}"/>
    <cellStyle name="20% - Accent1 2 2 3 2 3" xfId="3776" xr:uid="{9C663D81-2D27-4825-B766-EBAFA6A89D72}"/>
    <cellStyle name="20% - Accent1 2 2 3 2 3 10" xfId="3777" xr:uid="{B71A7A2A-1A2B-4832-A822-8EE3BFC76E5E}"/>
    <cellStyle name="20% - Accent1 2 2 3 2 3 10 2" xfId="3778" xr:uid="{4C087A49-B259-4DFE-8D56-BE25040FDC45}"/>
    <cellStyle name="20% - Accent1 2 2 3 2 3 11" xfId="3779" xr:uid="{435963E3-FA05-4579-8AF8-3A274354570A}"/>
    <cellStyle name="20% - Accent1 2 2 3 2 3 2" xfId="3780" xr:uid="{B988D943-7DA2-433C-8197-1B7725D69F1A}"/>
    <cellStyle name="20% - Accent1 2 2 3 2 3 2 2" xfId="3781" xr:uid="{2746A6CE-B292-4B30-84D5-3235708B96E7}"/>
    <cellStyle name="20% - Accent1 2 2 3 2 3 2 2 2" xfId="3782" xr:uid="{41F37925-0B6C-4E0C-922A-C6E77A3736D8}"/>
    <cellStyle name="20% - Accent1 2 2 3 2 3 2 2 2 2" xfId="3783" xr:uid="{938DD34B-ECF5-47A7-B8DB-2E19ABE88DC4}"/>
    <cellStyle name="20% - Accent1 2 2 3 2 3 2 2 2 2 2" xfId="3784" xr:uid="{DDEABED5-B8C6-4987-9822-94BFEB5C4218}"/>
    <cellStyle name="20% - Accent1 2 2 3 2 3 2 2 2 3" xfId="3785" xr:uid="{975E497A-DB3A-42CE-BD3A-ECB4EFD02A45}"/>
    <cellStyle name="20% - Accent1 2 2 3 2 3 2 2 3" xfId="3786" xr:uid="{BED2784D-924C-42A3-B5F2-8EE109FF81FD}"/>
    <cellStyle name="20% - Accent1 2 2 3 2 3 2 2 3 2" xfId="3787" xr:uid="{6FBC0D7B-D82F-45CC-B6BD-2B91F2343958}"/>
    <cellStyle name="20% - Accent1 2 2 3 2 3 2 2 4" xfId="3788" xr:uid="{3FBFB6FF-3A82-494F-9533-0C6A330DC40A}"/>
    <cellStyle name="20% - Accent1 2 2 3 2 3 2 3" xfId="3789" xr:uid="{EE57E2F0-F6F1-442D-B510-5CAF93B2DF6B}"/>
    <cellStyle name="20% - Accent1 2 2 3 2 3 2 3 2" xfId="3790" xr:uid="{4BA95054-B474-47AC-973B-C34224821B14}"/>
    <cellStyle name="20% - Accent1 2 2 3 2 3 2 3 2 2" xfId="3791" xr:uid="{51BEC63A-B4AF-4CA9-9618-877B8BF34011}"/>
    <cellStyle name="20% - Accent1 2 2 3 2 3 2 3 2 2 2" xfId="3792" xr:uid="{17FD6AE9-3660-4002-89F0-FB68044DFADF}"/>
    <cellStyle name="20% - Accent1 2 2 3 2 3 2 3 2 3" xfId="3793" xr:uid="{71F0E524-A272-420C-86DF-E51881694072}"/>
    <cellStyle name="20% - Accent1 2 2 3 2 3 2 3 3" xfId="3794" xr:uid="{99BF9882-32E7-4924-B3CB-4B95F19706E4}"/>
    <cellStyle name="20% - Accent1 2 2 3 2 3 2 3 3 2" xfId="3795" xr:uid="{1FBFF3FE-6288-4DF0-AB95-4B7C3A1643F6}"/>
    <cellStyle name="20% - Accent1 2 2 3 2 3 2 3 4" xfId="3796" xr:uid="{D8E95C53-2E64-45DF-ADEB-656B07AA3155}"/>
    <cellStyle name="20% - Accent1 2 2 3 2 3 2 4" xfId="3797" xr:uid="{71949BB8-6B33-4774-A977-FA235DE148B1}"/>
    <cellStyle name="20% - Accent1 2 2 3 2 3 2 4 2" xfId="3798" xr:uid="{8D366C0C-794E-458F-BF72-70A48F3A1488}"/>
    <cellStyle name="20% - Accent1 2 2 3 2 3 2 4 2 2" xfId="3799" xr:uid="{FD091552-A0FB-4A02-A5DC-78003EA20923}"/>
    <cellStyle name="20% - Accent1 2 2 3 2 3 2 4 2 2 2" xfId="3800" xr:uid="{038E67C7-CFDC-4F52-A82D-10003048C20F}"/>
    <cellStyle name="20% - Accent1 2 2 3 2 3 2 4 2 3" xfId="3801" xr:uid="{30F42B70-AE73-4CE2-9C06-DE56C08D0154}"/>
    <cellStyle name="20% - Accent1 2 2 3 2 3 2 4 3" xfId="3802" xr:uid="{5B83983A-0F79-40DD-92D1-4BA1A3F5AB9C}"/>
    <cellStyle name="20% - Accent1 2 2 3 2 3 2 4 3 2" xfId="3803" xr:uid="{6336BB02-E4D4-434C-BD2F-472CB4C8A407}"/>
    <cellStyle name="20% - Accent1 2 2 3 2 3 2 4 4" xfId="3804" xr:uid="{177F2A7C-7928-4E55-B8C9-6BD96F31AF7B}"/>
    <cellStyle name="20% - Accent1 2 2 3 2 3 2 5" xfId="3805" xr:uid="{29498B91-C5DE-46D0-A1BC-7069C927EA92}"/>
    <cellStyle name="20% - Accent1 2 2 3 2 3 2 5 2" xfId="3806" xr:uid="{3507DE04-A1AE-42AD-AAC8-F6CADB4C99A1}"/>
    <cellStyle name="20% - Accent1 2 2 3 2 3 2 5 2 2" xfId="3807" xr:uid="{B2A2B934-D77D-49C6-B379-E7BC2491E6AB}"/>
    <cellStyle name="20% - Accent1 2 2 3 2 3 2 5 3" xfId="3808" xr:uid="{1E57EE1D-E558-4CBD-A8A8-C380E8D38A62}"/>
    <cellStyle name="20% - Accent1 2 2 3 2 3 2 6" xfId="3809" xr:uid="{D2CA188F-FCB8-499A-B048-2E60E693B96A}"/>
    <cellStyle name="20% - Accent1 2 2 3 2 3 2 6 2" xfId="3810" xr:uid="{F6512897-50F1-4D5D-8680-BB3CBAB3B169}"/>
    <cellStyle name="20% - Accent1 2 2 3 2 3 2 6 2 2" xfId="3811" xr:uid="{A5DDAEBC-8601-4A99-BF4F-D59B1AC0AA39}"/>
    <cellStyle name="20% - Accent1 2 2 3 2 3 2 6 3" xfId="3812" xr:uid="{183B9F4D-2E45-4A17-ABB3-B2CF5EB4B34F}"/>
    <cellStyle name="20% - Accent1 2 2 3 2 3 2 7" xfId="3813" xr:uid="{84AE1D31-C11A-4145-BF29-89C55F44CE09}"/>
    <cellStyle name="20% - Accent1 2 2 3 2 3 2 7 2" xfId="3814" xr:uid="{4611F7E7-37EC-4132-B7C8-73CC4E1830E3}"/>
    <cellStyle name="20% - Accent1 2 2 3 2 3 2 8" xfId="3815" xr:uid="{1F899755-B4CA-4B91-AF10-5292CE9157BF}"/>
    <cellStyle name="20% - Accent1 2 2 3 2 3 2 8 2" xfId="3816" xr:uid="{8C0D816D-89D3-4048-900C-54B4C230034A}"/>
    <cellStyle name="20% - Accent1 2 2 3 2 3 2 9" xfId="3817" xr:uid="{D4EDD833-6C35-410B-9EF6-F6330F1D6C4D}"/>
    <cellStyle name="20% - Accent1 2 2 3 2 3 3" xfId="3818" xr:uid="{C868BFF9-B665-4A9B-AE25-6607BBB2B04B}"/>
    <cellStyle name="20% - Accent1 2 2 3 2 3 3 2" xfId="3819" xr:uid="{8F354AE9-6FA6-4296-8DB3-9E07BF66824B}"/>
    <cellStyle name="20% - Accent1 2 2 3 2 3 3 2 2" xfId="3820" xr:uid="{FB7D7036-DAE0-4F18-9E24-D5739BD6C469}"/>
    <cellStyle name="20% - Accent1 2 2 3 2 3 3 2 2 2" xfId="3821" xr:uid="{7F48296F-B061-4629-AB0D-32F66CE529C9}"/>
    <cellStyle name="20% - Accent1 2 2 3 2 3 3 2 2 2 2" xfId="3822" xr:uid="{3A4E4F85-D38B-427F-991F-69231E3794A4}"/>
    <cellStyle name="20% - Accent1 2 2 3 2 3 3 2 2 3" xfId="3823" xr:uid="{4C2B2DD8-CD28-468A-8CEF-BA0FD484CAAF}"/>
    <cellStyle name="20% - Accent1 2 2 3 2 3 3 2 3" xfId="3824" xr:uid="{DE3E7960-A784-4D03-9081-87371A3ED763}"/>
    <cellStyle name="20% - Accent1 2 2 3 2 3 3 2 3 2" xfId="3825" xr:uid="{7C067CC6-5B81-4CF9-8BCD-B18EB2BAEC36}"/>
    <cellStyle name="20% - Accent1 2 2 3 2 3 3 2 4" xfId="3826" xr:uid="{11DBFA66-FE35-4933-BFEE-7E8CD8796CFD}"/>
    <cellStyle name="20% - Accent1 2 2 3 2 3 3 3" xfId="3827" xr:uid="{383AE736-E6DB-4A91-A927-7F5ABED69BD8}"/>
    <cellStyle name="20% - Accent1 2 2 3 2 3 3 3 2" xfId="3828" xr:uid="{E591ACF8-92A1-426E-AD53-D17F8223B68A}"/>
    <cellStyle name="20% - Accent1 2 2 3 2 3 3 3 2 2" xfId="3829" xr:uid="{541E3143-D951-46B7-BABF-6154E2F51DFE}"/>
    <cellStyle name="20% - Accent1 2 2 3 2 3 3 3 2 2 2" xfId="3830" xr:uid="{3E1F531C-B1EE-4F72-B79C-D6F981C5004F}"/>
    <cellStyle name="20% - Accent1 2 2 3 2 3 3 3 2 3" xfId="3831" xr:uid="{60356FB3-A643-4121-BFBB-0CC3C4739B7B}"/>
    <cellStyle name="20% - Accent1 2 2 3 2 3 3 3 3" xfId="3832" xr:uid="{D90F3C41-376E-4ABC-B215-477A06E5FFA3}"/>
    <cellStyle name="20% - Accent1 2 2 3 2 3 3 3 3 2" xfId="3833" xr:uid="{65673BAB-697C-4B69-8E03-22259B78AC06}"/>
    <cellStyle name="20% - Accent1 2 2 3 2 3 3 3 4" xfId="3834" xr:uid="{F7FB85C3-785A-45AD-A4CA-686FB97AC98A}"/>
    <cellStyle name="20% - Accent1 2 2 3 2 3 3 4" xfId="3835" xr:uid="{92AAEA77-E24E-42F3-AF60-C16504BB7012}"/>
    <cellStyle name="20% - Accent1 2 2 3 2 3 3 4 2" xfId="3836" xr:uid="{EECC9A40-604A-4A76-9B7E-D6B3EEFEB9DB}"/>
    <cellStyle name="20% - Accent1 2 2 3 2 3 3 4 2 2" xfId="3837" xr:uid="{F6E633AC-47A6-410E-A889-E663BA200B3B}"/>
    <cellStyle name="20% - Accent1 2 2 3 2 3 3 4 2 2 2" xfId="3838" xr:uid="{2891A063-D8B5-4364-A5F6-498809932A05}"/>
    <cellStyle name="20% - Accent1 2 2 3 2 3 3 4 2 3" xfId="3839" xr:uid="{F2C5D1F0-EEF5-4B80-8BFD-1EE12B5CDE1E}"/>
    <cellStyle name="20% - Accent1 2 2 3 2 3 3 4 3" xfId="3840" xr:uid="{B561118B-C29E-4DE8-8B9A-D3C0D5A2B3DD}"/>
    <cellStyle name="20% - Accent1 2 2 3 2 3 3 4 3 2" xfId="3841" xr:uid="{EE284776-C3CF-4569-A7DD-FDB887286EAD}"/>
    <cellStyle name="20% - Accent1 2 2 3 2 3 3 4 4" xfId="3842" xr:uid="{12BE0C99-7706-4B7E-B8D3-FAB66182E989}"/>
    <cellStyle name="20% - Accent1 2 2 3 2 3 3 5" xfId="3843" xr:uid="{254FCDA3-8A95-4C3F-A579-ADD82A6E406F}"/>
    <cellStyle name="20% - Accent1 2 2 3 2 3 3 5 2" xfId="3844" xr:uid="{371118F9-E622-480D-A7AB-BCDE2965E22B}"/>
    <cellStyle name="20% - Accent1 2 2 3 2 3 3 5 2 2" xfId="3845" xr:uid="{88FD8A3D-F7B0-4B4E-A889-C48959581A49}"/>
    <cellStyle name="20% - Accent1 2 2 3 2 3 3 5 3" xfId="3846" xr:uid="{2095A04F-06AC-4677-857E-530BF208CFCB}"/>
    <cellStyle name="20% - Accent1 2 2 3 2 3 3 6" xfId="3847" xr:uid="{D2F7C034-A8A8-4CC3-A92F-E32607A1EB2C}"/>
    <cellStyle name="20% - Accent1 2 2 3 2 3 3 6 2" xfId="3848" xr:uid="{B7B26481-0353-4F55-A3A4-ECEB10D5A1CF}"/>
    <cellStyle name="20% - Accent1 2 2 3 2 3 3 6 2 2" xfId="3849" xr:uid="{7F2337A0-722A-4EC4-A056-F4235E182BCE}"/>
    <cellStyle name="20% - Accent1 2 2 3 2 3 3 6 3" xfId="3850" xr:uid="{C975D1AC-87A1-49A6-B199-A48DC6CA29BC}"/>
    <cellStyle name="20% - Accent1 2 2 3 2 3 3 7" xfId="3851" xr:uid="{17515355-79F0-43E9-AF7E-F26F728C070E}"/>
    <cellStyle name="20% - Accent1 2 2 3 2 3 3 7 2" xfId="3852" xr:uid="{F4FFDEA0-FB84-4D7D-BDCE-4CF064E57B20}"/>
    <cellStyle name="20% - Accent1 2 2 3 2 3 3 8" xfId="3853" xr:uid="{8A2149B2-140B-42CC-AA62-EE75DC3921C2}"/>
    <cellStyle name="20% - Accent1 2 2 3 2 3 3 8 2" xfId="3854" xr:uid="{8AD1C638-BB3F-4EE6-B0D7-59EC92290F34}"/>
    <cellStyle name="20% - Accent1 2 2 3 2 3 3 9" xfId="3855" xr:uid="{BCEBDE72-D221-4D7D-9922-63479C8E1A1C}"/>
    <cellStyle name="20% - Accent1 2 2 3 2 3 4" xfId="3856" xr:uid="{62796C80-247C-4E69-90E5-DC68FB3B782C}"/>
    <cellStyle name="20% - Accent1 2 2 3 2 3 4 2" xfId="3857" xr:uid="{8CDB80C4-4527-4D9B-8E82-979A742109A4}"/>
    <cellStyle name="20% - Accent1 2 2 3 2 3 4 2 2" xfId="3858" xr:uid="{67513383-7821-4D50-A05B-222863CE3365}"/>
    <cellStyle name="20% - Accent1 2 2 3 2 3 4 2 2 2" xfId="3859" xr:uid="{3E41F235-19E4-44CB-8A53-9102EEB07695}"/>
    <cellStyle name="20% - Accent1 2 2 3 2 3 4 2 3" xfId="3860" xr:uid="{50E4D2D9-F7DD-43C1-A8F5-B766D828E26B}"/>
    <cellStyle name="20% - Accent1 2 2 3 2 3 4 3" xfId="3861" xr:uid="{183EFEFB-E993-44D5-9E06-3872016FCDC4}"/>
    <cellStyle name="20% - Accent1 2 2 3 2 3 4 3 2" xfId="3862" xr:uid="{6107F748-EDB4-41FC-A5AD-4CF8427BE2CF}"/>
    <cellStyle name="20% - Accent1 2 2 3 2 3 4 4" xfId="3863" xr:uid="{8D7F0DAA-5D39-45EA-96EF-33C3E116C5CF}"/>
    <cellStyle name="20% - Accent1 2 2 3 2 3 5" xfId="3864" xr:uid="{33C28C6F-655D-488A-8F7E-992C05741D0D}"/>
    <cellStyle name="20% - Accent1 2 2 3 2 3 5 2" xfId="3865" xr:uid="{664584C3-366E-4B02-8A60-804AC2A08A0F}"/>
    <cellStyle name="20% - Accent1 2 2 3 2 3 5 2 2" xfId="3866" xr:uid="{B0E4A2B4-D77A-4072-BCB6-BF80B2ACDC87}"/>
    <cellStyle name="20% - Accent1 2 2 3 2 3 5 2 2 2" xfId="3867" xr:uid="{1EB96D35-DC51-492E-93F2-EA06F0104175}"/>
    <cellStyle name="20% - Accent1 2 2 3 2 3 5 2 3" xfId="3868" xr:uid="{26B9EFFC-2FC5-43E8-AFE5-8814167AFCB9}"/>
    <cellStyle name="20% - Accent1 2 2 3 2 3 5 3" xfId="3869" xr:uid="{4866A6BB-10C0-4532-B1CC-9A18B10D23EB}"/>
    <cellStyle name="20% - Accent1 2 2 3 2 3 5 3 2" xfId="3870" xr:uid="{FABE6DA4-B745-41DE-813C-849F2ABF5753}"/>
    <cellStyle name="20% - Accent1 2 2 3 2 3 5 4" xfId="3871" xr:uid="{AB852766-77F7-47A0-B543-5825C73164F5}"/>
    <cellStyle name="20% - Accent1 2 2 3 2 3 6" xfId="3872" xr:uid="{047D50DF-B364-4CBF-BB35-56D72EC378D3}"/>
    <cellStyle name="20% - Accent1 2 2 3 2 3 6 2" xfId="3873" xr:uid="{1E619C18-CD15-4727-A84F-A4F7FD7B7823}"/>
    <cellStyle name="20% - Accent1 2 2 3 2 3 6 2 2" xfId="3874" xr:uid="{F4358C91-8544-4E09-8F74-4C310A2AA571}"/>
    <cellStyle name="20% - Accent1 2 2 3 2 3 6 2 2 2" xfId="3875" xr:uid="{531EE49C-FEC3-4004-B117-80E21A3358B4}"/>
    <cellStyle name="20% - Accent1 2 2 3 2 3 6 2 3" xfId="3876" xr:uid="{AEBE7536-C885-40ED-ABD0-2BAED348A6A7}"/>
    <cellStyle name="20% - Accent1 2 2 3 2 3 6 3" xfId="3877" xr:uid="{0730F771-E2BE-457B-B4E6-FFEF9D2AD6EE}"/>
    <cellStyle name="20% - Accent1 2 2 3 2 3 6 3 2" xfId="3878" xr:uid="{862BB8FB-0C0D-4202-B576-1738B252D6C1}"/>
    <cellStyle name="20% - Accent1 2 2 3 2 3 6 4" xfId="3879" xr:uid="{668ABD92-37D4-4AB9-AE7B-9B75C22903A8}"/>
    <cellStyle name="20% - Accent1 2 2 3 2 3 7" xfId="3880" xr:uid="{61B1A788-02E0-4F1B-8432-647662DA324E}"/>
    <cellStyle name="20% - Accent1 2 2 3 2 3 7 2" xfId="3881" xr:uid="{CE962932-A91D-4229-8361-ECED478D267B}"/>
    <cellStyle name="20% - Accent1 2 2 3 2 3 7 2 2" xfId="3882" xr:uid="{111A42DD-CC64-44C9-83DC-DB829BEC950A}"/>
    <cellStyle name="20% - Accent1 2 2 3 2 3 7 3" xfId="3883" xr:uid="{D9B044FE-E2E4-4560-9E45-A5AA8DE84F7D}"/>
    <cellStyle name="20% - Accent1 2 2 3 2 3 8" xfId="3884" xr:uid="{19A39D96-DEFB-4B8F-A5E1-2F175A3AC5D2}"/>
    <cellStyle name="20% - Accent1 2 2 3 2 3 8 2" xfId="3885" xr:uid="{18EA79C9-2191-4D4B-AE29-FAA3675CA042}"/>
    <cellStyle name="20% - Accent1 2 2 3 2 3 8 2 2" xfId="3886" xr:uid="{7ED23B68-B2AC-4FDC-B420-5A9542EBFC7C}"/>
    <cellStyle name="20% - Accent1 2 2 3 2 3 8 3" xfId="3887" xr:uid="{D41052FC-5990-4404-A3CC-BABDF1CD5268}"/>
    <cellStyle name="20% - Accent1 2 2 3 2 3 9" xfId="3888" xr:uid="{CB870A96-DC39-426D-B672-744D4BE69BE7}"/>
    <cellStyle name="20% - Accent1 2 2 3 2 3 9 2" xfId="3889" xr:uid="{38CC362B-C41D-452C-8783-AA553CE588B8}"/>
    <cellStyle name="20% - Accent1 2 2 3 2 4" xfId="3890" xr:uid="{37144CA1-0F6A-4731-9EE1-1AC7F4E69BAF}"/>
    <cellStyle name="20% - Accent1 2 2 3 2 4 10" xfId="3891" xr:uid="{D61D88D4-DD98-4EE8-BA65-20877FE0CAE8}"/>
    <cellStyle name="20% - Accent1 2 2 3 2 4 10 2" xfId="3892" xr:uid="{4B9D7CD9-BF66-44E5-B313-FE76F29806A4}"/>
    <cellStyle name="20% - Accent1 2 2 3 2 4 11" xfId="3893" xr:uid="{D9D1DAFB-F92F-462B-BECE-1C4131E360AD}"/>
    <cellStyle name="20% - Accent1 2 2 3 2 4 2" xfId="3894" xr:uid="{F52003E5-E03A-49C1-8366-3BCA785B4FD8}"/>
    <cellStyle name="20% - Accent1 2 2 3 2 4 2 2" xfId="3895" xr:uid="{D953BAA5-C5FC-4066-92BC-05FFF1F33DF8}"/>
    <cellStyle name="20% - Accent1 2 2 3 2 4 2 2 2" xfId="3896" xr:uid="{497898CC-35BC-4D82-8F30-31425E7D6EBB}"/>
    <cellStyle name="20% - Accent1 2 2 3 2 4 2 2 2 2" xfId="3897" xr:uid="{EA896D68-9911-4726-A020-6BE6DAC733F7}"/>
    <cellStyle name="20% - Accent1 2 2 3 2 4 2 2 2 2 2" xfId="3898" xr:uid="{92E23057-BE06-44E3-9596-A5C114168E71}"/>
    <cellStyle name="20% - Accent1 2 2 3 2 4 2 2 2 3" xfId="3899" xr:uid="{1B39BF4D-20AA-4F2E-9DB7-035097EB26F0}"/>
    <cellStyle name="20% - Accent1 2 2 3 2 4 2 2 3" xfId="3900" xr:uid="{F7C06B2D-B371-4B2A-871F-3E54145C2D40}"/>
    <cellStyle name="20% - Accent1 2 2 3 2 4 2 2 3 2" xfId="3901" xr:uid="{84E735D3-43AE-4048-A1AC-9D46B11F0E57}"/>
    <cellStyle name="20% - Accent1 2 2 3 2 4 2 2 4" xfId="3902" xr:uid="{8513EE72-F9DD-428D-A3F9-BACEAFE6FDC2}"/>
    <cellStyle name="20% - Accent1 2 2 3 2 4 2 3" xfId="3903" xr:uid="{CDD858E0-3F57-4C27-9751-E621FB1CAF0A}"/>
    <cellStyle name="20% - Accent1 2 2 3 2 4 2 3 2" xfId="3904" xr:uid="{3FE769CF-E6CE-4107-AFFA-E9BD92A0AF83}"/>
    <cellStyle name="20% - Accent1 2 2 3 2 4 2 3 2 2" xfId="3905" xr:uid="{EC0E1B0E-E084-4C3B-9D12-41C33E6E7FF5}"/>
    <cellStyle name="20% - Accent1 2 2 3 2 4 2 3 2 2 2" xfId="3906" xr:uid="{5364E51B-B77E-4C87-9F84-B346F38CFD07}"/>
    <cellStyle name="20% - Accent1 2 2 3 2 4 2 3 2 3" xfId="3907" xr:uid="{A138EC9B-1E66-4146-AEFD-ACE27ECFD69D}"/>
    <cellStyle name="20% - Accent1 2 2 3 2 4 2 3 3" xfId="3908" xr:uid="{678E1977-87D0-40D4-884B-94449EB367FD}"/>
    <cellStyle name="20% - Accent1 2 2 3 2 4 2 3 3 2" xfId="3909" xr:uid="{EB9E8A2D-8BFA-4842-9E6A-C270BC43FC54}"/>
    <cellStyle name="20% - Accent1 2 2 3 2 4 2 3 4" xfId="3910" xr:uid="{BCFA9D39-DF90-446A-ABF8-49F8D209D57A}"/>
    <cellStyle name="20% - Accent1 2 2 3 2 4 2 4" xfId="3911" xr:uid="{8C4DBFB7-92BB-4AED-8306-F1CC425868E9}"/>
    <cellStyle name="20% - Accent1 2 2 3 2 4 2 4 2" xfId="3912" xr:uid="{BF7E105B-1D46-4B05-9D31-2085D84F1AD9}"/>
    <cellStyle name="20% - Accent1 2 2 3 2 4 2 4 2 2" xfId="3913" xr:uid="{440FB9A9-624B-4A17-8F0B-A03FA6023B44}"/>
    <cellStyle name="20% - Accent1 2 2 3 2 4 2 4 2 2 2" xfId="3914" xr:uid="{75B6DA77-1349-4196-B2ED-7D4CC465087D}"/>
    <cellStyle name="20% - Accent1 2 2 3 2 4 2 4 2 3" xfId="3915" xr:uid="{EEDE57D1-6120-438A-8784-B63DE317FA2F}"/>
    <cellStyle name="20% - Accent1 2 2 3 2 4 2 4 3" xfId="3916" xr:uid="{0FFCFB56-7A77-431C-A7F0-94E69456DD6A}"/>
    <cellStyle name="20% - Accent1 2 2 3 2 4 2 4 3 2" xfId="3917" xr:uid="{82B21A77-64FE-4898-8BBF-D13F8498C87E}"/>
    <cellStyle name="20% - Accent1 2 2 3 2 4 2 4 4" xfId="3918" xr:uid="{85410E74-5399-4C1B-B62D-9E5B8F472797}"/>
    <cellStyle name="20% - Accent1 2 2 3 2 4 2 5" xfId="3919" xr:uid="{C82086B4-B302-45B7-8B81-639FBBA2D30F}"/>
    <cellStyle name="20% - Accent1 2 2 3 2 4 2 5 2" xfId="3920" xr:uid="{7A7826A7-CD1E-495C-ADC1-E7178EFF262B}"/>
    <cellStyle name="20% - Accent1 2 2 3 2 4 2 5 2 2" xfId="3921" xr:uid="{488478C6-5646-40B3-9D7A-0A37963A421C}"/>
    <cellStyle name="20% - Accent1 2 2 3 2 4 2 5 3" xfId="3922" xr:uid="{4365C3E3-1DC0-460C-950F-97EDC0D695DD}"/>
    <cellStyle name="20% - Accent1 2 2 3 2 4 2 6" xfId="3923" xr:uid="{D539839A-D8B9-4703-A639-005DF8E3B08E}"/>
    <cellStyle name="20% - Accent1 2 2 3 2 4 2 6 2" xfId="3924" xr:uid="{69E4118D-54B1-4994-AA07-79ADA857082D}"/>
    <cellStyle name="20% - Accent1 2 2 3 2 4 2 6 2 2" xfId="3925" xr:uid="{6A6F65F1-E26B-491E-B45E-3EBCC8223A4C}"/>
    <cellStyle name="20% - Accent1 2 2 3 2 4 2 6 3" xfId="3926" xr:uid="{499952CA-1F35-49B4-9CA9-616056E04DCA}"/>
    <cellStyle name="20% - Accent1 2 2 3 2 4 2 7" xfId="3927" xr:uid="{A5D26813-66B4-4093-BFFA-DADA28951CD9}"/>
    <cellStyle name="20% - Accent1 2 2 3 2 4 2 7 2" xfId="3928" xr:uid="{FB83B11E-2D13-4791-99FC-7F624267C3E5}"/>
    <cellStyle name="20% - Accent1 2 2 3 2 4 2 8" xfId="3929" xr:uid="{4D7A6BA5-1073-42A3-8D80-9FC7D2609C9A}"/>
    <cellStyle name="20% - Accent1 2 2 3 2 4 2 8 2" xfId="3930" xr:uid="{DF4192DF-1A5E-4BC8-BAA1-4170BD1089AB}"/>
    <cellStyle name="20% - Accent1 2 2 3 2 4 2 9" xfId="3931" xr:uid="{C5E4DC39-D66C-410B-BDE0-C482756D46E2}"/>
    <cellStyle name="20% - Accent1 2 2 3 2 4 3" xfId="3932" xr:uid="{F30FEA4D-41BA-4396-8DC7-8A0915C90357}"/>
    <cellStyle name="20% - Accent1 2 2 3 2 4 3 2" xfId="3933" xr:uid="{FFA434BF-AE5D-4A9B-89DA-CB6A71D53615}"/>
    <cellStyle name="20% - Accent1 2 2 3 2 4 3 2 2" xfId="3934" xr:uid="{692972B3-8E4A-40C7-AF52-7E2F7A291453}"/>
    <cellStyle name="20% - Accent1 2 2 3 2 4 3 2 2 2" xfId="3935" xr:uid="{C131FEF6-2553-46E6-BA55-A769BA504134}"/>
    <cellStyle name="20% - Accent1 2 2 3 2 4 3 2 2 2 2" xfId="3936" xr:uid="{A84CAC86-6A28-40CA-B960-93C2E9946363}"/>
    <cellStyle name="20% - Accent1 2 2 3 2 4 3 2 2 3" xfId="3937" xr:uid="{00DD02EF-4D4B-4738-8E6F-B4BD09AA260B}"/>
    <cellStyle name="20% - Accent1 2 2 3 2 4 3 2 3" xfId="3938" xr:uid="{2470F667-5E4A-4D43-B5B5-35D67F27EB0E}"/>
    <cellStyle name="20% - Accent1 2 2 3 2 4 3 2 3 2" xfId="3939" xr:uid="{E780CE3A-4C6E-4EA2-AA1E-48683DE89909}"/>
    <cellStyle name="20% - Accent1 2 2 3 2 4 3 2 4" xfId="3940" xr:uid="{EB50FC4E-4F0C-4566-A57E-8F1A753D044B}"/>
    <cellStyle name="20% - Accent1 2 2 3 2 4 3 3" xfId="3941" xr:uid="{773D514F-D603-4D9D-9A2B-01F41E7D8712}"/>
    <cellStyle name="20% - Accent1 2 2 3 2 4 3 3 2" xfId="3942" xr:uid="{C237DF53-48AA-4CAA-8D4D-6FFBC54E9428}"/>
    <cellStyle name="20% - Accent1 2 2 3 2 4 3 3 2 2" xfId="3943" xr:uid="{7A79F456-B5A6-4807-A068-6B22EFEEA803}"/>
    <cellStyle name="20% - Accent1 2 2 3 2 4 3 3 2 2 2" xfId="3944" xr:uid="{3BBDFD2C-F63E-478D-8837-D0D261192B7C}"/>
    <cellStyle name="20% - Accent1 2 2 3 2 4 3 3 2 3" xfId="3945" xr:uid="{A385523B-5C96-49B4-A49B-DA57E0DB3361}"/>
    <cellStyle name="20% - Accent1 2 2 3 2 4 3 3 3" xfId="3946" xr:uid="{C58F13D5-8E80-4F26-829B-8F4D786C1642}"/>
    <cellStyle name="20% - Accent1 2 2 3 2 4 3 3 3 2" xfId="3947" xr:uid="{52E0A11B-20B9-4A2C-A998-58086C60445A}"/>
    <cellStyle name="20% - Accent1 2 2 3 2 4 3 3 4" xfId="3948" xr:uid="{6CF8F114-7095-4DE8-A68F-2216B715E690}"/>
    <cellStyle name="20% - Accent1 2 2 3 2 4 3 4" xfId="3949" xr:uid="{D7B7A510-BB8D-48FA-A213-97619F7C04D9}"/>
    <cellStyle name="20% - Accent1 2 2 3 2 4 3 4 2" xfId="3950" xr:uid="{ECC343DF-3C3E-4922-B293-C0A5BFB78493}"/>
    <cellStyle name="20% - Accent1 2 2 3 2 4 3 4 2 2" xfId="3951" xr:uid="{23BAE36B-E8D4-44F5-8688-38AF3604E717}"/>
    <cellStyle name="20% - Accent1 2 2 3 2 4 3 4 2 2 2" xfId="3952" xr:uid="{0853D9CE-1FCC-4CFC-9743-2841C568CE0E}"/>
    <cellStyle name="20% - Accent1 2 2 3 2 4 3 4 2 3" xfId="3953" xr:uid="{98AC8B84-6100-4C4F-BFD4-6EBF9031B14B}"/>
    <cellStyle name="20% - Accent1 2 2 3 2 4 3 4 3" xfId="3954" xr:uid="{57486EC0-055F-4C3B-A256-41EA2CAB31A6}"/>
    <cellStyle name="20% - Accent1 2 2 3 2 4 3 4 3 2" xfId="3955" xr:uid="{222D891F-0706-4F27-93ED-E7E9F06806B0}"/>
    <cellStyle name="20% - Accent1 2 2 3 2 4 3 4 4" xfId="3956" xr:uid="{2B7F12CC-59E6-495A-9EEF-A498C4FF9857}"/>
    <cellStyle name="20% - Accent1 2 2 3 2 4 3 5" xfId="3957" xr:uid="{87F76D12-339C-49F3-8A18-048F2937FAEC}"/>
    <cellStyle name="20% - Accent1 2 2 3 2 4 3 5 2" xfId="3958" xr:uid="{E9BD1E0B-0EE0-42AA-8218-0CA2EABAF699}"/>
    <cellStyle name="20% - Accent1 2 2 3 2 4 3 5 2 2" xfId="3959" xr:uid="{D0A4AEFF-5322-48FD-AB4F-F39BA29A3847}"/>
    <cellStyle name="20% - Accent1 2 2 3 2 4 3 5 3" xfId="3960" xr:uid="{416BC0A0-5EE1-4DD1-817E-95DEC00E2E73}"/>
    <cellStyle name="20% - Accent1 2 2 3 2 4 3 6" xfId="3961" xr:uid="{8C12FDD1-7FCC-486D-96DE-254F3D600ADB}"/>
    <cellStyle name="20% - Accent1 2 2 3 2 4 3 6 2" xfId="3962" xr:uid="{B160DDBE-13AB-4BF5-A6F8-6E963A3406F5}"/>
    <cellStyle name="20% - Accent1 2 2 3 2 4 3 6 2 2" xfId="3963" xr:uid="{BBE43B4B-CB93-497A-B720-69CF11C55DDE}"/>
    <cellStyle name="20% - Accent1 2 2 3 2 4 3 6 3" xfId="3964" xr:uid="{8EC015A1-FEA8-4330-B139-F9BC2846A0FB}"/>
    <cellStyle name="20% - Accent1 2 2 3 2 4 3 7" xfId="3965" xr:uid="{5A5F61A2-AFE4-47C0-B03D-81E8A767C195}"/>
    <cellStyle name="20% - Accent1 2 2 3 2 4 3 7 2" xfId="3966" xr:uid="{678E81CF-E90D-4633-971E-E4CB0D5DDA63}"/>
    <cellStyle name="20% - Accent1 2 2 3 2 4 3 8" xfId="3967" xr:uid="{BC83F1B5-108A-4637-BC80-613705B0F399}"/>
    <cellStyle name="20% - Accent1 2 2 3 2 4 3 8 2" xfId="3968" xr:uid="{6B02552E-E0F2-4447-8612-7131875ED3BF}"/>
    <cellStyle name="20% - Accent1 2 2 3 2 4 3 9" xfId="3969" xr:uid="{E2101151-0C57-47DA-B9B5-00E570286F67}"/>
    <cellStyle name="20% - Accent1 2 2 3 2 4 4" xfId="3970" xr:uid="{70F950FA-A984-4E39-9B99-1BE5F3BFB30F}"/>
    <cellStyle name="20% - Accent1 2 2 3 2 4 4 2" xfId="3971" xr:uid="{C0499D3C-84BC-433C-9F01-78BEF84C2D5B}"/>
    <cellStyle name="20% - Accent1 2 2 3 2 4 4 2 2" xfId="3972" xr:uid="{928E526C-AC14-491A-875A-F7614FBC5474}"/>
    <cellStyle name="20% - Accent1 2 2 3 2 4 4 2 2 2" xfId="3973" xr:uid="{6BFF3D3F-A35A-45EF-95C1-B35418FC2896}"/>
    <cellStyle name="20% - Accent1 2 2 3 2 4 4 2 3" xfId="3974" xr:uid="{0A8F8315-7B2E-4A48-8CC3-1765209A00A9}"/>
    <cellStyle name="20% - Accent1 2 2 3 2 4 4 3" xfId="3975" xr:uid="{B537E0ED-0808-4C16-8EE9-7BE64210D191}"/>
    <cellStyle name="20% - Accent1 2 2 3 2 4 4 3 2" xfId="3976" xr:uid="{8BD3591A-88A6-4754-B23B-6C634BD55210}"/>
    <cellStyle name="20% - Accent1 2 2 3 2 4 4 4" xfId="3977" xr:uid="{0F88B069-E510-441F-9490-12142A50E28E}"/>
    <cellStyle name="20% - Accent1 2 2 3 2 4 5" xfId="3978" xr:uid="{CDA80A33-BFD6-45EB-9125-587078465147}"/>
    <cellStyle name="20% - Accent1 2 2 3 2 4 5 2" xfId="3979" xr:uid="{F52B396A-335C-4370-B0B3-2BE59E84BF78}"/>
    <cellStyle name="20% - Accent1 2 2 3 2 4 5 2 2" xfId="3980" xr:uid="{5C1A4C4E-50B4-42BE-9257-E2E1237864B6}"/>
    <cellStyle name="20% - Accent1 2 2 3 2 4 5 2 2 2" xfId="3981" xr:uid="{4868D907-F405-44E5-91FE-4154080FB4F4}"/>
    <cellStyle name="20% - Accent1 2 2 3 2 4 5 2 3" xfId="3982" xr:uid="{CC422AAE-725C-4FBF-8F28-AD617BBE423D}"/>
    <cellStyle name="20% - Accent1 2 2 3 2 4 5 3" xfId="3983" xr:uid="{4F48C718-E8A8-43AA-A635-3D3A0F674EFB}"/>
    <cellStyle name="20% - Accent1 2 2 3 2 4 5 3 2" xfId="3984" xr:uid="{A49A0494-3092-42C6-8D60-9B024B417C54}"/>
    <cellStyle name="20% - Accent1 2 2 3 2 4 5 4" xfId="3985" xr:uid="{6F7D7BAE-FCD1-44E0-8A38-6F5D30D95E88}"/>
    <cellStyle name="20% - Accent1 2 2 3 2 4 6" xfId="3986" xr:uid="{50A53171-5929-416E-AA32-0B3C610DBFD0}"/>
    <cellStyle name="20% - Accent1 2 2 3 2 4 6 2" xfId="3987" xr:uid="{8E3D356C-273D-4FB3-BEA1-FB929EC22005}"/>
    <cellStyle name="20% - Accent1 2 2 3 2 4 6 2 2" xfId="3988" xr:uid="{4B141F49-CD56-4487-A45B-997504CEF5B5}"/>
    <cellStyle name="20% - Accent1 2 2 3 2 4 6 2 2 2" xfId="3989" xr:uid="{29D3575A-F085-47A8-970C-9F2BE5F6EF42}"/>
    <cellStyle name="20% - Accent1 2 2 3 2 4 6 2 3" xfId="3990" xr:uid="{EA5244D4-7A48-4DE4-94C4-4CD4BA703D9F}"/>
    <cellStyle name="20% - Accent1 2 2 3 2 4 6 3" xfId="3991" xr:uid="{EA86F899-53D4-4369-9316-D3416FB9E52B}"/>
    <cellStyle name="20% - Accent1 2 2 3 2 4 6 3 2" xfId="3992" xr:uid="{DB69102D-53E9-4A12-AB84-9EBAA2622A6E}"/>
    <cellStyle name="20% - Accent1 2 2 3 2 4 6 4" xfId="3993" xr:uid="{F6A63D8F-3A95-41E3-A038-CD57EFD195A6}"/>
    <cellStyle name="20% - Accent1 2 2 3 2 4 7" xfId="3994" xr:uid="{D65F0BA9-1190-4918-A43F-A78E864A0257}"/>
    <cellStyle name="20% - Accent1 2 2 3 2 4 7 2" xfId="3995" xr:uid="{CBD92BAF-C750-4D76-B4C8-CFEBC776E4D8}"/>
    <cellStyle name="20% - Accent1 2 2 3 2 4 7 2 2" xfId="3996" xr:uid="{37821F43-19BE-48A4-802D-E3F0A7D0599D}"/>
    <cellStyle name="20% - Accent1 2 2 3 2 4 7 3" xfId="3997" xr:uid="{9FF74F3A-134D-431B-B782-AAC1D8EB40C4}"/>
    <cellStyle name="20% - Accent1 2 2 3 2 4 8" xfId="3998" xr:uid="{6B2082C8-7D6B-450B-A033-C28373215E47}"/>
    <cellStyle name="20% - Accent1 2 2 3 2 4 8 2" xfId="3999" xr:uid="{33FB6601-0AD1-495E-A73C-D00CB1D5E109}"/>
    <cellStyle name="20% - Accent1 2 2 3 2 4 8 2 2" xfId="4000" xr:uid="{AF43F5B4-4F2A-4987-9908-C3108DE63926}"/>
    <cellStyle name="20% - Accent1 2 2 3 2 4 8 3" xfId="4001" xr:uid="{9C081567-B780-4F68-90FE-969027F10952}"/>
    <cellStyle name="20% - Accent1 2 2 3 2 4 9" xfId="4002" xr:uid="{44D482B2-AC21-4AF5-AF8C-415BFB9B2E18}"/>
    <cellStyle name="20% - Accent1 2 2 3 2 4 9 2" xfId="4003" xr:uid="{A8087632-8C89-4DB1-A82A-77A3B5D1323F}"/>
    <cellStyle name="20% - Accent1 2 2 3 2 5" xfId="4004" xr:uid="{A4B7B2CD-9A04-4A8A-8CF7-EE5DC8605B58}"/>
    <cellStyle name="20% - Accent1 2 2 3 2 5 10" xfId="4005" xr:uid="{446D6950-98F2-4BAC-9C62-3B1E56A3496C}"/>
    <cellStyle name="20% - Accent1 2 2 3 2 5 10 2" xfId="4006" xr:uid="{614C307D-D04F-493D-89F4-E5F42A855DDB}"/>
    <cellStyle name="20% - Accent1 2 2 3 2 5 11" xfId="4007" xr:uid="{0AB99BD6-8AB0-4406-A249-D3C149B2AA22}"/>
    <cellStyle name="20% - Accent1 2 2 3 2 5 2" xfId="4008" xr:uid="{57C9EBC8-09AE-4BA4-BD11-D244ACB51CB2}"/>
    <cellStyle name="20% - Accent1 2 2 3 2 5 2 2" xfId="4009" xr:uid="{A1FE6CE7-2E19-4BAC-96D2-70D07A8C408E}"/>
    <cellStyle name="20% - Accent1 2 2 3 2 5 2 2 2" xfId="4010" xr:uid="{04FC91C2-2AC8-41B3-9D26-0E555B8C3689}"/>
    <cellStyle name="20% - Accent1 2 2 3 2 5 2 2 2 2" xfId="4011" xr:uid="{A98E522B-B2A7-4EA8-8BC1-D392EB2DCF2A}"/>
    <cellStyle name="20% - Accent1 2 2 3 2 5 2 2 2 2 2" xfId="4012" xr:uid="{A7C471AD-358F-44FC-9A77-BD64903CEFAF}"/>
    <cellStyle name="20% - Accent1 2 2 3 2 5 2 2 2 3" xfId="4013" xr:uid="{46C21E5A-63EC-4CD6-B4C6-E518E9884DE1}"/>
    <cellStyle name="20% - Accent1 2 2 3 2 5 2 2 3" xfId="4014" xr:uid="{CF25E718-FB96-45C5-A860-524455EF9A5D}"/>
    <cellStyle name="20% - Accent1 2 2 3 2 5 2 2 3 2" xfId="4015" xr:uid="{03D44BD6-D7BB-419A-A6A7-7CCA191BC07D}"/>
    <cellStyle name="20% - Accent1 2 2 3 2 5 2 2 4" xfId="4016" xr:uid="{4751118A-AE6F-4FF6-B7B5-16E956C0BB22}"/>
    <cellStyle name="20% - Accent1 2 2 3 2 5 2 3" xfId="4017" xr:uid="{3DA6091C-3D72-44D7-A8C3-CE71F4B31217}"/>
    <cellStyle name="20% - Accent1 2 2 3 2 5 2 3 2" xfId="4018" xr:uid="{10B25AC3-D7B9-4E66-B2B9-B8C77E8E740B}"/>
    <cellStyle name="20% - Accent1 2 2 3 2 5 2 3 2 2" xfId="4019" xr:uid="{B89E30D2-0322-4861-92B5-976E2BCFC930}"/>
    <cellStyle name="20% - Accent1 2 2 3 2 5 2 3 2 2 2" xfId="4020" xr:uid="{A5A73DE0-E01E-46E3-ACDC-CD6AF90FE304}"/>
    <cellStyle name="20% - Accent1 2 2 3 2 5 2 3 2 3" xfId="4021" xr:uid="{C937D578-FBC7-49DD-86A7-F259D31955D4}"/>
    <cellStyle name="20% - Accent1 2 2 3 2 5 2 3 3" xfId="4022" xr:uid="{D5675278-1819-4CFE-8EC9-5E7892D3C976}"/>
    <cellStyle name="20% - Accent1 2 2 3 2 5 2 3 3 2" xfId="4023" xr:uid="{2858DDF8-AE81-4260-92B4-13A24A4E02D8}"/>
    <cellStyle name="20% - Accent1 2 2 3 2 5 2 3 4" xfId="4024" xr:uid="{BD2BF07C-F9D7-44D8-8618-1A535840A867}"/>
    <cellStyle name="20% - Accent1 2 2 3 2 5 2 4" xfId="4025" xr:uid="{30C7AEBA-B698-42FF-992A-DD41F7489487}"/>
    <cellStyle name="20% - Accent1 2 2 3 2 5 2 4 2" xfId="4026" xr:uid="{B89DE7BC-662F-491C-A9A6-01CBAEA7E151}"/>
    <cellStyle name="20% - Accent1 2 2 3 2 5 2 4 2 2" xfId="4027" xr:uid="{5CBF5200-F470-4667-8594-8F290ACB9A5C}"/>
    <cellStyle name="20% - Accent1 2 2 3 2 5 2 4 2 2 2" xfId="4028" xr:uid="{591CADAE-3BC8-426F-BD75-FFB20CBA294E}"/>
    <cellStyle name="20% - Accent1 2 2 3 2 5 2 4 2 3" xfId="4029" xr:uid="{9488CE4D-331A-4FD9-9C8F-C22859EC2EA0}"/>
    <cellStyle name="20% - Accent1 2 2 3 2 5 2 4 3" xfId="4030" xr:uid="{242B9AA8-1B2E-4CF1-83DA-A5A326E9FD2D}"/>
    <cellStyle name="20% - Accent1 2 2 3 2 5 2 4 3 2" xfId="4031" xr:uid="{3700854A-3E38-4F0B-94A4-6A5ADFC8F895}"/>
    <cellStyle name="20% - Accent1 2 2 3 2 5 2 4 4" xfId="4032" xr:uid="{0548228C-D2D7-4451-979E-127B8DFA0E98}"/>
    <cellStyle name="20% - Accent1 2 2 3 2 5 2 5" xfId="4033" xr:uid="{5796AF5B-5BA6-4763-A125-09D056A3A761}"/>
    <cellStyle name="20% - Accent1 2 2 3 2 5 2 5 2" xfId="4034" xr:uid="{3F426269-F7A6-42AC-8B00-3CCC7C14C9EC}"/>
    <cellStyle name="20% - Accent1 2 2 3 2 5 2 5 2 2" xfId="4035" xr:uid="{7B3517A8-9C2A-43F0-A090-9316299B51F5}"/>
    <cellStyle name="20% - Accent1 2 2 3 2 5 2 5 3" xfId="4036" xr:uid="{66A5B40B-7DAF-4262-A9D4-FC21EC4E254B}"/>
    <cellStyle name="20% - Accent1 2 2 3 2 5 2 6" xfId="4037" xr:uid="{5EAB049D-41A4-4495-8376-5D11F4278E39}"/>
    <cellStyle name="20% - Accent1 2 2 3 2 5 2 6 2" xfId="4038" xr:uid="{36FBABE7-069C-4686-8952-7C60D2DD2DEC}"/>
    <cellStyle name="20% - Accent1 2 2 3 2 5 2 6 2 2" xfId="4039" xr:uid="{F9CA7C59-1649-4EC6-861D-B6D11412676E}"/>
    <cellStyle name="20% - Accent1 2 2 3 2 5 2 6 3" xfId="4040" xr:uid="{26F8DE0F-9AD0-4216-BB3E-CCF5EFFD2B40}"/>
    <cellStyle name="20% - Accent1 2 2 3 2 5 2 7" xfId="4041" xr:uid="{350C67D9-4F14-483D-991B-F22CBB7E4690}"/>
    <cellStyle name="20% - Accent1 2 2 3 2 5 2 7 2" xfId="4042" xr:uid="{324213F2-5999-4A13-A3A2-23A02FAB5ECB}"/>
    <cellStyle name="20% - Accent1 2 2 3 2 5 2 8" xfId="4043" xr:uid="{1E1AE625-FA3C-415F-911F-59B128632FC1}"/>
    <cellStyle name="20% - Accent1 2 2 3 2 5 2 8 2" xfId="4044" xr:uid="{DD4BDC91-EB07-4A73-94E7-C0F4ABF9B639}"/>
    <cellStyle name="20% - Accent1 2 2 3 2 5 2 9" xfId="4045" xr:uid="{68024257-DE1F-47AE-89CF-73BE32907150}"/>
    <cellStyle name="20% - Accent1 2 2 3 2 5 3" xfId="4046" xr:uid="{3CA11DC0-ED5E-4AA2-9EEA-CF6BA45B823A}"/>
    <cellStyle name="20% - Accent1 2 2 3 2 5 3 2" xfId="4047" xr:uid="{7EA676F2-2278-4F4B-8B3A-30AB555D51B6}"/>
    <cellStyle name="20% - Accent1 2 2 3 2 5 3 2 2" xfId="4048" xr:uid="{DF30ACBD-332C-4E88-A8F7-11B9ADCF9B22}"/>
    <cellStyle name="20% - Accent1 2 2 3 2 5 3 2 2 2" xfId="4049" xr:uid="{5DCF0E01-AAC8-4E44-9EAB-AE4E565DFC47}"/>
    <cellStyle name="20% - Accent1 2 2 3 2 5 3 2 2 2 2" xfId="4050" xr:uid="{257923E5-6204-46EE-A592-4E11B8A68B8E}"/>
    <cellStyle name="20% - Accent1 2 2 3 2 5 3 2 2 3" xfId="4051" xr:uid="{9D65E45D-914D-4297-A7AA-11BEAF8B9DA7}"/>
    <cellStyle name="20% - Accent1 2 2 3 2 5 3 2 3" xfId="4052" xr:uid="{999556D5-CAFB-4ED9-945C-AC16E6F8DCAD}"/>
    <cellStyle name="20% - Accent1 2 2 3 2 5 3 2 3 2" xfId="4053" xr:uid="{D20D6954-1C64-4E05-B442-C1042E0615C6}"/>
    <cellStyle name="20% - Accent1 2 2 3 2 5 3 2 4" xfId="4054" xr:uid="{20CF2879-DD94-402C-B0B7-5403C46DDB90}"/>
    <cellStyle name="20% - Accent1 2 2 3 2 5 3 3" xfId="4055" xr:uid="{00D8CEA7-AB54-4D23-AD9D-9CBFA54EFED5}"/>
    <cellStyle name="20% - Accent1 2 2 3 2 5 3 3 2" xfId="4056" xr:uid="{74ADEF01-3805-49B7-AEBF-2B03A804A3DA}"/>
    <cellStyle name="20% - Accent1 2 2 3 2 5 3 3 2 2" xfId="4057" xr:uid="{2549BB24-67F9-4CAD-9672-F775A736D6F0}"/>
    <cellStyle name="20% - Accent1 2 2 3 2 5 3 3 2 2 2" xfId="4058" xr:uid="{A76933F7-1340-47C3-BB8B-F3CAF5EB27CE}"/>
    <cellStyle name="20% - Accent1 2 2 3 2 5 3 3 2 3" xfId="4059" xr:uid="{575FDFBC-6924-428C-9244-D84CC4DA5527}"/>
    <cellStyle name="20% - Accent1 2 2 3 2 5 3 3 3" xfId="4060" xr:uid="{9A496371-8592-4DD9-8D11-1DEBD3418C64}"/>
    <cellStyle name="20% - Accent1 2 2 3 2 5 3 3 3 2" xfId="4061" xr:uid="{C6CFAA46-D11F-44B8-A5AF-55C7C83FCC07}"/>
    <cellStyle name="20% - Accent1 2 2 3 2 5 3 3 4" xfId="4062" xr:uid="{C7522CD0-BF5E-4567-8FE0-DA68F2078A28}"/>
    <cellStyle name="20% - Accent1 2 2 3 2 5 3 4" xfId="4063" xr:uid="{1B579441-8895-4CC4-B7D8-75C73145140B}"/>
    <cellStyle name="20% - Accent1 2 2 3 2 5 3 4 2" xfId="4064" xr:uid="{EE723140-CAA3-4EE1-9FFD-96B16F6AAF43}"/>
    <cellStyle name="20% - Accent1 2 2 3 2 5 3 4 2 2" xfId="4065" xr:uid="{28BF9F4A-B2EA-4CB8-9336-F4A69D13AD10}"/>
    <cellStyle name="20% - Accent1 2 2 3 2 5 3 4 2 2 2" xfId="4066" xr:uid="{62C87B28-245E-4EF7-B582-8C7DF4C91F29}"/>
    <cellStyle name="20% - Accent1 2 2 3 2 5 3 4 2 3" xfId="4067" xr:uid="{C94FF7C5-BF76-49C3-B05E-11F16EFEE2E1}"/>
    <cellStyle name="20% - Accent1 2 2 3 2 5 3 4 3" xfId="4068" xr:uid="{2C21BF94-0F63-416A-9049-7E7FCECA3A85}"/>
    <cellStyle name="20% - Accent1 2 2 3 2 5 3 4 3 2" xfId="4069" xr:uid="{E8901A4B-D315-403A-8EDC-4BF540D538B3}"/>
    <cellStyle name="20% - Accent1 2 2 3 2 5 3 4 4" xfId="4070" xr:uid="{E605CD1C-9406-40B6-A176-FED7F50944C1}"/>
    <cellStyle name="20% - Accent1 2 2 3 2 5 3 5" xfId="4071" xr:uid="{C617A63C-6424-423F-BBD6-A2639BA4B2C2}"/>
    <cellStyle name="20% - Accent1 2 2 3 2 5 3 5 2" xfId="4072" xr:uid="{37519EA7-608F-4D81-A120-FCA36301FF4B}"/>
    <cellStyle name="20% - Accent1 2 2 3 2 5 3 5 2 2" xfId="4073" xr:uid="{C08273CC-8F8D-41A6-AF0D-EED6810132E1}"/>
    <cellStyle name="20% - Accent1 2 2 3 2 5 3 5 3" xfId="4074" xr:uid="{A27EFFE1-C603-4638-BDF7-B677CFB24405}"/>
    <cellStyle name="20% - Accent1 2 2 3 2 5 3 6" xfId="4075" xr:uid="{F8C6C5D3-7773-4253-AEF1-75F6E7FC4C0A}"/>
    <cellStyle name="20% - Accent1 2 2 3 2 5 3 6 2" xfId="4076" xr:uid="{E8A50E18-4CA5-49FB-B52C-3B6594A66AED}"/>
    <cellStyle name="20% - Accent1 2 2 3 2 5 3 6 2 2" xfId="4077" xr:uid="{A10E9187-11F6-4A6C-A1F3-A0E61771D76D}"/>
    <cellStyle name="20% - Accent1 2 2 3 2 5 3 6 3" xfId="4078" xr:uid="{46794A70-3513-43A3-870F-5B76E3050E7D}"/>
    <cellStyle name="20% - Accent1 2 2 3 2 5 3 7" xfId="4079" xr:uid="{FCD535CE-20A2-4CF4-AEBB-82FF62806278}"/>
    <cellStyle name="20% - Accent1 2 2 3 2 5 3 7 2" xfId="4080" xr:uid="{B44CA30D-06DC-4F13-BC80-D37E628AAF91}"/>
    <cellStyle name="20% - Accent1 2 2 3 2 5 3 8" xfId="4081" xr:uid="{7880E7FB-5669-449B-9617-57931AA954D9}"/>
    <cellStyle name="20% - Accent1 2 2 3 2 5 3 8 2" xfId="4082" xr:uid="{9D909CA6-0032-4742-9534-EC82B496A7B3}"/>
    <cellStyle name="20% - Accent1 2 2 3 2 5 3 9" xfId="4083" xr:uid="{CC18B9B6-F7EC-42F2-914E-3BA1A077F1FD}"/>
    <cellStyle name="20% - Accent1 2 2 3 2 5 4" xfId="4084" xr:uid="{86AC3B4A-ADEF-4A09-8D21-0B72DAAAC987}"/>
    <cellStyle name="20% - Accent1 2 2 3 2 5 4 2" xfId="4085" xr:uid="{87BFC0AB-6B14-413E-AE7C-74EA7D6F6B76}"/>
    <cellStyle name="20% - Accent1 2 2 3 2 5 4 2 2" xfId="4086" xr:uid="{DFE183D5-FD4C-4096-8F37-CBF74CC51C5B}"/>
    <cellStyle name="20% - Accent1 2 2 3 2 5 4 2 2 2" xfId="4087" xr:uid="{73582348-0C88-452C-A9A2-B656AAEDEC96}"/>
    <cellStyle name="20% - Accent1 2 2 3 2 5 4 2 3" xfId="4088" xr:uid="{076F3B93-E0C8-43A2-A5B8-C6B59DAFFBAF}"/>
    <cellStyle name="20% - Accent1 2 2 3 2 5 4 3" xfId="4089" xr:uid="{664BB099-2A8B-4DEF-88DB-E5C4E77F1066}"/>
    <cellStyle name="20% - Accent1 2 2 3 2 5 4 3 2" xfId="4090" xr:uid="{6873B297-0B39-4656-93FC-C7665CC8BE12}"/>
    <cellStyle name="20% - Accent1 2 2 3 2 5 4 4" xfId="4091" xr:uid="{58CA086D-463F-473E-8158-0DED905B397A}"/>
    <cellStyle name="20% - Accent1 2 2 3 2 5 5" xfId="4092" xr:uid="{82342666-7C6B-44B1-8003-13D5FFF6DA92}"/>
    <cellStyle name="20% - Accent1 2 2 3 2 5 5 2" xfId="4093" xr:uid="{8E4404D3-A3DF-4505-A4BC-A7DDE47275CF}"/>
    <cellStyle name="20% - Accent1 2 2 3 2 5 5 2 2" xfId="4094" xr:uid="{B32827C4-66B5-430C-AC1A-D52736509BF0}"/>
    <cellStyle name="20% - Accent1 2 2 3 2 5 5 2 2 2" xfId="4095" xr:uid="{0A78B74D-7F74-41FA-B68F-07BED475889C}"/>
    <cellStyle name="20% - Accent1 2 2 3 2 5 5 2 3" xfId="4096" xr:uid="{88652B0B-A179-46C6-A676-78BE98025787}"/>
    <cellStyle name="20% - Accent1 2 2 3 2 5 5 3" xfId="4097" xr:uid="{12739B0B-FAFB-4BA6-B384-6D1439428824}"/>
    <cellStyle name="20% - Accent1 2 2 3 2 5 5 3 2" xfId="4098" xr:uid="{D73E7536-C35C-4F27-9F2A-9C2083E2F4F7}"/>
    <cellStyle name="20% - Accent1 2 2 3 2 5 5 4" xfId="4099" xr:uid="{410A6473-6F76-42E5-915F-2A88EED51AF4}"/>
    <cellStyle name="20% - Accent1 2 2 3 2 5 6" xfId="4100" xr:uid="{7CE4F342-769F-4462-8616-8F1C387E1EEC}"/>
    <cellStyle name="20% - Accent1 2 2 3 2 5 6 2" xfId="4101" xr:uid="{A57DAF9D-6A6C-40D0-9122-E9AFB8A24539}"/>
    <cellStyle name="20% - Accent1 2 2 3 2 5 6 2 2" xfId="4102" xr:uid="{813A37AC-902B-4ECF-BCA9-2A1467C5FDCD}"/>
    <cellStyle name="20% - Accent1 2 2 3 2 5 6 2 2 2" xfId="4103" xr:uid="{BCD22963-A31B-4FC6-BAE5-39EBDC08E97E}"/>
    <cellStyle name="20% - Accent1 2 2 3 2 5 6 2 3" xfId="4104" xr:uid="{78B38821-2B5A-4019-A3DC-0F8B7093F865}"/>
    <cellStyle name="20% - Accent1 2 2 3 2 5 6 3" xfId="4105" xr:uid="{4A9C5952-E0F7-4433-A8D3-E3C0BB950BAB}"/>
    <cellStyle name="20% - Accent1 2 2 3 2 5 6 3 2" xfId="4106" xr:uid="{B3CD5001-32C3-414D-9096-25B3301C168A}"/>
    <cellStyle name="20% - Accent1 2 2 3 2 5 6 4" xfId="4107" xr:uid="{D5234A9F-BD03-4747-B495-57993645073F}"/>
    <cellStyle name="20% - Accent1 2 2 3 2 5 7" xfId="4108" xr:uid="{7F7A9143-D0D7-448D-A0BA-AAF8E03EDD24}"/>
    <cellStyle name="20% - Accent1 2 2 3 2 5 7 2" xfId="4109" xr:uid="{F25F1D27-9C9F-44D5-9689-549852540388}"/>
    <cellStyle name="20% - Accent1 2 2 3 2 5 7 2 2" xfId="4110" xr:uid="{A29A3B40-CF57-4066-BC36-3D56F667B0F4}"/>
    <cellStyle name="20% - Accent1 2 2 3 2 5 7 3" xfId="4111" xr:uid="{6D4CD42A-7B8F-49A1-B03F-DCF390B28445}"/>
    <cellStyle name="20% - Accent1 2 2 3 2 5 8" xfId="4112" xr:uid="{AB38435C-2D56-48B0-9343-5D1E20EC3CDC}"/>
    <cellStyle name="20% - Accent1 2 2 3 2 5 8 2" xfId="4113" xr:uid="{9FA90777-5872-42EF-BBA8-857125D8D513}"/>
    <cellStyle name="20% - Accent1 2 2 3 2 5 8 2 2" xfId="4114" xr:uid="{276D05B3-9CBA-416C-9AD0-CC70D28EEC85}"/>
    <cellStyle name="20% - Accent1 2 2 3 2 5 8 3" xfId="4115" xr:uid="{10BD597B-9654-4E1E-A905-1B63E0D54422}"/>
    <cellStyle name="20% - Accent1 2 2 3 2 5 9" xfId="4116" xr:uid="{8EEC2928-DAEB-4F59-A2C5-A0FAA9C0C0E7}"/>
    <cellStyle name="20% - Accent1 2 2 3 2 5 9 2" xfId="4117" xr:uid="{189189FC-53A5-43B4-8BFB-A689C369ECBE}"/>
    <cellStyle name="20% - Accent1 2 2 3 2 6" xfId="4118" xr:uid="{CCF7BE54-488E-4737-9EA5-6A807C1B8CCF}"/>
    <cellStyle name="20% - Accent1 2 2 3 2 6 2" xfId="4119" xr:uid="{217A6A01-C0DA-4EA7-834F-C319E34DA53E}"/>
    <cellStyle name="20% - Accent1 2 2 3 2 6 2 2" xfId="4120" xr:uid="{CC82E9FE-E230-43F4-A681-60D37A80F187}"/>
    <cellStyle name="20% - Accent1 2 2 3 2 6 2 2 2" xfId="4121" xr:uid="{4B1431B6-8F93-4145-AE1B-05FD6429EEA3}"/>
    <cellStyle name="20% - Accent1 2 2 3 2 6 2 2 2 2" xfId="4122" xr:uid="{3A378B97-D41B-4BC8-BB9D-7FC02DAEE7BA}"/>
    <cellStyle name="20% - Accent1 2 2 3 2 6 2 2 3" xfId="4123" xr:uid="{8600FC99-BAC8-495A-8642-645972458130}"/>
    <cellStyle name="20% - Accent1 2 2 3 2 6 2 3" xfId="4124" xr:uid="{F767EEB5-2758-478A-B9A3-A1BFFB1977FC}"/>
    <cellStyle name="20% - Accent1 2 2 3 2 6 2 3 2" xfId="4125" xr:uid="{06990222-2A3E-441A-84F3-8046F0B0200D}"/>
    <cellStyle name="20% - Accent1 2 2 3 2 6 2 4" xfId="4126" xr:uid="{FE6A2EEC-984B-42B4-9215-B081D854B792}"/>
    <cellStyle name="20% - Accent1 2 2 3 2 6 3" xfId="4127" xr:uid="{6CDC1DB6-9D07-4185-92EA-B9CFB3A8A681}"/>
    <cellStyle name="20% - Accent1 2 2 3 2 6 3 2" xfId="4128" xr:uid="{B5E349BA-2C53-4AF5-B920-6BEDCB62185B}"/>
    <cellStyle name="20% - Accent1 2 2 3 2 6 3 2 2" xfId="4129" xr:uid="{1D5D1387-E6DD-4ADD-9CF2-ECE76EC43883}"/>
    <cellStyle name="20% - Accent1 2 2 3 2 6 3 2 2 2" xfId="4130" xr:uid="{74643B0A-768E-43D4-B20F-EE7B343B0B4D}"/>
    <cellStyle name="20% - Accent1 2 2 3 2 6 3 2 3" xfId="4131" xr:uid="{F5A956CF-0393-4251-9D27-1D04905EB728}"/>
    <cellStyle name="20% - Accent1 2 2 3 2 6 3 3" xfId="4132" xr:uid="{1F788957-2FFC-4959-8708-ECC6F78C1385}"/>
    <cellStyle name="20% - Accent1 2 2 3 2 6 3 3 2" xfId="4133" xr:uid="{BD855689-B61C-45E9-A61D-FA51C8EA8BE5}"/>
    <cellStyle name="20% - Accent1 2 2 3 2 6 3 4" xfId="4134" xr:uid="{9540BEC9-42F5-4601-941E-1DDFBBCBFA25}"/>
    <cellStyle name="20% - Accent1 2 2 3 2 6 4" xfId="4135" xr:uid="{8D4331DE-08DC-420D-B97D-E1F64C5E5BC3}"/>
    <cellStyle name="20% - Accent1 2 2 3 2 6 4 2" xfId="4136" xr:uid="{C1B3F4AB-B470-4488-BA05-E166F5AE0B3E}"/>
    <cellStyle name="20% - Accent1 2 2 3 2 6 4 2 2" xfId="4137" xr:uid="{CEC8B778-D005-4380-BA65-17329FEE27FA}"/>
    <cellStyle name="20% - Accent1 2 2 3 2 6 4 2 2 2" xfId="4138" xr:uid="{1B0C431D-5AF3-423C-89C7-6A1A62139ACC}"/>
    <cellStyle name="20% - Accent1 2 2 3 2 6 4 2 3" xfId="4139" xr:uid="{068B61A2-58A4-4124-BC49-5B51E17849B5}"/>
    <cellStyle name="20% - Accent1 2 2 3 2 6 4 3" xfId="4140" xr:uid="{2BAFEFCC-69A5-448F-BF98-149D52AD9680}"/>
    <cellStyle name="20% - Accent1 2 2 3 2 6 4 3 2" xfId="4141" xr:uid="{D936C04E-1CD5-45EC-B627-1545002CFA96}"/>
    <cellStyle name="20% - Accent1 2 2 3 2 6 4 4" xfId="4142" xr:uid="{E00C1E14-F1A1-4C51-9793-19A309B23358}"/>
    <cellStyle name="20% - Accent1 2 2 3 2 6 5" xfId="4143" xr:uid="{EDE016C7-231D-497B-A2EE-15F30135FB6D}"/>
    <cellStyle name="20% - Accent1 2 2 3 2 6 5 2" xfId="4144" xr:uid="{1BB74945-0556-4D86-9CAC-7EFE5FC34810}"/>
    <cellStyle name="20% - Accent1 2 2 3 2 6 5 2 2" xfId="4145" xr:uid="{3BC5F7DD-C6A4-4864-A40D-7D08340E6E58}"/>
    <cellStyle name="20% - Accent1 2 2 3 2 6 5 3" xfId="4146" xr:uid="{46AAB54F-828F-4215-A3D7-312A27462969}"/>
    <cellStyle name="20% - Accent1 2 2 3 2 6 6" xfId="4147" xr:uid="{2EEB27E9-F93B-4956-B246-7184222B8179}"/>
    <cellStyle name="20% - Accent1 2 2 3 2 6 6 2" xfId="4148" xr:uid="{55498178-C10A-49C8-80F9-3FA847D52663}"/>
    <cellStyle name="20% - Accent1 2 2 3 2 6 6 2 2" xfId="4149" xr:uid="{6042D7D3-79C3-4FD5-A670-BADA2DC22B35}"/>
    <cellStyle name="20% - Accent1 2 2 3 2 6 6 3" xfId="4150" xr:uid="{32633CE8-11F4-49FF-B9D0-1CB32F064405}"/>
    <cellStyle name="20% - Accent1 2 2 3 2 6 7" xfId="4151" xr:uid="{74BDA25E-2707-41FC-A01D-F4F346DDA670}"/>
    <cellStyle name="20% - Accent1 2 2 3 2 6 7 2" xfId="4152" xr:uid="{41A52E11-75D1-443B-A2D5-6599BE6C788D}"/>
    <cellStyle name="20% - Accent1 2 2 3 2 6 8" xfId="4153" xr:uid="{53ECA9E6-DB16-45CA-B98A-2AE1FD769DC0}"/>
    <cellStyle name="20% - Accent1 2 2 3 2 6 8 2" xfId="4154" xr:uid="{70799154-484A-4C09-ACA8-4DE101707C13}"/>
    <cellStyle name="20% - Accent1 2 2 3 2 6 9" xfId="4155" xr:uid="{C277FC0E-652E-47EE-837C-E33AA1378553}"/>
    <cellStyle name="20% - Accent1 2 2 3 2 7" xfId="4156" xr:uid="{FACDCDEC-E2C2-40EE-833C-9B89A4F1F63F}"/>
    <cellStyle name="20% - Accent1 2 2 3 2 7 2" xfId="4157" xr:uid="{FB61E35A-908B-4EB7-B9F6-B6489307E417}"/>
    <cellStyle name="20% - Accent1 2 2 3 2 7 2 2" xfId="4158" xr:uid="{ED80DED5-042A-4544-929A-094060C06AD0}"/>
    <cellStyle name="20% - Accent1 2 2 3 2 7 2 2 2" xfId="4159" xr:uid="{A4355D2C-5949-43DB-B399-F15812ED7368}"/>
    <cellStyle name="20% - Accent1 2 2 3 2 7 2 2 2 2" xfId="4160" xr:uid="{3D4F8B1B-5233-48E7-8EA5-24B7389EA2DF}"/>
    <cellStyle name="20% - Accent1 2 2 3 2 7 2 2 3" xfId="4161" xr:uid="{2C303241-F1CA-4AF1-992B-F7B150B2AE36}"/>
    <cellStyle name="20% - Accent1 2 2 3 2 7 2 3" xfId="4162" xr:uid="{82AA423F-E27E-43FB-99AA-87620614F0EB}"/>
    <cellStyle name="20% - Accent1 2 2 3 2 7 2 3 2" xfId="4163" xr:uid="{43C40D63-692F-4A60-BAF2-EB9DE106684B}"/>
    <cellStyle name="20% - Accent1 2 2 3 2 7 2 4" xfId="4164" xr:uid="{C5EB5869-D102-476C-9E74-C4D739B01182}"/>
    <cellStyle name="20% - Accent1 2 2 3 2 7 3" xfId="4165" xr:uid="{6882C043-7D9B-49FE-905A-523915627E75}"/>
    <cellStyle name="20% - Accent1 2 2 3 2 7 3 2" xfId="4166" xr:uid="{0F8F8057-68B5-4762-B3F5-162105778573}"/>
    <cellStyle name="20% - Accent1 2 2 3 2 7 3 2 2" xfId="4167" xr:uid="{40AC1E22-28C7-48B0-8053-2F22027EC393}"/>
    <cellStyle name="20% - Accent1 2 2 3 2 7 3 2 2 2" xfId="4168" xr:uid="{09A531DD-107E-457E-9417-9C3D81724F11}"/>
    <cellStyle name="20% - Accent1 2 2 3 2 7 3 2 3" xfId="4169" xr:uid="{CDFE81AF-5306-4F6D-B1D9-E92DC7E7D3F6}"/>
    <cellStyle name="20% - Accent1 2 2 3 2 7 3 3" xfId="4170" xr:uid="{8BE1CA49-5A9B-4156-A9F3-7E185BA2725B}"/>
    <cellStyle name="20% - Accent1 2 2 3 2 7 3 3 2" xfId="4171" xr:uid="{2E268D16-CE67-4491-AE80-6E46088D1FAE}"/>
    <cellStyle name="20% - Accent1 2 2 3 2 7 3 4" xfId="4172" xr:uid="{EB6BBEE8-4EFB-47FA-B00C-DFB405DBEB50}"/>
    <cellStyle name="20% - Accent1 2 2 3 2 7 4" xfId="4173" xr:uid="{9DB0F86A-2445-42DA-8E97-41944E842313}"/>
    <cellStyle name="20% - Accent1 2 2 3 2 7 4 2" xfId="4174" xr:uid="{95FD9E74-77F4-4256-BE8E-EF0B719650C3}"/>
    <cellStyle name="20% - Accent1 2 2 3 2 7 4 2 2" xfId="4175" xr:uid="{C2FA2541-D5FD-4761-9148-4CC0E3A30E17}"/>
    <cellStyle name="20% - Accent1 2 2 3 2 7 4 2 2 2" xfId="4176" xr:uid="{BD024694-CC15-471F-8F9B-B8FD9D30CF25}"/>
    <cellStyle name="20% - Accent1 2 2 3 2 7 4 2 3" xfId="4177" xr:uid="{D9DE5A5F-4C54-4467-AF6E-5F4E7A4C2765}"/>
    <cellStyle name="20% - Accent1 2 2 3 2 7 4 3" xfId="4178" xr:uid="{4796ABE4-FE87-49BC-85A1-1ECEB96209BB}"/>
    <cellStyle name="20% - Accent1 2 2 3 2 7 4 3 2" xfId="4179" xr:uid="{040C30A4-46CA-44FA-BF59-4A97BC4E9C76}"/>
    <cellStyle name="20% - Accent1 2 2 3 2 7 4 4" xfId="4180" xr:uid="{A8E669BB-B95C-4F9A-B69F-7887D6A93F5A}"/>
    <cellStyle name="20% - Accent1 2 2 3 2 7 5" xfId="4181" xr:uid="{1A179C63-700D-47E3-84A2-2DBE1C87BE93}"/>
    <cellStyle name="20% - Accent1 2 2 3 2 7 5 2" xfId="4182" xr:uid="{C0113C54-8FFB-4447-B3A8-CA233D33A7C3}"/>
    <cellStyle name="20% - Accent1 2 2 3 2 7 5 2 2" xfId="4183" xr:uid="{8DD3120D-C3E3-43C9-818A-3D9253A772BC}"/>
    <cellStyle name="20% - Accent1 2 2 3 2 7 5 3" xfId="4184" xr:uid="{F399646F-49D9-4B31-9C23-B292C652F55D}"/>
    <cellStyle name="20% - Accent1 2 2 3 2 7 6" xfId="4185" xr:uid="{B5FC0917-D627-4E7B-B6C7-22F6B2A50036}"/>
    <cellStyle name="20% - Accent1 2 2 3 2 7 6 2" xfId="4186" xr:uid="{425E7D07-C454-4E02-9199-271FF748D9AB}"/>
    <cellStyle name="20% - Accent1 2 2 3 2 7 6 2 2" xfId="4187" xr:uid="{91256B76-639E-41A4-818A-FACD274BAEDB}"/>
    <cellStyle name="20% - Accent1 2 2 3 2 7 6 3" xfId="4188" xr:uid="{C016114C-603E-4A4F-8E09-4D27C8D6A9A6}"/>
    <cellStyle name="20% - Accent1 2 2 3 2 7 7" xfId="4189" xr:uid="{8201B601-EC45-4BB3-906F-3E5B4BA5EB39}"/>
    <cellStyle name="20% - Accent1 2 2 3 2 7 7 2" xfId="4190" xr:uid="{8E67AB57-8E9B-41B9-A920-6A14D74CDD8D}"/>
    <cellStyle name="20% - Accent1 2 2 3 2 7 8" xfId="4191" xr:uid="{615A1BB0-9DC2-4D1F-9460-3EFADC2F130E}"/>
    <cellStyle name="20% - Accent1 2 2 3 2 7 8 2" xfId="4192" xr:uid="{3BE25B96-B91F-4A14-92B7-521693319D29}"/>
    <cellStyle name="20% - Accent1 2 2 3 2 7 9" xfId="4193" xr:uid="{5B474C34-EE3E-4001-AF0D-CD6682C4EBB1}"/>
    <cellStyle name="20% - Accent1 2 2 3 2 8" xfId="4194" xr:uid="{B59D0646-5BBA-4026-A4EB-FA43A0B67A16}"/>
    <cellStyle name="20% - Accent1 2 2 3 2 8 2" xfId="4195" xr:uid="{151EC15D-80BC-4EDE-B206-A2BF083282C0}"/>
    <cellStyle name="20% - Accent1 2 2 3 2 8 2 2" xfId="4196" xr:uid="{B1ECD8F9-EF3D-4F1F-B1C7-D55604AE613B}"/>
    <cellStyle name="20% - Accent1 2 2 3 2 8 2 2 2" xfId="4197" xr:uid="{C0D6651C-B158-43AC-B47C-D1C56F59AC29}"/>
    <cellStyle name="20% - Accent1 2 2 3 2 8 2 3" xfId="4198" xr:uid="{BE0856F6-0470-40B7-9DBE-FE355EF6D8FE}"/>
    <cellStyle name="20% - Accent1 2 2 3 2 8 3" xfId="4199" xr:uid="{9375AD3E-FAA8-4A69-9E0E-91674D4650AC}"/>
    <cellStyle name="20% - Accent1 2 2 3 2 8 3 2" xfId="4200" xr:uid="{C4B510A3-118A-45E8-82F2-A405ACA46B23}"/>
    <cellStyle name="20% - Accent1 2 2 3 2 8 4" xfId="4201" xr:uid="{6D7B9325-4C8E-4481-9C81-618A798CDABF}"/>
    <cellStyle name="20% - Accent1 2 2 3 2 9" xfId="4202" xr:uid="{77CEB0A1-7607-40D5-8C96-1DAFFA1C2022}"/>
    <cellStyle name="20% - Accent1 2 2 3 2 9 2" xfId="4203" xr:uid="{2C71B9E8-A2F4-4178-90ED-6EDDD45A4D4D}"/>
    <cellStyle name="20% - Accent1 2 2 3 2 9 2 2" xfId="4204" xr:uid="{C2147ECF-CAE6-4334-B02E-FB8F786EF76E}"/>
    <cellStyle name="20% - Accent1 2 2 3 2 9 2 2 2" xfId="4205" xr:uid="{729E8C60-DC67-49E8-A111-3D4554C2E2C3}"/>
    <cellStyle name="20% - Accent1 2 2 3 2 9 2 3" xfId="4206" xr:uid="{8DEB2671-19AD-4CD4-9CDA-39758181852E}"/>
    <cellStyle name="20% - Accent1 2 2 3 2 9 3" xfId="4207" xr:uid="{1D6AEEBE-0416-4888-AB62-56ACDF23C16B}"/>
    <cellStyle name="20% - Accent1 2 2 3 2 9 3 2" xfId="4208" xr:uid="{7333E66F-6563-4E33-A1A4-163CFF5B7DDB}"/>
    <cellStyle name="20% - Accent1 2 2 3 2 9 4" xfId="4209" xr:uid="{E4C054B3-392D-4C51-8923-6556D37131BA}"/>
    <cellStyle name="20% - Accent1 2 2 3 3" xfId="4210" xr:uid="{E84A10DB-C8B8-4970-ABE8-7DA9BB4F7D7B}"/>
    <cellStyle name="20% - Accent1 2 2 3 3 10" xfId="4211" xr:uid="{33708476-6692-496E-B6D5-EBDE72A9D664}"/>
    <cellStyle name="20% - Accent1 2 2 3 3 10 2" xfId="4212" xr:uid="{5161ABD5-E592-4BE8-8A57-C42F9B09D017}"/>
    <cellStyle name="20% - Accent1 2 2 3 3 10 2 2" xfId="4213" xr:uid="{15148476-0EE1-4A78-88D8-874AFC2D179E}"/>
    <cellStyle name="20% - Accent1 2 2 3 3 10 3" xfId="4214" xr:uid="{CCB406A8-BD93-4CC7-B3C6-C1C318AFE90A}"/>
    <cellStyle name="20% - Accent1 2 2 3 3 11" xfId="4215" xr:uid="{16C0E5C8-F086-40A0-B527-038F84532C72}"/>
    <cellStyle name="20% - Accent1 2 2 3 3 11 2" xfId="4216" xr:uid="{12305572-F9A5-4FC1-965F-5958CA406B20}"/>
    <cellStyle name="20% - Accent1 2 2 3 3 11 2 2" xfId="4217" xr:uid="{D4B7065D-E570-44D5-B153-395F217E488F}"/>
    <cellStyle name="20% - Accent1 2 2 3 3 11 3" xfId="4218" xr:uid="{68CD11D5-ED84-4E6B-8E31-F61B1B7264CB}"/>
    <cellStyle name="20% - Accent1 2 2 3 3 12" xfId="4219" xr:uid="{D078D0F7-94D7-43F7-AD23-51BC57C641A1}"/>
    <cellStyle name="20% - Accent1 2 2 3 3 12 2" xfId="4220" xr:uid="{138E1140-754F-4559-990B-12C5FCD69D19}"/>
    <cellStyle name="20% - Accent1 2 2 3 3 13" xfId="4221" xr:uid="{8852B43B-3C74-491B-A595-7B577138733B}"/>
    <cellStyle name="20% - Accent1 2 2 3 3 13 2" xfId="4222" xr:uid="{D19C4DF5-B732-481B-BF9A-B01134E27BC6}"/>
    <cellStyle name="20% - Accent1 2 2 3 3 14" xfId="4223" xr:uid="{7C54163A-EE29-4799-92AF-AC35ABF45146}"/>
    <cellStyle name="20% - Accent1 2 2 3 3 2" xfId="4224" xr:uid="{AD36BBA9-FF7F-44C9-AA30-7E502AC7667E}"/>
    <cellStyle name="20% - Accent1 2 2 3 3 2 10" xfId="4225" xr:uid="{D0F99255-43F6-47CF-AE8A-6319CE1F3DE5}"/>
    <cellStyle name="20% - Accent1 2 2 3 3 2 10 2" xfId="4226" xr:uid="{8DBC9F01-B8DA-421A-9537-512CBAA515D8}"/>
    <cellStyle name="20% - Accent1 2 2 3 3 2 11" xfId="4227" xr:uid="{BC8A1796-B694-4C11-8B8A-18CB2B57911A}"/>
    <cellStyle name="20% - Accent1 2 2 3 3 2 2" xfId="4228" xr:uid="{E66A0D11-735D-4631-B81F-C99BD176CD22}"/>
    <cellStyle name="20% - Accent1 2 2 3 3 2 2 2" xfId="4229" xr:uid="{1B7863CA-DADA-49E8-8528-B4D7DBFD8203}"/>
    <cellStyle name="20% - Accent1 2 2 3 3 2 2 2 2" xfId="4230" xr:uid="{C15CA81B-2D2A-46D1-8E6F-B5D32DEDAD16}"/>
    <cellStyle name="20% - Accent1 2 2 3 3 2 2 2 2 2" xfId="4231" xr:uid="{42235D7D-9AC6-43CB-BBE3-D7C7A4522EAB}"/>
    <cellStyle name="20% - Accent1 2 2 3 3 2 2 2 2 2 2" xfId="4232" xr:uid="{5F00B983-3441-4D34-B4E5-6EE4E05F0C4E}"/>
    <cellStyle name="20% - Accent1 2 2 3 3 2 2 2 2 3" xfId="4233" xr:uid="{CB67D1DF-8819-4885-A162-FE6C05662F30}"/>
    <cellStyle name="20% - Accent1 2 2 3 3 2 2 2 3" xfId="4234" xr:uid="{D270A58A-0F54-44C0-A39E-C026972BCA1C}"/>
    <cellStyle name="20% - Accent1 2 2 3 3 2 2 2 3 2" xfId="4235" xr:uid="{0A3C466C-3F09-4EF7-A7CA-01E67608C876}"/>
    <cellStyle name="20% - Accent1 2 2 3 3 2 2 2 4" xfId="4236" xr:uid="{FA9D310E-0DAF-452A-8959-69AC3DDC4E71}"/>
    <cellStyle name="20% - Accent1 2 2 3 3 2 2 3" xfId="4237" xr:uid="{4C758C9D-BA3F-4B17-A16B-615DB0077359}"/>
    <cellStyle name="20% - Accent1 2 2 3 3 2 2 3 2" xfId="4238" xr:uid="{D930CB10-84C6-4EB7-ADCE-AE446F1EDC65}"/>
    <cellStyle name="20% - Accent1 2 2 3 3 2 2 3 2 2" xfId="4239" xr:uid="{B2508D70-3CBE-46C1-80AB-87CF40F45FFC}"/>
    <cellStyle name="20% - Accent1 2 2 3 3 2 2 3 2 2 2" xfId="4240" xr:uid="{26510E30-5395-4D8F-BDBE-4E11C68E6304}"/>
    <cellStyle name="20% - Accent1 2 2 3 3 2 2 3 2 3" xfId="4241" xr:uid="{0F0A30D4-FE38-4E2A-8E19-68F30C424AED}"/>
    <cellStyle name="20% - Accent1 2 2 3 3 2 2 3 3" xfId="4242" xr:uid="{451E8CDC-90CF-4FC7-8069-48B2BA6657AF}"/>
    <cellStyle name="20% - Accent1 2 2 3 3 2 2 3 3 2" xfId="4243" xr:uid="{B30A8525-9A4D-4BDE-90D6-1D5B54B6A5E1}"/>
    <cellStyle name="20% - Accent1 2 2 3 3 2 2 3 4" xfId="4244" xr:uid="{EDA86DC0-67B0-4C02-A626-A320A7158700}"/>
    <cellStyle name="20% - Accent1 2 2 3 3 2 2 4" xfId="4245" xr:uid="{3A3A8623-EBE0-4A51-B324-0F16938244C5}"/>
    <cellStyle name="20% - Accent1 2 2 3 3 2 2 4 2" xfId="4246" xr:uid="{1647118F-07E1-41CE-975A-1A4EC0FAAF3E}"/>
    <cellStyle name="20% - Accent1 2 2 3 3 2 2 4 2 2" xfId="4247" xr:uid="{16469D82-D7C9-4BA8-808D-7D5839AB535D}"/>
    <cellStyle name="20% - Accent1 2 2 3 3 2 2 4 2 2 2" xfId="4248" xr:uid="{251B2921-510D-4CFB-AAD4-F151AC9FD733}"/>
    <cellStyle name="20% - Accent1 2 2 3 3 2 2 4 2 3" xfId="4249" xr:uid="{A2D91AAF-021C-46A9-B0A2-F86FB96DD30C}"/>
    <cellStyle name="20% - Accent1 2 2 3 3 2 2 4 3" xfId="4250" xr:uid="{64FC7F0B-707E-4C84-9E0F-299ADED5368B}"/>
    <cellStyle name="20% - Accent1 2 2 3 3 2 2 4 3 2" xfId="4251" xr:uid="{92E6A232-65F5-40C0-A103-3E01332E3CE5}"/>
    <cellStyle name="20% - Accent1 2 2 3 3 2 2 4 4" xfId="4252" xr:uid="{8AA250ED-E0F5-43F4-9795-501C916F5A8C}"/>
    <cellStyle name="20% - Accent1 2 2 3 3 2 2 5" xfId="4253" xr:uid="{6056C08E-F095-4888-9DFB-8CEBD770C621}"/>
    <cellStyle name="20% - Accent1 2 2 3 3 2 2 5 2" xfId="4254" xr:uid="{4B3747C8-18AE-47E2-B718-137C3E9063A1}"/>
    <cellStyle name="20% - Accent1 2 2 3 3 2 2 5 2 2" xfId="4255" xr:uid="{B507F7D7-05C5-44BD-BB54-E2AB0C9721A1}"/>
    <cellStyle name="20% - Accent1 2 2 3 3 2 2 5 3" xfId="4256" xr:uid="{8BEB7E8E-D240-4DF1-8034-2337DDAC8762}"/>
    <cellStyle name="20% - Accent1 2 2 3 3 2 2 6" xfId="4257" xr:uid="{A6B4E03D-87D3-4BAA-A6FB-6EA5872F5F6B}"/>
    <cellStyle name="20% - Accent1 2 2 3 3 2 2 6 2" xfId="4258" xr:uid="{CC3AD0D5-CB1E-49C5-AC1A-D9AF7001EFF7}"/>
    <cellStyle name="20% - Accent1 2 2 3 3 2 2 6 2 2" xfId="4259" xr:uid="{67A95357-D014-4161-8052-9F2513DA5B3B}"/>
    <cellStyle name="20% - Accent1 2 2 3 3 2 2 6 3" xfId="4260" xr:uid="{A5FC28D8-1B9C-4FDA-BDD9-B746856D87AE}"/>
    <cellStyle name="20% - Accent1 2 2 3 3 2 2 7" xfId="4261" xr:uid="{95533012-D9FB-4564-9AFD-D17529033C9F}"/>
    <cellStyle name="20% - Accent1 2 2 3 3 2 2 7 2" xfId="4262" xr:uid="{3C6CE0D4-36E5-49B7-9AD6-95FA5E318475}"/>
    <cellStyle name="20% - Accent1 2 2 3 3 2 2 8" xfId="4263" xr:uid="{38B75F85-5942-4812-9CDC-2A33F80C40DA}"/>
    <cellStyle name="20% - Accent1 2 2 3 3 2 2 8 2" xfId="4264" xr:uid="{6648B7B3-648B-42C2-8250-31DD72A58891}"/>
    <cellStyle name="20% - Accent1 2 2 3 3 2 2 9" xfId="4265" xr:uid="{5AE81519-EA85-452F-A2C2-9CA004DE76FD}"/>
    <cellStyle name="20% - Accent1 2 2 3 3 2 3" xfId="4266" xr:uid="{A72726FC-BA70-4E13-80CC-3025095B9E7F}"/>
    <cellStyle name="20% - Accent1 2 2 3 3 2 3 2" xfId="4267" xr:uid="{B165D71F-5663-446E-98C9-BBCEE5103D88}"/>
    <cellStyle name="20% - Accent1 2 2 3 3 2 3 2 2" xfId="4268" xr:uid="{641D5825-399B-417A-B257-9B837423302B}"/>
    <cellStyle name="20% - Accent1 2 2 3 3 2 3 2 2 2" xfId="4269" xr:uid="{C6072DFC-49E3-40FD-A71F-38FDB88404A7}"/>
    <cellStyle name="20% - Accent1 2 2 3 3 2 3 2 2 2 2" xfId="4270" xr:uid="{4487D85A-BDCC-47CD-A0FC-49ECDD8B33AC}"/>
    <cellStyle name="20% - Accent1 2 2 3 3 2 3 2 2 3" xfId="4271" xr:uid="{D6F83406-6F99-4DC9-BC93-9CBAD7B17120}"/>
    <cellStyle name="20% - Accent1 2 2 3 3 2 3 2 3" xfId="4272" xr:uid="{8ACF312F-49C1-43AC-9E35-EDF2C4D0EB59}"/>
    <cellStyle name="20% - Accent1 2 2 3 3 2 3 2 3 2" xfId="4273" xr:uid="{C6252748-34BB-4A9A-9AF9-D08A6F41661F}"/>
    <cellStyle name="20% - Accent1 2 2 3 3 2 3 2 4" xfId="4274" xr:uid="{CC7A9EFD-D46A-43BD-8FD5-7032823D3779}"/>
    <cellStyle name="20% - Accent1 2 2 3 3 2 3 3" xfId="4275" xr:uid="{16FB6471-DAF3-4BB5-A68A-8301F450A10F}"/>
    <cellStyle name="20% - Accent1 2 2 3 3 2 3 3 2" xfId="4276" xr:uid="{3AF98C10-4203-484F-806F-956F950C3576}"/>
    <cellStyle name="20% - Accent1 2 2 3 3 2 3 3 2 2" xfId="4277" xr:uid="{E2507F98-BA88-472D-BE49-16FDDC73C000}"/>
    <cellStyle name="20% - Accent1 2 2 3 3 2 3 3 2 2 2" xfId="4278" xr:uid="{2A36A802-5245-4F98-BD21-C748FD0E831B}"/>
    <cellStyle name="20% - Accent1 2 2 3 3 2 3 3 2 3" xfId="4279" xr:uid="{54DC1F0D-6347-4724-BE9E-09EDC6B9019D}"/>
    <cellStyle name="20% - Accent1 2 2 3 3 2 3 3 3" xfId="4280" xr:uid="{E1D48C23-B801-48EF-A839-4C6A022756B1}"/>
    <cellStyle name="20% - Accent1 2 2 3 3 2 3 3 3 2" xfId="4281" xr:uid="{50537B3C-473E-4D42-9661-5D0895C17641}"/>
    <cellStyle name="20% - Accent1 2 2 3 3 2 3 3 4" xfId="4282" xr:uid="{7412DC86-AAAA-46CF-8983-ECF9F48FDEEB}"/>
    <cellStyle name="20% - Accent1 2 2 3 3 2 3 4" xfId="4283" xr:uid="{059B5A05-269D-41FF-A3ED-4684DE24D67E}"/>
    <cellStyle name="20% - Accent1 2 2 3 3 2 3 4 2" xfId="4284" xr:uid="{A3D7B26E-84BF-4B34-8AA2-F5E2EE7C2600}"/>
    <cellStyle name="20% - Accent1 2 2 3 3 2 3 4 2 2" xfId="4285" xr:uid="{E16C15ED-8CD8-4354-95EE-230C4A7BD83B}"/>
    <cellStyle name="20% - Accent1 2 2 3 3 2 3 4 2 2 2" xfId="4286" xr:uid="{A11DD625-AE45-4C4B-BE63-D689E67983DB}"/>
    <cellStyle name="20% - Accent1 2 2 3 3 2 3 4 2 3" xfId="4287" xr:uid="{892978BB-9F1E-4356-83EA-F3AF9ACA10C1}"/>
    <cellStyle name="20% - Accent1 2 2 3 3 2 3 4 3" xfId="4288" xr:uid="{7DC8DF7C-B377-4D35-9A93-5D4F1AC7ECA5}"/>
    <cellStyle name="20% - Accent1 2 2 3 3 2 3 4 3 2" xfId="4289" xr:uid="{74A42CA2-6A40-4A10-A195-0B6ED5F2D328}"/>
    <cellStyle name="20% - Accent1 2 2 3 3 2 3 4 4" xfId="4290" xr:uid="{A2BF3399-79D4-4EE5-A55A-0482B9497C0E}"/>
    <cellStyle name="20% - Accent1 2 2 3 3 2 3 5" xfId="4291" xr:uid="{B6B2F6B4-9E2D-4686-AB80-65A2ABA9F25F}"/>
    <cellStyle name="20% - Accent1 2 2 3 3 2 3 5 2" xfId="4292" xr:uid="{583637AE-3ACA-4A39-A4E6-D55FF9326C8A}"/>
    <cellStyle name="20% - Accent1 2 2 3 3 2 3 5 2 2" xfId="4293" xr:uid="{0F72B202-2843-420A-AFE9-ABCEDAF4FB91}"/>
    <cellStyle name="20% - Accent1 2 2 3 3 2 3 5 3" xfId="4294" xr:uid="{FB6BEFCA-7D45-4DA1-A5D5-AB59B6558D8A}"/>
    <cellStyle name="20% - Accent1 2 2 3 3 2 3 6" xfId="4295" xr:uid="{2768F86D-A613-4C65-BB50-D28B161B832C}"/>
    <cellStyle name="20% - Accent1 2 2 3 3 2 3 6 2" xfId="4296" xr:uid="{DA51EFF5-DF76-4B8A-9462-E8C4A0C37456}"/>
    <cellStyle name="20% - Accent1 2 2 3 3 2 3 6 2 2" xfId="4297" xr:uid="{DE020DC5-4467-499E-BBCC-D413C85F3A20}"/>
    <cellStyle name="20% - Accent1 2 2 3 3 2 3 6 3" xfId="4298" xr:uid="{A69DA8E8-C873-437C-A0F3-0912C2AF8B2B}"/>
    <cellStyle name="20% - Accent1 2 2 3 3 2 3 7" xfId="4299" xr:uid="{84E175B1-67C2-4E62-9A78-07FE60294881}"/>
    <cellStyle name="20% - Accent1 2 2 3 3 2 3 7 2" xfId="4300" xr:uid="{507EFB3C-2A54-4540-80DF-30C6256C94B9}"/>
    <cellStyle name="20% - Accent1 2 2 3 3 2 3 8" xfId="4301" xr:uid="{3A386DB3-2E17-46C2-BCF0-008025003E13}"/>
    <cellStyle name="20% - Accent1 2 2 3 3 2 3 8 2" xfId="4302" xr:uid="{ABEBDB9A-8E9D-49CC-8B3A-4DA0CAD577B7}"/>
    <cellStyle name="20% - Accent1 2 2 3 3 2 3 9" xfId="4303" xr:uid="{1522DD5A-5825-42E2-BC2B-F2CA290AE54E}"/>
    <cellStyle name="20% - Accent1 2 2 3 3 2 4" xfId="4304" xr:uid="{87238928-ACFF-47EE-8031-5DE45D50AA8B}"/>
    <cellStyle name="20% - Accent1 2 2 3 3 2 4 2" xfId="4305" xr:uid="{83E53F77-008E-4453-AAB4-3B66B8AE3C5F}"/>
    <cellStyle name="20% - Accent1 2 2 3 3 2 4 2 2" xfId="4306" xr:uid="{5DFA45C1-F591-4833-BCEE-C33725B4CC5E}"/>
    <cellStyle name="20% - Accent1 2 2 3 3 2 4 2 2 2" xfId="4307" xr:uid="{FAFB5574-F107-4FB8-B614-15C0C0380F2B}"/>
    <cellStyle name="20% - Accent1 2 2 3 3 2 4 2 3" xfId="4308" xr:uid="{5CA927A3-A844-4E11-AEB8-7BAB37EA4C0C}"/>
    <cellStyle name="20% - Accent1 2 2 3 3 2 4 3" xfId="4309" xr:uid="{25A99789-3015-4541-8C24-E2F9F902675B}"/>
    <cellStyle name="20% - Accent1 2 2 3 3 2 4 3 2" xfId="4310" xr:uid="{853E6D26-121B-49FD-9F95-AF8246914083}"/>
    <cellStyle name="20% - Accent1 2 2 3 3 2 4 4" xfId="4311" xr:uid="{14ADD468-FB21-460D-8377-0892D1A4D1C3}"/>
    <cellStyle name="20% - Accent1 2 2 3 3 2 5" xfId="4312" xr:uid="{001FE572-BFCC-47F7-8DF4-9D24A40B9E7D}"/>
    <cellStyle name="20% - Accent1 2 2 3 3 2 5 2" xfId="4313" xr:uid="{CEA9BD19-962E-4E1B-A586-BA11DE9EAAD4}"/>
    <cellStyle name="20% - Accent1 2 2 3 3 2 5 2 2" xfId="4314" xr:uid="{B98AE081-C32B-409F-994D-4293CA73854D}"/>
    <cellStyle name="20% - Accent1 2 2 3 3 2 5 2 2 2" xfId="4315" xr:uid="{1D8FE8EC-7521-422E-9A7E-CBE6E88DD1F4}"/>
    <cellStyle name="20% - Accent1 2 2 3 3 2 5 2 3" xfId="4316" xr:uid="{EEF6AED9-7230-43D4-AECE-207C3734D4CE}"/>
    <cellStyle name="20% - Accent1 2 2 3 3 2 5 3" xfId="4317" xr:uid="{44A764D8-9537-4C30-88C3-2531E876A38E}"/>
    <cellStyle name="20% - Accent1 2 2 3 3 2 5 3 2" xfId="4318" xr:uid="{25A68FE3-93BB-4561-B55A-4351F5680938}"/>
    <cellStyle name="20% - Accent1 2 2 3 3 2 5 4" xfId="4319" xr:uid="{70C9443D-CF73-452B-84BE-9D764F876268}"/>
    <cellStyle name="20% - Accent1 2 2 3 3 2 6" xfId="4320" xr:uid="{8D4465BE-B6DD-4BDC-96DA-97BE54EF65F2}"/>
    <cellStyle name="20% - Accent1 2 2 3 3 2 6 2" xfId="4321" xr:uid="{56940049-91B0-439B-B0FC-C9553BC4F2F2}"/>
    <cellStyle name="20% - Accent1 2 2 3 3 2 6 2 2" xfId="4322" xr:uid="{5BD65F25-E925-481B-B961-3AE91BF1B4DB}"/>
    <cellStyle name="20% - Accent1 2 2 3 3 2 6 2 2 2" xfId="4323" xr:uid="{3A244C22-5367-4C24-B065-B74DA4742AA9}"/>
    <cellStyle name="20% - Accent1 2 2 3 3 2 6 2 3" xfId="4324" xr:uid="{D3D6B61B-F7F0-4B35-B36E-89CDE50BCE43}"/>
    <cellStyle name="20% - Accent1 2 2 3 3 2 6 3" xfId="4325" xr:uid="{A3A4F60C-63CF-498A-9BC8-0B9B22A4398C}"/>
    <cellStyle name="20% - Accent1 2 2 3 3 2 6 3 2" xfId="4326" xr:uid="{DC55F8EA-F02B-4413-9C80-4D394E8FC4ED}"/>
    <cellStyle name="20% - Accent1 2 2 3 3 2 6 4" xfId="4327" xr:uid="{D3033765-6BE9-4E5B-B313-24EDC346B247}"/>
    <cellStyle name="20% - Accent1 2 2 3 3 2 7" xfId="4328" xr:uid="{AFA061E7-B6D8-41FC-99BA-15B2BEFF3325}"/>
    <cellStyle name="20% - Accent1 2 2 3 3 2 7 2" xfId="4329" xr:uid="{139DBB5A-E180-4AD1-AF4E-6053883F9EB1}"/>
    <cellStyle name="20% - Accent1 2 2 3 3 2 7 2 2" xfId="4330" xr:uid="{DC35379B-57AB-4F14-98DC-312285A109CC}"/>
    <cellStyle name="20% - Accent1 2 2 3 3 2 7 3" xfId="4331" xr:uid="{BF2DEF12-0635-447F-9DAB-00A6B8889715}"/>
    <cellStyle name="20% - Accent1 2 2 3 3 2 8" xfId="4332" xr:uid="{FA16A34E-EB08-459A-8115-1E31CEB2A5E4}"/>
    <cellStyle name="20% - Accent1 2 2 3 3 2 8 2" xfId="4333" xr:uid="{56088129-10FC-46E1-AF33-F584203520F1}"/>
    <cellStyle name="20% - Accent1 2 2 3 3 2 8 2 2" xfId="4334" xr:uid="{FCCE33F7-0B6F-49B6-8C3D-A5218CB78DE2}"/>
    <cellStyle name="20% - Accent1 2 2 3 3 2 8 3" xfId="4335" xr:uid="{D1EF7E10-EC7D-4D3F-8000-1D9DE6735B30}"/>
    <cellStyle name="20% - Accent1 2 2 3 3 2 9" xfId="4336" xr:uid="{BCDA4358-3015-474B-BEEE-F2E701AACD7C}"/>
    <cellStyle name="20% - Accent1 2 2 3 3 2 9 2" xfId="4337" xr:uid="{A3778E35-1FB6-4947-87E6-75F10B37F6B8}"/>
    <cellStyle name="20% - Accent1 2 2 3 3 3" xfId="4338" xr:uid="{82D21D0A-36E6-4DED-B38F-5DBBD761A3BB}"/>
    <cellStyle name="20% - Accent1 2 2 3 3 3 10" xfId="4339" xr:uid="{FB0015DA-CDD6-4E7F-93C0-3036CDA81DDA}"/>
    <cellStyle name="20% - Accent1 2 2 3 3 3 10 2" xfId="4340" xr:uid="{1F357E5C-55DD-4A1B-8007-ADA438916275}"/>
    <cellStyle name="20% - Accent1 2 2 3 3 3 11" xfId="4341" xr:uid="{09FAD8DE-A2BE-47A4-87B8-FB828E3AD576}"/>
    <cellStyle name="20% - Accent1 2 2 3 3 3 2" xfId="4342" xr:uid="{930B7B65-CB70-44E4-A511-ECA2A5A2A7D0}"/>
    <cellStyle name="20% - Accent1 2 2 3 3 3 2 2" xfId="4343" xr:uid="{23EF4417-AC84-41BB-B606-AB9C9AB01DC7}"/>
    <cellStyle name="20% - Accent1 2 2 3 3 3 2 2 2" xfId="4344" xr:uid="{33B4643E-924F-468A-8A9B-25A1C6FBE596}"/>
    <cellStyle name="20% - Accent1 2 2 3 3 3 2 2 2 2" xfId="4345" xr:uid="{B2C55B2B-659C-456E-9987-86343B619259}"/>
    <cellStyle name="20% - Accent1 2 2 3 3 3 2 2 2 2 2" xfId="4346" xr:uid="{2DD72B74-7016-4538-99C8-9C476FA4F06E}"/>
    <cellStyle name="20% - Accent1 2 2 3 3 3 2 2 2 3" xfId="4347" xr:uid="{C93B37DD-15AA-4E17-A6EC-E3B2C4C6A8C2}"/>
    <cellStyle name="20% - Accent1 2 2 3 3 3 2 2 3" xfId="4348" xr:uid="{85D66A73-A4AD-4610-80C0-ACD33E41837A}"/>
    <cellStyle name="20% - Accent1 2 2 3 3 3 2 2 3 2" xfId="4349" xr:uid="{20BAA198-0F43-458A-9EF2-74AC6C0082E8}"/>
    <cellStyle name="20% - Accent1 2 2 3 3 3 2 2 4" xfId="4350" xr:uid="{82AA3752-3779-4242-8A31-4CA697FD475C}"/>
    <cellStyle name="20% - Accent1 2 2 3 3 3 2 3" xfId="4351" xr:uid="{DE1B1685-E5F2-4420-9333-E2B7581C7AC5}"/>
    <cellStyle name="20% - Accent1 2 2 3 3 3 2 3 2" xfId="4352" xr:uid="{9463213B-FAA6-47B3-A25D-465E861F761B}"/>
    <cellStyle name="20% - Accent1 2 2 3 3 3 2 3 2 2" xfId="4353" xr:uid="{2BE8E218-DF91-402C-9444-9212736BE89B}"/>
    <cellStyle name="20% - Accent1 2 2 3 3 3 2 3 2 2 2" xfId="4354" xr:uid="{0A80E5E6-741B-46FF-8999-5459733695C3}"/>
    <cellStyle name="20% - Accent1 2 2 3 3 3 2 3 2 3" xfId="4355" xr:uid="{C0950915-6F2E-4C6C-A8E2-B63F44EF61F6}"/>
    <cellStyle name="20% - Accent1 2 2 3 3 3 2 3 3" xfId="4356" xr:uid="{E05537BA-1504-4E04-9565-339130055BA9}"/>
    <cellStyle name="20% - Accent1 2 2 3 3 3 2 3 3 2" xfId="4357" xr:uid="{0CBDD935-F506-4CB2-AA28-8C798D2EFE3F}"/>
    <cellStyle name="20% - Accent1 2 2 3 3 3 2 3 4" xfId="4358" xr:uid="{9AA39DE2-1B2A-4975-AB8E-C85E3783E807}"/>
    <cellStyle name="20% - Accent1 2 2 3 3 3 2 4" xfId="4359" xr:uid="{0EFB5A78-DB3A-4E39-B19B-52D42943DFDD}"/>
    <cellStyle name="20% - Accent1 2 2 3 3 3 2 4 2" xfId="4360" xr:uid="{1F6FCE9B-74F7-4F7A-8250-C4B6E3D07951}"/>
    <cellStyle name="20% - Accent1 2 2 3 3 3 2 4 2 2" xfId="4361" xr:uid="{CA7CA86A-2307-41EE-B22E-018508CE6EBA}"/>
    <cellStyle name="20% - Accent1 2 2 3 3 3 2 4 2 2 2" xfId="4362" xr:uid="{5543FA3E-FA71-4DEE-BAD4-AB6B61A67968}"/>
    <cellStyle name="20% - Accent1 2 2 3 3 3 2 4 2 3" xfId="4363" xr:uid="{E96BB894-835B-4401-B4A1-62873FEEF21C}"/>
    <cellStyle name="20% - Accent1 2 2 3 3 3 2 4 3" xfId="4364" xr:uid="{AA03B436-40C0-46F2-A000-4DE2E57A33D2}"/>
    <cellStyle name="20% - Accent1 2 2 3 3 3 2 4 3 2" xfId="4365" xr:uid="{9C81EDA0-604B-437C-8AB5-603DEDACD357}"/>
    <cellStyle name="20% - Accent1 2 2 3 3 3 2 4 4" xfId="4366" xr:uid="{3966C180-476E-48E6-BB8A-6913217C7DAF}"/>
    <cellStyle name="20% - Accent1 2 2 3 3 3 2 5" xfId="4367" xr:uid="{2E5C43E3-D675-4028-978F-00D9E81CD79D}"/>
    <cellStyle name="20% - Accent1 2 2 3 3 3 2 5 2" xfId="4368" xr:uid="{5AD72E47-3960-4504-BFE4-999484E9A049}"/>
    <cellStyle name="20% - Accent1 2 2 3 3 3 2 5 2 2" xfId="4369" xr:uid="{64B6F0F7-5F04-480B-A83E-0ACBBD881DA7}"/>
    <cellStyle name="20% - Accent1 2 2 3 3 3 2 5 3" xfId="4370" xr:uid="{FF95191D-2EC8-4114-8B1D-C3F268CC87F3}"/>
    <cellStyle name="20% - Accent1 2 2 3 3 3 2 6" xfId="4371" xr:uid="{0EADB8FD-C200-431E-A718-711AD3752289}"/>
    <cellStyle name="20% - Accent1 2 2 3 3 3 2 6 2" xfId="4372" xr:uid="{0A2EC2D8-6646-499F-AAF6-98EE2DF3FAA6}"/>
    <cellStyle name="20% - Accent1 2 2 3 3 3 2 6 2 2" xfId="4373" xr:uid="{7166EED6-B7BE-4E64-983C-42B975DF1DDF}"/>
    <cellStyle name="20% - Accent1 2 2 3 3 3 2 6 3" xfId="4374" xr:uid="{A4829D1C-D50D-4593-9A68-7D28EA4613B4}"/>
    <cellStyle name="20% - Accent1 2 2 3 3 3 2 7" xfId="4375" xr:uid="{8359526B-D4CE-493D-B636-4B808510A480}"/>
    <cellStyle name="20% - Accent1 2 2 3 3 3 2 7 2" xfId="4376" xr:uid="{B501713B-3FD0-4CAB-A617-8D5B8B4D5C85}"/>
    <cellStyle name="20% - Accent1 2 2 3 3 3 2 8" xfId="4377" xr:uid="{629473D4-B989-4B01-AEA7-6B41CDF02ECE}"/>
    <cellStyle name="20% - Accent1 2 2 3 3 3 2 8 2" xfId="4378" xr:uid="{9547A41A-BA5C-4DD6-85A8-2E6955F2E732}"/>
    <cellStyle name="20% - Accent1 2 2 3 3 3 2 9" xfId="4379" xr:uid="{E49E30EB-A769-473E-9688-7640453ADA6E}"/>
    <cellStyle name="20% - Accent1 2 2 3 3 3 3" xfId="4380" xr:uid="{643B2798-1A96-47E9-9420-2D0DA1DF87C9}"/>
    <cellStyle name="20% - Accent1 2 2 3 3 3 3 2" xfId="4381" xr:uid="{AA2E3FFA-3C50-47F6-9DD9-4C69D8D9D6FF}"/>
    <cellStyle name="20% - Accent1 2 2 3 3 3 3 2 2" xfId="4382" xr:uid="{F66433A8-91ED-4F30-9907-9DF3952FD97F}"/>
    <cellStyle name="20% - Accent1 2 2 3 3 3 3 2 2 2" xfId="4383" xr:uid="{28D00FAD-33F1-4C98-BD29-9D397F26E22A}"/>
    <cellStyle name="20% - Accent1 2 2 3 3 3 3 2 2 2 2" xfId="4384" xr:uid="{AC8E2789-E283-4D32-8BAC-7344DCB7FD3A}"/>
    <cellStyle name="20% - Accent1 2 2 3 3 3 3 2 2 3" xfId="4385" xr:uid="{74E4E25C-D4C6-4685-BA33-58B528E9A2D0}"/>
    <cellStyle name="20% - Accent1 2 2 3 3 3 3 2 3" xfId="4386" xr:uid="{337CD833-E973-42B3-98FA-BF305CDFF546}"/>
    <cellStyle name="20% - Accent1 2 2 3 3 3 3 2 3 2" xfId="4387" xr:uid="{6D243998-30DB-4B16-95EA-4CD6A22BAC95}"/>
    <cellStyle name="20% - Accent1 2 2 3 3 3 3 2 4" xfId="4388" xr:uid="{BAE78637-6A16-494F-A2FB-52485ED5A3FB}"/>
    <cellStyle name="20% - Accent1 2 2 3 3 3 3 3" xfId="4389" xr:uid="{137E5BC2-07CD-4695-85AE-D8E4E803FBF4}"/>
    <cellStyle name="20% - Accent1 2 2 3 3 3 3 3 2" xfId="4390" xr:uid="{9B441188-2791-49B4-BF55-ADDE430B91EB}"/>
    <cellStyle name="20% - Accent1 2 2 3 3 3 3 3 2 2" xfId="4391" xr:uid="{95C7F560-276A-4A5D-B7BA-B1409F5BA659}"/>
    <cellStyle name="20% - Accent1 2 2 3 3 3 3 3 2 2 2" xfId="4392" xr:uid="{AAA6C877-22DA-4E97-B9E2-7A1DAB347891}"/>
    <cellStyle name="20% - Accent1 2 2 3 3 3 3 3 2 3" xfId="4393" xr:uid="{71726838-785D-4D64-8047-9BC737F4B9CE}"/>
    <cellStyle name="20% - Accent1 2 2 3 3 3 3 3 3" xfId="4394" xr:uid="{82C73EC1-3135-42ED-8153-84F8D7B36733}"/>
    <cellStyle name="20% - Accent1 2 2 3 3 3 3 3 3 2" xfId="4395" xr:uid="{5F580060-B750-465E-A536-070802370799}"/>
    <cellStyle name="20% - Accent1 2 2 3 3 3 3 3 4" xfId="4396" xr:uid="{1FF0DD19-D5A1-41F6-BBD7-58492A014579}"/>
    <cellStyle name="20% - Accent1 2 2 3 3 3 3 4" xfId="4397" xr:uid="{ACB5C5F9-9344-461B-A778-3841EBFE11F2}"/>
    <cellStyle name="20% - Accent1 2 2 3 3 3 3 4 2" xfId="4398" xr:uid="{95B5EDB8-8D59-47CB-BAF3-6E3086E4B900}"/>
    <cellStyle name="20% - Accent1 2 2 3 3 3 3 4 2 2" xfId="4399" xr:uid="{FB8560EB-B88B-44B5-AA11-DC6DAB771974}"/>
    <cellStyle name="20% - Accent1 2 2 3 3 3 3 4 2 2 2" xfId="4400" xr:uid="{14D54200-19F2-4D73-8385-7437E56F4CDE}"/>
    <cellStyle name="20% - Accent1 2 2 3 3 3 3 4 2 3" xfId="4401" xr:uid="{8495FB79-B9A8-4929-A00F-DD7929F71601}"/>
    <cellStyle name="20% - Accent1 2 2 3 3 3 3 4 3" xfId="4402" xr:uid="{A609AFA0-0215-4DCE-8012-CFFF98156E91}"/>
    <cellStyle name="20% - Accent1 2 2 3 3 3 3 4 3 2" xfId="4403" xr:uid="{59824658-4E85-4E86-9D72-DBE226A87AFB}"/>
    <cellStyle name="20% - Accent1 2 2 3 3 3 3 4 4" xfId="4404" xr:uid="{43450208-C228-4F4F-A61D-E3614B934C1B}"/>
    <cellStyle name="20% - Accent1 2 2 3 3 3 3 5" xfId="4405" xr:uid="{A3ED3C88-67A8-44E9-9853-F9878B422C39}"/>
    <cellStyle name="20% - Accent1 2 2 3 3 3 3 5 2" xfId="4406" xr:uid="{B5FEA8F5-3AEB-4F14-BC7B-6D3C820AB997}"/>
    <cellStyle name="20% - Accent1 2 2 3 3 3 3 5 2 2" xfId="4407" xr:uid="{FB118B25-6B22-45A7-859C-62914F11F23C}"/>
    <cellStyle name="20% - Accent1 2 2 3 3 3 3 5 3" xfId="4408" xr:uid="{41651231-1C99-42B6-B283-768E52C78BE2}"/>
    <cellStyle name="20% - Accent1 2 2 3 3 3 3 6" xfId="4409" xr:uid="{CBE78B0A-9CA1-48A6-B47E-06C57A791C5E}"/>
    <cellStyle name="20% - Accent1 2 2 3 3 3 3 6 2" xfId="4410" xr:uid="{5E7AD178-B8D6-4A51-98D7-68624FB760FD}"/>
    <cellStyle name="20% - Accent1 2 2 3 3 3 3 6 2 2" xfId="4411" xr:uid="{BE9D38E1-9A6F-4DEB-B40D-B489448FB977}"/>
    <cellStyle name="20% - Accent1 2 2 3 3 3 3 6 3" xfId="4412" xr:uid="{70B1CD09-4467-4669-A935-DFD513465E72}"/>
    <cellStyle name="20% - Accent1 2 2 3 3 3 3 7" xfId="4413" xr:uid="{C694C0A9-BA7F-4F3B-9F88-CB2310832929}"/>
    <cellStyle name="20% - Accent1 2 2 3 3 3 3 7 2" xfId="4414" xr:uid="{86C703CB-7DE5-4431-8ADF-4F8ED299824F}"/>
    <cellStyle name="20% - Accent1 2 2 3 3 3 3 8" xfId="4415" xr:uid="{F5FE2C60-589C-42FD-BCC4-62D5A199CAD7}"/>
    <cellStyle name="20% - Accent1 2 2 3 3 3 3 8 2" xfId="4416" xr:uid="{84CB72A2-0BFA-4A13-A386-8CB7E5476665}"/>
    <cellStyle name="20% - Accent1 2 2 3 3 3 3 9" xfId="4417" xr:uid="{75E7B628-572E-404B-A204-D55DC9A90F80}"/>
    <cellStyle name="20% - Accent1 2 2 3 3 3 4" xfId="4418" xr:uid="{DF853B82-1592-4969-A435-3B78E83A6BE2}"/>
    <cellStyle name="20% - Accent1 2 2 3 3 3 4 2" xfId="4419" xr:uid="{1503EB35-A6A1-4F03-989A-ABFFF02AF6A9}"/>
    <cellStyle name="20% - Accent1 2 2 3 3 3 4 2 2" xfId="4420" xr:uid="{5757E19B-DD8B-467E-BDD7-377D6DDCF917}"/>
    <cellStyle name="20% - Accent1 2 2 3 3 3 4 2 2 2" xfId="4421" xr:uid="{A5B133D5-28F1-43EE-AF05-97B46C1405F4}"/>
    <cellStyle name="20% - Accent1 2 2 3 3 3 4 2 3" xfId="4422" xr:uid="{20D24C2E-5C44-4FB0-AAB3-585DDDCD4EC6}"/>
    <cellStyle name="20% - Accent1 2 2 3 3 3 4 3" xfId="4423" xr:uid="{9D27FFCC-0D9F-4AC1-A710-BBBF02714A1B}"/>
    <cellStyle name="20% - Accent1 2 2 3 3 3 4 3 2" xfId="4424" xr:uid="{536FBB30-07B7-4D58-8E7D-6E60D73DC303}"/>
    <cellStyle name="20% - Accent1 2 2 3 3 3 4 4" xfId="4425" xr:uid="{F34E3B9B-B01C-47C1-802D-2299C929BE9E}"/>
    <cellStyle name="20% - Accent1 2 2 3 3 3 5" xfId="4426" xr:uid="{3A1CD035-CA01-495B-9C6E-DB66735B340B}"/>
    <cellStyle name="20% - Accent1 2 2 3 3 3 5 2" xfId="4427" xr:uid="{7A63E247-CDA8-425E-8A35-86AE16D017E3}"/>
    <cellStyle name="20% - Accent1 2 2 3 3 3 5 2 2" xfId="4428" xr:uid="{EED59808-D48E-48A6-ACF9-2CC2D786EE4B}"/>
    <cellStyle name="20% - Accent1 2 2 3 3 3 5 2 2 2" xfId="4429" xr:uid="{06FD2B06-97D3-489C-A1B6-7B7667FB02C5}"/>
    <cellStyle name="20% - Accent1 2 2 3 3 3 5 2 3" xfId="4430" xr:uid="{B2B44700-2564-42DC-B4AA-6DA90AF64459}"/>
    <cellStyle name="20% - Accent1 2 2 3 3 3 5 3" xfId="4431" xr:uid="{BEAA799C-868C-41E8-BA45-7669BAF205D0}"/>
    <cellStyle name="20% - Accent1 2 2 3 3 3 5 3 2" xfId="4432" xr:uid="{5CB3B523-9830-48CF-8A0B-D4A55A77E5E0}"/>
    <cellStyle name="20% - Accent1 2 2 3 3 3 5 4" xfId="4433" xr:uid="{8BF9B091-38DA-4524-9964-B74246EA14C7}"/>
    <cellStyle name="20% - Accent1 2 2 3 3 3 6" xfId="4434" xr:uid="{96E99BA7-CA06-421F-BBDA-801A2D5D6529}"/>
    <cellStyle name="20% - Accent1 2 2 3 3 3 6 2" xfId="4435" xr:uid="{2AC15446-88EB-49DD-952B-EA0DA30EBCFC}"/>
    <cellStyle name="20% - Accent1 2 2 3 3 3 6 2 2" xfId="4436" xr:uid="{F0241819-71FD-4471-AE92-774C0BB69F33}"/>
    <cellStyle name="20% - Accent1 2 2 3 3 3 6 2 2 2" xfId="4437" xr:uid="{D3A5E8A8-F634-4333-9AAA-524FF2358C99}"/>
    <cellStyle name="20% - Accent1 2 2 3 3 3 6 2 3" xfId="4438" xr:uid="{EFA6D73C-B90A-4A1E-9F7F-E0B92CC37F71}"/>
    <cellStyle name="20% - Accent1 2 2 3 3 3 6 3" xfId="4439" xr:uid="{B6C0CE91-0366-48B5-B1AD-6EDCC45CAF7F}"/>
    <cellStyle name="20% - Accent1 2 2 3 3 3 6 3 2" xfId="4440" xr:uid="{D7D73EEA-302D-4052-B26A-41637CD4132B}"/>
    <cellStyle name="20% - Accent1 2 2 3 3 3 6 4" xfId="4441" xr:uid="{5987181B-A164-4CEB-B5A7-B728824CA8A2}"/>
    <cellStyle name="20% - Accent1 2 2 3 3 3 7" xfId="4442" xr:uid="{E2891F20-2E43-4617-8947-159D0AC79112}"/>
    <cellStyle name="20% - Accent1 2 2 3 3 3 7 2" xfId="4443" xr:uid="{4D754AE2-FFF6-4538-B7CB-F889BDE77DF5}"/>
    <cellStyle name="20% - Accent1 2 2 3 3 3 7 2 2" xfId="4444" xr:uid="{18A248FE-66BA-4813-A1DD-87F3F282EBC2}"/>
    <cellStyle name="20% - Accent1 2 2 3 3 3 7 3" xfId="4445" xr:uid="{1C9C9BDA-AF4C-4BEB-B1C9-CF2DF8E0C975}"/>
    <cellStyle name="20% - Accent1 2 2 3 3 3 8" xfId="4446" xr:uid="{EA730B8D-1E01-492E-B860-4D7622C4D802}"/>
    <cellStyle name="20% - Accent1 2 2 3 3 3 8 2" xfId="4447" xr:uid="{F5CC460D-2E25-48A8-A810-EE135E5FF9DE}"/>
    <cellStyle name="20% - Accent1 2 2 3 3 3 8 2 2" xfId="4448" xr:uid="{AF330900-380C-4E15-8A85-B929A19E0DEF}"/>
    <cellStyle name="20% - Accent1 2 2 3 3 3 8 3" xfId="4449" xr:uid="{EFCCB283-AD1C-4108-BFC6-28FF075C2C6A}"/>
    <cellStyle name="20% - Accent1 2 2 3 3 3 9" xfId="4450" xr:uid="{51E34B34-F95A-4CFE-8A17-5A48CC7A1763}"/>
    <cellStyle name="20% - Accent1 2 2 3 3 3 9 2" xfId="4451" xr:uid="{8F35CEC6-965D-483E-9513-345B3357BD66}"/>
    <cellStyle name="20% - Accent1 2 2 3 3 4" xfId="4452" xr:uid="{C5294400-AFB7-4F24-9BBB-79609CAFAC4C}"/>
    <cellStyle name="20% - Accent1 2 2 3 3 4 10" xfId="4453" xr:uid="{7610BB45-59EC-4D2D-8F1D-AAC0207F3F2D}"/>
    <cellStyle name="20% - Accent1 2 2 3 3 4 10 2" xfId="4454" xr:uid="{B9F73119-9B7C-4522-B3D1-3CA2190C320D}"/>
    <cellStyle name="20% - Accent1 2 2 3 3 4 11" xfId="4455" xr:uid="{3AFCEAB4-8C20-4B39-945A-1210B06A5EFF}"/>
    <cellStyle name="20% - Accent1 2 2 3 3 4 2" xfId="4456" xr:uid="{982E878F-D512-4FB1-A462-544DB0F9560E}"/>
    <cellStyle name="20% - Accent1 2 2 3 3 4 2 2" xfId="4457" xr:uid="{FB5A7D1E-30B5-4583-B349-FB6B850A04D3}"/>
    <cellStyle name="20% - Accent1 2 2 3 3 4 2 2 2" xfId="4458" xr:uid="{D72E14E7-A2FC-43FC-A3F8-33AD914725AF}"/>
    <cellStyle name="20% - Accent1 2 2 3 3 4 2 2 2 2" xfId="4459" xr:uid="{7DABDD63-AFE8-4945-88E7-E09BFF8ABB6C}"/>
    <cellStyle name="20% - Accent1 2 2 3 3 4 2 2 2 2 2" xfId="4460" xr:uid="{B0952C8D-B22B-487E-B84F-750AEF04FCCF}"/>
    <cellStyle name="20% - Accent1 2 2 3 3 4 2 2 2 3" xfId="4461" xr:uid="{83BBB29A-3AD8-4278-84D1-698AD00607F9}"/>
    <cellStyle name="20% - Accent1 2 2 3 3 4 2 2 3" xfId="4462" xr:uid="{DEDEF2FE-D257-463E-85A8-DD17159C04E9}"/>
    <cellStyle name="20% - Accent1 2 2 3 3 4 2 2 3 2" xfId="4463" xr:uid="{1A850601-8A0E-4673-A469-07E7DD9436D7}"/>
    <cellStyle name="20% - Accent1 2 2 3 3 4 2 2 4" xfId="4464" xr:uid="{D45B6956-BAE5-4E1D-BEC7-27B924DB2318}"/>
    <cellStyle name="20% - Accent1 2 2 3 3 4 2 3" xfId="4465" xr:uid="{B8A92BDD-2665-4A58-B09D-1D8356334CD7}"/>
    <cellStyle name="20% - Accent1 2 2 3 3 4 2 3 2" xfId="4466" xr:uid="{50901B7D-F9FC-4E01-9AAC-CBB8612FD6C5}"/>
    <cellStyle name="20% - Accent1 2 2 3 3 4 2 3 2 2" xfId="4467" xr:uid="{0280D4B1-CAD3-4B20-9983-2B4404ADEB37}"/>
    <cellStyle name="20% - Accent1 2 2 3 3 4 2 3 2 2 2" xfId="4468" xr:uid="{EE8098F3-943C-449B-9189-5C66FDE89D9C}"/>
    <cellStyle name="20% - Accent1 2 2 3 3 4 2 3 2 3" xfId="4469" xr:uid="{74A847F9-09B1-4024-A935-DC6A0AF5A774}"/>
    <cellStyle name="20% - Accent1 2 2 3 3 4 2 3 3" xfId="4470" xr:uid="{BB8CB1A6-294B-48EA-B1BA-7F7EF0E5BCD1}"/>
    <cellStyle name="20% - Accent1 2 2 3 3 4 2 3 3 2" xfId="4471" xr:uid="{737D481B-8199-4E38-80E1-BFF742953C0D}"/>
    <cellStyle name="20% - Accent1 2 2 3 3 4 2 3 4" xfId="4472" xr:uid="{8E9A7F0F-C35D-4D6D-8C50-187F62FEF361}"/>
    <cellStyle name="20% - Accent1 2 2 3 3 4 2 4" xfId="4473" xr:uid="{12B31CFC-E5C3-4120-B430-D9C5D7881804}"/>
    <cellStyle name="20% - Accent1 2 2 3 3 4 2 4 2" xfId="4474" xr:uid="{BAB7B55C-14D4-418B-9F6A-C3788F232F70}"/>
    <cellStyle name="20% - Accent1 2 2 3 3 4 2 4 2 2" xfId="4475" xr:uid="{5D7CE0A4-4D6D-47D3-94A8-3E376A5CBDA7}"/>
    <cellStyle name="20% - Accent1 2 2 3 3 4 2 4 2 2 2" xfId="4476" xr:uid="{DEEF6792-9BEA-4F34-BE3D-5872966FFA6F}"/>
    <cellStyle name="20% - Accent1 2 2 3 3 4 2 4 2 3" xfId="4477" xr:uid="{04259E10-F7FD-41C0-AEA1-5BEC679ECC4E}"/>
    <cellStyle name="20% - Accent1 2 2 3 3 4 2 4 3" xfId="4478" xr:uid="{C42DC80F-94AE-4F94-8E2E-23ED53A9110B}"/>
    <cellStyle name="20% - Accent1 2 2 3 3 4 2 4 3 2" xfId="4479" xr:uid="{E1C75F79-2DD9-4817-9277-5F78D638B567}"/>
    <cellStyle name="20% - Accent1 2 2 3 3 4 2 4 4" xfId="4480" xr:uid="{568EF29C-D544-40A2-B5E2-E942DCDD9A5C}"/>
    <cellStyle name="20% - Accent1 2 2 3 3 4 2 5" xfId="4481" xr:uid="{C2F982AE-AF97-405E-ACBA-9C69B632AB83}"/>
    <cellStyle name="20% - Accent1 2 2 3 3 4 2 5 2" xfId="4482" xr:uid="{63DEC694-FA88-4A7A-985E-F60662E1B5D1}"/>
    <cellStyle name="20% - Accent1 2 2 3 3 4 2 5 2 2" xfId="4483" xr:uid="{83EFD6F4-F04B-4982-B955-05DD9B94DA5E}"/>
    <cellStyle name="20% - Accent1 2 2 3 3 4 2 5 3" xfId="4484" xr:uid="{806AC47A-3849-48CE-A535-9ADC2E79ACD4}"/>
    <cellStyle name="20% - Accent1 2 2 3 3 4 2 6" xfId="4485" xr:uid="{AFD298B6-AD56-438D-98FA-FBAF6DE1541F}"/>
    <cellStyle name="20% - Accent1 2 2 3 3 4 2 6 2" xfId="4486" xr:uid="{72CFB531-8ED3-4974-8614-75650B89BEC0}"/>
    <cellStyle name="20% - Accent1 2 2 3 3 4 2 6 2 2" xfId="4487" xr:uid="{3B4728C5-2A91-4791-8C30-C8E2C98D0C94}"/>
    <cellStyle name="20% - Accent1 2 2 3 3 4 2 6 3" xfId="4488" xr:uid="{05CE8BE9-A030-4F97-9A7F-C39433FDC223}"/>
    <cellStyle name="20% - Accent1 2 2 3 3 4 2 7" xfId="4489" xr:uid="{9B4520D9-EC13-4A89-AED2-8F54D06C0064}"/>
    <cellStyle name="20% - Accent1 2 2 3 3 4 2 7 2" xfId="4490" xr:uid="{7F9F8611-BAE4-4409-A351-329B10E22CF2}"/>
    <cellStyle name="20% - Accent1 2 2 3 3 4 2 8" xfId="4491" xr:uid="{97AFBF93-5300-4E08-B005-C2C7CAFA7BD9}"/>
    <cellStyle name="20% - Accent1 2 2 3 3 4 2 8 2" xfId="4492" xr:uid="{8E5064C8-1A9E-4A1D-BB5E-8ABFEDB6EB36}"/>
    <cellStyle name="20% - Accent1 2 2 3 3 4 2 9" xfId="4493" xr:uid="{B3097FAB-8AE6-4C55-B545-0613FD98B981}"/>
    <cellStyle name="20% - Accent1 2 2 3 3 4 3" xfId="4494" xr:uid="{8591DE00-C1FE-4C74-AED7-1C722924DDA3}"/>
    <cellStyle name="20% - Accent1 2 2 3 3 4 3 2" xfId="4495" xr:uid="{7330DBF9-3288-41B3-B6D1-A77EC72625EB}"/>
    <cellStyle name="20% - Accent1 2 2 3 3 4 3 2 2" xfId="4496" xr:uid="{BBBE508D-1E5F-47FE-87FA-6CD168BE0605}"/>
    <cellStyle name="20% - Accent1 2 2 3 3 4 3 2 2 2" xfId="4497" xr:uid="{407965AE-7E8C-4FC9-8387-E559FBD66F1C}"/>
    <cellStyle name="20% - Accent1 2 2 3 3 4 3 2 2 2 2" xfId="4498" xr:uid="{58BF508F-1CB7-41E3-96C8-625FC719794C}"/>
    <cellStyle name="20% - Accent1 2 2 3 3 4 3 2 2 3" xfId="4499" xr:uid="{DE7BFDC5-3580-4E3B-B5F1-9D448B5C1A68}"/>
    <cellStyle name="20% - Accent1 2 2 3 3 4 3 2 3" xfId="4500" xr:uid="{4D526F43-8A95-45B3-8F09-8AC9361C537E}"/>
    <cellStyle name="20% - Accent1 2 2 3 3 4 3 2 3 2" xfId="4501" xr:uid="{D8A82586-3FCE-4BB9-AF36-936793E848FF}"/>
    <cellStyle name="20% - Accent1 2 2 3 3 4 3 2 4" xfId="4502" xr:uid="{B303CAB8-BECB-4561-9215-A7EC8AF4E6B6}"/>
    <cellStyle name="20% - Accent1 2 2 3 3 4 3 3" xfId="4503" xr:uid="{D80DD6A8-1768-42A8-B137-C02062714EEE}"/>
    <cellStyle name="20% - Accent1 2 2 3 3 4 3 3 2" xfId="4504" xr:uid="{41AA74D0-BAFF-4213-8B5D-8D747085700B}"/>
    <cellStyle name="20% - Accent1 2 2 3 3 4 3 3 2 2" xfId="4505" xr:uid="{1B30B042-A1B3-4CE8-8F73-6BA355835DA0}"/>
    <cellStyle name="20% - Accent1 2 2 3 3 4 3 3 2 2 2" xfId="4506" xr:uid="{C1D2AE7F-BC09-481F-A57C-34D31BF5E704}"/>
    <cellStyle name="20% - Accent1 2 2 3 3 4 3 3 2 3" xfId="4507" xr:uid="{190C51AB-893B-462D-95C0-DD03F26DA136}"/>
    <cellStyle name="20% - Accent1 2 2 3 3 4 3 3 3" xfId="4508" xr:uid="{CB920198-9FF2-4928-9468-9F8BDA288F40}"/>
    <cellStyle name="20% - Accent1 2 2 3 3 4 3 3 3 2" xfId="4509" xr:uid="{860FCD5C-786C-418D-84F1-668DEE2BAC8D}"/>
    <cellStyle name="20% - Accent1 2 2 3 3 4 3 3 4" xfId="4510" xr:uid="{99AAB156-2498-4762-8AE5-DFE1C4BCE33F}"/>
    <cellStyle name="20% - Accent1 2 2 3 3 4 3 4" xfId="4511" xr:uid="{3BC858BF-DA46-45E1-81A8-42CA6A5D8A8E}"/>
    <cellStyle name="20% - Accent1 2 2 3 3 4 3 4 2" xfId="4512" xr:uid="{5E4B36BA-9FB2-4635-BF4F-DA2EC942114C}"/>
    <cellStyle name="20% - Accent1 2 2 3 3 4 3 4 2 2" xfId="4513" xr:uid="{EAFC5881-4F36-4B5C-9EBE-45C266FBF64E}"/>
    <cellStyle name="20% - Accent1 2 2 3 3 4 3 4 2 2 2" xfId="4514" xr:uid="{0DFD339D-DF9B-467A-8955-8A6F62305E0D}"/>
    <cellStyle name="20% - Accent1 2 2 3 3 4 3 4 2 3" xfId="4515" xr:uid="{5925FD45-7221-4E41-9B49-D1A699186C51}"/>
    <cellStyle name="20% - Accent1 2 2 3 3 4 3 4 3" xfId="4516" xr:uid="{6796A661-009D-4A62-B648-12152034237B}"/>
    <cellStyle name="20% - Accent1 2 2 3 3 4 3 4 3 2" xfId="4517" xr:uid="{52F9C2D1-5C5C-443D-8FBC-5B380FC1CE39}"/>
    <cellStyle name="20% - Accent1 2 2 3 3 4 3 4 4" xfId="4518" xr:uid="{EFF4E800-38A0-44C6-832B-65CCC04946AA}"/>
    <cellStyle name="20% - Accent1 2 2 3 3 4 3 5" xfId="4519" xr:uid="{FCF2B16F-4327-4CE2-8599-29BE231E6AB7}"/>
    <cellStyle name="20% - Accent1 2 2 3 3 4 3 5 2" xfId="4520" xr:uid="{1A7ED312-A6D8-4633-BFB6-F7005FBA9FBC}"/>
    <cellStyle name="20% - Accent1 2 2 3 3 4 3 5 2 2" xfId="4521" xr:uid="{D5FE0440-D2A4-46E4-B1AF-8F866E9CA146}"/>
    <cellStyle name="20% - Accent1 2 2 3 3 4 3 5 3" xfId="4522" xr:uid="{54D36B18-916A-49BC-BD4C-9C41AAFF087B}"/>
    <cellStyle name="20% - Accent1 2 2 3 3 4 3 6" xfId="4523" xr:uid="{5935422A-4831-411C-BDED-69D25F965F12}"/>
    <cellStyle name="20% - Accent1 2 2 3 3 4 3 6 2" xfId="4524" xr:uid="{53D20238-C6B1-4878-B9A8-AD60158CA97B}"/>
    <cellStyle name="20% - Accent1 2 2 3 3 4 3 6 2 2" xfId="4525" xr:uid="{A5F088F5-0FF8-4860-BD26-A2343CCBDAD1}"/>
    <cellStyle name="20% - Accent1 2 2 3 3 4 3 6 3" xfId="4526" xr:uid="{699F75E5-ABFC-4498-94FB-9A558C9DF6D9}"/>
    <cellStyle name="20% - Accent1 2 2 3 3 4 3 7" xfId="4527" xr:uid="{8DA7F6F9-EA4A-42A4-8E70-49024C6FE7CC}"/>
    <cellStyle name="20% - Accent1 2 2 3 3 4 3 7 2" xfId="4528" xr:uid="{A44FBB5D-20D1-4417-B5D1-9816A03D1D5C}"/>
    <cellStyle name="20% - Accent1 2 2 3 3 4 3 8" xfId="4529" xr:uid="{81531BBC-AA93-4FE8-9640-01E43952A682}"/>
    <cellStyle name="20% - Accent1 2 2 3 3 4 3 8 2" xfId="4530" xr:uid="{E81F5E6A-FAF8-49F8-BA42-96A7B08D34B9}"/>
    <cellStyle name="20% - Accent1 2 2 3 3 4 3 9" xfId="4531" xr:uid="{26731C42-32D6-4D16-8E0F-11DE4BC404EB}"/>
    <cellStyle name="20% - Accent1 2 2 3 3 4 4" xfId="4532" xr:uid="{0711F012-43FA-4793-A9A8-79F38A556AA4}"/>
    <cellStyle name="20% - Accent1 2 2 3 3 4 4 2" xfId="4533" xr:uid="{3314FF2F-10A5-4B7B-9960-432DBB2A6BBA}"/>
    <cellStyle name="20% - Accent1 2 2 3 3 4 4 2 2" xfId="4534" xr:uid="{49785D73-7095-44E6-845B-25143B5191DD}"/>
    <cellStyle name="20% - Accent1 2 2 3 3 4 4 2 2 2" xfId="4535" xr:uid="{6EA56B75-7C56-4AE3-840A-1C0BA8E8F13B}"/>
    <cellStyle name="20% - Accent1 2 2 3 3 4 4 2 3" xfId="4536" xr:uid="{5499772F-3A8D-4B70-8530-F1973480569E}"/>
    <cellStyle name="20% - Accent1 2 2 3 3 4 4 3" xfId="4537" xr:uid="{78788979-F0A4-414D-A00C-FF7CB08731B8}"/>
    <cellStyle name="20% - Accent1 2 2 3 3 4 4 3 2" xfId="4538" xr:uid="{1CB6E098-E707-4BCB-9A8A-E96D161875D3}"/>
    <cellStyle name="20% - Accent1 2 2 3 3 4 4 4" xfId="4539" xr:uid="{C7008A4A-EA03-4647-9AB0-590A7E6ADA82}"/>
    <cellStyle name="20% - Accent1 2 2 3 3 4 5" xfId="4540" xr:uid="{B3B82328-3C45-4550-9121-AD0DC7EBE0E0}"/>
    <cellStyle name="20% - Accent1 2 2 3 3 4 5 2" xfId="4541" xr:uid="{5C9E6A80-CD7F-4330-B624-3DE65BEA2BC7}"/>
    <cellStyle name="20% - Accent1 2 2 3 3 4 5 2 2" xfId="4542" xr:uid="{CE3D3204-6FBD-4876-8D51-18C7EADECAF4}"/>
    <cellStyle name="20% - Accent1 2 2 3 3 4 5 2 2 2" xfId="4543" xr:uid="{EC91B653-F63D-4949-AD0E-B797231BEF55}"/>
    <cellStyle name="20% - Accent1 2 2 3 3 4 5 2 3" xfId="4544" xr:uid="{2EC9CE95-302A-4D80-A59C-F910CACF1983}"/>
    <cellStyle name="20% - Accent1 2 2 3 3 4 5 3" xfId="4545" xr:uid="{B8B16A98-7E90-4607-885A-0FFA3606F7F9}"/>
    <cellStyle name="20% - Accent1 2 2 3 3 4 5 3 2" xfId="4546" xr:uid="{8E5C9945-092F-4474-A362-DFD45D62D9B2}"/>
    <cellStyle name="20% - Accent1 2 2 3 3 4 5 4" xfId="4547" xr:uid="{1A3988F1-466C-47F8-A2BC-5F4C0E5C3ED8}"/>
    <cellStyle name="20% - Accent1 2 2 3 3 4 6" xfId="4548" xr:uid="{1495047B-CF7B-4085-9AF5-7490A25B180E}"/>
    <cellStyle name="20% - Accent1 2 2 3 3 4 6 2" xfId="4549" xr:uid="{12240C8E-CC5E-41FD-9DD4-6509D296C12D}"/>
    <cellStyle name="20% - Accent1 2 2 3 3 4 6 2 2" xfId="4550" xr:uid="{70250103-60ED-4DA3-909E-D551D8730402}"/>
    <cellStyle name="20% - Accent1 2 2 3 3 4 6 2 2 2" xfId="4551" xr:uid="{AB19C57A-774D-43AA-B642-B01608547332}"/>
    <cellStyle name="20% - Accent1 2 2 3 3 4 6 2 3" xfId="4552" xr:uid="{810C012D-8146-4640-9E1B-516344E80AFF}"/>
    <cellStyle name="20% - Accent1 2 2 3 3 4 6 3" xfId="4553" xr:uid="{8FFCB9BA-2704-426D-9024-44E26D3E90AD}"/>
    <cellStyle name="20% - Accent1 2 2 3 3 4 6 3 2" xfId="4554" xr:uid="{F8092527-9349-4A69-AE83-181486E17EFB}"/>
    <cellStyle name="20% - Accent1 2 2 3 3 4 6 4" xfId="4555" xr:uid="{73B57AE3-8743-4D71-BE3C-C9F7E8661F18}"/>
    <cellStyle name="20% - Accent1 2 2 3 3 4 7" xfId="4556" xr:uid="{A0D55A89-D2EB-4C23-8BEA-3135AF4CDFB0}"/>
    <cellStyle name="20% - Accent1 2 2 3 3 4 7 2" xfId="4557" xr:uid="{D16E2622-6C1F-4797-852C-94AEE82E22B6}"/>
    <cellStyle name="20% - Accent1 2 2 3 3 4 7 2 2" xfId="4558" xr:uid="{50CC194A-C61A-43F6-95CC-AF70A8266BA4}"/>
    <cellStyle name="20% - Accent1 2 2 3 3 4 7 3" xfId="4559" xr:uid="{E52D1F78-92C4-41AC-AFDF-D237D8204B1A}"/>
    <cellStyle name="20% - Accent1 2 2 3 3 4 8" xfId="4560" xr:uid="{19556B9A-CAE9-4FBD-82C7-9506B2270A5C}"/>
    <cellStyle name="20% - Accent1 2 2 3 3 4 8 2" xfId="4561" xr:uid="{7A2DB998-DA9A-4388-A696-D017690A1F35}"/>
    <cellStyle name="20% - Accent1 2 2 3 3 4 8 2 2" xfId="4562" xr:uid="{B57162D8-554E-440D-8CBC-CA9D6BED02CB}"/>
    <cellStyle name="20% - Accent1 2 2 3 3 4 8 3" xfId="4563" xr:uid="{1A5844EF-3091-4828-B92C-3BCD749CBA28}"/>
    <cellStyle name="20% - Accent1 2 2 3 3 4 9" xfId="4564" xr:uid="{B7B3CE85-4BDF-4241-A5A3-05E3070EF5DB}"/>
    <cellStyle name="20% - Accent1 2 2 3 3 4 9 2" xfId="4565" xr:uid="{D5E06526-0140-4821-898A-3947D1E32E78}"/>
    <cellStyle name="20% - Accent1 2 2 3 3 5" xfId="4566" xr:uid="{A64F8779-6B95-4741-832E-1AD28AA37D55}"/>
    <cellStyle name="20% - Accent1 2 2 3 3 5 2" xfId="4567" xr:uid="{3ABBBE2E-CCBE-4315-8709-08C9AAB3F713}"/>
    <cellStyle name="20% - Accent1 2 2 3 3 5 2 2" xfId="4568" xr:uid="{C5CF10D3-A199-4404-9ACD-5BE016B901DE}"/>
    <cellStyle name="20% - Accent1 2 2 3 3 5 2 2 2" xfId="4569" xr:uid="{CC534DD2-2114-4886-875F-BE163F1245C7}"/>
    <cellStyle name="20% - Accent1 2 2 3 3 5 2 2 2 2" xfId="4570" xr:uid="{741DBB8B-EAD0-48B0-9F96-EA2A10361EB5}"/>
    <cellStyle name="20% - Accent1 2 2 3 3 5 2 2 3" xfId="4571" xr:uid="{5F210051-52BB-49FA-91F5-4DF850CF237F}"/>
    <cellStyle name="20% - Accent1 2 2 3 3 5 2 3" xfId="4572" xr:uid="{4FF68042-35FB-4DF4-B91B-3C572FA28A0A}"/>
    <cellStyle name="20% - Accent1 2 2 3 3 5 2 3 2" xfId="4573" xr:uid="{05199F6E-3109-441A-A1A1-B4A630896F34}"/>
    <cellStyle name="20% - Accent1 2 2 3 3 5 2 4" xfId="4574" xr:uid="{27F5FF82-D8C6-498F-A6D1-7132C657DD9D}"/>
    <cellStyle name="20% - Accent1 2 2 3 3 5 3" xfId="4575" xr:uid="{9689988E-EE9D-4DC5-9FDC-F7415C9309B2}"/>
    <cellStyle name="20% - Accent1 2 2 3 3 5 3 2" xfId="4576" xr:uid="{62E2605A-C67A-4863-8B55-0BE2DC4655C1}"/>
    <cellStyle name="20% - Accent1 2 2 3 3 5 3 2 2" xfId="4577" xr:uid="{3D0DD53E-A64C-4404-8085-C05CAC2D6B88}"/>
    <cellStyle name="20% - Accent1 2 2 3 3 5 3 2 2 2" xfId="4578" xr:uid="{AA8105BD-D2C8-405E-9D16-46C196302AB5}"/>
    <cellStyle name="20% - Accent1 2 2 3 3 5 3 2 3" xfId="4579" xr:uid="{48A24B01-EB64-48BD-98FA-8F10E9A3C373}"/>
    <cellStyle name="20% - Accent1 2 2 3 3 5 3 3" xfId="4580" xr:uid="{73ECB680-788F-49E2-8501-28E24D696941}"/>
    <cellStyle name="20% - Accent1 2 2 3 3 5 3 3 2" xfId="4581" xr:uid="{ACF8EA3A-452D-45CC-B3D3-CC532EC2E559}"/>
    <cellStyle name="20% - Accent1 2 2 3 3 5 3 4" xfId="4582" xr:uid="{586AF42E-1A3C-43E4-8A85-12D95A9F75AA}"/>
    <cellStyle name="20% - Accent1 2 2 3 3 5 4" xfId="4583" xr:uid="{B72BEC47-8E26-4205-BA6C-1DF07C85B59D}"/>
    <cellStyle name="20% - Accent1 2 2 3 3 5 4 2" xfId="4584" xr:uid="{896E90ED-FCD8-47E1-8AD1-E0C67C3471B0}"/>
    <cellStyle name="20% - Accent1 2 2 3 3 5 4 2 2" xfId="4585" xr:uid="{148D785F-1B50-4C78-8DAD-1CAD3C72C408}"/>
    <cellStyle name="20% - Accent1 2 2 3 3 5 4 2 2 2" xfId="4586" xr:uid="{9D7469AA-C1B3-4402-9000-FCB261F6D71D}"/>
    <cellStyle name="20% - Accent1 2 2 3 3 5 4 2 3" xfId="4587" xr:uid="{9350718D-8079-4A05-93DB-D010820E2D94}"/>
    <cellStyle name="20% - Accent1 2 2 3 3 5 4 3" xfId="4588" xr:uid="{A61B8A13-DCB9-41D0-BC1F-C03AA3232603}"/>
    <cellStyle name="20% - Accent1 2 2 3 3 5 4 3 2" xfId="4589" xr:uid="{23599885-66EE-4F52-A054-D15690D40605}"/>
    <cellStyle name="20% - Accent1 2 2 3 3 5 4 4" xfId="4590" xr:uid="{A48D2557-983B-43BE-AB7B-8CE3DBC1C50F}"/>
    <cellStyle name="20% - Accent1 2 2 3 3 5 5" xfId="4591" xr:uid="{03EA9D06-1738-4B8D-8E6F-3371DA6F646E}"/>
    <cellStyle name="20% - Accent1 2 2 3 3 5 5 2" xfId="4592" xr:uid="{7F156134-2000-48B0-80EE-2562DC88E0A3}"/>
    <cellStyle name="20% - Accent1 2 2 3 3 5 5 2 2" xfId="4593" xr:uid="{4CDC0D17-123B-4E55-85ED-DC69266623C2}"/>
    <cellStyle name="20% - Accent1 2 2 3 3 5 5 3" xfId="4594" xr:uid="{C99608DF-9333-4230-8121-F41939E20C48}"/>
    <cellStyle name="20% - Accent1 2 2 3 3 5 6" xfId="4595" xr:uid="{484489DE-8146-467D-BBCA-3047878F93ED}"/>
    <cellStyle name="20% - Accent1 2 2 3 3 5 6 2" xfId="4596" xr:uid="{A0265C54-327E-4A2A-A16B-C28575867F4D}"/>
    <cellStyle name="20% - Accent1 2 2 3 3 5 6 2 2" xfId="4597" xr:uid="{20AE2FFB-F141-4C30-95F5-52D08BFBCF01}"/>
    <cellStyle name="20% - Accent1 2 2 3 3 5 6 3" xfId="4598" xr:uid="{66E7C5F0-96E5-4E74-B158-46F4CCFF2378}"/>
    <cellStyle name="20% - Accent1 2 2 3 3 5 7" xfId="4599" xr:uid="{E801CC5F-1187-4920-A630-F4AD71FDFFFC}"/>
    <cellStyle name="20% - Accent1 2 2 3 3 5 7 2" xfId="4600" xr:uid="{578D6EAA-39F6-4348-8E2A-3F2DCE3C88F7}"/>
    <cellStyle name="20% - Accent1 2 2 3 3 5 8" xfId="4601" xr:uid="{AC07C863-DC3C-4B27-B8D7-5FD34250F2F3}"/>
    <cellStyle name="20% - Accent1 2 2 3 3 5 8 2" xfId="4602" xr:uid="{C075B673-AAEC-4FF1-92E7-DC1ED35FB00F}"/>
    <cellStyle name="20% - Accent1 2 2 3 3 5 9" xfId="4603" xr:uid="{F54BD25F-2F6B-46E3-8FE0-2729AB5BDE7C}"/>
    <cellStyle name="20% - Accent1 2 2 3 3 6" xfId="4604" xr:uid="{71AD3D95-F311-4E13-B1E3-EFBC96F159CF}"/>
    <cellStyle name="20% - Accent1 2 2 3 3 6 2" xfId="4605" xr:uid="{AF883A27-08BA-4C15-980C-83DCAE347CC1}"/>
    <cellStyle name="20% - Accent1 2 2 3 3 6 2 2" xfId="4606" xr:uid="{F9121A2E-9178-4B2D-9F37-15080BDB81CB}"/>
    <cellStyle name="20% - Accent1 2 2 3 3 6 2 2 2" xfId="4607" xr:uid="{52A5412B-F156-4A64-8113-61218284ABB9}"/>
    <cellStyle name="20% - Accent1 2 2 3 3 6 2 2 2 2" xfId="4608" xr:uid="{6346721F-3F1D-4667-A501-2549436BA93A}"/>
    <cellStyle name="20% - Accent1 2 2 3 3 6 2 2 3" xfId="4609" xr:uid="{B216BED5-F411-4C6C-BC63-DDD6893031DE}"/>
    <cellStyle name="20% - Accent1 2 2 3 3 6 2 3" xfId="4610" xr:uid="{FFA70638-3723-4BE4-B479-EEAAD23D3B4D}"/>
    <cellStyle name="20% - Accent1 2 2 3 3 6 2 3 2" xfId="4611" xr:uid="{CEEF707D-3BEA-4D52-97C4-41BCA93BA66F}"/>
    <cellStyle name="20% - Accent1 2 2 3 3 6 2 4" xfId="4612" xr:uid="{337CFC8C-2F0D-4080-A8B3-51FAFFBFF025}"/>
    <cellStyle name="20% - Accent1 2 2 3 3 6 3" xfId="4613" xr:uid="{F0E2BEAE-DD1C-40D1-8E30-758464C9ACAC}"/>
    <cellStyle name="20% - Accent1 2 2 3 3 6 3 2" xfId="4614" xr:uid="{2045CDB6-0658-43DB-B484-BD36B2C4983B}"/>
    <cellStyle name="20% - Accent1 2 2 3 3 6 3 2 2" xfId="4615" xr:uid="{F605D69D-2ED6-47B3-B3B8-AC6985EC1E90}"/>
    <cellStyle name="20% - Accent1 2 2 3 3 6 3 2 2 2" xfId="4616" xr:uid="{FE180C18-79A5-4B07-A5E6-8F79584E6335}"/>
    <cellStyle name="20% - Accent1 2 2 3 3 6 3 2 3" xfId="4617" xr:uid="{4D662CCD-11D2-49F1-BBFC-6631BB31D093}"/>
    <cellStyle name="20% - Accent1 2 2 3 3 6 3 3" xfId="4618" xr:uid="{AC6BF6EA-B087-4DA3-A623-6D8BBB50CA58}"/>
    <cellStyle name="20% - Accent1 2 2 3 3 6 3 3 2" xfId="4619" xr:uid="{75CBDA90-86FA-4359-981E-7AD231C46740}"/>
    <cellStyle name="20% - Accent1 2 2 3 3 6 3 4" xfId="4620" xr:uid="{64DEBE3C-3349-4FD3-AD4B-1B2F9ACF7E5A}"/>
    <cellStyle name="20% - Accent1 2 2 3 3 6 4" xfId="4621" xr:uid="{5AB7867C-CED4-49DB-9402-D48A1A01B4C4}"/>
    <cellStyle name="20% - Accent1 2 2 3 3 6 4 2" xfId="4622" xr:uid="{A7B9AD0A-D37D-4413-993E-7C98F37B9C46}"/>
    <cellStyle name="20% - Accent1 2 2 3 3 6 4 2 2" xfId="4623" xr:uid="{2374180D-FB2C-4E8E-B514-03EE5E41A26D}"/>
    <cellStyle name="20% - Accent1 2 2 3 3 6 4 2 2 2" xfId="4624" xr:uid="{30B12162-B6DF-40C2-8006-C4E10894D498}"/>
    <cellStyle name="20% - Accent1 2 2 3 3 6 4 2 3" xfId="4625" xr:uid="{6DD7F5C6-F7F6-4F09-9773-23F60D8B0576}"/>
    <cellStyle name="20% - Accent1 2 2 3 3 6 4 3" xfId="4626" xr:uid="{D7333C3B-A8E0-4ED1-950E-2D54073A39EE}"/>
    <cellStyle name="20% - Accent1 2 2 3 3 6 4 3 2" xfId="4627" xr:uid="{7C9472D3-ED83-4BAC-BE8A-01AA1D92C461}"/>
    <cellStyle name="20% - Accent1 2 2 3 3 6 4 4" xfId="4628" xr:uid="{357CBD3C-9774-4322-9437-B8B323D710F5}"/>
    <cellStyle name="20% - Accent1 2 2 3 3 6 5" xfId="4629" xr:uid="{F8145A60-C8BE-4011-911A-4E14C95F1584}"/>
    <cellStyle name="20% - Accent1 2 2 3 3 6 5 2" xfId="4630" xr:uid="{97B66C65-7A80-41E7-849F-5037E4C5A742}"/>
    <cellStyle name="20% - Accent1 2 2 3 3 6 5 2 2" xfId="4631" xr:uid="{28E04FA1-2AB3-4414-B575-6735C4B7B4D7}"/>
    <cellStyle name="20% - Accent1 2 2 3 3 6 5 3" xfId="4632" xr:uid="{1B6CFD7C-7CE2-48DC-83DA-3FB22D1F46E2}"/>
    <cellStyle name="20% - Accent1 2 2 3 3 6 6" xfId="4633" xr:uid="{04F7F0C3-CBCA-46E4-8193-6A8D18824486}"/>
    <cellStyle name="20% - Accent1 2 2 3 3 6 6 2" xfId="4634" xr:uid="{08A9775C-7F0C-4558-97A4-E19D4F0A2AFD}"/>
    <cellStyle name="20% - Accent1 2 2 3 3 6 6 2 2" xfId="4635" xr:uid="{35FFB741-2996-4382-80DF-BBA604119ED7}"/>
    <cellStyle name="20% - Accent1 2 2 3 3 6 6 3" xfId="4636" xr:uid="{1C4DC1BC-DBBF-440F-8E71-CCDECBCDC169}"/>
    <cellStyle name="20% - Accent1 2 2 3 3 6 7" xfId="4637" xr:uid="{5FF15E66-F087-4232-89D8-020F339FEEFA}"/>
    <cellStyle name="20% - Accent1 2 2 3 3 6 7 2" xfId="4638" xr:uid="{285B1A6D-7023-450F-B02B-48583E9900AE}"/>
    <cellStyle name="20% - Accent1 2 2 3 3 6 8" xfId="4639" xr:uid="{DB0374FF-0973-427C-B9F4-AB4D111C3BD1}"/>
    <cellStyle name="20% - Accent1 2 2 3 3 6 8 2" xfId="4640" xr:uid="{66029B05-8C18-40BA-A5D9-E3DEE5163D39}"/>
    <cellStyle name="20% - Accent1 2 2 3 3 6 9" xfId="4641" xr:uid="{C839D875-A868-46F5-B5E0-B9432462289C}"/>
    <cellStyle name="20% - Accent1 2 2 3 3 7" xfId="4642" xr:uid="{05656A70-2338-4103-851B-AA2A25B5FFDB}"/>
    <cellStyle name="20% - Accent1 2 2 3 3 7 2" xfId="4643" xr:uid="{9C27E6E5-1F7C-47B1-B0AD-AA90909F2063}"/>
    <cellStyle name="20% - Accent1 2 2 3 3 7 2 2" xfId="4644" xr:uid="{5481952C-B499-4D41-BF7E-1AF362036E99}"/>
    <cellStyle name="20% - Accent1 2 2 3 3 7 2 2 2" xfId="4645" xr:uid="{4173C3B9-D7B7-4DEE-BC07-B0CDBBCA0F0D}"/>
    <cellStyle name="20% - Accent1 2 2 3 3 7 2 3" xfId="4646" xr:uid="{DB83CB15-B53C-49EF-B77F-A9BAFA73AF78}"/>
    <cellStyle name="20% - Accent1 2 2 3 3 7 3" xfId="4647" xr:uid="{3054A791-6ACB-49AA-BC4E-B0456F38A913}"/>
    <cellStyle name="20% - Accent1 2 2 3 3 7 3 2" xfId="4648" xr:uid="{46D44D0C-0DA8-4967-86FB-AE6E0EE0483A}"/>
    <cellStyle name="20% - Accent1 2 2 3 3 7 4" xfId="4649" xr:uid="{65F76676-37D9-4D06-9385-43E28C371878}"/>
    <cellStyle name="20% - Accent1 2 2 3 3 8" xfId="4650" xr:uid="{98E676BC-E5CE-423E-A618-30F940D2C163}"/>
    <cellStyle name="20% - Accent1 2 2 3 3 8 2" xfId="4651" xr:uid="{178C56D5-4247-4950-9A6D-D7ABB1C45F58}"/>
    <cellStyle name="20% - Accent1 2 2 3 3 8 2 2" xfId="4652" xr:uid="{9429D48F-C297-488B-AA6A-D72C1ED263CA}"/>
    <cellStyle name="20% - Accent1 2 2 3 3 8 2 2 2" xfId="4653" xr:uid="{7D62F3F0-5A67-4855-A882-92ACE83EDC41}"/>
    <cellStyle name="20% - Accent1 2 2 3 3 8 2 3" xfId="4654" xr:uid="{20BDA027-C48A-46C8-BB6F-47F4DE7BE655}"/>
    <cellStyle name="20% - Accent1 2 2 3 3 8 3" xfId="4655" xr:uid="{D23497B1-9A9F-45D3-BF3C-9D5001FDD580}"/>
    <cellStyle name="20% - Accent1 2 2 3 3 8 3 2" xfId="4656" xr:uid="{F428CAD4-8CDB-4E1B-B191-538E46D98D04}"/>
    <cellStyle name="20% - Accent1 2 2 3 3 8 4" xfId="4657" xr:uid="{0B9B1BF7-FD22-4269-BC3B-4A451542F57A}"/>
    <cellStyle name="20% - Accent1 2 2 3 3 9" xfId="4658" xr:uid="{F0B4EE26-65D9-4B36-ADA9-C70C9EF46A92}"/>
    <cellStyle name="20% - Accent1 2 2 3 3 9 2" xfId="4659" xr:uid="{917F2A3E-F385-4B47-A329-6476238BB8AA}"/>
    <cellStyle name="20% - Accent1 2 2 3 3 9 2 2" xfId="4660" xr:uid="{A15ABB70-2B42-4A3D-A119-64A06209D73B}"/>
    <cellStyle name="20% - Accent1 2 2 3 3 9 2 2 2" xfId="4661" xr:uid="{2C2F7553-95FB-4146-ADF8-7FF6674467DB}"/>
    <cellStyle name="20% - Accent1 2 2 3 3 9 2 3" xfId="4662" xr:uid="{79564AEA-2E36-4128-AB76-EAF75F03FD0A}"/>
    <cellStyle name="20% - Accent1 2 2 3 3 9 3" xfId="4663" xr:uid="{43F26CF4-557D-4166-B16C-791D77ADE569}"/>
    <cellStyle name="20% - Accent1 2 2 3 3 9 3 2" xfId="4664" xr:uid="{4E3726F2-85F4-4C1D-BF17-7E63EA99D30F}"/>
    <cellStyle name="20% - Accent1 2 2 3 3 9 4" xfId="4665" xr:uid="{C8BFFED9-A861-469A-AC1C-B9423CF8C504}"/>
    <cellStyle name="20% - Accent1 2 2 3 4" xfId="4666" xr:uid="{0DB5CF70-64AA-4EE0-8A95-E4281308213D}"/>
    <cellStyle name="20% - Accent1 2 2 3 4 10" xfId="4667" xr:uid="{F01CD6A4-5580-4F0F-A886-B62DAAA181AE}"/>
    <cellStyle name="20% - Accent1 2 2 3 4 10 2" xfId="4668" xr:uid="{A92EF0C4-3084-473F-A0DC-C09644CF439D}"/>
    <cellStyle name="20% - Accent1 2 2 3 4 11" xfId="4669" xr:uid="{4C700992-836B-4EC9-B090-B5E35A540375}"/>
    <cellStyle name="20% - Accent1 2 2 3 4 2" xfId="4670" xr:uid="{4DC7DD8F-53D8-4F01-BBC9-3DFE65E0E932}"/>
    <cellStyle name="20% - Accent1 2 2 3 4 2 2" xfId="4671" xr:uid="{285264A6-501F-4C04-96CE-C2838DDE03CC}"/>
    <cellStyle name="20% - Accent1 2 2 3 4 2 2 2" xfId="4672" xr:uid="{FB6EB98D-F42C-46AA-B543-AFB1119890EC}"/>
    <cellStyle name="20% - Accent1 2 2 3 4 2 2 2 2" xfId="4673" xr:uid="{0ABF4A37-BC77-4FDC-8DD5-57491B24469F}"/>
    <cellStyle name="20% - Accent1 2 2 3 4 2 2 2 2 2" xfId="4674" xr:uid="{602D717C-D829-4E31-9330-AA2C5EA760C8}"/>
    <cellStyle name="20% - Accent1 2 2 3 4 2 2 2 3" xfId="4675" xr:uid="{017E9EB6-B127-4782-989F-6CD4F8BEC908}"/>
    <cellStyle name="20% - Accent1 2 2 3 4 2 2 3" xfId="4676" xr:uid="{2EAACE6B-E693-48F9-B4AA-B58792042819}"/>
    <cellStyle name="20% - Accent1 2 2 3 4 2 2 3 2" xfId="4677" xr:uid="{BF06F272-AC86-469C-A745-6F7E65ABF0BB}"/>
    <cellStyle name="20% - Accent1 2 2 3 4 2 2 4" xfId="4678" xr:uid="{D438AC89-39B4-4D68-AC47-BCCE259282A4}"/>
    <cellStyle name="20% - Accent1 2 2 3 4 2 3" xfId="4679" xr:uid="{F5CDA235-AD20-4889-B873-5E1A037FC32C}"/>
    <cellStyle name="20% - Accent1 2 2 3 4 2 3 2" xfId="4680" xr:uid="{E49097B9-89CB-4B67-8626-0FFCE34CC191}"/>
    <cellStyle name="20% - Accent1 2 2 3 4 2 3 2 2" xfId="4681" xr:uid="{5608B34E-125E-4F21-81C8-FE535A27E444}"/>
    <cellStyle name="20% - Accent1 2 2 3 4 2 3 2 2 2" xfId="4682" xr:uid="{1E8F0096-3AF7-4F31-BBFE-5E568B8AA01E}"/>
    <cellStyle name="20% - Accent1 2 2 3 4 2 3 2 3" xfId="4683" xr:uid="{A18DAD4E-1B82-4627-B450-FA2E06FCC80E}"/>
    <cellStyle name="20% - Accent1 2 2 3 4 2 3 3" xfId="4684" xr:uid="{6464FD34-C18C-4821-AEDB-30E0D5C42630}"/>
    <cellStyle name="20% - Accent1 2 2 3 4 2 3 3 2" xfId="4685" xr:uid="{9D252AB5-D284-4B01-BC02-56A1D7EBB481}"/>
    <cellStyle name="20% - Accent1 2 2 3 4 2 3 4" xfId="4686" xr:uid="{3972DF6E-CEEC-4FA3-9E3F-72FB20B4A2B4}"/>
    <cellStyle name="20% - Accent1 2 2 3 4 2 4" xfId="4687" xr:uid="{A2C6B70C-C70D-43F8-B376-B9859C446D76}"/>
    <cellStyle name="20% - Accent1 2 2 3 4 2 4 2" xfId="4688" xr:uid="{3FCCAA73-F31F-428B-A285-F235E094D8AF}"/>
    <cellStyle name="20% - Accent1 2 2 3 4 2 4 2 2" xfId="4689" xr:uid="{D813405D-1648-4ACA-8170-62298DE5ADB2}"/>
    <cellStyle name="20% - Accent1 2 2 3 4 2 4 2 2 2" xfId="4690" xr:uid="{3931AA79-6BA3-4FBB-9280-B8A336C4235B}"/>
    <cellStyle name="20% - Accent1 2 2 3 4 2 4 2 3" xfId="4691" xr:uid="{1E145C64-BE8E-4D22-8443-B77C2CAAD6AA}"/>
    <cellStyle name="20% - Accent1 2 2 3 4 2 4 3" xfId="4692" xr:uid="{01288A78-0F4A-4118-B490-F8F098A61F32}"/>
    <cellStyle name="20% - Accent1 2 2 3 4 2 4 3 2" xfId="4693" xr:uid="{66DF45F8-F5AC-49CC-9467-278E3803DD13}"/>
    <cellStyle name="20% - Accent1 2 2 3 4 2 4 4" xfId="4694" xr:uid="{507CB81F-6B63-4752-8A64-8F69BDB08FB9}"/>
    <cellStyle name="20% - Accent1 2 2 3 4 2 5" xfId="4695" xr:uid="{79756C44-0D75-4833-AE95-A814C88CDA9D}"/>
    <cellStyle name="20% - Accent1 2 2 3 4 2 5 2" xfId="4696" xr:uid="{A6457287-D7F6-406F-A537-2D58B547F423}"/>
    <cellStyle name="20% - Accent1 2 2 3 4 2 5 2 2" xfId="4697" xr:uid="{BF7F153D-5A9D-482E-8C27-E135709BB24A}"/>
    <cellStyle name="20% - Accent1 2 2 3 4 2 5 3" xfId="4698" xr:uid="{DE469CB0-474B-4E39-916F-543534EC26FE}"/>
    <cellStyle name="20% - Accent1 2 2 3 4 2 6" xfId="4699" xr:uid="{9ACFA360-3F16-467D-BAEF-6722BF510351}"/>
    <cellStyle name="20% - Accent1 2 2 3 4 2 6 2" xfId="4700" xr:uid="{123EEAAB-CA65-4CDF-BB20-4EC603CA1638}"/>
    <cellStyle name="20% - Accent1 2 2 3 4 2 6 2 2" xfId="4701" xr:uid="{713AB7E0-65CF-4AF0-86B5-251EE5EBFDAE}"/>
    <cellStyle name="20% - Accent1 2 2 3 4 2 6 3" xfId="4702" xr:uid="{D82CF85F-B2D5-46EA-AD99-874E871930A3}"/>
    <cellStyle name="20% - Accent1 2 2 3 4 2 7" xfId="4703" xr:uid="{E75FFB86-FA8F-4407-8991-32D5B48E2C74}"/>
    <cellStyle name="20% - Accent1 2 2 3 4 2 7 2" xfId="4704" xr:uid="{EB69D702-0400-4029-8F07-564BF28A7E4C}"/>
    <cellStyle name="20% - Accent1 2 2 3 4 2 8" xfId="4705" xr:uid="{8AE74E81-EED7-4120-B8C1-34E17225AD0C}"/>
    <cellStyle name="20% - Accent1 2 2 3 4 2 8 2" xfId="4706" xr:uid="{E17D98CC-7813-4530-8AAD-FFF4B9458FB5}"/>
    <cellStyle name="20% - Accent1 2 2 3 4 2 9" xfId="4707" xr:uid="{ECC75B61-F398-431E-9E7E-12A2DB6EC354}"/>
    <cellStyle name="20% - Accent1 2 2 3 4 3" xfId="4708" xr:uid="{5D0D400B-8217-4B87-99EC-9D6E98E1E738}"/>
    <cellStyle name="20% - Accent1 2 2 3 4 3 2" xfId="4709" xr:uid="{DB997377-B7AD-449D-90B9-97941D95CF50}"/>
    <cellStyle name="20% - Accent1 2 2 3 4 3 2 2" xfId="4710" xr:uid="{C431B298-2C33-4C52-9EA3-8BC35DAD510E}"/>
    <cellStyle name="20% - Accent1 2 2 3 4 3 2 2 2" xfId="4711" xr:uid="{6D34892F-579D-4B36-8485-5D47736C8BF2}"/>
    <cellStyle name="20% - Accent1 2 2 3 4 3 2 2 2 2" xfId="4712" xr:uid="{BAC1ACE9-ADEA-48BD-A432-110BD6421841}"/>
    <cellStyle name="20% - Accent1 2 2 3 4 3 2 2 3" xfId="4713" xr:uid="{1380D4DD-2354-418B-9874-67E464E3ADEA}"/>
    <cellStyle name="20% - Accent1 2 2 3 4 3 2 3" xfId="4714" xr:uid="{C301877A-FD28-4B03-945E-DADA6339932E}"/>
    <cellStyle name="20% - Accent1 2 2 3 4 3 2 3 2" xfId="4715" xr:uid="{41DAAD09-7A14-4617-B8D4-CB5A9DD19ED6}"/>
    <cellStyle name="20% - Accent1 2 2 3 4 3 2 4" xfId="4716" xr:uid="{17C45C3C-3AF7-4485-AFC3-DA5936BE9A80}"/>
    <cellStyle name="20% - Accent1 2 2 3 4 3 3" xfId="4717" xr:uid="{26407EAB-CBA4-4978-9869-A706B175C59D}"/>
    <cellStyle name="20% - Accent1 2 2 3 4 3 3 2" xfId="4718" xr:uid="{D9D53EC8-2139-4922-A56E-78A7B6755B39}"/>
    <cellStyle name="20% - Accent1 2 2 3 4 3 3 2 2" xfId="4719" xr:uid="{1757E108-532C-4700-AA51-616AED7A7098}"/>
    <cellStyle name="20% - Accent1 2 2 3 4 3 3 2 2 2" xfId="4720" xr:uid="{00139150-E578-4598-B08A-837C7F521CCE}"/>
    <cellStyle name="20% - Accent1 2 2 3 4 3 3 2 3" xfId="4721" xr:uid="{431C2E3B-B79C-4A79-ADBD-B7FFCA00888B}"/>
    <cellStyle name="20% - Accent1 2 2 3 4 3 3 3" xfId="4722" xr:uid="{66D7D2BC-6621-44F2-BCA1-DA3905CE4045}"/>
    <cellStyle name="20% - Accent1 2 2 3 4 3 3 3 2" xfId="4723" xr:uid="{369872AB-A514-4D8D-95D7-2E3DB4EF0AF1}"/>
    <cellStyle name="20% - Accent1 2 2 3 4 3 3 4" xfId="4724" xr:uid="{45CA3AEF-F265-48DE-9377-556C82F27AF5}"/>
    <cellStyle name="20% - Accent1 2 2 3 4 3 4" xfId="4725" xr:uid="{F0DAA6C4-8396-4173-BA69-47AC3E0CBCF9}"/>
    <cellStyle name="20% - Accent1 2 2 3 4 3 4 2" xfId="4726" xr:uid="{E45F2F5C-F5D9-4764-89CE-BAB7EF71A162}"/>
    <cellStyle name="20% - Accent1 2 2 3 4 3 4 2 2" xfId="4727" xr:uid="{03486A26-2906-4FCC-80B1-AE68F6DB6ACD}"/>
    <cellStyle name="20% - Accent1 2 2 3 4 3 4 2 2 2" xfId="4728" xr:uid="{28B62564-E965-4238-821C-17461528BF4B}"/>
    <cellStyle name="20% - Accent1 2 2 3 4 3 4 2 3" xfId="4729" xr:uid="{BAC3D0EE-AC04-46E7-88CF-F67BC4B7B709}"/>
    <cellStyle name="20% - Accent1 2 2 3 4 3 4 3" xfId="4730" xr:uid="{41DEB3C6-5532-4ED6-84DF-9E9013438DC8}"/>
    <cellStyle name="20% - Accent1 2 2 3 4 3 4 3 2" xfId="4731" xr:uid="{1EDC1689-DCFB-45BE-B2B2-E63854528D3B}"/>
    <cellStyle name="20% - Accent1 2 2 3 4 3 4 4" xfId="4732" xr:uid="{A3FDBCD8-408F-4BC0-B138-768E168E7D62}"/>
    <cellStyle name="20% - Accent1 2 2 3 4 3 5" xfId="4733" xr:uid="{23048950-5EA8-47C3-A4AE-DF7798EAA6FE}"/>
    <cellStyle name="20% - Accent1 2 2 3 4 3 5 2" xfId="4734" xr:uid="{7812157D-352E-4610-A453-6640FE724EA6}"/>
    <cellStyle name="20% - Accent1 2 2 3 4 3 5 2 2" xfId="4735" xr:uid="{80035C4D-84FE-4E74-9371-F89E2F50DAA1}"/>
    <cellStyle name="20% - Accent1 2 2 3 4 3 5 3" xfId="4736" xr:uid="{0622B2E5-F8FC-43F2-89E0-8FE7DC47A830}"/>
    <cellStyle name="20% - Accent1 2 2 3 4 3 6" xfId="4737" xr:uid="{1FB5E105-F004-4D9A-986E-73B142892535}"/>
    <cellStyle name="20% - Accent1 2 2 3 4 3 6 2" xfId="4738" xr:uid="{F492603B-F85F-458F-9DDC-B692914CCB58}"/>
    <cellStyle name="20% - Accent1 2 2 3 4 3 6 2 2" xfId="4739" xr:uid="{1644EEC7-BF53-4829-80FE-F00962F900A7}"/>
    <cellStyle name="20% - Accent1 2 2 3 4 3 6 3" xfId="4740" xr:uid="{939DEB69-4AC1-46FD-A844-457DF86EEC30}"/>
    <cellStyle name="20% - Accent1 2 2 3 4 3 7" xfId="4741" xr:uid="{AD437183-80DB-4FFD-A5CC-43856490774A}"/>
    <cellStyle name="20% - Accent1 2 2 3 4 3 7 2" xfId="4742" xr:uid="{258186D7-CD02-4FED-BB7A-E308145C7C51}"/>
    <cellStyle name="20% - Accent1 2 2 3 4 3 8" xfId="4743" xr:uid="{821BB76E-3B83-47D4-BA7A-AD167A2D4F57}"/>
    <cellStyle name="20% - Accent1 2 2 3 4 3 8 2" xfId="4744" xr:uid="{7170BBF9-0376-47BA-AE35-A794BA691422}"/>
    <cellStyle name="20% - Accent1 2 2 3 4 3 9" xfId="4745" xr:uid="{AD8B43BA-40F2-4830-9696-EDB44718ED43}"/>
    <cellStyle name="20% - Accent1 2 2 3 4 4" xfId="4746" xr:uid="{1BD74FB8-B7FF-4055-945A-09E93771606C}"/>
    <cellStyle name="20% - Accent1 2 2 3 4 4 2" xfId="4747" xr:uid="{D3DB6581-3E6E-4C45-BF59-0169D593AC8C}"/>
    <cellStyle name="20% - Accent1 2 2 3 4 4 2 2" xfId="4748" xr:uid="{A28A6539-3B32-4865-AA29-B0EA38BBDF6B}"/>
    <cellStyle name="20% - Accent1 2 2 3 4 4 2 2 2" xfId="4749" xr:uid="{48FFEEE6-0293-4F24-B109-B9BB1D0A53F2}"/>
    <cellStyle name="20% - Accent1 2 2 3 4 4 2 3" xfId="4750" xr:uid="{5584B460-30BC-4BC5-B8BC-2AA62747F9F7}"/>
    <cellStyle name="20% - Accent1 2 2 3 4 4 3" xfId="4751" xr:uid="{C1895C90-D2A6-4FE8-B2EA-FDB7B403F690}"/>
    <cellStyle name="20% - Accent1 2 2 3 4 4 3 2" xfId="4752" xr:uid="{7C2FF6B0-85F6-4AA0-A99E-BAE7699A2F4A}"/>
    <cellStyle name="20% - Accent1 2 2 3 4 4 4" xfId="4753" xr:uid="{61A2B3DF-4B00-418F-874D-7E13CEAFEB60}"/>
    <cellStyle name="20% - Accent1 2 2 3 4 5" xfId="4754" xr:uid="{C55E5A55-D96B-4F65-89B8-1BB037B05582}"/>
    <cellStyle name="20% - Accent1 2 2 3 4 5 2" xfId="4755" xr:uid="{4EDFBAB8-4EB0-4A68-8B6E-673856645893}"/>
    <cellStyle name="20% - Accent1 2 2 3 4 5 2 2" xfId="4756" xr:uid="{F9BB9918-AE1A-4226-AE09-C75C16C30053}"/>
    <cellStyle name="20% - Accent1 2 2 3 4 5 2 2 2" xfId="4757" xr:uid="{BBB95317-66AC-4F83-A52D-41AFBB7EAFDB}"/>
    <cellStyle name="20% - Accent1 2 2 3 4 5 2 3" xfId="4758" xr:uid="{3B54E6F3-4490-4FB0-AD23-DA4138DEB8C1}"/>
    <cellStyle name="20% - Accent1 2 2 3 4 5 3" xfId="4759" xr:uid="{EF49F085-7EC5-42E8-BAEC-5689F5D01C11}"/>
    <cellStyle name="20% - Accent1 2 2 3 4 5 3 2" xfId="4760" xr:uid="{3ADC5751-1F3B-453E-A5A2-DF937EFA3A2F}"/>
    <cellStyle name="20% - Accent1 2 2 3 4 5 4" xfId="4761" xr:uid="{64D83176-DD16-4479-97F5-770B0A23C3C8}"/>
    <cellStyle name="20% - Accent1 2 2 3 4 6" xfId="4762" xr:uid="{05D032D1-A2B6-4262-9314-1D092BF3DDCB}"/>
    <cellStyle name="20% - Accent1 2 2 3 4 6 2" xfId="4763" xr:uid="{5BF012B0-B700-48A1-9D14-CBF450D10136}"/>
    <cellStyle name="20% - Accent1 2 2 3 4 6 2 2" xfId="4764" xr:uid="{9DD38D05-9152-4F94-8EDA-25F97BCD2CB8}"/>
    <cellStyle name="20% - Accent1 2 2 3 4 6 2 2 2" xfId="4765" xr:uid="{8D6BE217-35F6-4420-AE62-45A3A46A13A4}"/>
    <cellStyle name="20% - Accent1 2 2 3 4 6 2 3" xfId="4766" xr:uid="{DDE79B41-4644-4080-A084-D46DD3158E57}"/>
    <cellStyle name="20% - Accent1 2 2 3 4 6 3" xfId="4767" xr:uid="{8084F9E8-A069-4462-AFC6-735EA29077F1}"/>
    <cellStyle name="20% - Accent1 2 2 3 4 6 3 2" xfId="4768" xr:uid="{FE19B3B3-71C2-4D8E-A90D-47D53D8BACD9}"/>
    <cellStyle name="20% - Accent1 2 2 3 4 6 4" xfId="4769" xr:uid="{23C7E8BE-211C-4C9C-BE0D-B4ABABD4B7D1}"/>
    <cellStyle name="20% - Accent1 2 2 3 4 7" xfId="4770" xr:uid="{BA92BE7E-CCF4-4C81-AD55-040B2989DDF9}"/>
    <cellStyle name="20% - Accent1 2 2 3 4 7 2" xfId="4771" xr:uid="{B4CDF302-F3ED-4027-9B5A-B040E27AB44A}"/>
    <cellStyle name="20% - Accent1 2 2 3 4 7 2 2" xfId="4772" xr:uid="{834636FE-E5C8-4332-8D15-4E0BE588B9CC}"/>
    <cellStyle name="20% - Accent1 2 2 3 4 7 3" xfId="4773" xr:uid="{F664CF36-6CAD-45DC-B0B3-C3E87D978944}"/>
    <cellStyle name="20% - Accent1 2 2 3 4 8" xfId="4774" xr:uid="{244920EA-B577-4C93-AC8C-02F6160A8350}"/>
    <cellStyle name="20% - Accent1 2 2 3 4 8 2" xfId="4775" xr:uid="{4B3F897B-6C56-475F-AE3A-6E33A1060963}"/>
    <cellStyle name="20% - Accent1 2 2 3 4 8 2 2" xfId="4776" xr:uid="{62272503-A3E1-4250-A6FF-052F73DF45CB}"/>
    <cellStyle name="20% - Accent1 2 2 3 4 8 3" xfId="4777" xr:uid="{9CF62F7F-51AA-426A-A075-0E470DEBC50D}"/>
    <cellStyle name="20% - Accent1 2 2 3 4 9" xfId="4778" xr:uid="{3DFA813F-427D-4BC6-B0BF-BDCF7B21B2A5}"/>
    <cellStyle name="20% - Accent1 2 2 3 4 9 2" xfId="4779" xr:uid="{C566B75D-387E-494E-858D-659C30AC1575}"/>
    <cellStyle name="20% - Accent1 2 2 3 5" xfId="4780" xr:uid="{E4D4CFBF-D100-4F17-84C4-CE558AD3A28B}"/>
    <cellStyle name="20% - Accent1 2 2 3 5 10" xfId="4781" xr:uid="{8FD68E3F-70B6-4778-981E-DEE5AE5A59AC}"/>
    <cellStyle name="20% - Accent1 2 2 3 5 10 2" xfId="4782" xr:uid="{3C7C5F3C-899F-4489-9E90-6F82A70AA6F7}"/>
    <cellStyle name="20% - Accent1 2 2 3 5 11" xfId="4783" xr:uid="{0DE4867A-1DF2-42CF-94BF-651D6B987160}"/>
    <cellStyle name="20% - Accent1 2 2 3 5 2" xfId="4784" xr:uid="{E8D66C82-C1C2-4319-B389-EBB108EAEAC2}"/>
    <cellStyle name="20% - Accent1 2 2 3 5 2 2" xfId="4785" xr:uid="{975C161C-A2BE-4EBA-A35F-137EB177BD38}"/>
    <cellStyle name="20% - Accent1 2 2 3 5 2 2 2" xfId="4786" xr:uid="{D87FEBDF-F6D1-4120-AA48-F5F9FD578356}"/>
    <cellStyle name="20% - Accent1 2 2 3 5 2 2 2 2" xfId="4787" xr:uid="{E3F4C891-AA71-4FEF-A974-1CDC1AA8809D}"/>
    <cellStyle name="20% - Accent1 2 2 3 5 2 2 2 2 2" xfId="4788" xr:uid="{AF0EB47E-B7CC-4368-B1AD-9725A016A01B}"/>
    <cellStyle name="20% - Accent1 2 2 3 5 2 2 2 3" xfId="4789" xr:uid="{E27EDE1D-C9B4-4161-B2DF-2A075B7D6737}"/>
    <cellStyle name="20% - Accent1 2 2 3 5 2 2 3" xfId="4790" xr:uid="{C1EC3300-36D0-4D4A-A22D-AE254724F360}"/>
    <cellStyle name="20% - Accent1 2 2 3 5 2 2 3 2" xfId="4791" xr:uid="{605BB3B9-8BB6-4D3E-90DE-85D88515E926}"/>
    <cellStyle name="20% - Accent1 2 2 3 5 2 2 4" xfId="4792" xr:uid="{569C3FD5-4D9A-483B-8A8E-01208FCEFE4F}"/>
    <cellStyle name="20% - Accent1 2 2 3 5 2 3" xfId="4793" xr:uid="{ECB96BEE-789B-4F70-806D-C132CBCFAAA6}"/>
    <cellStyle name="20% - Accent1 2 2 3 5 2 3 2" xfId="4794" xr:uid="{460CBA24-9150-4F72-B742-D49A7C4D32A1}"/>
    <cellStyle name="20% - Accent1 2 2 3 5 2 3 2 2" xfId="4795" xr:uid="{CADFC7C0-D51C-429B-B074-282C2D8BE168}"/>
    <cellStyle name="20% - Accent1 2 2 3 5 2 3 2 2 2" xfId="4796" xr:uid="{2FF9EB7A-B73B-44E8-906F-939996E3A008}"/>
    <cellStyle name="20% - Accent1 2 2 3 5 2 3 2 3" xfId="4797" xr:uid="{06C2B2CB-03C7-40F5-9127-9A24BB2F23BD}"/>
    <cellStyle name="20% - Accent1 2 2 3 5 2 3 3" xfId="4798" xr:uid="{E8333E50-FF74-49AD-B88D-DD52A0B639AE}"/>
    <cellStyle name="20% - Accent1 2 2 3 5 2 3 3 2" xfId="4799" xr:uid="{9E7222A0-ADEE-477C-B717-1ACBE37B55A6}"/>
    <cellStyle name="20% - Accent1 2 2 3 5 2 3 4" xfId="4800" xr:uid="{54152FBB-2E41-4CF9-9443-5B0EC5FA1A08}"/>
    <cellStyle name="20% - Accent1 2 2 3 5 2 4" xfId="4801" xr:uid="{5A4F4FA1-0DF9-49C9-A838-19F91BD28C1B}"/>
    <cellStyle name="20% - Accent1 2 2 3 5 2 4 2" xfId="4802" xr:uid="{7444317F-D38A-4998-AD0F-3C7764F776A5}"/>
    <cellStyle name="20% - Accent1 2 2 3 5 2 4 2 2" xfId="4803" xr:uid="{0A877D01-7474-4422-A059-CCF774399074}"/>
    <cellStyle name="20% - Accent1 2 2 3 5 2 4 2 2 2" xfId="4804" xr:uid="{3DED855A-1C58-49BA-A2AF-BB1BBC87AB36}"/>
    <cellStyle name="20% - Accent1 2 2 3 5 2 4 2 3" xfId="4805" xr:uid="{3A8ECF9F-57A4-44DA-9A4C-6750A8A8EE36}"/>
    <cellStyle name="20% - Accent1 2 2 3 5 2 4 3" xfId="4806" xr:uid="{24B1CAAE-4490-4CDA-A721-CA5D46814373}"/>
    <cellStyle name="20% - Accent1 2 2 3 5 2 4 3 2" xfId="4807" xr:uid="{B8DC7857-9EB3-41A3-9965-6798D5B787D7}"/>
    <cellStyle name="20% - Accent1 2 2 3 5 2 4 4" xfId="4808" xr:uid="{E037FC71-8D53-4AC9-87BD-E6F818AFE3D7}"/>
    <cellStyle name="20% - Accent1 2 2 3 5 2 5" xfId="4809" xr:uid="{CE000EA4-6DFE-4979-BB85-2F8A85033B4A}"/>
    <cellStyle name="20% - Accent1 2 2 3 5 2 5 2" xfId="4810" xr:uid="{F94877F8-151B-412B-9EDC-B2312D17E4E5}"/>
    <cellStyle name="20% - Accent1 2 2 3 5 2 5 2 2" xfId="4811" xr:uid="{53409A6D-73D2-4DEB-AD1A-424B8E02B8BF}"/>
    <cellStyle name="20% - Accent1 2 2 3 5 2 5 3" xfId="4812" xr:uid="{EF3AB1BA-956D-4502-B421-917FF1E3D531}"/>
    <cellStyle name="20% - Accent1 2 2 3 5 2 6" xfId="4813" xr:uid="{D514E424-B6C4-446E-AE98-5A24E32F40FD}"/>
    <cellStyle name="20% - Accent1 2 2 3 5 2 6 2" xfId="4814" xr:uid="{C16C5111-7BB0-43D8-850D-02EB90559DDA}"/>
    <cellStyle name="20% - Accent1 2 2 3 5 2 6 2 2" xfId="4815" xr:uid="{AC88B9B4-C75D-4BF1-89EE-D138783A31CB}"/>
    <cellStyle name="20% - Accent1 2 2 3 5 2 6 3" xfId="4816" xr:uid="{937744D4-FCBB-4801-B52A-88B86818F483}"/>
    <cellStyle name="20% - Accent1 2 2 3 5 2 7" xfId="4817" xr:uid="{F2441653-DDEB-4F88-8A37-1A74A890D4E4}"/>
    <cellStyle name="20% - Accent1 2 2 3 5 2 7 2" xfId="4818" xr:uid="{BE837582-1624-45EF-BAB2-B02B1D304A28}"/>
    <cellStyle name="20% - Accent1 2 2 3 5 2 8" xfId="4819" xr:uid="{E7A48A5F-29B8-4E98-9A80-06716E1CDFA5}"/>
    <cellStyle name="20% - Accent1 2 2 3 5 2 8 2" xfId="4820" xr:uid="{9B37CA84-A1FB-422D-9F02-D36BF2C07A68}"/>
    <cellStyle name="20% - Accent1 2 2 3 5 2 9" xfId="4821" xr:uid="{7ED499AC-36E7-444E-A80E-706849137B78}"/>
    <cellStyle name="20% - Accent1 2 2 3 5 3" xfId="4822" xr:uid="{29C2E757-0A74-4281-B30C-BFEAE787C49A}"/>
    <cellStyle name="20% - Accent1 2 2 3 5 3 2" xfId="4823" xr:uid="{2F00C147-61DE-4D48-9CF1-4AFE414C1832}"/>
    <cellStyle name="20% - Accent1 2 2 3 5 3 2 2" xfId="4824" xr:uid="{46376047-3C18-44DD-93DF-7246B507FE01}"/>
    <cellStyle name="20% - Accent1 2 2 3 5 3 2 2 2" xfId="4825" xr:uid="{2B990094-8AE7-4449-B2C0-6957CED8CBFB}"/>
    <cellStyle name="20% - Accent1 2 2 3 5 3 2 2 2 2" xfId="4826" xr:uid="{679EAA09-0694-4EEE-8F37-B58E10CBAFBF}"/>
    <cellStyle name="20% - Accent1 2 2 3 5 3 2 2 3" xfId="4827" xr:uid="{CA7DF613-3806-445F-BC3E-86FBF6208CAB}"/>
    <cellStyle name="20% - Accent1 2 2 3 5 3 2 3" xfId="4828" xr:uid="{B0AA77D6-E7EE-4F2F-892D-00E220DC8D16}"/>
    <cellStyle name="20% - Accent1 2 2 3 5 3 2 3 2" xfId="4829" xr:uid="{0F3D1793-CF4F-417E-A1EE-4D7805E4A3DB}"/>
    <cellStyle name="20% - Accent1 2 2 3 5 3 2 4" xfId="4830" xr:uid="{ACD77D2D-A951-4BD5-9504-6F14FCF61B45}"/>
    <cellStyle name="20% - Accent1 2 2 3 5 3 3" xfId="4831" xr:uid="{EF7CA043-0F52-4388-8E5B-679AE774B0CF}"/>
    <cellStyle name="20% - Accent1 2 2 3 5 3 3 2" xfId="4832" xr:uid="{ACA3B744-3ECC-49EF-8A4A-86E189478D65}"/>
    <cellStyle name="20% - Accent1 2 2 3 5 3 3 2 2" xfId="4833" xr:uid="{08C09031-C52B-41E6-BEDE-847199A5E60B}"/>
    <cellStyle name="20% - Accent1 2 2 3 5 3 3 2 2 2" xfId="4834" xr:uid="{C8564741-6CF1-4846-BCAC-F2A5C0F9DE73}"/>
    <cellStyle name="20% - Accent1 2 2 3 5 3 3 2 3" xfId="4835" xr:uid="{EFAE4792-1E43-4069-AA3F-3BA5E4D9CBE8}"/>
    <cellStyle name="20% - Accent1 2 2 3 5 3 3 3" xfId="4836" xr:uid="{D52A8F21-91D3-4390-A360-79207626D96B}"/>
    <cellStyle name="20% - Accent1 2 2 3 5 3 3 3 2" xfId="4837" xr:uid="{04E410C0-88C7-4B1E-A885-3EED0E0B9EC0}"/>
    <cellStyle name="20% - Accent1 2 2 3 5 3 3 4" xfId="4838" xr:uid="{79B500AF-B347-40C7-A469-0C3C623AC904}"/>
    <cellStyle name="20% - Accent1 2 2 3 5 3 4" xfId="4839" xr:uid="{871C6C3D-B85A-4349-8F0C-35D5D82EB071}"/>
    <cellStyle name="20% - Accent1 2 2 3 5 3 4 2" xfId="4840" xr:uid="{D7A900F1-9995-462A-B962-9384330C07AA}"/>
    <cellStyle name="20% - Accent1 2 2 3 5 3 4 2 2" xfId="4841" xr:uid="{9F116091-9D7C-4B9D-A75D-05DDB0E16FDB}"/>
    <cellStyle name="20% - Accent1 2 2 3 5 3 4 2 2 2" xfId="4842" xr:uid="{E7313E78-D7A2-4C79-B379-D6CA4704875D}"/>
    <cellStyle name="20% - Accent1 2 2 3 5 3 4 2 3" xfId="4843" xr:uid="{51F6E5C3-25C4-439E-B7CB-0AD9AF7D176E}"/>
    <cellStyle name="20% - Accent1 2 2 3 5 3 4 3" xfId="4844" xr:uid="{2E97A2FC-EEA2-419E-A4A2-6EBA968CE480}"/>
    <cellStyle name="20% - Accent1 2 2 3 5 3 4 3 2" xfId="4845" xr:uid="{185D2EB6-C15C-4B5D-B722-97BC85002576}"/>
    <cellStyle name="20% - Accent1 2 2 3 5 3 4 4" xfId="4846" xr:uid="{D40A655F-EA35-419F-B158-9BD22FA56E7F}"/>
    <cellStyle name="20% - Accent1 2 2 3 5 3 5" xfId="4847" xr:uid="{586EE385-3E3A-4B21-9B9C-3F6064E43520}"/>
    <cellStyle name="20% - Accent1 2 2 3 5 3 5 2" xfId="4848" xr:uid="{617F0EC6-EF2A-4823-8677-A6416BA434FA}"/>
    <cellStyle name="20% - Accent1 2 2 3 5 3 5 2 2" xfId="4849" xr:uid="{0C4B7E69-58F4-4561-9900-0E3C26B74834}"/>
    <cellStyle name="20% - Accent1 2 2 3 5 3 5 3" xfId="4850" xr:uid="{0F55F05A-9ABB-4C1A-ACB7-5C8A6FDD35CF}"/>
    <cellStyle name="20% - Accent1 2 2 3 5 3 6" xfId="4851" xr:uid="{1F1BF093-3F6A-422C-B28F-0AA763637D67}"/>
    <cellStyle name="20% - Accent1 2 2 3 5 3 6 2" xfId="4852" xr:uid="{699599B8-9FF3-4236-83BE-88676AD1250E}"/>
    <cellStyle name="20% - Accent1 2 2 3 5 3 6 2 2" xfId="4853" xr:uid="{780F6743-2411-43C8-BE9F-E30FD640076C}"/>
    <cellStyle name="20% - Accent1 2 2 3 5 3 6 3" xfId="4854" xr:uid="{0C48B67F-58A3-4171-BF9A-45B78D090CDF}"/>
    <cellStyle name="20% - Accent1 2 2 3 5 3 7" xfId="4855" xr:uid="{A1CE4333-CB20-4413-B7C4-DABC78096055}"/>
    <cellStyle name="20% - Accent1 2 2 3 5 3 7 2" xfId="4856" xr:uid="{E1A4E3CD-EF34-4CAB-830F-66B478A7D034}"/>
    <cellStyle name="20% - Accent1 2 2 3 5 3 8" xfId="4857" xr:uid="{B0430457-ED0A-47CB-AF1D-C0F86FCA4240}"/>
    <cellStyle name="20% - Accent1 2 2 3 5 3 8 2" xfId="4858" xr:uid="{25812E92-32AB-45DF-9A7B-DF92A99D4445}"/>
    <cellStyle name="20% - Accent1 2 2 3 5 3 9" xfId="4859" xr:uid="{6B141202-437D-4BB3-B02A-04F857C1F954}"/>
    <cellStyle name="20% - Accent1 2 2 3 5 4" xfId="4860" xr:uid="{92B14399-A640-479C-8E35-75F5DA9A2EF7}"/>
    <cellStyle name="20% - Accent1 2 2 3 5 4 2" xfId="4861" xr:uid="{223FECDC-3817-43C8-A88A-FE420A247944}"/>
    <cellStyle name="20% - Accent1 2 2 3 5 4 2 2" xfId="4862" xr:uid="{CD368AB2-8FCC-4E8A-9B8E-831231626C8C}"/>
    <cellStyle name="20% - Accent1 2 2 3 5 4 2 2 2" xfId="4863" xr:uid="{C6A0B8D4-BE4E-4FF6-BCFA-D352925A07C1}"/>
    <cellStyle name="20% - Accent1 2 2 3 5 4 2 3" xfId="4864" xr:uid="{29799A0B-525B-4936-8D7B-4CEA90296435}"/>
    <cellStyle name="20% - Accent1 2 2 3 5 4 3" xfId="4865" xr:uid="{239C2AF1-41E3-4F91-85BB-21C5932E7181}"/>
    <cellStyle name="20% - Accent1 2 2 3 5 4 3 2" xfId="4866" xr:uid="{8A4233D4-D378-45EC-AFFC-D9E6760734EB}"/>
    <cellStyle name="20% - Accent1 2 2 3 5 4 4" xfId="4867" xr:uid="{565FC014-53CD-459E-99C6-8C0B053150BA}"/>
    <cellStyle name="20% - Accent1 2 2 3 5 5" xfId="4868" xr:uid="{3AAC1894-4594-4232-B511-BE512F9A41B2}"/>
    <cellStyle name="20% - Accent1 2 2 3 5 5 2" xfId="4869" xr:uid="{69A7CB9F-F510-4DAF-91F3-B0D119301B0B}"/>
    <cellStyle name="20% - Accent1 2 2 3 5 5 2 2" xfId="4870" xr:uid="{5D6D53BD-44F2-4197-A559-4C5DE104C35A}"/>
    <cellStyle name="20% - Accent1 2 2 3 5 5 2 2 2" xfId="4871" xr:uid="{4599ECC7-1239-49C2-8FD3-94DE054204D9}"/>
    <cellStyle name="20% - Accent1 2 2 3 5 5 2 3" xfId="4872" xr:uid="{5BABF070-9E39-4D96-94BF-34352FB8F7F8}"/>
    <cellStyle name="20% - Accent1 2 2 3 5 5 3" xfId="4873" xr:uid="{4C383978-B7BF-4318-8B4B-CF442361126F}"/>
    <cellStyle name="20% - Accent1 2 2 3 5 5 3 2" xfId="4874" xr:uid="{C866A211-E0B1-45AE-9591-4DA239654512}"/>
    <cellStyle name="20% - Accent1 2 2 3 5 5 4" xfId="4875" xr:uid="{FD1C27FD-6086-46F1-94F1-CE9E1F0DFCF5}"/>
    <cellStyle name="20% - Accent1 2 2 3 5 6" xfId="4876" xr:uid="{D90ED87E-5B94-4804-82C8-2F203F098E7C}"/>
    <cellStyle name="20% - Accent1 2 2 3 5 6 2" xfId="4877" xr:uid="{69881336-2270-45F9-9684-1896D2550FB1}"/>
    <cellStyle name="20% - Accent1 2 2 3 5 6 2 2" xfId="4878" xr:uid="{53C9E60F-817B-4188-A485-F18F81036958}"/>
    <cellStyle name="20% - Accent1 2 2 3 5 6 2 2 2" xfId="4879" xr:uid="{8EDB1516-8765-4BD7-B482-CCFE79DEB3C0}"/>
    <cellStyle name="20% - Accent1 2 2 3 5 6 2 3" xfId="4880" xr:uid="{6E2F5C46-5FC1-4869-B89A-A157AD1AE77E}"/>
    <cellStyle name="20% - Accent1 2 2 3 5 6 3" xfId="4881" xr:uid="{0CDFEA51-F633-46DA-B687-178C2ABA58B7}"/>
    <cellStyle name="20% - Accent1 2 2 3 5 6 3 2" xfId="4882" xr:uid="{F4FAEFF4-7587-4ABB-991B-491F3744A464}"/>
    <cellStyle name="20% - Accent1 2 2 3 5 6 4" xfId="4883" xr:uid="{2B605069-BADE-40B1-AE4E-EC4F6D4EE5A3}"/>
    <cellStyle name="20% - Accent1 2 2 3 5 7" xfId="4884" xr:uid="{D0D34A6E-5C30-49CF-AD60-621AD6E7B816}"/>
    <cellStyle name="20% - Accent1 2 2 3 5 7 2" xfId="4885" xr:uid="{04646B8B-312B-4370-BD33-F7B1BBF83B0A}"/>
    <cellStyle name="20% - Accent1 2 2 3 5 7 2 2" xfId="4886" xr:uid="{3CF3149F-F62A-4D70-A407-BE0D46DA1B79}"/>
    <cellStyle name="20% - Accent1 2 2 3 5 7 3" xfId="4887" xr:uid="{D526730F-29FA-4ED9-9FB1-88138CBB3F69}"/>
    <cellStyle name="20% - Accent1 2 2 3 5 8" xfId="4888" xr:uid="{FCCD04CC-CCC6-47B5-91D5-709C2142DBD1}"/>
    <cellStyle name="20% - Accent1 2 2 3 5 8 2" xfId="4889" xr:uid="{3CD88285-B1A4-414A-9AF4-1106493C1323}"/>
    <cellStyle name="20% - Accent1 2 2 3 5 8 2 2" xfId="4890" xr:uid="{657EFC90-53EC-4F5A-BD98-9A2F3E18F648}"/>
    <cellStyle name="20% - Accent1 2 2 3 5 8 3" xfId="4891" xr:uid="{B180318C-A46F-4F05-A271-7B03D954DF95}"/>
    <cellStyle name="20% - Accent1 2 2 3 5 9" xfId="4892" xr:uid="{FD6D3DE6-129A-4352-88A6-C0A4D2DE6BAE}"/>
    <cellStyle name="20% - Accent1 2 2 3 5 9 2" xfId="4893" xr:uid="{9EBB73E9-A1D8-44D5-BEF6-6BB5A682842F}"/>
    <cellStyle name="20% - Accent1 2 2 3 6" xfId="4894" xr:uid="{69EFBCF4-0930-4018-A6EE-BA87B35520D5}"/>
    <cellStyle name="20% - Accent1 2 2 3 6 10" xfId="4895" xr:uid="{FB2BCBF4-AD0B-4142-8F79-5CC2326999B2}"/>
    <cellStyle name="20% - Accent1 2 2 3 6 10 2" xfId="4896" xr:uid="{7C8C7C69-C817-4F9B-ADA0-BE59CE62C15B}"/>
    <cellStyle name="20% - Accent1 2 2 3 6 11" xfId="4897" xr:uid="{87CCAD60-D311-48E8-839A-F66AC97D96D4}"/>
    <cellStyle name="20% - Accent1 2 2 3 6 2" xfId="4898" xr:uid="{8D9FB6DD-B383-413E-9FB8-1EF2226FFDE0}"/>
    <cellStyle name="20% - Accent1 2 2 3 6 2 2" xfId="4899" xr:uid="{3C5514AD-A850-46B7-8507-5A4BCD0C95CE}"/>
    <cellStyle name="20% - Accent1 2 2 3 6 2 2 2" xfId="4900" xr:uid="{8D6826E1-2D74-4D0B-A6FC-1CA62DFE7D19}"/>
    <cellStyle name="20% - Accent1 2 2 3 6 2 2 2 2" xfId="4901" xr:uid="{7DAC5CB9-5119-4D51-9AC6-6BE3439D9ECE}"/>
    <cellStyle name="20% - Accent1 2 2 3 6 2 2 2 2 2" xfId="4902" xr:uid="{F56CDF4A-1167-41AB-81D0-32D972F7E104}"/>
    <cellStyle name="20% - Accent1 2 2 3 6 2 2 2 3" xfId="4903" xr:uid="{DCF92A23-4D72-42C0-A439-19C54330AEDF}"/>
    <cellStyle name="20% - Accent1 2 2 3 6 2 2 3" xfId="4904" xr:uid="{FF5B8821-4A92-4084-8376-733D55F075C1}"/>
    <cellStyle name="20% - Accent1 2 2 3 6 2 2 3 2" xfId="4905" xr:uid="{8F911F99-0309-4716-B846-6A418C24700C}"/>
    <cellStyle name="20% - Accent1 2 2 3 6 2 2 4" xfId="4906" xr:uid="{2D28235C-F915-4B35-94EA-AB1B29E2537E}"/>
    <cellStyle name="20% - Accent1 2 2 3 6 2 3" xfId="4907" xr:uid="{AB75DF52-598A-4061-A12C-8CDAB8C6CA7D}"/>
    <cellStyle name="20% - Accent1 2 2 3 6 2 3 2" xfId="4908" xr:uid="{506519B2-B14C-4BD6-A512-3A757B151FFE}"/>
    <cellStyle name="20% - Accent1 2 2 3 6 2 3 2 2" xfId="4909" xr:uid="{55C4555E-A42C-4B1C-A4DD-BD7C964FDEB6}"/>
    <cellStyle name="20% - Accent1 2 2 3 6 2 3 2 2 2" xfId="4910" xr:uid="{0BE48294-9A8D-4C6D-98E6-B596A469F796}"/>
    <cellStyle name="20% - Accent1 2 2 3 6 2 3 2 3" xfId="4911" xr:uid="{3608B7B9-F93F-462E-93B8-A1362C84B9BD}"/>
    <cellStyle name="20% - Accent1 2 2 3 6 2 3 3" xfId="4912" xr:uid="{3232D655-55D0-4A1D-8B30-FB5C00F4A3EB}"/>
    <cellStyle name="20% - Accent1 2 2 3 6 2 3 3 2" xfId="4913" xr:uid="{CE11F43D-27BF-4E5A-81DE-BFFADA5ECD3F}"/>
    <cellStyle name="20% - Accent1 2 2 3 6 2 3 4" xfId="4914" xr:uid="{EEBDBA04-FFA0-4F9D-A320-9CF4FAC4D16D}"/>
    <cellStyle name="20% - Accent1 2 2 3 6 2 4" xfId="4915" xr:uid="{CA95AFB7-9201-4BEA-886A-58A2A7EB1A39}"/>
    <cellStyle name="20% - Accent1 2 2 3 6 2 4 2" xfId="4916" xr:uid="{BE43B06D-3FCE-45B5-912D-D02FE20C546D}"/>
    <cellStyle name="20% - Accent1 2 2 3 6 2 4 2 2" xfId="4917" xr:uid="{424A142B-B5D8-4570-82E4-266B5EAE26FD}"/>
    <cellStyle name="20% - Accent1 2 2 3 6 2 4 2 2 2" xfId="4918" xr:uid="{EBE1BC15-B047-4C30-BF9A-C49C7A293357}"/>
    <cellStyle name="20% - Accent1 2 2 3 6 2 4 2 3" xfId="4919" xr:uid="{B3BACF93-3EFB-44E4-9EC0-28B92F353083}"/>
    <cellStyle name="20% - Accent1 2 2 3 6 2 4 3" xfId="4920" xr:uid="{A1ACF1A6-6B35-4D6E-AE85-F440BDAAE1C2}"/>
    <cellStyle name="20% - Accent1 2 2 3 6 2 4 3 2" xfId="4921" xr:uid="{82673434-D25A-48A0-8898-B184A27966A5}"/>
    <cellStyle name="20% - Accent1 2 2 3 6 2 4 4" xfId="4922" xr:uid="{560FC901-4DC4-48D4-A8BC-125DB5D89364}"/>
    <cellStyle name="20% - Accent1 2 2 3 6 2 5" xfId="4923" xr:uid="{E075FB4C-66EF-493B-8223-D3C219188F37}"/>
    <cellStyle name="20% - Accent1 2 2 3 6 2 5 2" xfId="4924" xr:uid="{291009FF-9C20-441F-AF04-0335871B108C}"/>
    <cellStyle name="20% - Accent1 2 2 3 6 2 5 2 2" xfId="4925" xr:uid="{D5BA40CE-C2B4-4F2D-BE91-BBAACAB694AD}"/>
    <cellStyle name="20% - Accent1 2 2 3 6 2 5 3" xfId="4926" xr:uid="{759A5CDB-2E82-4D49-815B-3CD0978177C4}"/>
    <cellStyle name="20% - Accent1 2 2 3 6 2 6" xfId="4927" xr:uid="{B6366893-5101-4EF3-93DD-8B07A7BF7D81}"/>
    <cellStyle name="20% - Accent1 2 2 3 6 2 6 2" xfId="4928" xr:uid="{FE7A2093-0CB8-40A6-9B43-2F52A55F78CB}"/>
    <cellStyle name="20% - Accent1 2 2 3 6 2 6 2 2" xfId="4929" xr:uid="{069B986E-AD57-48F3-92FA-6BE4115DC8B0}"/>
    <cellStyle name="20% - Accent1 2 2 3 6 2 6 3" xfId="4930" xr:uid="{FCCFABFE-020B-46CF-B104-26C6A577F82A}"/>
    <cellStyle name="20% - Accent1 2 2 3 6 2 7" xfId="4931" xr:uid="{61EA7560-A2AF-4636-BCE4-F34FB0D81B68}"/>
    <cellStyle name="20% - Accent1 2 2 3 6 2 7 2" xfId="4932" xr:uid="{A90DD37C-499C-4390-A987-6156991D3C87}"/>
    <cellStyle name="20% - Accent1 2 2 3 6 2 8" xfId="4933" xr:uid="{ABEE9B22-4B5D-4373-8ABB-187E29D293BF}"/>
    <cellStyle name="20% - Accent1 2 2 3 6 2 8 2" xfId="4934" xr:uid="{284CA22E-47EC-4E6C-9F0C-06D183D09C05}"/>
    <cellStyle name="20% - Accent1 2 2 3 6 2 9" xfId="4935" xr:uid="{665CFE8B-075B-4626-8845-1ABC3B975BFE}"/>
    <cellStyle name="20% - Accent1 2 2 3 6 3" xfId="4936" xr:uid="{06B09F22-17B2-479C-9E4E-96D7031541B4}"/>
    <cellStyle name="20% - Accent1 2 2 3 6 3 2" xfId="4937" xr:uid="{01FE3778-2794-430C-9053-986C30A48A7F}"/>
    <cellStyle name="20% - Accent1 2 2 3 6 3 2 2" xfId="4938" xr:uid="{AEA8F140-1F6D-42D1-828F-E015079AF28E}"/>
    <cellStyle name="20% - Accent1 2 2 3 6 3 2 2 2" xfId="4939" xr:uid="{327A79AF-4C80-40CA-BC1A-F38E6582158F}"/>
    <cellStyle name="20% - Accent1 2 2 3 6 3 2 2 2 2" xfId="4940" xr:uid="{0930A424-B56E-4626-AD78-3FF90892C207}"/>
    <cellStyle name="20% - Accent1 2 2 3 6 3 2 2 3" xfId="4941" xr:uid="{BD220210-3243-423E-9B9E-90C52BB31433}"/>
    <cellStyle name="20% - Accent1 2 2 3 6 3 2 3" xfId="4942" xr:uid="{8E16635F-DE0D-49EB-BF40-DF0309C18FE1}"/>
    <cellStyle name="20% - Accent1 2 2 3 6 3 2 3 2" xfId="4943" xr:uid="{5D08524C-8184-46E4-8C8E-A349C0B907A7}"/>
    <cellStyle name="20% - Accent1 2 2 3 6 3 2 4" xfId="4944" xr:uid="{CFB38295-B730-4AB0-8C96-EB61DF68CD0F}"/>
    <cellStyle name="20% - Accent1 2 2 3 6 3 3" xfId="4945" xr:uid="{05A289FF-A0D7-416D-BDA6-5A0D1FB30D4B}"/>
    <cellStyle name="20% - Accent1 2 2 3 6 3 3 2" xfId="4946" xr:uid="{70BEFCCB-6E58-4B34-8831-0F8869FA6F02}"/>
    <cellStyle name="20% - Accent1 2 2 3 6 3 3 2 2" xfId="4947" xr:uid="{FE0C75F9-7B08-48B0-8815-3014C6D05B03}"/>
    <cellStyle name="20% - Accent1 2 2 3 6 3 3 2 2 2" xfId="4948" xr:uid="{6D8A3999-AE52-4BDA-997F-A23F1966F519}"/>
    <cellStyle name="20% - Accent1 2 2 3 6 3 3 2 3" xfId="4949" xr:uid="{55C740AB-C10B-417E-9C3A-1D684C7481C0}"/>
    <cellStyle name="20% - Accent1 2 2 3 6 3 3 3" xfId="4950" xr:uid="{55DDF9A0-24FC-4B13-9D91-D25113764503}"/>
    <cellStyle name="20% - Accent1 2 2 3 6 3 3 3 2" xfId="4951" xr:uid="{21E25905-0FED-4953-85A6-53FDC9DFF16B}"/>
    <cellStyle name="20% - Accent1 2 2 3 6 3 3 4" xfId="4952" xr:uid="{DA2C22E8-0835-44DB-B25B-90174D9526E4}"/>
    <cellStyle name="20% - Accent1 2 2 3 6 3 4" xfId="4953" xr:uid="{B047D234-AD47-4CD0-A488-866BC82A8DA6}"/>
    <cellStyle name="20% - Accent1 2 2 3 6 3 4 2" xfId="4954" xr:uid="{DFC9F349-97CC-412D-97DC-BF543276547C}"/>
    <cellStyle name="20% - Accent1 2 2 3 6 3 4 2 2" xfId="4955" xr:uid="{DF6CD938-2353-404E-8E32-24060FED005C}"/>
    <cellStyle name="20% - Accent1 2 2 3 6 3 4 2 2 2" xfId="4956" xr:uid="{BCCC1F43-46FE-44E8-AE5D-AA1781BD4F60}"/>
    <cellStyle name="20% - Accent1 2 2 3 6 3 4 2 3" xfId="4957" xr:uid="{E1389379-76B3-4E3B-A4C2-726789DD79D5}"/>
    <cellStyle name="20% - Accent1 2 2 3 6 3 4 3" xfId="4958" xr:uid="{4C576617-E9C8-4CD8-9760-765590D12081}"/>
    <cellStyle name="20% - Accent1 2 2 3 6 3 4 3 2" xfId="4959" xr:uid="{A10E8A38-CAA9-4073-9074-231FBC46A8A5}"/>
    <cellStyle name="20% - Accent1 2 2 3 6 3 4 4" xfId="4960" xr:uid="{24D007CF-850A-477D-816D-C85EC78CF05E}"/>
    <cellStyle name="20% - Accent1 2 2 3 6 3 5" xfId="4961" xr:uid="{1B0AE70C-0BB0-4751-9F54-2D26ED284679}"/>
    <cellStyle name="20% - Accent1 2 2 3 6 3 5 2" xfId="4962" xr:uid="{2F96A035-362F-4F6F-85C6-BBEEC06A7754}"/>
    <cellStyle name="20% - Accent1 2 2 3 6 3 5 2 2" xfId="4963" xr:uid="{580525FB-EC34-486D-ADF5-06E9C5030F0C}"/>
    <cellStyle name="20% - Accent1 2 2 3 6 3 5 3" xfId="4964" xr:uid="{4BC96E90-727E-4215-84FB-B489DC16A3C7}"/>
    <cellStyle name="20% - Accent1 2 2 3 6 3 6" xfId="4965" xr:uid="{0C581954-25B0-4F43-98DA-0DED817CC8F8}"/>
    <cellStyle name="20% - Accent1 2 2 3 6 3 6 2" xfId="4966" xr:uid="{F380C1BC-A0EE-486C-B42D-18D9CB51CAEF}"/>
    <cellStyle name="20% - Accent1 2 2 3 6 3 6 2 2" xfId="4967" xr:uid="{4F15C546-D515-448C-ACA1-7E9DADF00D8D}"/>
    <cellStyle name="20% - Accent1 2 2 3 6 3 6 3" xfId="4968" xr:uid="{35CDB5E3-1172-4A81-9700-FBE7AA4FEDC1}"/>
    <cellStyle name="20% - Accent1 2 2 3 6 3 7" xfId="4969" xr:uid="{1A57732A-59A6-47DD-93C5-8EB357B3F6AD}"/>
    <cellStyle name="20% - Accent1 2 2 3 6 3 7 2" xfId="4970" xr:uid="{15664606-733F-4C16-B14A-253FE37B3D48}"/>
    <cellStyle name="20% - Accent1 2 2 3 6 3 8" xfId="4971" xr:uid="{20B31900-E296-4776-A9A4-168A0FC71BB2}"/>
    <cellStyle name="20% - Accent1 2 2 3 6 3 8 2" xfId="4972" xr:uid="{A65384F2-ECCC-4C76-84E7-CF6E62A35976}"/>
    <cellStyle name="20% - Accent1 2 2 3 6 3 9" xfId="4973" xr:uid="{0FB10283-806C-4C4E-B2AB-9A0C4E9F02FC}"/>
    <cellStyle name="20% - Accent1 2 2 3 6 4" xfId="4974" xr:uid="{D24916A4-DDA3-4C2F-8717-A7799FEFB9E6}"/>
    <cellStyle name="20% - Accent1 2 2 3 6 4 2" xfId="4975" xr:uid="{6D0FF2AC-983A-4395-A4B5-5B5BB3AA96B1}"/>
    <cellStyle name="20% - Accent1 2 2 3 6 4 2 2" xfId="4976" xr:uid="{7A0C0876-14C2-4E49-9CF2-E89CEA174103}"/>
    <cellStyle name="20% - Accent1 2 2 3 6 4 2 2 2" xfId="4977" xr:uid="{7FA2D2B7-DECD-4D87-A203-FEC85558B425}"/>
    <cellStyle name="20% - Accent1 2 2 3 6 4 2 3" xfId="4978" xr:uid="{B621FBF0-C021-45E1-A287-206292ED821E}"/>
    <cellStyle name="20% - Accent1 2 2 3 6 4 3" xfId="4979" xr:uid="{63576284-AAC4-4E16-B147-7CF292587B66}"/>
    <cellStyle name="20% - Accent1 2 2 3 6 4 3 2" xfId="4980" xr:uid="{99927C8D-46E6-44D0-87B1-B126318247B6}"/>
    <cellStyle name="20% - Accent1 2 2 3 6 4 4" xfId="4981" xr:uid="{B380C700-6312-4732-9925-996974A7D844}"/>
    <cellStyle name="20% - Accent1 2 2 3 6 5" xfId="4982" xr:uid="{4E832BDB-89CC-4584-9CC3-A3152CF3575F}"/>
    <cellStyle name="20% - Accent1 2 2 3 6 5 2" xfId="4983" xr:uid="{98C5F68D-A53A-42C9-8EB0-E89EFF4AE147}"/>
    <cellStyle name="20% - Accent1 2 2 3 6 5 2 2" xfId="4984" xr:uid="{5201A317-65FF-4C5B-BA5D-360181BD6A06}"/>
    <cellStyle name="20% - Accent1 2 2 3 6 5 2 2 2" xfId="4985" xr:uid="{77675971-E313-4EEE-ADBF-815788B7B0B3}"/>
    <cellStyle name="20% - Accent1 2 2 3 6 5 2 3" xfId="4986" xr:uid="{52FF6120-FDAA-403E-9A4C-6FF124ED27FC}"/>
    <cellStyle name="20% - Accent1 2 2 3 6 5 3" xfId="4987" xr:uid="{A151965C-B3B7-48D5-A202-C69725213839}"/>
    <cellStyle name="20% - Accent1 2 2 3 6 5 3 2" xfId="4988" xr:uid="{03B85B4A-E8FC-47BB-9F0D-BC8189AE17E5}"/>
    <cellStyle name="20% - Accent1 2 2 3 6 5 4" xfId="4989" xr:uid="{C2DA65E8-2371-4DC0-9458-D48CEDC2938C}"/>
    <cellStyle name="20% - Accent1 2 2 3 6 6" xfId="4990" xr:uid="{56D141FF-0437-472D-A43B-2E0D480F6FB5}"/>
    <cellStyle name="20% - Accent1 2 2 3 6 6 2" xfId="4991" xr:uid="{E400EE7D-0ED7-4929-B10E-E61AD7166D2D}"/>
    <cellStyle name="20% - Accent1 2 2 3 6 6 2 2" xfId="4992" xr:uid="{9D02AEB5-9CB8-4A84-B645-6576E07B1503}"/>
    <cellStyle name="20% - Accent1 2 2 3 6 6 2 2 2" xfId="4993" xr:uid="{C9A237C6-649F-4378-BA92-F5177E6AA896}"/>
    <cellStyle name="20% - Accent1 2 2 3 6 6 2 3" xfId="4994" xr:uid="{C7E40FC1-8CC5-4511-ADDE-1C96FD23219A}"/>
    <cellStyle name="20% - Accent1 2 2 3 6 6 3" xfId="4995" xr:uid="{C1CF4A17-B1CB-4AB8-8A7A-93AFC303100B}"/>
    <cellStyle name="20% - Accent1 2 2 3 6 6 3 2" xfId="4996" xr:uid="{B677372A-2EEA-4C29-A55D-AC31FEB44379}"/>
    <cellStyle name="20% - Accent1 2 2 3 6 6 4" xfId="4997" xr:uid="{645713E2-05EE-492A-BB4D-3E79AD3F9E81}"/>
    <cellStyle name="20% - Accent1 2 2 3 6 7" xfId="4998" xr:uid="{884DCA95-61D8-4D80-B3B0-7C118B821B29}"/>
    <cellStyle name="20% - Accent1 2 2 3 6 7 2" xfId="4999" xr:uid="{3524B599-3D89-407E-A069-BB356484F39D}"/>
    <cellStyle name="20% - Accent1 2 2 3 6 7 2 2" xfId="5000" xr:uid="{326A62FF-904D-43AD-BED1-547D430735CC}"/>
    <cellStyle name="20% - Accent1 2 2 3 6 7 3" xfId="5001" xr:uid="{41367394-4ACE-4D44-AD83-705CAA328131}"/>
    <cellStyle name="20% - Accent1 2 2 3 6 8" xfId="5002" xr:uid="{F1BB1E82-1184-4C0F-A263-D4C723DBFC12}"/>
    <cellStyle name="20% - Accent1 2 2 3 6 8 2" xfId="5003" xr:uid="{6A133852-2CA1-4A44-B8D1-91EA8899E8C0}"/>
    <cellStyle name="20% - Accent1 2 2 3 6 8 2 2" xfId="5004" xr:uid="{AE1FDFEE-6DF9-4F5F-A67A-17D0CFD011A8}"/>
    <cellStyle name="20% - Accent1 2 2 3 6 8 3" xfId="5005" xr:uid="{80BE1156-934F-4BB8-8D2E-3902643B5379}"/>
    <cellStyle name="20% - Accent1 2 2 3 6 9" xfId="5006" xr:uid="{2513C8B7-23F3-4AD6-BB79-2D59E85A861C}"/>
    <cellStyle name="20% - Accent1 2 2 3 6 9 2" xfId="5007" xr:uid="{4F70627D-ACDE-4BE7-BFED-74A1A8B4CD9F}"/>
    <cellStyle name="20% - Accent1 2 2 3 7" xfId="5008" xr:uid="{67E351E2-6711-49B8-9527-9AA34AE6C8DF}"/>
    <cellStyle name="20% - Accent1 2 2 3 7 2" xfId="5009" xr:uid="{CC16BFA4-F9CD-41DA-BB87-FCDC4E163AD7}"/>
    <cellStyle name="20% - Accent1 2 2 3 7 2 2" xfId="5010" xr:uid="{213D3096-CF2B-464A-A12F-AB9C2233278D}"/>
    <cellStyle name="20% - Accent1 2 2 3 7 2 2 2" xfId="5011" xr:uid="{70FC44F5-FD1E-452C-A85B-F5779ABE137D}"/>
    <cellStyle name="20% - Accent1 2 2 3 7 2 2 2 2" xfId="5012" xr:uid="{A3B4627E-55D8-475E-BE8A-0EE3E4846DF7}"/>
    <cellStyle name="20% - Accent1 2 2 3 7 2 2 3" xfId="5013" xr:uid="{0DCA2D13-A6CE-4152-95BE-1DC13924B03E}"/>
    <cellStyle name="20% - Accent1 2 2 3 7 2 3" xfId="5014" xr:uid="{D7CFCD20-B22C-406A-B02E-5D50D77A2B28}"/>
    <cellStyle name="20% - Accent1 2 2 3 7 2 3 2" xfId="5015" xr:uid="{848DE24D-FB7F-4B8B-9E47-0800E7D0F190}"/>
    <cellStyle name="20% - Accent1 2 2 3 7 2 4" xfId="5016" xr:uid="{9D17FB46-3672-420B-8771-C6CFC770D387}"/>
    <cellStyle name="20% - Accent1 2 2 3 7 3" xfId="5017" xr:uid="{ECE63D5F-2131-49F8-80D5-AC85284EEF1A}"/>
    <cellStyle name="20% - Accent1 2 2 3 7 3 2" xfId="5018" xr:uid="{99C7FCFA-65C7-4169-9091-8DF246619E10}"/>
    <cellStyle name="20% - Accent1 2 2 3 7 3 2 2" xfId="5019" xr:uid="{3A39AEBB-3D88-420D-B06A-0B5E54E6A179}"/>
    <cellStyle name="20% - Accent1 2 2 3 7 3 2 2 2" xfId="5020" xr:uid="{E040CF5F-9CE1-4BA9-8BA0-F10046DC03F1}"/>
    <cellStyle name="20% - Accent1 2 2 3 7 3 2 3" xfId="5021" xr:uid="{2956154C-D122-4C79-A305-4C748D275621}"/>
    <cellStyle name="20% - Accent1 2 2 3 7 3 3" xfId="5022" xr:uid="{9DEA619E-E735-4F0D-93D6-7E5D21071456}"/>
    <cellStyle name="20% - Accent1 2 2 3 7 3 3 2" xfId="5023" xr:uid="{97CE9B1F-939D-473A-8533-BF62AC9B152A}"/>
    <cellStyle name="20% - Accent1 2 2 3 7 3 4" xfId="5024" xr:uid="{492D916A-6452-4F5B-B575-2DFDB4AFF904}"/>
    <cellStyle name="20% - Accent1 2 2 3 7 4" xfId="5025" xr:uid="{08B0BFD2-EC33-46F5-A76C-20BAF8145B1C}"/>
    <cellStyle name="20% - Accent1 2 2 3 7 4 2" xfId="5026" xr:uid="{9BCA36CA-04E0-4A93-B5CE-BFC6F870CA2C}"/>
    <cellStyle name="20% - Accent1 2 2 3 7 4 2 2" xfId="5027" xr:uid="{7037D191-B298-43F5-9751-7F3E218A58B5}"/>
    <cellStyle name="20% - Accent1 2 2 3 7 4 2 2 2" xfId="5028" xr:uid="{1D069F1D-B4AD-422D-939F-EB803CAB308D}"/>
    <cellStyle name="20% - Accent1 2 2 3 7 4 2 3" xfId="5029" xr:uid="{A33068D2-0678-47AC-87FF-241F8A72E842}"/>
    <cellStyle name="20% - Accent1 2 2 3 7 4 3" xfId="5030" xr:uid="{E16A52B5-EF22-4D37-BC4F-C2834BF6EC49}"/>
    <cellStyle name="20% - Accent1 2 2 3 7 4 3 2" xfId="5031" xr:uid="{FBA592D1-F533-4C3B-89DD-CB90E5B29E8C}"/>
    <cellStyle name="20% - Accent1 2 2 3 7 4 4" xfId="5032" xr:uid="{F7E168A9-E4F8-4009-A234-D2D6E9E0A8E2}"/>
    <cellStyle name="20% - Accent1 2 2 3 7 5" xfId="5033" xr:uid="{26D32CBF-3063-4EA3-B0C9-3FB8153A490A}"/>
    <cellStyle name="20% - Accent1 2 2 3 7 5 2" xfId="5034" xr:uid="{4B538378-8286-4F4A-9323-0623B5EE120E}"/>
    <cellStyle name="20% - Accent1 2 2 3 7 5 2 2" xfId="5035" xr:uid="{A49162E6-DD39-4E5E-B012-11EC1A677490}"/>
    <cellStyle name="20% - Accent1 2 2 3 7 5 3" xfId="5036" xr:uid="{F92571B3-7420-41B9-B4B1-7FB75A85F28D}"/>
    <cellStyle name="20% - Accent1 2 2 3 7 6" xfId="5037" xr:uid="{B90D70BB-DE1B-4D2C-A86B-24734B0A2E2A}"/>
    <cellStyle name="20% - Accent1 2 2 3 7 6 2" xfId="5038" xr:uid="{48326FD2-B139-481A-B642-8A43D4D0A5F8}"/>
    <cellStyle name="20% - Accent1 2 2 3 7 6 2 2" xfId="5039" xr:uid="{16C30A45-EE51-4A9A-874A-08ADD9841F57}"/>
    <cellStyle name="20% - Accent1 2 2 3 7 6 3" xfId="5040" xr:uid="{92BA5D76-7C30-4140-B12F-E27CB0691757}"/>
    <cellStyle name="20% - Accent1 2 2 3 7 7" xfId="5041" xr:uid="{7A03987A-98A2-40D0-9215-678122007FE0}"/>
    <cellStyle name="20% - Accent1 2 2 3 7 7 2" xfId="5042" xr:uid="{5C1086C4-476D-4D74-8F08-C7D471F7F3E2}"/>
    <cellStyle name="20% - Accent1 2 2 3 7 8" xfId="5043" xr:uid="{BD91CC2F-77A7-479D-90C8-BF9EA6D7E947}"/>
    <cellStyle name="20% - Accent1 2 2 3 7 8 2" xfId="5044" xr:uid="{C1F0F4BB-482D-40E9-A2F4-399A75998390}"/>
    <cellStyle name="20% - Accent1 2 2 3 7 9" xfId="5045" xr:uid="{A170D41E-5832-46CB-9F0D-454CFF82F6C1}"/>
    <cellStyle name="20% - Accent1 2 2 3 8" xfId="5046" xr:uid="{7062B276-CCE4-44EF-B11F-99BDCF38BBBA}"/>
    <cellStyle name="20% - Accent1 2 2 3 8 2" xfId="5047" xr:uid="{6AF2D2F7-DBCF-4DA7-A163-78145045DCDE}"/>
    <cellStyle name="20% - Accent1 2 2 3 8 2 2" xfId="5048" xr:uid="{69288200-F1E6-4EF3-A762-0EAB3763E2B8}"/>
    <cellStyle name="20% - Accent1 2 2 3 8 2 2 2" xfId="5049" xr:uid="{63FF5B5C-535F-4FEC-960D-B0D0F003D182}"/>
    <cellStyle name="20% - Accent1 2 2 3 8 2 2 2 2" xfId="5050" xr:uid="{9C1BFB1B-0D13-41F1-94B7-AE5F0D6E2962}"/>
    <cellStyle name="20% - Accent1 2 2 3 8 2 2 3" xfId="5051" xr:uid="{801191B4-F614-4BD3-8831-320807E7AD9E}"/>
    <cellStyle name="20% - Accent1 2 2 3 8 2 3" xfId="5052" xr:uid="{C0BAAAF9-736B-4327-B1C6-F833D2D04FD2}"/>
    <cellStyle name="20% - Accent1 2 2 3 8 2 3 2" xfId="5053" xr:uid="{21741185-723F-4BD2-B248-C87243947635}"/>
    <cellStyle name="20% - Accent1 2 2 3 8 2 4" xfId="5054" xr:uid="{FEB4B3F3-8ECD-47BE-B6E9-AF760B539DFA}"/>
    <cellStyle name="20% - Accent1 2 2 3 8 3" xfId="5055" xr:uid="{9CCA3BD9-9577-42D8-8DE5-7B138868192F}"/>
    <cellStyle name="20% - Accent1 2 2 3 8 3 2" xfId="5056" xr:uid="{2815C550-B0CF-40F6-80D3-B46D5FA7A3C3}"/>
    <cellStyle name="20% - Accent1 2 2 3 8 3 2 2" xfId="5057" xr:uid="{F14B1EC6-5323-4455-82AD-DCDC0E414871}"/>
    <cellStyle name="20% - Accent1 2 2 3 8 3 2 2 2" xfId="5058" xr:uid="{88564920-E56D-4515-A856-C01DCADBB045}"/>
    <cellStyle name="20% - Accent1 2 2 3 8 3 2 3" xfId="5059" xr:uid="{9D4495A2-F88F-4F67-9B66-47C8AB8CD1FC}"/>
    <cellStyle name="20% - Accent1 2 2 3 8 3 3" xfId="5060" xr:uid="{D19F4CD5-EEB3-4BC3-A0F7-B205A6116B54}"/>
    <cellStyle name="20% - Accent1 2 2 3 8 3 3 2" xfId="5061" xr:uid="{D7E9362F-5B5E-411E-985D-6575C34D377A}"/>
    <cellStyle name="20% - Accent1 2 2 3 8 3 4" xfId="5062" xr:uid="{269A8611-B99E-4C54-A55D-38395E8D6335}"/>
    <cellStyle name="20% - Accent1 2 2 3 8 4" xfId="5063" xr:uid="{34EBED0D-96D7-47FD-BB5E-DD6FA2F7DDDC}"/>
    <cellStyle name="20% - Accent1 2 2 3 8 4 2" xfId="5064" xr:uid="{C457A1D6-D56B-4E89-8E45-82A3727397DF}"/>
    <cellStyle name="20% - Accent1 2 2 3 8 4 2 2" xfId="5065" xr:uid="{A8E31C7E-C914-4704-A87F-05FFFB76668F}"/>
    <cellStyle name="20% - Accent1 2 2 3 8 4 2 2 2" xfId="5066" xr:uid="{ADE97FB0-5D02-45A1-BE1D-C35BB347DE2D}"/>
    <cellStyle name="20% - Accent1 2 2 3 8 4 2 3" xfId="5067" xr:uid="{43F63997-9FAC-4DE1-9B2F-507217110A1E}"/>
    <cellStyle name="20% - Accent1 2 2 3 8 4 3" xfId="5068" xr:uid="{304097BB-308D-46A4-BF9E-8CAC8E05178B}"/>
    <cellStyle name="20% - Accent1 2 2 3 8 4 3 2" xfId="5069" xr:uid="{761664F1-4281-4CFD-9E4D-4C36B5C69458}"/>
    <cellStyle name="20% - Accent1 2 2 3 8 4 4" xfId="5070" xr:uid="{83E48DED-34DD-48D1-93E6-F58F9964D741}"/>
    <cellStyle name="20% - Accent1 2 2 3 8 5" xfId="5071" xr:uid="{5618F56F-4E57-443D-9AA6-D45CBD0F462E}"/>
    <cellStyle name="20% - Accent1 2 2 3 8 5 2" xfId="5072" xr:uid="{9C0FA2BE-D3BF-4144-A8CE-CEA21801D748}"/>
    <cellStyle name="20% - Accent1 2 2 3 8 5 2 2" xfId="5073" xr:uid="{43B84B59-68E3-41EA-9C7B-4AD0AF7EC16D}"/>
    <cellStyle name="20% - Accent1 2 2 3 8 5 3" xfId="5074" xr:uid="{DCFD10AF-A471-4C61-937E-10CC02337D58}"/>
    <cellStyle name="20% - Accent1 2 2 3 8 6" xfId="5075" xr:uid="{88F95CF7-19DF-4A17-B234-2BE8E73EB782}"/>
    <cellStyle name="20% - Accent1 2 2 3 8 6 2" xfId="5076" xr:uid="{FC65EE44-D81A-4B32-9DC1-93BD2AD34AB1}"/>
    <cellStyle name="20% - Accent1 2 2 3 8 6 2 2" xfId="5077" xr:uid="{4E3C4675-940B-4A92-96C2-DD36A87342DC}"/>
    <cellStyle name="20% - Accent1 2 2 3 8 6 3" xfId="5078" xr:uid="{42DE40A4-98B0-4600-BB6D-D7EB0C7E8C5C}"/>
    <cellStyle name="20% - Accent1 2 2 3 8 7" xfId="5079" xr:uid="{B5CA1128-CA7F-4D06-8045-8FAEC9485993}"/>
    <cellStyle name="20% - Accent1 2 2 3 8 7 2" xfId="5080" xr:uid="{19716631-2525-4DF4-83E6-0DE1FF72FFAD}"/>
    <cellStyle name="20% - Accent1 2 2 3 8 8" xfId="5081" xr:uid="{976CA814-E575-48CB-8D0F-8FAA14075266}"/>
    <cellStyle name="20% - Accent1 2 2 3 8 8 2" xfId="5082" xr:uid="{4BE0F4D6-0858-47DE-A48F-06B5D967AD14}"/>
    <cellStyle name="20% - Accent1 2 2 3 8 9" xfId="5083" xr:uid="{E113BD82-0E4A-40FB-8CBB-FE00EEA9EDBB}"/>
    <cellStyle name="20% - Accent1 2 2 3 9" xfId="5084" xr:uid="{99DB0584-A88D-4413-A135-A94E8ECF69BC}"/>
    <cellStyle name="20% - Accent1 2 2 3 9 2" xfId="5085" xr:uid="{E3F4A93E-8A5E-4D20-9B47-9F7DF992D79A}"/>
    <cellStyle name="20% - Accent1 2 2 3 9 2 2" xfId="5086" xr:uid="{636F9DC3-063D-4B62-9D22-0C99257848A5}"/>
    <cellStyle name="20% - Accent1 2 2 3 9 2 2 2" xfId="5087" xr:uid="{9A67C460-4C50-4FDF-81C6-663D3B64C2B5}"/>
    <cellStyle name="20% - Accent1 2 2 3 9 2 3" xfId="5088" xr:uid="{63A41B42-EAFB-4835-9B67-F25EB9BE363D}"/>
    <cellStyle name="20% - Accent1 2 2 3 9 3" xfId="5089" xr:uid="{EDE1D0DF-B492-4A4F-9474-1B3069FCC7C5}"/>
    <cellStyle name="20% - Accent1 2 2 3 9 3 2" xfId="5090" xr:uid="{FF89D08B-1F05-4117-ABBA-AA9ED9AFE835}"/>
    <cellStyle name="20% - Accent1 2 2 3 9 4" xfId="5091" xr:uid="{63CF24D9-C867-4D94-994A-C3CDF65BC806}"/>
    <cellStyle name="20% - Accent1 2 2 4" xfId="5092" xr:uid="{B7800F6E-9D3A-4A4E-9849-9D1AC20121A6}"/>
    <cellStyle name="20% - Accent1 2 2 4 10" xfId="5093" xr:uid="{1C655F60-CFE1-431F-926E-97A449AC8434}"/>
    <cellStyle name="20% - Accent1 2 2 4 10 2" xfId="5094" xr:uid="{22BD6279-5F79-4D10-B121-9D645B61537E}"/>
    <cellStyle name="20% - Accent1 2 2 4 10 2 2" xfId="5095" xr:uid="{086E6B75-369A-40F7-BC34-0DAE23DA3F94}"/>
    <cellStyle name="20% - Accent1 2 2 4 10 2 2 2" xfId="5096" xr:uid="{08C8C98B-FC5C-457A-BA5A-2ACB8CB98A10}"/>
    <cellStyle name="20% - Accent1 2 2 4 10 2 3" xfId="5097" xr:uid="{5D161EBB-0C7B-4B50-8A6E-0DB6E3971F4B}"/>
    <cellStyle name="20% - Accent1 2 2 4 10 3" xfId="5098" xr:uid="{B4FFCDC2-CC27-402C-ACE7-23D786458561}"/>
    <cellStyle name="20% - Accent1 2 2 4 10 3 2" xfId="5099" xr:uid="{77B4A41E-AD04-4761-9EFD-37702CBEAE9A}"/>
    <cellStyle name="20% - Accent1 2 2 4 10 4" xfId="5100" xr:uid="{EA24D632-92F3-4368-BF65-2EF95F5E101E}"/>
    <cellStyle name="20% - Accent1 2 2 4 11" xfId="5101" xr:uid="{11957199-9723-4A92-B3BB-46C8852203AE}"/>
    <cellStyle name="20% - Accent1 2 2 4 11 2" xfId="5102" xr:uid="{A9CD38A7-171F-439C-BA6B-DC70969E7DDE}"/>
    <cellStyle name="20% - Accent1 2 2 4 11 2 2" xfId="5103" xr:uid="{2E442A43-6ACE-4C2D-9A98-7A5CF8C3C494}"/>
    <cellStyle name="20% - Accent1 2 2 4 11 2 2 2" xfId="5104" xr:uid="{F3A9F21E-4AD2-48D6-89F4-0E8D924D8421}"/>
    <cellStyle name="20% - Accent1 2 2 4 11 2 3" xfId="5105" xr:uid="{A72FAC38-039C-4AB7-AB7F-1B5E6FF8CCCA}"/>
    <cellStyle name="20% - Accent1 2 2 4 11 3" xfId="5106" xr:uid="{4E11E3B1-D6EA-4A5C-BE70-66A0D41232EE}"/>
    <cellStyle name="20% - Accent1 2 2 4 11 3 2" xfId="5107" xr:uid="{F773254C-5AD6-4987-891C-D9A3909A7AC9}"/>
    <cellStyle name="20% - Accent1 2 2 4 11 4" xfId="5108" xr:uid="{0FC858AC-3ADA-4BEF-827F-CDB7190A2B08}"/>
    <cellStyle name="20% - Accent1 2 2 4 12" xfId="5109" xr:uid="{DB6E9ACE-3E10-4EB5-85CB-8B9EDA88730D}"/>
    <cellStyle name="20% - Accent1 2 2 4 12 2" xfId="5110" xr:uid="{171D6548-2471-4B13-91B1-DB2C4AF33D26}"/>
    <cellStyle name="20% - Accent1 2 2 4 12 2 2" xfId="5111" xr:uid="{8661C920-CD31-4258-991A-288D0CBF6071}"/>
    <cellStyle name="20% - Accent1 2 2 4 12 3" xfId="5112" xr:uid="{06981AD5-805A-4C02-82E3-F38B3C829DF7}"/>
    <cellStyle name="20% - Accent1 2 2 4 13" xfId="5113" xr:uid="{D56BE4C5-2620-4EA1-8E3A-4079B9191CED}"/>
    <cellStyle name="20% - Accent1 2 2 4 13 2" xfId="5114" xr:uid="{40D911A8-7165-422D-B453-B3319445C854}"/>
    <cellStyle name="20% - Accent1 2 2 4 13 2 2" xfId="5115" xr:uid="{15FD0FEF-CFFF-400A-84CF-0314189208B9}"/>
    <cellStyle name="20% - Accent1 2 2 4 13 3" xfId="5116" xr:uid="{7CF6D425-6F9D-447D-8CB6-7E39777750C9}"/>
    <cellStyle name="20% - Accent1 2 2 4 14" xfId="5117" xr:uid="{0DAF33B4-B1E0-4073-BDE7-E97E1A1922DC}"/>
    <cellStyle name="20% - Accent1 2 2 4 14 2" xfId="5118" xr:uid="{A2FEFE9B-BDED-4C0C-9211-66784D96A5ED}"/>
    <cellStyle name="20% - Accent1 2 2 4 15" xfId="5119" xr:uid="{FE35B342-8EE1-4AB4-9B97-125BA872C614}"/>
    <cellStyle name="20% - Accent1 2 2 4 15 2" xfId="5120" xr:uid="{4C2038CB-6C46-429A-AE51-94CBE9A09B6B}"/>
    <cellStyle name="20% - Accent1 2 2 4 16" xfId="5121" xr:uid="{2DEBABB0-E8DC-4654-ADE3-79E0E8B5C39A}"/>
    <cellStyle name="20% - Accent1 2 2 4 2" xfId="5122" xr:uid="{9C5A0358-8931-4C13-B764-6E7E71C5CA80}"/>
    <cellStyle name="20% - Accent1 2 2 4 2 10" xfId="5123" xr:uid="{E02F013D-D1A6-45B9-BC51-755F6B3025F0}"/>
    <cellStyle name="20% - Accent1 2 2 4 2 10 2" xfId="5124" xr:uid="{6683E8A3-94FB-4F0E-9E2E-A0934723D319}"/>
    <cellStyle name="20% - Accent1 2 2 4 2 10 2 2" xfId="5125" xr:uid="{45712776-E779-4BC9-8427-EA55027C8B62}"/>
    <cellStyle name="20% - Accent1 2 2 4 2 10 2 2 2" xfId="5126" xr:uid="{F3076284-B310-494C-8846-7729681AD989}"/>
    <cellStyle name="20% - Accent1 2 2 4 2 10 2 3" xfId="5127" xr:uid="{1D04433F-1BFA-4BDC-926D-BC2D56E0124D}"/>
    <cellStyle name="20% - Accent1 2 2 4 2 10 3" xfId="5128" xr:uid="{5D1F18DE-C0F5-497B-88AB-46363F2AB630}"/>
    <cellStyle name="20% - Accent1 2 2 4 2 10 3 2" xfId="5129" xr:uid="{A16E7A65-A354-4115-B13C-960F6DE727C7}"/>
    <cellStyle name="20% - Accent1 2 2 4 2 10 4" xfId="5130" xr:uid="{9DD55BE1-AE6F-4242-A1B2-6302A3A71969}"/>
    <cellStyle name="20% - Accent1 2 2 4 2 11" xfId="5131" xr:uid="{683A2943-E525-423A-90B6-90791D2B1AFD}"/>
    <cellStyle name="20% - Accent1 2 2 4 2 11 2" xfId="5132" xr:uid="{CF85EBED-93BD-4D12-8B39-BC6ADDB188C4}"/>
    <cellStyle name="20% - Accent1 2 2 4 2 11 2 2" xfId="5133" xr:uid="{21AF1093-8878-4BBC-BE9C-27D6C271B184}"/>
    <cellStyle name="20% - Accent1 2 2 4 2 11 3" xfId="5134" xr:uid="{F9C3E371-BB4E-431C-9F4B-FEA0649AEAA2}"/>
    <cellStyle name="20% - Accent1 2 2 4 2 12" xfId="5135" xr:uid="{F2F3F325-F7DE-4CD6-8329-2E720E7323BE}"/>
    <cellStyle name="20% - Accent1 2 2 4 2 12 2" xfId="5136" xr:uid="{6D05029C-25C9-4B6E-850E-BD6D25B787B7}"/>
    <cellStyle name="20% - Accent1 2 2 4 2 12 2 2" xfId="5137" xr:uid="{C9FA2286-76A5-4F18-AB81-8124097767D4}"/>
    <cellStyle name="20% - Accent1 2 2 4 2 12 3" xfId="5138" xr:uid="{319DEA29-6797-4619-B4D6-83566048F486}"/>
    <cellStyle name="20% - Accent1 2 2 4 2 13" xfId="5139" xr:uid="{6C0E591F-755B-4655-AE69-376188620080}"/>
    <cellStyle name="20% - Accent1 2 2 4 2 13 2" xfId="5140" xr:uid="{DF93FFDF-4749-4C3B-A19C-CCB345207B52}"/>
    <cellStyle name="20% - Accent1 2 2 4 2 14" xfId="5141" xr:uid="{161B8C99-FB1B-4DDB-9D90-8F0E10494247}"/>
    <cellStyle name="20% - Accent1 2 2 4 2 14 2" xfId="5142" xr:uid="{BFAE0652-E0FD-4D00-B8D7-F2E9BB047C89}"/>
    <cellStyle name="20% - Accent1 2 2 4 2 15" xfId="5143" xr:uid="{78E0A11A-67C5-4B1B-83A3-B8EA03524B84}"/>
    <cellStyle name="20% - Accent1 2 2 4 2 2" xfId="5144" xr:uid="{9DA8C135-7FB7-42FF-B987-98F3B7AC295D}"/>
    <cellStyle name="20% - Accent1 2 2 4 2 2 10" xfId="5145" xr:uid="{18F9C94E-196A-4988-AA02-70C4C3D10661}"/>
    <cellStyle name="20% - Accent1 2 2 4 2 2 10 2" xfId="5146" xr:uid="{1172C113-31B1-4F89-B4BF-0766EA1DABD1}"/>
    <cellStyle name="20% - Accent1 2 2 4 2 2 10 2 2" xfId="5147" xr:uid="{A7218A00-D507-407B-906F-BCFCEF399849}"/>
    <cellStyle name="20% - Accent1 2 2 4 2 2 10 3" xfId="5148" xr:uid="{842B247E-746C-489C-AF2F-6D8FB7AF53E7}"/>
    <cellStyle name="20% - Accent1 2 2 4 2 2 11" xfId="5149" xr:uid="{7220386E-7547-4A82-B167-D5E7B760A6E5}"/>
    <cellStyle name="20% - Accent1 2 2 4 2 2 11 2" xfId="5150" xr:uid="{C12B8AC9-E91B-458F-AECC-6813A36F5496}"/>
    <cellStyle name="20% - Accent1 2 2 4 2 2 11 2 2" xfId="5151" xr:uid="{BAEF79FD-8D38-4318-BBF8-58F07929724F}"/>
    <cellStyle name="20% - Accent1 2 2 4 2 2 11 3" xfId="5152" xr:uid="{7F88632A-D7B3-4C9B-BC64-4AF3F2DDD693}"/>
    <cellStyle name="20% - Accent1 2 2 4 2 2 12" xfId="5153" xr:uid="{ACA524A8-5016-4B12-B636-B8AB81A9DCB5}"/>
    <cellStyle name="20% - Accent1 2 2 4 2 2 12 2" xfId="5154" xr:uid="{59B5BCEC-31DF-4097-88C1-F83B74DDA189}"/>
    <cellStyle name="20% - Accent1 2 2 4 2 2 13" xfId="5155" xr:uid="{50A67EB0-AA81-4D4D-B0E3-F04EDD93EA58}"/>
    <cellStyle name="20% - Accent1 2 2 4 2 2 13 2" xfId="5156" xr:uid="{E31CBE95-91EC-40DD-8CB7-6342256FA3D1}"/>
    <cellStyle name="20% - Accent1 2 2 4 2 2 14" xfId="5157" xr:uid="{38ACEB59-0BC7-45E2-88EB-314318BF1953}"/>
    <cellStyle name="20% - Accent1 2 2 4 2 2 2" xfId="5158" xr:uid="{D2A2E189-D2B7-4CC0-8E86-5A5906543885}"/>
    <cellStyle name="20% - Accent1 2 2 4 2 2 2 10" xfId="5159" xr:uid="{ECDFAF52-1287-478B-AC5C-7377B5D3FBDB}"/>
    <cellStyle name="20% - Accent1 2 2 4 2 2 2 10 2" xfId="5160" xr:uid="{33B391C1-0927-41A2-AAAB-FD5D62123F1B}"/>
    <cellStyle name="20% - Accent1 2 2 4 2 2 2 11" xfId="5161" xr:uid="{8E5BA3B2-11F3-4055-A861-1CFAE9B3D335}"/>
    <cellStyle name="20% - Accent1 2 2 4 2 2 2 2" xfId="5162" xr:uid="{C8F226C6-7210-4EE7-AC01-343728CA77F8}"/>
    <cellStyle name="20% - Accent1 2 2 4 2 2 2 2 2" xfId="5163" xr:uid="{099C5A1B-1254-48A0-A81D-58EA6A5D0FE5}"/>
    <cellStyle name="20% - Accent1 2 2 4 2 2 2 2 2 2" xfId="5164" xr:uid="{DB19B5E0-A32D-4E2D-8AE0-B4CD86B561A1}"/>
    <cellStyle name="20% - Accent1 2 2 4 2 2 2 2 2 2 2" xfId="5165" xr:uid="{468AA6B0-9C5B-4C4D-8AF4-C1109F5BC4D4}"/>
    <cellStyle name="20% - Accent1 2 2 4 2 2 2 2 2 2 2 2" xfId="5166" xr:uid="{76888640-B5BA-46AC-94E1-BA765D8B5FA5}"/>
    <cellStyle name="20% - Accent1 2 2 4 2 2 2 2 2 2 3" xfId="5167" xr:uid="{05E3CA52-59EF-4317-8C62-29844DB5E195}"/>
    <cellStyle name="20% - Accent1 2 2 4 2 2 2 2 2 3" xfId="5168" xr:uid="{A8DBDA0B-C599-4CBD-B540-2CC8243BF402}"/>
    <cellStyle name="20% - Accent1 2 2 4 2 2 2 2 2 3 2" xfId="5169" xr:uid="{C8223DE6-7E6C-464C-8E7B-6D99DC6C7F8D}"/>
    <cellStyle name="20% - Accent1 2 2 4 2 2 2 2 2 4" xfId="5170" xr:uid="{D06B9643-FA03-4D6B-8007-D84AC1955B35}"/>
    <cellStyle name="20% - Accent1 2 2 4 2 2 2 2 3" xfId="5171" xr:uid="{F23DBA33-8CA5-4368-ABC2-9817C14AA96A}"/>
    <cellStyle name="20% - Accent1 2 2 4 2 2 2 2 3 2" xfId="5172" xr:uid="{78E4A08C-84DA-4CDE-813A-7B5792843BFF}"/>
    <cellStyle name="20% - Accent1 2 2 4 2 2 2 2 3 2 2" xfId="5173" xr:uid="{876493EB-FF2B-40D1-B5AA-7E9642BCB3D8}"/>
    <cellStyle name="20% - Accent1 2 2 4 2 2 2 2 3 2 2 2" xfId="5174" xr:uid="{7117DF92-EA59-4533-AC0C-32CE75441032}"/>
    <cellStyle name="20% - Accent1 2 2 4 2 2 2 2 3 2 3" xfId="5175" xr:uid="{75EFF57A-EF74-455C-8860-71545AEA3FEB}"/>
    <cellStyle name="20% - Accent1 2 2 4 2 2 2 2 3 3" xfId="5176" xr:uid="{56E8542F-B3E2-4270-BF7D-413A3FC71A94}"/>
    <cellStyle name="20% - Accent1 2 2 4 2 2 2 2 3 3 2" xfId="5177" xr:uid="{8880C7E3-299A-48A4-9FB1-10C280CA49B5}"/>
    <cellStyle name="20% - Accent1 2 2 4 2 2 2 2 3 4" xfId="5178" xr:uid="{420CB940-4C13-4815-A43A-824B10ECE7EC}"/>
    <cellStyle name="20% - Accent1 2 2 4 2 2 2 2 4" xfId="5179" xr:uid="{4F1E04FE-E56F-4F55-B5CC-4C97885DD046}"/>
    <cellStyle name="20% - Accent1 2 2 4 2 2 2 2 4 2" xfId="5180" xr:uid="{9EA26B5D-1CA1-4608-BA81-5D98F71DE6C6}"/>
    <cellStyle name="20% - Accent1 2 2 4 2 2 2 2 4 2 2" xfId="5181" xr:uid="{56D13263-770E-400A-BDAA-261D0204EA8E}"/>
    <cellStyle name="20% - Accent1 2 2 4 2 2 2 2 4 2 2 2" xfId="5182" xr:uid="{3A312142-1A4D-47F6-8E6B-9A72A387C30F}"/>
    <cellStyle name="20% - Accent1 2 2 4 2 2 2 2 4 2 3" xfId="5183" xr:uid="{FAE73616-5B5D-40CD-BE40-7202DA8A888C}"/>
    <cellStyle name="20% - Accent1 2 2 4 2 2 2 2 4 3" xfId="5184" xr:uid="{41064A7F-FD9E-4FAC-AEB8-5C5472B711C6}"/>
    <cellStyle name="20% - Accent1 2 2 4 2 2 2 2 4 3 2" xfId="5185" xr:uid="{1C951FA7-0B17-416D-8475-2C7FC6D70CCA}"/>
    <cellStyle name="20% - Accent1 2 2 4 2 2 2 2 4 4" xfId="5186" xr:uid="{238CE598-6C1D-4DD8-AEF8-A7CEB0790240}"/>
    <cellStyle name="20% - Accent1 2 2 4 2 2 2 2 5" xfId="5187" xr:uid="{5790F11C-462C-44A3-9E2B-F7842E5CAB67}"/>
    <cellStyle name="20% - Accent1 2 2 4 2 2 2 2 5 2" xfId="5188" xr:uid="{641F0318-F4B0-4CFE-AD33-90BF18CA6DAB}"/>
    <cellStyle name="20% - Accent1 2 2 4 2 2 2 2 5 2 2" xfId="5189" xr:uid="{37E41966-21C7-4514-B0E2-C11230D19C05}"/>
    <cellStyle name="20% - Accent1 2 2 4 2 2 2 2 5 3" xfId="5190" xr:uid="{605B829A-D8D7-4A87-A9A6-C7C4441868CB}"/>
    <cellStyle name="20% - Accent1 2 2 4 2 2 2 2 6" xfId="5191" xr:uid="{0B6229CE-B882-4667-9339-13BC602A5307}"/>
    <cellStyle name="20% - Accent1 2 2 4 2 2 2 2 6 2" xfId="5192" xr:uid="{DF3A21FE-5AA5-4E6B-855F-5567EC0C19AB}"/>
    <cellStyle name="20% - Accent1 2 2 4 2 2 2 2 6 2 2" xfId="5193" xr:uid="{5A7623E4-502B-4815-92D6-43DD8D4EB36E}"/>
    <cellStyle name="20% - Accent1 2 2 4 2 2 2 2 6 3" xfId="5194" xr:uid="{5E27FCAA-91EC-4261-8CB2-6CE3AA6439B9}"/>
    <cellStyle name="20% - Accent1 2 2 4 2 2 2 2 7" xfId="5195" xr:uid="{617E4B0A-2039-48A4-8CE6-A28EE8EF46EA}"/>
    <cellStyle name="20% - Accent1 2 2 4 2 2 2 2 7 2" xfId="5196" xr:uid="{8447826A-AA30-4903-A3C3-23CE097C1996}"/>
    <cellStyle name="20% - Accent1 2 2 4 2 2 2 2 8" xfId="5197" xr:uid="{B0732B7A-5A3C-4412-A14F-F2B72AD5712E}"/>
    <cellStyle name="20% - Accent1 2 2 4 2 2 2 2 8 2" xfId="5198" xr:uid="{FAFCB7EE-3706-48C1-ACA4-8D00036B35F4}"/>
    <cellStyle name="20% - Accent1 2 2 4 2 2 2 2 9" xfId="5199" xr:uid="{2065895C-1126-4B78-BC20-8166AC3B975A}"/>
    <cellStyle name="20% - Accent1 2 2 4 2 2 2 3" xfId="5200" xr:uid="{E6E0FF31-BFFF-42E0-A499-35A94DD95547}"/>
    <cellStyle name="20% - Accent1 2 2 4 2 2 2 3 2" xfId="5201" xr:uid="{277CB107-CC66-42D4-84C7-77B6F48AFE9F}"/>
    <cellStyle name="20% - Accent1 2 2 4 2 2 2 3 2 2" xfId="5202" xr:uid="{991D3E22-9041-4FAA-8BC7-8B0BA6CC64AA}"/>
    <cellStyle name="20% - Accent1 2 2 4 2 2 2 3 2 2 2" xfId="5203" xr:uid="{FB157B2F-F4B9-4ED9-BD86-4E7A13889381}"/>
    <cellStyle name="20% - Accent1 2 2 4 2 2 2 3 2 2 2 2" xfId="5204" xr:uid="{0341977B-6BA8-441E-824F-E73ED667053B}"/>
    <cellStyle name="20% - Accent1 2 2 4 2 2 2 3 2 2 3" xfId="5205" xr:uid="{159346AC-FFB7-4F30-8F18-D3F55ECDAE04}"/>
    <cellStyle name="20% - Accent1 2 2 4 2 2 2 3 2 3" xfId="5206" xr:uid="{302B03B0-9D48-4091-9757-E38B548E1BB9}"/>
    <cellStyle name="20% - Accent1 2 2 4 2 2 2 3 2 3 2" xfId="5207" xr:uid="{1F4E71C5-6344-4B6A-B682-3B62581E163E}"/>
    <cellStyle name="20% - Accent1 2 2 4 2 2 2 3 2 4" xfId="5208" xr:uid="{3B0E44BA-B615-44BB-AD6C-175B42E27C35}"/>
    <cellStyle name="20% - Accent1 2 2 4 2 2 2 3 3" xfId="5209" xr:uid="{76001BC0-1D78-4961-A52E-980431ADE6B4}"/>
    <cellStyle name="20% - Accent1 2 2 4 2 2 2 3 3 2" xfId="5210" xr:uid="{1D30D7C2-4558-49AC-9066-924F2CAE81DD}"/>
    <cellStyle name="20% - Accent1 2 2 4 2 2 2 3 3 2 2" xfId="5211" xr:uid="{B76C8C3A-4931-49FD-8F6A-B37B3C5383C1}"/>
    <cellStyle name="20% - Accent1 2 2 4 2 2 2 3 3 2 2 2" xfId="5212" xr:uid="{CF666B5B-C4BE-4B8B-ABF9-1FE41B42BA8F}"/>
    <cellStyle name="20% - Accent1 2 2 4 2 2 2 3 3 2 3" xfId="5213" xr:uid="{446A2530-1730-4172-AF2B-5CE369D1AEB1}"/>
    <cellStyle name="20% - Accent1 2 2 4 2 2 2 3 3 3" xfId="5214" xr:uid="{F9392AF6-D31B-4D02-A586-C655B7E67C89}"/>
    <cellStyle name="20% - Accent1 2 2 4 2 2 2 3 3 3 2" xfId="5215" xr:uid="{3FDE5244-C043-4E92-B1CE-4D3739B62F57}"/>
    <cellStyle name="20% - Accent1 2 2 4 2 2 2 3 3 4" xfId="5216" xr:uid="{F930CAEE-FDB3-4277-A6BC-A300BB053D88}"/>
    <cellStyle name="20% - Accent1 2 2 4 2 2 2 3 4" xfId="5217" xr:uid="{CD869A1A-C60D-49EC-8A0F-445CFBC15839}"/>
    <cellStyle name="20% - Accent1 2 2 4 2 2 2 3 4 2" xfId="5218" xr:uid="{FC125324-C884-4D00-B62B-57115DA06781}"/>
    <cellStyle name="20% - Accent1 2 2 4 2 2 2 3 4 2 2" xfId="5219" xr:uid="{311456C0-8C6C-484D-B849-ABA79A246992}"/>
    <cellStyle name="20% - Accent1 2 2 4 2 2 2 3 4 2 2 2" xfId="5220" xr:uid="{099B09CA-BE6E-4203-A871-7719039C3951}"/>
    <cellStyle name="20% - Accent1 2 2 4 2 2 2 3 4 2 3" xfId="5221" xr:uid="{2BD3444D-D253-4BB6-A271-9CD5C90D7C0F}"/>
    <cellStyle name="20% - Accent1 2 2 4 2 2 2 3 4 3" xfId="5222" xr:uid="{3C57E205-E30A-4D8C-8B1C-84777FC918C0}"/>
    <cellStyle name="20% - Accent1 2 2 4 2 2 2 3 4 3 2" xfId="5223" xr:uid="{93D54167-1846-45AB-A5E4-B0C7A351DFA9}"/>
    <cellStyle name="20% - Accent1 2 2 4 2 2 2 3 4 4" xfId="5224" xr:uid="{26209C9F-D1B5-4F2F-BA30-86377912AD46}"/>
    <cellStyle name="20% - Accent1 2 2 4 2 2 2 3 5" xfId="5225" xr:uid="{C9324CEF-5F7F-4BBB-800F-0F29A3FB053B}"/>
    <cellStyle name="20% - Accent1 2 2 4 2 2 2 3 5 2" xfId="5226" xr:uid="{F96377A9-0873-4A30-B8B3-AC3AAC928F80}"/>
    <cellStyle name="20% - Accent1 2 2 4 2 2 2 3 5 2 2" xfId="5227" xr:uid="{E1387F4E-DA81-4993-A94E-45ECD94DDD56}"/>
    <cellStyle name="20% - Accent1 2 2 4 2 2 2 3 5 3" xfId="5228" xr:uid="{34E3BD42-40ED-48F0-8D56-199DA9D69692}"/>
    <cellStyle name="20% - Accent1 2 2 4 2 2 2 3 6" xfId="5229" xr:uid="{93B2841E-5D9A-4B06-BB85-43F5A53B9372}"/>
    <cellStyle name="20% - Accent1 2 2 4 2 2 2 3 6 2" xfId="5230" xr:uid="{3AC0593D-B239-47C2-9ABF-584018A16ED1}"/>
    <cellStyle name="20% - Accent1 2 2 4 2 2 2 3 6 2 2" xfId="5231" xr:uid="{291713DC-273E-4C10-9D93-83598B3E9F39}"/>
    <cellStyle name="20% - Accent1 2 2 4 2 2 2 3 6 3" xfId="5232" xr:uid="{F1C39371-CFA9-4377-8B36-636877B399C6}"/>
    <cellStyle name="20% - Accent1 2 2 4 2 2 2 3 7" xfId="5233" xr:uid="{FA73CDA9-B24A-4AA9-8C98-74F22E3BDFAA}"/>
    <cellStyle name="20% - Accent1 2 2 4 2 2 2 3 7 2" xfId="5234" xr:uid="{80E4CCFF-4AEE-4EC1-9318-46A174FA7496}"/>
    <cellStyle name="20% - Accent1 2 2 4 2 2 2 3 8" xfId="5235" xr:uid="{03747D04-98B0-4CAC-9FA3-BB2F3ED0E9CF}"/>
    <cellStyle name="20% - Accent1 2 2 4 2 2 2 3 8 2" xfId="5236" xr:uid="{0DFBE8C9-7D6A-4D74-BEB5-D02FA3EE2223}"/>
    <cellStyle name="20% - Accent1 2 2 4 2 2 2 3 9" xfId="5237" xr:uid="{5F3ADA51-BC90-4594-82F5-412EAA55047C}"/>
    <cellStyle name="20% - Accent1 2 2 4 2 2 2 4" xfId="5238" xr:uid="{8EA0AC81-7AD5-424E-8906-C6C484C2E92A}"/>
    <cellStyle name="20% - Accent1 2 2 4 2 2 2 4 2" xfId="5239" xr:uid="{CB68A940-AE7C-4BB3-B3EB-5258735748CD}"/>
    <cellStyle name="20% - Accent1 2 2 4 2 2 2 4 2 2" xfId="5240" xr:uid="{F7E9A4DE-B8A0-438F-8D2C-2DDE11DF313B}"/>
    <cellStyle name="20% - Accent1 2 2 4 2 2 2 4 2 2 2" xfId="5241" xr:uid="{23993561-4B84-4177-A50C-95B07A5D7C3D}"/>
    <cellStyle name="20% - Accent1 2 2 4 2 2 2 4 2 3" xfId="5242" xr:uid="{BE0C3B5B-F2A6-4A6E-B8A0-A602F33FD292}"/>
    <cellStyle name="20% - Accent1 2 2 4 2 2 2 4 3" xfId="5243" xr:uid="{98C9D0F2-D432-498F-9E2C-D84ADC138C70}"/>
    <cellStyle name="20% - Accent1 2 2 4 2 2 2 4 3 2" xfId="5244" xr:uid="{5594034B-AB34-49A7-9C45-3D437D0C6AAD}"/>
    <cellStyle name="20% - Accent1 2 2 4 2 2 2 4 4" xfId="5245" xr:uid="{87913318-F0DF-494E-9F15-069F0535464A}"/>
    <cellStyle name="20% - Accent1 2 2 4 2 2 2 5" xfId="5246" xr:uid="{FB14F33F-1CC1-4A06-8912-E335363F7EDC}"/>
    <cellStyle name="20% - Accent1 2 2 4 2 2 2 5 2" xfId="5247" xr:uid="{7C9C0971-A001-46C7-BF7B-6F3C319996DC}"/>
    <cellStyle name="20% - Accent1 2 2 4 2 2 2 5 2 2" xfId="5248" xr:uid="{72F12A64-D946-427C-BB96-62FB45CE4299}"/>
    <cellStyle name="20% - Accent1 2 2 4 2 2 2 5 2 2 2" xfId="5249" xr:uid="{2859F5FA-C555-4073-A28E-51C992E0C76E}"/>
    <cellStyle name="20% - Accent1 2 2 4 2 2 2 5 2 3" xfId="5250" xr:uid="{A4348C3C-89DE-47F8-9D4C-13AE7ED6CACA}"/>
    <cellStyle name="20% - Accent1 2 2 4 2 2 2 5 3" xfId="5251" xr:uid="{347297DF-DA7F-4B03-845C-59C856C8E43C}"/>
    <cellStyle name="20% - Accent1 2 2 4 2 2 2 5 3 2" xfId="5252" xr:uid="{895A3759-1858-4298-B3E6-6E8FE5CFB53E}"/>
    <cellStyle name="20% - Accent1 2 2 4 2 2 2 5 4" xfId="5253" xr:uid="{AF5FA6DA-0DBC-4972-88E7-69C4F61FBB8F}"/>
    <cellStyle name="20% - Accent1 2 2 4 2 2 2 6" xfId="5254" xr:uid="{55B9609D-ED2B-4D3B-BD58-E97A3FADE84C}"/>
    <cellStyle name="20% - Accent1 2 2 4 2 2 2 6 2" xfId="5255" xr:uid="{8306EE6B-3A09-4AA1-83A3-9A400B167C1D}"/>
    <cellStyle name="20% - Accent1 2 2 4 2 2 2 6 2 2" xfId="5256" xr:uid="{BB718352-477C-458D-8AD8-35CDB5952CC8}"/>
    <cellStyle name="20% - Accent1 2 2 4 2 2 2 6 2 2 2" xfId="5257" xr:uid="{0B3B1A7F-4E64-4A3E-91E0-F323A6BBA68A}"/>
    <cellStyle name="20% - Accent1 2 2 4 2 2 2 6 2 3" xfId="5258" xr:uid="{8E53A0A5-60ED-4733-ABE0-E2B8822AE7DD}"/>
    <cellStyle name="20% - Accent1 2 2 4 2 2 2 6 3" xfId="5259" xr:uid="{2C78FE26-DA5F-4D02-82D3-1A8F8970FB90}"/>
    <cellStyle name="20% - Accent1 2 2 4 2 2 2 6 3 2" xfId="5260" xr:uid="{DAB63A1D-7339-4F07-9AD4-75BF5EFE6B66}"/>
    <cellStyle name="20% - Accent1 2 2 4 2 2 2 6 4" xfId="5261" xr:uid="{E749D609-7408-471A-811C-CCC956BB8C8E}"/>
    <cellStyle name="20% - Accent1 2 2 4 2 2 2 7" xfId="5262" xr:uid="{D9D0E508-8895-46F1-A002-BE538F813531}"/>
    <cellStyle name="20% - Accent1 2 2 4 2 2 2 7 2" xfId="5263" xr:uid="{148336E4-F247-4804-8F92-CECA2A4902C6}"/>
    <cellStyle name="20% - Accent1 2 2 4 2 2 2 7 2 2" xfId="5264" xr:uid="{A73FC2FC-76A8-4E48-B0DB-F1BFC1BD5DF4}"/>
    <cellStyle name="20% - Accent1 2 2 4 2 2 2 7 3" xfId="5265" xr:uid="{4751551E-B82B-4E1C-BA25-51D66C24AB89}"/>
    <cellStyle name="20% - Accent1 2 2 4 2 2 2 8" xfId="5266" xr:uid="{0B03DAE3-A877-4399-9A24-4EE2A0AF87B7}"/>
    <cellStyle name="20% - Accent1 2 2 4 2 2 2 8 2" xfId="5267" xr:uid="{C761B08A-A827-4A73-96E2-7C944395B9F8}"/>
    <cellStyle name="20% - Accent1 2 2 4 2 2 2 8 2 2" xfId="5268" xr:uid="{D985E269-EF4E-4C37-B54F-A116E7D23BA0}"/>
    <cellStyle name="20% - Accent1 2 2 4 2 2 2 8 3" xfId="5269" xr:uid="{80827425-A775-4FBF-BBE6-3C0BAF91F0B3}"/>
    <cellStyle name="20% - Accent1 2 2 4 2 2 2 9" xfId="5270" xr:uid="{C150F52E-D0A1-4E20-91DD-0560005C632E}"/>
    <cellStyle name="20% - Accent1 2 2 4 2 2 2 9 2" xfId="5271" xr:uid="{CE2B52EE-2B49-495D-8A32-31A009E9550A}"/>
    <cellStyle name="20% - Accent1 2 2 4 2 2 3" xfId="5272" xr:uid="{CE094E9D-1A88-4603-B61F-67C9F9B03ABD}"/>
    <cellStyle name="20% - Accent1 2 2 4 2 2 3 10" xfId="5273" xr:uid="{521427BA-480B-45F2-9899-E50A2D94854E}"/>
    <cellStyle name="20% - Accent1 2 2 4 2 2 3 10 2" xfId="5274" xr:uid="{93C959F7-F6C2-4789-A4F6-28811DF06ABA}"/>
    <cellStyle name="20% - Accent1 2 2 4 2 2 3 11" xfId="5275" xr:uid="{BA845020-7DF8-44E3-9012-DE897C7C4EBD}"/>
    <cellStyle name="20% - Accent1 2 2 4 2 2 3 2" xfId="5276" xr:uid="{3C20AB36-D35C-4DB1-B275-13048E479827}"/>
    <cellStyle name="20% - Accent1 2 2 4 2 2 3 2 2" xfId="5277" xr:uid="{F99AD9C8-419B-43FB-8C2F-6CA9AD180BDA}"/>
    <cellStyle name="20% - Accent1 2 2 4 2 2 3 2 2 2" xfId="5278" xr:uid="{3C38040F-120C-4BCD-93D3-E15F34520C0C}"/>
    <cellStyle name="20% - Accent1 2 2 4 2 2 3 2 2 2 2" xfId="5279" xr:uid="{3ACAA322-F06F-45BF-ACEA-E86C1ED7E4DC}"/>
    <cellStyle name="20% - Accent1 2 2 4 2 2 3 2 2 2 2 2" xfId="5280" xr:uid="{D057C014-31A6-4D25-906A-899B8A1C1836}"/>
    <cellStyle name="20% - Accent1 2 2 4 2 2 3 2 2 2 3" xfId="5281" xr:uid="{6CD9F178-DCA4-41D7-84A6-2355165358DC}"/>
    <cellStyle name="20% - Accent1 2 2 4 2 2 3 2 2 3" xfId="5282" xr:uid="{BF0F2B6B-97A9-4C84-8A08-4AFD6653B3F3}"/>
    <cellStyle name="20% - Accent1 2 2 4 2 2 3 2 2 3 2" xfId="5283" xr:uid="{A0A85129-2240-48ED-ABD4-8D0BA5E24CED}"/>
    <cellStyle name="20% - Accent1 2 2 4 2 2 3 2 2 4" xfId="5284" xr:uid="{E5BF76D8-C27E-4840-8BDA-C560C4A58A15}"/>
    <cellStyle name="20% - Accent1 2 2 4 2 2 3 2 3" xfId="5285" xr:uid="{4D0B8646-376F-4902-8131-0960BC91E20C}"/>
    <cellStyle name="20% - Accent1 2 2 4 2 2 3 2 3 2" xfId="5286" xr:uid="{91EF7A6C-AA8A-4F52-8B8A-1CD5F2971B07}"/>
    <cellStyle name="20% - Accent1 2 2 4 2 2 3 2 3 2 2" xfId="5287" xr:uid="{C888153E-607F-4E7D-8916-F75327793E12}"/>
    <cellStyle name="20% - Accent1 2 2 4 2 2 3 2 3 2 2 2" xfId="5288" xr:uid="{AD0CEA61-931C-4C75-97D7-2D7517880538}"/>
    <cellStyle name="20% - Accent1 2 2 4 2 2 3 2 3 2 3" xfId="5289" xr:uid="{D93E312A-DF7D-44B2-9BE9-6EF588F5B51C}"/>
    <cellStyle name="20% - Accent1 2 2 4 2 2 3 2 3 3" xfId="5290" xr:uid="{BFEC93BA-9F7C-4988-B26A-1E0018137266}"/>
    <cellStyle name="20% - Accent1 2 2 4 2 2 3 2 3 3 2" xfId="5291" xr:uid="{69CB5E1B-948A-46D8-A88B-CB7839C86833}"/>
    <cellStyle name="20% - Accent1 2 2 4 2 2 3 2 3 4" xfId="5292" xr:uid="{F28B2B4D-DFFE-489B-8069-194C97AC21E3}"/>
    <cellStyle name="20% - Accent1 2 2 4 2 2 3 2 4" xfId="5293" xr:uid="{95C952B3-9A07-4981-89AD-7481C6AB6300}"/>
    <cellStyle name="20% - Accent1 2 2 4 2 2 3 2 4 2" xfId="5294" xr:uid="{0CC857AC-04D3-4189-8EA0-A90AC0A39E0B}"/>
    <cellStyle name="20% - Accent1 2 2 4 2 2 3 2 4 2 2" xfId="5295" xr:uid="{78506280-88D3-4DB6-ABFF-9645FE1D06B0}"/>
    <cellStyle name="20% - Accent1 2 2 4 2 2 3 2 4 2 2 2" xfId="5296" xr:uid="{9DA03CA4-6ACD-4DFD-9271-964844A39803}"/>
    <cellStyle name="20% - Accent1 2 2 4 2 2 3 2 4 2 3" xfId="5297" xr:uid="{4A8D6B61-BFD1-46AF-870E-B1555D62591C}"/>
    <cellStyle name="20% - Accent1 2 2 4 2 2 3 2 4 3" xfId="5298" xr:uid="{CC419B03-4E08-45F2-93A8-80FE6CC66634}"/>
    <cellStyle name="20% - Accent1 2 2 4 2 2 3 2 4 3 2" xfId="5299" xr:uid="{D55A12BD-6E6A-40CE-8925-F123BB2B6BBB}"/>
    <cellStyle name="20% - Accent1 2 2 4 2 2 3 2 4 4" xfId="5300" xr:uid="{5EAA525C-35EB-4ADE-B9C5-2D3C96A0DA79}"/>
    <cellStyle name="20% - Accent1 2 2 4 2 2 3 2 5" xfId="5301" xr:uid="{F2A9CBE0-07BD-433E-89F7-71D96FDD36B4}"/>
    <cellStyle name="20% - Accent1 2 2 4 2 2 3 2 5 2" xfId="5302" xr:uid="{356C0E7F-A7A2-477D-A346-40445A90C8B5}"/>
    <cellStyle name="20% - Accent1 2 2 4 2 2 3 2 5 2 2" xfId="5303" xr:uid="{E7254211-9EA1-482B-B2DD-305498A5E86B}"/>
    <cellStyle name="20% - Accent1 2 2 4 2 2 3 2 5 3" xfId="5304" xr:uid="{4C14F194-6A22-4637-B9B2-09F4CD421DF6}"/>
    <cellStyle name="20% - Accent1 2 2 4 2 2 3 2 6" xfId="5305" xr:uid="{E5152A1E-D19E-4680-946E-AF587739E4B1}"/>
    <cellStyle name="20% - Accent1 2 2 4 2 2 3 2 6 2" xfId="5306" xr:uid="{A5108334-FABB-49A1-B780-A766526CA02C}"/>
    <cellStyle name="20% - Accent1 2 2 4 2 2 3 2 6 2 2" xfId="5307" xr:uid="{F78CF83B-6E43-487B-87DF-2B6E385BFD90}"/>
    <cellStyle name="20% - Accent1 2 2 4 2 2 3 2 6 3" xfId="5308" xr:uid="{66F385C5-542C-4E00-B31F-1FFD93C4F5AB}"/>
    <cellStyle name="20% - Accent1 2 2 4 2 2 3 2 7" xfId="5309" xr:uid="{C6876233-ACDE-48CB-9522-2E5CB7D69F66}"/>
    <cellStyle name="20% - Accent1 2 2 4 2 2 3 2 7 2" xfId="5310" xr:uid="{6E2B049C-8AB8-4DEA-81FF-767854BB99B7}"/>
    <cellStyle name="20% - Accent1 2 2 4 2 2 3 2 8" xfId="5311" xr:uid="{D0CCC17D-7FA2-4C33-9902-8947CA83309D}"/>
    <cellStyle name="20% - Accent1 2 2 4 2 2 3 2 8 2" xfId="5312" xr:uid="{090BF400-ACB4-4FCA-A21F-22FA052369AD}"/>
    <cellStyle name="20% - Accent1 2 2 4 2 2 3 2 9" xfId="5313" xr:uid="{999BF65E-148D-45BF-99F9-794666753CA0}"/>
    <cellStyle name="20% - Accent1 2 2 4 2 2 3 3" xfId="5314" xr:uid="{FB319C73-B869-4144-91C9-A542FA26B8F3}"/>
    <cellStyle name="20% - Accent1 2 2 4 2 2 3 3 2" xfId="5315" xr:uid="{16A44A61-38AB-4AA4-8C55-B308D444E659}"/>
    <cellStyle name="20% - Accent1 2 2 4 2 2 3 3 2 2" xfId="5316" xr:uid="{1CF3B10E-F1C1-4BB5-833F-5D945C613FA5}"/>
    <cellStyle name="20% - Accent1 2 2 4 2 2 3 3 2 2 2" xfId="5317" xr:uid="{C0941770-2E62-46F1-8106-5910835D3B20}"/>
    <cellStyle name="20% - Accent1 2 2 4 2 2 3 3 2 2 2 2" xfId="5318" xr:uid="{D268DC15-4DEA-4D50-8E1A-6FE06A662E10}"/>
    <cellStyle name="20% - Accent1 2 2 4 2 2 3 3 2 2 3" xfId="5319" xr:uid="{17E99E5E-12C8-42C9-967C-3F1092418603}"/>
    <cellStyle name="20% - Accent1 2 2 4 2 2 3 3 2 3" xfId="5320" xr:uid="{2CD6F532-953F-4BEA-A3E4-C359C97639EA}"/>
    <cellStyle name="20% - Accent1 2 2 4 2 2 3 3 2 3 2" xfId="5321" xr:uid="{12E6FCD5-8D55-4371-822E-09DE52DFFB21}"/>
    <cellStyle name="20% - Accent1 2 2 4 2 2 3 3 2 4" xfId="5322" xr:uid="{8B262C9D-9F50-4D31-B7D7-88FA7A5F1B34}"/>
    <cellStyle name="20% - Accent1 2 2 4 2 2 3 3 3" xfId="5323" xr:uid="{BB245019-8140-464F-9A65-939132F64444}"/>
    <cellStyle name="20% - Accent1 2 2 4 2 2 3 3 3 2" xfId="5324" xr:uid="{49BF65BC-EBAC-4858-A989-15408CBE987C}"/>
    <cellStyle name="20% - Accent1 2 2 4 2 2 3 3 3 2 2" xfId="5325" xr:uid="{3B1FAD82-1CDD-4348-ABB7-F5667F35776F}"/>
    <cellStyle name="20% - Accent1 2 2 4 2 2 3 3 3 2 2 2" xfId="5326" xr:uid="{46601CBC-AE5C-40BF-88CB-0BDD05B03C40}"/>
    <cellStyle name="20% - Accent1 2 2 4 2 2 3 3 3 2 3" xfId="5327" xr:uid="{E63054AD-D32B-4971-B78B-803A7279F152}"/>
    <cellStyle name="20% - Accent1 2 2 4 2 2 3 3 3 3" xfId="5328" xr:uid="{B9B1D4AA-A910-4E88-8551-980FD489F44B}"/>
    <cellStyle name="20% - Accent1 2 2 4 2 2 3 3 3 3 2" xfId="5329" xr:uid="{92E20C41-C799-48B0-8E36-197AD8A0B57E}"/>
    <cellStyle name="20% - Accent1 2 2 4 2 2 3 3 3 4" xfId="5330" xr:uid="{2A9D35C7-A61B-4927-9A51-3F2722956F17}"/>
    <cellStyle name="20% - Accent1 2 2 4 2 2 3 3 4" xfId="5331" xr:uid="{C0967269-7442-4147-AFAB-4379AF39839E}"/>
    <cellStyle name="20% - Accent1 2 2 4 2 2 3 3 4 2" xfId="5332" xr:uid="{2086EE4D-2471-430F-97C3-E753A37E416B}"/>
    <cellStyle name="20% - Accent1 2 2 4 2 2 3 3 4 2 2" xfId="5333" xr:uid="{0ADCF137-7FDF-4674-AACE-4E699B58EE01}"/>
    <cellStyle name="20% - Accent1 2 2 4 2 2 3 3 4 2 2 2" xfId="5334" xr:uid="{D6BFC18F-DE87-4FCF-AD32-1FBAE510F119}"/>
    <cellStyle name="20% - Accent1 2 2 4 2 2 3 3 4 2 3" xfId="5335" xr:uid="{B340B537-5DCF-4762-8566-20FBB05FEFD3}"/>
    <cellStyle name="20% - Accent1 2 2 4 2 2 3 3 4 3" xfId="5336" xr:uid="{209447DB-05D5-4ED8-BD15-11E10C951457}"/>
    <cellStyle name="20% - Accent1 2 2 4 2 2 3 3 4 3 2" xfId="5337" xr:uid="{7E02F549-63C4-4DAB-BB20-7ECD3A1F40DA}"/>
    <cellStyle name="20% - Accent1 2 2 4 2 2 3 3 4 4" xfId="5338" xr:uid="{85C34BE9-5BAF-4192-9F0C-7F970C5B6940}"/>
    <cellStyle name="20% - Accent1 2 2 4 2 2 3 3 5" xfId="5339" xr:uid="{6C0EEF6D-35FE-4BC0-940D-361E50BC5B8A}"/>
    <cellStyle name="20% - Accent1 2 2 4 2 2 3 3 5 2" xfId="5340" xr:uid="{48FF4810-4C62-4362-B110-6D2262284E24}"/>
    <cellStyle name="20% - Accent1 2 2 4 2 2 3 3 5 2 2" xfId="5341" xr:uid="{A593F205-A7F4-4715-85B8-CBB9E62FEE21}"/>
    <cellStyle name="20% - Accent1 2 2 4 2 2 3 3 5 3" xfId="5342" xr:uid="{6F02EF65-537E-4FF9-B7DC-074522B891BA}"/>
    <cellStyle name="20% - Accent1 2 2 4 2 2 3 3 6" xfId="5343" xr:uid="{CD851F70-6DCD-4C6E-8BD7-5A5C53AF3590}"/>
    <cellStyle name="20% - Accent1 2 2 4 2 2 3 3 6 2" xfId="5344" xr:uid="{6F6C4EA0-6A3D-4510-B9AC-2068923C3B8D}"/>
    <cellStyle name="20% - Accent1 2 2 4 2 2 3 3 6 2 2" xfId="5345" xr:uid="{7FC8D4E8-72B6-4B90-A705-A8104147FFF9}"/>
    <cellStyle name="20% - Accent1 2 2 4 2 2 3 3 6 3" xfId="5346" xr:uid="{23BC0349-5123-4D75-9FD4-A4C9BA2A4499}"/>
    <cellStyle name="20% - Accent1 2 2 4 2 2 3 3 7" xfId="5347" xr:uid="{2ECA6DC3-6562-4538-ADA6-FA0EB689380C}"/>
    <cellStyle name="20% - Accent1 2 2 4 2 2 3 3 7 2" xfId="5348" xr:uid="{8010F9C9-65FD-47EC-9C44-4BCBDF0AAC16}"/>
    <cellStyle name="20% - Accent1 2 2 4 2 2 3 3 8" xfId="5349" xr:uid="{A9495CB0-451A-419C-9D8E-B22A2E1B7796}"/>
    <cellStyle name="20% - Accent1 2 2 4 2 2 3 3 8 2" xfId="5350" xr:uid="{CA7DA73B-0696-4EB0-A25B-B1676307A68D}"/>
    <cellStyle name="20% - Accent1 2 2 4 2 2 3 3 9" xfId="5351" xr:uid="{65B555B6-92A8-4855-9563-3B1F3C8DAD74}"/>
    <cellStyle name="20% - Accent1 2 2 4 2 2 3 4" xfId="5352" xr:uid="{2AD0BFC0-FF45-44E0-B9B2-53BFC5054999}"/>
    <cellStyle name="20% - Accent1 2 2 4 2 2 3 4 2" xfId="5353" xr:uid="{C9087B30-E14B-4B1C-8026-75F9E4F86714}"/>
    <cellStyle name="20% - Accent1 2 2 4 2 2 3 4 2 2" xfId="5354" xr:uid="{A92E52BF-DF03-4275-ADF5-A7216BBD9E31}"/>
    <cellStyle name="20% - Accent1 2 2 4 2 2 3 4 2 2 2" xfId="5355" xr:uid="{43A21413-A1B3-420F-9622-F67516551E35}"/>
    <cellStyle name="20% - Accent1 2 2 4 2 2 3 4 2 3" xfId="5356" xr:uid="{34D0BBFB-6D64-4061-BD3E-0641A8DED0FE}"/>
    <cellStyle name="20% - Accent1 2 2 4 2 2 3 4 3" xfId="5357" xr:uid="{D255ED32-E89B-4BD6-9225-D396890159CF}"/>
    <cellStyle name="20% - Accent1 2 2 4 2 2 3 4 3 2" xfId="5358" xr:uid="{39DAED6E-D7A1-476A-9038-03747222D4D0}"/>
    <cellStyle name="20% - Accent1 2 2 4 2 2 3 4 4" xfId="5359" xr:uid="{D3967389-D711-41A5-A688-6CA3C1E337F9}"/>
    <cellStyle name="20% - Accent1 2 2 4 2 2 3 5" xfId="5360" xr:uid="{7D0EF9FE-5187-416B-BAF4-1794643A60C9}"/>
    <cellStyle name="20% - Accent1 2 2 4 2 2 3 5 2" xfId="5361" xr:uid="{C011E4E3-9CA0-48AC-9CE7-7552B98FBD72}"/>
    <cellStyle name="20% - Accent1 2 2 4 2 2 3 5 2 2" xfId="5362" xr:uid="{03B3F965-1AB4-46D9-84A0-FFBB628A78E7}"/>
    <cellStyle name="20% - Accent1 2 2 4 2 2 3 5 2 2 2" xfId="5363" xr:uid="{724A31C8-B5BD-43F0-B728-621C829B26CE}"/>
    <cellStyle name="20% - Accent1 2 2 4 2 2 3 5 2 3" xfId="5364" xr:uid="{CAF11DAA-30EF-45ED-9AAF-E9927A6C2A5D}"/>
    <cellStyle name="20% - Accent1 2 2 4 2 2 3 5 3" xfId="5365" xr:uid="{03744381-318B-4FE8-92FC-38335887605E}"/>
    <cellStyle name="20% - Accent1 2 2 4 2 2 3 5 3 2" xfId="5366" xr:uid="{E9368FBE-D1F1-4A67-A57A-9B7ADD346AB9}"/>
    <cellStyle name="20% - Accent1 2 2 4 2 2 3 5 4" xfId="5367" xr:uid="{A51D3611-344C-4A68-BEFC-E01158913163}"/>
    <cellStyle name="20% - Accent1 2 2 4 2 2 3 6" xfId="5368" xr:uid="{E6FD8BD8-0B5D-4E28-A0FF-4C6A5D05323D}"/>
    <cellStyle name="20% - Accent1 2 2 4 2 2 3 6 2" xfId="5369" xr:uid="{D79780CB-008C-4539-B806-B326888D813B}"/>
    <cellStyle name="20% - Accent1 2 2 4 2 2 3 6 2 2" xfId="5370" xr:uid="{B5822723-482B-452A-A573-4EDAC3EC96E7}"/>
    <cellStyle name="20% - Accent1 2 2 4 2 2 3 6 2 2 2" xfId="5371" xr:uid="{85F9E4A9-F029-4D3E-9B90-0D0CD33D3314}"/>
    <cellStyle name="20% - Accent1 2 2 4 2 2 3 6 2 3" xfId="5372" xr:uid="{807E7BEC-6B91-452F-A2A0-9C9B2ABBEA88}"/>
    <cellStyle name="20% - Accent1 2 2 4 2 2 3 6 3" xfId="5373" xr:uid="{DDFE37B3-F6E5-4916-B600-3E7DA4F6EB62}"/>
    <cellStyle name="20% - Accent1 2 2 4 2 2 3 6 3 2" xfId="5374" xr:uid="{124CC649-8151-4CF7-8BEA-CBD0B345B952}"/>
    <cellStyle name="20% - Accent1 2 2 4 2 2 3 6 4" xfId="5375" xr:uid="{5F417CA7-725D-4250-8909-FA78830B3DA9}"/>
    <cellStyle name="20% - Accent1 2 2 4 2 2 3 7" xfId="5376" xr:uid="{A7427D89-E018-47CC-8B6A-D2E757F2934C}"/>
    <cellStyle name="20% - Accent1 2 2 4 2 2 3 7 2" xfId="5377" xr:uid="{EBA6D324-ADB0-42D3-9046-E0A9EE3707F4}"/>
    <cellStyle name="20% - Accent1 2 2 4 2 2 3 7 2 2" xfId="5378" xr:uid="{037507D4-7514-4413-B86C-F5FC50536DED}"/>
    <cellStyle name="20% - Accent1 2 2 4 2 2 3 7 3" xfId="5379" xr:uid="{8C3A8E52-18D8-4D17-B7D2-5AF8CA65A1F5}"/>
    <cellStyle name="20% - Accent1 2 2 4 2 2 3 8" xfId="5380" xr:uid="{65359778-605C-436A-A3A1-98417FAA6CD9}"/>
    <cellStyle name="20% - Accent1 2 2 4 2 2 3 8 2" xfId="5381" xr:uid="{53D6CB77-D6AB-414E-972D-9420F9C1C322}"/>
    <cellStyle name="20% - Accent1 2 2 4 2 2 3 8 2 2" xfId="5382" xr:uid="{3ECBB10C-64A2-42DD-928F-51F881870B28}"/>
    <cellStyle name="20% - Accent1 2 2 4 2 2 3 8 3" xfId="5383" xr:uid="{6AB5C18A-274E-4D7B-BB49-D2C66549E252}"/>
    <cellStyle name="20% - Accent1 2 2 4 2 2 3 9" xfId="5384" xr:uid="{1EC712BE-9341-4107-97BB-47C5D524F849}"/>
    <cellStyle name="20% - Accent1 2 2 4 2 2 3 9 2" xfId="5385" xr:uid="{C9C0A2F7-C7E0-4068-A62E-3376A089AA5D}"/>
    <cellStyle name="20% - Accent1 2 2 4 2 2 4" xfId="5386" xr:uid="{E27D441C-C220-443E-830A-FC63C25C8B09}"/>
    <cellStyle name="20% - Accent1 2 2 4 2 2 4 10" xfId="5387" xr:uid="{850FCE3C-5BA1-48CD-90B8-96AAE1EC3082}"/>
    <cellStyle name="20% - Accent1 2 2 4 2 2 4 10 2" xfId="5388" xr:uid="{F48EE5E3-9ADE-42CF-8FFA-DB4F0DFEC900}"/>
    <cellStyle name="20% - Accent1 2 2 4 2 2 4 11" xfId="5389" xr:uid="{47C4D8D0-C954-4524-9DEC-A35FD296AEEE}"/>
    <cellStyle name="20% - Accent1 2 2 4 2 2 4 2" xfId="5390" xr:uid="{47AE1C9F-75FF-46F7-892F-80BDF56A2FE4}"/>
    <cellStyle name="20% - Accent1 2 2 4 2 2 4 2 2" xfId="5391" xr:uid="{48AD6F43-7A63-4820-9B1C-2BE1D27895A1}"/>
    <cellStyle name="20% - Accent1 2 2 4 2 2 4 2 2 2" xfId="5392" xr:uid="{A9BEFF84-6216-4B38-93ED-13D012A148C2}"/>
    <cellStyle name="20% - Accent1 2 2 4 2 2 4 2 2 2 2" xfId="5393" xr:uid="{C6669640-7DF5-4F9F-9953-7D21573A61F5}"/>
    <cellStyle name="20% - Accent1 2 2 4 2 2 4 2 2 2 2 2" xfId="5394" xr:uid="{C2FC47DC-F6D6-4DBA-8182-F1CA33CB32CD}"/>
    <cellStyle name="20% - Accent1 2 2 4 2 2 4 2 2 2 3" xfId="5395" xr:uid="{86EA0F97-799D-48BE-B3DA-901C9493A1AB}"/>
    <cellStyle name="20% - Accent1 2 2 4 2 2 4 2 2 3" xfId="5396" xr:uid="{F370E651-AE5B-40EA-B80C-5261509366E1}"/>
    <cellStyle name="20% - Accent1 2 2 4 2 2 4 2 2 3 2" xfId="5397" xr:uid="{32A0D968-5529-40C3-9E07-5876C37C14A1}"/>
    <cellStyle name="20% - Accent1 2 2 4 2 2 4 2 2 4" xfId="5398" xr:uid="{1DDB5A2E-10B7-4035-8C80-EC1A9D7EFB52}"/>
    <cellStyle name="20% - Accent1 2 2 4 2 2 4 2 3" xfId="5399" xr:uid="{11080EE7-061A-4224-8DF4-DC401192B106}"/>
    <cellStyle name="20% - Accent1 2 2 4 2 2 4 2 3 2" xfId="5400" xr:uid="{6151C492-4AD3-4306-A5C8-3B4B583601B3}"/>
    <cellStyle name="20% - Accent1 2 2 4 2 2 4 2 3 2 2" xfId="5401" xr:uid="{7A5E4348-CAAF-4E92-91F5-8268698FB631}"/>
    <cellStyle name="20% - Accent1 2 2 4 2 2 4 2 3 2 2 2" xfId="5402" xr:uid="{BC8620EB-6FD8-467B-AF95-375707D74CA2}"/>
    <cellStyle name="20% - Accent1 2 2 4 2 2 4 2 3 2 3" xfId="5403" xr:uid="{0807CD9B-EEC2-43DB-9595-4D151AA71FDA}"/>
    <cellStyle name="20% - Accent1 2 2 4 2 2 4 2 3 3" xfId="5404" xr:uid="{76A4EB2C-F44E-4DD2-9E2A-84F0377E183A}"/>
    <cellStyle name="20% - Accent1 2 2 4 2 2 4 2 3 3 2" xfId="5405" xr:uid="{95DB73DA-F951-4654-97B7-8A78475BA41D}"/>
    <cellStyle name="20% - Accent1 2 2 4 2 2 4 2 3 4" xfId="5406" xr:uid="{A29FE23F-2671-41E8-B831-0F39E383AFCA}"/>
    <cellStyle name="20% - Accent1 2 2 4 2 2 4 2 4" xfId="5407" xr:uid="{64A059D4-C471-4C6B-A167-38943F2D9191}"/>
    <cellStyle name="20% - Accent1 2 2 4 2 2 4 2 4 2" xfId="5408" xr:uid="{AC4E0960-88F7-4096-A396-1ED68433276D}"/>
    <cellStyle name="20% - Accent1 2 2 4 2 2 4 2 4 2 2" xfId="5409" xr:uid="{6FF6E583-9224-457C-93BE-B518F9C8B191}"/>
    <cellStyle name="20% - Accent1 2 2 4 2 2 4 2 4 2 2 2" xfId="5410" xr:uid="{E4D3F551-F39A-400D-BE83-53AB8945C309}"/>
    <cellStyle name="20% - Accent1 2 2 4 2 2 4 2 4 2 3" xfId="5411" xr:uid="{645FC009-4B97-49C0-8EA9-3A256CE0DB83}"/>
    <cellStyle name="20% - Accent1 2 2 4 2 2 4 2 4 3" xfId="5412" xr:uid="{7D72A373-3906-49F8-9C4E-B3B4252A4AFE}"/>
    <cellStyle name="20% - Accent1 2 2 4 2 2 4 2 4 3 2" xfId="5413" xr:uid="{4C0415AA-AE3E-4E41-AFAA-DFF3C7434163}"/>
    <cellStyle name="20% - Accent1 2 2 4 2 2 4 2 4 4" xfId="5414" xr:uid="{7426079E-0E2B-43F8-BB59-C8FEA3EEB9F4}"/>
    <cellStyle name="20% - Accent1 2 2 4 2 2 4 2 5" xfId="5415" xr:uid="{968F4D60-CE42-4804-96FD-A41CA8392E3A}"/>
    <cellStyle name="20% - Accent1 2 2 4 2 2 4 2 5 2" xfId="5416" xr:uid="{CFFC3AD8-3467-46F6-8D16-EA46054EDFF6}"/>
    <cellStyle name="20% - Accent1 2 2 4 2 2 4 2 5 2 2" xfId="5417" xr:uid="{D1165DB1-D20A-43D2-9CEC-E6734D7A5667}"/>
    <cellStyle name="20% - Accent1 2 2 4 2 2 4 2 5 3" xfId="5418" xr:uid="{5BD0689A-05B9-488C-BE5F-950DED3D4D32}"/>
    <cellStyle name="20% - Accent1 2 2 4 2 2 4 2 6" xfId="5419" xr:uid="{14D542FD-D9CC-425E-8062-9D649896CC67}"/>
    <cellStyle name="20% - Accent1 2 2 4 2 2 4 2 6 2" xfId="5420" xr:uid="{B4466142-58F5-4755-AF89-1D9BE49D8401}"/>
    <cellStyle name="20% - Accent1 2 2 4 2 2 4 2 6 2 2" xfId="5421" xr:uid="{73878DE9-33B2-4E19-AE09-C4A60A40FCC8}"/>
    <cellStyle name="20% - Accent1 2 2 4 2 2 4 2 6 3" xfId="5422" xr:uid="{D85DE8C1-47ED-41AD-B418-EB193F345E0C}"/>
    <cellStyle name="20% - Accent1 2 2 4 2 2 4 2 7" xfId="5423" xr:uid="{C13E78B4-D9CC-4459-A584-9C83BDB65850}"/>
    <cellStyle name="20% - Accent1 2 2 4 2 2 4 2 7 2" xfId="5424" xr:uid="{F4FABFC1-E69E-496B-A5AA-C384C79C4C71}"/>
    <cellStyle name="20% - Accent1 2 2 4 2 2 4 2 8" xfId="5425" xr:uid="{8535E8A6-26F9-42C5-982B-C53C7F650FEE}"/>
    <cellStyle name="20% - Accent1 2 2 4 2 2 4 2 8 2" xfId="5426" xr:uid="{91BA6094-46B1-42CE-BE6C-1952D8E64FFA}"/>
    <cellStyle name="20% - Accent1 2 2 4 2 2 4 2 9" xfId="5427" xr:uid="{DFDD7EEF-0D5F-49F4-B402-7B15FDC7BF51}"/>
    <cellStyle name="20% - Accent1 2 2 4 2 2 4 3" xfId="5428" xr:uid="{B29253AD-9EA5-4A07-95B0-64F59CAC19DD}"/>
    <cellStyle name="20% - Accent1 2 2 4 2 2 4 3 2" xfId="5429" xr:uid="{CB46215D-ECE1-4D39-8A10-521945D56A74}"/>
    <cellStyle name="20% - Accent1 2 2 4 2 2 4 3 2 2" xfId="5430" xr:uid="{B6CFA07A-179A-4699-B90C-7423E17CC065}"/>
    <cellStyle name="20% - Accent1 2 2 4 2 2 4 3 2 2 2" xfId="5431" xr:uid="{C4E1E1B2-E75E-46FC-BB95-DBB30BC5C3C9}"/>
    <cellStyle name="20% - Accent1 2 2 4 2 2 4 3 2 2 2 2" xfId="5432" xr:uid="{C362D435-287D-4C0E-9AE8-E268626C938E}"/>
    <cellStyle name="20% - Accent1 2 2 4 2 2 4 3 2 2 3" xfId="5433" xr:uid="{1FCD17EF-1D18-4C7B-A087-1419EACC206E}"/>
    <cellStyle name="20% - Accent1 2 2 4 2 2 4 3 2 3" xfId="5434" xr:uid="{7BB67E04-E3C8-45FD-AB6B-1423116DCE34}"/>
    <cellStyle name="20% - Accent1 2 2 4 2 2 4 3 2 3 2" xfId="5435" xr:uid="{3A493AB2-03A4-4AE0-BB1D-0CDD3C02EA54}"/>
    <cellStyle name="20% - Accent1 2 2 4 2 2 4 3 2 4" xfId="5436" xr:uid="{5A88C752-E2A3-4423-95FC-85A56901E092}"/>
    <cellStyle name="20% - Accent1 2 2 4 2 2 4 3 3" xfId="5437" xr:uid="{56C12088-03C9-4E4B-B83C-1AB1BC770580}"/>
    <cellStyle name="20% - Accent1 2 2 4 2 2 4 3 3 2" xfId="5438" xr:uid="{89E16884-7C40-487B-B117-C0D6BC759277}"/>
    <cellStyle name="20% - Accent1 2 2 4 2 2 4 3 3 2 2" xfId="5439" xr:uid="{2EA8EB70-79BB-4AE1-B1F3-73D26EC21283}"/>
    <cellStyle name="20% - Accent1 2 2 4 2 2 4 3 3 2 2 2" xfId="5440" xr:uid="{73A6274B-CB9E-4DC5-9073-E2315FB3380D}"/>
    <cellStyle name="20% - Accent1 2 2 4 2 2 4 3 3 2 3" xfId="5441" xr:uid="{4C088B8C-54D2-40E1-AB30-DFBF781F4883}"/>
    <cellStyle name="20% - Accent1 2 2 4 2 2 4 3 3 3" xfId="5442" xr:uid="{BEDD918B-72F7-407F-8850-E0D3A7028DE4}"/>
    <cellStyle name="20% - Accent1 2 2 4 2 2 4 3 3 3 2" xfId="5443" xr:uid="{B9F55CCF-D7B7-471C-BF7C-7888C047B064}"/>
    <cellStyle name="20% - Accent1 2 2 4 2 2 4 3 3 4" xfId="5444" xr:uid="{B4BCDAAB-2B9E-4025-B7C5-67EAFB8B11CC}"/>
    <cellStyle name="20% - Accent1 2 2 4 2 2 4 3 4" xfId="5445" xr:uid="{8883349D-76FC-44DB-8BA9-98623AF2136A}"/>
    <cellStyle name="20% - Accent1 2 2 4 2 2 4 3 4 2" xfId="5446" xr:uid="{05C23E6E-2EAC-429D-88C1-86475014C8AD}"/>
    <cellStyle name="20% - Accent1 2 2 4 2 2 4 3 4 2 2" xfId="5447" xr:uid="{82D07D8C-22E6-4EA9-999D-A974B0811D72}"/>
    <cellStyle name="20% - Accent1 2 2 4 2 2 4 3 4 2 2 2" xfId="5448" xr:uid="{CBA78512-2285-47A2-B7C7-632ED8E6BB94}"/>
    <cellStyle name="20% - Accent1 2 2 4 2 2 4 3 4 2 3" xfId="5449" xr:uid="{01E4CE71-446F-4486-A5C0-C2A764667AA7}"/>
    <cellStyle name="20% - Accent1 2 2 4 2 2 4 3 4 3" xfId="5450" xr:uid="{9D49E745-8A1C-4423-92E4-3E398E8355C5}"/>
    <cellStyle name="20% - Accent1 2 2 4 2 2 4 3 4 3 2" xfId="5451" xr:uid="{17282D61-789F-4349-A997-D7A221E405B3}"/>
    <cellStyle name="20% - Accent1 2 2 4 2 2 4 3 4 4" xfId="5452" xr:uid="{B746E3DE-819B-4642-936B-3E4AAA68DE42}"/>
    <cellStyle name="20% - Accent1 2 2 4 2 2 4 3 5" xfId="5453" xr:uid="{83AFC7B3-949F-4C32-803A-30D63D2C8FC9}"/>
    <cellStyle name="20% - Accent1 2 2 4 2 2 4 3 5 2" xfId="5454" xr:uid="{BA50FE70-0C0A-442E-8669-1E23165CEFA2}"/>
    <cellStyle name="20% - Accent1 2 2 4 2 2 4 3 5 2 2" xfId="5455" xr:uid="{E445C52F-427F-42E7-B0D3-157CB55F5FAE}"/>
    <cellStyle name="20% - Accent1 2 2 4 2 2 4 3 5 3" xfId="5456" xr:uid="{959D3E9C-EE2E-4F38-B600-EFEBF41ABC7B}"/>
    <cellStyle name="20% - Accent1 2 2 4 2 2 4 3 6" xfId="5457" xr:uid="{339BA2E7-D7DA-491D-B6D9-D9DE30A3697C}"/>
    <cellStyle name="20% - Accent1 2 2 4 2 2 4 3 6 2" xfId="5458" xr:uid="{7BD06984-4FED-4933-BE24-407A683DD2FF}"/>
    <cellStyle name="20% - Accent1 2 2 4 2 2 4 3 6 2 2" xfId="5459" xr:uid="{B9CE3C76-DE21-4F3C-B5F6-ED2A115A4A19}"/>
    <cellStyle name="20% - Accent1 2 2 4 2 2 4 3 6 3" xfId="5460" xr:uid="{94A84829-D966-4C2F-9421-8C0D8F5B5541}"/>
    <cellStyle name="20% - Accent1 2 2 4 2 2 4 3 7" xfId="5461" xr:uid="{0B84ABF5-CA7B-4FD9-A4D9-233447270B8D}"/>
    <cellStyle name="20% - Accent1 2 2 4 2 2 4 3 7 2" xfId="5462" xr:uid="{83E2520B-69FF-436E-8F9F-789B3573FCF6}"/>
    <cellStyle name="20% - Accent1 2 2 4 2 2 4 3 8" xfId="5463" xr:uid="{0C487C16-3410-4485-A395-2B3AFF1AA1CB}"/>
    <cellStyle name="20% - Accent1 2 2 4 2 2 4 3 8 2" xfId="5464" xr:uid="{766018E8-734A-45BB-9020-03BFFC7CB1CD}"/>
    <cellStyle name="20% - Accent1 2 2 4 2 2 4 3 9" xfId="5465" xr:uid="{38C27673-02D3-4C81-867D-16F2C8C372A4}"/>
    <cellStyle name="20% - Accent1 2 2 4 2 2 4 4" xfId="5466" xr:uid="{0B02E673-E854-426D-9C33-A97D5D22647B}"/>
    <cellStyle name="20% - Accent1 2 2 4 2 2 4 4 2" xfId="5467" xr:uid="{529BF81D-0369-46ED-94F0-B7E4B8A2CC4F}"/>
    <cellStyle name="20% - Accent1 2 2 4 2 2 4 4 2 2" xfId="5468" xr:uid="{60612FA9-70A6-4A3B-A8F9-5C6D12D52FA1}"/>
    <cellStyle name="20% - Accent1 2 2 4 2 2 4 4 2 2 2" xfId="5469" xr:uid="{1E15D665-1F32-48F9-87A7-3824EE47192B}"/>
    <cellStyle name="20% - Accent1 2 2 4 2 2 4 4 2 3" xfId="5470" xr:uid="{4683A2D1-3DBE-4B8A-8754-7B2AF461B20E}"/>
    <cellStyle name="20% - Accent1 2 2 4 2 2 4 4 3" xfId="5471" xr:uid="{0C357CDC-ED49-4708-B507-3864BB9D1E38}"/>
    <cellStyle name="20% - Accent1 2 2 4 2 2 4 4 3 2" xfId="5472" xr:uid="{52372543-031E-458E-9C01-FA7E8922B9EB}"/>
    <cellStyle name="20% - Accent1 2 2 4 2 2 4 4 4" xfId="5473" xr:uid="{4B1D2871-201F-4B60-A503-54342D08232A}"/>
    <cellStyle name="20% - Accent1 2 2 4 2 2 4 5" xfId="5474" xr:uid="{3EB43937-6BB7-4E9D-A93E-C44AD9C5BC78}"/>
    <cellStyle name="20% - Accent1 2 2 4 2 2 4 5 2" xfId="5475" xr:uid="{E86E5ABA-69F1-43DD-A874-C6600E05FCF6}"/>
    <cellStyle name="20% - Accent1 2 2 4 2 2 4 5 2 2" xfId="5476" xr:uid="{C71CF893-CB56-4584-9C4F-9D18B73A9FDD}"/>
    <cellStyle name="20% - Accent1 2 2 4 2 2 4 5 2 2 2" xfId="5477" xr:uid="{DC7B1E9C-1AE2-48BF-B193-8918D1B18D34}"/>
    <cellStyle name="20% - Accent1 2 2 4 2 2 4 5 2 3" xfId="5478" xr:uid="{9F053290-1722-449B-8851-A6DBBE9378A2}"/>
    <cellStyle name="20% - Accent1 2 2 4 2 2 4 5 3" xfId="5479" xr:uid="{5B5AFAE3-B55C-4375-BA8E-69B565E5A6EC}"/>
    <cellStyle name="20% - Accent1 2 2 4 2 2 4 5 3 2" xfId="5480" xr:uid="{7F8369A2-87AA-45B8-9F66-0AC7AB7BE9B4}"/>
    <cellStyle name="20% - Accent1 2 2 4 2 2 4 5 4" xfId="5481" xr:uid="{01953ECC-B36D-4B59-AE79-3679420FA6CA}"/>
    <cellStyle name="20% - Accent1 2 2 4 2 2 4 6" xfId="5482" xr:uid="{556EECCE-86BE-4649-A1DE-5A9DE3234BDC}"/>
    <cellStyle name="20% - Accent1 2 2 4 2 2 4 6 2" xfId="5483" xr:uid="{1640CB52-A395-4C3B-B2AA-A1E0B3231747}"/>
    <cellStyle name="20% - Accent1 2 2 4 2 2 4 6 2 2" xfId="5484" xr:uid="{9534C8DE-3C9A-4DC9-9890-9DC9983165F7}"/>
    <cellStyle name="20% - Accent1 2 2 4 2 2 4 6 2 2 2" xfId="5485" xr:uid="{77560339-B130-40CA-AAE7-69F7B3214704}"/>
    <cellStyle name="20% - Accent1 2 2 4 2 2 4 6 2 3" xfId="5486" xr:uid="{58B25E20-A1CA-441E-A812-0586B498E6BD}"/>
    <cellStyle name="20% - Accent1 2 2 4 2 2 4 6 3" xfId="5487" xr:uid="{4D9648E0-BA44-4000-8543-228CBBCEFCC5}"/>
    <cellStyle name="20% - Accent1 2 2 4 2 2 4 6 3 2" xfId="5488" xr:uid="{8CCBB9CE-9C2C-484E-8E48-2FCB013A115C}"/>
    <cellStyle name="20% - Accent1 2 2 4 2 2 4 6 4" xfId="5489" xr:uid="{D4D07F37-743C-44BF-925D-1ADD1BED0DCF}"/>
    <cellStyle name="20% - Accent1 2 2 4 2 2 4 7" xfId="5490" xr:uid="{1C205962-49EE-469C-847F-8E7231C22F91}"/>
    <cellStyle name="20% - Accent1 2 2 4 2 2 4 7 2" xfId="5491" xr:uid="{48F12716-BF92-4DFD-9CEC-AB48FC18FEBA}"/>
    <cellStyle name="20% - Accent1 2 2 4 2 2 4 7 2 2" xfId="5492" xr:uid="{3CB8D795-A160-49AB-BD5A-C391D90A07DC}"/>
    <cellStyle name="20% - Accent1 2 2 4 2 2 4 7 3" xfId="5493" xr:uid="{D8973E7E-944D-4326-B0D8-A08CDB0BCA7C}"/>
    <cellStyle name="20% - Accent1 2 2 4 2 2 4 8" xfId="5494" xr:uid="{94BD9A99-22CD-4475-93B2-1D46992BBF30}"/>
    <cellStyle name="20% - Accent1 2 2 4 2 2 4 8 2" xfId="5495" xr:uid="{27E69707-55F9-4C2B-9D00-BBC60D87E289}"/>
    <cellStyle name="20% - Accent1 2 2 4 2 2 4 8 2 2" xfId="5496" xr:uid="{2A0F52E8-3BFE-4BF5-B871-CB4A6098CB40}"/>
    <cellStyle name="20% - Accent1 2 2 4 2 2 4 8 3" xfId="5497" xr:uid="{2D0754FC-EB46-44D2-ADBD-5E498D7C355B}"/>
    <cellStyle name="20% - Accent1 2 2 4 2 2 4 9" xfId="5498" xr:uid="{9076634E-3F6C-4A9A-9DEB-A6EF4024E588}"/>
    <cellStyle name="20% - Accent1 2 2 4 2 2 4 9 2" xfId="5499" xr:uid="{D888745B-69F8-4BD5-9C22-AABB4C9D3065}"/>
    <cellStyle name="20% - Accent1 2 2 4 2 2 5" xfId="5500" xr:uid="{84CC0CE1-5D83-453E-A5E7-F253F48C176B}"/>
    <cellStyle name="20% - Accent1 2 2 4 2 2 5 2" xfId="5501" xr:uid="{CADD7967-9EA2-4BFA-AA2F-25EB91665EEB}"/>
    <cellStyle name="20% - Accent1 2 2 4 2 2 5 2 2" xfId="5502" xr:uid="{8C46A3DD-E313-421B-B1B2-227204D3D430}"/>
    <cellStyle name="20% - Accent1 2 2 4 2 2 5 2 2 2" xfId="5503" xr:uid="{7D02B786-043B-48F2-A8F9-8A6F835BF0A3}"/>
    <cellStyle name="20% - Accent1 2 2 4 2 2 5 2 2 2 2" xfId="5504" xr:uid="{B903DB97-1983-4865-BE16-7C0C8ADBA9BC}"/>
    <cellStyle name="20% - Accent1 2 2 4 2 2 5 2 2 3" xfId="5505" xr:uid="{3280FE7C-0640-47C1-AF78-85A886AD44F4}"/>
    <cellStyle name="20% - Accent1 2 2 4 2 2 5 2 3" xfId="5506" xr:uid="{2E39FB7F-DF12-44FC-B01C-4E9FCDD5B649}"/>
    <cellStyle name="20% - Accent1 2 2 4 2 2 5 2 3 2" xfId="5507" xr:uid="{C73182F3-723D-45D0-93BB-8FC75188DAFA}"/>
    <cellStyle name="20% - Accent1 2 2 4 2 2 5 2 4" xfId="5508" xr:uid="{50BB04D2-7090-4CDB-8354-3465BD077B10}"/>
    <cellStyle name="20% - Accent1 2 2 4 2 2 5 3" xfId="5509" xr:uid="{4AECE825-FF42-4EC6-8CF5-DA7D81DCCB99}"/>
    <cellStyle name="20% - Accent1 2 2 4 2 2 5 3 2" xfId="5510" xr:uid="{E9A5061B-EC0C-4B4F-9227-17517782B455}"/>
    <cellStyle name="20% - Accent1 2 2 4 2 2 5 3 2 2" xfId="5511" xr:uid="{41883567-92A5-4EDC-8778-6F07AC497F09}"/>
    <cellStyle name="20% - Accent1 2 2 4 2 2 5 3 2 2 2" xfId="5512" xr:uid="{0CF5817E-05B2-4C8E-8803-2A18E3FCB587}"/>
    <cellStyle name="20% - Accent1 2 2 4 2 2 5 3 2 3" xfId="5513" xr:uid="{1EB8BA36-76ED-48D3-A36E-5E80ABA2406D}"/>
    <cellStyle name="20% - Accent1 2 2 4 2 2 5 3 3" xfId="5514" xr:uid="{7EDE3F03-711A-4B40-9771-9182EF1B0CF2}"/>
    <cellStyle name="20% - Accent1 2 2 4 2 2 5 3 3 2" xfId="5515" xr:uid="{C7F18893-DB9D-4609-A3BA-D58BF005A16C}"/>
    <cellStyle name="20% - Accent1 2 2 4 2 2 5 3 4" xfId="5516" xr:uid="{C120AE5C-BC1F-43CB-B3E2-0D08FC0E000A}"/>
    <cellStyle name="20% - Accent1 2 2 4 2 2 5 4" xfId="5517" xr:uid="{B4AE7F11-6EBD-4D18-975F-719EDA762925}"/>
    <cellStyle name="20% - Accent1 2 2 4 2 2 5 4 2" xfId="5518" xr:uid="{9E3BF90E-ED6F-41F3-9AF1-3F9740F0FF40}"/>
    <cellStyle name="20% - Accent1 2 2 4 2 2 5 4 2 2" xfId="5519" xr:uid="{079410FE-5A1E-44C8-AA94-E8A0FAA0AA85}"/>
    <cellStyle name="20% - Accent1 2 2 4 2 2 5 4 2 2 2" xfId="5520" xr:uid="{5E40FB90-E1D7-403F-A06B-7E9939720749}"/>
    <cellStyle name="20% - Accent1 2 2 4 2 2 5 4 2 3" xfId="5521" xr:uid="{9A1C3360-5225-4D93-974B-8C77852C0590}"/>
    <cellStyle name="20% - Accent1 2 2 4 2 2 5 4 3" xfId="5522" xr:uid="{2EE4E3BC-BEC3-40B1-A47C-7B2935C16037}"/>
    <cellStyle name="20% - Accent1 2 2 4 2 2 5 4 3 2" xfId="5523" xr:uid="{87178856-B99C-41BA-9A53-260AB0E1EDA2}"/>
    <cellStyle name="20% - Accent1 2 2 4 2 2 5 4 4" xfId="5524" xr:uid="{F878AE48-FC0F-4DBC-B828-93450B34197A}"/>
    <cellStyle name="20% - Accent1 2 2 4 2 2 5 5" xfId="5525" xr:uid="{D6D6844F-4FD2-498F-8A01-984CEBCFF021}"/>
    <cellStyle name="20% - Accent1 2 2 4 2 2 5 5 2" xfId="5526" xr:uid="{7A111BD3-1822-485A-B663-9EAB09DC22C7}"/>
    <cellStyle name="20% - Accent1 2 2 4 2 2 5 5 2 2" xfId="5527" xr:uid="{92EBC814-1CD1-4011-8FB3-2D17FCB600DA}"/>
    <cellStyle name="20% - Accent1 2 2 4 2 2 5 5 3" xfId="5528" xr:uid="{D89E37E5-10B0-4458-8F17-A34BB3635D0D}"/>
    <cellStyle name="20% - Accent1 2 2 4 2 2 5 6" xfId="5529" xr:uid="{2432F6A1-9FE0-4F31-9DC2-963608A0F10B}"/>
    <cellStyle name="20% - Accent1 2 2 4 2 2 5 6 2" xfId="5530" xr:uid="{C53F5CD5-3410-4523-B796-9F5E5BCAFF5E}"/>
    <cellStyle name="20% - Accent1 2 2 4 2 2 5 6 2 2" xfId="5531" xr:uid="{E7BC931C-60DF-45A1-93FE-4984C09B60F0}"/>
    <cellStyle name="20% - Accent1 2 2 4 2 2 5 6 3" xfId="5532" xr:uid="{A54CF655-0900-477A-85A4-408337FFCFDF}"/>
    <cellStyle name="20% - Accent1 2 2 4 2 2 5 7" xfId="5533" xr:uid="{31713D4B-A344-4E16-A160-5A417DE9F27A}"/>
    <cellStyle name="20% - Accent1 2 2 4 2 2 5 7 2" xfId="5534" xr:uid="{1E2AE597-3178-4E2C-89A8-F6A98F2B9F96}"/>
    <cellStyle name="20% - Accent1 2 2 4 2 2 5 8" xfId="5535" xr:uid="{CA5BBA7D-A1E5-4398-801D-34102DCDFA41}"/>
    <cellStyle name="20% - Accent1 2 2 4 2 2 5 8 2" xfId="5536" xr:uid="{EDD25EC7-03CD-4878-952E-A0098DF64AA3}"/>
    <cellStyle name="20% - Accent1 2 2 4 2 2 5 9" xfId="5537" xr:uid="{E5541D83-1A74-45BE-936B-408C8442F349}"/>
    <cellStyle name="20% - Accent1 2 2 4 2 2 6" xfId="5538" xr:uid="{04B2F0DB-C763-45BB-9FF0-2C8E7BB1A1FD}"/>
    <cellStyle name="20% - Accent1 2 2 4 2 2 6 2" xfId="5539" xr:uid="{66F08C42-A046-4FC1-BDEA-9128756113CD}"/>
    <cellStyle name="20% - Accent1 2 2 4 2 2 6 2 2" xfId="5540" xr:uid="{0B560D2F-611B-42E4-8E48-EEF473C4C28C}"/>
    <cellStyle name="20% - Accent1 2 2 4 2 2 6 2 2 2" xfId="5541" xr:uid="{9A6D1BCE-F5C6-4075-AB3C-1BA870AC31EA}"/>
    <cellStyle name="20% - Accent1 2 2 4 2 2 6 2 2 2 2" xfId="5542" xr:uid="{A653C4F7-DF04-479E-A633-BF69B33A6B69}"/>
    <cellStyle name="20% - Accent1 2 2 4 2 2 6 2 2 3" xfId="5543" xr:uid="{AFF961AB-6C51-4B89-9A8C-E6F75E873BFA}"/>
    <cellStyle name="20% - Accent1 2 2 4 2 2 6 2 3" xfId="5544" xr:uid="{785D4A55-6AE3-47BF-A413-48C13056A0AD}"/>
    <cellStyle name="20% - Accent1 2 2 4 2 2 6 2 3 2" xfId="5545" xr:uid="{1B7E142A-0568-422C-9840-8312A295AC9B}"/>
    <cellStyle name="20% - Accent1 2 2 4 2 2 6 2 4" xfId="5546" xr:uid="{1A6172D0-56A0-42C0-AAA7-7BCC9BFA9B82}"/>
    <cellStyle name="20% - Accent1 2 2 4 2 2 6 3" xfId="5547" xr:uid="{0BB9D260-C69C-4F36-B697-BB9F7F4154E3}"/>
    <cellStyle name="20% - Accent1 2 2 4 2 2 6 3 2" xfId="5548" xr:uid="{209AA593-464D-4CEB-8D4D-6937D15FAD12}"/>
    <cellStyle name="20% - Accent1 2 2 4 2 2 6 3 2 2" xfId="5549" xr:uid="{548DE0BA-35DD-40C6-B7C9-F7EE6768BB96}"/>
    <cellStyle name="20% - Accent1 2 2 4 2 2 6 3 2 2 2" xfId="5550" xr:uid="{8078B15A-50A3-4535-A748-0CF720EC8EA6}"/>
    <cellStyle name="20% - Accent1 2 2 4 2 2 6 3 2 3" xfId="5551" xr:uid="{11141AD6-3A03-47AB-A809-36BEEAEEDB76}"/>
    <cellStyle name="20% - Accent1 2 2 4 2 2 6 3 3" xfId="5552" xr:uid="{A4EB9A50-7E4D-4083-960D-CB4D1C74730F}"/>
    <cellStyle name="20% - Accent1 2 2 4 2 2 6 3 3 2" xfId="5553" xr:uid="{8A40A020-3749-40A4-9D79-911A28A5FB11}"/>
    <cellStyle name="20% - Accent1 2 2 4 2 2 6 3 4" xfId="5554" xr:uid="{D32EB7A1-776A-493F-88B7-591829851088}"/>
    <cellStyle name="20% - Accent1 2 2 4 2 2 6 4" xfId="5555" xr:uid="{DE67D241-9751-4123-9F81-40F6DD827C41}"/>
    <cellStyle name="20% - Accent1 2 2 4 2 2 6 4 2" xfId="5556" xr:uid="{197FBB73-4E39-46AF-9E1C-5350D60AF550}"/>
    <cellStyle name="20% - Accent1 2 2 4 2 2 6 4 2 2" xfId="5557" xr:uid="{47AC85AF-7C3C-447A-AE59-2FC241CF5816}"/>
    <cellStyle name="20% - Accent1 2 2 4 2 2 6 4 2 2 2" xfId="5558" xr:uid="{827B324F-3183-47A4-BBDC-3E701F767687}"/>
    <cellStyle name="20% - Accent1 2 2 4 2 2 6 4 2 3" xfId="5559" xr:uid="{6892E935-7985-4707-9AA7-6069DBD450C6}"/>
    <cellStyle name="20% - Accent1 2 2 4 2 2 6 4 3" xfId="5560" xr:uid="{27148BA7-4A7B-4B0F-A7F5-B5BD2C434A21}"/>
    <cellStyle name="20% - Accent1 2 2 4 2 2 6 4 3 2" xfId="5561" xr:uid="{2AAFA3F0-D0CF-4BD3-9F41-50B10598BF0C}"/>
    <cellStyle name="20% - Accent1 2 2 4 2 2 6 4 4" xfId="5562" xr:uid="{F94A9195-B289-4C2A-A8CC-CAB33ACAE183}"/>
    <cellStyle name="20% - Accent1 2 2 4 2 2 6 5" xfId="5563" xr:uid="{539141C6-872D-484A-B223-2B745BA80612}"/>
    <cellStyle name="20% - Accent1 2 2 4 2 2 6 5 2" xfId="5564" xr:uid="{AC8FE9D2-79F4-4E85-B1BB-3FA54CF408EB}"/>
    <cellStyle name="20% - Accent1 2 2 4 2 2 6 5 2 2" xfId="5565" xr:uid="{FCED413C-8E35-47DD-BE71-195D78AC1D57}"/>
    <cellStyle name="20% - Accent1 2 2 4 2 2 6 5 3" xfId="5566" xr:uid="{D2456C8A-B389-413D-AB45-5A295B25DF67}"/>
    <cellStyle name="20% - Accent1 2 2 4 2 2 6 6" xfId="5567" xr:uid="{8D1AE526-BAF0-4BB0-97F7-0A68D537FABA}"/>
    <cellStyle name="20% - Accent1 2 2 4 2 2 6 6 2" xfId="5568" xr:uid="{E2EBEC39-0B0C-47A4-9313-F66CC632D407}"/>
    <cellStyle name="20% - Accent1 2 2 4 2 2 6 6 2 2" xfId="5569" xr:uid="{B8499D08-67D5-4DE3-9854-EF2A044A9EF7}"/>
    <cellStyle name="20% - Accent1 2 2 4 2 2 6 6 3" xfId="5570" xr:uid="{D8505D8B-DD20-4C08-A990-394DCD458E9D}"/>
    <cellStyle name="20% - Accent1 2 2 4 2 2 6 7" xfId="5571" xr:uid="{AB0A1A7B-456D-4C83-AF8F-A8DC56856B84}"/>
    <cellStyle name="20% - Accent1 2 2 4 2 2 6 7 2" xfId="5572" xr:uid="{71AE5F2B-E2D8-469E-9AB2-0B289BC13503}"/>
    <cellStyle name="20% - Accent1 2 2 4 2 2 6 8" xfId="5573" xr:uid="{4514A492-71F7-4D10-B1E9-07D8249DF298}"/>
    <cellStyle name="20% - Accent1 2 2 4 2 2 6 8 2" xfId="5574" xr:uid="{8FA7D6EC-A331-4F87-9176-0D4172FF1C2E}"/>
    <cellStyle name="20% - Accent1 2 2 4 2 2 6 9" xfId="5575" xr:uid="{CBA22AA0-429E-4DFD-BB3D-D86D146A894F}"/>
    <cellStyle name="20% - Accent1 2 2 4 2 2 7" xfId="5576" xr:uid="{A03BBFB7-2E09-4D33-AED9-9AABF450B559}"/>
    <cellStyle name="20% - Accent1 2 2 4 2 2 7 2" xfId="5577" xr:uid="{EA7DD3DC-BAA1-4AC5-AA0A-7C1CDD91A068}"/>
    <cellStyle name="20% - Accent1 2 2 4 2 2 7 2 2" xfId="5578" xr:uid="{5ACE9DA0-3A68-4E78-83C9-AEB570022A81}"/>
    <cellStyle name="20% - Accent1 2 2 4 2 2 7 2 2 2" xfId="5579" xr:uid="{271B9612-8E5A-4C32-84BD-5376FB5CF018}"/>
    <cellStyle name="20% - Accent1 2 2 4 2 2 7 2 3" xfId="5580" xr:uid="{B3F65071-2C39-416C-B497-207540971E04}"/>
    <cellStyle name="20% - Accent1 2 2 4 2 2 7 3" xfId="5581" xr:uid="{0AA60B03-FFFB-49A7-979D-968285568B29}"/>
    <cellStyle name="20% - Accent1 2 2 4 2 2 7 3 2" xfId="5582" xr:uid="{FDA7D8BC-D0E9-4A5F-B8CF-15A8C95B8739}"/>
    <cellStyle name="20% - Accent1 2 2 4 2 2 7 4" xfId="5583" xr:uid="{A639FD73-5D8E-4D44-9A45-59F40C8335BB}"/>
    <cellStyle name="20% - Accent1 2 2 4 2 2 8" xfId="5584" xr:uid="{34BD5185-71D2-45A3-9257-F55BB886275E}"/>
    <cellStyle name="20% - Accent1 2 2 4 2 2 8 2" xfId="5585" xr:uid="{115710E7-B432-4D8A-95A3-33D2A4794128}"/>
    <cellStyle name="20% - Accent1 2 2 4 2 2 8 2 2" xfId="5586" xr:uid="{953B5D0A-F4AF-4776-8EA8-0BE7FF4D5FAB}"/>
    <cellStyle name="20% - Accent1 2 2 4 2 2 8 2 2 2" xfId="5587" xr:uid="{FDC07215-9FA9-4713-810A-06BB5923D963}"/>
    <cellStyle name="20% - Accent1 2 2 4 2 2 8 2 3" xfId="5588" xr:uid="{16A099AC-B32B-4E36-A59D-4F67C430D68A}"/>
    <cellStyle name="20% - Accent1 2 2 4 2 2 8 3" xfId="5589" xr:uid="{01436FED-4450-4CA7-9DB7-35486450C757}"/>
    <cellStyle name="20% - Accent1 2 2 4 2 2 8 3 2" xfId="5590" xr:uid="{C71F32ED-A718-4A72-A6D7-3138867BF4D2}"/>
    <cellStyle name="20% - Accent1 2 2 4 2 2 8 4" xfId="5591" xr:uid="{14979ABF-CAE5-4BB7-9813-54C017C0E2B2}"/>
    <cellStyle name="20% - Accent1 2 2 4 2 2 9" xfId="5592" xr:uid="{1E43E346-1731-4E4C-A39C-3925C785F640}"/>
    <cellStyle name="20% - Accent1 2 2 4 2 2 9 2" xfId="5593" xr:uid="{47FFC903-3223-4873-A3F5-1AC7B308B446}"/>
    <cellStyle name="20% - Accent1 2 2 4 2 2 9 2 2" xfId="5594" xr:uid="{C4084DE4-F27D-4A24-861C-334FCC6381A5}"/>
    <cellStyle name="20% - Accent1 2 2 4 2 2 9 2 2 2" xfId="5595" xr:uid="{079CC2D9-B6D5-449F-B2BC-36994413BC18}"/>
    <cellStyle name="20% - Accent1 2 2 4 2 2 9 2 3" xfId="5596" xr:uid="{18E4B3DA-590B-4562-AD03-79F3732B42FA}"/>
    <cellStyle name="20% - Accent1 2 2 4 2 2 9 3" xfId="5597" xr:uid="{716EA5D1-8BE3-47C9-8FC6-17ECB323FDCA}"/>
    <cellStyle name="20% - Accent1 2 2 4 2 2 9 3 2" xfId="5598" xr:uid="{735B0FEF-BA6B-4DCE-8611-33CE67B6BCE9}"/>
    <cellStyle name="20% - Accent1 2 2 4 2 2 9 4" xfId="5599" xr:uid="{5E7E23C7-5ABA-44F1-A1D8-8C3FD0244552}"/>
    <cellStyle name="20% - Accent1 2 2 4 2 3" xfId="5600" xr:uid="{9F697EB5-E80A-4F04-A6DA-371F81C4F8CB}"/>
    <cellStyle name="20% - Accent1 2 2 4 2 3 10" xfId="5601" xr:uid="{0D44D239-114E-4AEC-A724-2BF554416A52}"/>
    <cellStyle name="20% - Accent1 2 2 4 2 3 10 2" xfId="5602" xr:uid="{D6249277-BDCA-4059-823C-BE539DF3D61E}"/>
    <cellStyle name="20% - Accent1 2 2 4 2 3 11" xfId="5603" xr:uid="{B70C8AD3-54BB-4CAD-8C04-AE0B4D71B66D}"/>
    <cellStyle name="20% - Accent1 2 2 4 2 3 2" xfId="5604" xr:uid="{FAB1D7AA-F48D-4A6C-BB5A-1F873249B031}"/>
    <cellStyle name="20% - Accent1 2 2 4 2 3 2 2" xfId="5605" xr:uid="{DE207F38-881E-4475-9D24-ED7610283CED}"/>
    <cellStyle name="20% - Accent1 2 2 4 2 3 2 2 2" xfId="5606" xr:uid="{F733AA51-4633-4E93-BC9B-2967F969E27E}"/>
    <cellStyle name="20% - Accent1 2 2 4 2 3 2 2 2 2" xfId="5607" xr:uid="{7C69BD2A-A596-4A20-90FE-D2882FE3A958}"/>
    <cellStyle name="20% - Accent1 2 2 4 2 3 2 2 2 2 2" xfId="5608" xr:uid="{B825754B-ED47-46DA-9BA1-D87DA218A6A3}"/>
    <cellStyle name="20% - Accent1 2 2 4 2 3 2 2 2 3" xfId="5609" xr:uid="{4B436472-B4A1-48AB-92F2-2D3A2C26356D}"/>
    <cellStyle name="20% - Accent1 2 2 4 2 3 2 2 3" xfId="5610" xr:uid="{07F70ED1-C065-43AD-A0A2-AC5497D410D3}"/>
    <cellStyle name="20% - Accent1 2 2 4 2 3 2 2 3 2" xfId="5611" xr:uid="{189DD7B1-BA48-423F-8D53-39E253B04693}"/>
    <cellStyle name="20% - Accent1 2 2 4 2 3 2 2 4" xfId="5612" xr:uid="{7BBD00CC-28B5-480B-9C97-677860B31492}"/>
    <cellStyle name="20% - Accent1 2 2 4 2 3 2 3" xfId="5613" xr:uid="{972535DF-5FD2-463F-B2E0-72A81379EA17}"/>
    <cellStyle name="20% - Accent1 2 2 4 2 3 2 3 2" xfId="5614" xr:uid="{B6B2D4D4-C2B7-4EC6-8320-6D45C7347D35}"/>
    <cellStyle name="20% - Accent1 2 2 4 2 3 2 3 2 2" xfId="5615" xr:uid="{9E8C0BCF-57E5-4A4D-9477-CEBF91A81659}"/>
    <cellStyle name="20% - Accent1 2 2 4 2 3 2 3 2 2 2" xfId="5616" xr:uid="{91C359F7-5BC5-4F0F-ADF1-0AE5D1D62959}"/>
    <cellStyle name="20% - Accent1 2 2 4 2 3 2 3 2 3" xfId="5617" xr:uid="{BFB0D8EA-E405-4F38-8F1A-3E7C3F7F7A23}"/>
    <cellStyle name="20% - Accent1 2 2 4 2 3 2 3 3" xfId="5618" xr:uid="{0E05B7EF-6965-4B32-8D44-0C588FEA5CB9}"/>
    <cellStyle name="20% - Accent1 2 2 4 2 3 2 3 3 2" xfId="5619" xr:uid="{4A0E990A-462E-4672-BB99-053FA7964F9F}"/>
    <cellStyle name="20% - Accent1 2 2 4 2 3 2 3 4" xfId="5620" xr:uid="{893307C8-D91B-45A8-B616-FFC306713658}"/>
    <cellStyle name="20% - Accent1 2 2 4 2 3 2 4" xfId="5621" xr:uid="{9DB4AC36-2E44-456C-900D-A48D971745A3}"/>
    <cellStyle name="20% - Accent1 2 2 4 2 3 2 4 2" xfId="5622" xr:uid="{36F410EB-6A6A-4AB9-AFD3-A3843332217D}"/>
    <cellStyle name="20% - Accent1 2 2 4 2 3 2 4 2 2" xfId="5623" xr:uid="{B85514AE-5F69-43B7-8C0E-EF95CE2382B8}"/>
    <cellStyle name="20% - Accent1 2 2 4 2 3 2 4 2 2 2" xfId="5624" xr:uid="{F2061E61-26D5-4E0C-AFD8-08ADA020CD12}"/>
    <cellStyle name="20% - Accent1 2 2 4 2 3 2 4 2 3" xfId="5625" xr:uid="{E0CEA45B-71E7-4F08-B3F8-BFE51D14A5E4}"/>
    <cellStyle name="20% - Accent1 2 2 4 2 3 2 4 3" xfId="5626" xr:uid="{462F2232-234B-48F1-A115-825E5794540B}"/>
    <cellStyle name="20% - Accent1 2 2 4 2 3 2 4 3 2" xfId="5627" xr:uid="{9E591207-2FF3-4954-B5D3-046F964C8B86}"/>
    <cellStyle name="20% - Accent1 2 2 4 2 3 2 4 4" xfId="5628" xr:uid="{223EB3AF-3013-4276-B8A4-F07D049EA15A}"/>
    <cellStyle name="20% - Accent1 2 2 4 2 3 2 5" xfId="5629" xr:uid="{1B320259-2240-468B-A654-CA2513AE94D3}"/>
    <cellStyle name="20% - Accent1 2 2 4 2 3 2 5 2" xfId="5630" xr:uid="{208EA86B-C0D0-44B5-935C-B11F55C68A27}"/>
    <cellStyle name="20% - Accent1 2 2 4 2 3 2 5 2 2" xfId="5631" xr:uid="{846E5757-DC5F-4125-AD1F-572F6499985C}"/>
    <cellStyle name="20% - Accent1 2 2 4 2 3 2 5 3" xfId="5632" xr:uid="{56D2B715-F24E-4EA9-8E85-543F5C8657D2}"/>
    <cellStyle name="20% - Accent1 2 2 4 2 3 2 6" xfId="5633" xr:uid="{AFA518B3-4E36-4821-9590-25A246FE3F56}"/>
    <cellStyle name="20% - Accent1 2 2 4 2 3 2 6 2" xfId="5634" xr:uid="{3D1D3FE3-10AC-4CBF-9E04-02D59F2C2119}"/>
    <cellStyle name="20% - Accent1 2 2 4 2 3 2 6 2 2" xfId="5635" xr:uid="{3049C253-8276-47F6-B03B-E9AFF8FA1899}"/>
    <cellStyle name="20% - Accent1 2 2 4 2 3 2 6 3" xfId="5636" xr:uid="{F9874259-44D3-47F5-A655-4865EF6F8A1F}"/>
    <cellStyle name="20% - Accent1 2 2 4 2 3 2 7" xfId="5637" xr:uid="{21488C1C-0A9F-4637-842C-F1EB296DCB05}"/>
    <cellStyle name="20% - Accent1 2 2 4 2 3 2 7 2" xfId="5638" xr:uid="{CE848FA4-B802-4CA0-989B-018E75EE9A6A}"/>
    <cellStyle name="20% - Accent1 2 2 4 2 3 2 8" xfId="5639" xr:uid="{7D685048-A4CB-4F55-8365-F77560A628FE}"/>
    <cellStyle name="20% - Accent1 2 2 4 2 3 2 8 2" xfId="5640" xr:uid="{A3334848-73F3-4F25-81FE-ECC07F8339A6}"/>
    <cellStyle name="20% - Accent1 2 2 4 2 3 2 9" xfId="5641" xr:uid="{5ACB9A0A-EFA5-4B3B-B3E8-A62CD1F232BD}"/>
    <cellStyle name="20% - Accent1 2 2 4 2 3 3" xfId="5642" xr:uid="{922998A4-C22A-422C-A82D-3E60F6C67103}"/>
    <cellStyle name="20% - Accent1 2 2 4 2 3 3 2" xfId="5643" xr:uid="{ACA94547-D87D-4282-B93A-0C63B1D08AAC}"/>
    <cellStyle name="20% - Accent1 2 2 4 2 3 3 2 2" xfId="5644" xr:uid="{E7A98AD2-0079-4324-AAD5-D9BF039089D1}"/>
    <cellStyle name="20% - Accent1 2 2 4 2 3 3 2 2 2" xfId="5645" xr:uid="{2C5BD44B-EADA-4E4F-B81D-1444A18BEB3E}"/>
    <cellStyle name="20% - Accent1 2 2 4 2 3 3 2 2 2 2" xfId="5646" xr:uid="{9A6E2806-9149-434F-9C62-D99075722B79}"/>
    <cellStyle name="20% - Accent1 2 2 4 2 3 3 2 2 3" xfId="5647" xr:uid="{8F35AEEF-24E3-436A-A8FF-ECAA061E9714}"/>
    <cellStyle name="20% - Accent1 2 2 4 2 3 3 2 3" xfId="5648" xr:uid="{DC23A89F-A049-4B22-A6D3-21D929869209}"/>
    <cellStyle name="20% - Accent1 2 2 4 2 3 3 2 3 2" xfId="5649" xr:uid="{E0D31758-6EB0-457A-A1A0-EC20003B9D13}"/>
    <cellStyle name="20% - Accent1 2 2 4 2 3 3 2 4" xfId="5650" xr:uid="{52078252-8954-4326-BA90-D7FE5EDE96FE}"/>
    <cellStyle name="20% - Accent1 2 2 4 2 3 3 3" xfId="5651" xr:uid="{95E78CBF-97A1-4D1A-BE67-BEE8DD71405D}"/>
    <cellStyle name="20% - Accent1 2 2 4 2 3 3 3 2" xfId="5652" xr:uid="{081D0CE9-90F2-4197-B0A6-7258E9924D2A}"/>
    <cellStyle name="20% - Accent1 2 2 4 2 3 3 3 2 2" xfId="5653" xr:uid="{8F5C9AE5-47C6-4548-BA14-AB73F95182F1}"/>
    <cellStyle name="20% - Accent1 2 2 4 2 3 3 3 2 2 2" xfId="5654" xr:uid="{B80983E1-B80A-48B5-B615-24CFF865483E}"/>
    <cellStyle name="20% - Accent1 2 2 4 2 3 3 3 2 3" xfId="5655" xr:uid="{D4CD976E-1C2F-4811-BFD9-352C34A4C0AC}"/>
    <cellStyle name="20% - Accent1 2 2 4 2 3 3 3 3" xfId="5656" xr:uid="{187379A7-DBC2-4C01-AB3B-9B88610915A8}"/>
    <cellStyle name="20% - Accent1 2 2 4 2 3 3 3 3 2" xfId="5657" xr:uid="{C9909664-751B-47AC-959E-85FB1D767F73}"/>
    <cellStyle name="20% - Accent1 2 2 4 2 3 3 3 4" xfId="5658" xr:uid="{112ED0AE-4628-40E9-B61B-77D417915A9F}"/>
    <cellStyle name="20% - Accent1 2 2 4 2 3 3 4" xfId="5659" xr:uid="{AAE8BA98-6117-4FDC-9396-0DC4D574336B}"/>
    <cellStyle name="20% - Accent1 2 2 4 2 3 3 4 2" xfId="5660" xr:uid="{25B0388B-A5D2-4580-A08D-8F44555B1122}"/>
    <cellStyle name="20% - Accent1 2 2 4 2 3 3 4 2 2" xfId="5661" xr:uid="{2B7C9998-55B6-4FF9-A1B4-85784F526E93}"/>
    <cellStyle name="20% - Accent1 2 2 4 2 3 3 4 2 2 2" xfId="5662" xr:uid="{F3B6385D-5DBF-4DFD-9B8A-5D4DDA299EC7}"/>
    <cellStyle name="20% - Accent1 2 2 4 2 3 3 4 2 3" xfId="5663" xr:uid="{D498236A-E78C-45CA-AC06-695F548EE558}"/>
    <cellStyle name="20% - Accent1 2 2 4 2 3 3 4 3" xfId="5664" xr:uid="{CC69FAED-548F-4106-A493-825B9F3E9BEB}"/>
    <cellStyle name="20% - Accent1 2 2 4 2 3 3 4 3 2" xfId="5665" xr:uid="{3DAD8F4B-9340-486F-9D34-73CFB4455F4A}"/>
    <cellStyle name="20% - Accent1 2 2 4 2 3 3 4 4" xfId="5666" xr:uid="{F6ED8D65-0342-4EBB-82E4-7C6B01326A8B}"/>
    <cellStyle name="20% - Accent1 2 2 4 2 3 3 5" xfId="5667" xr:uid="{15A3B553-A999-4C40-870A-FFD2F760051F}"/>
    <cellStyle name="20% - Accent1 2 2 4 2 3 3 5 2" xfId="5668" xr:uid="{5862FF34-0158-4CD5-B549-4C36BB13A8AF}"/>
    <cellStyle name="20% - Accent1 2 2 4 2 3 3 5 2 2" xfId="5669" xr:uid="{A0A9A4D2-CABB-4668-8B9D-DD541A9D636F}"/>
    <cellStyle name="20% - Accent1 2 2 4 2 3 3 5 3" xfId="5670" xr:uid="{09DB2ED6-2EA4-4DFA-ACFB-08B421E9105E}"/>
    <cellStyle name="20% - Accent1 2 2 4 2 3 3 6" xfId="5671" xr:uid="{F9174664-63A1-4CFB-BC4F-79F8EA145E9E}"/>
    <cellStyle name="20% - Accent1 2 2 4 2 3 3 6 2" xfId="5672" xr:uid="{37B1E47B-A174-4533-9AC7-BCD01B77F0DD}"/>
    <cellStyle name="20% - Accent1 2 2 4 2 3 3 6 2 2" xfId="5673" xr:uid="{4AAEE2C0-FD63-44AC-B6ED-123FFDCBF2E1}"/>
    <cellStyle name="20% - Accent1 2 2 4 2 3 3 6 3" xfId="5674" xr:uid="{EFCA4997-FAD6-4EB6-ABE3-EBDDFF05C4D2}"/>
    <cellStyle name="20% - Accent1 2 2 4 2 3 3 7" xfId="5675" xr:uid="{C0700C2F-9DD8-41EB-98A1-6507A1D8F5BF}"/>
    <cellStyle name="20% - Accent1 2 2 4 2 3 3 7 2" xfId="5676" xr:uid="{48BFA3C0-017A-4CE6-96C3-4B62C45B9B3A}"/>
    <cellStyle name="20% - Accent1 2 2 4 2 3 3 8" xfId="5677" xr:uid="{1B6B67F5-A264-44FF-AF32-4B2DBFAF6E58}"/>
    <cellStyle name="20% - Accent1 2 2 4 2 3 3 8 2" xfId="5678" xr:uid="{DE78AB95-E0B5-49DB-9D11-BA5210C87A53}"/>
    <cellStyle name="20% - Accent1 2 2 4 2 3 3 9" xfId="5679" xr:uid="{F662664D-CFA6-43EC-BB15-0B0629DD8999}"/>
    <cellStyle name="20% - Accent1 2 2 4 2 3 4" xfId="5680" xr:uid="{1F670B59-C162-4F7B-A017-4EC898A975F3}"/>
    <cellStyle name="20% - Accent1 2 2 4 2 3 4 2" xfId="5681" xr:uid="{21C704BE-03B5-46AD-A2E8-481E035E6080}"/>
    <cellStyle name="20% - Accent1 2 2 4 2 3 4 2 2" xfId="5682" xr:uid="{3ACE775C-3C4D-4AEE-B04D-C84EB5933A9D}"/>
    <cellStyle name="20% - Accent1 2 2 4 2 3 4 2 2 2" xfId="5683" xr:uid="{D21C84B5-64AF-4D39-B53C-846E5663B2C8}"/>
    <cellStyle name="20% - Accent1 2 2 4 2 3 4 2 3" xfId="5684" xr:uid="{2BF2C140-3E0E-4254-B853-450456AECB0B}"/>
    <cellStyle name="20% - Accent1 2 2 4 2 3 4 3" xfId="5685" xr:uid="{0C48761D-0595-4BC3-9820-F46EF6FF2830}"/>
    <cellStyle name="20% - Accent1 2 2 4 2 3 4 3 2" xfId="5686" xr:uid="{E4E4B353-87C7-462B-8E53-B2E3D568D34C}"/>
    <cellStyle name="20% - Accent1 2 2 4 2 3 4 4" xfId="5687" xr:uid="{986329A9-D625-4D4A-B001-3D0F0079D4D4}"/>
    <cellStyle name="20% - Accent1 2 2 4 2 3 5" xfId="5688" xr:uid="{2DD7C7F9-3762-4254-8068-C1B09D0A9F4D}"/>
    <cellStyle name="20% - Accent1 2 2 4 2 3 5 2" xfId="5689" xr:uid="{599C9935-9345-4025-B926-0EC3909D3AFC}"/>
    <cellStyle name="20% - Accent1 2 2 4 2 3 5 2 2" xfId="5690" xr:uid="{B9D3853F-D663-4DDF-983A-E96EF2690755}"/>
    <cellStyle name="20% - Accent1 2 2 4 2 3 5 2 2 2" xfId="5691" xr:uid="{D8019425-2316-4612-A6A7-23C355EBCBEC}"/>
    <cellStyle name="20% - Accent1 2 2 4 2 3 5 2 3" xfId="5692" xr:uid="{514AA92E-6426-4558-8114-80B80EC9387F}"/>
    <cellStyle name="20% - Accent1 2 2 4 2 3 5 3" xfId="5693" xr:uid="{4146D839-11F1-4405-8C32-C4889237EBCF}"/>
    <cellStyle name="20% - Accent1 2 2 4 2 3 5 3 2" xfId="5694" xr:uid="{6E629169-8A8C-41CD-9237-71209B97CB31}"/>
    <cellStyle name="20% - Accent1 2 2 4 2 3 5 4" xfId="5695" xr:uid="{419CBDE2-C3C0-4B6B-9236-7F3DE538742A}"/>
    <cellStyle name="20% - Accent1 2 2 4 2 3 6" xfId="5696" xr:uid="{1DC3097B-1D44-4D6D-A9C0-53716635438B}"/>
    <cellStyle name="20% - Accent1 2 2 4 2 3 6 2" xfId="5697" xr:uid="{FD2D5B96-8C58-44BA-87F0-C20565C4D143}"/>
    <cellStyle name="20% - Accent1 2 2 4 2 3 6 2 2" xfId="5698" xr:uid="{BC99C1AB-0AA7-4943-83C9-F719580B9A22}"/>
    <cellStyle name="20% - Accent1 2 2 4 2 3 6 2 2 2" xfId="5699" xr:uid="{81385A57-5E7F-4978-A06A-C667B53F3903}"/>
    <cellStyle name="20% - Accent1 2 2 4 2 3 6 2 3" xfId="5700" xr:uid="{9B7A3805-2F94-4E53-A108-48B1499AE725}"/>
    <cellStyle name="20% - Accent1 2 2 4 2 3 6 3" xfId="5701" xr:uid="{DF99D7E2-4869-42D9-B967-C2E7002DC966}"/>
    <cellStyle name="20% - Accent1 2 2 4 2 3 6 3 2" xfId="5702" xr:uid="{D4599BCB-6309-49BE-99B3-4743562081D9}"/>
    <cellStyle name="20% - Accent1 2 2 4 2 3 6 4" xfId="5703" xr:uid="{73DCF085-17F7-4A9D-B325-CDD0D1174CA0}"/>
    <cellStyle name="20% - Accent1 2 2 4 2 3 7" xfId="5704" xr:uid="{111BBD69-D6BC-4051-B4D1-1268FCF6E5CC}"/>
    <cellStyle name="20% - Accent1 2 2 4 2 3 7 2" xfId="5705" xr:uid="{154D845E-E612-4F84-961A-6450BC63F00F}"/>
    <cellStyle name="20% - Accent1 2 2 4 2 3 7 2 2" xfId="5706" xr:uid="{65FA609F-9147-4F25-B275-8A691D6E0BAE}"/>
    <cellStyle name="20% - Accent1 2 2 4 2 3 7 3" xfId="5707" xr:uid="{043A3621-C480-4E2D-9638-1951EFE1ACC1}"/>
    <cellStyle name="20% - Accent1 2 2 4 2 3 8" xfId="5708" xr:uid="{AC1B6F1E-3F36-4ECD-8981-412DF40AF739}"/>
    <cellStyle name="20% - Accent1 2 2 4 2 3 8 2" xfId="5709" xr:uid="{56FF39EB-003A-4039-B693-1EAC0D38D473}"/>
    <cellStyle name="20% - Accent1 2 2 4 2 3 8 2 2" xfId="5710" xr:uid="{EACF425C-B430-4599-8FDF-70C75CCB687F}"/>
    <cellStyle name="20% - Accent1 2 2 4 2 3 8 3" xfId="5711" xr:uid="{0E4C3457-839F-417D-9471-B5D81595289E}"/>
    <cellStyle name="20% - Accent1 2 2 4 2 3 9" xfId="5712" xr:uid="{D19D23C5-CC52-48BE-800A-17A85046C058}"/>
    <cellStyle name="20% - Accent1 2 2 4 2 3 9 2" xfId="5713" xr:uid="{940A7D29-4765-444A-8E2F-F272798D7B50}"/>
    <cellStyle name="20% - Accent1 2 2 4 2 4" xfId="5714" xr:uid="{51F29082-61F2-4629-976E-794DA27022EB}"/>
    <cellStyle name="20% - Accent1 2 2 4 2 4 10" xfId="5715" xr:uid="{02411911-2545-4130-961F-F5C1547307F3}"/>
    <cellStyle name="20% - Accent1 2 2 4 2 4 10 2" xfId="5716" xr:uid="{571113AA-7145-4DD2-BDB0-3A8CD69735AC}"/>
    <cellStyle name="20% - Accent1 2 2 4 2 4 11" xfId="5717" xr:uid="{ED62CD19-1C01-437A-BB2D-31010FBCEECE}"/>
    <cellStyle name="20% - Accent1 2 2 4 2 4 2" xfId="5718" xr:uid="{4B50871A-04A1-401B-BF8A-CFB11170115A}"/>
    <cellStyle name="20% - Accent1 2 2 4 2 4 2 2" xfId="5719" xr:uid="{37EE5AAB-A011-449E-878F-6815E2083B96}"/>
    <cellStyle name="20% - Accent1 2 2 4 2 4 2 2 2" xfId="5720" xr:uid="{4CF78D67-A38A-4F1B-B7E7-7FC716E935FA}"/>
    <cellStyle name="20% - Accent1 2 2 4 2 4 2 2 2 2" xfId="5721" xr:uid="{0CBED002-797D-4A4F-BE0A-5EE40171B992}"/>
    <cellStyle name="20% - Accent1 2 2 4 2 4 2 2 2 2 2" xfId="5722" xr:uid="{12E34343-BC6C-4EC0-9446-C6BFC59E888F}"/>
    <cellStyle name="20% - Accent1 2 2 4 2 4 2 2 2 3" xfId="5723" xr:uid="{284E9CBD-C82E-418F-8D56-5F9AD9966AD4}"/>
    <cellStyle name="20% - Accent1 2 2 4 2 4 2 2 3" xfId="5724" xr:uid="{FCC08DDA-FCDB-4ECE-8D43-94A7D9F0C276}"/>
    <cellStyle name="20% - Accent1 2 2 4 2 4 2 2 3 2" xfId="5725" xr:uid="{94BB2C70-7693-4B62-ACAF-386888104A9E}"/>
    <cellStyle name="20% - Accent1 2 2 4 2 4 2 2 4" xfId="5726" xr:uid="{F656C4C4-665E-495F-B89E-8BAE10BD3CE5}"/>
    <cellStyle name="20% - Accent1 2 2 4 2 4 2 3" xfId="5727" xr:uid="{C2A3613A-C9BA-474E-BC12-E94725871CFD}"/>
    <cellStyle name="20% - Accent1 2 2 4 2 4 2 3 2" xfId="5728" xr:uid="{52907181-AAA2-458F-8925-729158DC20EF}"/>
    <cellStyle name="20% - Accent1 2 2 4 2 4 2 3 2 2" xfId="5729" xr:uid="{AE1610CE-8D95-41F6-800C-B99CA764EBD1}"/>
    <cellStyle name="20% - Accent1 2 2 4 2 4 2 3 2 2 2" xfId="5730" xr:uid="{84C27259-77E6-4FA0-8B6E-516CD6DB0411}"/>
    <cellStyle name="20% - Accent1 2 2 4 2 4 2 3 2 3" xfId="5731" xr:uid="{E35A948E-6592-4C51-A83F-49C4E1AA14F4}"/>
    <cellStyle name="20% - Accent1 2 2 4 2 4 2 3 3" xfId="5732" xr:uid="{358AD63A-078D-4B01-8380-C1355371B401}"/>
    <cellStyle name="20% - Accent1 2 2 4 2 4 2 3 3 2" xfId="5733" xr:uid="{69E01E07-CE68-4C38-8436-AA66FE94D38D}"/>
    <cellStyle name="20% - Accent1 2 2 4 2 4 2 3 4" xfId="5734" xr:uid="{0CA12F0A-2551-4907-BEFE-53D4F49908CA}"/>
    <cellStyle name="20% - Accent1 2 2 4 2 4 2 4" xfId="5735" xr:uid="{A2809B43-70BE-4630-A544-D5865A1B61F0}"/>
    <cellStyle name="20% - Accent1 2 2 4 2 4 2 4 2" xfId="5736" xr:uid="{59A7DC87-89D5-480D-9388-61B287334476}"/>
    <cellStyle name="20% - Accent1 2 2 4 2 4 2 4 2 2" xfId="5737" xr:uid="{A08EAA23-08B0-4375-8D41-ECC283631992}"/>
    <cellStyle name="20% - Accent1 2 2 4 2 4 2 4 2 2 2" xfId="5738" xr:uid="{B5CE1663-7661-4A6D-9022-F9DDEDBE93F4}"/>
    <cellStyle name="20% - Accent1 2 2 4 2 4 2 4 2 3" xfId="5739" xr:uid="{5A8828AF-911D-44BF-B031-9987A1A0E04A}"/>
    <cellStyle name="20% - Accent1 2 2 4 2 4 2 4 3" xfId="5740" xr:uid="{80BC37CB-F2C8-46CC-94FF-267F3A17DC28}"/>
    <cellStyle name="20% - Accent1 2 2 4 2 4 2 4 3 2" xfId="5741" xr:uid="{44334F7D-2460-4908-86C0-63C8EAFE7301}"/>
    <cellStyle name="20% - Accent1 2 2 4 2 4 2 4 4" xfId="5742" xr:uid="{678B55D2-BD68-4F69-B2A8-77352DD3B2CC}"/>
    <cellStyle name="20% - Accent1 2 2 4 2 4 2 5" xfId="5743" xr:uid="{D793E2D7-B188-4930-A840-E7CE1E2AFD71}"/>
    <cellStyle name="20% - Accent1 2 2 4 2 4 2 5 2" xfId="5744" xr:uid="{EEE91ADD-D31D-4C9B-953B-B816D36827FC}"/>
    <cellStyle name="20% - Accent1 2 2 4 2 4 2 5 2 2" xfId="5745" xr:uid="{6EAEE29C-A463-4F9C-8D2E-0F7F27BB586D}"/>
    <cellStyle name="20% - Accent1 2 2 4 2 4 2 5 3" xfId="5746" xr:uid="{CA09D78F-7D5E-4714-9D43-6B9BB597F37C}"/>
    <cellStyle name="20% - Accent1 2 2 4 2 4 2 6" xfId="5747" xr:uid="{32396F0A-C83F-488E-8FD3-1407064621EF}"/>
    <cellStyle name="20% - Accent1 2 2 4 2 4 2 6 2" xfId="5748" xr:uid="{8114D923-6BD8-4DF9-9D44-0F7D659C9062}"/>
    <cellStyle name="20% - Accent1 2 2 4 2 4 2 6 2 2" xfId="5749" xr:uid="{B66641F2-331E-491A-B036-E6DF34DA9696}"/>
    <cellStyle name="20% - Accent1 2 2 4 2 4 2 6 3" xfId="5750" xr:uid="{34EC4FCC-33E9-4335-B9DB-A8A338F72423}"/>
    <cellStyle name="20% - Accent1 2 2 4 2 4 2 7" xfId="5751" xr:uid="{73FF9FE1-7802-4011-B247-32EE71E621DD}"/>
    <cellStyle name="20% - Accent1 2 2 4 2 4 2 7 2" xfId="5752" xr:uid="{180870F1-4FFF-4BAB-B91B-3D78333E0C4D}"/>
    <cellStyle name="20% - Accent1 2 2 4 2 4 2 8" xfId="5753" xr:uid="{1779C234-DF1D-4F4F-8047-690D9D91A307}"/>
    <cellStyle name="20% - Accent1 2 2 4 2 4 2 8 2" xfId="5754" xr:uid="{CBAAC987-17F4-41FC-AF5F-23A33400AB57}"/>
    <cellStyle name="20% - Accent1 2 2 4 2 4 2 9" xfId="5755" xr:uid="{AC1E201D-591A-4B79-A845-6784426FDDBD}"/>
    <cellStyle name="20% - Accent1 2 2 4 2 4 3" xfId="5756" xr:uid="{8AA3FB2A-ED5A-468D-B6AC-5B3810399B67}"/>
    <cellStyle name="20% - Accent1 2 2 4 2 4 3 2" xfId="5757" xr:uid="{F2D6ADEF-5A68-4DE9-B694-8CD3AE6EB7E2}"/>
    <cellStyle name="20% - Accent1 2 2 4 2 4 3 2 2" xfId="5758" xr:uid="{876A0549-38BF-485F-B677-F3C860236127}"/>
    <cellStyle name="20% - Accent1 2 2 4 2 4 3 2 2 2" xfId="5759" xr:uid="{46D19AF6-084A-4129-8CCF-6F42E5D95359}"/>
    <cellStyle name="20% - Accent1 2 2 4 2 4 3 2 2 2 2" xfId="5760" xr:uid="{717F0E02-BEEB-4CAA-B9DC-F2A43781B074}"/>
    <cellStyle name="20% - Accent1 2 2 4 2 4 3 2 2 3" xfId="5761" xr:uid="{715B891F-6DFB-4483-BE44-C28B7F56B7FD}"/>
    <cellStyle name="20% - Accent1 2 2 4 2 4 3 2 3" xfId="5762" xr:uid="{5408B7B9-79C4-4F32-8D09-EE7A98C431C3}"/>
    <cellStyle name="20% - Accent1 2 2 4 2 4 3 2 3 2" xfId="5763" xr:uid="{7C6BF8E4-0E89-428B-B7C8-FC9EA052DF9D}"/>
    <cellStyle name="20% - Accent1 2 2 4 2 4 3 2 4" xfId="5764" xr:uid="{C7B2A79D-CAE5-4622-B0A7-5F020D6044BF}"/>
    <cellStyle name="20% - Accent1 2 2 4 2 4 3 3" xfId="5765" xr:uid="{F9351471-5B0B-4991-B7BC-B9E04F2BBB9F}"/>
    <cellStyle name="20% - Accent1 2 2 4 2 4 3 3 2" xfId="5766" xr:uid="{36E6749C-BBA3-4F79-928B-746B24EF0B7A}"/>
    <cellStyle name="20% - Accent1 2 2 4 2 4 3 3 2 2" xfId="5767" xr:uid="{28A5B5C7-8F4E-46DB-9403-1D207D1094BB}"/>
    <cellStyle name="20% - Accent1 2 2 4 2 4 3 3 2 2 2" xfId="5768" xr:uid="{731E91F1-8AC6-4042-9801-A08C6177CF48}"/>
    <cellStyle name="20% - Accent1 2 2 4 2 4 3 3 2 3" xfId="5769" xr:uid="{166B268F-1D1B-4D31-91DA-B1961F31DEF1}"/>
    <cellStyle name="20% - Accent1 2 2 4 2 4 3 3 3" xfId="5770" xr:uid="{8C279E31-4AD0-403E-AAEB-7C0670B83302}"/>
    <cellStyle name="20% - Accent1 2 2 4 2 4 3 3 3 2" xfId="5771" xr:uid="{176EE59D-2A26-4ADB-806A-29A97EA30260}"/>
    <cellStyle name="20% - Accent1 2 2 4 2 4 3 3 4" xfId="5772" xr:uid="{6C203EB5-A8A0-4ED3-B025-ECA1D8283337}"/>
    <cellStyle name="20% - Accent1 2 2 4 2 4 3 4" xfId="5773" xr:uid="{F4C4692E-0C02-40B9-ADBA-47DE9C542735}"/>
    <cellStyle name="20% - Accent1 2 2 4 2 4 3 4 2" xfId="5774" xr:uid="{145AF811-A226-4AD0-BFEA-FDFBE0C279E4}"/>
    <cellStyle name="20% - Accent1 2 2 4 2 4 3 4 2 2" xfId="5775" xr:uid="{FD24F0CF-58F6-49F3-958B-43F46337F7D8}"/>
    <cellStyle name="20% - Accent1 2 2 4 2 4 3 4 2 2 2" xfId="5776" xr:uid="{492B1A4A-D539-4506-BD4A-EDA614BD17CB}"/>
    <cellStyle name="20% - Accent1 2 2 4 2 4 3 4 2 3" xfId="5777" xr:uid="{5DDFA035-3B18-40E7-8AD4-EEA9AB184749}"/>
    <cellStyle name="20% - Accent1 2 2 4 2 4 3 4 3" xfId="5778" xr:uid="{6B0AD95B-6929-4324-965D-95F9066F2B59}"/>
    <cellStyle name="20% - Accent1 2 2 4 2 4 3 4 3 2" xfId="5779" xr:uid="{976A83D2-3DC5-4E63-9985-5B5D8C26C6C1}"/>
    <cellStyle name="20% - Accent1 2 2 4 2 4 3 4 4" xfId="5780" xr:uid="{A54A176B-E1D6-4157-A5FD-A45497B6EDBF}"/>
    <cellStyle name="20% - Accent1 2 2 4 2 4 3 5" xfId="5781" xr:uid="{BF9D3731-FC6B-4768-920C-61223B8A6ED1}"/>
    <cellStyle name="20% - Accent1 2 2 4 2 4 3 5 2" xfId="5782" xr:uid="{93FE42E3-1B6E-4EAC-9786-83D42F61F017}"/>
    <cellStyle name="20% - Accent1 2 2 4 2 4 3 5 2 2" xfId="5783" xr:uid="{E7113EB6-E4B8-4B21-9458-BB1D7BE65DBB}"/>
    <cellStyle name="20% - Accent1 2 2 4 2 4 3 5 3" xfId="5784" xr:uid="{9B8EABB0-F8B5-4DEA-89C9-14C1ECFEB9DC}"/>
    <cellStyle name="20% - Accent1 2 2 4 2 4 3 6" xfId="5785" xr:uid="{E302961B-046A-4E2C-A20D-FB93ECE0C330}"/>
    <cellStyle name="20% - Accent1 2 2 4 2 4 3 6 2" xfId="5786" xr:uid="{13B2F435-AC94-4A8E-9661-708D1D82EBDF}"/>
    <cellStyle name="20% - Accent1 2 2 4 2 4 3 6 2 2" xfId="5787" xr:uid="{79802255-4C5E-4242-9604-CC8D554C0650}"/>
    <cellStyle name="20% - Accent1 2 2 4 2 4 3 6 3" xfId="5788" xr:uid="{ACB4CBC3-F981-4C3B-B53E-BBB4557FDE70}"/>
    <cellStyle name="20% - Accent1 2 2 4 2 4 3 7" xfId="5789" xr:uid="{93505CA4-E267-40C1-B0CD-CAC59E34DA3E}"/>
    <cellStyle name="20% - Accent1 2 2 4 2 4 3 7 2" xfId="5790" xr:uid="{1FC68B5B-CE86-4944-8D5A-28BA5D38599C}"/>
    <cellStyle name="20% - Accent1 2 2 4 2 4 3 8" xfId="5791" xr:uid="{8925BB3A-C4EF-49DA-963A-9A59BC3503D7}"/>
    <cellStyle name="20% - Accent1 2 2 4 2 4 3 8 2" xfId="5792" xr:uid="{EA8BEE94-D0E5-4B5A-B4EB-02467D083598}"/>
    <cellStyle name="20% - Accent1 2 2 4 2 4 3 9" xfId="5793" xr:uid="{A6C4F0B6-0AE0-461E-AE98-248B0121D421}"/>
    <cellStyle name="20% - Accent1 2 2 4 2 4 4" xfId="5794" xr:uid="{822811E9-9028-4DF5-804C-472305B161B1}"/>
    <cellStyle name="20% - Accent1 2 2 4 2 4 4 2" xfId="5795" xr:uid="{A1FC8ABD-1AC6-471E-BBF3-29CF9CDFD4C9}"/>
    <cellStyle name="20% - Accent1 2 2 4 2 4 4 2 2" xfId="5796" xr:uid="{428A50B6-F374-411B-84A9-4CCD150DF41A}"/>
    <cellStyle name="20% - Accent1 2 2 4 2 4 4 2 2 2" xfId="5797" xr:uid="{E799EF03-6C33-40B3-ACD0-8A55371EBEB4}"/>
    <cellStyle name="20% - Accent1 2 2 4 2 4 4 2 3" xfId="5798" xr:uid="{C3A1BFE9-15EB-4D6C-BD72-3BDD60FEDEEB}"/>
    <cellStyle name="20% - Accent1 2 2 4 2 4 4 3" xfId="5799" xr:uid="{A0BD8D09-7A2C-4207-B104-4E29E401E045}"/>
    <cellStyle name="20% - Accent1 2 2 4 2 4 4 3 2" xfId="5800" xr:uid="{C9E3150C-B915-4430-937D-9366CEC41C54}"/>
    <cellStyle name="20% - Accent1 2 2 4 2 4 4 4" xfId="5801" xr:uid="{512284F4-36F7-47ED-9DDC-52F505348B8A}"/>
    <cellStyle name="20% - Accent1 2 2 4 2 4 5" xfId="5802" xr:uid="{CB5E8B31-D647-431F-8A49-42BDD1DFFD04}"/>
    <cellStyle name="20% - Accent1 2 2 4 2 4 5 2" xfId="5803" xr:uid="{9237D836-9F42-44B8-B159-8D4F8F4D8FBF}"/>
    <cellStyle name="20% - Accent1 2 2 4 2 4 5 2 2" xfId="5804" xr:uid="{822482F4-EADB-42FB-8F3B-F85682F4EC13}"/>
    <cellStyle name="20% - Accent1 2 2 4 2 4 5 2 2 2" xfId="5805" xr:uid="{9C8DB44B-DF31-4611-A0DA-1DE31B80BE37}"/>
    <cellStyle name="20% - Accent1 2 2 4 2 4 5 2 3" xfId="5806" xr:uid="{2B697BC9-4087-4277-8863-EBFA613FECCA}"/>
    <cellStyle name="20% - Accent1 2 2 4 2 4 5 3" xfId="5807" xr:uid="{7D7E2749-A8D7-451C-A7FB-763E23923461}"/>
    <cellStyle name="20% - Accent1 2 2 4 2 4 5 3 2" xfId="5808" xr:uid="{88666983-16FE-407E-B3C3-A35863E83429}"/>
    <cellStyle name="20% - Accent1 2 2 4 2 4 5 4" xfId="5809" xr:uid="{10E56311-8F6E-4883-9B36-D561792B36DF}"/>
    <cellStyle name="20% - Accent1 2 2 4 2 4 6" xfId="5810" xr:uid="{235B75E1-17E5-451D-B639-71489182DEF1}"/>
    <cellStyle name="20% - Accent1 2 2 4 2 4 6 2" xfId="5811" xr:uid="{20AFB062-0D98-45F0-9BFF-C80327103F7A}"/>
    <cellStyle name="20% - Accent1 2 2 4 2 4 6 2 2" xfId="5812" xr:uid="{1E754354-72F3-4210-8396-6931E2324159}"/>
    <cellStyle name="20% - Accent1 2 2 4 2 4 6 2 2 2" xfId="5813" xr:uid="{2FD118EA-EF8B-41D0-A8BF-066FBC98CC19}"/>
    <cellStyle name="20% - Accent1 2 2 4 2 4 6 2 3" xfId="5814" xr:uid="{1D0E71E2-1B5B-4BE6-B7F3-25A9BB6B7464}"/>
    <cellStyle name="20% - Accent1 2 2 4 2 4 6 3" xfId="5815" xr:uid="{24A68499-3F6B-4013-8204-1F59A35D39DA}"/>
    <cellStyle name="20% - Accent1 2 2 4 2 4 6 3 2" xfId="5816" xr:uid="{4ED12830-3C06-4B9C-B51F-5A9814EC5FB3}"/>
    <cellStyle name="20% - Accent1 2 2 4 2 4 6 4" xfId="5817" xr:uid="{B32EB44B-476C-4337-8B20-F70656500D36}"/>
    <cellStyle name="20% - Accent1 2 2 4 2 4 7" xfId="5818" xr:uid="{79277737-2DBB-4EBD-AAEE-BE9828F384F9}"/>
    <cellStyle name="20% - Accent1 2 2 4 2 4 7 2" xfId="5819" xr:uid="{D40F9996-8B6E-423C-9DBD-C508E1A72957}"/>
    <cellStyle name="20% - Accent1 2 2 4 2 4 7 2 2" xfId="5820" xr:uid="{50D0E8D4-0323-40E4-ADAE-5E475C32A4BD}"/>
    <cellStyle name="20% - Accent1 2 2 4 2 4 7 3" xfId="5821" xr:uid="{B3F1D2DD-9057-41E8-8EDA-6C6C72684661}"/>
    <cellStyle name="20% - Accent1 2 2 4 2 4 8" xfId="5822" xr:uid="{13DBEEC4-D8D7-4F39-87CF-15A0029BD74A}"/>
    <cellStyle name="20% - Accent1 2 2 4 2 4 8 2" xfId="5823" xr:uid="{7A0DC0BE-958A-4F3D-AEA5-9E81CBB4E68A}"/>
    <cellStyle name="20% - Accent1 2 2 4 2 4 8 2 2" xfId="5824" xr:uid="{0FDBF81A-9503-41AB-8424-69D81F8FDF06}"/>
    <cellStyle name="20% - Accent1 2 2 4 2 4 8 3" xfId="5825" xr:uid="{871D97CD-CADC-4427-9FC6-4AFBF62CD2F7}"/>
    <cellStyle name="20% - Accent1 2 2 4 2 4 9" xfId="5826" xr:uid="{EF271752-E344-40B3-A280-667E612F4157}"/>
    <cellStyle name="20% - Accent1 2 2 4 2 4 9 2" xfId="5827" xr:uid="{DA5BD957-82F4-4317-98AD-4E79D3E9F11A}"/>
    <cellStyle name="20% - Accent1 2 2 4 2 5" xfId="5828" xr:uid="{8ED9647E-5F55-4C66-86CB-63B2DC21D66B}"/>
    <cellStyle name="20% - Accent1 2 2 4 2 5 10" xfId="5829" xr:uid="{441B9012-520F-4B47-B253-3D170461B846}"/>
    <cellStyle name="20% - Accent1 2 2 4 2 5 10 2" xfId="5830" xr:uid="{8D0B93CC-5307-46D5-AC7A-62A527634B99}"/>
    <cellStyle name="20% - Accent1 2 2 4 2 5 11" xfId="5831" xr:uid="{8E8C3588-538D-4D32-A1AC-5FB846C52AFF}"/>
    <cellStyle name="20% - Accent1 2 2 4 2 5 2" xfId="5832" xr:uid="{1B32EEA2-2E7E-4E27-9EE0-B5081BB594D2}"/>
    <cellStyle name="20% - Accent1 2 2 4 2 5 2 2" xfId="5833" xr:uid="{055F8643-4D8F-4E96-9620-DDEC106621A3}"/>
    <cellStyle name="20% - Accent1 2 2 4 2 5 2 2 2" xfId="5834" xr:uid="{74160E0A-B44A-45B8-9CF0-21B3C64B5055}"/>
    <cellStyle name="20% - Accent1 2 2 4 2 5 2 2 2 2" xfId="5835" xr:uid="{B25D02FD-B776-48FC-8030-6F9BD2174AE5}"/>
    <cellStyle name="20% - Accent1 2 2 4 2 5 2 2 2 2 2" xfId="5836" xr:uid="{B52A97E4-E278-4742-863A-FA137AA194C1}"/>
    <cellStyle name="20% - Accent1 2 2 4 2 5 2 2 2 3" xfId="5837" xr:uid="{64DE70FD-DB50-4D65-B8D1-AB3501D648D4}"/>
    <cellStyle name="20% - Accent1 2 2 4 2 5 2 2 3" xfId="5838" xr:uid="{C460BFA1-E61E-4C1A-9107-D062F3EE19FF}"/>
    <cellStyle name="20% - Accent1 2 2 4 2 5 2 2 3 2" xfId="5839" xr:uid="{83C8BD65-E552-4980-BE41-2399AAE4331B}"/>
    <cellStyle name="20% - Accent1 2 2 4 2 5 2 2 4" xfId="5840" xr:uid="{BE2854BD-D555-4D64-B864-6D4BBFAA870E}"/>
    <cellStyle name="20% - Accent1 2 2 4 2 5 2 3" xfId="5841" xr:uid="{AEAC2169-DEA0-4450-B561-DE55E7BD45C3}"/>
    <cellStyle name="20% - Accent1 2 2 4 2 5 2 3 2" xfId="5842" xr:uid="{E0D354C0-6BC7-4965-9F19-4E97062E0AD6}"/>
    <cellStyle name="20% - Accent1 2 2 4 2 5 2 3 2 2" xfId="5843" xr:uid="{4D32DA41-8E1F-4C94-BF42-DCFA304A8A68}"/>
    <cellStyle name="20% - Accent1 2 2 4 2 5 2 3 2 2 2" xfId="5844" xr:uid="{A65E0CBC-0017-4ED7-895A-8C23FF26A835}"/>
    <cellStyle name="20% - Accent1 2 2 4 2 5 2 3 2 3" xfId="5845" xr:uid="{82F4C24A-2514-4D4C-89A7-C81ED432D570}"/>
    <cellStyle name="20% - Accent1 2 2 4 2 5 2 3 3" xfId="5846" xr:uid="{5BC115D7-1073-4300-A818-749A95CCD294}"/>
    <cellStyle name="20% - Accent1 2 2 4 2 5 2 3 3 2" xfId="5847" xr:uid="{98A9BD6A-FB4D-4BF4-BB74-BE8FCD19E395}"/>
    <cellStyle name="20% - Accent1 2 2 4 2 5 2 3 4" xfId="5848" xr:uid="{20689AA9-427E-466F-8B9E-9017BCA60285}"/>
    <cellStyle name="20% - Accent1 2 2 4 2 5 2 4" xfId="5849" xr:uid="{CC0E284C-FE07-4716-BF34-616F1E069934}"/>
    <cellStyle name="20% - Accent1 2 2 4 2 5 2 4 2" xfId="5850" xr:uid="{5875C84E-0E3D-4A20-9526-BDCF9C64A2D5}"/>
    <cellStyle name="20% - Accent1 2 2 4 2 5 2 4 2 2" xfId="5851" xr:uid="{137A55FD-B335-4B4B-83F1-1AAEF605AE3E}"/>
    <cellStyle name="20% - Accent1 2 2 4 2 5 2 4 2 2 2" xfId="5852" xr:uid="{FB4B6E77-6B1C-4548-9D7C-A90217051B2A}"/>
    <cellStyle name="20% - Accent1 2 2 4 2 5 2 4 2 3" xfId="5853" xr:uid="{1A968FA8-63D4-41A3-AFD7-C7C18F644492}"/>
    <cellStyle name="20% - Accent1 2 2 4 2 5 2 4 3" xfId="5854" xr:uid="{A2A41110-F0B1-4943-9B88-0B92330DE42C}"/>
    <cellStyle name="20% - Accent1 2 2 4 2 5 2 4 3 2" xfId="5855" xr:uid="{B2CE67D5-B903-4F89-A5BA-07C78D1F2381}"/>
    <cellStyle name="20% - Accent1 2 2 4 2 5 2 4 4" xfId="5856" xr:uid="{15378B3C-456F-4ECF-ADFD-17AE8BA2AD1B}"/>
    <cellStyle name="20% - Accent1 2 2 4 2 5 2 5" xfId="5857" xr:uid="{73F556E2-E86B-4259-8191-691A31F2DBDF}"/>
    <cellStyle name="20% - Accent1 2 2 4 2 5 2 5 2" xfId="5858" xr:uid="{8F00E175-C13A-403E-A0B8-D51BC49C66A9}"/>
    <cellStyle name="20% - Accent1 2 2 4 2 5 2 5 2 2" xfId="5859" xr:uid="{1424A74B-95C9-42F7-8AF8-B6053698F07C}"/>
    <cellStyle name="20% - Accent1 2 2 4 2 5 2 5 3" xfId="5860" xr:uid="{CC2FD74E-B15F-40AC-93D7-EC231BE584D6}"/>
    <cellStyle name="20% - Accent1 2 2 4 2 5 2 6" xfId="5861" xr:uid="{085B173D-D0B6-43A8-AB7A-C6965C8D822B}"/>
    <cellStyle name="20% - Accent1 2 2 4 2 5 2 6 2" xfId="5862" xr:uid="{99C3E5AA-8E79-4F30-B89D-479BB70ACE94}"/>
    <cellStyle name="20% - Accent1 2 2 4 2 5 2 6 2 2" xfId="5863" xr:uid="{1102440F-B4F1-4FD8-9F45-512AAC5DA9EF}"/>
    <cellStyle name="20% - Accent1 2 2 4 2 5 2 6 3" xfId="5864" xr:uid="{139C526A-8A7D-4B0C-9547-36D4285C3D61}"/>
    <cellStyle name="20% - Accent1 2 2 4 2 5 2 7" xfId="5865" xr:uid="{31567EF8-18D1-45EC-A54B-0FC957667A1A}"/>
    <cellStyle name="20% - Accent1 2 2 4 2 5 2 7 2" xfId="5866" xr:uid="{4BCDD963-1C49-404A-95C1-2490E4359B46}"/>
    <cellStyle name="20% - Accent1 2 2 4 2 5 2 8" xfId="5867" xr:uid="{726DCB52-0B37-4416-9F14-D6A29D60BA5F}"/>
    <cellStyle name="20% - Accent1 2 2 4 2 5 2 8 2" xfId="5868" xr:uid="{F3CE6DD3-AF99-4720-A6ED-F7DACB1C575F}"/>
    <cellStyle name="20% - Accent1 2 2 4 2 5 2 9" xfId="5869" xr:uid="{19DDBA70-660A-428D-B881-8FB2D09A8E68}"/>
    <cellStyle name="20% - Accent1 2 2 4 2 5 3" xfId="5870" xr:uid="{86F5A7A4-5FF9-48FC-BA41-B3048116BFC0}"/>
    <cellStyle name="20% - Accent1 2 2 4 2 5 3 2" xfId="5871" xr:uid="{7E965085-5B32-417B-9457-718FBF56858D}"/>
    <cellStyle name="20% - Accent1 2 2 4 2 5 3 2 2" xfId="5872" xr:uid="{F36989D7-FF1F-4BDD-97E9-16D792D18DE8}"/>
    <cellStyle name="20% - Accent1 2 2 4 2 5 3 2 2 2" xfId="5873" xr:uid="{569F68F6-A93C-4E6D-A160-3D27368A5055}"/>
    <cellStyle name="20% - Accent1 2 2 4 2 5 3 2 2 2 2" xfId="5874" xr:uid="{FE62CEAC-7BF5-4628-B0DA-7E0F05025F79}"/>
    <cellStyle name="20% - Accent1 2 2 4 2 5 3 2 2 3" xfId="5875" xr:uid="{CAABEB8C-BB57-42B3-925F-4BB2CA7B1385}"/>
    <cellStyle name="20% - Accent1 2 2 4 2 5 3 2 3" xfId="5876" xr:uid="{695FACE0-0E2C-47B2-B027-0752D39E03E1}"/>
    <cellStyle name="20% - Accent1 2 2 4 2 5 3 2 3 2" xfId="5877" xr:uid="{8867A04B-B03D-4388-B889-E3F576A20A0C}"/>
    <cellStyle name="20% - Accent1 2 2 4 2 5 3 2 4" xfId="5878" xr:uid="{E2D87D8A-5870-4ABB-8753-4EEEC1647864}"/>
    <cellStyle name="20% - Accent1 2 2 4 2 5 3 3" xfId="5879" xr:uid="{76CD1563-0AA8-4C0A-863F-E635822FFE49}"/>
    <cellStyle name="20% - Accent1 2 2 4 2 5 3 3 2" xfId="5880" xr:uid="{9AE0D878-0C77-4EB6-A497-B1E6077E670D}"/>
    <cellStyle name="20% - Accent1 2 2 4 2 5 3 3 2 2" xfId="5881" xr:uid="{C20FA0AD-B13D-40F6-A3DB-6EE01C31344B}"/>
    <cellStyle name="20% - Accent1 2 2 4 2 5 3 3 2 2 2" xfId="5882" xr:uid="{471D5C90-46B4-470E-98EE-008D328E84F7}"/>
    <cellStyle name="20% - Accent1 2 2 4 2 5 3 3 2 3" xfId="5883" xr:uid="{9385D1F9-7658-4CCD-A743-CD68B9B29DD8}"/>
    <cellStyle name="20% - Accent1 2 2 4 2 5 3 3 3" xfId="5884" xr:uid="{1D2C10BD-0587-4C9A-9640-1F58AE5AC14C}"/>
    <cellStyle name="20% - Accent1 2 2 4 2 5 3 3 3 2" xfId="5885" xr:uid="{C26121A0-D529-4421-AD46-831864FA218C}"/>
    <cellStyle name="20% - Accent1 2 2 4 2 5 3 3 4" xfId="5886" xr:uid="{A45129A2-C26F-4892-BCBD-9A4B9C66E779}"/>
    <cellStyle name="20% - Accent1 2 2 4 2 5 3 4" xfId="5887" xr:uid="{1702E91E-9F24-4DD5-BC99-D2CE4B7D0462}"/>
    <cellStyle name="20% - Accent1 2 2 4 2 5 3 4 2" xfId="5888" xr:uid="{5E0FCD94-9D07-4616-B9A1-0356C218B602}"/>
    <cellStyle name="20% - Accent1 2 2 4 2 5 3 4 2 2" xfId="5889" xr:uid="{9F088943-CA8D-4E79-BD1D-6DCB69095204}"/>
    <cellStyle name="20% - Accent1 2 2 4 2 5 3 4 2 2 2" xfId="5890" xr:uid="{3B1EEC7D-35BE-42AB-9319-5DDF16CA4172}"/>
    <cellStyle name="20% - Accent1 2 2 4 2 5 3 4 2 3" xfId="5891" xr:uid="{32799F09-5DE1-4946-8162-2F422D80B909}"/>
    <cellStyle name="20% - Accent1 2 2 4 2 5 3 4 3" xfId="5892" xr:uid="{17CD396D-0416-4074-8387-18B54EB9289B}"/>
    <cellStyle name="20% - Accent1 2 2 4 2 5 3 4 3 2" xfId="5893" xr:uid="{146789E2-A484-4736-A874-7A7F7D790745}"/>
    <cellStyle name="20% - Accent1 2 2 4 2 5 3 4 4" xfId="5894" xr:uid="{1801A9BD-CF05-424D-8C6E-F6FE03D1B549}"/>
    <cellStyle name="20% - Accent1 2 2 4 2 5 3 5" xfId="5895" xr:uid="{270DA158-B9FD-44CA-A5EB-204EA6C19F46}"/>
    <cellStyle name="20% - Accent1 2 2 4 2 5 3 5 2" xfId="5896" xr:uid="{FED99D1D-F12F-4AFC-BF2F-C8B09532B05D}"/>
    <cellStyle name="20% - Accent1 2 2 4 2 5 3 5 2 2" xfId="5897" xr:uid="{375F76F8-6B23-4DEB-8848-7AE789A7B8F6}"/>
    <cellStyle name="20% - Accent1 2 2 4 2 5 3 5 3" xfId="5898" xr:uid="{20EB4E86-1A0A-442B-9CF1-7AB222D07142}"/>
    <cellStyle name="20% - Accent1 2 2 4 2 5 3 6" xfId="5899" xr:uid="{56DA384E-7989-47B2-AED9-EF4C70C35058}"/>
    <cellStyle name="20% - Accent1 2 2 4 2 5 3 6 2" xfId="5900" xr:uid="{25EB20FB-0B78-4E1B-A565-C93A40641D2F}"/>
    <cellStyle name="20% - Accent1 2 2 4 2 5 3 6 2 2" xfId="5901" xr:uid="{3B56AC73-3337-4009-92C3-8B4B1F8F4750}"/>
    <cellStyle name="20% - Accent1 2 2 4 2 5 3 6 3" xfId="5902" xr:uid="{7F0D001A-24EF-43E5-9681-E00E8B3F8D37}"/>
    <cellStyle name="20% - Accent1 2 2 4 2 5 3 7" xfId="5903" xr:uid="{68500075-81A3-4AD1-941D-42D2C398E41A}"/>
    <cellStyle name="20% - Accent1 2 2 4 2 5 3 7 2" xfId="5904" xr:uid="{D56CA54C-EC0F-4461-AD7B-675284FD6A50}"/>
    <cellStyle name="20% - Accent1 2 2 4 2 5 3 8" xfId="5905" xr:uid="{7C2A35AD-527D-43D5-86A1-9993E26B6961}"/>
    <cellStyle name="20% - Accent1 2 2 4 2 5 3 8 2" xfId="5906" xr:uid="{FB918FD6-5458-4503-B958-8237D8DB630A}"/>
    <cellStyle name="20% - Accent1 2 2 4 2 5 3 9" xfId="5907" xr:uid="{612691C7-8472-404D-A1DA-8C9F46E98207}"/>
    <cellStyle name="20% - Accent1 2 2 4 2 5 4" xfId="5908" xr:uid="{2ABDC375-1238-40A3-BC10-50F2ACAD59DA}"/>
    <cellStyle name="20% - Accent1 2 2 4 2 5 4 2" xfId="5909" xr:uid="{AA54AD06-CB75-4D02-B106-3BBB44D0E77E}"/>
    <cellStyle name="20% - Accent1 2 2 4 2 5 4 2 2" xfId="5910" xr:uid="{7CC4A370-895A-4F61-A3F6-4129A3E41790}"/>
    <cellStyle name="20% - Accent1 2 2 4 2 5 4 2 2 2" xfId="5911" xr:uid="{F117D420-52C3-471F-9E16-E6BC8F6EAC17}"/>
    <cellStyle name="20% - Accent1 2 2 4 2 5 4 2 3" xfId="5912" xr:uid="{2D9966CB-4AA3-40C6-96D9-C85FA793464B}"/>
    <cellStyle name="20% - Accent1 2 2 4 2 5 4 3" xfId="5913" xr:uid="{4762FB34-7010-4069-AD72-502082346D2B}"/>
    <cellStyle name="20% - Accent1 2 2 4 2 5 4 3 2" xfId="5914" xr:uid="{A5255BC8-A432-4B57-A4B4-FEBE373AA1F3}"/>
    <cellStyle name="20% - Accent1 2 2 4 2 5 4 4" xfId="5915" xr:uid="{417D9359-CA06-4BF8-8D2E-BCBF1AEEAA7D}"/>
    <cellStyle name="20% - Accent1 2 2 4 2 5 5" xfId="5916" xr:uid="{DC11D4E0-56FD-4199-9C5B-D3459756F0CA}"/>
    <cellStyle name="20% - Accent1 2 2 4 2 5 5 2" xfId="5917" xr:uid="{C35AF27D-C616-44F7-B809-5880863C2268}"/>
    <cellStyle name="20% - Accent1 2 2 4 2 5 5 2 2" xfId="5918" xr:uid="{5DA953E8-E9AC-4ED4-9FE2-6D7AB8062C6F}"/>
    <cellStyle name="20% - Accent1 2 2 4 2 5 5 2 2 2" xfId="5919" xr:uid="{D2ED4FFF-F8DB-4294-9CD1-785F37C7F6D6}"/>
    <cellStyle name="20% - Accent1 2 2 4 2 5 5 2 3" xfId="5920" xr:uid="{0737DBEF-816C-4BE8-ACA3-DA788B75B88C}"/>
    <cellStyle name="20% - Accent1 2 2 4 2 5 5 3" xfId="5921" xr:uid="{5879F406-DDFD-4DEF-B957-0C1EE2AA9E9B}"/>
    <cellStyle name="20% - Accent1 2 2 4 2 5 5 3 2" xfId="5922" xr:uid="{F4084EA5-690F-45B2-8BBC-57E1BB202C2B}"/>
    <cellStyle name="20% - Accent1 2 2 4 2 5 5 4" xfId="5923" xr:uid="{B3078E92-ACEC-4E2A-9AD3-9FB4331D475E}"/>
    <cellStyle name="20% - Accent1 2 2 4 2 5 6" xfId="5924" xr:uid="{E54AD6E0-7D5E-49B0-A701-ED3733968C0D}"/>
    <cellStyle name="20% - Accent1 2 2 4 2 5 6 2" xfId="5925" xr:uid="{7189BBFA-EB0E-41E2-9197-01C0B496B2E0}"/>
    <cellStyle name="20% - Accent1 2 2 4 2 5 6 2 2" xfId="5926" xr:uid="{C7C58F59-0634-405C-A4D3-09F7A218529F}"/>
    <cellStyle name="20% - Accent1 2 2 4 2 5 6 2 2 2" xfId="5927" xr:uid="{3B7EE913-03D8-4E70-9137-AA3BF5E3F38B}"/>
    <cellStyle name="20% - Accent1 2 2 4 2 5 6 2 3" xfId="5928" xr:uid="{25A86D56-A433-4D3C-A8B5-7D8AC4077737}"/>
    <cellStyle name="20% - Accent1 2 2 4 2 5 6 3" xfId="5929" xr:uid="{998AFF3E-1ACB-4259-A4BF-108647CC688E}"/>
    <cellStyle name="20% - Accent1 2 2 4 2 5 6 3 2" xfId="5930" xr:uid="{4B9811D3-DBC2-43B1-AA47-725DFC173382}"/>
    <cellStyle name="20% - Accent1 2 2 4 2 5 6 4" xfId="5931" xr:uid="{32168ADB-DF59-4D55-997B-BF505B595C0B}"/>
    <cellStyle name="20% - Accent1 2 2 4 2 5 7" xfId="5932" xr:uid="{A1A458EA-77E6-4784-9D68-4DC336421E00}"/>
    <cellStyle name="20% - Accent1 2 2 4 2 5 7 2" xfId="5933" xr:uid="{C031B061-C133-4347-AD71-2EA944FECDD6}"/>
    <cellStyle name="20% - Accent1 2 2 4 2 5 7 2 2" xfId="5934" xr:uid="{103A0E80-FB33-4189-881D-81F344DFCB12}"/>
    <cellStyle name="20% - Accent1 2 2 4 2 5 7 3" xfId="5935" xr:uid="{222412D9-0F3C-4E16-BC3F-049726DA970B}"/>
    <cellStyle name="20% - Accent1 2 2 4 2 5 8" xfId="5936" xr:uid="{5CD411AC-3583-4D54-900E-F2FF47568C15}"/>
    <cellStyle name="20% - Accent1 2 2 4 2 5 8 2" xfId="5937" xr:uid="{6C229C5E-3FA3-49DA-ACEC-4C7A7B1C6710}"/>
    <cellStyle name="20% - Accent1 2 2 4 2 5 8 2 2" xfId="5938" xr:uid="{C542E101-5FD4-4EFF-9498-09B9CF461CDC}"/>
    <cellStyle name="20% - Accent1 2 2 4 2 5 8 3" xfId="5939" xr:uid="{6C7AD840-BAFA-4140-AD39-0EAC7D54BE22}"/>
    <cellStyle name="20% - Accent1 2 2 4 2 5 9" xfId="5940" xr:uid="{D0A60BE0-EDFE-4EDD-84D2-125AC30F36F2}"/>
    <cellStyle name="20% - Accent1 2 2 4 2 5 9 2" xfId="5941" xr:uid="{25EB2839-4040-43F0-AC5B-CB3E57028FD8}"/>
    <cellStyle name="20% - Accent1 2 2 4 2 6" xfId="5942" xr:uid="{733C10EA-E9E6-47A5-A7BA-080252320942}"/>
    <cellStyle name="20% - Accent1 2 2 4 2 6 2" xfId="5943" xr:uid="{DE472047-3193-4B46-8245-227E330D258D}"/>
    <cellStyle name="20% - Accent1 2 2 4 2 6 2 2" xfId="5944" xr:uid="{12A0F099-AED9-4DF7-8229-5F152EBE3F1E}"/>
    <cellStyle name="20% - Accent1 2 2 4 2 6 2 2 2" xfId="5945" xr:uid="{CABC0DF4-9159-4CDB-87A8-983E746E02C6}"/>
    <cellStyle name="20% - Accent1 2 2 4 2 6 2 2 2 2" xfId="5946" xr:uid="{0DEB8096-BB0F-408C-AC83-EFAD7C69A01F}"/>
    <cellStyle name="20% - Accent1 2 2 4 2 6 2 2 3" xfId="5947" xr:uid="{CD76F42E-2BFC-4A5D-BB56-7F1836CF3E84}"/>
    <cellStyle name="20% - Accent1 2 2 4 2 6 2 3" xfId="5948" xr:uid="{DDD420AB-EA8D-4CE3-B774-ED2062355E0A}"/>
    <cellStyle name="20% - Accent1 2 2 4 2 6 2 3 2" xfId="5949" xr:uid="{5711AA15-20AE-4680-8AE0-84AE725D51EA}"/>
    <cellStyle name="20% - Accent1 2 2 4 2 6 2 4" xfId="5950" xr:uid="{552375A2-1905-4DA9-B882-9B2CFCD40036}"/>
    <cellStyle name="20% - Accent1 2 2 4 2 6 3" xfId="5951" xr:uid="{1C1291EB-0870-4A49-95B4-AA9FAC79B989}"/>
    <cellStyle name="20% - Accent1 2 2 4 2 6 3 2" xfId="5952" xr:uid="{063D1F9B-06C0-4980-A10F-C99733682A48}"/>
    <cellStyle name="20% - Accent1 2 2 4 2 6 3 2 2" xfId="5953" xr:uid="{534E59EB-6496-4F82-A005-16310BB5680C}"/>
    <cellStyle name="20% - Accent1 2 2 4 2 6 3 2 2 2" xfId="5954" xr:uid="{27B9BC2A-9291-4887-8ED7-714C2A65B1EA}"/>
    <cellStyle name="20% - Accent1 2 2 4 2 6 3 2 3" xfId="5955" xr:uid="{06244FAB-102F-4B1C-82CC-09034A793F4F}"/>
    <cellStyle name="20% - Accent1 2 2 4 2 6 3 3" xfId="5956" xr:uid="{97EE33FD-A5B4-47F3-82F3-B046402434AE}"/>
    <cellStyle name="20% - Accent1 2 2 4 2 6 3 3 2" xfId="5957" xr:uid="{1B69B8EC-B056-4517-B27A-839DD0D8E138}"/>
    <cellStyle name="20% - Accent1 2 2 4 2 6 3 4" xfId="5958" xr:uid="{C94FFA47-CBA5-4C94-9778-CB7AF2A99365}"/>
    <cellStyle name="20% - Accent1 2 2 4 2 6 4" xfId="5959" xr:uid="{139B03A3-B50F-4924-8534-7227A4087DC8}"/>
    <cellStyle name="20% - Accent1 2 2 4 2 6 4 2" xfId="5960" xr:uid="{FDF1FE44-4796-4980-A003-4FBB6FFC1885}"/>
    <cellStyle name="20% - Accent1 2 2 4 2 6 4 2 2" xfId="5961" xr:uid="{2998DFBC-8B81-42CE-A3DD-C7A491B9EFCB}"/>
    <cellStyle name="20% - Accent1 2 2 4 2 6 4 2 2 2" xfId="5962" xr:uid="{7DDD645B-F1DD-4E99-8F5B-2734B607684B}"/>
    <cellStyle name="20% - Accent1 2 2 4 2 6 4 2 3" xfId="5963" xr:uid="{288A3CBA-4039-4376-94B5-9A6D3AB27F93}"/>
    <cellStyle name="20% - Accent1 2 2 4 2 6 4 3" xfId="5964" xr:uid="{D208C7D4-38C5-4EF6-8405-24B723BD415C}"/>
    <cellStyle name="20% - Accent1 2 2 4 2 6 4 3 2" xfId="5965" xr:uid="{7A6B5646-8DD5-41D9-8646-7D803E4E2637}"/>
    <cellStyle name="20% - Accent1 2 2 4 2 6 4 4" xfId="5966" xr:uid="{2D62C0F5-A7B7-41D7-83E0-09E185E6CDC2}"/>
    <cellStyle name="20% - Accent1 2 2 4 2 6 5" xfId="5967" xr:uid="{ABA65951-3D9A-4AB5-93CC-5A2EB5AC7956}"/>
    <cellStyle name="20% - Accent1 2 2 4 2 6 5 2" xfId="5968" xr:uid="{3A55D419-F93B-4B22-B31A-BA75369BAA3D}"/>
    <cellStyle name="20% - Accent1 2 2 4 2 6 5 2 2" xfId="5969" xr:uid="{CE81511D-5CD1-4859-8C9C-E3A802EE0414}"/>
    <cellStyle name="20% - Accent1 2 2 4 2 6 5 3" xfId="5970" xr:uid="{CF31446F-42DE-41B3-A8F1-682AD162C823}"/>
    <cellStyle name="20% - Accent1 2 2 4 2 6 6" xfId="5971" xr:uid="{4BAAB190-CCA7-4280-BE47-ED3E64125E2E}"/>
    <cellStyle name="20% - Accent1 2 2 4 2 6 6 2" xfId="5972" xr:uid="{8F38E74C-32CF-4624-AEE0-812A9CECDE42}"/>
    <cellStyle name="20% - Accent1 2 2 4 2 6 6 2 2" xfId="5973" xr:uid="{ADCD9797-5B18-4861-9F2A-9555F077EEF7}"/>
    <cellStyle name="20% - Accent1 2 2 4 2 6 6 3" xfId="5974" xr:uid="{20581356-8887-4FC7-86A2-C021F627B2B8}"/>
    <cellStyle name="20% - Accent1 2 2 4 2 6 7" xfId="5975" xr:uid="{E9FF970E-81E5-4366-BC6E-D47EFE1997C8}"/>
    <cellStyle name="20% - Accent1 2 2 4 2 6 7 2" xfId="5976" xr:uid="{69FF2519-3B7C-42DC-AE77-C15C8973EF3B}"/>
    <cellStyle name="20% - Accent1 2 2 4 2 6 8" xfId="5977" xr:uid="{B2C6876B-002F-4380-AFFD-6A796805E021}"/>
    <cellStyle name="20% - Accent1 2 2 4 2 6 8 2" xfId="5978" xr:uid="{9FD456F3-912C-4335-99F6-1A6B3F9CEDD7}"/>
    <cellStyle name="20% - Accent1 2 2 4 2 6 9" xfId="5979" xr:uid="{99439BC6-C21A-4071-84C3-BF0B251D74EC}"/>
    <cellStyle name="20% - Accent1 2 2 4 2 7" xfId="5980" xr:uid="{5B5928A5-83D1-4AB2-A79C-5522788DFBB5}"/>
    <cellStyle name="20% - Accent1 2 2 4 2 7 2" xfId="5981" xr:uid="{CF4F7595-39FF-44CC-9CDD-02DE03AF1D8A}"/>
    <cellStyle name="20% - Accent1 2 2 4 2 7 2 2" xfId="5982" xr:uid="{FD159BBC-D209-44BF-833E-1165DF90DC8E}"/>
    <cellStyle name="20% - Accent1 2 2 4 2 7 2 2 2" xfId="5983" xr:uid="{9F01E64D-824C-402B-AD01-BEC89EB908C8}"/>
    <cellStyle name="20% - Accent1 2 2 4 2 7 2 2 2 2" xfId="5984" xr:uid="{EE6BB0A1-BF5D-4561-9FA2-824D155BA773}"/>
    <cellStyle name="20% - Accent1 2 2 4 2 7 2 2 3" xfId="5985" xr:uid="{EC6502C0-D72B-4A17-A6FC-2B816D0D39A3}"/>
    <cellStyle name="20% - Accent1 2 2 4 2 7 2 3" xfId="5986" xr:uid="{FE1AEAD2-6D68-4F59-96B1-9BA6E7105BDA}"/>
    <cellStyle name="20% - Accent1 2 2 4 2 7 2 3 2" xfId="5987" xr:uid="{66BDA721-E144-4129-8440-BADC81D8690F}"/>
    <cellStyle name="20% - Accent1 2 2 4 2 7 2 4" xfId="5988" xr:uid="{852EE08D-2571-4F66-B3A4-EDF4AA9243A5}"/>
    <cellStyle name="20% - Accent1 2 2 4 2 7 3" xfId="5989" xr:uid="{BEC3C0F0-E96F-427D-B0DE-9D547610C9D0}"/>
    <cellStyle name="20% - Accent1 2 2 4 2 7 3 2" xfId="5990" xr:uid="{CC38C921-D827-4EC4-BA0E-A8D50267736B}"/>
    <cellStyle name="20% - Accent1 2 2 4 2 7 3 2 2" xfId="5991" xr:uid="{DB6F5D41-9A77-4853-B963-8F9F0E5F53A9}"/>
    <cellStyle name="20% - Accent1 2 2 4 2 7 3 2 2 2" xfId="5992" xr:uid="{7E6E1DC5-CF65-45C3-BA2F-23E4EB9C2F97}"/>
    <cellStyle name="20% - Accent1 2 2 4 2 7 3 2 3" xfId="5993" xr:uid="{65DF44B2-B008-48FA-A4AE-8D35F7D4578F}"/>
    <cellStyle name="20% - Accent1 2 2 4 2 7 3 3" xfId="5994" xr:uid="{89142673-1E54-48D8-8D13-ED22B6C852F2}"/>
    <cellStyle name="20% - Accent1 2 2 4 2 7 3 3 2" xfId="5995" xr:uid="{C5C6D1E6-0CC9-4F86-880D-E9044DB77B6F}"/>
    <cellStyle name="20% - Accent1 2 2 4 2 7 3 4" xfId="5996" xr:uid="{7E0A8822-D738-4E7D-96CB-E4E7FE16254E}"/>
    <cellStyle name="20% - Accent1 2 2 4 2 7 4" xfId="5997" xr:uid="{91FB241A-A935-4231-8CB5-2FB4D89ECD34}"/>
    <cellStyle name="20% - Accent1 2 2 4 2 7 4 2" xfId="5998" xr:uid="{01C7D892-5C6E-487D-BD4C-6513F82D0370}"/>
    <cellStyle name="20% - Accent1 2 2 4 2 7 4 2 2" xfId="5999" xr:uid="{22BD0170-5005-4DC6-8D6F-DE3B99CC9310}"/>
    <cellStyle name="20% - Accent1 2 2 4 2 7 4 2 2 2" xfId="6000" xr:uid="{B124A530-29A7-460F-972D-6CAAF21A2F08}"/>
    <cellStyle name="20% - Accent1 2 2 4 2 7 4 2 3" xfId="6001" xr:uid="{E959FD40-EC78-44BD-BE66-1FA2CF2D5829}"/>
    <cellStyle name="20% - Accent1 2 2 4 2 7 4 3" xfId="6002" xr:uid="{251827A4-1C45-453B-8625-27EFA8BAC406}"/>
    <cellStyle name="20% - Accent1 2 2 4 2 7 4 3 2" xfId="6003" xr:uid="{13B0EE26-1F51-45DD-8BA6-574D363DC596}"/>
    <cellStyle name="20% - Accent1 2 2 4 2 7 4 4" xfId="6004" xr:uid="{90175025-9304-481D-B7CB-B337C0F75DF1}"/>
    <cellStyle name="20% - Accent1 2 2 4 2 7 5" xfId="6005" xr:uid="{A12C5455-74AB-4C73-B39A-9811DBC95931}"/>
    <cellStyle name="20% - Accent1 2 2 4 2 7 5 2" xfId="6006" xr:uid="{FDCD07BA-0FE9-4AAE-9690-E32EA3D17FD7}"/>
    <cellStyle name="20% - Accent1 2 2 4 2 7 5 2 2" xfId="6007" xr:uid="{DA55AE3B-6515-46A2-B58F-1413937BDAF6}"/>
    <cellStyle name="20% - Accent1 2 2 4 2 7 5 3" xfId="6008" xr:uid="{583FBDBE-FF7D-4092-AF15-2D8ABD172C56}"/>
    <cellStyle name="20% - Accent1 2 2 4 2 7 6" xfId="6009" xr:uid="{DC0D7FFA-F204-40B8-9792-01AE375DBE19}"/>
    <cellStyle name="20% - Accent1 2 2 4 2 7 6 2" xfId="6010" xr:uid="{684E4C83-8254-4F2D-A083-3863035B76D7}"/>
    <cellStyle name="20% - Accent1 2 2 4 2 7 6 2 2" xfId="6011" xr:uid="{F796E518-1E9A-4164-940C-33CAD1D07FFC}"/>
    <cellStyle name="20% - Accent1 2 2 4 2 7 6 3" xfId="6012" xr:uid="{18269E20-3CF8-425C-B3DD-FFE0ED754027}"/>
    <cellStyle name="20% - Accent1 2 2 4 2 7 7" xfId="6013" xr:uid="{F0B8EF72-D787-444E-A01A-6D544E8BCAFB}"/>
    <cellStyle name="20% - Accent1 2 2 4 2 7 7 2" xfId="6014" xr:uid="{54913028-904E-4DA4-9390-A05813BDD5CD}"/>
    <cellStyle name="20% - Accent1 2 2 4 2 7 8" xfId="6015" xr:uid="{8AAE4F7E-5A3D-4DD3-8ECE-B256A9BED4C4}"/>
    <cellStyle name="20% - Accent1 2 2 4 2 7 8 2" xfId="6016" xr:uid="{33A33022-B5BF-4048-A545-39B60B07AA34}"/>
    <cellStyle name="20% - Accent1 2 2 4 2 7 9" xfId="6017" xr:uid="{9C3CAD9E-FE2B-4B7C-8781-A3098C644743}"/>
    <cellStyle name="20% - Accent1 2 2 4 2 8" xfId="6018" xr:uid="{349E9979-C99B-459B-8F36-DE17DC4E7938}"/>
    <cellStyle name="20% - Accent1 2 2 4 2 8 2" xfId="6019" xr:uid="{41A1E88D-D34B-4124-99F1-4979DDB55664}"/>
    <cellStyle name="20% - Accent1 2 2 4 2 8 2 2" xfId="6020" xr:uid="{186A5AF1-67D2-4F0D-8C51-F3375754717A}"/>
    <cellStyle name="20% - Accent1 2 2 4 2 8 2 2 2" xfId="6021" xr:uid="{DAE98F6F-DD8C-45EA-89FA-9DF1B4C71D8B}"/>
    <cellStyle name="20% - Accent1 2 2 4 2 8 2 3" xfId="6022" xr:uid="{B327AF38-1F54-4B4C-93AD-F0E4648D2399}"/>
    <cellStyle name="20% - Accent1 2 2 4 2 8 3" xfId="6023" xr:uid="{C7B611AB-48FF-412F-AB7C-EF9386FBDDF8}"/>
    <cellStyle name="20% - Accent1 2 2 4 2 8 3 2" xfId="6024" xr:uid="{3CD0EED6-82BA-43A7-8CB8-63DB5DCFF67F}"/>
    <cellStyle name="20% - Accent1 2 2 4 2 8 4" xfId="6025" xr:uid="{5C6BFBF4-2DCC-4E0B-9AF6-10539F5834E3}"/>
    <cellStyle name="20% - Accent1 2 2 4 2 9" xfId="6026" xr:uid="{AD32FEB0-3FD9-4322-BF32-FC7E4D359411}"/>
    <cellStyle name="20% - Accent1 2 2 4 2 9 2" xfId="6027" xr:uid="{6864D22E-64D1-4C80-9217-7EA4645B9457}"/>
    <cellStyle name="20% - Accent1 2 2 4 2 9 2 2" xfId="6028" xr:uid="{CEA67E67-9283-4491-BE0F-24BC2DB7BEE0}"/>
    <cellStyle name="20% - Accent1 2 2 4 2 9 2 2 2" xfId="6029" xr:uid="{9F0D99A9-9045-4032-B4F8-EC1426D65BCB}"/>
    <cellStyle name="20% - Accent1 2 2 4 2 9 2 3" xfId="6030" xr:uid="{EAEEE940-775E-4E58-B24C-65247AE4F496}"/>
    <cellStyle name="20% - Accent1 2 2 4 2 9 3" xfId="6031" xr:uid="{E59D1D40-BC4D-4395-ADC6-D32FBA936257}"/>
    <cellStyle name="20% - Accent1 2 2 4 2 9 3 2" xfId="6032" xr:uid="{0BED14EA-9B40-4591-BA0A-A16FCF7C2D42}"/>
    <cellStyle name="20% - Accent1 2 2 4 2 9 4" xfId="6033" xr:uid="{58D8F9F6-2EC3-48BA-A99E-7B042E311751}"/>
    <cellStyle name="20% - Accent1 2 2 4 3" xfId="6034" xr:uid="{23BC6689-F547-4428-9CAC-1FD3E2FC38DA}"/>
    <cellStyle name="20% - Accent1 2 2 4 3 10" xfId="6035" xr:uid="{67F3AFD3-CFA2-4C95-B013-E98B936303F5}"/>
    <cellStyle name="20% - Accent1 2 2 4 3 10 2" xfId="6036" xr:uid="{FF142984-5407-4DD1-BF09-64DBFA852379}"/>
    <cellStyle name="20% - Accent1 2 2 4 3 10 2 2" xfId="6037" xr:uid="{442B3C4A-405B-45CA-9770-E83DD790A380}"/>
    <cellStyle name="20% - Accent1 2 2 4 3 10 3" xfId="6038" xr:uid="{42F0307A-4AD4-4381-962D-84F6371BED4B}"/>
    <cellStyle name="20% - Accent1 2 2 4 3 11" xfId="6039" xr:uid="{1B5D631E-1E95-4ACF-949B-A53ABF721E1C}"/>
    <cellStyle name="20% - Accent1 2 2 4 3 11 2" xfId="6040" xr:uid="{3EA8DCE9-4F27-40D2-BE82-25EDE0F6DC3B}"/>
    <cellStyle name="20% - Accent1 2 2 4 3 11 2 2" xfId="6041" xr:uid="{AA1BCAD1-7E4C-4A4F-A60F-167486D6D0AC}"/>
    <cellStyle name="20% - Accent1 2 2 4 3 11 3" xfId="6042" xr:uid="{CF99178F-576F-46C0-BC06-E84BDBD2D16A}"/>
    <cellStyle name="20% - Accent1 2 2 4 3 12" xfId="6043" xr:uid="{374F856B-F5B2-4DB7-87B2-2DDDBD3F4013}"/>
    <cellStyle name="20% - Accent1 2 2 4 3 12 2" xfId="6044" xr:uid="{A0F3A0CE-0C6F-4281-96EC-E6997D2400E2}"/>
    <cellStyle name="20% - Accent1 2 2 4 3 13" xfId="6045" xr:uid="{9C9A2054-3F5B-4041-920F-D829232E0F00}"/>
    <cellStyle name="20% - Accent1 2 2 4 3 13 2" xfId="6046" xr:uid="{5F2AA0F4-0E13-408A-BBAD-C0670AC4AFD0}"/>
    <cellStyle name="20% - Accent1 2 2 4 3 14" xfId="6047" xr:uid="{10D8F33D-B54C-4D66-9F91-0090074E6583}"/>
    <cellStyle name="20% - Accent1 2 2 4 3 2" xfId="6048" xr:uid="{80CE6DE7-0188-4CD6-9B1A-F005813CBFD2}"/>
    <cellStyle name="20% - Accent1 2 2 4 3 2 10" xfId="6049" xr:uid="{E3FBE9AC-1CDC-46BE-ABA6-DA0EF1A856C8}"/>
    <cellStyle name="20% - Accent1 2 2 4 3 2 10 2" xfId="6050" xr:uid="{8B715E11-3F16-4A17-974C-B20CA77DF3A6}"/>
    <cellStyle name="20% - Accent1 2 2 4 3 2 11" xfId="6051" xr:uid="{91C99818-6E5A-427E-B383-0E6D76F38A41}"/>
    <cellStyle name="20% - Accent1 2 2 4 3 2 2" xfId="6052" xr:uid="{726BF7CB-C95B-460A-B4FB-A44D65F8B816}"/>
    <cellStyle name="20% - Accent1 2 2 4 3 2 2 2" xfId="6053" xr:uid="{0D490370-462E-4CA1-87A8-8640913B4109}"/>
    <cellStyle name="20% - Accent1 2 2 4 3 2 2 2 2" xfId="6054" xr:uid="{50056CFE-66B5-4491-9B1C-8126B12BDA7D}"/>
    <cellStyle name="20% - Accent1 2 2 4 3 2 2 2 2 2" xfId="6055" xr:uid="{A832B9B7-2F7B-4E3A-99C3-CC2D78F0CA9D}"/>
    <cellStyle name="20% - Accent1 2 2 4 3 2 2 2 2 2 2" xfId="6056" xr:uid="{7A7D7059-43A0-48AD-9548-E7FBA80907AF}"/>
    <cellStyle name="20% - Accent1 2 2 4 3 2 2 2 2 3" xfId="6057" xr:uid="{12ABBA93-EFBF-4C6D-84AF-ECA9AFE45AAD}"/>
    <cellStyle name="20% - Accent1 2 2 4 3 2 2 2 3" xfId="6058" xr:uid="{409858D6-C06A-4826-A6F0-7838411482D7}"/>
    <cellStyle name="20% - Accent1 2 2 4 3 2 2 2 3 2" xfId="6059" xr:uid="{BBEA71AB-B5BF-44EF-92A5-000BF76D51F4}"/>
    <cellStyle name="20% - Accent1 2 2 4 3 2 2 2 4" xfId="6060" xr:uid="{8C69E3D9-83DC-4F28-9A41-2DD2BD1F1694}"/>
    <cellStyle name="20% - Accent1 2 2 4 3 2 2 3" xfId="6061" xr:uid="{0FF70EE7-8A31-4FAE-A89C-32F6C2EBE2A7}"/>
    <cellStyle name="20% - Accent1 2 2 4 3 2 2 3 2" xfId="6062" xr:uid="{C3B26E58-4BDC-4F26-9891-E4ED9787E43D}"/>
    <cellStyle name="20% - Accent1 2 2 4 3 2 2 3 2 2" xfId="6063" xr:uid="{AC5674AC-C389-47AF-8E44-41881BBBFF3B}"/>
    <cellStyle name="20% - Accent1 2 2 4 3 2 2 3 2 2 2" xfId="6064" xr:uid="{2D9B505D-2F64-49E0-85A7-1BDF7C2CAE42}"/>
    <cellStyle name="20% - Accent1 2 2 4 3 2 2 3 2 3" xfId="6065" xr:uid="{36E0632C-B8F2-4EED-BFFF-090F09D0FD86}"/>
    <cellStyle name="20% - Accent1 2 2 4 3 2 2 3 3" xfId="6066" xr:uid="{207EFF66-5B9C-489B-BCA5-760A53BAD1FA}"/>
    <cellStyle name="20% - Accent1 2 2 4 3 2 2 3 3 2" xfId="6067" xr:uid="{AA233D4D-C784-47F2-B53F-05919270D0B4}"/>
    <cellStyle name="20% - Accent1 2 2 4 3 2 2 3 4" xfId="6068" xr:uid="{CC8AC57E-0D44-4FCE-8C3D-44689EEAF714}"/>
    <cellStyle name="20% - Accent1 2 2 4 3 2 2 4" xfId="6069" xr:uid="{30F5E600-98CB-451D-9C1B-16541A39C308}"/>
    <cellStyle name="20% - Accent1 2 2 4 3 2 2 4 2" xfId="6070" xr:uid="{5FFB0832-840D-4B69-A1E6-95F5A1292AF6}"/>
    <cellStyle name="20% - Accent1 2 2 4 3 2 2 4 2 2" xfId="6071" xr:uid="{2E655FD7-7301-4689-88E6-86F6BE372021}"/>
    <cellStyle name="20% - Accent1 2 2 4 3 2 2 4 2 2 2" xfId="6072" xr:uid="{01ED322A-2C39-44D6-AD9D-9D1917B470F2}"/>
    <cellStyle name="20% - Accent1 2 2 4 3 2 2 4 2 3" xfId="6073" xr:uid="{9799E844-5DE5-447E-B019-D28D1B5B4FC5}"/>
    <cellStyle name="20% - Accent1 2 2 4 3 2 2 4 3" xfId="6074" xr:uid="{18418641-5400-448B-B64F-05A2FA0E3EB8}"/>
    <cellStyle name="20% - Accent1 2 2 4 3 2 2 4 3 2" xfId="6075" xr:uid="{4F6CEAD5-7EB5-44D8-9D29-9B33E6606115}"/>
    <cellStyle name="20% - Accent1 2 2 4 3 2 2 4 4" xfId="6076" xr:uid="{BC2B719A-35D8-4BCC-A593-935057DF9F66}"/>
    <cellStyle name="20% - Accent1 2 2 4 3 2 2 5" xfId="6077" xr:uid="{A41DAE85-AF55-488B-898F-C3E6CB88AF0A}"/>
    <cellStyle name="20% - Accent1 2 2 4 3 2 2 5 2" xfId="6078" xr:uid="{8EB542E5-BE62-4FA8-95D4-6B052632AE68}"/>
    <cellStyle name="20% - Accent1 2 2 4 3 2 2 5 2 2" xfId="6079" xr:uid="{140E1DED-8CCB-42A4-8E85-B84AAA7C71FC}"/>
    <cellStyle name="20% - Accent1 2 2 4 3 2 2 5 3" xfId="6080" xr:uid="{3DAE1B36-2753-4F73-97C8-F2BA23A7706C}"/>
    <cellStyle name="20% - Accent1 2 2 4 3 2 2 6" xfId="6081" xr:uid="{4B3A72EF-41D5-4691-B992-437579650CFB}"/>
    <cellStyle name="20% - Accent1 2 2 4 3 2 2 6 2" xfId="6082" xr:uid="{E82FF1C9-9880-4B25-801B-6735BAB7D3C5}"/>
    <cellStyle name="20% - Accent1 2 2 4 3 2 2 6 2 2" xfId="6083" xr:uid="{4553279B-1C96-44C4-80FE-041424B23A1A}"/>
    <cellStyle name="20% - Accent1 2 2 4 3 2 2 6 3" xfId="6084" xr:uid="{3E175758-4BD0-4B9B-B0E9-41D77296B320}"/>
    <cellStyle name="20% - Accent1 2 2 4 3 2 2 7" xfId="6085" xr:uid="{5B685A97-568F-42DC-AD7B-910021976C82}"/>
    <cellStyle name="20% - Accent1 2 2 4 3 2 2 7 2" xfId="6086" xr:uid="{86671090-92F2-4306-8FD3-DF163EE4E3BB}"/>
    <cellStyle name="20% - Accent1 2 2 4 3 2 2 8" xfId="6087" xr:uid="{5BA87DA0-1DEB-41BD-A165-F475707E5EB5}"/>
    <cellStyle name="20% - Accent1 2 2 4 3 2 2 8 2" xfId="6088" xr:uid="{FB69E5B0-A140-4102-90F4-6D3B8E06AFDD}"/>
    <cellStyle name="20% - Accent1 2 2 4 3 2 2 9" xfId="6089" xr:uid="{0025B5B5-E7A5-4483-9259-72247E714E8D}"/>
    <cellStyle name="20% - Accent1 2 2 4 3 2 3" xfId="6090" xr:uid="{B9C5D303-530F-4C63-9311-92436FB205D1}"/>
    <cellStyle name="20% - Accent1 2 2 4 3 2 3 2" xfId="6091" xr:uid="{6D6776A9-4A47-46C8-BD39-88991CDAD672}"/>
    <cellStyle name="20% - Accent1 2 2 4 3 2 3 2 2" xfId="6092" xr:uid="{499E1872-8F6E-4836-BDFB-3F9F8F2F6B69}"/>
    <cellStyle name="20% - Accent1 2 2 4 3 2 3 2 2 2" xfId="6093" xr:uid="{8E70893F-AF8B-48E8-BBBF-7E8BAC6AE90F}"/>
    <cellStyle name="20% - Accent1 2 2 4 3 2 3 2 2 2 2" xfId="6094" xr:uid="{48926C35-FBFC-45E9-8D89-FDFF77028C82}"/>
    <cellStyle name="20% - Accent1 2 2 4 3 2 3 2 2 3" xfId="6095" xr:uid="{10F1B1BA-BF53-49CB-9682-001EEF490035}"/>
    <cellStyle name="20% - Accent1 2 2 4 3 2 3 2 3" xfId="6096" xr:uid="{97837F08-5356-4DB9-8122-B43B99539632}"/>
    <cellStyle name="20% - Accent1 2 2 4 3 2 3 2 3 2" xfId="6097" xr:uid="{8F7DBB08-7BE7-4CC8-9225-5D30CCB124AD}"/>
    <cellStyle name="20% - Accent1 2 2 4 3 2 3 2 4" xfId="6098" xr:uid="{2C62D2C2-6F6E-47DD-8E14-D0946C5DDEDE}"/>
    <cellStyle name="20% - Accent1 2 2 4 3 2 3 3" xfId="6099" xr:uid="{4B0540DA-72E1-4DE2-B204-9357126E412A}"/>
    <cellStyle name="20% - Accent1 2 2 4 3 2 3 3 2" xfId="6100" xr:uid="{4B33A6C2-AD43-4BF7-B929-152C0C473DC1}"/>
    <cellStyle name="20% - Accent1 2 2 4 3 2 3 3 2 2" xfId="6101" xr:uid="{7AA7C587-7BDD-4FD4-9FFA-A0A8A8866ED2}"/>
    <cellStyle name="20% - Accent1 2 2 4 3 2 3 3 2 2 2" xfId="6102" xr:uid="{28862A7B-790F-4ADD-BE59-3AED25AD35EA}"/>
    <cellStyle name="20% - Accent1 2 2 4 3 2 3 3 2 3" xfId="6103" xr:uid="{2AA92104-B60B-4EC1-A1E6-AFA932A59D8F}"/>
    <cellStyle name="20% - Accent1 2 2 4 3 2 3 3 3" xfId="6104" xr:uid="{A983B5E5-A451-4E3F-BACF-ACCFC2952D36}"/>
    <cellStyle name="20% - Accent1 2 2 4 3 2 3 3 3 2" xfId="6105" xr:uid="{9E44D18B-9959-475E-9610-FDDC2513C9FE}"/>
    <cellStyle name="20% - Accent1 2 2 4 3 2 3 3 4" xfId="6106" xr:uid="{7F0F9C22-1A90-4B2B-A500-C33535489F53}"/>
    <cellStyle name="20% - Accent1 2 2 4 3 2 3 4" xfId="6107" xr:uid="{36A0D2EC-4AB5-4758-BF65-15AD2BA205EC}"/>
    <cellStyle name="20% - Accent1 2 2 4 3 2 3 4 2" xfId="6108" xr:uid="{1BFE7BDF-4D47-4B02-A8DD-AB64614A3E54}"/>
    <cellStyle name="20% - Accent1 2 2 4 3 2 3 4 2 2" xfId="6109" xr:uid="{AEDB1C00-A371-4390-97D8-FFCFC7D57455}"/>
    <cellStyle name="20% - Accent1 2 2 4 3 2 3 4 2 2 2" xfId="6110" xr:uid="{686BF93A-6537-49B2-BA26-29DE566BEA0E}"/>
    <cellStyle name="20% - Accent1 2 2 4 3 2 3 4 2 3" xfId="6111" xr:uid="{8CEF0B70-B5BA-44E3-A9B5-E11C472FD9E2}"/>
    <cellStyle name="20% - Accent1 2 2 4 3 2 3 4 3" xfId="6112" xr:uid="{0F2FF3FB-8D04-43C0-9BC9-4CAC1B49C0D7}"/>
    <cellStyle name="20% - Accent1 2 2 4 3 2 3 4 3 2" xfId="6113" xr:uid="{2D29F1ED-A487-45EB-8B9E-4DD652923E28}"/>
    <cellStyle name="20% - Accent1 2 2 4 3 2 3 4 4" xfId="6114" xr:uid="{DDC0C6E0-B163-4C2E-9C80-9C2AE3C277DA}"/>
    <cellStyle name="20% - Accent1 2 2 4 3 2 3 5" xfId="6115" xr:uid="{AD85C935-BC6F-4027-B1D8-2C9058569876}"/>
    <cellStyle name="20% - Accent1 2 2 4 3 2 3 5 2" xfId="6116" xr:uid="{3E3AD7FC-224A-4160-B929-6E686C208F4A}"/>
    <cellStyle name="20% - Accent1 2 2 4 3 2 3 5 2 2" xfId="6117" xr:uid="{E8481895-822F-47C6-947A-F0B8CA2BD98E}"/>
    <cellStyle name="20% - Accent1 2 2 4 3 2 3 5 3" xfId="6118" xr:uid="{67874961-A4A7-4B86-B10D-9E77F7210DDA}"/>
    <cellStyle name="20% - Accent1 2 2 4 3 2 3 6" xfId="6119" xr:uid="{F44123B0-D4CA-44F4-AC0D-184F6FC5D975}"/>
    <cellStyle name="20% - Accent1 2 2 4 3 2 3 6 2" xfId="6120" xr:uid="{B0EC8FAB-7DF5-44DB-B9A7-3EDE5AE332F5}"/>
    <cellStyle name="20% - Accent1 2 2 4 3 2 3 6 2 2" xfId="6121" xr:uid="{D3904E15-55B4-4ECD-B161-902B742A6C8C}"/>
    <cellStyle name="20% - Accent1 2 2 4 3 2 3 6 3" xfId="6122" xr:uid="{D3B42FC9-41F6-4B54-B6E2-2ACEACB20781}"/>
    <cellStyle name="20% - Accent1 2 2 4 3 2 3 7" xfId="6123" xr:uid="{B8C58413-B05F-4862-8775-B4D6E866C71C}"/>
    <cellStyle name="20% - Accent1 2 2 4 3 2 3 7 2" xfId="6124" xr:uid="{80705E5E-40B9-4FA1-A52F-C93386B266E5}"/>
    <cellStyle name="20% - Accent1 2 2 4 3 2 3 8" xfId="6125" xr:uid="{542D27EC-F134-4172-93FB-ECB135510FE3}"/>
    <cellStyle name="20% - Accent1 2 2 4 3 2 3 8 2" xfId="6126" xr:uid="{3097B23B-CA85-4BF5-9C16-F52D0BE0D083}"/>
    <cellStyle name="20% - Accent1 2 2 4 3 2 3 9" xfId="6127" xr:uid="{E8AF5730-B1C4-40C0-9CD8-86244EE42957}"/>
    <cellStyle name="20% - Accent1 2 2 4 3 2 4" xfId="6128" xr:uid="{F1300AB0-F53F-415E-9613-28917C6A5B50}"/>
    <cellStyle name="20% - Accent1 2 2 4 3 2 4 2" xfId="6129" xr:uid="{10B63F87-AACD-4C18-BD4F-1B3B8C359A86}"/>
    <cellStyle name="20% - Accent1 2 2 4 3 2 4 2 2" xfId="6130" xr:uid="{CCCB12AE-9FCB-4EF2-BFA5-8B5FAD655EB6}"/>
    <cellStyle name="20% - Accent1 2 2 4 3 2 4 2 2 2" xfId="6131" xr:uid="{832DF8BA-7D1C-4D66-BBA8-A9B7D778F24E}"/>
    <cellStyle name="20% - Accent1 2 2 4 3 2 4 2 3" xfId="6132" xr:uid="{107D174D-66DD-4C56-9548-E4085BF81861}"/>
    <cellStyle name="20% - Accent1 2 2 4 3 2 4 3" xfId="6133" xr:uid="{AE4E6160-D432-4EE7-BF06-4880292ED137}"/>
    <cellStyle name="20% - Accent1 2 2 4 3 2 4 3 2" xfId="6134" xr:uid="{C6750B70-4CFD-4F1B-BFA8-572ABDF33DAE}"/>
    <cellStyle name="20% - Accent1 2 2 4 3 2 4 4" xfId="6135" xr:uid="{16807149-0D21-47CF-9892-3FAF8B8CBA06}"/>
    <cellStyle name="20% - Accent1 2 2 4 3 2 5" xfId="6136" xr:uid="{5A7E8C28-3C8F-4351-B775-886DEE3B3A60}"/>
    <cellStyle name="20% - Accent1 2 2 4 3 2 5 2" xfId="6137" xr:uid="{5D60723F-95BB-44BB-9AF2-FBAFE001656B}"/>
    <cellStyle name="20% - Accent1 2 2 4 3 2 5 2 2" xfId="6138" xr:uid="{14FD90AD-3AF0-4B4F-A923-2F5CF7527B8E}"/>
    <cellStyle name="20% - Accent1 2 2 4 3 2 5 2 2 2" xfId="6139" xr:uid="{47281D3B-322C-47B8-A515-4DD02A5E8784}"/>
    <cellStyle name="20% - Accent1 2 2 4 3 2 5 2 3" xfId="6140" xr:uid="{1D701DA2-111F-4F11-BF8A-4AACC5632F93}"/>
    <cellStyle name="20% - Accent1 2 2 4 3 2 5 3" xfId="6141" xr:uid="{C4811636-A98D-4BD4-8CCC-8E56D6787C04}"/>
    <cellStyle name="20% - Accent1 2 2 4 3 2 5 3 2" xfId="6142" xr:uid="{9E15B2CD-4985-4056-A3EB-E222777FA570}"/>
    <cellStyle name="20% - Accent1 2 2 4 3 2 5 4" xfId="6143" xr:uid="{0477315E-4A31-4456-BFB9-674E23261888}"/>
    <cellStyle name="20% - Accent1 2 2 4 3 2 6" xfId="6144" xr:uid="{8CECF393-3BDB-4583-9E27-CACB431C7677}"/>
    <cellStyle name="20% - Accent1 2 2 4 3 2 6 2" xfId="6145" xr:uid="{0AAB225E-939A-46B1-888B-50B8B96CCCAE}"/>
    <cellStyle name="20% - Accent1 2 2 4 3 2 6 2 2" xfId="6146" xr:uid="{2C025E66-605C-466A-AAC1-D3F0C5F7E89F}"/>
    <cellStyle name="20% - Accent1 2 2 4 3 2 6 2 2 2" xfId="6147" xr:uid="{06BD304A-31EB-4D59-BE7E-5943DA70926F}"/>
    <cellStyle name="20% - Accent1 2 2 4 3 2 6 2 3" xfId="6148" xr:uid="{9554503D-1A74-4A4F-83AF-C2CD5440B71E}"/>
    <cellStyle name="20% - Accent1 2 2 4 3 2 6 3" xfId="6149" xr:uid="{06A91245-7C01-4FEE-B20E-80BC57E8B30D}"/>
    <cellStyle name="20% - Accent1 2 2 4 3 2 6 3 2" xfId="6150" xr:uid="{E52698A7-B8D2-41D3-844D-31B5F834CD1F}"/>
    <cellStyle name="20% - Accent1 2 2 4 3 2 6 4" xfId="6151" xr:uid="{6F1E40CC-D52B-4A10-8BC1-52A735F3AACB}"/>
    <cellStyle name="20% - Accent1 2 2 4 3 2 7" xfId="6152" xr:uid="{C5421000-C3DC-477B-9917-99EF8F3AE706}"/>
    <cellStyle name="20% - Accent1 2 2 4 3 2 7 2" xfId="6153" xr:uid="{A737DE5B-1202-4D17-B77C-9FA1EFB1416A}"/>
    <cellStyle name="20% - Accent1 2 2 4 3 2 7 2 2" xfId="6154" xr:uid="{4ED819FA-AC22-4BAA-B7BB-ED932781673B}"/>
    <cellStyle name="20% - Accent1 2 2 4 3 2 7 3" xfId="6155" xr:uid="{6FD660A2-2DC2-49C6-84EB-E93107F2DC35}"/>
    <cellStyle name="20% - Accent1 2 2 4 3 2 8" xfId="6156" xr:uid="{41F9E038-8DFB-41E3-86CE-DE5A8CB02D35}"/>
    <cellStyle name="20% - Accent1 2 2 4 3 2 8 2" xfId="6157" xr:uid="{5B665B0F-1A39-452E-BCB6-60C06E28C594}"/>
    <cellStyle name="20% - Accent1 2 2 4 3 2 8 2 2" xfId="6158" xr:uid="{89199A88-9B03-4B48-B1A2-F666FC6053FA}"/>
    <cellStyle name="20% - Accent1 2 2 4 3 2 8 3" xfId="6159" xr:uid="{C7A9977D-20C8-41E8-A6EB-81264D94B33F}"/>
    <cellStyle name="20% - Accent1 2 2 4 3 2 9" xfId="6160" xr:uid="{E4A4DB9C-0480-44B4-899E-C75B0D42E7D4}"/>
    <cellStyle name="20% - Accent1 2 2 4 3 2 9 2" xfId="6161" xr:uid="{2B0BE6E1-1B8D-4698-8B59-8177EFD2692D}"/>
    <cellStyle name="20% - Accent1 2 2 4 3 3" xfId="6162" xr:uid="{BFA47512-A741-4D03-9A88-2BF96C4563A9}"/>
    <cellStyle name="20% - Accent1 2 2 4 3 3 10" xfId="6163" xr:uid="{C8FBD735-4580-44EF-A0CF-1D3995DB25FD}"/>
    <cellStyle name="20% - Accent1 2 2 4 3 3 10 2" xfId="6164" xr:uid="{7BFAA3F3-D0D2-4C51-8197-01B2C5F6A933}"/>
    <cellStyle name="20% - Accent1 2 2 4 3 3 11" xfId="6165" xr:uid="{DFDA6083-C616-4138-9898-BCF42A6AA30D}"/>
    <cellStyle name="20% - Accent1 2 2 4 3 3 2" xfId="6166" xr:uid="{5F7D774B-9770-481A-A051-D19A20CC69CD}"/>
    <cellStyle name="20% - Accent1 2 2 4 3 3 2 2" xfId="6167" xr:uid="{73D3DC7D-3F4C-41FD-A011-639230CDAAE5}"/>
    <cellStyle name="20% - Accent1 2 2 4 3 3 2 2 2" xfId="6168" xr:uid="{7C3C1341-0E8F-4E12-BF23-F06B5E071F59}"/>
    <cellStyle name="20% - Accent1 2 2 4 3 3 2 2 2 2" xfId="6169" xr:uid="{AB147287-11FB-461E-9B6C-E2530C3FCEEF}"/>
    <cellStyle name="20% - Accent1 2 2 4 3 3 2 2 2 2 2" xfId="6170" xr:uid="{7F02FECA-684D-4F5A-8394-0DFF68D04AE6}"/>
    <cellStyle name="20% - Accent1 2 2 4 3 3 2 2 2 3" xfId="6171" xr:uid="{A3EDFC77-4D35-431C-A244-3C6D4E73ADFC}"/>
    <cellStyle name="20% - Accent1 2 2 4 3 3 2 2 3" xfId="6172" xr:uid="{F535EDA9-7B05-4A03-AABE-CDCF9C54C799}"/>
    <cellStyle name="20% - Accent1 2 2 4 3 3 2 2 3 2" xfId="6173" xr:uid="{C0531DE3-3C08-4C1F-818C-4B793377F4E9}"/>
    <cellStyle name="20% - Accent1 2 2 4 3 3 2 2 4" xfId="6174" xr:uid="{C6180921-6AE0-4404-80FB-FF7ACF43E021}"/>
    <cellStyle name="20% - Accent1 2 2 4 3 3 2 3" xfId="6175" xr:uid="{0FFADB8F-55B9-4D19-8BE4-EF5AC45223CC}"/>
    <cellStyle name="20% - Accent1 2 2 4 3 3 2 3 2" xfId="6176" xr:uid="{1E322CFC-F87A-4C25-8BE2-CD0157E3A879}"/>
    <cellStyle name="20% - Accent1 2 2 4 3 3 2 3 2 2" xfId="6177" xr:uid="{49D95887-CFE8-4F03-AA0A-6BD9B0405CF0}"/>
    <cellStyle name="20% - Accent1 2 2 4 3 3 2 3 2 2 2" xfId="6178" xr:uid="{D5CA858A-82F8-42C0-B32E-35060E6FC6F1}"/>
    <cellStyle name="20% - Accent1 2 2 4 3 3 2 3 2 3" xfId="6179" xr:uid="{674203D7-55DC-4B18-BD65-8024E7DE6CBE}"/>
    <cellStyle name="20% - Accent1 2 2 4 3 3 2 3 3" xfId="6180" xr:uid="{BDF6C8F6-DB2A-4CB5-93CC-B136BB212690}"/>
    <cellStyle name="20% - Accent1 2 2 4 3 3 2 3 3 2" xfId="6181" xr:uid="{07CE3B7F-F8B9-4461-9DFF-6B8D1E0DCCCA}"/>
    <cellStyle name="20% - Accent1 2 2 4 3 3 2 3 4" xfId="6182" xr:uid="{223B8820-3274-4446-B505-4CDA788C239E}"/>
    <cellStyle name="20% - Accent1 2 2 4 3 3 2 4" xfId="6183" xr:uid="{09CCEF44-D81D-4A18-9486-6AC14E119AA3}"/>
    <cellStyle name="20% - Accent1 2 2 4 3 3 2 4 2" xfId="6184" xr:uid="{F3815A99-6D61-4792-963F-FFE19D452655}"/>
    <cellStyle name="20% - Accent1 2 2 4 3 3 2 4 2 2" xfId="6185" xr:uid="{8226E253-0441-4C71-AA1C-4F097A675D13}"/>
    <cellStyle name="20% - Accent1 2 2 4 3 3 2 4 2 2 2" xfId="6186" xr:uid="{DE193F01-1CB9-47C3-BB8D-561A51513A4F}"/>
    <cellStyle name="20% - Accent1 2 2 4 3 3 2 4 2 3" xfId="6187" xr:uid="{3B098C8D-C3C0-4BA8-9FC8-5647B7708C92}"/>
    <cellStyle name="20% - Accent1 2 2 4 3 3 2 4 3" xfId="6188" xr:uid="{1A1983DB-E269-436A-B61F-2783C165AE38}"/>
    <cellStyle name="20% - Accent1 2 2 4 3 3 2 4 3 2" xfId="6189" xr:uid="{9E4FCD52-4066-4A33-A8D9-D7816D624CAD}"/>
    <cellStyle name="20% - Accent1 2 2 4 3 3 2 4 4" xfId="6190" xr:uid="{FEE14107-6401-4EDE-BD5F-C3A944BE5C55}"/>
    <cellStyle name="20% - Accent1 2 2 4 3 3 2 5" xfId="6191" xr:uid="{097DC746-FF17-4A5E-875A-67F5B8513310}"/>
    <cellStyle name="20% - Accent1 2 2 4 3 3 2 5 2" xfId="6192" xr:uid="{44F87851-FDB4-420C-B713-97C9ADA489EB}"/>
    <cellStyle name="20% - Accent1 2 2 4 3 3 2 5 2 2" xfId="6193" xr:uid="{22858F4B-B2AA-4727-8EC3-BE31229D7350}"/>
    <cellStyle name="20% - Accent1 2 2 4 3 3 2 5 3" xfId="6194" xr:uid="{A7FAC338-521F-4D2A-9714-B23633D469B1}"/>
    <cellStyle name="20% - Accent1 2 2 4 3 3 2 6" xfId="6195" xr:uid="{726C76E0-E8D7-4B05-A298-5D4C75D4D97D}"/>
    <cellStyle name="20% - Accent1 2 2 4 3 3 2 6 2" xfId="6196" xr:uid="{9BBFB90B-2F9E-4D2C-9D99-E0E8D95CD299}"/>
    <cellStyle name="20% - Accent1 2 2 4 3 3 2 6 2 2" xfId="6197" xr:uid="{2F75CA1C-2C96-4EC5-97D2-E0BD816DC638}"/>
    <cellStyle name="20% - Accent1 2 2 4 3 3 2 6 3" xfId="6198" xr:uid="{237AFFFC-CF4C-4A37-9FA8-7F2683B038DE}"/>
    <cellStyle name="20% - Accent1 2 2 4 3 3 2 7" xfId="6199" xr:uid="{655B5997-AFBF-4986-8FBC-913947C1CF57}"/>
    <cellStyle name="20% - Accent1 2 2 4 3 3 2 7 2" xfId="6200" xr:uid="{48AE698C-9B90-4DA7-B6C8-68C3AA27FDC7}"/>
    <cellStyle name="20% - Accent1 2 2 4 3 3 2 8" xfId="6201" xr:uid="{C4A70B17-F1FA-4F94-A325-D64FB60815E6}"/>
    <cellStyle name="20% - Accent1 2 2 4 3 3 2 8 2" xfId="6202" xr:uid="{45887B7A-908F-47AB-9DE1-C094B71B7987}"/>
    <cellStyle name="20% - Accent1 2 2 4 3 3 2 9" xfId="6203" xr:uid="{8F41ADA6-D076-415F-80AC-00EFEAEEC1C6}"/>
    <cellStyle name="20% - Accent1 2 2 4 3 3 3" xfId="6204" xr:uid="{B1BF3C44-1385-445C-A54F-69D6D0AB1111}"/>
    <cellStyle name="20% - Accent1 2 2 4 3 3 3 2" xfId="6205" xr:uid="{B35B00A0-9F60-47EB-B992-7C6A1CD4FAAD}"/>
    <cellStyle name="20% - Accent1 2 2 4 3 3 3 2 2" xfId="6206" xr:uid="{0C852A6C-B122-4A3B-8DC8-7734C3043100}"/>
    <cellStyle name="20% - Accent1 2 2 4 3 3 3 2 2 2" xfId="6207" xr:uid="{7B77E49A-6288-4DBD-8B5F-6AD34BF97580}"/>
    <cellStyle name="20% - Accent1 2 2 4 3 3 3 2 2 2 2" xfId="6208" xr:uid="{5FC7D09F-3C30-43D3-BA63-0DA7BD4F1199}"/>
    <cellStyle name="20% - Accent1 2 2 4 3 3 3 2 2 3" xfId="6209" xr:uid="{48404848-6FF1-4A5B-9D75-70355699B2DB}"/>
    <cellStyle name="20% - Accent1 2 2 4 3 3 3 2 3" xfId="6210" xr:uid="{4CFA7503-2716-4D05-B5CB-B3BD954850F6}"/>
    <cellStyle name="20% - Accent1 2 2 4 3 3 3 2 3 2" xfId="6211" xr:uid="{B56CC226-86A8-417D-96F1-AD0485415FE0}"/>
    <cellStyle name="20% - Accent1 2 2 4 3 3 3 2 4" xfId="6212" xr:uid="{9D3AC53B-51B4-4CA6-9C38-93C0BE1F0F28}"/>
    <cellStyle name="20% - Accent1 2 2 4 3 3 3 3" xfId="6213" xr:uid="{26B6968A-BEDF-4987-97EC-FCD76528E511}"/>
    <cellStyle name="20% - Accent1 2 2 4 3 3 3 3 2" xfId="6214" xr:uid="{1070F22F-8976-407C-89A7-754CE93EED91}"/>
    <cellStyle name="20% - Accent1 2 2 4 3 3 3 3 2 2" xfId="6215" xr:uid="{6824B1BA-BD23-457B-9046-408FDECDE340}"/>
    <cellStyle name="20% - Accent1 2 2 4 3 3 3 3 2 2 2" xfId="6216" xr:uid="{CD6E32B8-F85F-4898-8CA2-ECB209E2DB01}"/>
    <cellStyle name="20% - Accent1 2 2 4 3 3 3 3 2 3" xfId="6217" xr:uid="{45456D2B-DEAF-4265-B882-8FAFE1F1E19F}"/>
    <cellStyle name="20% - Accent1 2 2 4 3 3 3 3 3" xfId="6218" xr:uid="{6BAC2769-148F-4512-9BA2-8AA0FD42CDF3}"/>
    <cellStyle name="20% - Accent1 2 2 4 3 3 3 3 3 2" xfId="6219" xr:uid="{96501213-102C-4620-A0CA-B5C97511DDD7}"/>
    <cellStyle name="20% - Accent1 2 2 4 3 3 3 3 4" xfId="6220" xr:uid="{06BCD8FA-B982-4B6E-BC55-3B3DC63836D3}"/>
    <cellStyle name="20% - Accent1 2 2 4 3 3 3 4" xfId="6221" xr:uid="{719C4F80-93C4-417F-AE90-A9BE9D6B8F33}"/>
    <cellStyle name="20% - Accent1 2 2 4 3 3 3 4 2" xfId="6222" xr:uid="{6FF4DCDF-CC83-4D09-B3E5-6577A64ED0A2}"/>
    <cellStyle name="20% - Accent1 2 2 4 3 3 3 4 2 2" xfId="6223" xr:uid="{286A671E-CD36-4DA9-A436-E923E9C95229}"/>
    <cellStyle name="20% - Accent1 2 2 4 3 3 3 4 2 2 2" xfId="6224" xr:uid="{7C14F5AB-A2EA-44F0-BB0E-937CB120CDBF}"/>
    <cellStyle name="20% - Accent1 2 2 4 3 3 3 4 2 3" xfId="6225" xr:uid="{31D28967-2D28-4BEB-8ED9-527F91216488}"/>
    <cellStyle name="20% - Accent1 2 2 4 3 3 3 4 3" xfId="6226" xr:uid="{5BB0C541-4139-4CEA-B408-D9FBF6B6C365}"/>
    <cellStyle name="20% - Accent1 2 2 4 3 3 3 4 3 2" xfId="6227" xr:uid="{1B613AC4-B52D-4C66-A6FD-0556476637B8}"/>
    <cellStyle name="20% - Accent1 2 2 4 3 3 3 4 4" xfId="6228" xr:uid="{2CE62644-C4BE-4ADB-BD06-A81C63B976C4}"/>
    <cellStyle name="20% - Accent1 2 2 4 3 3 3 5" xfId="6229" xr:uid="{4F17122F-F461-4A89-B774-CBAF79E010FB}"/>
    <cellStyle name="20% - Accent1 2 2 4 3 3 3 5 2" xfId="6230" xr:uid="{522E7D6C-A9B1-437B-9AB0-7F8094DEC340}"/>
    <cellStyle name="20% - Accent1 2 2 4 3 3 3 5 2 2" xfId="6231" xr:uid="{12599130-963F-46A8-A01F-C58757912CD8}"/>
    <cellStyle name="20% - Accent1 2 2 4 3 3 3 5 3" xfId="6232" xr:uid="{2D9B67FA-D94E-44AC-9B87-D388CBBD5B5F}"/>
    <cellStyle name="20% - Accent1 2 2 4 3 3 3 6" xfId="6233" xr:uid="{5F212D04-AD6D-4EB2-96CD-70A3FC37644A}"/>
    <cellStyle name="20% - Accent1 2 2 4 3 3 3 6 2" xfId="6234" xr:uid="{4F0BE753-4B50-4752-AC89-A8616ACB31A2}"/>
    <cellStyle name="20% - Accent1 2 2 4 3 3 3 6 2 2" xfId="6235" xr:uid="{C5122C8E-9F58-4A74-9FCE-0B5403951DD1}"/>
    <cellStyle name="20% - Accent1 2 2 4 3 3 3 6 3" xfId="6236" xr:uid="{82ACB137-AF8B-4F1C-93DB-5D7366FA8479}"/>
    <cellStyle name="20% - Accent1 2 2 4 3 3 3 7" xfId="6237" xr:uid="{BD1E9829-48C6-427E-A2A1-22BC243C71DF}"/>
    <cellStyle name="20% - Accent1 2 2 4 3 3 3 7 2" xfId="6238" xr:uid="{BF01DCB7-E53F-4E2F-9146-74D0E98A203A}"/>
    <cellStyle name="20% - Accent1 2 2 4 3 3 3 8" xfId="6239" xr:uid="{AB11799B-611D-4CCC-BE2C-512B946BFC60}"/>
    <cellStyle name="20% - Accent1 2 2 4 3 3 3 8 2" xfId="6240" xr:uid="{7A98D45A-FF62-4F5A-B04A-3C030C973F42}"/>
    <cellStyle name="20% - Accent1 2 2 4 3 3 3 9" xfId="6241" xr:uid="{C9E4E3C2-BF79-4CE5-A25E-42C40FE206E9}"/>
    <cellStyle name="20% - Accent1 2 2 4 3 3 4" xfId="6242" xr:uid="{FE1A202E-C41B-4076-9F5C-94510EB485C5}"/>
    <cellStyle name="20% - Accent1 2 2 4 3 3 4 2" xfId="6243" xr:uid="{386C71D9-4646-43D5-9826-9BAE0ACC7DC5}"/>
    <cellStyle name="20% - Accent1 2 2 4 3 3 4 2 2" xfId="6244" xr:uid="{F1758BAD-6DB7-44E9-81D0-1A89AAF86220}"/>
    <cellStyle name="20% - Accent1 2 2 4 3 3 4 2 2 2" xfId="6245" xr:uid="{DE5EFC04-1E51-464D-A22B-0E3D5E768082}"/>
    <cellStyle name="20% - Accent1 2 2 4 3 3 4 2 3" xfId="6246" xr:uid="{F5D9F597-2A8F-4F81-8D7D-B00996AF5482}"/>
    <cellStyle name="20% - Accent1 2 2 4 3 3 4 3" xfId="6247" xr:uid="{44E9A9B1-CE92-48C8-B2C2-17167F64C6E9}"/>
    <cellStyle name="20% - Accent1 2 2 4 3 3 4 3 2" xfId="6248" xr:uid="{85EC3F2E-4B08-4C85-B184-AD5E4479E094}"/>
    <cellStyle name="20% - Accent1 2 2 4 3 3 4 4" xfId="6249" xr:uid="{2E2BB0C9-3102-49EB-85DF-FF4EDFD9CE9B}"/>
    <cellStyle name="20% - Accent1 2 2 4 3 3 5" xfId="6250" xr:uid="{EF473BF9-40EC-40C1-B8C4-0D8A57B05C3A}"/>
    <cellStyle name="20% - Accent1 2 2 4 3 3 5 2" xfId="6251" xr:uid="{C9970B3D-7B32-4FAE-91C9-F2837848A81D}"/>
    <cellStyle name="20% - Accent1 2 2 4 3 3 5 2 2" xfId="6252" xr:uid="{C5CDE2C8-52D6-469D-8F45-3301E64027F2}"/>
    <cellStyle name="20% - Accent1 2 2 4 3 3 5 2 2 2" xfId="6253" xr:uid="{74879F4B-BA3C-45C0-B71D-7920DBF45130}"/>
    <cellStyle name="20% - Accent1 2 2 4 3 3 5 2 3" xfId="6254" xr:uid="{9FC2E3BB-3F68-444A-8B0E-22E3269F7682}"/>
    <cellStyle name="20% - Accent1 2 2 4 3 3 5 3" xfId="6255" xr:uid="{034ABF92-7224-4524-BAC1-C596395842F1}"/>
    <cellStyle name="20% - Accent1 2 2 4 3 3 5 3 2" xfId="6256" xr:uid="{3003D570-92B0-483A-B922-B3089B5D90F5}"/>
    <cellStyle name="20% - Accent1 2 2 4 3 3 5 4" xfId="6257" xr:uid="{F1165FE6-510E-4E7B-84EB-ED15DDB1E052}"/>
    <cellStyle name="20% - Accent1 2 2 4 3 3 6" xfId="6258" xr:uid="{34B569A3-D5E9-4AAF-A8A1-E431EA40E409}"/>
    <cellStyle name="20% - Accent1 2 2 4 3 3 6 2" xfId="6259" xr:uid="{2DF3DA63-BC3A-4E46-A5A3-0AEB3C3782EB}"/>
    <cellStyle name="20% - Accent1 2 2 4 3 3 6 2 2" xfId="6260" xr:uid="{015CA512-196D-4010-918C-6AF6CC95439B}"/>
    <cellStyle name="20% - Accent1 2 2 4 3 3 6 2 2 2" xfId="6261" xr:uid="{2FBF5CC9-DC7B-4101-AA0F-42556C259564}"/>
    <cellStyle name="20% - Accent1 2 2 4 3 3 6 2 3" xfId="6262" xr:uid="{1994DE3E-C74C-46E5-9496-D5F2EAD294C8}"/>
    <cellStyle name="20% - Accent1 2 2 4 3 3 6 3" xfId="6263" xr:uid="{A6BAC102-A8CB-4980-9613-CF99061834A5}"/>
    <cellStyle name="20% - Accent1 2 2 4 3 3 6 3 2" xfId="6264" xr:uid="{DE6E2158-CF2F-48B7-A113-4B775AD7595E}"/>
    <cellStyle name="20% - Accent1 2 2 4 3 3 6 4" xfId="6265" xr:uid="{A2845C84-757C-41F3-B783-79338A5DDF3A}"/>
    <cellStyle name="20% - Accent1 2 2 4 3 3 7" xfId="6266" xr:uid="{01B1B8E4-9AB3-49C8-8A7C-8B02B7848160}"/>
    <cellStyle name="20% - Accent1 2 2 4 3 3 7 2" xfId="6267" xr:uid="{498361C6-D1D6-437C-AF62-C823BF6D512B}"/>
    <cellStyle name="20% - Accent1 2 2 4 3 3 7 2 2" xfId="6268" xr:uid="{02DB087A-ADB7-4874-B781-DFECD497B17E}"/>
    <cellStyle name="20% - Accent1 2 2 4 3 3 7 3" xfId="6269" xr:uid="{495A3C91-CB71-4473-A377-74904F0A942C}"/>
    <cellStyle name="20% - Accent1 2 2 4 3 3 8" xfId="6270" xr:uid="{7FA812E4-B9A6-4A6B-8400-E133D99009D7}"/>
    <cellStyle name="20% - Accent1 2 2 4 3 3 8 2" xfId="6271" xr:uid="{46E6F12E-FD0F-4989-9B14-C09915A4FC45}"/>
    <cellStyle name="20% - Accent1 2 2 4 3 3 8 2 2" xfId="6272" xr:uid="{4110F872-E98B-40A8-ADE9-60329D83ADA1}"/>
    <cellStyle name="20% - Accent1 2 2 4 3 3 8 3" xfId="6273" xr:uid="{844430E3-7B2B-4F2D-BF8F-0676F215AE21}"/>
    <cellStyle name="20% - Accent1 2 2 4 3 3 9" xfId="6274" xr:uid="{EF6F10AC-A6C4-4DF8-A6ED-DF0C59F88E70}"/>
    <cellStyle name="20% - Accent1 2 2 4 3 3 9 2" xfId="6275" xr:uid="{848329ED-32B5-477F-9CC8-1AFAAEC39BE2}"/>
    <cellStyle name="20% - Accent1 2 2 4 3 4" xfId="6276" xr:uid="{AAC4AE32-A081-4BE1-B4BA-1A9D9DEB5329}"/>
    <cellStyle name="20% - Accent1 2 2 4 3 4 10" xfId="6277" xr:uid="{AD60391D-32C9-4E31-9E02-8C223E9CEA67}"/>
    <cellStyle name="20% - Accent1 2 2 4 3 4 10 2" xfId="6278" xr:uid="{C24CEB87-879A-4FD6-92A0-FF56996BB4B7}"/>
    <cellStyle name="20% - Accent1 2 2 4 3 4 11" xfId="6279" xr:uid="{328570F1-1FEB-4F36-8806-D9B975CA8AC2}"/>
    <cellStyle name="20% - Accent1 2 2 4 3 4 2" xfId="6280" xr:uid="{76EE927D-4F69-4D24-BC9D-E7CDD0C00A6A}"/>
    <cellStyle name="20% - Accent1 2 2 4 3 4 2 2" xfId="6281" xr:uid="{420B9B0F-6791-42B5-9362-091CE51A8B05}"/>
    <cellStyle name="20% - Accent1 2 2 4 3 4 2 2 2" xfId="6282" xr:uid="{258D4B9D-173F-41E1-A41B-6170E7BA9E29}"/>
    <cellStyle name="20% - Accent1 2 2 4 3 4 2 2 2 2" xfId="6283" xr:uid="{CB828255-5994-489C-80E7-C9B6B403A737}"/>
    <cellStyle name="20% - Accent1 2 2 4 3 4 2 2 2 2 2" xfId="6284" xr:uid="{4AAA02FC-D428-4802-A020-C544D21D0571}"/>
    <cellStyle name="20% - Accent1 2 2 4 3 4 2 2 2 3" xfId="6285" xr:uid="{2B436F00-3A98-4666-B908-DC3CB0F1E16D}"/>
    <cellStyle name="20% - Accent1 2 2 4 3 4 2 2 3" xfId="6286" xr:uid="{01A7EA9D-9AFA-458F-A76A-9D61867B2475}"/>
    <cellStyle name="20% - Accent1 2 2 4 3 4 2 2 3 2" xfId="6287" xr:uid="{F55BBDDF-433E-419F-9B39-2C27BE97795A}"/>
    <cellStyle name="20% - Accent1 2 2 4 3 4 2 2 4" xfId="6288" xr:uid="{D42EC81F-76B1-4394-A9E4-C9911D27B5CB}"/>
    <cellStyle name="20% - Accent1 2 2 4 3 4 2 3" xfId="6289" xr:uid="{0D7654AF-9A44-4F5B-8E92-B6FBE3601EC5}"/>
    <cellStyle name="20% - Accent1 2 2 4 3 4 2 3 2" xfId="6290" xr:uid="{D45C77BB-82C9-42A3-A2A8-32C37CC86FB6}"/>
    <cellStyle name="20% - Accent1 2 2 4 3 4 2 3 2 2" xfId="6291" xr:uid="{9D8C9AA7-C59A-4F65-BEF3-76B13709ED92}"/>
    <cellStyle name="20% - Accent1 2 2 4 3 4 2 3 2 2 2" xfId="6292" xr:uid="{39B363F5-DEF8-41BA-90D4-F518E1257022}"/>
    <cellStyle name="20% - Accent1 2 2 4 3 4 2 3 2 3" xfId="6293" xr:uid="{5ED1C147-6924-4E3B-9A66-44CE69699CE0}"/>
    <cellStyle name="20% - Accent1 2 2 4 3 4 2 3 3" xfId="6294" xr:uid="{7833F28C-665F-49F5-98A6-3FEA3976B2E0}"/>
    <cellStyle name="20% - Accent1 2 2 4 3 4 2 3 3 2" xfId="6295" xr:uid="{C1405A93-4AD9-48BA-9BFE-C213C0C1B258}"/>
    <cellStyle name="20% - Accent1 2 2 4 3 4 2 3 4" xfId="6296" xr:uid="{144A709E-9E56-4E6C-B737-ADFCDFAD74EA}"/>
    <cellStyle name="20% - Accent1 2 2 4 3 4 2 4" xfId="6297" xr:uid="{03BFB26B-6249-4467-A8EB-02E8BD88A709}"/>
    <cellStyle name="20% - Accent1 2 2 4 3 4 2 4 2" xfId="6298" xr:uid="{514F201D-8BE4-4BA8-8B14-5932DE3E99A8}"/>
    <cellStyle name="20% - Accent1 2 2 4 3 4 2 4 2 2" xfId="6299" xr:uid="{5755D458-7883-40DB-90A1-69DC49B6BEA4}"/>
    <cellStyle name="20% - Accent1 2 2 4 3 4 2 4 2 2 2" xfId="6300" xr:uid="{74E1B06A-7306-44B1-A49B-DDA7290927FF}"/>
    <cellStyle name="20% - Accent1 2 2 4 3 4 2 4 2 3" xfId="6301" xr:uid="{80460694-9D10-4404-8D6A-DC65BAB40DE5}"/>
    <cellStyle name="20% - Accent1 2 2 4 3 4 2 4 3" xfId="6302" xr:uid="{4534F845-82E5-48DF-BDBF-73470E14DE6D}"/>
    <cellStyle name="20% - Accent1 2 2 4 3 4 2 4 3 2" xfId="6303" xr:uid="{F5C898B4-5821-4B21-B05D-7C438EBECCD4}"/>
    <cellStyle name="20% - Accent1 2 2 4 3 4 2 4 4" xfId="6304" xr:uid="{C58399DC-A4A0-4CBD-B0D4-CB1786001F1F}"/>
    <cellStyle name="20% - Accent1 2 2 4 3 4 2 5" xfId="6305" xr:uid="{7C23E063-4904-4D17-BC09-C0BF35E6D5EC}"/>
    <cellStyle name="20% - Accent1 2 2 4 3 4 2 5 2" xfId="6306" xr:uid="{68103BDC-0C39-4822-9E6F-CE2DA1A95C0C}"/>
    <cellStyle name="20% - Accent1 2 2 4 3 4 2 5 2 2" xfId="6307" xr:uid="{BCEBAAED-789D-461F-89DF-DFA9CC82DFBB}"/>
    <cellStyle name="20% - Accent1 2 2 4 3 4 2 5 3" xfId="6308" xr:uid="{D3F273EA-D037-4EA4-A510-09B09912A58D}"/>
    <cellStyle name="20% - Accent1 2 2 4 3 4 2 6" xfId="6309" xr:uid="{063DD646-376E-4293-9AB0-3206465D33DF}"/>
    <cellStyle name="20% - Accent1 2 2 4 3 4 2 6 2" xfId="6310" xr:uid="{92C680A3-4383-4A33-9E9F-6E9185023B2D}"/>
    <cellStyle name="20% - Accent1 2 2 4 3 4 2 6 2 2" xfId="6311" xr:uid="{C24FB405-F782-41FD-81C3-445F3E771D33}"/>
    <cellStyle name="20% - Accent1 2 2 4 3 4 2 6 3" xfId="6312" xr:uid="{4BB45B7E-2B33-40A7-983A-99A9CCD09880}"/>
    <cellStyle name="20% - Accent1 2 2 4 3 4 2 7" xfId="6313" xr:uid="{599B515C-3F3E-4063-B3CB-75695D8EAEAA}"/>
    <cellStyle name="20% - Accent1 2 2 4 3 4 2 7 2" xfId="6314" xr:uid="{81C8E036-33AB-45E2-83FA-5744E8A65EC9}"/>
    <cellStyle name="20% - Accent1 2 2 4 3 4 2 8" xfId="6315" xr:uid="{5E9D0C61-7C3A-4EA8-A8C0-07C6DB2A9BFA}"/>
    <cellStyle name="20% - Accent1 2 2 4 3 4 2 8 2" xfId="6316" xr:uid="{A21D1630-4CC9-4422-935E-2FB747357C8F}"/>
    <cellStyle name="20% - Accent1 2 2 4 3 4 2 9" xfId="6317" xr:uid="{0FA561CB-AC92-4334-8E29-E872B44CF92E}"/>
    <cellStyle name="20% - Accent1 2 2 4 3 4 3" xfId="6318" xr:uid="{0247E6DE-5A15-4EA1-B376-C9C1B10027E7}"/>
    <cellStyle name="20% - Accent1 2 2 4 3 4 3 2" xfId="6319" xr:uid="{03096466-B843-4B96-BBE8-1C9C1A29C01C}"/>
    <cellStyle name="20% - Accent1 2 2 4 3 4 3 2 2" xfId="6320" xr:uid="{F65BB8A1-AFEC-4C32-A552-CF37E3EB7676}"/>
    <cellStyle name="20% - Accent1 2 2 4 3 4 3 2 2 2" xfId="6321" xr:uid="{1E577605-D81E-4D7A-A30A-E0DFF6671181}"/>
    <cellStyle name="20% - Accent1 2 2 4 3 4 3 2 2 2 2" xfId="6322" xr:uid="{0C882197-1101-4376-9E5F-FC77F8475940}"/>
    <cellStyle name="20% - Accent1 2 2 4 3 4 3 2 2 3" xfId="6323" xr:uid="{CC1191B1-2E62-45BB-9C68-2A5F645072D9}"/>
    <cellStyle name="20% - Accent1 2 2 4 3 4 3 2 3" xfId="6324" xr:uid="{74BE8851-F894-4B01-A039-C2EB29D69ABE}"/>
    <cellStyle name="20% - Accent1 2 2 4 3 4 3 2 3 2" xfId="6325" xr:uid="{82E1B6B3-438B-4D88-8F48-6E046504E7F4}"/>
    <cellStyle name="20% - Accent1 2 2 4 3 4 3 2 4" xfId="6326" xr:uid="{9CEA3096-55D5-4530-943F-5D4E07663FE1}"/>
    <cellStyle name="20% - Accent1 2 2 4 3 4 3 3" xfId="6327" xr:uid="{36DCF42A-5B03-4EF4-9E3D-A39804CED4D8}"/>
    <cellStyle name="20% - Accent1 2 2 4 3 4 3 3 2" xfId="6328" xr:uid="{5D1FDAAE-1873-4B8A-9979-1F48F1D9BD1D}"/>
    <cellStyle name="20% - Accent1 2 2 4 3 4 3 3 2 2" xfId="6329" xr:uid="{FEA81B67-28E5-4CB1-9615-4509115B9E47}"/>
    <cellStyle name="20% - Accent1 2 2 4 3 4 3 3 2 2 2" xfId="6330" xr:uid="{04CA04C7-25D4-4D54-A0EA-2E55333FFBEC}"/>
    <cellStyle name="20% - Accent1 2 2 4 3 4 3 3 2 3" xfId="6331" xr:uid="{EA8EFBED-1B38-4EA1-BA2D-8A028F1E492D}"/>
    <cellStyle name="20% - Accent1 2 2 4 3 4 3 3 3" xfId="6332" xr:uid="{0AACF98B-78E0-4A20-9286-4D0F8F312E84}"/>
    <cellStyle name="20% - Accent1 2 2 4 3 4 3 3 3 2" xfId="6333" xr:uid="{79AFAEB1-AF0A-4B7B-B536-53DD94551A2D}"/>
    <cellStyle name="20% - Accent1 2 2 4 3 4 3 3 4" xfId="6334" xr:uid="{66EF8C62-3993-4F18-9125-7729BD873FB8}"/>
    <cellStyle name="20% - Accent1 2 2 4 3 4 3 4" xfId="6335" xr:uid="{B73D2E28-F21C-4D18-88CD-338B22042F51}"/>
    <cellStyle name="20% - Accent1 2 2 4 3 4 3 4 2" xfId="6336" xr:uid="{8C584552-C4B8-43E2-A1C1-80F40B9A9141}"/>
    <cellStyle name="20% - Accent1 2 2 4 3 4 3 4 2 2" xfId="6337" xr:uid="{30771D80-5A38-400A-9390-12BA95915EF2}"/>
    <cellStyle name="20% - Accent1 2 2 4 3 4 3 4 2 2 2" xfId="6338" xr:uid="{B89C194B-F2ED-4FA7-A198-3258EB215A0D}"/>
    <cellStyle name="20% - Accent1 2 2 4 3 4 3 4 2 3" xfId="6339" xr:uid="{B37AFCD8-4E00-4C61-ADC4-03B5444809B5}"/>
    <cellStyle name="20% - Accent1 2 2 4 3 4 3 4 3" xfId="6340" xr:uid="{9CBF9D9D-FA18-41AD-8029-1D9FA8C9CBEF}"/>
    <cellStyle name="20% - Accent1 2 2 4 3 4 3 4 3 2" xfId="6341" xr:uid="{B0093153-6ED3-4567-BCB3-C1094F60A89B}"/>
    <cellStyle name="20% - Accent1 2 2 4 3 4 3 4 4" xfId="6342" xr:uid="{1449B580-4B28-4530-991B-C80C87D16301}"/>
    <cellStyle name="20% - Accent1 2 2 4 3 4 3 5" xfId="6343" xr:uid="{12DF3A6D-1A12-4AAB-ACF2-0C659D6F1117}"/>
    <cellStyle name="20% - Accent1 2 2 4 3 4 3 5 2" xfId="6344" xr:uid="{0DA31F80-674F-4640-ABAA-99A629546FE5}"/>
    <cellStyle name="20% - Accent1 2 2 4 3 4 3 5 2 2" xfId="6345" xr:uid="{7DCCE6A6-393A-4C43-9871-9FB2555B8136}"/>
    <cellStyle name="20% - Accent1 2 2 4 3 4 3 5 3" xfId="6346" xr:uid="{25AE5CE8-7AD2-4E4F-AFC5-C04E96D3AC1F}"/>
    <cellStyle name="20% - Accent1 2 2 4 3 4 3 6" xfId="6347" xr:uid="{9A5F3AA4-F963-4A98-AFEE-818AEF081B6B}"/>
    <cellStyle name="20% - Accent1 2 2 4 3 4 3 6 2" xfId="6348" xr:uid="{EAF5737A-BE2A-46B9-91B5-AAE9FA7C0332}"/>
    <cellStyle name="20% - Accent1 2 2 4 3 4 3 6 2 2" xfId="6349" xr:uid="{C6E5F60A-F5C8-4CC8-8D23-43BC83F7D500}"/>
    <cellStyle name="20% - Accent1 2 2 4 3 4 3 6 3" xfId="6350" xr:uid="{6B2F1074-9D4D-4742-9498-D61D5C4487B7}"/>
    <cellStyle name="20% - Accent1 2 2 4 3 4 3 7" xfId="6351" xr:uid="{CAEBEFAF-D8C7-4591-A0B1-D944B788C65D}"/>
    <cellStyle name="20% - Accent1 2 2 4 3 4 3 7 2" xfId="6352" xr:uid="{E6C9B2D2-016E-43A3-B919-DABC636C9F7B}"/>
    <cellStyle name="20% - Accent1 2 2 4 3 4 3 8" xfId="6353" xr:uid="{34EE981B-D92D-4683-B3A5-ECEC350A6470}"/>
    <cellStyle name="20% - Accent1 2 2 4 3 4 3 8 2" xfId="6354" xr:uid="{8597D1F0-15F0-4BF5-A76E-D70E6CFB5915}"/>
    <cellStyle name="20% - Accent1 2 2 4 3 4 3 9" xfId="6355" xr:uid="{9BC4C7D3-FB7C-4518-9EAC-5F0CA93DC9BA}"/>
    <cellStyle name="20% - Accent1 2 2 4 3 4 4" xfId="6356" xr:uid="{4E9AEB05-E635-4670-9007-ABED99C62CBF}"/>
    <cellStyle name="20% - Accent1 2 2 4 3 4 4 2" xfId="6357" xr:uid="{ECDD6E05-1789-451D-8688-2A6470D51CB4}"/>
    <cellStyle name="20% - Accent1 2 2 4 3 4 4 2 2" xfId="6358" xr:uid="{D044545D-C71E-48B4-B892-472D10E67370}"/>
    <cellStyle name="20% - Accent1 2 2 4 3 4 4 2 2 2" xfId="6359" xr:uid="{D996E4DA-7F1B-4903-9479-084751C8B6FD}"/>
    <cellStyle name="20% - Accent1 2 2 4 3 4 4 2 3" xfId="6360" xr:uid="{8632F471-6202-494B-827B-BA7AF9ADE89B}"/>
    <cellStyle name="20% - Accent1 2 2 4 3 4 4 3" xfId="6361" xr:uid="{97603F08-ACED-48AB-9A06-DC4D73BB52D4}"/>
    <cellStyle name="20% - Accent1 2 2 4 3 4 4 3 2" xfId="6362" xr:uid="{B16B1086-A918-4CBC-B145-D38B585965E0}"/>
    <cellStyle name="20% - Accent1 2 2 4 3 4 4 4" xfId="6363" xr:uid="{893992E2-0F2D-4886-A939-4E468C57893F}"/>
    <cellStyle name="20% - Accent1 2 2 4 3 4 5" xfId="6364" xr:uid="{C1464AB1-1CE0-4506-A515-EDDFE854E33C}"/>
    <cellStyle name="20% - Accent1 2 2 4 3 4 5 2" xfId="6365" xr:uid="{8858B0DB-CE5A-4BA4-8CDC-B9FFEA84597A}"/>
    <cellStyle name="20% - Accent1 2 2 4 3 4 5 2 2" xfId="6366" xr:uid="{4F7DBA3E-85D9-48CE-A15C-0B1EC5132820}"/>
    <cellStyle name="20% - Accent1 2 2 4 3 4 5 2 2 2" xfId="6367" xr:uid="{0B4BAD17-DF70-49D1-B2C9-AD5A0774FFFE}"/>
    <cellStyle name="20% - Accent1 2 2 4 3 4 5 2 3" xfId="6368" xr:uid="{734256EB-1F3C-4CB4-AAED-00DE456B91D0}"/>
    <cellStyle name="20% - Accent1 2 2 4 3 4 5 3" xfId="6369" xr:uid="{4BEB9DA9-0150-4BEA-91B6-AC172B2BB9EA}"/>
    <cellStyle name="20% - Accent1 2 2 4 3 4 5 3 2" xfId="6370" xr:uid="{46581AC7-F5AC-4953-88A1-2A8BA49C4105}"/>
    <cellStyle name="20% - Accent1 2 2 4 3 4 5 4" xfId="6371" xr:uid="{E977C667-FD4E-4892-8A80-9C2A4819BBB1}"/>
    <cellStyle name="20% - Accent1 2 2 4 3 4 6" xfId="6372" xr:uid="{1B61C164-84DC-4E09-B753-488EAC1AA424}"/>
    <cellStyle name="20% - Accent1 2 2 4 3 4 6 2" xfId="6373" xr:uid="{01CBCCA7-24AE-4EBB-99FF-0A54F0D5C7F1}"/>
    <cellStyle name="20% - Accent1 2 2 4 3 4 6 2 2" xfId="6374" xr:uid="{A25B5E4B-BDF0-4F8A-B1C1-CB05F09D55D2}"/>
    <cellStyle name="20% - Accent1 2 2 4 3 4 6 2 2 2" xfId="6375" xr:uid="{2AF69A6F-81F5-42BE-969B-5E61A28457A6}"/>
    <cellStyle name="20% - Accent1 2 2 4 3 4 6 2 3" xfId="6376" xr:uid="{C996CFF5-E159-4B41-AD06-250B6B68713F}"/>
    <cellStyle name="20% - Accent1 2 2 4 3 4 6 3" xfId="6377" xr:uid="{EF2D59B4-A1C6-446B-AA8B-B640CCC4767B}"/>
    <cellStyle name="20% - Accent1 2 2 4 3 4 6 3 2" xfId="6378" xr:uid="{440683A4-D470-4A0A-B9FB-B2ED88946C4D}"/>
    <cellStyle name="20% - Accent1 2 2 4 3 4 6 4" xfId="6379" xr:uid="{BA618701-8BC4-4844-9740-75344FA7BBA8}"/>
    <cellStyle name="20% - Accent1 2 2 4 3 4 7" xfId="6380" xr:uid="{4D58B2B5-29C0-4E81-B251-B374FB3CB5AE}"/>
    <cellStyle name="20% - Accent1 2 2 4 3 4 7 2" xfId="6381" xr:uid="{B954AC9E-A0EC-46EC-BA15-C504E8DB704C}"/>
    <cellStyle name="20% - Accent1 2 2 4 3 4 7 2 2" xfId="6382" xr:uid="{6D527492-0D9B-4F8A-AF32-A566AB308F1E}"/>
    <cellStyle name="20% - Accent1 2 2 4 3 4 7 3" xfId="6383" xr:uid="{152F18C3-CC6B-481E-888A-6EFC9BC48180}"/>
    <cellStyle name="20% - Accent1 2 2 4 3 4 8" xfId="6384" xr:uid="{8693E552-D728-4287-8111-FE03C1245867}"/>
    <cellStyle name="20% - Accent1 2 2 4 3 4 8 2" xfId="6385" xr:uid="{EBD866EB-6C23-478B-8F51-5E112A512535}"/>
    <cellStyle name="20% - Accent1 2 2 4 3 4 8 2 2" xfId="6386" xr:uid="{4FC92EE2-9300-42BE-8F90-CB5D5972222F}"/>
    <cellStyle name="20% - Accent1 2 2 4 3 4 8 3" xfId="6387" xr:uid="{A5824D46-A048-426F-ADC2-31419F652A23}"/>
    <cellStyle name="20% - Accent1 2 2 4 3 4 9" xfId="6388" xr:uid="{952BA388-E741-43E8-86BA-EACB8C20841D}"/>
    <cellStyle name="20% - Accent1 2 2 4 3 4 9 2" xfId="6389" xr:uid="{62794E55-B33C-4E97-9445-5C369D6250A5}"/>
    <cellStyle name="20% - Accent1 2 2 4 3 5" xfId="6390" xr:uid="{62DCD7CD-FEE8-4DCF-8B9F-C32DB06AA7BD}"/>
    <cellStyle name="20% - Accent1 2 2 4 3 5 2" xfId="6391" xr:uid="{7EA1CAC0-DCCA-4101-A829-A4FE8641D070}"/>
    <cellStyle name="20% - Accent1 2 2 4 3 5 2 2" xfId="6392" xr:uid="{F5209331-EC96-4AC3-9DCF-95E3B7A7699A}"/>
    <cellStyle name="20% - Accent1 2 2 4 3 5 2 2 2" xfId="6393" xr:uid="{0A2FD87B-9E30-4780-B728-B0F020C350F9}"/>
    <cellStyle name="20% - Accent1 2 2 4 3 5 2 2 2 2" xfId="6394" xr:uid="{0A9DDF19-9FD2-4C7A-8757-D6DDB5D8D757}"/>
    <cellStyle name="20% - Accent1 2 2 4 3 5 2 2 3" xfId="6395" xr:uid="{546768FB-9FE8-4836-983F-87C9CA1CDE44}"/>
    <cellStyle name="20% - Accent1 2 2 4 3 5 2 3" xfId="6396" xr:uid="{11DCE900-C687-4C7B-8245-440ADFEFDD84}"/>
    <cellStyle name="20% - Accent1 2 2 4 3 5 2 3 2" xfId="6397" xr:uid="{B2079E7F-04CB-48F9-AE43-2A5FBF7D9E87}"/>
    <cellStyle name="20% - Accent1 2 2 4 3 5 2 4" xfId="6398" xr:uid="{67397A29-B0E8-403A-ABAC-D3DA8E66C206}"/>
    <cellStyle name="20% - Accent1 2 2 4 3 5 3" xfId="6399" xr:uid="{75D2608C-E623-426E-8011-F94A56542D3A}"/>
    <cellStyle name="20% - Accent1 2 2 4 3 5 3 2" xfId="6400" xr:uid="{D3E5024C-1B3D-44B4-A240-576E44809DB4}"/>
    <cellStyle name="20% - Accent1 2 2 4 3 5 3 2 2" xfId="6401" xr:uid="{96F7B279-EC22-4E81-9809-0F51BEC92B20}"/>
    <cellStyle name="20% - Accent1 2 2 4 3 5 3 2 2 2" xfId="6402" xr:uid="{1E256AD6-B131-42DF-9DE7-7686DBE31EAA}"/>
    <cellStyle name="20% - Accent1 2 2 4 3 5 3 2 3" xfId="6403" xr:uid="{3DF049AE-C73C-4847-BF4C-77B2C25E2E19}"/>
    <cellStyle name="20% - Accent1 2 2 4 3 5 3 3" xfId="6404" xr:uid="{0C20AAEF-32AF-4DEB-A77E-1A6C211A6A4B}"/>
    <cellStyle name="20% - Accent1 2 2 4 3 5 3 3 2" xfId="6405" xr:uid="{D8ECCA1B-948C-43D9-9ABE-27E481E7895A}"/>
    <cellStyle name="20% - Accent1 2 2 4 3 5 3 4" xfId="6406" xr:uid="{9142D084-E3A0-479E-896C-0508F3F35AC8}"/>
    <cellStyle name="20% - Accent1 2 2 4 3 5 4" xfId="6407" xr:uid="{0845EBB4-026E-46FF-BB21-4A5042FB8841}"/>
    <cellStyle name="20% - Accent1 2 2 4 3 5 4 2" xfId="6408" xr:uid="{8FDF6AAC-0163-4150-BE3D-BD6D27334492}"/>
    <cellStyle name="20% - Accent1 2 2 4 3 5 4 2 2" xfId="6409" xr:uid="{4D04BA2E-45EC-45C2-B555-7B4B5E7DE52E}"/>
    <cellStyle name="20% - Accent1 2 2 4 3 5 4 2 2 2" xfId="6410" xr:uid="{D68708D2-13C0-4253-9301-2511252EBEC8}"/>
    <cellStyle name="20% - Accent1 2 2 4 3 5 4 2 3" xfId="6411" xr:uid="{94BFED89-9ED9-4389-947F-02A4FF9B6D37}"/>
    <cellStyle name="20% - Accent1 2 2 4 3 5 4 3" xfId="6412" xr:uid="{BC748E40-1412-4C18-804D-033E0FACA1A5}"/>
    <cellStyle name="20% - Accent1 2 2 4 3 5 4 3 2" xfId="6413" xr:uid="{D0DC9991-923E-45CC-9FF5-18A2163F819B}"/>
    <cellStyle name="20% - Accent1 2 2 4 3 5 4 4" xfId="6414" xr:uid="{7E8CC05F-780D-48CA-BF92-65649021E5E5}"/>
    <cellStyle name="20% - Accent1 2 2 4 3 5 5" xfId="6415" xr:uid="{15CE3B0F-0F1F-48CD-87BC-C6392954A40B}"/>
    <cellStyle name="20% - Accent1 2 2 4 3 5 5 2" xfId="6416" xr:uid="{28294622-1C9C-42F5-BC69-6650CC2E0C4F}"/>
    <cellStyle name="20% - Accent1 2 2 4 3 5 5 2 2" xfId="6417" xr:uid="{83367B6D-79D1-47E3-ACA7-993378E9259E}"/>
    <cellStyle name="20% - Accent1 2 2 4 3 5 5 3" xfId="6418" xr:uid="{AE17A0E6-98AA-494B-A368-61B22857F24D}"/>
    <cellStyle name="20% - Accent1 2 2 4 3 5 6" xfId="6419" xr:uid="{9B20BC28-9739-4436-8B97-AF4766FC0A84}"/>
    <cellStyle name="20% - Accent1 2 2 4 3 5 6 2" xfId="6420" xr:uid="{F3A03954-E82D-4790-A8FC-7BDC4D2F6B9B}"/>
    <cellStyle name="20% - Accent1 2 2 4 3 5 6 2 2" xfId="6421" xr:uid="{3BA663C5-3A83-41AE-9984-BD476621A93F}"/>
    <cellStyle name="20% - Accent1 2 2 4 3 5 6 3" xfId="6422" xr:uid="{48BC6D94-0B8C-48A5-A027-741049071455}"/>
    <cellStyle name="20% - Accent1 2 2 4 3 5 7" xfId="6423" xr:uid="{D33BE402-5B54-4CC3-AEB5-98865479D42E}"/>
    <cellStyle name="20% - Accent1 2 2 4 3 5 7 2" xfId="6424" xr:uid="{1976DA44-418A-44F1-B278-B31A52756D2A}"/>
    <cellStyle name="20% - Accent1 2 2 4 3 5 8" xfId="6425" xr:uid="{911160A0-7129-4DBA-AE2A-E3A9C7727343}"/>
    <cellStyle name="20% - Accent1 2 2 4 3 5 8 2" xfId="6426" xr:uid="{61B2A493-0D84-40AA-999E-67846E93682C}"/>
    <cellStyle name="20% - Accent1 2 2 4 3 5 9" xfId="6427" xr:uid="{98C4FF33-F2F2-4D36-A440-2E3169BE589E}"/>
    <cellStyle name="20% - Accent1 2 2 4 3 6" xfId="6428" xr:uid="{E907AA9C-D8DB-4B60-96BA-81692A5EB47F}"/>
    <cellStyle name="20% - Accent1 2 2 4 3 6 2" xfId="6429" xr:uid="{4E0F124D-8968-43F4-A815-CC24E203DA2E}"/>
    <cellStyle name="20% - Accent1 2 2 4 3 6 2 2" xfId="6430" xr:uid="{D12C284B-7888-4757-86CF-EAA2A7A09073}"/>
    <cellStyle name="20% - Accent1 2 2 4 3 6 2 2 2" xfId="6431" xr:uid="{8DEF59E6-1E9A-467A-978B-4DABFFAEB469}"/>
    <cellStyle name="20% - Accent1 2 2 4 3 6 2 2 2 2" xfId="6432" xr:uid="{8D629106-3DED-4818-A312-C92EBDAC42A5}"/>
    <cellStyle name="20% - Accent1 2 2 4 3 6 2 2 3" xfId="6433" xr:uid="{35CE098D-FEA5-4604-819C-62C88F7E54DC}"/>
    <cellStyle name="20% - Accent1 2 2 4 3 6 2 3" xfId="6434" xr:uid="{E87864EC-5E4B-4D52-A1F6-76147C0F861C}"/>
    <cellStyle name="20% - Accent1 2 2 4 3 6 2 3 2" xfId="6435" xr:uid="{D3A88B25-8B3A-4740-A996-86FE07AF4AC9}"/>
    <cellStyle name="20% - Accent1 2 2 4 3 6 2 4" xfId="6436" xr:uid="{D176C91E-6601-461C-A7E2-3945094EDE83}"/>
    <cellStyle name="20% - Accent1 2 2 4 3 6 3" xfId="6437" xr:uid="{B62AF7E5-4416-480C-BECA-A63A6EFA1CA3}"/>
    <cellStyle name="20% - Accent1 2 2 4 3 6 3 2" xfId="6438" xr:uid="{24CF56AC-D27C-474F-BC77-103BA6A4953D}"/>
    <cellStyle name="20% - Accent1 2 2 4 3 6 3 2 2" xfId="6439" xr:uid="{1B0D2E87-1B2F-48F2-A49B-35239DD49D86}"/>
    <cellStyle name="20% - Accent1 2 2 4 3 6 3 2 2 2" xfId="6440" xr:uid="{A442F67F-D7AD-4A82-A98E-9122F5565A01}"/>
    <cellStyle name="20% - Accent1 2 2 4 3 6 3 2 3" xfId="6441" xr:uid="{30A9B56B-B3E8-4E5C-A51D-9548A9D15410}"/>
    <cellStyle name="20% - Accent1 2 2 4 3 6 3 3" xfId="6442" xr:uid="{EE7FFD4B-1CD6-4BC0-9CF4-9C96B5096316}"/>
    <cellStyle name="20% - Accent1 2 2 4 3 6 3 3 2" xfId="6443" xr:uid="{E2792E31-3B9E-490D-9E99-C42B7E241E59}"/>
    <cellStyle name="20% - Accent1 2 2 4 3 6 3 4" xfId="6444" xr:uid="{4D36D1B2-21CC-43AE-A538-5C5B70F167B6}"/>
    <cellStyle name="20% - Accent1 2 2 4 3 6 4" xfId="6445" xr:uid="{81126064-4500-4E8E-BCF3-01F3954B1903}"/>
    <cellStyle name="20% - Accent1 2 2 4 3 6 4 2" xfId="6446" xr:uid="{EB5AAE68-E1C6-410E-83B5-B026EE941968}"/>
    <cellStyle name="20% - Accent1 2 2 4 3 6 4 2 2" xfId="6447" xr:uid="{599DB4E9-5FE8-4D7B-B2CC-20053D449403}"/>
    <cellStyle name="20% - Accent1 2 2 4 3 6 4 2 2 2" xfId="6448" xr:uid="{8D35C2F0-B500-43DE-BE0E-20BEDFA4418E}"/>
    <cellStyle name="20% - Accent1 2 2 4 3 6 4 2 3" xfId="6449" xr:uid="{80486976-B4AF-4B83-8B46-4043CAE353FA}"/>
    <cellStyle name="20% - Accent1 2 2 4 3 6 4 3" xfId="6450" xr:uid="{B09569B4-D868-4528-9F04-355EDF53D59D}"/>
    <cellStyle name="20% - Accent1 2 2 4 3 6 4 3 2" xfId="6451" xr:uid="{E42536D9-F582-4496-9D4F-65F45F5F60CD}"/>
    <cellStyle name="20% - Accent1 2 2 4 3 6 4 4" xfId="6452" xr:uid="{C7D7112A-ABC3-46F6-ABBE-6E333259E654}"/>
    <cellStyle name="20% - Accent1 2 2 4 3 6 5" xfId="6453" xr:uid="{09B6B2C7-7C70-48F9-A608-BDB728501E69}"/>
    <cellStyle name="20% - Accent1 2 2 4 3 6 5 2" xfId="6454" xr:uid="{4CF8E982-92A9-4665-BDEC-168B388F9C9B}"/>
    <cellStyle name="20% - Accent1 2 2 4 3 6 5 2 2" xfId="6455" xr:uid="{C633FF91-9DD9-4703-9B97-43D96F4BFBAE}"/>
    <cellStyle name="20% - Accent1 2 2 4 3 6 5 3" xfId="6456" xr:uid="{6DCE088F-202F-40C0-BAEC-7F42FC2E94D4}"/>
    <cellStyle name="20% - Accent1 2 2 4 3 6 6" xfId="6457" xr:uid="{B8C7159B-F722-4963-9694-E37640F4C41B}"/>
    <cellStyle name="20% - Accent1 2 2 4 3 6 6 2" xfId="6458" xr:uid="{2FB86DE1-4C9C-4ACE-A18F-8EB092F9185F}"/>
    <cellStyle name="20% - Accent1 2 2 4 3 6 6 2 2" xfId="6459" xr:uid="{5140CCDF-5311-4377-A0CB-CE3FDF990599}"/>
    <cellStyle name="20% - Accent1 2 2 4 3 6 6 3" xfId="6460" xr:uid="{225612C7-B150-400F-993B-C83E6C03081C}"/>
    <cellStyle name="20% - Accent1 2 2 4 3 6 7" xfId="6461" xr:uid="{E9F8AE52-EB39-406B-B2D2-4B0C8280AE53}"/>
    <cellStyle name="20% - Accent1 2 2 4 3 6 7 2" xfId="6462" xr:uid="{7349191D-785F-4D65-83AC-CB41F9E97F6F}"/>
    <cellStyle name="20% - Accent1 2 2 4 3 6 8" xfId="6463" xr:uid="{6FDD7C58-18EB-4303-BC90-E36C6403C5DF}"/>
    <cellStyle name="20% - Accent1 2 2 4 3 6 8 2" xfId="6464" xr:uid="{ED2824E9-FE05-4326-95FC-8A1F22E1ADBC}"/>
    <cellStyle name="20% - Accent1 2 2 4 3 6 9" xfId="6465" xr:uid="{F611D8E8-F89F-4E73-9105-F729D7F41360}"/>
    <cellStyle name="20% - Accent1 2 2 4 3 7" xfId="6466" xr:uid="{FF8EB31A-A42E-4462-BDDA-67CEBE73AE19}"/>
    <cellStyle name="20% - Accent1 2 2 4 3 7 2" xfId="6467" xr:uid="{EF60D1F1-2BF1-4E46-B9C2-4B9E221E4186}"/>
    <cellStyle name="20% - Accent1 2 2 4 3 7 2 2" xfId="6468" xr:uid="{B49A4618-8AC9-47B1-BA7E-D71AEAC790E8}"/>
    <cellStyle name="20% - Accent1 2 2 4 3 7 2 2 2" xfId="6469" xr:uid="{0985DA59-8A3B-49FA-B714-42F5E8B45229}"/>
    <cellStyle name="20% - Accent1 2 2 4 3 7 2 3" xfId="6470" xr:uid="{9EB8E148-9E74-4E63-ADFE-2E943E1C2569}"/>
    <cellStyle name="20% - Accent1 2 2 4 3 7 3" xfId="6471" xr:uid="{41A52F00-2636-44DA-BA9A-01C8EF3A178D}"/>
    <cellStyle name="20% - Accent1 2 2 4 3 7 3 2" xfId="6472" xr:uid="{A791BB40-E3D1-44E0-AC0B-C4C022F4C4F5}"/>
    <cellStyle name="20% - Accent1 2 2 4 3 7 4" xfId="6473" xr:uid="{B117CBC8-2D5A-466D-98A9-6CA9AAD596FC}"/>
    <cellStyle name="20% - Accent1 2 2 4 3 8" xfId="6474" xr:uid="{0C2FBFBD-6F7E-4CF6-99F6-874E196389F2}"/>
    <cellStyle name="20% - Accent1 2 2 4 3 8 2" xfId="6475" xr:uid="{78BDE569-9F44-49AD-8DBE-763F764751C1}"/>
    <cellStyle name="20% - Accent1 2 2 4 3 8 2 2" xfId="6476" xr:uid="{7ABAABEE-FFBB-4345-BF08-CC1FED428772}"/>
    <cellStyle name="20% - Accent1 2 2 4 3 8 2 2 2" xfId="6477" xr:uid="{8BF08AD6-72A9-4845-98E9-F044FF528500}"/>
    <cellStyle name="20% - Accent1 2 2 4 3 8 2 3" xfId="6478" xr:uid="{DDEFE5AF-E396-4126-BF41-2AA48EF93463}"/>
    <cellStyle name="20% - Accent1 2 2 4 3 8 3" xfId="6479" xr:uid="{9DBE1792-5C4C-4C42-8870-3442B565F40B}"/>
    <cellStyle name="20% - Accent1 2 2 4 3 8 3 2" xfId="6480" xr:uid="{84C78633-A6CF-4B64-8530-DE768F083BDD}"/>
    <cellStyle name="20% - Accent1 2 2 4 3 8 4" xfId="6481" xr:uid="{772DE52E-D34E-4772-98E4-B3FD99454B77}"/>
    <cellStyle name="20% - Accent1 2 2 4 3 9" xfId="6482" xr:uid="{6018BD62-F997-4A7B-A61F-7FC08C97DE6B}"/>
    <cellStyle name="20% - Accent1 2 2 4 3 9 2" xfId="6483" xr:uid="{98099A2A-A66A-418B-B0E7-8981B1B24DB7}"/>
    <cellStyle name="20% - Accent1 2 2 4 3 9 2 2" xfId="6484" xr:uid="{0FEB58DE-1E32-4FA4-9F66-1A65E0C6C7BC}"/>
    <cellStyle name="20% - Accent1 2 2 4 3 9 2 2 2" xfId="6485" xr:uid="{51A2050D-C73E-4FE1-90B2-A154D15C58B4}"/>
    <cellStyle name="20% - Accent1 2 2 4 3 9 2 3" xfId="6486" xr:uid="{AEF4900A-A533-4488-B205-D42372EA8833}"/>
    <cellStyle name="20% - Accent1 2 2 4 3 9 3" xfId="6487" xr:uid="{9727B564-7833-45B3-A2E8-7103E696022D}"/>
    <cellStyle name="20% - Accent1 2 2 4 3 9 3 2" xfId="6488" xr:uid="{5039A632-E17D-49B1-9B59-FB0E1415ADCE}"/>
    <cellStyle name="20% - Accent1 2 2 4 3 9 4" xfId="6489" xr:uid="{55F326C3-25AF-4B7D-8E4B-4147FBBC1311}"/>
    <cellStyle name="20% - Accent1 2 2 4 4" xfId="6490" xr:uid="{AFE05C73-94E1-4252-96D6-E325256A15BA}"/>
    <cellStyle name="20% - Accent1 2 2 4 4 10" xfId="6491" xr:uid="{53A9E1C7-F5A4-45A2-B239-FC01D2FD735C}"/>
    <cellStyle name="20% - Accent1 2 2 4 4 10 2" xfId="6492" xr:uid="{B3D4F662-4A25-4910-A285-5DC867F5FD1A}"/>
    <cellStyle name="20% - Accent1 2 2 4 4 11" xfId="6493" xr:uid="{E0EB9863-B296-49C4-AB64-AB600FEB9F92}"/>
    <cellStyle name="20% - Accent1 2 2 4 4 2" xfId="6494" xr:uid="{19E3381E-7579-4769-8D95-0C445C9AFAAB}"/>
    <cellStyle name="20% - Accent1 2 2 4 4 2 2" xfId="6495" xr:uid="{7F91CFEA-EFF8-4D5E-B387-4DF69C9EF33B}"/>
    <cellStyle name="20% - Accent1 2 2 4 4 2 2 2" xfId="6496" xr:uid="{0B17F62A-A35E-4B41-8C45-24D55BA0D354}"/>
    <cellStyle name="20% - Accent1 2 2 4 4 2 2 2 2" xfId="6497" xr:uid="{9DCB544E-B6A3-4C0E-9DEC-0DA865C06BE4}"/>
    <cellStyle name="20% - Accent1 2 2 4 4 2 2 2 2 2" xfId="6498" xr:uid="{81AEAA7C-F5B9-4B96-873C-DBB1F9AE7D2B}"/>
    <cellStyle name="20% - Accent1 2 2 4 4 2 2 2 3" xfId="6499" xr:uid="{5F7EFA3D-F364-4700-8EF0-614CC39FEED2}"/>
    <cellStyle name="20% - Accent1 2 2 4 4 2 2 3" xfId="6500" xr:uid="{CACA814A-8721-4BF4-8BDC-6456526F4F6C}"/>
    <cellStyle name="20% - Accent1 2 2 4 4 2 2 3 2" xfId="6501" xr:uid="{881A310D-7742-4C25-8184-64B5A2C17A7F}"/>
    <cellStyle name="20% - Accent1 2 2 4 4 2 2 4" xfId="6502" xr:uid="{1DA39FBF-7FC4-491D-807A-1E1A05A9DC88}"/>
    <cellStyle name="20% - Accent1 2 2 4 4 2 3" xfId="6503" xr:uid="{FCFB6492-82B5-48FE-A4D4-9E6DA4958788}"/>
    <cellStyle name="20% - Accent1 2 2 4 4 2 3 2" xfId="6504" xr:uid="{A3CDAC0B-5A43-4C69-B129-6491CDFD7403}"/>
    <cellStyle name="20% - Accent1 2 2 4 4 2 3 2 2" xfId="6505" xr:uid="{7515E47D-8F88-4A91-A942-2C4130E9EED0}"/>
    <cellStyle name="20% - Accent1 2 2 4 4 2 3 2 2 2" xfId="6506" xr:uid="{F7F9F399-59B6-4F72-B537-18CB664083AB}"/>
    <cellStyle name="20% - Accent1 2 2 4 4 2 3 2 3" xfId="6507" xr:uid="{049FE2E9-C169-4424-84D9-DC6CB3BE4D7A}"/>
    <cellStyle name="20% - Accent1 2 2 4 4 2 3 3" xfId="6508" xr:uid="{203B2D82-65FC-4FD1-A962-4DB8614A3F62}"/>
    <cellStyle name="20% - Accent1 2 2 4 4 2 3 3 2" xfId="6509" xr:uid="{121F97A5-3C45-4667-9607-E4B7C234BAE2}"/>
    <cellStyle name="20% - Accent1 2 2 4 4 2 3 4" xfId="6510" xr:uid="{429137EE-7607-4E43-AA01-B6DE6DFBC3DD}"/>
    <cellStyle name="20% - Accent1 2 2 4 4 2 4" xfId="6511" xr:uid="{452E0628-72EE-44C7-8A79-301CB8B101F3}"/>
    <cellStyle name="20% - Accent1 2 2 4 4 2 4 2" xfId="6512" xr:uid="{A27967EE-7E45-45B0-A64F-094BA6FA15A7}"/>
    <cellStyle name="20% - Accent1 2 2 4 4 2 4 2 2" xfId="6513" xr:uid="{E2D7E418-EF04-45E7-95C6-284A29802294}"/>
    <cellStyle name="20% - Accent1 2 2 4 4 2 4 2 2 2" xfId="6514" xr:uid="{955C70F1-6401-4F49-B3E5-9B2B372BF3D9}"/>
    <cellStyle name="20% - Accent1 2 2 4 4 2 4 2 3" xfId="6515" xr:uid="{62BE5519-702E-4B7B-863A-8CBF0B9C5002}"/>
    <cellStyle name="20% - Accent1 2 2 4 4 2 4 3" xfId="6516" xr:uid="{9BC9D681-6E03-40E1-9E8D-6F37F70B1327}"/>
    <cellStyle name="20% - Accent1 2 2 4 4 2 4 3 2" xfId="6517" xr:uid="{B2668154-9F0C-49D9-8723-EF589AE0AE3E}"/>
    <cellStyle name="20% - Accent1 2 2 4 4 2 4 4" xfId="6518" xr:uid="{1650C777-60A0-44F6-8467-1CD952436337}"/>
    <cellStyle name="20% - Accent1 2 2 4 4 2 5" xfId="6519" xr:uid="{F1CAFB9C-E9FC-4C88-A44A-2DF97D007CB4}"/>
    <cellStyle name="20% - Accent1 2 2 4 4 2 5 2" xfId="6520" xr:uid="{CEAF2C37-0E11-4A55-BD62-67F29F9E89B5}"/>
    <cellStyle name="20% - Accent1 2 2 4 4 2 5 2 2" xfId="6521" xr:uid="{3BCBC716-05B2-47BA-AF55-3EE9DF1E7D71}"/>
    <cellStyle name="20% - Accent1 2 2 4 4 2 5 3" xfId="6522" xr:uid="{9777432F-BAB7-473C-8B42-A56B2B88AC44}"/>
    <cellStyle name="20% - Accent1 2 2 4 4 2 6" xfId="6523" xr:uid="{2D6632E8-50CD-4704-8114-A99797C04B1C}"/>
    <cellStyle name="20% - Accent1 2 2 4 4 2 6 2" xfId="6524" xr:uid="{0595EE4A-617B-4366-85C3-1ED7B3C54839}"/>
    <cellStyle name="20% - Accent1 2 2 4 4 2 6 2 2" xfId="6525" xr:uid="{F4B5001E-CE44-4982-AAC7-93F241A6AB19}"/>
    <cellStyle name="20% - Accent1 2 2 4 4 2 6 3" xfId="6526" xr:uid="{6DF9656D-F059-45FA-A241-6D112474C10F}"/>
    <cellStyle name="20% - Accent1 2 2 4 4 2 7" xfId="6527" xr:uid="{2E789815-83F2-4582-BE2F-FD64DEE23458}"/>
    <cellStyle name="20% - Accent1 2 2 4 4 2 7 2" xfId="6528" xr:uid="{6BB170F9-9473-42B6-927D-53B6A3CBB484}"/>
    <cellStyle name="20% - Accent1 2 2 4 4 2 8" xfId="6529" xr:uid="{D1296473-9B6B-4DB6-8D59-2C710E82B6D1}"/>
    <cellStyle name="20% - Accent1 2 2 4 4 2 8 2" xfId="6530" xr:uid="{5413E49E-C45C-4AA0-BC23-EB007A3EC094}"/>
    <cellStyle name="20% - Accent1 2 2 4 4 2 9" xfId="6531" xr:uid="{11360A6A-7412-4388-BB7F-2AF580E4D47B}"/>
    <cellStyle name="20% - Accent1 2 2 4 4 3" xfId="6532" xr:uid="{2A3B8BC8-EC1A-48EA-A30E-DDF3014B9AD5}"/>
    <cellStyle name="20% - Accent1 2 2 4 4 3 2" xfId="6533" xr:uid="{94288132-1FFA-4AD5-949B-17D4E8711990}"/>
    <cellStyle name="20% - Accent1 2 2 4 4 3 2 2" xfId="6534" xr:uid="{7BE87797-4667-4B32-BB12-6272D70BE451}"/>
    <cellStyle name="20% - Accent1 2 2 4 4 3 2 2 2" xfId="6535" xr:uid="{05F0B08B-9732-437F-8C84-3F886B6BB640}"/>
    <cellStyle name="20% - Accent1 2 2 4 4 3 2 2 2 2" xfId="6536" xr:uid="{7EDBF176-66F0-470B-AC91-626EB37FF038}"/>
    <cellStyle name="20% - Accent1 2 2 4 4 3 2 2 3" xfId="6537" xr:uid="{1CFE7CE4-81E1-4EFD-89D8-ECCE52E363D4}"/>
    <cellStyle name="20% - Accent1 2 2 4 4 3 2 3" xfId="6538" xr:uid="{49CFA544-2007-46AD-AC4F-48744AC8965D}"/>
    <cellStyle name="20% - Accent1 2 2 4 4 3 2 3 2" xfId="6539" xr:uid="{600B4876-2D2E-4DED-B2D7-0BC864E60318}"/>
    <cellStyle name="20% - Accent1 2 2 4 4 3 2 4" xfId="6540" xr:uid="{98C864ED-3022-47FC-8310-67988BC2DEC0}"/>
    <cellStyle name="20% - Accent1 2 2 4 4 3 3" xfId="6541" xr:uid="{FEAEF947-8794-42F1-81BC-FE3E328FD552}"/>
    <cellStyle name="20% - Accent1 2 2 4 4 3 3 2" xfId="6542" xr:uid="{303BF42A-6745-4725-B750-DC27007570FD}"/>
    <cellStyle name="20% - Accent1 2 2 4 4 3 3 2 2" xfId="6543" xr:uid="{5EC7E552-9EF2-4DE6-9E29-605EB8CD1A2E}"/>
    <cellStyle name="20% - Accent1 2 2 4 4 3 3 2 2 2" xfId="6544" xr:uid="{D7EDCD3A-4BA1-4457-9A45-C1C6C9C4850F}"/>
    <cellStyle name="20% - Accent1 2 2 4 4 3 3 2 3" xfId="6545" xr:uid="{5FC5180E-37E7-4E3B-B72B-8FCFDE76ACBA}"/>
    <cellStyle name="20% - Accent1 2 2 4 4 3 3 3" xfId="6546" xr:uid="{87257205-A32F-454B-A0B4-AC1CB60EE5B7}"/>
    <cellStyle name="20% - Accent1 2 2 4 4 3 3 3 2" xfId="6547" xr:uid="{DC41E4EE-C98E-4C80-BDDD-6DFB58B9B289}"/>
    <cellStyle name="20% - Accent1 2 2 4 4 3 3 4" xfId="6548" xr:uid="{6DB3577C-0780-4704-9F16-F1C712551CE8}"/>
    <cellStyle name="20% - Accent1 2 2 4 4 3 4" xfId="6549" xr:uid="{E8C80821-7592-4F0E-AB46-1921164CCA1B}"/>
    <cellStyle name="20% - Accent1 2 2 4 4 3 4 2" xfId="6550" xr:uid="{7B466993-14D9-46E5-9601-802F1AADD619}"/>
    <cellStyle name="20% - Accent1 2 2 4 4 3 4 2 2" xfId="6551" xr:uid="{56B7136A-51F3-4A60-8E81-3CE2B4B8A6FD}"/>
    <cellStyle name="20% - Accent1 2 2 4 4 3 4 2 2 2" xfId="6552" xr:uid="{57FF681A-67AA-4044-B65E-010D4B281F3F}"/>
    <cellStyle name="20% - Accent1 2 2 4 4 3 4 2 3" xfId="6553" xr:uid="{EF613DDA-2CE6-4A89-9187-289ACAA5BB01}"/>
    <cellStyle name="20% - Accent1 2 2 4 4 3 4 3" xfId="6554" xr:uid="{AEA0A8E1-E562-4BB8-8657-C0214C7C629F}"/>
    <cellStyle name="20% - Accent1 2 2 4 4 3 4 3 2" xfId="6555" xr:uid="{961DAA36-724C-4DB9-B1B8-DD8A02B5D4E3}"/>
    <cellStyle name="20% - Accent1 2 2 4 4 3 4 4" xfId="6556" xr:uid="{9D031D40-1E23-4712-B118-09A011E27734}"/>
    <cellStyle name="20% - Accent1 2 2 4 4 3 5" xfId="6557" xr:uid="{A28BCEDE-678E-4C5B-96D0-EFAB07338A59}"/>
    <cellStyle name="20% - Accent1 2 2 4 4 3 5 2" xfId="6558" xr:uid="{3D0ACF8F-7C7D-472C-8FBA-CB990C798427}"/>
    <cellStyle name="20% - Accent1 2 2 4 4 3 5 2 2" xfId="6559" xr:uid="{53C68F0B-8FF5-4725-ABCA-AF7B6463F330}"/>
    <cellStyle name="20% - Accent1 2 2 4 4 3 5 3" xfId="6560" xr:uid="{0822F8A8-8800-4F2F-ADAD-FEF632EF2314}"/>
    <cellStyle name="20% - Accent1 2 2 4 4 3 6" xfId="6561" xr:uid="{29E76E35-04A7-4083-9C69-AA06DCC358E6}"/>
    <cellStyle name="20% - Accent1 2 2 4 4 3 6 2" xfId="6562" xr:uid="{92DC9794-7131-4522-AF5E-B1F775534532}"/>
    <cellStyle name="20% - Accent1 2 2 4 4 3 6 2 2" xfId="6563" xr:uid="{B5FA33EF-A0EE-4DC9-8D23-D2985FF681B8}"/>
    <cellStyle name="20% - Accent1 2 2 4 4 3 6 3" xfId="6564" xr:uid="{22661680-E598-4588-91B9-B3C3BB5A9DE1}"/>
    <cellStyle name="20% - Accent1 2 2 4 4 3 7" xfId="6565" xr:uid="{5EF4577D-A9FF-44E7-BFE7-49D06EEC8ABC}"/>
    <cellStyle name="20% - Accent1 2 2 4 4 3 7 2" xfId="6566" xr:uid="{092DF758-0795-4DBF-A0B1-C75DA24146F9}"/>
    <cellStyle name="20% - Accent1 2 2 4 4 3 8" xfId="6567" xr:uid="{726EC4E8-A44D-48E8-AE7F-3C67B246CC8A}"/>
    <cellStyle name="20% - Accent1 2 2 4 4 3 8 2" xfId="6568" xr:uid="{106F55F2-2E06-4EC4-919D-A4C5CBDB4F67}"/>
    <cellStyle name="20% - Accent1 2 2 4 4 3 9" xfId="6569" xr:uid="{562FDB34-1CF4-4F8A-AB9B-C6896F9163DA}"/>
    <cellStyle name="20% - Accent1 2 2 4 4 4" xfId="6570" xr:uid="{74371EF3-6944-4D3D-982C-F5229A3356E8}"/>
    <cellStyle name="20% - Accent1 2 2 4 4 4 2" xfId="6571" xr:uid="{CD7AB705-527C-4BDB-9FDE-B41BC9B7E265}"/>
    <cellStyle name="20% - Accent1 2 2 4 4 4 2 2" xfId="6572" xr:uid="{B6DFFC4F-1CFF-4D36-9CA8-7234333130A5}"/>
    <cellStyle name="20% - Accent1 2 2 4 4 4 2 2 2" xfId="6573" xr:uid="{80A33CD0-E652-4CD1-89DB-4829914D98A2}"/>
    <cellStyle name="20% - Accent1 2 2 4 4 4 2 3" xfId="6574" xr:uid="{BE3AA251-8002-4EA4-B4F0-632E5603EA0C}"/>
    <cellStyle name="20% - Accent1 2 2 4 4 4 3" xfId="6575" xr:uid="{1B14027F-2D6F-483D-9092-83C70E421E4A}"/>
    <cellStyle name="20% - Accent1 2 2 4 4 4 3 2" xfId="6576" xr:uid="{3B9B236C-8D1C-466A-87AB-BB2F57ECE01E}"/>
    <cellStyle name="20% - Accent1 2 2 4 4 4 4" xfId="6577" xr:uid="{89B00852-6CCF-40BA-9953-33588CB44F51}"/>
    <cellStyle name="20% - Accent1 2 2 4 4 5" xfId="6578" xr:uid="{D69F5D63-EC20-4BD4-92C5-ED98DCB17361}"/>
    <cellStyle name="20% - Accent1 2 2 4 4 5 2" xfId="6579" xr:uid="{C03EDDF2-1490-4273-BB5E-ECAA5D833CBF}"/>
    <cellStyle name="20% - Accent1 2 2 4 4 5 2 2" xfId="6580" xr:uid="{F30A84F9-E12C-4D89-B62F-9E07FEE8B8BA}"/>
    <cellStyle name="20% - Accent1 2 2 4 4 5 2 2 2" xfId="6581" xr:uid="{AE775AC2-0667-4237-B40A-CA0BF070250C}"/>
    <cellStyle name="20% - Accent1 2 2 4 4 5 2 3" xfId="6582" xr:uid="{FD97B265-8528-4E38-B937-DE9FCF55DEBE}"/>
    <cellStyle name="20% - Accent1 2 2 4 4 5 3" xfId="6583" xr:uid="{7F4CA635-EB89-40F5-A361-D304C128586F}"/>
    <cellStyle name="20% - Accent1 2 2 4 4 5 3 2" xfId="6584" xr:uid="{E0B8FF56-48D8-4CAF-B3A6-B0993FEB2C90}"/>
    <cellStyle name="20% - Accent1 2 2 4 4 5 4" xfId="6585" xr:uid="{4516E780-0416-4FDA-8818-EBA97B167290}"/>
    <cellStyle name="20% - Accent1 2 2 4 4 6" xfId="6586" xr:uid="{1827BF89-8AFB-4862-8EBF-B0E9D40F3253}"/>
    <cellStyle name="20% - Accent1 2 2 4 4 6 2" xfId="6587" xr:uid="{3FF6B2AC-C524-413A-A84A-A2C97D2F7B9D}"/>
    <cellStyle name="20% - Accent1 2 2 4 4 6 2 2" xfId="6588" xr:uid="{44DD6CED-DB18-40E8-A4E8-17CD29D34B46}"/>
    <cellStyle name="20% - Accent1 2 2 4 4 6 2 2 2" xfId="6589" xr:uid="{594D096A-E7E8-4E41-8F63-3125548C38A5}"/>
    <cellStyle name="20% - Accent1 2 2 4 4 6 2 3" xfId="6590" xr:uid="{88443041-EC7E-41EE-A809-99194D74C690}"/>
    <cellStyle name="20% - Accent1 2 2 4 4 6 3" xfId="6591" xr:uid="{3A2FC080-E006-46B9-9273-81F5686757BA}"/>
    <cellStyle name="20% - Accent1 2 2 4 4 6 3 2" xfId="6592" xr:uid="{967DC90B-EDED-4D1B-9539-71D6D1F0A49C}"/>
    <cellStyle name="20% - Accent1 2 2 4 4 6 4" xfId="6593" xr:uid="{4B87362A-52D9-4AD1-83E0-C9A3C3A09D3C}"/>
    <cellStyle name="20% - Accent1 2 2 4 4 7" xfId="6594" xr:uid="{10CDFB38-5B32-4FE0-8DE6-509AFB8EFBC2}"/>
    <cellStyle name="20% - Accent1 2 2 4 4 7 2" xfId="6595" xr:uid="{B13BC075-8C36-40F2-862A-8B2FFB8F3725}"/>
    <cellStyle name="20% - Accent1 2 2 4 4 7 2 2" xfId="6596" xr:uid="{0B7DF0C5-1E21-4F69-ACA2-7D09C0137FE5}"/>
    <cellStyle name="20% - Accent1 2 2 4 4 7 3" xfId="6597" xr:uid="{8987F4BB-B534-4CA7-BF9B-80A72518F390}"/>
    <cellStyle name="20% - Accent1 2 2 4 4 8" xfId="6598" xr:uid="{1EEDCA5B-8390-4174-8008-E65B10966892}"/>
    <cellStyle name="20% - Accent1 2 2 4 4 8 2" xfId="6599" xr:uid="{8BCD04BC-C395-44D7-A0AC-E2173BA7129E}"/>
    <cellStyle name="20% - Accent1 2 2 4 4 8 2 2" xfId="6600" xr:uid="{D7C33287-BED7-4057-91DD-F1F41CE83906}"/>
    <cellStyle name="20% - Accent1 2 2 4 4 8 3" xfId="6601" xr:uid="{9A0CDBE9-88BB-4E42-AAB2-ECC5877A6514}"/>
    <cellStyle name="20% - Accent1 2 2 4 4 9" xfId="6602" xr:uid="{D7AAD278-5A47-4D47-8805-84233668B070}"/>
    <cellStyle name="20% - Accent1 2 2 4 4 9 2" xfId="6603" xr:uid="{096431B5-ACCF-49DB-86BF-6A6B39007A84}"/>
    <cellStyle name="20% - Accent1 2 2 4 5" xfId="6604" xr:uid="{8E889459-8A15-413D-8B48-7398C28F550E}"/>
    <cellStyle name="20% - Accent1 2 2 4 5 10" xfId="6605" xr:uid="{C91BD20F-B339-4206-B54D-4ABC2F53122E}"/>
    <cellStyle name="20% - Accent1 2 2 4 5 10 2" xfId="6606" xr:uid="{1B080BFC-0681-4FB9-81F8-5E71DBFC8D76}"/>
    <cellStyle name="20% - Accent1 2 2 4 5 11" xfId="6607" xr:uid="{F616D7B4-5023-4772-B01A-17D0279D5DA8}"/>
    <cellStyle name="20% - Accent1 2 2 4 5 2" xfId="6608" xr:uid="{363389D7-5DC9-432B-9C34-CFCA73A00BE6}"/>
    <cellStyle name="20% - Accent1 2 2 4 5 2 2" xfId="6609" xr:uid="{7DFFF6A6-C5C2-4AF4-8199-BC7854E77DB4}"/>
    <cellStyle name="20% - Accent1 2 2 4 5 2 2 2" xfId="6610" xr:uid="{78E52749-E303-4DFE-BCE6-6E5BC1069785}"/>
    <cellStyle name="20% - Accent1 2 2 4 5 2 2 2 2" xfId="6611" xr:uid="{87DA19EB-183F-4F26-8076-F7F1A929AC20}"/>
    <cellStyle name="20% - Accent1 2 2 4 5 2 2 2 2 2" xfId="6612" xr:uid="{844535BA-90CC-4007-9ADC-D8A05CB44ECF}"/>
    <cellStyle name="20% - Accent1 2 2 4 5 2 2 2 3" xfId="6613" xr:uid="{9420A807-37F0-48A2-B315-1B4C7679B795}"/>
    <cellStyle name="20% - Accent1 2 2 4 5 2 2 3" xfId="6614" xr:uid="{24EDEFB9-3192-419A-AE40-1D810FC0E68A}"/>
    <cellStyle name="20% - Accent1 2 2 4 5 2 2 3 2" xfId="6615" xr:uid="{F796E549-E677-40EC-B45D-CA800B6A5455}"/>
    <cellStyle name="20% - Accent1 2 2 4 5 2 2 4" xfId="6616" xr:uid="{5740C32B-F6E5-4EC8-821C-FCBB390DBF95}"/>
    <cellStyle name="20% - Accent1 2 2 4 5 2 3" xfId="6617" xr:uid="{7AF8504D-537C-4F50-B446-E16582AB935C}"/>
    <cellStyle name="20% - Accent1 2 2 4 5 2 3 2" xfId="6618" xr:uid="{3683F8BF-DC7B-4958-831B-7448050A6818}"/>
    <cellStyle name="20% - Accent1 2 2 4 5 2 3 2 2" xfId="6619" xr:uid="{EEC4D975-D4AC-48DD-9A30-47E2A2C4DA18}"/>
    <cellStyle name="20% - Accent1 2 2 4 5 2 3 2 2 2" xfId="6620" xr:uid="{F786D131-7409-409B-887A-2DA15609432E}"/>
    <cellStyle name="20% - Accent1 2 2 4 5 2 3 2 3" xfId="6621" xr:uid="{71F5AA08-5B3F-45E1-AE1F-41032F80070B}"/>
    <cellStyle name="20% - Accent1 2 2 4 5 2 3 3" xfId="6622" xr:uid="{0EDAC50D-D319-4A07-A4D6-F8D594C03891}"/>
    <cellStyle name="20% - Accent1 2 2 4 5 2 3 3 2" xfId="6623" xr:uid="{45D4DE24-F567-408D-82E3-184880554FE4}"/>
    <cellStyle name="20% - Accent1 2 2 4 5 2 3 4" xfId="6624" xr:uid="{B80DED82-3DC9-4F0C-9ACE-44C77D83B4FF}"/>
    <cellStyle name="20% - Accent1 2 2 4 5 2 4" xfId="6625" xr:uid="{6E088B3E-3914-4006-AA3E-038C76D4EA92}"/>
    <cellStyle name="20% - Accent1 2 2 4 5 2 4 2" xfId="6626" xr:uid="{C0E90284-06DD-472C-B17E-37A61B78E294}"/>
    <cellStyle name="20% - Accent1 2 2 4 5 2 4 2 2" xfId="6627" xr:uid="{2A99CF04-A0EC-4164-8C24-91A813F533C9}"/>
    <cellStyle name="20% - Accent1 2 2 4 5 2 4 2 2 2" xfId="6628" xr:uid="{C32FB7E0-8B1E-4BDE-9920-41C05B764F67}"/>
    <cellStyle name="20% - Accent1 2 2 4 5 2 4 2 3" xfId="6629" xr:uid="{CE258BA2-B48A-428D-A6AA-068135B24170}"/>
    <cellStyle name="20% - Accent1 2 2 4 5 2 4 3" xfId="6630" xr:uid="{6970DF2A-1D97-4E52-828F-40D878958F29}"/>
    <cellStyle name="20% - Accent1 2 2 4 5 2 4 3 2" xfId="6631" xr:uid="{5F88D739-944D-4B8C-89D3-D62CE4962F68}"/>
    <cellStyle name="20% - Accent1 2 2 4 5 2 4 4" xfId="6632" xr:uid="{82981ED8-71E2-486F-80A8-F66959DE850B}"/>
    <cellStyle name="20% - Accent1 2 2 4 5 2 5" xfId="6633" xr:uid="{9A40990D-9412-4FFA-A92A-D8E54D745A34}"/>
    <cellStyle name="20% - Accent1 2 2 4 5 2 5 2" xfId="6634" xr:uid="{E8322E27-EF81-4E6D-B191-3418A9D6D0E6}"/>
    <cellStyle name="20% - Accent1 2 2 4 5 2 5 2 2" xfId="6635" xr:uid="{678A0DEC-9057-40C5-988B-ABD6A5D64107}"/>
    <cellStyle name="20% - Accent1 2 2 4 5 2 5 3" xfId="6636" xr:uid="{5F996F2E-F93D-4EE8-883A-D3BDED3B25AA}"/>
    <cellStyle name="20% - Accent1 2 2 4 5 2 6" xfId="6637" xr:uid="{2B414B1D-7C94-45D2-8E43-8DC925DB7374}"/>
    <cellStyle name="20% - Accent1 2 2 4 5 2 6 2" xfId="6638" xr:uid="{336A8559-408C-4440-94FF-BBBA00CC0E00}"/>
    <cellStyle name="20% - Accent1 2 2 4 5 2 6 2 2" xfId="6639" xr:uid="{34000AAD-DA29-47B6-B442-A391FD2C2F06}"/>
    <cellStyle name="20% - Accent1 2 2 4 5 2 6 3" xfId="6640" xr:uid="{3163E2B9-6BEC-4A94-AE31-478296CEBC57}"/>
    <cellStyle name="20% - Accent1 2 2 4 5 2 7" xfId="6641" xr:uid="{398D0143-F338-4056-9883-6E68219E3D47}"/>
    <cellStyle name="20% - Accent1 2 2 4 5 2 7 2" xfId="6642" xr:uid="{BDD0A76C-2421-4083-8186-CEFF6025C0CE}"/>
    <cellStyle name="20% - Accent1 2 2 4 5 2 8" xfId="6643" xr:uid="{510229CA-56A7-41AD-A3BB-CE266E8B3A23}"/>
    <cellStyle name="20% - Accent1 2 2 4 5 2 8 2" xfId="6644" xr:uid="{D5007E41-662D-4A4A-9C61-968B13B93546}"/>
    <cellStyle name="20% - Accent1 2 2 4 5 2 9" xfId="6645" xr:uid="{D440FEC2-8F9E-453A-9646-80EB0962F3A0}"/>
    <cellStyle name="20% - Accent1 2 2 4 5 3" xfId="6646" xr:uid="{0EE6F490-535F-4324-BB77-59B3A6EA83FE}"/>
    <cellStyle name="20% - Accent1 2 2 4 5 3 2" xfId="6647" xr:uid="{A4B16093-BF04-458D-8A19-72B74FD2E1F2}"/>
    <cellStyle name="20% - Accent1 2 2 4 5 3 2 2" xfId="6648" xr:uid="{D994077A-F260-4E64-AEFD-0ADEAD1DA4A7}"/>
    <cellStyle name="20% - Accent1 2 2 4 5 3 2 2 2" xfId="6649" xr:uid="{F1371617-CD35-440D-B6D0-4CF20ECE3775}"/>
    <cellStyle name="20% - Accent1 2 2 4 5 3 2 2 2 2" xfId="6650" xr:uid="{08D3A188-416E-48B6-9190-BF08E281FA96}"/>
    <cellStyle name="20% - Accent1 2 2 4 5 3 2 2 3" xfId="6651" xr:uid="{B58FABB6-E6A4-48E1-BA22-34A3C3A146FE}"/>
    <cellStyle name="20% - Accent1 2 2 4 5 3 2 3" xfId="6652" xr:uid="{CBB593A7-A2BE-448A-A031-EA1BDB170E21}"/>
    <cellStyle name="20% - Accent1 2 2 4 5 3 2 3 2" xfId="6653" xr:uid="{A2D148B7-EC6E-4E53-AF39-84B66F40DA16}"/>
    <cellStyle name="20% - Accent1 2 2 4 5 3 2 4" xfId="6654" xr:uid="{03146C8D-223C-45DB-AF8B-B1B82965D93D}"/>
    <cellStyle name="20% - Accent1 2 2 4 5 3 3" xfId="6655" xr:uid="{4887FBEB-B1B2-4D37-848B-E608E878039F}"/>
    <cellStyle name="20% - Accent1 2 2 4 5 3 3 2" xfId="6656" xr:uid="{DA199D5A-92C2-4F78-9A01-F62F3E5CF5E7}"/>
    <cellStyle name="20% - Accent1 2 2 4 5 3 3 2 2" xfId="6657" xr:uid="{7D85E5E3-9396-44AD-8E18-F21A90DF5977}"/>
    <cellStyle name="20% - Accent1 2 2 4 5 3 3 2 2 2" xfId="6658" xr:uid="{57662E0D-E8E4-4AB8-A22B-CA073BFBD5E9}"/>
    <cellStyle name="20% - Accent1 2 2 4 5 3 3 2 3" xfId="6659" xr:uid="{A7C7A534-AF79-454B-8343-3992EEE567BC}"/>
    <cellStyle name="20% - Accent1 2 2 4 5 3 3 3" xfId="6660" xr:uid="{24299B9A-2EFE-44CE-90E0-78D2E1F94A7E}"/>
    <cellStyle name="20% - Accent1 2 2 4 5 3 3 3 2" xfId="6661" xr:uid="{CF4A53EA-12DD-41F5-B462-7FCEDB7A934E}"/>
    <cellStyle name="20% - Accent1 2 2 4 5 3 3 4" xfId="6662" xr:uid="{8A11EC6E-E14D-4943-9AEB-06815C26D16A}"/>
    <cellStyle name="20% - Accent1 2 2 4 5 3 4" xfId="6663" xr:uid="{EA4F9788-B74A-4ABE-8499-42524CEC75FF}"/>
    <cellStyle name="20% - Accent1 2 2 4 5 3 4 2" xfId="6664" xr:uid="{AF73CCB8-1F7E-42F9-B40A-B93F7FB879D1}"/>
    <cellStyle name="20% - Accent1 2 2 4 5 3 4 2 2" xfId="6665" xr:uid="{646FBDC4-80AD-44E2-BB7E-4714ED5880DA}"/>
    <cellStyle name="20% - Accent1 2 2 4 5 3 4 2 2 2" xfId="6666" xr:uid="{42A70921-D395-42E8-B3FA-9094AED5B33A}"/>
    <cellStyle name="20% - Accent1 2 2 4 5 3 4 2 3" xfId="6667" xr:uid="{D3772C38-933F-4E38-BFE0-FC36357145FD}"/>
    <cellStyle name="20% - Accent1 2 2 4 5 3 4 3" xfId="6668" xr:uid="{D436C0DE-75E0-4BD1-B233-EDE25DE84FB7}"/>
    <cellStyle name="20% - Accent1 2 2 4 5 3 4 3 2" xfId="6669" xr:uid="{BEE65C3B-C13F-4578-AC92-B637F5001E4E}"/>
    <cellStyle name="20% - Accent1 2 2 4 5 3 4 4" xfId="6670" xr:uid="{B7C28B96-8C0D-48EF-B505-04522608CE5F}"/>
    <cellStyle name="20% - Accent1 2 2 4 5 3 5" xfId="6671" xr:uid="{2235A2A3-46BB-4675-B1E3-588AF99AA449}"/>
    <cellStyle name="20% - Accent1 2 2 4 5 3 5 2" xfId="6672" xr:uid="{EDD6280B-6B9E-4D1A-8AB2-232AE661D6A7}"/>
    <cellStyle name="20% - Accent1 2 2 4 5 3 5 2 2" xfId="6673" xr:uid="{BF82FBF0-0A8A-4B7B-ABC5-6842D7075884}"/>
    <cellStyle name="20% - Accent1 2 2 4 5 3 5 3" xfId="6674" xr:uid="{DDBCDD30-EDC6-407A-8B3A-D2C8A34EA33F}"/>
    <cellStyle name="20% - Accent1 2 2 4 5 3 6" xfId="6675" xr:uid="{255EFB3E-AF29-4076-889A-F11B18CB24B3}"/>
    <cellStyle name="20% - Accent1 2 2 4 5 3 6 2" xfId="6676" xr:uid="{B51B944B-5F36-43E6-89EB-5785582C8A8D}"/>
    <cellStyle name="20% - Accent1 2 2 4 5 3 6 2 2" xfId="6677" xr:uid="{A475876A-A2BF-4F08-B8F8-FFEB4416658E}"/>
    <cellStyle name="20% - Accent1 2 2 4 5 3 6 3" xfId="6678" xr:uid="{03663AB5-C75F-4C6A-8329-85CD19FFBD9E}"/>
    <cellStyle name="20% - Accent1 2 2 4 5 3 7" xfId="6679" xr:uid="{2EA41FB6-79B0-4FB5-97AD-07C92052A224}"/>
    <cellStyle name="20% - Accent1 2 2 4 5 3 7 2" xfId="6680" xr:uid="{F2786852-B5DF-4BF0-8CDF-9B310C36FEB6}"/>
    <cellStyle name="20% - Accent1 2 2 4 5 3 8" xfId="6681" xr:uid="{50FF2DEB-65B7-496C-9EC1-CD66EE212BBC}"/>
    <cellStyle name="20% - Accent1 2 2 4 5 3 8 2" xfId="6682" xr:uid="{BE99FA0B-D34C-4FCD-B95A-C84F84598344}"/>
    <cellStyle name="20% - Accent1 2 2 4 5 3 9" xfId="6683" xr:uid="{181615ED-A81C-48D2-A78D-C3686DB48728}"/>
    <cellStyle name="20% - Accent1 2 2 4 5 4" xfId="6684" xr:uid="{5DFA20DD-1E9B-4E5D-824A-2FC243CA93AA}"/>
    <cellStyle name="20% - Accent1 2 2 4 5 4 2" xfId="6685" xr:uid="{0825A2ED-2DB2-4204-9E96-040B2FF426D8}"/>
    <cellStyle name="20% - Accent1 2 2 4 5 4 2 2" xfId="6686" xr:uid="{33C5996E-2A28-4E3E-811C-FA936F44C75C}"/>
    <cellStyle name="20% - Accent1 2 2 4 5 4 2 2 2" xfId="6687" xr:uid="{2B75E98E-BFB1-4F80-BA85-E0546EADE559}"/>
    <cellStyle name="20% - Accent1 2 2 4 5 4 2 3" xfId="6688" xr:uid="{E40DBC76-B2A5-45B1-A3DF-E9613B4F6407}"/>
    <cellStyle name="20% - Accent1 2 2 4 5 4 3" xfId="6689" xr:uid="{ECD9E752-2743-46DD-AE7C-3ACAA9D46E6B}"/>
    <cellStyle name="20% - Accent1 2 2 4 5 4 3 2" xfId="6690" xr:uid="{2A0F7FF9-3BFC-479D-969F-6A386AF9BC05}"/>
    <cellStyle name="20% - Accent1 2 2 4 5 4 4" xfId="6691" xr:uid="{D03DD903-99E9-47BC-8E83-DB7F23173EC9}"/>
    <cellStyle name="20% - Accent1 2 2 4 5 5" xfId="6692" xr:uid="{81B4ACA8-29F2-4C3F-BC4E-3A09051C83F5}"/>
    <cellStyle name="20% - Accent1 2 2 4 5 5 2" xfId="6693" xr:uid="{68884018-5EC6-4DB3-9778-06C95CEE1D52}"/>
    <cellStyle name="20% - Accent1 2 2 4 5 5 2 2" xfId="6694" xr:uid="{20681FF0-FF3A-4548-83A8-C7616E425A35}"/>
    <cellStyle name="20% - Accent1 2 2 4 5 5 2 2 2" xfId="6695" xr:uid="{DCA18E89-3AEF-4C5C-8039-82C768FD77DD}"/>
    <cellStyle name="20% - Accent1 2 2 4 5 5 2 3" xfId="6696" xr:uid="{B2D89E87-E347-484E-8344-8158CDB93925}"/>
    <cellStyle name="20% - Accent1 2 2 4 5 5 3" xfId="6697" xr:uid="{023DFDBF-3D3D-4C54-9511-D055C5E3F787}"/>
    <cellStyle name="20% - Accent1 2 2 4 5 5 3 2" xfId="6698" xr:uid="{84C36E53-148F-49A4-9DA3-A07468628402}"/>
    <cellStyle name="20% - Accent1 2 2 4 5 5 4" xfId="6699" xr:uid="{476EDB2C-EC29-4FC3-9258-72E360B0FF85}"/>
    <cellStyle name="20% - Accent1 2 2 4 5 6" xfId="6700" xr:uid="{4DEB1AC0-F6EC-44DB-87A2-4F7335EA921C}"/>
    <cellStyle name="20% - Accent1 2 2 4 5 6 2" xfId="6701" xr:uid="{526E7BCB-A758-4396-BD77-08D60664E547}"/>
    <cellStyle name="20% - Accent1 2 2 4 5 6 2 2" xfId="6702" xr:uid="{9519D9D3-61A1-4A29-AB22-BEAB3E6CBF82}"/>
    <cellStyle name="20% - Accent1 2 2 4 5 6 2 2 2" xfId="6703" xr:uid="{DD5E8353-CD1D-438A-B67E-6701712F19F9}"/>
    <cellStyle name="20% - Accent1 2 2 4 5 6 2 3" xfId="6704" xr:uid="{D913C386-0996-494A-BA1B-B6225578DC61}"/>
    <cellStyle name="20% - Accent1 2 2 4 5 6 3" xfId="6705" xr:uid="{E34B2634-F496-4CD7-8CFF-73D0EF6D438D}"/>
    <cellStyle name="20% - Accent1 2 2 4 5 6 3 2" xfId="6706" xr:uid="{95460230-783A-46CD-88A0-A09F6966E52E}"/>
    <cellStyle name="20% - Accent1 2 2 4 5 6 4" xfId="6707" xr:uid="{EFF08F33-BCD3-4BDB-AE9B-0217CB8B6D52}"/>
    <cellStyle name="20% - Accent1 2 2 4 5 7" xfId="6708" xr:uid="{4535D6EA-70A8-4438-B4F0-ED9ED396744C}"/>
    <cellStyle name="20% - Accent1 2 2 4 5 7 2" xfId="6709" xr:uid="{5C5ED809-2B9A-4E88-B678-A10C03D66869}"/>
    <cellStyle name="20% - Accent1 2 2 4 5 7 2 2" xfId="6710" xr:uid="{B582F8A2-161D-48DF-B6B6-5C64FCF5482C}"/>
    <cellStyle name="20% - Accent1 2 2 4 5 7 3" xfId="6711" xr:uid="{F9701B04-7439-4331-BA3E-236A3E935726}"/>
    <cellStyle name="20% - Accent1 2 2 4 5 8" xfId="6712" xr:uid="{F32E9CC4-3CF3-4010-9441-BD1C91B7BEC1}"/>
    <cellStyle name="20% - Accent1 2 2 4 5 8 2" xfId="6713" xr:uid="{C1D0FCBB-A9C9-4ED6-9036-7F369BF77646}"/>
    <cellStyle name="20% - Accent1 2 2 4 5 8 2 2" xfId="6714" xr:uid="{016F3A37-F137-41BF-A69A-ABCE90903B78}"/>
    <cellStyle name="20% - Accent1 2 2 4 5 8 3" xfId="6715" xr:uid="{26BB5D93-B4C8-4BD1-A4E4-A3DD8524275C}"/>
    <cellStyle name="20% - Accent1 2 2 4 5 9" xfId="6716" xr:uid="{E400BD18-39A9-4815-A8E7-FDA2E42BD3DD}"/>
    <cellStyle name="20% - Accent1 2 2 4 5 9 2" xfId="6717" xr:uid="{8C5C3CFF-E6E8-46AE-98D2-626C70478DF2}"/>
    <cellStyle name="20% - Accent1 2 2 4 6" xfId="6718" xr:uid="{8178265A-FBFF-48A9-873A-A7CDBBFA2164}"/>
    <cellStyle name="20% - Accent1 2 2 4 6 10" xfId="6719" xr:uid="{E0239709-E2E5-4490-8805-4EA0F7C8F687}"/>
    <cellStyle name="20% - Accent1 2 2 4 6 10 2" xfId="6720" xr:uid="{A73F09B0-D408-4BE5-B059-7682CB0623A4}"/>
    <cellStyle name="20% - Accent1 2 2 4 6 11" xfId="6721" xr:uid="{C008F192-6E3F-4A85-9FD9-58F9773B71E1}"/>
    <cellStyle name="20% - Accent1 2 2 4 6 2" xfId="6722" xr:uid="{3F887127-92E1-4980-A640-4ACAE5B8CDEA}"/>
    <cellStyle name="20% - Accent1 2 2 4 6 2 2" xfId="6723" xr:uid="{75123D10-7FA3-4554-A9EB-D0882AACA35A}"/>
    <cellStyle name="20% - Accent1 2 2 4 6 2 2 2" xfId="6724" xr:uid="{B77FC579-39CC-4BE6-A9E2-C9916DEF066C}"/>
    <cellStyle name="20% - Accent1 2 2 4 6 2 2 2 2" xfId="6725" xr:uid="{792D27B5-EFA7-418E-88B1-076CA34CABD2}"/>
    <cellStyle name="20% - Accent1 2 2 4 6 2 2 2 2 2" xfId="6726" xr:uid="{AA04C41A-5E2D-48CE-8CD6-4A5066F6CFDD}"/>
    <cellStyle name="20% - Accent1 2 2 4 6 2 2 2 3" xfId="6727" xr:uid="{1F98B9A7-4274-46FB-874E-8AA2D2D6C29B}"/>
    <cellStyle name="20% - Accent1 2 2 4 6 2 2 3" xfId="6728" xr:uid="{99004924-1162-4274-ADD0-0F246AC51B13}"/>
    <cellStyle name="20% - Accent1 2 2 4 6 2 2 3 2" xfId="6729" xr:uid="{2E8DC022-0268-4331-AACF-575D22940679}"/>
    <cellStyle name="20% - Accent1 2 2 4 6 2 2 4" xfId="6730" xr:uid="{2BF5199D-83BB-4024-A253-B843F80EA849}"/>
    <cellStyle name="20% - Accent1 2 2 4 6 2 3" xfId="6731" xr:uid="{24FEB3DE-33C5-4F18-8DA1-B98E2FB72407}"/>
    <cellStyle name="20% - Accent1 2 2 4 6 2 3 2" xfId="6732" xr:uid="{893FC9F9-A1F1-4BF7-B048-C147DC476DD2}"/>
    <cellStyle name="20% - Accent1 2 2 4 6 2 3 2 2" xfId="6733" xr:uid="{1E463251-7B9F-44A5-8D48-DDB6EB0FFADB}"/>
    <cellStyle name="20% - Accent1 2 2 4 6 2 3 2 2 2" xfId="6734" xr:uid="{F89B45A3-3F43-41FF-B31A-1321CC44565B}"/>
    <cellStyle name="20% - Accent1 2 2 4 6 2 3 2 3" xfId="6735" xr:uid="{FF724CFF-2832-4AAE-A076-EDC9D33B5F05}"/>
    <cellStyle name="20% - Accent1 2 2 4 6 2 3 3" xfId="6736" xr:uid="{2BCF5847-372C-4BE4-B247-FB07D944CDDB}"/>
    <cellStyle name="20% - Accent1 2 2 4 6 2 3 3 2" xfId="6737" xr:uid="{E5EE3CB7-E1CD-4CD8-A694-2B846B211546}"/>
    <cellStyle name="20% - Accent1 2 2 4 6 2 3 4" xfId="6738" xr:uid="{01E8557D-D862-4822-ACFA-A238C58C18B9}"/>
    <cellStyle name="20% - Accent1 2 2 4 6 2 4" xfId="6739" xr:uid="{D3C3F96E-AA66-4B99-AC42-C0CA23854B59}"/>
    <cellStyle name="20% - Accent1 2 2 4 6 2 4 2" xfId="6740" xr:uid="{DCC80EDE-66FB-436A-A3DF-BD67D6F71BA6}"/>
    <cellStyle name="20% - Accent1 2 2 4 6 2 4 2 2" xfId="6741" xr:uid="{D85B1B35-EBC0-4BFD-9D0F-33C5114FE003}"/>
    <cellStyle name="20% - Accent1 2 2 4 6 2 4 2 2 2" xfId="6742" xr:uid="{AE0A65A0-CBDC-4D5F-BF46-8F74D4132D4A}"/>
    <cellStyle name="20% - Accent1 2 2 4 6 2 4 2 3" xfId="6743" xr:uid="{AB537F68-6C47-44A5-8AE5-ACD920CC64C3}"/>
    <cellStyle name="20% - Accent1 2 2 4 6 2 4 3" xfId="6744" xr:uid="{4752C5BF-3472-4245-9725-271918F72790}"/>
    <cellStyle name="20% - Accent1 2 2 4 6 2 4 3 2" xfId="6745" xr:uid="{C5E833E8-946F-46EC-911B-992B50F406C9}"/>
    <cellStyle name="20% - Accent1 2 2 4 6 2 4 4" xfId="6746" xr:uid="{33D2F467-CA81-43B0-930B-EBBD85517857}"/>
    <cellStyle name="20% - Accent1 2 2 4 6 2 5" xfId="6747" xr:uid="{62038F0C-342F-4F63-8466-62E20AE76B5C}"/>
    <cellStyle name="20% - Accent1 2 2 4 6 2 5 2" xfId="6748" xr:uid="{262A2A47-6E92-49A7-9182-026CFD3453E9}"/>
    <cellStyle name="20% - Accent1 2 2 4 6 2 5 2 2" xfId="6749" xr:uid="{D7E8D10B-818A-4377-960F-58FB07C15A87}"/>
    <cellStyle name="20% - Accent1 2 2 4 6 2 5 3" xfId="6750" xr:uid="{CECBF92E-7430-4D4B-A429-5291EB179618}"/>
    <cellStyle name="20% - Accent1 2 2 4 6 2 6" xfId="6751" xr:uid="{6116474F-7F93-484E-9D3F-81B4245B72B3}"/>
    <cellStyle name="20% - Accent1 2 2 4 6 2 6 2" xfId="6752" xr:uid="{38BCD7E7-7055-4CE8-B5D2-0AF2795E22D5}"/>
    <cellStyle name="20% - Accent1 2 2 4 6 2 6 2 2" xfId="6753" xr:uid="{1648EC31-8F51-4844-A5C9-A99B7A0CFAB2}"/>
    <cellStyle name="20% - Accent1 2 2 4 6 2 6 3" xfId="6754" xr:uid="{26A6D531-9D4E-4029-9141-8253B48D2257}"/>
    <cellStyle name="20% - Accent1 2 2 4 6 2 7" xfId="6755" xr:uid="{8B05B38C-8EC2-4257-8A9F-9928C88E2D0C}"/>
    <cellStyle name="20% - Accent1 2 2 4 6 2 7 2" xfId="6756" xr:uid="{AE878656-8CD8-41F8-9C5B-F96E66920B19}"/>
    <cellStyle name="20% - Accent1 2 2 4 6 2 8" xfId="6757" xr:uid="{C5F22BC1-F8FA-43A6-8018-0A0A9C43496D}"/>
    <cellStyle name="20% - Accent1 2 2 4 6 2 8 2" xfId="6758" xr:uid="{C020B62E-8BA4-454C-BA7D-271A1F8936DB}"/>
    <cellStyle name="20% - Accent1 2 2 4 6 2 9" xfId="6759" xr:uid="{4F9108D5-AFB1-4F2E-9D53-891A88B7ABC0}"/>
    <cellStyle name="20% - Accent1 2 2 4 6 3" xfId="6760" xr:uid="{538A1FE7-BE35-4ABA-9CA0-BB63F5628F34}"/>
    <cellStyle name="20% - Accent1 2 2 4 6 3 2" xfId="6761" xr:uid="{A0AF68E4-662A-4702-A587-AC20DD9044F6}"/>
    <cellStyle name="20% - Accent1 2 2 4 6 3 2 2" xfId="6762" xr:uid="{974C838B-32A7-4EB2-B251-E2840CBA31D9}"/>
    <cellStyle name="20% - Accent1 2 2 4 6 3 2 2 2" xfId="6763" xr:uid="{ABC5777A-9A10-487B-A9DA-D899450D7A91}"/>
    <cellStyle name="20% - Accent1 2 2 4 6 3 2 2 2 2" xfId="6764" xr:uid="{62252CC6-FDE2-46F4-AA70-ECBCA19E625F}"/>
    <cellStyle name="20% - Accent1 2 2 4 6 3 2 2 3" xfId="6765" xr:uid="{F07113DC-E911-400F-A27A-C162F3A41FA7}"/>
    <cellStyle name="20% - Accent1 2 2 4 6 3 2 3" xfId="6766" xr:uid="{26D098FB-3FBA-4D25-B5B9-578B71E97C8D}"/>
    <cellStyle name="20% - Accent1 2 2 4 6 3 2 3 2" xfId="6767" xr:uid="{15351689-1C16-470F-AB29-D3EA70A43401}"/>
    <cellStyle name="20% - Accent1 2 2 4 6 3 2 4" xfId="6768" xr:uid="{3519730F-894A-4548-9284-E079B008AD72}"/>
    <cellStyle name="20% - Accent1 2 2 4 6 3 3" xfId="6769" xr:uid="{235810D1-1DA0-4BDF-8EE0-95783BF5DEB0}"/>
    <cellStyle name="20% - Accent1 2 2 4 6 3 3 2" xfId="6770" xr:uid="{C19A76B2-EC55-40C0-B438-A678E30CE9ED}"/>
    <cellStyle name="20% - Accent1 2 2 4 6 3 3 2 2" xfId="6771" xr:uid="{BBAA3F68-BA01-4331-B3FF-341B17AAA2F1}"/>
    <cellStyle name="20% - Accent1 2 2 4 6 3 3 2 2 2" xfId="6772" xr:uid="{BFF5192D-2DDD-4548-BBDD-2E9A18F333AD}"/>
    <cellStyle name="20% - Accent1 2 2 4 6 3 3 2 3" xfId="6773" xr:uid="{5980F86C-C6DD-4B5D-9351-D42CEF073D5B}"/>
    <cellStyle name="20% - Accent1 2 2 4 6 3 3 3" xfId="6774" xr:uid="{A5AAE2B7-6BB4-4D15-A90F-34DCC44ED1BC}"/>
    <cellStyle name="20% - Accent1 2 2 4 6 3 3 3 2" xfId="6775" xr:uid="{15EA4602-2BCC-46E7-B12F-A0BED6F53EC3}"/>
    <cellStyle name="20% - Accent1 2 2 4 6 3 3 4" xfId="6776" xr:uid="{CF0E0038-3489-4425-8EAF-94CC3E55D9A4}"/>
    <cellStyle name="20% - Accent1 2 2 4 6 3 4" xfId="6777" xr:uid="{A2E32CC0-539E-4360-BF45-6CE1DD6875E3}"/>
    <cellStyle name="20% - Accent1 2 2 4 6 3 4 2" xfId="6778" xr:uid="{AB616EA5-1E36-4FBF-9EA1-8634CC9FCAE2}"/>
    <cellStyle name="20% - Accent1 2 2 4 6 3 4 2 2" xfId="6779" xr:uid="{378D7032-F4B3-49F7-B502-5B1477EEF0FE}"/>
    <cellStyle name="20% - Accent1 2 2 4 6 3 4 2 2 2" xfId="6780" xr:uid="{2B31E367-8E02-4527-8A97-1464A77A377C}"/>
    <cellStyle name="20% - Accent1 2 2 4 6 3 4 2 3" xfId="6781" xr:uid="{27A67183-054A-4A6E-8367-BF0C0BD4CDA9}"/>
    <cellStyle name="20% - Accent1 2 2 4 6 3 4 3" xfId="6782" xr:uid="{C0A32F03-5922-4C2B-BDBE-CB7D7DCFAA46}"/>
    <cellStyle name="20% - Accent1 2 2 4 6 3 4 3 2" xfId="6783" xr:uid="{45C42FA1-E291-447A-906B-54C646E2796B}"/>
    <cellStyle name="20% - Accent1 2 2 4 6 3 4 4" xfId="6784" xr:uid="{DDAE74A8-7668-43EC-A5D7-0C9389998A65}"/>
    <cellStyle name="20% - Accent1 2 2 4 6 3 5" xfId="6785" xr:uid="{0CE561BB-391C-48A0-A10C-90F074F7578F}"/>
    <cellStyle name="20% - Accent1 2 2 4 6 3 5 2" xfId="6786" xr:uid="{97D1ED78-8F38-47CA-A3FA-961F57AEF351}"/>
    <cellStyle name="20% - Accent1 2 2 4 6 3 5 2 2" xfId="6787" xr:uid="{AEE16C68-3E54-42BE-AECE-49C1985C2141}"/>
    <cellStyle name="20% - Accent1 2 2 4 6 3 5 3" xfId="6788" xr:uid="{DEC9DAF4-DDE0-4C96-A1D8-1AE0E9D5DB2C}"/>
    <cellStyle name="20% - Accent1 2 2 4 6 3 6" xfId="6789" xr:uid="{9E12C83C-6CBE-4F20-98CF-798CB9E510E7}"/>
    <cellStyle name="20% - Accent1 2 2 4 6 3 6 2" xfId="6790" xr:uid="{D8B131B0-0203-42E9-94C1-B90B301CD3EF}"/>
    <cellStyle name="20% - Accent1 2 2 4 6 3 6 2 2" xfId="6791" xr:uid="{052E79A2-B6A3-4011-ACFE-66E4A2D5B054}"/>
    <cellStyle name="20% - Accent1 2 2 4 6 3 6 3" xfId="6792" xr:uid="{52401FFD-3D7A-44EE-89D7-74452CDBB078}"/>
    <cellStyle name="20% - Accent1 2 2 4 6 3 7" xfId="6793" xr:uid="{9B904603-DF71-4EF9-89CB-12BF3E7C8569}"/>
    <cellStyle name="20% - Accent1 2 2 4 6 3 7 2" xfId="6794" xr:uid="{4F3F6FA0-4DC8-48B4-8DD8-F3892B466F7D}"/>
    <cellStyle name="20% - Accent1 2 2 4 6 3 8" xfId="6795" xr:uid="{F0C0D12F-88A7-43AE-872B-C4D90CB968EF}"/>
    <cellStyle name="20% - Accent1 2 2 4 6 3 8 2" xfId="6796" xr:uid="{E8DF3EA0-1343-42D4-9844-88DD23723DDE}"/>
    <cellStyle name="20% - Accent1 2 2 4 6 3 9" xfId="6797" xr:uid="{ED48A1CD-16C5-4CC8-9EC1-489EAF2B1226}"/>
    <cellStyle name="20% - Accent1 2 2 4 6 4" xfId="6798" xr:uid="{F4E636B2-6818-435B-B71E-1A7065DC8283}"/>
    <cellStyle name="20% - Accent1 2 2 4 6 4 2" xfId="6799" xr:uid="{CD9590D4-2E51-4739-B709-C99682D7EAE0}"/>
    <cellStyle name="20% - Accent1 2 2 4 6 4 2 2" xfId="6800" xr:uid="{D31B8CCE-DE02-427E-A570-3EB9BCD32109}"/>
    <cellStyle name="20% - Accent1 2 2 4 6 4 2 2 2" xfId="6801" xr:uid="{59DC45DA-BBDC-4E29-B387-D03DEFACED76}"/>
    <cellStyle name="20% - Accent1 2 2 4 6 4 2 3" xfId="6802" xr:uid="{81CD4B58-DA2D-4CAA-9BFE-609BA65BF8AB}"/>
    <cellStyle name="20% - Accent1 2 2 4 6 4 3" xfId="6803" xr:uid="{6270130A-BBB8-4E20-94E9-4114E01573FA}"/>
    <cellStyle name="20% - Accent1 2 2 4 6 4 3 2" xfId="6804" xr:uid="{177DC999-C242-47BC-ABBB-7052971F59DB}"/>
    <cellStyle name="20% - Accent1 2 2 4 6 4 4" xfId="6805" xr:uid="{FA86C004-E6F5-47E8-9498-D120A5AA852C}"/>
    <cellStyle name="20% - Accent1 2 2 4 6 5" xfId="6806" xr:uid="{37AF1EBB-1C20-4CAF-A6DE-10A010F42BF4}"/>
    <cellStyle name="20% - Accent1 2 2 4 6 5 2" xfId="6807" xr:uid="{E8F4359E-DC84-4448-876D-639E876F8C15}"/>
    <cellStyle name="20% - Accent1 2 2 4 6 5 2 2" xfId="6808" xr:uid="{C0203E15-7B2B-4172-BD35-75E4A765D088}"/>
    <cellStyle name="20% - Accent1 2 2 4 6 5 2 2 2" xfId="6809" xr:uid="{8C7BD91D-1448-4756-9A9F-5F597CBFCAB4}"/>
    <cellStyle name="20% - Accent1 2 2 4 6 5 2 3" xfId="6810" xr:uid="{CCBB5663-2CE6-42FD-99EC-D014CE519813}"/>
    <cellStyle name="20% - Accent1 2 2 4 6 5 3" xfId="6811" xr:uid="{E5495436-2A41-4A85-9CFF-1690F5D0A7F9}"/>
    <cellStyle name="20% - Accent1 2 2 4 6 5 3 2" xfId="6812" xr:uid="{9FCFC037-377D-443F-921F-EC6BCC0BEE7D}"/>
    <cellStyle name="20% - Accent1 2 2 4 6 5 4" xfId="6813" xr:uid="{F1AEB7E3-D484-4D6F-9AD8-C4AC0FECB865}"/>
    <cellStyle name="20% - Accent1 2 2 4 6 6" xfId="6814" xr:uid="{C52738E4-3468-4025-8D7A-C7646F303441}"/>
    <cellStyle name="20% - Accent1 2 2 4 6 6 2" xfId="6815" xr:uid="{A09D5782-2837-4B19-A78A-5B4D136AA44E}"/>
    <cellStyle name="20% - Accent1 2 2 4 6 6 2 2" xfId="6816" xr:uid="{899A0299-7D60-43E5-94EB-6538FC246782}"/>
    <cellStyle name="20% - Accent1 2 2 4 6 6 2 2 2" xfId="6817" xr:uid="{83AF49BF-E677-4334-A44C-05D9E856C0B6}"/>
    <cellStyle name="20% - Accent1 2 2 4 6 6 2 3" xfId="6818" xr:uid="{ECD765A7-915A-4110-B331-9A43FFC91D45}"/>
    <cellStyle name="20% - Accent1 2 2 4 6 6 3" xfId="6819" xr:uid="{AEB8B6F0-C478-4B6A-9AD7-935E4FF8A8C8}"/>
    <cellStyle name="20% - Accent1 2 2 4 6 6 3 2" xfId="6820" xr:uid="{B688311C-B45D-4FF9-AC19-E568D1AB3319}"/>
    <cellStyle name="20% - Accent1 2 2 4 6 6 4" xfId="6821" xr:uid="{FD31E731-0DFC-4C90-9409-47D16C44CEDF}"/>
    <cellStyle name="20% - Accent1 2 2 4 6 7" xfId="6822" xr:uid="{4E5AA984-40BB-426C-A218-02BCC84A9F9B}"/>
    <cellStyle name="20% - Accent1 2 2 4 6 7 2" xfId="6823" xr:uid="{735E3024-2B5C-4C5E-A22B-C6766F50E5BC}"/>
    <cellStyle name="20% - Accent1 2 2 4 6 7 2 2" xfId="6824" xr:uid="{64F3295E-C2AC-4C77-9314-97B40FABF049}"/>
    <cellStyle name="20% - Accent1 2 2 4 6 7 3" xfId="6825" xr:uid="{8C4630B3-DA35-4E54-A375-7583100CB573}"/>
    <cellStyle name="20% - Accent1 2 2 4 6 8" xfId="6826" xr:uid="{9339E24C-3753-4F06-AACE-556C38290F37}"/>
    <cellStyle name="20% - Accent1 2 2 4 6 8 2" xfId="6827" xr:uid="{16D6A7BF-A7FD-45E6-8F4E-DA859C80DE68}"/>
    <cellStyle name="20% - Accent1 2 2 4 6 8 2 2" xfId="6828" xr:uid="{F34D2842-CA25-404F-AF3B-4DEDC79751DF}"/>
    <cellStyle name="20% - Accent1 2 2 4 6 8 3" xfId="6829" xr:uid="{F299C316-0141-4508-BAC0-F67DB5FE76BC}"/>
    <cellStyle name="20% - Accent1 2 2 4 6 9" xfId="6830" xr:uid="{FE326A48-3824-40F6-B649-CAC098F416D7}"/>
    <cellStyle name="20% - Accent1 2 2 4 6 9 2" xfId="6831" xr:uid="{5635BAF4-7ACF-4C2E-B349-0C155E140550}"/>
    <cellStyle name="20% - Accent1 2 2 4 7" xfId="6832" xr:uid="{E76C3ADE-4395-4479-9C71-99FE72E9C5FB}"/>
    <cellStyle name="20% - Accent1 2 2 4 7 2" xfId="6833" xr:uid="{EBD65EC6-3408-45B8-99C9-CB77DA5199B8}"/>
    <cellStyle name="20% - Accent1 2 2 4 7 2 2" xfId="6834" xr:uid="{6398F38E-E64B-4A9B-9DCA-3B32B260063D}"/>
    <cellStyle name="20% - Accent1 2 2 4 7 2 2 2" xfId="6835" xr:uid="{8BF04201-5FC5-49ED-8A66-3F46C31E9977}"/>
    <cellStyle name="20% - Accent1 2 2 4 7 2 2 2 2" xfId="6836" xr:uid="{D057D03B-196E-49F9-BA77-CE06BE6666C3}"/>
    <cellStyle name="20% - Accent1 2 2 4 7 2 2 3" xfId="6837" xr:uid="{C1A5FD5E-2E28-4DE0-BF79-A686D7609325}"/>
    <cellStyle name="20% - Accent1 2 2 4 7 2 3" xfId="6838" xr:uid="{EF5109B9-03AC-4D10-B2CA-172B52C03868}"/>
    <cellStyle name="20% - Accent1 2 2 4 7 2 3 2" xfId="6839" xr:uid="{73105942-98BC-47D0-B16A-D2D3DCC8AD05}"/>
    <cellStyle name="20% - Accent1 2 2 4 7 2 4" xfId="6840" xr:uid="{7C460F02-4D6F-45C0-93B2-633802CB3FA7}"/>
    <cellStyle name="20% - Accent1 2 2 4 7 3" xfId="6841" xr:uid="{DE5097DD-15A3-4491-9227-439B2D9386F9}"/>
    <cellStyle name="20% - Accent1 2 2 4 7 3 2" xfId="6842" xr:uid="{9D41BD96-D825-4584-BB54-89A87C982519}"/>
    <cellStyle name="20% - Accent1 2 2 4 7 3 2 2" xfId="6843" xr:uid="{2DC1DA04-A5A7-401B-87B4-5F526A19498F}"/>
    <cellStyle name="20% - Accent1 2 2 4 7 3 2 2 2" xfId="6844" xr:uid="{F202ED08-03DA-4374-9FEE-2FAC79CF9B45}"/>
    <cellStyle name="20% - Accent1 2 2 4 7 3 2 3" xfId="6845" xr:uid="{28431D9F-2467-4BB4-9D51-59EF4B28E7A5}"/>
    <cellStyle name="20% - Accent1 2 2 4 7 3 3" xfId="6846" xr:uid="{D8FADFFD-AC1A-472B-A0FE-B5D099E77B05}"/>
    <cellStyle name="20% - Accent1 2 2 4 7 3 3 2" xfId="6847" xr:uid="{B9E61B3C-B03D-4BCA-BC10-24438587EFDB}"/>
    <cellStyle name="20% - Accent1 2 2 4 7 3 4" xfId="6848" xr:uid="{FCC22EA3-3DE7-4C51-9755-B305B939F7B9}"/>
    <cellStyle name="20% - Accent1 2 2 4 7 4" xfId="6849" xr:uid="{3B8DC4F7-E75C-4DD8-86FD-7E6CD660AF20}"/>
    <cellStyle name="20% - Accent1 2 2 4 7 4 2" xfId="6850" xr:uid="{37648E3A-866D-45B6-ACCE-1F1EA13DFC32}"/>
    <cellStyle name="20% - Accent1 2 2 4 7 4 2 2" xfId="6851" xr:uid="{0FDFDAC3-3E56-4985-8FBB-F4A355159D7E}"/>
    <cellStyle name="20% - Accent1 2 2 4 7 4 2 2 2" xfId="6852" xr:uid="{A0D51A49-6F57-493B-9B3D-392606066FAC}"/>
    <cellStyle name="20% - Accent1 2 2 4 7 4 2 3" xfId="6853" xr:uid="{33930236-B8FA-4337-ADCA-C3714E9B6AD4}"/>
    <cellStyle name="20% - Accent1 2 2 4 7 4 3" xfId="6854" xr:uid="{7F576264-6039-46E8-A728-BDE0E8C2E552}"/>
    <cellStyle name="20% - Accent1 2 2 4 7 4 3 2" xfId="6855" xr:uid="{8518FD5B-3839-42FE-9FCC-93C9968B9423}"/>
    <cellStyle name="20% - Accent1 2 2 4 7 4 4" xfId="6856" xr:uid="{DE0379D7-721F-488F-B0D4-D2D8B22C3CC4}"/>
    <cellStyle name="20% - Accent1 2 2 4 7 5" xfId="6857" xr:uid="{B6969CC5-7EB6-47F0-94B0-24145BCF3168}"/>
    <cellStyle name="20% - Accent1 2 2 4 7 5 2" xfId="6858" xr:uid="{6FEB194B-2A61-4D15-A51E-4A1F93E8BFEC}"/>
    <cellStyle name="20% - Accent1 2 2 4 7 5 2 2" xfId="6859" xr:uid="{CDB60422-229C-4035-930C-898BDFD128C4}"/>
    <cellStyle name="20% - Accent1 2 2 4 7 5 3" xfId="6860" xr:uid="{2C9AC250-FACE-4DB8-9DE2-BCDEF25B05FB}"/>
    <cellStyle name="20% - Accent1 2 2 4 7 6" xfId="6861" xr:uid="{B2B71540-2585-42AC-AC98-204DC9D76A7B}"/>
    <cellStyle name="20% - Accent1 2 2 4 7 6 2" xfId="6862" xr:uid="{486E2642-91CD-4803-B56E-309702D2230C}"/>
    <cellStyle name="20% - Accent1 2 2 4 7 6 2 2" xfId="6863" xr:uid="{B5245AD6-F6C4-4EAC-82EF-3BE5E42BF970}"/>
    <cellStyle name="20% - Accent1 2 2 4 7 6 3" xfId="6864" xr:uid="{DEFAB174-74CB-4EF2-A8C3-35A5E17B01CB}"/>
    <cellStyle name="20% - Accent1 2 2 4 7 7" xfId="6865" xr:uid="{B944E9D2-B99C-4C1E-A306-C70CA43D9736}"/>
    <cellStyle name="20% - Accent1 2 2 4 7 7 2" xfId="6866" xr:uid="{53E5F15C-441F-4827-8B9D-8D30A0F00CF7}"/>
    <cellStyle name="20% - Accent1 2 2 4 7 8" xfId="6867" xr:uid="{C02851BF-B950-4577-9AFB-1858DA3A8815}"/>
    <cellStyle name="20% - Accent1 2 2 4 7 8 2" xfId="6868" xr:uid="{E754A59B-8A58-4787-892F-27AB04D342CE}"/>
    <cellStyle name="20% - Accent1 2 2 4 7 9" xfId="6869" xr:uid="{F626BD32-A491-4FBF-8BAE-731DAE2AF2E6}"/>
    <cellStyle name="20% - Accent1 2 2 4 8" xfId="6870" xr:uid="{D9FD890D-EBD1-4930-9B26-92ACB175C163}"/>
    <cellStyle name="20% - Accent1 2 2 4 8 2" xfId="6871" xr:uid="{3ED95008-D666-42A5-8008-17B096DD83BD}"/>
    <cellStyle name="20% - Accent1 2 2 4 8 2 2" xfId="6872" xr:uid="{8A6D5412-7A99-4B7E-AE23-B54F785461BE}"/>
    <cellStyle name="20% - Accent1 2 2 4 8 2 2 2" xfId="6873" xr:uid="{3BE418E7-A933-4A95-9002-BE88EE5EECD9}"/>
    <cellStyle name="20% - Accent1 2 2 4 8 2 2 2 2" xfId="6874" xr:uid="{7E2A5A6F-29CA-4915-B279-C72C6B4C864E}"/>
    <cellStyle name="20% - Accent1 2 2 4 8 2 2 3" xfId="6875" xr:uid="{4B41D6A1-5F57-44D7-8715-F1D91645E4B9}"/>
    <cellStyle name="20% - Accent1 2 2 4 8 2 3" xfId="6876" xr:uid="{26E92D66-7AA8-4E27-8AE0-A0C15656C41B}"/>
    <cellStyle name="20% - Accent1 2 2 4 8 2 3 2" xfId="6877" xr:uid="{9FC28E86-D142-4173-BCDC-0CFF0EAC6A0A}"/>
    <cellStyle name="20% - Accent1 2 2 4 8 2 4" xfId="6878" xr:uid="{39AB6D73-B41E-4126-AD56-D35FAF9CBF52}"/>
    <cellStyle name="20% - Accent1 2 2 4 8 3" xfId="6879" xr:uid="{2EA400F4-9CDC-498A-BD3D-2A40D2D6F0FA}"/>
    <cellStyle name="20% - Accent1 2 2 4 8 3 2" xfId="6880" xr:uid="{89E9D95D-172F-46D8-A974-405C6C30CC44}"/>
    <cellStyle name="20% - Accent1 2 2 4 8 3 2 2" xfId="6881" xr:uid="{60926567-B87A-49FD-8884-7A459FB0C994}"/>
    <cellStyle name="20% - Accent1 2 2 4 8 3 2 2 2" xfId="6882" xr:uid="{F8C26D08-D44E-49A6-9AAC-97269B9C9937}"/>
    <cellStyle name="20% - Accent1 2 2 4 8 3 2 3" xfId="6883" xr:uid="{EA025851-4D21-4D7E-8E34-1AA8672A6FAF}"/>
    <cellStyle name="20% - Accent1 2 2 4 8 3 3" xfId="6884" xr:uid="{CD50B420-634E-46B9-AAB9-836A30C1D090}"/>
    <cellStyle name="20% - Accent1 2 2 4 8 3 3 2" xfId="6885" xr:uid="{1B942AEC-36CD-4267-9BCB-E7F1CE2461BC}"/>
    <cellStyle name="20% - Accent1 2 2 4 8 3 4" xfId="6886" xr:uid="{DFED11B1-3695-4F46-8627-96E324362AD3}"/>
    <cellStyle name="20% - Accent1 2 2 4 8 4" xfId="6887" xr:uid="{DA53EAA8-ACCB-4FD9-85D9-851AB25A40EC}"/>
    <cellStyle name="20% - Accent1 2 2 4 8 4 2" xfId="6888" xr:uid="{02D647FD-17F2-45D4-BCA4-3618A322659E}"/>
    <cellStyle name="20% - Accent1 2 2 4 8 4 2 2" xfId="6889" xr:uid="{5C42801F-9192-44D5-AC6B-6361EEEC33ED}"/>
    <cellStyle name="20% - Accent1 2 2 4 8 4 2 2 2" xfId="6890" xr:uid="{2E3F4A82-45FC-4AFB-9B2D-B417D9CC16D5}"/>
    <cellStyle name="20% - Accent1 2 2 4 8 4 2 3" xfId="6891" xr:uid="{C2F53F99-F12F-46D8-9632-3F69B7FE1F3E}"/>
    <cellStyle name="20% - Accent1 2 2 4 8 4 3" xfId="6892" xr:uid="{91A7B92A-9C81-420C-A052-86D23DA7B17B}"/>
    <cellStyle name="20% - Accent1 2 2 4 8 4 3 2" xfId="6893" xr:uid="{34D990F6-E83E-4359-91B8-CC4DFD7E0C7D}"/>
    <cellStyle name="20% - Accent1 2 2 4 8 4 4" xfId="6894" xr:uid="{7C343771-EA0E-4440-A67C-1011D0F56942}"/>
    <cellStyle name="20% - Accent1 2 2 4 8 5" xfId="6895" xr:uid="{6BF0EEEA-1F38-431D-9FCA-CD3B12D17DF6}"/>
    <cellStyle name="20% - Accent1 2 2 4 8 5 2" xfId="6896" xr:uid="{1C151652-9B1C-45AE-9BB8-99A954E8F97D}"/>
    <cellStyle name="20% - Accent1 2 2 4 8 5 2 2" xfId="6897" xr:uid="{55EDABC2-4FE2-47D2-BAE4-FC5B9FFF4479}"/>
    <cellStyle name="20% - Accent1 2 2 4 8 5 3" xfId="6898" xr:uid="{BAFAC6A9-6A68-4926-9BBC-EFAE34F1D7CC}"/>
    <cellStyle name="20% - Accent1 2 2 4 8 6" xfId="6899" xr:uid="{BFE7049E-DBEF-4451-91F7-7E0F6A2362FC}"/>
    <cellStyle name="20% - Accent1 2 2 4 8 6 2" xfId="6900" xr:uid="{D971FFE9-E7A0-42D9-9EFC-4215041C5F93}"/>
    <cellStyle name="20% - Accent1 2 2 4 8 6 2 2" xfId="6901" xr:uid="{644DF845-6E68-49F8-B6ED-379827607981}"/>
    <cellStyle name="20% - Accent1 2 2 4 8 6 3" xfId="6902" xr:uid="{E05C55FD-B953-42A2-8F85-8910D64C3CBA}"/>
    <cellStyle name="20% - Accent1 2 2 4 8 7" xfId="6903" xr:uid="{921FA34B-0E04-4AD9-BF2E-F21FF025B117}"/>
    <cellStyle name="20% - Accent1 2 2 4 8 7 2" xfId="6904" xr:uid="{FB329193-1F11-43D2-9594-356D0E1ADABF}"/>
    <cellStyle name="20% - Accent1 2 2 4 8 8" xfId="6905" xr:uid="{838D9461-89B9-4B1A-9760-5B6C5E45DF98}"/>
    <cellStyle name="20% - Accent1 2 2 4 8 8 2" xfId="6906" xr:uid="{8A7A1AED-9B6F-4FE2-9E28-6B88857848EE}"/>
    <cellStyle name="20% - Accent1 2 2 4 8 9" xfId="6907" xr:uid="{0F79F26C-6DB7-4F8A-901C-2A6590191AC7}"/>
    <cellStyle name="20% - Accent1 2 2 4 9" xfId="6908" xr:uid="{C29DB9C7-219D-4239-80BC-FBF0BB0868E3}"/>
    <cellStyle name="20% - Accent1 2 2 4 9 2" xfId="6909" xr:uid="{FBD6384C-0F0A-4289-923E-7200E49C5A1D}"/>
    <cellStyle name="20% - Accent1 2 2 4 9 2 2" xfId="6910" xr:uid="{A45C1CA7-CACA-4A2A-ACCF-496F3C87BF92}"/>
    <cellStyle name="20% - Accent1 2 2 4 9 2 2 2" xfId="6911" xr:uid="{0C156C15-6E06-4A17-BE91-F82B5C58EFC6}"/>
    <cellStyle name="20% - Accent1 2 2 4 9 2 3" xfId="6912" xr:uid="{ABAF08B1-44F1-44DC-A25D-6C54A156015C}"/>
    <cellStyle name="20% - Accent1 2 2 4 9 3" xfId="6913" xr:uid="{B73FFBFC-8D61-417C-870E-757D20504C4A}"/>
    <cellStyle name="20% - Accent1 2 2 4 9 3 2" xfId="6914" xr:uid="{6503E776-1A27-489A-8601-DDABCB6B9913}"/>
    <cellStyle name="20% - Accent1 2 2 4 9 4" xfId="6915" xr:uid="{289C50A9-C8C9-4481-9EAB-006C82D0CD0A}"/>
    <cellStyle name="20% - Accent1 2 2 5" xfId="6916" xr:uid="{7B7D654F-7FF4-41FF-B87A-5D699784291A}"/>
    <cellStyle name="20% - Accent1 2 2 5 10" xfId="6917" xr:uid="{B4E99BDE-B2B5-41E5-BCCC-B4F094D2EE7F}"/>
    <cellStyle name="20% - Accent1 2 2 5 10 2" xfId="6918" xr:uid="{708FD622-8876-4B4C-8A66-0D83DC80EF43}"/>
    <cellStyle name="20% - Accent1 2 2 5 10 2 2" xfId="6919" xr:uid="{4E2C9567-DA3E-4255-BB1E-8FC35E881E9E}"/>
    <cellStyle name="20% - Accent1 2 2 5 10 2 2 2" xfId="6920" xr:uid="{06EFF75C-33DA-44DC-B3BA-8BBA9D8D0A15}"/>
    <cellStyle name="20% - Accent1 2 2 5 10 2 3" xfId="6921" xr:uid="{AD684E7B-4989-450F-B6A3-2BD9059B0BC2}"/>
    <cellStyle name="20% - Accent1 2 2 5 10 3" xfId="6922" xr:uid="{6C047B26-BE73-4108-91A2-8157C2547996}"/>
    <cellStyle name="20% - Accent1 2 2 5 10 3 2" xfId="6923" xr:uid="{D96A0B4A-C4DB-49B5-9833-E0CCEE5AEEBA}"/>
    <cellStyle name="20% - Accent1 2 2 5 10 4" xfId="6924" xr:uid="{C579DF38-115A-49AB-A300-FA964C3A9A5B}"/>
    <cellStyle name="20% - Accent1 2 2 5 11" xfId="6925" xr:uid="{44C60C60-6825-4482-BF80-052FF1B34130}"/>
    <cellStyle name="20% - Accent1 2 2 5 11 2" xfId="6926" xr:uid="{6A3A21E0-03A9-4DA4-9733-D26CBE8E364F}"/>
    <cellStyle name="20% - Accent1 2 2 5 11 2 2" xfId="6927" xr:uid="{35D852E3-A1E9-4A43-830C-A51019F56438}"/>
    <cellStyle name="20% - Accent1 2 2 5 11 3" xfId="6928" xr:uid="{290804A8-AD6A-4FFF-8FA6-3242EEAD3E01}"/>
    <cellStyle name="20% - Accent1 2 2 5 12" xfId="6929" xr:uid="{2CCB511B-B10F-40DB-8434-2D86C0F6F476}"/>
    <cellStyle name="20% - Accent1 2 2 5 12 2" xfId="6930" xr:uid="{AF4B6A71-2B7B-414A-9311-C1FE6D6D35C7}"/>
    <cellStyle name="20% - Accent1 2 2 5 12 2 2" xfId="6931" xr:uid="{2BD119D8-2F52-4129-AB60-D6DD74ABC1DF}"/>
    <cellStyle name="20% - Accent1 2 2 5 12 3" xfId="6932" xr:uid="{E4C50FD4-D32D-494C-B300-4A0BF87F353B}"/>
    <cellStyle name="20% - Accent1 2 2 5 13" xfId="6933" xr:uid="{98DAA5B8-47ED-4DFA-86BB-BAF9F5C04B6A}"/>
    <cellStyle name="20% - Accent1 2 2 5 13 2" xfId="6934" xr:uid="{7C4DCB29-8DDE-4D73-B48D-B09BBE0EB652}"/>
    <cellStyle name="20% - Accent1 2 2 5 14" xfId="6935" xr:uid="{7344DB3D-F972-4296-93BF-309E4BDF5AD4}"/>
    <cellStyle name="20% - Accent1 2 2 5 14 2" xfId="6936" xr:uid="{F9D95896-506C-42B1-8640-FEC094A75232}"/>
    <cellStyle name="20% - Accent1 2 2 5 15" xfId="6937" xr:uid="{30147B87-B799-4601-A130-DDC277018F93}"/>
    <cellStyle name="20% - Accent1 2 2 5 2" xfId="6938" xr:uid="{41F27FB8-1AE4-4213-BBA6-E934CB93AAAA}"/>
    <cellStyle name="20% - Accent1 2 2 5 2 10" xfId="6939" xr:uid="{B4CDFEE3-16DA-49A4-94BB-E7C8241D9095}"/>
    <cellStyle name="20% - Accent1 2 2 5 2 10 2" xfId="6940" xr:uid="{F043EF08-2959-44E1-8D20-E1AC3123CD6D}"/>
    <cellStyle name="20% - Accent1 2 2 5 2 10 2 2" xfId="6941" xr:uid="{FFA14557-5FAD-486F-B2D9-A138EDAB432F}"/>
    <cellStyle name="20% - Accent1 2 2 5 2 10 3" xfId="6942" xr:uid="{8CAE0010-8B69-4A20-A299-8574CECAA1E5}"/>
    <cellStyle name="20% - Accent1 2 2 5 2 11" xfId="6943" xr:uid="{A7116EAB-80B4-4F28-84C6-A900BDAA67F4}"/>
    <cellStyle name="20% - Accent1 2 2 5 2 11 2" xfId="6944" xr:uid="{71A49A37-230B-4851-9819-F2DE4CCF324A}"/>
    <cellStyle name="20% - Accent1 2 2 5 2 11 2 2" xfId="6945" xr:uid="{C64B0CC3-3003-4C96-B4C2-C39F5C5A95DF}"/>
    <cellStyle name="20% - Accent1 2 2 5 2 11 3" xfId="6946" xr:uid="{7A218FC9-D58A-4211-A22E-C73101F83926}"/>
    <cellStyle name="20% - Accent1 2 2 5 2 12" xfId="6947" xr:uid="{38DE449F-6F6A-44BB-8F83-99C5F826E66A}"/>
    <cellStyle name="20% - Accent1 2 2 5 2 12 2" xfId="6948" xr:uid="{55BA5579-8D70-41E1-B528-EA3DE2EC8030}"/>
    <cellStyle name="20% - Accent1 2 2 5 2 13" xfId="6949" xr:uid="{077E1813-6BFF-4B57-BC3A-9AA6709532D5}"/>
    <cellStyle name="20% - Accent1 2 2 5 2 13 2" xfId="6950" xr:uid="{55E9A44A-DD65-4738-9BC2-30784023D2F1}"/>
    <cellStyle name="20% - Accent1 2 2 5 2 14" xfId="6951" xr:uid="{E9120DAF-FDD2-433E-8C7C-583A11E0DE05}"/>
    <cellStyle name="20% - Accent1 2 2 5 2 2" xfId="6952" xr:uid="{ABAABF5A-6405-4ABA-9259-DA9A491F23E3}"/>
    <cellStyle name="20% - Accent1 2 2 5 2 2 10" xfId="6953" xr:uid="{8B900F44-9920-4214-B947-D570E91E2CAF}"/>
    <cellStyle name="20% - Accent1 2 2 5 2 2 10 2" xfId="6954" xr:uid="{AD0B3D45-93B7-4606-B1A6-7CC9934AA452}"/>
    <cellStyle name="20% - Accent1 2 2 5 2 2 11" xfId="6955" xr:uid="{88F13EEA-708B-4BD8-856B-CB22421B17DB}"/>
    <cellStyle name="20% - Accent1 2 2 5 2 2 2" xfId="6956" xr:uid="{EC3287B7-F803-498B-B926-FEC2A797827C}"/>
    <cellStyle name="20% - Accent1 2 2 5 2 2 2 2" xfId="6957" xr:uid="{3662A00E-B645-401D-B126-55656A2AF16B}"/>
    <cellStyle name="20% - Accent1 2 2 5 2 2 2 2 2" xfId="6958" xr:uid="{AB683406-20A4-48B5-B0F1-8371236AA5A7}"/>
    <cellStyle name="20% - Accent1 2 2 5 2 2 2 2 2 2" xfId="6959" xr:uid="{A918E8FA-70A5-4E98-92A8-A8E2517C3BB5}"/>
    <cellStyle name="20% - Accent1 2 2 5 2 2 2 2 2 2 2" xfId="6960" xr:uid="{1E2603DE-88DA-4AC8-8072-FF91AB7F58C1}"/>
    <cellStyle name="20% - Accent1 2 2 5 2 2 2 2 2 3" xfId="6961" xr:uid="{644C63AC-29EC-4A8B-99BF-CED6B29CB46E}"/>
    <cellStyle name="20% - Accent1 2 2 5 2 2 2 2 3" xfId="6962" xr:uid="{EE7E68CE-DDAE-4FB3-8980-D97266EC7C0A}"/>
    <cellStyle name="20% - Accent1 2 2 5 2 2 2 2 3 2" xfId="6963" xr:uid="{41BC56FD-5EA9-4B2D-94CC-1A92C6AA7BFC}"/>
    <cellStyle name="20% - Accent1 2 2 5 2 2 2 2 4" xfId="6964" xr:uid="{1A8A98C1-F52C-4924-924E-78F3D023118E}"/>
    <cellStyle name="20% - Accent1 2 2 5 2 2 2 3" xfId="6965" xr:uid="{C79D8712-1118-4A25-98C0-6F8BED6D89C4}"/>
    <cellStyle name="20% - Accent1 2 2 5 2 2 2 3 2" xfId="6966" xr:uid="{46663D3B-6B6D-47DF-8016-D5F708FFCA8A}"/>
    <cellStyle name="20% - Accent1 2 2 5 2 2 2 3 2 2" xfId="6967" xr:uid="{115B182E-D70E-48A7-B2BF-88BA81F2C9E1}"/>
    <cellStyle name="20% - Accent1 2 2 5 2 2 2 3 2 2 2" xfId="6968" xr:uid="{F191947F-1F03-4A0F-BE8C-979861284295}"/>
    <cellStyle name="20% - Accent1 2 2 5 2 2 2 3 2 3" xfId="6969" xr:uid="{C8E2FBCD-3350-4DEE-B841-661B0F628DCA}"/>
    <cellStyle name="20% - Accent1 2 2 5 2 2 2 3 3" xfId="6970" xr:uid="{42107626-C3ED-4BF4-BA63-4197F6FB42F1}"/>
    <cellStyle name="20% - Accent1 2 2 5 2 2 2 3 3 2" xfId="6971" xr:uid="{2B55D23E-2D65-48F2-BD3C-B4BA86E55007}"/>
    <cellStyle name="20% - Accent1 2 2 5 2 2 2 3 4" xfId="6972" xr:uid="{3C045605-9DA0-440D-9619-2D1AC930A610}"/>
    <cellStyle name="20% - Accent1 2 2 5 2 2 2 4" xfId="6973" xr:uid="{4C865CB0-4BD2-4485-8C2A-AD741AD43C0B}"/>
    <cellStyle name="20% - Accent1 2 2 5 2 2 2 4 2" xfId="6974" xr:uid="{47935A71-0FBD-402D-AF96-29DADC4EF064}"/>
    <cellStyle name="20% - Accent1 2 2 5 2 2 2 4 2 2" xfId="6975" xr:uid="{0232D9B3-FD2A-41C2-BD45-3723E178BA02}"/>
    <cellStyle name="20% - Accent1 2 2 5 2 2 2 4 2 2 2" xfId="6976" xr:uid="{A8B56968-E4CC-46F4-9DDC-E2E901F91A8A}"/>
    <cellStyle name="20% - Accent1 2 2 5 2 2 2 4 2 3" xfId="6977" xr:uid="{E492CDCA-0A9F-4DFB-98AA-06BBEAF0E447}"/>
    <cellStyle name="20% - Accent1 2 2 5 2 2 2 4 3" xfId="6978" xr:uid="{186C6AA6-F874-4190-944B-7ECAF39A3A00}"/>
    <cellStyle name="20% - Accent1 2 2 5 2 2 2 4 3 2" xfId="6979" xr:uid="{C0EB8AD5-CE28-42EE-B8DB-60E26BA0319B}"/>
    <cellStyle name="20% - Accent1 2 2 5 2 2 2 4 4" xfId="6980" xr:uid="{35CC04F4-47CF-41DE-8706-4777040D4416}"/>
    <cellStyle name="20% - Accent1 2 2 5 2 2 2 5" xfId="6981" xr:uid="{AE6F2DEC-0B5F-4124-9B48-49DBF6D0B504}"/>
    <cellStyle name="20% - Accent1 2 2 5 2 2 2 5 2" xfId="6982" xr:uid="{52512B37-0D79-48F4-AF8F-D6215D9FA8D0}"/>
    <cellStyle name="20% - Accent1 2 2 5 2 2 2 5 2 2" xfId="6983" xr:uid="{43721B9C-3D7F-4300-84A4-E1AD7EC8133D}"/>
    <cellStyle name="20% - Accent1 2 2 5 2 2 2 5 3" xfId="6984" xr:uid="{CC569323-DB50-485A-915B-1D7A6250E9F3}"/>
    <cellStyle name="20% - Accent1 2 2 5 2 2 2 6" xfId="6985" xr:uid="{F2EBB95C-4EBF-4374-8BFE-AA377CF6AB5D}"/>
    <cellStyle name="20% - Accent1 2 2 5 2 2 2 6 2" xfId="6986" xr:uid="{07AED1FD-C0A7-459B-B4C7-44F4F2AEE45B}"/>
    <cellStyle name="20% - Accent1 2 2 5 2 2 2 6 2 2" xfId="6987" xr:uid="{1120ED1A-035E-4253-A20D-4AAFF2725EF0}"/>
    <cellStyle name="20% - Accent1 2 2 5 2 2 2 6 3" xfId="6988" xr:uid="{51E59EFF-F002-4B21-8D85-719CC0293EA9}"/>
    <cellStyle name="20% - Accent1 2 2 5 2 2 2 7" xfId="6989" xr:uid="{DB6651C0-BA05-4B0C-AF46-C7E5F4CE177F}"/>
    <cellStyle name="20% - Accent1 2 2 5 2 2 2 7 2" xfId="6990" xr:uid="{EDA0CA62-1AF2-4CE7-80EA-E4FAC793C919}"/>
    <cellStyle name="20% - Accent1 2 2 5 2 2 2 8" xfId="6991" xr:uid="{79ADD037-ED8C-4278-BB96-D3FA178AC419}"/>
    <cellStyle name="20% - Accent1 2 2 5 2 2 2 8 2" xfId="6992" xr:uid="{1C54FCD1-5056-44ED-A64F-8A8CDB6CA935}"/>
    <cellStyle name="20% - Accent1 2 2 5 2 2 2 9" xfId="6993" xr:uid="{20CD4F74-6302-4A5E-94DF-E7035B15D537}"/>
    <cellStyle name="20% - Accent1 2 2 5 2 2 3" xfId="6994" xr:uid="{32AE1522-28E5-4C68-97CA-F6390A23F8B5}"/>
    <cellStyle name="20% - Accent1 2 2 5 2 2 3 2" xfId="6995" xr:uid="{84ED177D-31EF-420A-A448-CF20DC85F686}"/>
    <cellStyle name="20% - Accent1 2 2 5 2 2 3 2 2" xfId="6996" xr:uid="{CA1BE3AF-7069-44E5-9965-DA47D5FDCA03}"/>
    <cellStyle name="20% - Accent1 2 2 5 2 2 3 2 2 2" xfId="6997" xr:uid="{CE0CF0F4-4897-481F-8F88-67F4A9C41256}"/>
    <cellStyle name="20% - Accent1 2 2 5 2 2 3 2 2 2 2" xfId="6998" xr:uid="{9573CB41-7AC5-4B92-A834-19F4BE59C69C}"/>
    <cellStyle name="20% - Accent1 2 2 5 2 2 3 2 2 3" xfId="6999" xr:uid="{7405AB8D-25CF-4701-B408-E93E0A39B0E5}"/>
    <cellStyle name="20% - Accent1 2 2 5 2 2 3 2 3" xfId="7000" xr:uid="{DAE3AFB7-1791-4728-8672-907159F818B5}"/>
    <cellStyle name="20% - Accent1 2 2 5 2 2 3 2 3 2" xfId="7001" xr:uid="{103EC044-940D-415F-B0DC-7C45552F93AE}"/>
    <cellStyle name="20% - Accent1 2 2 5 2 2 3 2 4" xfId="7002" xr:uid="{0FB8F6EF-738D-4EC2-AD8A-74891BA54CB6}"/>
    <cellStyle name="20% - Accent1 2 2 5 2 2 3 3" xfId="7003" xr:uid="{0522C469-C5D9-47E9-8CC8-516DCF6FE59C}"/>
    <cellStyle name="20% - Accent1 2 2 5 2 2 3 3 2" xfId="7004" xr:uid="{44EA6A19-1E66-4808-BDDC-DA8D3E3FF834}"/>
    <cellStyle name="20% - Accent1 2 2 5 2 2 3 3 2 2" xfId="7005" xr:uid="{8405AEDE-79E6-48EC-9057-29A7FB5A8EDB}"/>
    <cellStyle name="20% - Accent1 2 2 5 2 2 3 3 2 2 2" xfId="7006" xr:uid="{096A0D01-AE80-4724-8FC5-1246339B213E}"/>
    <cellStyle name="20% - Accent1 2 2 5 2 2 3 3 2 3" xfId="7007" xr:uid="{B81D0F85-FF36-4CC9-A80C-61639E321F2C}"/>
    <cellStyle name="20% - Accent1 2 2 5 2 2 3 3 3" xfId="7008" xr:uid="{3A2B178B-A2AB-4EAC-A6BF-193D5E3B8B4D}"/>
    <cellStyle name="20% - Accent1 2 2 5 2 2 3 3 3 2" xfId="7009" xr:uid="{D4F4BF65-4A5E-467A-AE55-00613E70FCEB}"/>
    <cellStyle name="20% - Accent1 2 2 5 2 2 3 3 4" xfId="7010" xr:uid="{969D2921-2252-4CE1-8983-1B11D6F351A0}"/>
    <cellStyle name="20% - Accent1 2 2 5 2 2 3 4" xfId="7011" xr:uid="{E31396CE-7E25-4706-896E-CCCE7ED389A7}"/>
    <cellStyle name="20% - Accent1 2 2 5 2 2 3 4 2" xfId="7012" xr:uid="{86F6D1B7-9E43-464C-9D80-4A16178CF8E1}"/>
    <cellStyle name="20% - Accent1 2 2 5 2 2 3 4 2 2" xfId="7013" xr:uid="{A3B00009-2576-47FA-9A5F-CBE1060DAA74}"/>
    <cellStyle name="20% - Accent1 2 2 5 2 2 3 4 2 2 2" xfId="7014" xr:uid="{1A623A02-D4CA-4B91-8E78-CA860022F27D}"/>
    <cellStyle name="20% - Accent1 2 2 5 2 2 3 4 2 3" xfId="7015" xr:uid="{37F87E0A-20B4-4EA5-A2B4-5BD79491D415}"/>
    <cellStyle name="20% - Accent1 2 2 5 2 2 3 4 3" xfId="7016" xr:uid="{FC0195FE-89D7-42A7-9D38-3426FE7BC4B1}"/>
    <cellStyle name="20% - Accent1 2 2 5 2 2 3 4 3 2" xfId="7017" xr:uid="{2454E490-39F5-434B-989D-AEB160285CE6}"/>
    <cellStyle name="20% - Accent1 2 2 5 2 2 3 4 4" xfId="7018" xr:uid="{9B3DB184-3FA1-4BB0-B6D4-C652645B24B1}"/>
    <cellStyle name="20% - Accent1 2 2 5 2 2 3 5" xfId="7019" xr:uid="{D213A46D-42F8-479B-AA38-2D610BE9AB83}"/>
    <cellStyle name="20% - Accent1 2 2 5 2 2 3 5 2" xfId="7020" xr:uid="{B976345D-8CA7-4758-BE35-6E1609E477B3}"/>
    <cellStyle name="20% - Accent1 2 2 5 2 2 3 5 2 2" xfId="7021" xr:uid="{C3547C70-B735-4432-9EC6-F8679CBE038C}"/>
    <cellStyle name="20% - Accent1 2 2 5 2 2 3 5 3" xfId="7022" xr:uid="{402197D7-CD43-4783-A236-97B19BED8116}"/>
    <cellStyle name="20% - Accent1 2 2 5 2 2 3 6" xfId="7023" xr:uid="{C67EBC4D-FACF-44B8-BD9A-D29C4D114279}"/>
    <cellStyle name="20% - Accent1 2 2 5 2 2 3 6 2" xfId="7024" xr:uid="{AD430FBF-DDC6-4AA9-88B2-369BCA97FBBD}"/>
    <cellStyle name="20% - Accent1 2 2 5 2 2 3 6 2 2" xfId="7025" xr:uid="{F80B4FE8-5774-4244-BDD5-F9F8A346F285}"/>
    <cellStyle name="20% - Accent1 2 2 5 2 2 3 6 3" xfId="7026" xr:uid="{DED3DAEB-78FE-4B91-B065-A12319E50B4E}"/>
    <cellStyle name="20% - Accent1 2 2 5 2 2 3 7" xfId="7027" xr:uid="{53F368BE-B716-470E-9478-0A6BAF65F55C}"/>
    <cellStyle name="20% - Accent1 2 2 5 2 2 3 7 2" xfId="7028" xr:uid="{210C87CE-1280-49DF-9845-DA602EA46057}"/>
    <cellStyle name="20% - Accent1 2 2 5 2 2 3 8" xfId="7029" xr:uid="{79E5E26F-A00D-4DD5-AD11-4604D9E1D9E3}"/>
    <cellStyle name="20% - Accent1 2 2 5 2 2 3 8 2" xfId="7030" xr:uid="{45971568-0DD9-42D7-9447-AD2BF5FD0662}"/>
    <cellStyle name="20% - Accent1 2 2 5 2 2 3 9" xfId="7031" xr:uid="{79CC0EC3-E22A-4AD8-933E-0D1DF69D18E0}"/>
    <cellStyle name="20% - Accent1 2 2 5 2 2 4" xfId="7032" xr:uid="{A179E3AA-8D8E-4D39-8B63-C4C0ABBC4164}"/>
    <cellStyle name="20% - Accent1 2 2 5 2 2 4 2" xfId="7033" xr:uid="{E7D1FB62-12D3-4E63-84EF-1347091EC93C}"/>
    <cellStyle name="20% - Accent1 2 2 5 2 2 4 2 2" xfId="7034" xr:uid="{645388FD-DDA0-4B69-A6E7-6BCD97B8674C}"/>
    <cellStyle name="20% - Accent1 2 2 5 2 2 4 2 2 2" xfId="7035" xr:uid="{D386B1A4-6D06-41E9-9DB1-5A97263BA03F}"/>
    <cellStyle name="20% - Accent1 2 2 5 2 2 4 2 3" xfId="7036" xr:uid="{AAAA92CC-DCAA-4037-BC16-8EB146A8B9CE}"/>
    <cellStyle name="20% - Accent1 2 2 5 2 2 4 3" xfId="7037" xr:uid="{AABE5BEB-1844-4F35-B2C8-F86C1D7512D2}"/>
    <cellStyle name="20% - Accent1 2 2 5 2 2 4 3 2" xfId="7038" xr:uid="{20A8E24E-CEB7-4A85-8128-F4BCF06DC7E8}"/>
    <cellStyle name="20% - Accent1 2 2 5 2 2 4 4" xfId="7039" xr:uid="{C11A8550-DE96-4103-8FE8-071A366D346B}"/>
    <cellStyle name="20% - Accent1 2 2 5 2 2 5" xfId="7040" xr:uid="{B4DBEC96-EE58-428D-A3B3-D5414F319A91}"/>
    <cellStyle name="20% - Accent1 2 2 5 2 2 5 2" xfId="7041" xr:uid="{F249AF90-0121-4EBF-944E-F5EE47D7F21A}"/>
    <cellStyle name="20% - Accent1 2 2 5 2 2 5 2 2" xfId="7042" xr:uid="{C5ACAF00-5666-4779-9489-CFBF5F1FDB44}"/>
    <cellStyle name="20% - Accent1 2 2 5 2 2 5 2 2 2" xfId="7043" xr:uid="{FF5DF0BF-9A3B-4609-9ED2-5B6CDC9AA467}"/>
    <cellStyle name="20% - Accent1 2 2 5 2 2 5 2 3" xfId="7044" xr:uid="{CF0278F3-373F-4D82-B9C0-2F17AAC9450A}"/>
    <cellStyle name="20% - Accent1 2 2 5 2 2 5 3" xfId="7045" xr:uid="{0BC28E6F-A9AA-4653-9F23-F7A68511ADF3}"/>
    <cellStyle name="20% - Accent1 2 2 5 2 2 5 3 2" xfId="7046" xr:uid="{60429D17-45CF-446B-9AFF-2BE8E715F751}"/>
    <cellStyle name="20% - Accent1 2 2 5 2 2 5 4" xfId="7047" xr:uid="{F4BB88F0-3DE5-4B42-AD72-6CCB7FB6BB26}"/>
    <cellStyle name="20% - Accent1 2 2 5 2 2 6" xfId="7048" xr:uid="{49267E45-8B34-4CD5-A457-79FB447A960C}"/>
    <cellStyle name="20% - Accent1 2 2 5 2 2 6 2" xfId="7049" xr:uid="{50C85D48-BF80-49BF-82CE-CEC9F510ED66}"/>
    <cellStyle name="20% - Accent1 2 2 5 2 2 6 2 2" xfId="7050" xr:uid="{28F2A189-CBD6-44CB-B98A-C5901896050C}"/>
    <cellStyle name="20% - Accent1 2 2 5 2 2 6 2 2 2" xfId="7051" xr:uid="{4969221E-BF68-4951-83A2-77D73392EA44}"/>
    <cellStyle name="20% - Accent1 2 2 5 2 2 6 2 3" xfId="7052" xr:uid="{50EC5266-8845-4C88-9331-FB26DF284884}"/>
    <cellStyle name="20% - Accent1 2 2 5 2 2 6 3" xfId="7053" xr:uid="{1DFD433D-3EF8-4B99-9015-D8EDB48FBE91}"/>
    <cellStyle name="20% - Accent1 2 2 5 2 2 6 3 2" xfId="7054" xr:uid="{64E02023-8EE1-4428-82F4-39DB31C8ADD7}"/>
    <cellStyle name="20% - Accent1 2 2 5 2 2 6 4" xfId="7055" xr:uid="{80D34A39-3C7E-4469-A762-DD24F6BCA56E}"/>
    <cellStyle name="20% - Accent1 2 2 5 2 2 7" xfId="7056" xr:uid="{681B8727-52E1-449E-9F81-7C7FED56428C}"/>
    <cellStyle name="20% - Accent1 2 2 5 2 2 7 2" xfId="7057" xr:uid="{1AF305EB-3B31-4632-84D2-060EBBB14B8A}"/>
    <cellStyle name="20% - Accent1 2 2 5 2 2 7 2 2" xfId="7058" xr:uid="{291BC631-EB71-4B95-9213-BB30A3FB3058}"/>
    <cellStyle name="20% - Accent1 2 2 5 2 2 7 3" xfId="7059" xr:uid="{A4C10B24-DB03-49C1-AF3F-38B8CD029989}"/>
    <cellStyle name="20% - Accent1 2 2 5 2 2 8" xfId="7060" xr:uid="{A50390B2-16DE-428B-9B51-F4ECB8597D2A}"/>
    <cellStyle name="20% - Accent1 2 2 5 2 2 8 2" xfId="7061" xr:uid="{C524D980-92E7-4F69-A7C8-473A9B8DEA3B}"/>
    <cellStyle name="20% - Accent1 2 2 5 2 2 8 2 2" xfId="7062" xr:uid="{65E2A596-59E5-4C0E-9D8E-0ACE680BFC05}"/>
    <cellStyle name="20% - Accent1 2 2 5 2 2 8 3" xfId="7063" xr:uid="{D8B5B425-3BB6-463C-B639-B271B12AF0E6}"/>
    <cellStyle name="20% - Accent1 2 2 5 2 2 9" xfId="7064" xr:uid="{446FA5A2-7092-4B9D-A671-D6F0C7F8B5B0}"/>
    <cellStyle name="20% - Accent1 2 2 5 2 2 9 2" xfId="7065" xr:uid="{C6D7B881-2E41-44E2-B0E8-EFD2750153F0}"/>
    <cellStyle name="20% - Accent1 2 2 5 2 3" xfId="7066" xr:uid="{D5390EE6-3118-4883-8B3A-768E559CB374}"/>
    <cellStyle name="20% - Accent1 2 2 5 2 3 10" xfId="7067" xr:uid="{1ECC7F09-21E0-4234-A814-5BAFAB544F76}"/>
    <cellStyle name="20% - Accent1 2 2 5 2 3 10 2" xfId="7068" xr:uid="{ACC3B0B6-3A03-4C5A-9E03-4D534DB1B7FE}"/>
    <cellStyle name="20% - Accent1 2 2 5 2 3 11" xfId="7069" xr:uid="{CB8F78A0-B812-4D80-BA5D-62E29B27C74A}"/>
    <cellStyle name="20% - Accent1 2 2 5 2 3 2" xfId="7070" xr:uid="{9D751CB0-5DDA-4C51-B15A-59FB8E5D1DDE}"/>
    <cellStyle name="20% - Accent1 2 2 5 2 3 2 2" xfId="7071" xr:uid="{75E69C71-CD6D-4309-A8F4-D469970EAC07}"/>
    <cellStyle name="20% - Accent1 2 2 5 2 3 2 2 2" xfId="7072" xr:uid="{BEE653A5-1AD5-4416-8E49-CFEC6E9BEE97}"/>
    <cellStyle name="20% - Accent1 2 2 5 2 3 2 2 2 2" xfId="7073" xr:uid="{AA8DEE6E-6D9F-4080-AAA1-D9B67770EB8C}"/>
    <cellStyle name="20% - Accent1 2 2 5 2 3 2 2 2 2 2" xfId="7074" xr:uid="{B7D81DEE-9F83-4E50-BF23-884617F37EBC}"/>
    <cellStyle name="20% - Accent1 2 2 5 2 3 2 2 2 3" xfId="7075" xr:uid="{B89EE4E0-8127-457A-BF8E-529461D68C95}"/>
    <cellStyle name="20% - Accent1 2 2 5 2 3 2 2 3" xfId="7076" xr:uid="{ECD7B325-C077-49AE-9C60-568F027F22E3}"/>
    <cellStyle name="20% - Accent1 2 2 5 2 3 2 2 3 2" xfId="7077" xr:uid="{DC5F4B9B-562A-4881-B9C0-4A97B36C24DE}"/>
    <cellStyle name="20% - Accent1 2 2 5 2 3 2 2 4" xfId="7078" xr:uid="{CC392185-7CD5-47BF-951E-905F42E8F89F}"/>
    <cellStyle name="20% - Accent1 2 2 5 2 3 2 3" xfId="7079" xr:uid="{F424D124-2912-4A27-B893-8636F65030AC}"/>
    <cellStyle name="20% - Accent1 2 2 5 2 3 2 3 2" xfId="7080" xr:uid="{4D4147FE-DCA1-40E4-B831-BDBD6458EB46}"/>
    <cellStyle name="20% - Accent1 2 2 5 2 3 2 3 2 2" xfId="7081" xr:uid="{6F8B79F4-C997-4CB1-A3AD-1BA98604A101}"/>
    <cellStyle name="20% - Accent1 2 2 5 2 3 2 3 2 2 2" xfId="7082" xr:uid="{6A611AC8-459C-4023-A682-65F3F79D2151}"/>
    <cellStyle name="20% - Accent1 2 2 5 2 3 2 3 2 3" xfId="7083" xr:uid="{449E6B2B-9B80-4F87-A683-0E12BC032365}"/>
    <cellStyle name="20% - Accent1 2 2 5 2 3 2 3 3" xfId="7084" xr:uid="{D51C43AF-6E6A-4C13-B796-C26E61ADD6D4}"/>
    <cellStyle name="20% - Accent1 2 2 5 2 3 2 3 3 2" xfId="7085" xr:uid="{71FD0E40-96A2-4F38-9339-1A51FF5740E1}"/>
    <cellStyle name="20% - Accent1 2 2 5 2 3 2 3 4" xfId="7086" xr:uid="{0E639A60-BF2A-43B6-BFE0-041BDCEE26F8}"/>
    <cellStyle name="20% - Accent1 2 2 5 2 3 2 4" xfId="7087" xr:uid="{4364B5CF-4965-4DC6-AB5A-810AA3C7A90D}"/>
    <cellStyle name="20% - Accent1 2 2 5 2 3 2 4 2" xfId="7088" xr:uid="{C9B33551-309A-45B1-B666-A9D527BB5825}"/>
    <cellStyle name="20% - Accent1 2 2 5 2 3 2 4 2 2" xfId="7089" xr:uid="{AFDF367A-E111-4039-B1DE-CF6E7603E03A}"/>
    <cellStyle name="20% - Accent1 2 2 5 2 3 2 4 2 2 2" xfId="7090" xr:uid="{BFDC4EA1-3EF1-4C43-82AC-56FCF426C4E4}"/>
    <cellStyle name="20% - Accent1 2 2 5 2 3 2 4 2 3" xfId="7091" xr:uid="{998AAA14-D47A-4254-994A-51D30E26F334}"/>
    <cellStyle name="20% - Accent1 2 2 5 2 3 2 4 3" xfId="7092" xr:uid="{0ED89B89-1982-4254-864E-0B41628D732E}"/>
    <cellStyle name="20% - Accent1 2 2 5 2 3 2 4 3 2" xfId="7093" xr:uid="{52184237-1DA5-4BE9-A71C-84274D0572E7}"/>
    <cellStyle name="20% - Accent1 2 2 5 2 3 2 4 4" xfId="7094" xr:uid="{65CBF2DC-C69B-434C-94EA-FEB31FB557FE}"/>
    <cellStyle name="20% - Accent1 2 2 5 2 3 2 5" xfId="7095" xr:uid="{DBF31B89-0877-4E06-A5F6-8012AE085AB7}"/>
    <cellStyle name="20% - Accent1 2 2 5 2 3 2 5 2" xfId="7096" xr:uid="{25D1B183-D044-4D5F-AEB0-586CAE6A09A3}"/>
    <cellStyle name="20% - Accent1 2 2 5 2 3 2 5 2 2" xfId="7097" xr:uid="{CEE403FE-C675-4B44-AAF5-2F7328AC9B9A}"/>
    <cellStyle name="20% - Accent1 2 2 5 2 3 2 5 3" xfId="7098" xr:uid="{77FBBB9F-87FA-41D2-8934-EF8A5088450C}"/>
    <cellStyle name="20% - Accent1 2 2 5 2 3 2 6" xfId="7099" xr:uid="{A39B5637-D369-436E-9398-9257D5BDC550}"/>
    <cellStyle name="20% - Accent1 2 2 5 2 3 2 6 2" xfId="7100" xr:uid="{AE596BCE-F827-46A1-81C0-62DADEB2FFDB}"/>
    <cellStyle name="20% - Accent1 2 2 5 2 3 2 6 2 2" xfId="7101" xr:uid="{F2BEA480-6A1F-4EF5-BF90-FB09E35D6359}"/>
    <cellStyle name="20% - Accent1 2 2 5 2 3 2 6 3" xfId="7102" xr:uid="{2F641C81-142C-46F6-8F7C-49F8D323C251}"/>
    <cellStyle name="20% - Accent1 2 2 5 2 3 2 7" xfId="7103" xr:uid="{807B735B-F1D7-4F8A-AD50-283096E73EA8}"/>
    <cellStyle name="20% - Accent1 2 2 5 2 3 2 7 2" xfId="7104" xr:uid="{C19B744F-C759-4B52-880B-AE5D880EEF20}"/>
    <cellStyle name="20% - Accent1 2 2 5 2 3 2 8" xfId="7105" xr:uid="{1D5EF6C6-3599-4280-B553-323561D92D80}"/>
    <cellStyle name="20% - Accent1 2 2 5 2 3 2 8 2" xfId="7106" xr:uid="{718BE9E3-5DC6-4D22-878B-BDC409FC2E2A}"/>
    <cellStyle name="20% - Accent1 2 2 5 2 3 2 9" xfId="7107" xr:uid="{AA5FC923-DA8E-418B-99AA-11091B473E01}"/>
    <cellStyle name="20% - Accent1 2 2 5 2 3 3" xfId="7108" xr:uid="{F6321CEF-D65B-43E4-8258-33E72F0B1328}"/>
    <cellStyle name="20% - Accent1 2 2 5 2 3 3 2" xfId="7109" xr:uid="{16E4EF9D-58BD-4040-B0A9-F3B500D3B5B1}"/>
    <cellStyle name="20% - Accent1 2 2 5 2 3 3 2 2" xfId="7110" xr:uid="{D9CC4551-48AC-401B-BCCB-E68AF40EC228}"/>
    <cellStyle name="20% - Accent1 2 2 5 2 3 3 2 2 2" xfId="7111" xr:uid="{C24218CB-38BB-4955-A5C1-ED5F9847BD25}"/>
    <cellStyle name="20% - Accent1 2 2 5 2 3 3 2 2 2 2" xfId="7112" xr:uid="{9F74F572-D5FB-4655-B775-FA00319E304A}"/>
    <cellStyle name="20% - Accent1 2 2 5 2 3 3 2 2 3" xfId="7113" xr:uid="{118870B7-50AF-4DB6-A17E-4F51A4C73309}"/>
    <cellStyle name="20% - Accent1 2 2 5 2 3 3 2 3" xfId="7114" xr:uid="{6BC987D0-7DA7-4B83-A198-F61BE9E1872A}"/>
    <cellStyle name="20% - Accent1 2 2 5 2 3 3 2 3 2" xfId="7115" xr:uid="{E36E226E-8DBB-4998-B406-4AB87DDDF072}"/>
    <cellStyle name="20% - Accent1 2 2 5 2 3 3 2 4" xfId="7116" xr:uid="{1EB9DC18-7EDD-4F84-856B-84EF9F52BCF1}"/>
    <cellStyle name="20% - Accent1 2 2 5 2 3 3 3" xfId="7117" xr:uid="{75B151CB-D2D8-4EAE-A728-1768FF32DF37}"/>
    <cellStyle name="20% - Accent1 2 2 5 2 3 3 3 2" xfId="7118" xr:uid="{D61023EB-323B-422B-B1A5-152D72E199D3}"/>
    <cellStyle name="20% - Accent1 2 2 5 2 3 3 3 2 2" xfId="7119" xr:uid="{804B32EE-482B-4E1B-B683-529790AED416}"/>
    <cellStyle name="20% - Accent1 2 2 5 2 3 3 3 2 2 2" xfId="7120" xr:uid="{C49C27E6-EDE9-4D2F-9A9C-5E5B1B860C47}"/>
    <cellStyle name="20% - Accent1 2 2 5 2 3 3 3 2 3" xfId="7121" xr:uid="{E0A86516-BA93-4F1E-9C85-108D415DADF4}"/>
    <cellStyle name="20% - Accent1 2 2 5 2 3 3 3 3" xfId="7122" xr:uid="{979626EE-0195-4D1B-942C-9958B227EF3A}"/>
    <cellStyle name="20% - Accent1 2 2 5 2 3 3 3 3 2" xfId="7123" xr:uid="{61DB6B4B-E80A-4410-9BDB-79E58E1A7C09}"/>
    <cellStyle name="20% - Accent1 2 2 5 2 3 3 3 4" xfId="7124" xr:uid="{B6F3BAAB-A8EF-442F-9297-69192DC90F88}"/>
    <cellStyle name="20% - Accent1 2 2 5 2 3 3 4" xfId="7125" xr:uid="{A81C3FEB-0300-4E3E-8105-5E613EBD8E6C}"/>
    <cellStyle name="20% - Accent1 2 2 5 2 3 3 4 2" xfId="7126" xr:uid="{7354F066-55CE-44B6-9A07-91C2F823188E}"/>
    <cellStyle name="20% - Accent1 2 2 5 2 3 3 4 2 2" xfId="7127" xr:uid="{012FB26A-7203-4253-91FC-9CE05DFBFAE8}"/>
    <cellStyle name="20% - Accent1 2 2 5 2 3 3 4 2 2 2" xfId="7128" xr:uid="{D43017BF-B2A6-472A-8BDA-067B1CF9D76B}"/>
    <cellStyle name="20% - Accent1 2 2 5 2 3 3 4 2 3" xfId="7129" xr:uid="{0279B0A5-0A45-4823-8F71-D36B56461ABA}"/>
    <cellStyle name="20% - Accent1 2 2 5 2 3 3 4 3" xfId="7130" xr:uid="{68176B61-51F6-4D3B-BE36-7EA4F51CC8BF}"/>
    <cellStyle name="20% - Accent1 2 2 5 2 3 3 4 3 2" xfId="7131" xr:uid="{9F37BCB5-EFC4-4F7C-A61B-18D6BDBD8933}"/>
    <cellStyle name="20% - Accent1 2 2 5 2 3 3 4 4" xfId="7132" xr:uid="{CF4FC017-47BD-49E9-9422-08F094E18A1C}"/>
    <cellStyle name="20% - Accent1 2 2 5 2 3 3 5" xfId="7133" xr:uid="{B2DB1A50-A732-4607-B151-B54B24268147}"/>
    <cellStyle name="20% - Accent1 2 2 5 2 3 3 5 2" xfId="7134" xr:uid="{9E4A110A-505B-4594-8A7B-BFF9CBB119C1}"/>
    <cellStyle name="20% - Accent1 2 2 5 2 3 3 5 2 2" xfId="7135" xr:uid="{A8930D18-481B-4FDF-9DB2-13230DA391EB}"/>
    <cellStyle name="20% - Accent1 2 2 5 2 3 3 5 3" xfId="7136" xr:uid="{8988E99E-27D8-4AB6-AEA0-EF53B18AF012}"/>
    <cellStyle name="20% - Accent1 2 2 5 2 3 3 6" xfId="7137" xr:uid="{0DF1B2D6-D710-4740-AAC8-A6CA45D1E3DB}"/>
    <cellStyle name="20% - Accent1 2 2 5 2 3 3 6 2" xfId="7138" xr:uid="{D11F2A9B-8040-41AA-A062-C344ADADA0AF}"/>
    <cellStyle name="20% - Accent1 2 2 5 2 3 3 6 2 2" xfId="7139" xr:uid="{95CEEEB7-70FA-40DB-ADD2-BEBF1976044C}"/>
    <cellStyle name="20% - Accent1 2 2 5 2 3 3 6 3" xfId="7140" xr:uid="{844FC72A-9E18-48B9-9BBF-BB70A6C741E7}"/>
    <cellStyle name="20% - Accent1 2 2 5 2 3 3 7" xfId="7141" xr:uid="{F2EE14EE-93CC-4253-B330-E338EEA9E9E3}"/>
    <cellStyle name="20% - Accent1 2 2 5 2 3 3 7 2" xfId="7142" xr:uid="{3B4BF048-1700-4E97-9C4C-6AE5C1736AC5}"/>
    <cellStyle name="20% - Accent1 2 2 5 2 3 3 8" xfId="7143" xr:uid="{DA71FEE3-5E17-4069-96DD-0AAD5EA98603}"/>
    <cellStyle name="20% - Accent1 2 2 5 2 3 3 8 2" xfId="7144" xr:uid="{F73B752C-A6FF-4E60-A1D3-3B7F58AB1F5B}"/>
    <cellStyle name="20% - Accent1 2 2 5 2 3 3 9" xfId="7145" xr:uid="{C0D0DF24-5F5B-4D01-854F-33CC12BA29A0}"/>
    <cellStyle name="20% - Accent1 2 2 5 2 3 4" xfId="7146" xr:uid="{FA223399-0FD6-4A18-9DCD-37E54D21C5CD}"/>
    <cellStyle name="20% - Accent1 2 2 5 2 3 4 2" xfId="7147" xr:uid="{D1BEF28D-DDD3-4BA8-925C-D55E8F1B3D76}"/>
    <cellStyle name="20% - Accent1 2 2 5 2 3 4 2 2" xfId="7148" xr:uid="{BD74AB66-9792-41A1-BA18-EDB3F5F18605}"/>
    <cellStyle name="20% - Accent1 2 2 5 2 3 4 2 2 2" xfId="7149" xr:uid="{097E4A41-2254-496D-A4AB-8883CE3055C7}"/>
    <cellStyle name="20% - Accent1 2 2 5 2 3 4 2 3" xfId="7150" xr:uid="{B319851E-2A1C-444F-8222-FFD5BD669488}"/>
    <cellStyle name="20% - Accent1 2 2 5 2 3 4 3" xfId="7151" xr:uid="{E012573F-14E5-4C3B-A10D-4A2FFD5B89C2}"/>
    <cellStyle name="20% - Accent1 2 2 5 2 3 4 3 2" xfId="7152" xr:uid="{6064D110-38C1-423E-AC21-09C079BB68B4}"/>
    <cellStyle name="20% - Accent1 2 2 5 2 3 4 4" xfId="7153" xr:uid="{199D9844-6639-4746-806D-BAB876C358A8}"/>
    <cellStyle name="20% - Accent1 2 2 5 2 3 5" xfId="7154" xr:uid="{72CE60C0-767A-4E67-92F5-8AFD84402C6F}"/>
    <cellStyle name="20% - Accent1 2 2 5 2 3 5 2" xfId="7155" xr:uid="{E44579E0-23B0-4A89-8D68-3D0EB0598888}"/>
    <cellStyle name="20% - Accent1 2 2 5 2 3 5 2 2" xfId="7156" xr:uid="{B93B48B0-0B8B-4F6F-9B1D-721BB5B90DA5}"/>
    <cellStyle name="20% - Accent1 2 2 5 2 3 5 2 2 2" xfId="7157" xr:uid="{441400DE-5982-467C-A6B6-DC37A7119AB2}"/>
    <cellStyle name="20% - Accent1 2 2 5 2 3 5 2 3" xfId="7158" xr:uid="{734F5D01-7E5F-4C05-AFD7-32A987598C4B}"/>
    <cellStyle name="20% - Accent1 2 2 5 2 3 5 3" xfId="7159" xr:uid="{5D187B73-D677-4E51-9A9B-866C8E7A9E29}"/>
    <cellStyle name="20% - Accent1 2 2 5 2 3 5 3 2" xfId="7160" xr:uid="{171CAD52-2CA1-4198-824A-5332B3FF1C1B}"/>
    <cellStyle name="20% - Accent1 2 2 5 2 3 5 4" xfId="7161" xr:uid="{4AE3A6C4-5F75-45B0-A142-51468CA98D00}"/>
    <cellStyle name="20% - Accent1 2 2 5 2 3 6" xfId="7162" xr:uid="{23134ECD-FE4C-4878-AF2B-77AE736345CF}"/>
    <cellStyle name="20% - Accent1 2 2 5 2 3 6 2" xfId="7163" xr:uid="{23A95325-F6B7-468C-A143-5DF975F3573B}"/>
    <cellStyle name="20% - Accent1 2 2 5 2 3 6 2 2" xfId="7164" xr:uid="{847F0D32-6F7E-4497-8522-8AA6A6DD260C}"/>
    <cellStyle name="20% - Accent1 2 2 5 2 3 6 2 2 2" xfId="7165" xr:uid="{39169990-23B4-4D65-B5F3-7C6D65A32F7D}"/>
    <cellStyle name="20% - Accent1 2 2 5 2 3 6 2 3" xfId="7166" xr:uid="{CE8B2AD3-A7F3-44E4-97FC-D117448721D7}"/>
    <cellStyle name="20% - Accent1 2 2 5 2 3 6 3" xfId="7167" xr:uid="{0CBC3D8A-C8F8-4F00-A64F-DB49953FE245}"/>
    <cellStyle name="20% - Accent1 2 2 5 2 3 6 3 2" xfId="7168" xr:uid="{6D916900-4D3C-4880-B1F4-C61A0A1FC221}"/>
    <cellStyle name="20% - Accent1 2 2 5 2 3 6 4" xfId="7169" xr:uid="{7F1BE88E-3203-407B-A012-612356290A6A}"/>
    <cellStyle name="20% - Accent1 2 2 5 2 3 7" xfId="7170" xr:uid="{899500D3-1A9F-497C-AF09-B3A9D9A667C0}"/>
    <cellStyle name="20% - Accent1 2 2 5 2 3 7 2" xfId="7171" xr:uid="{8B45FD2F-4D37-4824-AC48-F620A21D5D14}"/>
    <cellStyle name="20% - Accent1 2 2 5 2 3 7 2 2" xfId="7172" xr:uid="{59E5D261-4EC3-414A-8BF6-C9101A197868}"/>
    <cellStyle name="20% - Accent1 2 2 5 2 3 7 3" xfId="7173" xr:uid="{F678C59F-4FC1-482E-ADFE-01B7321BEC1A}"/>
    <cellStyle name="20% - Accent1 2 2 5 2 3 8" xfId="7174" xr:uid="{5E3956DD-0DBD-44CD-8D2A-B53259A92515}"/>
    <cellStyle name="20% - Accent1 2 2 5 2 3 8 2" xfId="7175" xr:uid="{EBE66411-90E8-4E51-BFBB-C0DA79106D90}"/>
    <cellStyle name="20% - Accent1 2 2 5 2 3 8 2 2" xfId="7176" xr:uid="{12ABF79B-3D95-4478-9CD9-040FC8CA13CD}"/>
    <cellStyle name="20% - Accent1 2 2 5 2 3 8 3" xfId="7177" xr:uid="{4FFF12EC-C3B5-4FEC-9171-2FD0C4A03AE5}"/>
    <cellStyle name="20% - Accent1 2 2 5 2 3 9" xfId="7178" xr:uid="{4DB35541-8721-42A2-B60C-15BCBBD10259}"/>
    <cellStyle name="20% - Accent1 2 2 5 2 3 9 2" xfId="7179" xr:uid="{F9FB8470-5243-4E01-8D7D-2163518D263A}"/>
    <cellStyle name="20% - Accent1 2 2 5 2 4" xfId="7180" xr:uid="{95E1129E-5F7B-4AE6-B15A-38CCBF0B0C4B}"/>
    <cellStyle name="20% - Accent1 2 2 5 2 4 10" xfId="7181" xr:uid="{0337A612-BB78-4854-BFB2-D0DBDF9EE25D}"/>
    <cellStyle name="20% - Accent1 2 2 5 2 4 10 2" xfId="7182" xr:uid="{AB66B1E8-3B33-4DAB-A349-EFD3F0E62E2D}"/>
    <cellStyle name="20% - Accent1 2 2 5 2 4 11" xfId="7183" xr:uid="{947BA8F2-7D9E-4766-BB81-B32B4E7DE2C9}"/>
    <cellStyle name="20% - Accent1 2 2 5 2 4 2" xfId="7184" xr:uid="{EEEFB65E-B92C-49EE-9CE9-400600AE7FCB}"/>
    <cellStyle name="20% - Accent1 2 2 5 2 4 2 2" xfId="7185" xr:uid="{7A814ECF-4784-4F1B-AF08-23C5A0CA7D51}"/>
    <cellStyle name="20% - Accent1 2 2 5 2 4 2 2 2" xfId="7186" xr:uid="{C679A91F-D9F1-4B1B-9E98-98A032CBE384}"/>
    <cellStyle name="20% - Accent1 2 2 5 2 4 2 2 2 2" xfId="7187" xr:uid="{3A3774F3-60EA-4D44-80EB-78D55F051FF0}"/>
    <cellStyle name="20% - Accent1 2 2 5 2 4 2 2 2 2 2" xfId="7188" xr:uid="{AD617823-E02D-4E49-A2DC-AFA9020564D3}"/>
    <cellStyle name="20% - Accent1 2 2 5 2 4 2 2 2 3" xfId="7189" xr:uid="{3C7116D2-B7C0-4AA4-91D4-848B4C523F86}"/>
    <cellStyle name="20% - Accent1 2 2 5 2 4 2 2 3" xfId="7190" xr:uid="{5342485E-7706-49A9-A11A-F8597479AA35}"/>
    <cellStyle name="20% - Accent1 2 2 5 2 4 2 2 3 2" xfId="7191" xr:uid="{971FCE66-FE56-4B50-BB30-D638C8FB34ED}"/>
    <cellStyle name="20% - Accent1 2 2 5 2 4 2 2 4" xfId="7192" xr:uid="{0157A980-1ADE-4679-B615-FED021B30EEF}"/>
    <cellStyle name="20% - Accent1 2 2 5 2 4 2 3" xfId="7193" xr:uid="{5E8720B9-8BF2-46BF-B948-C9120D547556}"/>
    <cellStyle name="20% - Accent1 2 2 5 2 4 2 3 2" xfId="7194" xr:uid="{9BE6E98D-3AF4-4CF2-8D01-29B5B0C4C9D3}"/>
    <cellStyle name="20% - Accent1 2 2 5 2 4 2 3 2 2" xfId="7195" xr:uid="{2369FE4D-9A88-4BAA-B0A5-C67397924B45}"/>
    <cellStyle name="20% - Accent1 2 2 5 2 4 2 3 2 2 2" xfId="7196" xr:uid="{93DF15C2-ECC2-43E9-8F4E-4A6DA24CCC25}"/>
    <cellStyle name="20% - Accent1 2 2 5 2 4 2 3 2 3" xfId="7197" xr:uid="{84CE2B75-0863-446E-864C-195E737AE12D}"/>
    <cellStyle name="20% - Accent1 2 2 5 2 4 2 3 3" xfId="7198" xr:uid="{EFF40329-98FA-4232-A5F1-B885CC393B17}"/>
    <cellStyle name="20% - Accent1 2 2 5 2 4 2 3 3 2" xfId="7199" xr:uid="{5624F1EE-B1FB-478B-99FC-C7454E68968A}"/>
    <cellStyle name="20% - Accent1 2 2 5 2 4 2 3 4" xfId="7200" xr:uid="{A139F786-F4E8-4509-8A07-E42F932576EC}"/>
    <cellStyle name="20% - Accent1 2 2 5 2 4 2 4" xfId="7201" xr:uid="{C9D61606-7565-4EFE-93BF-0C91056CDD34}"/>
    <cellStyle name="20% - Accent1 2 2 5 2 4 2 4 2" xfId="7202" xr:uid="{719077CF-6D5C-48FC-A482-FC9766D4B548}"/>
    <cellStyle name="20% - Accent1 2 2 5 2 4 2 4 2 2" xfId="7203" xr:uid="{6A244AC7-A874-4D46-857F-048AC62156FE}"/>
    <cellStyle name="20% - Accent1 2 2 5 2 4 2 4 2 2 2" xfId="7204" xr:uid="{E8CFFAA3-C52E-4373-9AE9-D39E35738D76}"/>
    <cellStyle name="20% - Accent1 2 2 5 2 4 2 4 2 3" xfId="7205" xr:uid="{3247C645-91E8-412F-8B82-16A545B4A0B9}"/>
    <cellStyle name="20% - Accent1 2 2 5 2 4 2 4 3" xfId="7206" xr:uid="{E238CD6D-D0BB-4577-A9F0-376213351BD4}"/>
    <cellStyle name="20% - Accent1 2 2 5 2 4 2 4 3 2" xfId="7207" xr:uid="{46EA682E-E722-42C0-8395-DE2A102F8262}"/>
    <cellStyle name="20% - Accent1 2 2 5 2 4 2 4 4" xfId="7208" xr:uid="{6CBBB8E6-FC6D-4FA3-8A7A-F08AEC5D081E}"/>
    <cellStyle name="20% - Accent1 2 2 5 2 4 2 5" xfId="7209" xr:uid="{E08C3986-8D7D-4FBC-B723-F5D8E02EE8F2}"/>
    <cellStyle name="20% - Accent1 2 2 5 2 4 2 5 2" xfId="7210" xr:uid="{C96F7F27-96CE-481B-AABA-3221761CB8F9}"/>
    <cellStyle name="20% - Accent1 2 2 5 2 4 2 5 2 2" xfId="7211" xr:uid="{11D13848-CDCD-4C4E-BBEC-31B77A514CB1}"/>
    <cellStyle name="20% - Accent1 2 2 5 2 4 2 5 3" xfId="7212" xr:uid="{7D6A056C-FA7E-4F25-88F4-3A58C2B5C3FC}"/>
    <cellStyle name="20% - Accent1 2 2 5 2 4 2 6" xfId="7213" xr:uid="{22D21258-E57F-48A3-B255-3A47A06C9D70}"/>
    <cellStyle name="20% - Accent1 2 2 5 2 4 2 6 2" xfId="7214" xr:uid="{45A07147-0F10-4481-828B-62F2514B28F0}"/>
    <cellStyle name="20% - Accent1 2 2 5 2 4 2 6 2 2" xfId="7215" xr:uid="{C6DC1F8E-29D7-4567-A221-3ECD626F697B}"/>
    <cellStyle name="20% - Accent1 2 2 5 2 4 2 6 3" xfId="7216" xr:uid="{120A6A18-EC67-4A55-B187-425F51AFCEC7}"/>
    <cellStyle name="20% - Accent1 2 2 5 2 4 2 7" xfId="7217" xr:uid="{411D4733-693B-4D48-A538-D769290A81D1}"/>
    <cellStyle name="20% - Accent1 2 2 5 2 4 2 7 2" xfId="7218" xr:uid="{868237FF-E7E2-4D13-819B-21FC1BEFAE27}"/>
    <cellStyle name="20% - Accent1 2 2 5 2 4 2 8" xfId="7219" xr:uid="{F5E024EA-2CC9-4850-A221-458EC734258D}"/>
    <cellStyle name="20% - Accent1 2 2 5 2 4 2 8 2" xfId="7220" xr:uid="{3733302E-3F09-4372-A3CD-39811DA8270F}"/>
    <cellStyle name="20% - Accent1 2 2 5 2 4 2 9" xfId="7221" xr:uid="{CF5FE64A-A63B-46C2-AC5B-34FBDB3A9585}"/>
    <cellStyle name="20% - Accent1 2 2 5 2 4 3" xfId="7222" xr:uid="{E2EDEFC0-1592-4CF7-BCB0-9C839F429997}"/>
    <cellStyle name="20% - Accent1 2 2 5 2 4 3 2" xfId="7223" xr:uid="{90C82BB0-C2EC-4618-9A5C-C4BBB8C1A723}"/>
    <cellStyle name="20% - Accent1 2 2 5 2 4 3 2 2" xfId="7224" xr:uid="{66CB9FC3-C859-41C2-A4EB-F33E169CF2B3}"/>
    <cellStyle name="20% - Accent1 2 2 5 2 4 3 2 2 2" xfId="7225" xr:uid="{6AB20EFD-5560-4769-BEDC-2F23BD9E2A89}"/>
    <cellStyle name="20% - Accent1 2 2 5 2 4 3 2 2 2 2" xfId="7226" xr:uid="{1411BC18-2048-4DE8-9726-21194B8020FB}"/>
    <cellStyle name="20% - Accent1 2 2 5 2 4 3 2 2 3" xfId="7227" xr:uid="{BB32485E-74D4-4C96-A357-B38F4B594ACC}"/>
    <cellStyle name="20% - Accent1 2 2 5 2 4 3 2 3" xfId="7228" xr:uid="{36AE3DC6-857B-4DCD-A0F2-4F4A8B430B50}"/>
    <cellStyle name="20% - Accent1 2 2 5 2 4 3 2 3 2" xfId="7229" xr:uid="{EE5A21CA-2AF9-413D-B9FF-1300092C71F6}"/>
    <cellStyle name="20% - Accent1 2 2 5 2 4 3 2 4" xfId="7230" xr:uid="{AD2E79B2-1EEC-4DF8-BDB7-1D7771C5F6F0}"/>
    <cellStyle name="20% - Accent1 2 2 5 2 4 3 3" xfId="7231" xr:uid="{D8D2E339-05EC-4071-8BAA-563565F62FAC}"/>
    <cellStyle name="20% - Accent1 2 2 5 2 4 3 3 2" xfId="7232" xr:uid="{6D5EFFA0-9683-4ECD-A362-7EA6CC6AE738}"/>
    <cellStyle name="20% - Accent1 2 2 5 2 4 3 3 2 2" xfId="7233" xr:uid="{E779706B-1554-451F-AC6D-97F0657B8AAA}"/>
    <cellStyle name="20% - Accent1 2 2 5 2 4 3 3 2 2 2" xfId="7234" xr:uid="{06BCEF42-BC9D-4C42-81EE-F7C3D5771DF9}"/>
    <cellStyle name="20% - Accent1 2 2 5 2 4 3 3 2 3" xfId="7235" xr:uid="{142BA9C6-F7D7-4181-994F-3F36478F6BD9}"/>
    <cellStyle name="20% - Accent1 2 2 5 2 4 3 3 3" xfId="7236" xr:uid="{9AC20ABF-13FE-4A1B-814D-B3D9DB2EF41F}"/>
    <cellStyle name="20% - Accent1 2 2 5 2 4 3 3 3 2" xfId="7237" xr:uid="{E0D5273C-C21B-4C60-9544-E754088B11A9}"/>
    <cellStyle name="20% - Accent1 2 2 5 2 4 3 3 4" xfId="7238" xr:uid="{A2F7B3AA-6CF0-4B1F-BCB2-037D8D91E5EB}"/>
    <cellStyle name="20% - Accent1 2 2 5 2 4 3 4" xfId="7239" xr:uid="{EB0BF784-E0A3-4C0C-A4E9-C88F84BB7E8E}"/>
    <cellStyle name="20% - Accent1 2 2 5 2 4 3 4 2" xfId="7240" xr:uid="{9A8CF7ED-473C-42C5-B261-AFA8BC577AE2}"/>
    <cellStyle name="20% - Accent1 2 2 5 2 4 3 4 2 2" xfId="7241" xr:uid="{A80AE94B-E3B2-4E1A-B8AE-4DEB3EFE077B}"/>
    <cellStyle name="20% - Accent1 2 2 5 2 4 3 4 2 2 2" xfId="7242" xr:uid="{42F7F328-70A4-499C-A600-B176AE220D70}"/>
    <cellStyle name="20% - Accent1 2 2 5 2 4 3 4 2 3" xfId="7243" xr:uid="{618B43D3-B185-43FC-9FB6-785E2F050BC6}"/>
    <cellStyle name="20% - Accent1 2 2 5 2 4 3 4 3" xfId="7244" xr:uid="{F4A0F73F-BE36-4A55-94A6-75137E7CED8D}"/>
    <cellStyle name="20% - Accent1 2 2 5 2 4 3 4 3 2" xfId="7245" xr:uid="{B392665D-81DF-4458-B951-07F495F3A030}"/>
    <cellStyle name="20% - Accent1 2 2 5 2 4 3 4 4" xfId="7246" xr:uid="{AC725810-0129-4579-956A-DE8CE1728FC5}"/>
    <cellStyle name="20% - Accent1 2 2 5 2 4 3 5" xfId="7247" xr:uid="{DBF918A2-9F8D-4E10-B87E-061317B2E050}"/>
    <cellStyle name="20% - Accent1 2 2 5 2 4 3 5 2" xfId="7248" xr:uid="{61170AE8-417F-4EAC-BA99-30D934BBABB3}"/>
    <cellStyle name="20% - Accent1 2 2 5 2 4 3 5 2 2" xfId="7249" xr:uid="{4743F5EF-7074-4C70-AC68-2659C8F61BBD}"/>
    <cellStyle name="20% - Accent1 2 2 5 2 4 3 5 3" xfId="7250" xr:uid="{8E71A6D8-FFAE-4AF4-BB8F-A5B405F3BFAB}"/>
    <cellStyle name="20% - Accent1 2 2 5 2 4 3 6" xfId="7251" xr:uid="{4A53153A-B4F3-4CE5-BEDE-001CF90298AA}"/>
    <cellStyle name="20% - Accent1 2 2 5 2 4 3 6 2" xfId="7252" xr:uid="{2BE47891-2024-44FD-956F-38DE29E6B43E}"/>
    <cellStyle name="20% - Accent1 2 2 5 2 4 3 6 2 2" xfId="7253" xr:uid="{BD9A9358-1DFF-4907-A6E2-760507BADB52}"/>
    <cellStyle name="20% - Accent1 2 2 5 2 4 3 6 3" xfId="7254" xr:uid="{CEA6074B-146A-4380-A347-CFB7EC09F139}"/>
    <cellStyle name="20% - Accent1 2 2 5 2 4 3 7" xfId="7255" xr:uid="{620CF5CD-B25E-42FE-9B9A-00093C764254}"/>
    <cellStyle name="20% - Accent1 2 2 5 2 4 3 7 2" xfId="7256" xr:uid="{451DBE3D-2030-4BB6-B932-2179B78F8A2F}"/>
    <cellStyle name="20% - Accent1 2 2 5 2 4 3 8" xfId="7257" xr:uid="{ED93F4EE-FBA4-4064-BBB9-D2AAABACEE41}"/>
    <cellStyle name="20% - Accent1 2 2 5 2 4 3 8 2" xfId="7258" xr:uid="{4180890C-CE5B-4EEC-8986-4452E570CB4E}"/>
    <cellStyle name="20% - Accent1 2 2 5 2 4 3 9" xfId="7259" xr:uid="{574527AB-3537-4CAC-86B8-BF6FC51B5048}"/>
    <cellStyle name="20% - Accent1 2 2 5 2 4 4" xfId="7260" xr:uid="{23C67BED-62E8-4DDC-AA19-C3E8250662CD}"/>
    <cellStyle name="20% - Accent1 2 2 5 2 4 4 2" xfId="7261" xr:uid="{AD2BCC10-83C0-43C3-AD1E-162C0D8708F2}"/>
    <cellStyle name="20% - Accent1 2 2 5 2 4 4 2 2" xfId="7262" xr:uid="{A9D41A96-1FD4-480A-8B7A-0AE956C38AB2}"/>
    <cellStyle name="20% - Accent1 2 2 5 2 4 4 2 2 2" xfId="7263" xr:uid="{93AAB8AC-79F5-4519-882F-A40950DA6140}"/>
    <cellStyle name="20% - Accent1 2 2 5 2 4 4 2 3" xfId="7264" xr:uid="{9AEB3A4B-C18D-4B91-BA92-24152A1CABB0}"/>
    <cellStyle name="20% - Accent1 2 2 5 2 4 4 3" xfId="7265" xr:uid="{E154BD5C-C47D-477F-8930-E037CBDFE705}"/>
    <cellStyle name="20% - Accent1 2 2 5 2 4 4 3 2" xfId="7266" xr:uid="{E6553494-688B-4679-AF88-70356C83EACA}"/>
    <cellStyle name="20% - Accent1 2 2 5 2 4 4 4" xfId="7267" xr:uid="{732FADDF-EC37-402B-9FE1-DE3DFA18491D}"/>
    <cellStyle name="20% - Accent1 2 2 5 2 4 5" xfId="7268" xr:uid="{63D2FA66-570D-4E52-8DE5-BD8842425E5E}"/>
    <cellStyle name="20% - Accent1 2 2 5 2 4 5 2" xfId="7269" xr:uid="{28856F4F-4F9E-4C78-8626-F89E587FBCED}"/>
    <cellStyle name="20% - Accent1 2 2 5 2 4 5 2 2" xfId="7270" xr:uid="{5E692553-278E-4072-B505-CCD34E73B65C}"/>
    <cellStyle name="20% - Accent1 2 2 5 2 4 5 2 2 2" xfId="7271" xr:uid="{F2164FBB-A5C6-4292-80DD-EA73EA670944}"/>
    <cellStyle name="20% - Accent1 2 2 5 2 4 5 2 3" xfId="7272" xr:uid="{678BD0C7-7DDD-463F-AA43-96A724D7E79F}"/>
    <cellStyle name="20% - Accent1 2 2 5 2 4 5 3" xfId="7273" xr:uid="{67F1FFEA-A8DB-43D6-82BF-B1BCB9A4250C}"/>
    <cellStyle name="20% - Accent1 2 2 5 2 4 5 3 2" xfId="7274" xr:uid="{B78AFDDF-A72A-47E3-B644-E6F04A3BDCA0}"/>
    <cellStyle name="20% - Accent1 2 2 5 2 4 5 4" xfId="7275" xr:uid="{D66CBE9F-8CAD-4BF1-B3B0-BF09B8F885B1}"/>
    <cellStyle name="20% - Accent1 2 2 5 2 4 6" xfId="7276" xr:uid="{04438A07-685F-4D84-8C96-A3F3634155AA}"/>
    <cellStyle name="20% - Accent1 2 2 5 2 4 6 2" xfId="7277" xr:uid="{4450EC78-6607-4667-B9EC-2D561CF2AA23}"/>
    <cellStyle name="20% - Accent1 2 2 5 2 4 6 2 2" xfId="7278" xr:uid="{BB83C187-8578-4D6D-8CA1-3302348DD296}"/>
    <cellStyle name="20% - Accent1 2 2 5 2 4 6 2 2 2" xfId="7279" xr:uid="{FFE5D9FE-908A-42F5-806F-D2E142BE119F}"/>
    <cellStyle name="20% - Accent1 2 2 5 2 4 6 2 3" xfId="7280" xr:uid="{FD82A781-19F6-44B1-933A-304D91AEEAB5}"/>
    <cellStyle name="20% - Accent1 2 2 5 2 4 6 3" xfId="7281" xr:uid="{CDA0BF16-EE45-4271-B452-C6DEAC9AC744}"/>
    <cellStyle name="20% - Accent1 2 2 5 2 4 6 3 2" xfId="7282" xr:uid="{B05BE452-FE58-433F-A379-CA7666C8E997}"/>
    <cellStyle name="20% - Accent1 2 2 5 2 4 6 4" xfId="7283" xr:uid="{DFB74A4C-84B4-4C0F-82ED-20CA012FCA24}"/>
    <cellStyle name="20% - Accent1 2 2 5 2 4 7" xfId="7284" xr:uid="{2CAB970C-4D3D-4B86-B69C-D39627857B80}"/>
    <cellStyle name="20% - Accent1 2 2 5 2 4 7 2" xfId="7285" xr:uid="{5CBEF47C-1ECA-468C-981B-6D2CA5C5E6E3}"/>
    <cellStyle name="20% - Accent1 2 2 5 2 4 7 2 2" xfId="7286" xr:uid="{A5227B68-20FE-429C-8679-9EFA5961638F}"/>
    <cellStyle name="20% - Accent1 2 2 5 2 4 7 3" xfId="7287" xr:uid="{61351AF4-E769-47A2-BAA2-FE3893F860CD}"/>
    <cellStyle name="20% - Accent1 2 2 5 2 4 8" xfId="7288" xr:uid="{E41EFC39-F1C7-41FE-8B2E-9D2CE07D1528}"/>
    <cellStyle name="20% - Accent1 2 2 5 2 4 8 2" xfId="7289" xr:uid="{EB0FBB60-5396-4822-96DB-1A1E0923FF96}"/>
    <cellStyle name="20% - Accent1 2 2 5 2 4 8 2 2" xfId="7290" xr:uid="{450A82D9-0291-4CBD-84E2-708BA2D426B5}"/>
    <cellStyle name="20% - Accent1 2 2 5 2 4 8 3" xfId="7291" xr:uid="{ED1C9E34-2458-4A5B-B94A-F9708A7B8EC0}"/>
    <cellStyle name="20% - Accent1 2 2 5 2 4 9" xfId="7292" xr:uid="{3AB7B8B1-EC93-402F-B141-3FEA0822BB89}"/>
    <cellStyle name="20% - Accent1 2 2 5 2 4 9 2" xfId="7293" xr:uid="{A0BAECF4-64BC-4D10-8EE0-C4D0CD2BBCA0}"/>
    <cellStyle name="20% - Accent1 2 2 5 2 5" xfId="7294" xr:uid="{E1B06BE0-B549-4429-9111-1C6DF3A74B12}"/>
    <cellStyle name="20% - Accent1 2 2 5 2 5 2" xfId="7295" xr:uid="{09DC256A-CC78-4F3D-A4E1-D0B16EA1447E}"/>
    <cellStyle name="20% - Accent1 2 2 5 2 5 2 2" xfId="7296" xr:uid="{4F43F1F9-70E3-46D4-8684-29668C63C1F3}"/>
    <cellStyle name="20% - Accent1 2 2 5 2 5 2 2 2" xfId="7297" xr:uid="{A600F8FF-590E-4B03-9358-69FE32A9BF6E}"/>
    <cellStyle name="20% - Accent1 2 2 5 2 5 2 2 2 2" xfId="7298" xr:uid="{B8F3B315-D398-4A88-AB0B-9E3F4AE29A12}"/>
    <cellStyle name="20% - Accent1 2 2 5 2 5 2 2 3" xfId="7299" xr:uid="{839C0AFA-F10F-47C9-A6CF-8A77F306EA9D}"/>
    <cellStyle name="20% - Accent1 2 2 5 2 5 2 3" xfId="7300" xr:uid="{09C4C00E-D3F0-41F8-B237-882D16A88619}"/>
    <cellStyle name="20% - Accent1 2 2 5 2 5 2 3 2" xfId="7301" xr:uid="{6B65E4C1-2CFF-4269-89AF-A5FB0DC59EBC}"/>
    <cellStyle name="20% - Accent1 2 2 5 2 5 2 4" xfId="7302" xr:uid="{86BF7C65-A19A-4713-9CC2-2EDE42C6F7E3}"/>
    <cellStyle name="20% - Accent1 2 2 5 2 5 3" xfId="7303" xr:uid="{8BB58EC2-661A-488C-B52F-D8B635054D10}"/>
    <cellStyle name="20% - Accent1 2 2 5 2 5 3 2" xfId="7304" xr:uid="{F056AFA4-C461-46DC-81EF-FF4666345070}"/>
    <cellStyle name="20% - Accent1 2 2 5 2 5 3 2 2" xfId="7305" xr:uid="{BEB29D68-CF0D-4C71-A85C-94F15B12D0DC}"/>
    <cellStyle name="20% - Accent1 2 2 5 2 5 3 2 2 2" xfId="7306" xr:uid="{CA882427-B1B4-4194-99B0-C109E8FFC5A1}"/>
    <cellStyle name="20% - Accent1 2 2 5 2 5 3 2 3" xfId="7307" xr:uid="{595CFBC8-0FDE-44EC-85AE-D1A6E843E55D}"/>
    <cellStyle name="20% - Accent1 2 2 5 2 5 3 3" xfId="7308" xr:uid="{2D180BB8-E68D-4458-8F80-0A4D7FB0173B}"/>
    <cellStyle name="20% - Accent1 2 2 5 2 5 3 3 2" xfId="7309" xr:uid="{96C38BE8-12E3-4DB0-9FA2-F137BEF1D110}"/>
    <cellStyle name="20% - Accent1 2 2 5 2 5 3 4" xfId="7310" xr:uid="{571DE413-6F00-4EE1-A412-EAAF07672915}"/>
    <cellStyle name="20% - Accent1 2 2 5 2 5 4" xfId="7311" xr:uid="{6BB8C0A2-BB63-4650-806B-A7546947D782}"/>
    <cellStyle name="20% - Accent1 2 2 5 2 5 4 2" xfId="7312" xr:uid="{26941526-0212-4984-9C8F-427A0D9D56DF}"/>
    <cellStyle name="20% - Accent1 2 2 5 2 5 4 2 2" xfId="7313" xr:uid="{94623C46-C50E-4F73-AAF4-894E0FB0F086}"/>
    <cellStyle name="20% - Accent1 2 2 5 2 5 4 2 2 2" xfId="7314" xr:uid="{A8C96E75-48A4-4B68-8D09-BEA23A45334C}"/>
    <cellStyle name="20% - Accent1 2 2 5 2 5 4 2 3" xfId="7315" xr:uid="{5A7F5C76-E614-4CA3-92DF-F52F513A983B}"/>
    <cellStyle name="20% - Accent1 2 2 5 2 5 4 3" xfId="7316" xr:uid="{069613CA-A4FA-41C8-8076-7D37EED381A2}"/>
    <cellStyle name="20% - Accent1 2 2 5 2 5 4 3 2" xfId="7317" xr:uid="{E5A3EB08-853A-4597-B7E1-24B94CA54343}"/>
    <cellStyle name="20% - Accent1 2 2 5 2 5 4 4" xfId="7318" xr:uid="{C5EAE43E-EE34-4FEB-B5D0-9B230D4D8561}"/>
    <cellStyle name="20% - Accent1 2 2 5 2 5 5" xfId="7319" xr:uid="{2CBCF00C-C4A8-4E63-96F7-EDA54868539C}"/>
    <cellStyle name="20% - Accent1 2 2 5 2 5 5 2" xfId="7320" xr:uid="{8CF0BAA1-CA30-42B7-A7E4-F9B32C11A6E2}"/>
    <cellStyle name="20% - Accent1 2 2 5 2 5 5 2 2" xfId="7321" xr:uid="{07A94F02-2C33-4DC5-B7F9-0879A00D0271}"/>
    <cellStyle name="20% - Accent1 2 2 5 2 5 5 3" xfId="7322" xr:uid="{6AFE8E6F-CA4A-4E17-9A21-A11E17723C82}"/>
    <cellStyle name="20% - Accent1 2 2 5 2 5 6" xfId="7323" xr:uid="{30D1E45F-9CCA-4BD4-8104-A5F8911C5102}"/>
    <cellStyle name="20% - Accent1 2 2 5 2 5 6 2" xfId="7324" xr:uid="{941085F9-71CB-4196-AA06-1D9B6714D114}"/>
    <cellStyle name="20% - Accent1 2 2 5 2 5 6 2 2" xfId="7325" xr:uid="{3EF650E1-A44C-473F-A9C3-68D5B92CF193}"/>
    <cellStyle name="20% - Accent1 2 2 5 2 5 6 3" xfId="7326" xr:uid="{AF177FFC-43D2-445B-9E2C-A0E48D242086}"/>
    <cellStyle name="20% - Accent1 2 2 5 2 5 7" xfId="7327" xr:uid="{2AE505EF-8311-477C-B586-26058BF9FD9E}"/>
    <cellStyle name="20% - Accent1 2 2 5 2 5 7 2" xfId="7328" xr:uid="{BC3416B9-5DA4-42C8-972D-68FC6E9F2E2D}"/>
    <cellStyle name="20% - Accent1 2 2 5 2 5 8" xfId="7329" xr:uid="{4B9F44BE-CC1B-4B06-83DD-0E1DDCA33D90}"/>
    <cellStyle name="20% - Accent1 2 2 5 2 5 8 2" xfId="7330" xr:uid="{33E7B858-D5AF-42B3-851A-CA1945C4FB4A}"/>
    <cellStyle name="20% - Accent1 2 2 5 2 5 9" xfId="7331" xr:uid="{02A39233-8EA1-4EBF-880B-18C90B6826B8}"/>
    <cellStyle name="20% - Accent1 2 2 5 2 6" xfId="7332" xr:uid="{31BF22F0-0622-4341-A7A4-1AABC5383454}"/>
    <cellStyle name="20% - Accent1 2 2 5 2 6 2" xfId="7333" xr:uid="{48E52983-E919-4377-92B1-5EA652E0AC41}"/>
    <cellStyle name="20% - Accent1 2 2 5 2 6 2 2" xfId="7334" xr:uid="{2F2741A9-EFFD-4A17-94E0-34927DC954CF}"/>
    <cellStyle name="20% - Accent1 2 2 5 2 6 2 2 2" xfId="7335" xr:uid="{0C433452-A29A-42FD-9C92-369B6FB3C253}"/>
    <cellStyle name="20% - Accent1 2 2 5 2 6 2 2 2 2" xfId="7336" xr:uid="{341A2740-3643-4A2F-9B03-5EF32F4DB759}"/>
    <cellStyle name="20% - Accent1 2 2 5 2 6 2 2 3" xfId="7337" xr:uid="{594C50AD-96A5-4B53-91C7-D6FAB414EC14}"/>
    <cellStyle name="20% - Accent1 2 2 5 2 6 2 3" xfId="7338" xr:uid="{727C24EF-FB09-4947-8CE4-A2425CC16BBC}"/>
    <cellStyle name="20% - Accent1 2 2 5 2 6 2 3 2" xfId="7339" xr:uid="{AAC65F56-AC11-4428-9DA3-2258522B9240}"/>
    <cellStyle name="20% - Accent1 2 2 5 2 6 2 4" xfId="7340" xr:uid="{BFFABAC0-BC0F-4700-83D9-587C2D40EF30}"/>
    <cellStyle name="20% - Accent1 2 2 5 2 6 3" xfId="7341" xr:uid="{94F5CB8F-607B-4ECE-9173-93ECB25D10F4}"/>
    <cellStyle name="20% - Accent1 2 2 5 2 6 3 2" xfId="7342" xr:uid="{002A422D-00C2-4216-8C03-6F0AD5D60372}"/>
    <cellStyle name="20% - Accent1 2 2 5 2 6 3 2 2" xfId="7343" xr:uid="{5239073C-060D-4ED4-9BC9-7B6F99433565}"/>
    <cellStyle name="20% - Accent1 2 2 5 2 6 3 2 2 2" xfId="7344" xr:uid="{8088371D-0A6F-412C-864F-3A3E49A87578}"/>
    <cellStyle name="20% - Accent1 2 2 5 2 6 3 2 3" xfId="7345" xr:uid="{96FEEC84-8537-441D-B557-1390E045E4CF}"/>
    <cellStyle name="20% - Accent1 2 2 5 2 6 3 3" xfId="7346" xr:uid="{FA061226-E904-45B0-8936-89B803EA6350}"/>
    <cellStyle name="20% - Accent1 2 2 5 2 6 3 3 2" xfId="7347" xr:uid="{24EF7084-4984-412F-A10A-642A7C336A37}"/>
    <cellStyle name="20% - Accent1 2 2 5 2 6 3 4" xfId="7348" xr:uid="{530C1945-6F05-4AE1-958B-BEE52F7EDD67}"/>
    <cellStyle name="20% - Accent1 2 2 5 2 6 4" xfId="7349" xr:uid="{1102A9FE-8054-4694-8D7E-49415C662019}"/>
    <cellStyle name="20% - Accent1 2 2 5 2 6 4 2" xfId="7350" xr:uid="{A6FD7001-F3B0-457A-9260-BBCC788BB058}"/>
    <cellStyle name="20% - Accent1 2 2 5 2 6 4 2 2" xfId="7351" xr:uid="{88E0C2C3-715D-4BB8-929B-20F8F7EF2DFC}"/>
    <cellStyle name="20% - Accent1 2 2 5 2 6 4 2 2 2" xfId="7352" xr:uid="{2550842C-BE91-49EF-9BE0-5F8D96E9A339}"/>
    <cellStyle name="20% - Accent1 2 2 5 2 6 4 2 3" xfId="7353" xr:uid="{A420BAC1-C36E-479E-BFFD-A24EC203BE49}"/>
    <cellStyle name="20% - Accent1 2 2 5 2 6 4 3" xfId="7354" xr:uid="{A0E1F09C-2CA2-45CD-A603-E0007C3F8473}"/>
    <cellStyle name="20% - Accent1 2 2 5 2 6 4 3 2" xfId="7355" xr:uid="{11787373-0D43-4CBE-AD51-7B610579F2B5}"/>
    <cellStyle name="20% - Accent1 2 2 5 2 6 4 4" xfId="7356" xr:uid="{6263765E-9515-4758-B03E-CF12DEEF1D9C}"/>
    <cellStyle name="20% - Accent1 2 2 5 2 6 5" xfId="7357" xr:uid="{5258D2B7-814A-47B3-91F2-6F6233DB8126}"/>
    <cellStyle name="20% - Accent1 2 2 5 2 6 5 2" xfId="7358" xr:uid="{D8AB580B-9F11-40F1-8F58-BD5C313CB39B}"/>
    <cellStyle name="20% - Accent1 2 2 5 2 6 5 2 2" xfId="7359" xr:uid="{FF2516EB-D9F6-4BEB-86BF-7D4211D9B720}"/>
    <cellStyle name="20% - Accent1 2 2 5 2 6 5 3" xfId="7360" xr:uid="{C0BCDEC9-8B78-4D8B-840F-9E7E60B5E2C8}"/>
    <cellStyle name="20% - Accent1 2 2 5 2 6 6" xfId="7361" xr:uid="{E71ECEF5-9172-4649-9F89-EDD23CFA227E}"/>
    <cellStyle name="20% - Accent1 2 2 5 2 6 6 2" xfId="7362" xr:uid="{EF42FCEA-1466-40F3-964F-4CD5D6DDC137}"/>
    <cellStyle name="20% - Accent1 2 2 5 2 6 6 2 2" xfId="7363" xr:uid="{793CE363-3444-439F-8B0C-8B7C255D4D55}"/>
    <cellStyle name="20% - Accent1 2 2 5 2 6 6 3" xfId="7364" xr:uid="{FE3F5129-1172-4369-836F-BD2F9583FBCC}"/>
    <cellStyle name="20% - Accent1 2 2 5 2 6 7" xfId="7365" xr:uid="{5024B92D-349E-45DF-B948-748813A695AB}"/>
    <cellStyle name="20% - Accent1 2 2 5 2 6 7 2" xfId="7366" xr:uid="{1E2F0A2B-28CA-4F79-9477-8A4E97B3FE64}"/>
    <cellStyle name="20% - Accent1 2 2 5 2 6 8" xfId="7367" xr:uid="{F35F49B9-0D15-40AF-8276-4FE58FC700CA}"/>
    <cellStyle name="20% - Accent1 2 2 5 2 6 8 2" xfId="7368" xr:uid="{252FB2C0-900E-413B-B55E-3925184B1439}"/>
    <cellStyle name="20% - Accent1 2 2 5 2 6 9" xfId="7369" xr:uid="{A7980081-1F71-4DFB-9569-464A0F882A62}"/>
    <cellStyle name="20% - Accent1 2 2 5 2 7" xfId="7370" xr:uid="{89016754-F64E-4613-A16F-3CFEE8529542}"/>
    <cellStyle name="20% - Accent1 2 2 5 2 7 2" xfId="7371" xr:uid="{AD79BC5D-EE86-4A1C-9567-476AC90B76E7}"/>
    <cellStyle name="20% - Accent1 2 2 5 2 7 2 2" xfId="7372" xr:uid="{C9D71179-887D-401D-854C-6F06349710C1}"/>
    <cellStyle name="20% - Accent1 2 2 5 2 7 2 2 2" xfId="7373" xr:uid="{DC4CE44B-F993-4FFF-AF1A-4866F4BECBF9}"/>
    <cellStyle name="20% - Accent1 2 2 5 2 7 2 3" xfId="7374" xr:uid="{2CAE87D0-FA6F-4C17-A493-3960177DE974}"/>
    <cellStyle name="20% - Accent1 2 2 5 2 7 3" xfId="7375" xr:uid="{555A15D8-8BDE-44CD-B592-5B6E5CA3912E}"/>
    <cellStyle name="20% - Accent1 2 2 5 2 7 3 2" xfId="7376" xr:uid="{E07AAD54-D20B-434A-90FE-E0780B2C70AA}"/>
    <cellStyle name="20% - Accent1 2 2 5 2 7 4" xfId="7377" xr:uid="{90273BCF-FEE4-4CBD-A36F-D1A153B26A73}"/>
    <cellStyle name="20% - Accent1 2 2 5 2 8" xfId="7378" xr:uid="{F3AB1EBF-54F0-400E-94A5-E305C1810FF8}"/>
    <cellStyle name="20% - Accent1 2 2 5 2 8 2" xfId="7379" xr:uid="{DF560B23-9385-40BB-8EA4-FEFBF3CE0DC1}"/>
    <cellStyle name="20% - Accent1 2 2 5 2 8 2 2" xfId="7380" xr:uid="{F703B2FE-0420-426C-9077-059D0B73FB2C}"/>
    <cellStyle name="20% - Accent1 2 2 5 2 8 2 2 2" xfId="7381" xr:uid="{781F3FE5-F8EF-4D8A-84AA-5BC814CF7998}"/>
    <cellStyle name="20% - Accent1 2 2 5 2 8 2 3" xfId="7382" xr:uid="{11004043-A0A8-4AEC-9459-BD1CF66DCA66}"/>
    <cellStyle name="20% - Accent1 2 2 5 2 8 3" xfId="7383" xr:uid="{96B15C74-EA6E-4CDA-9D7C-9E60FEAA20C7}"/>
    <cellStyle name="20% - Accent1 2 2 5 2 8 3 2" xfId="7384" xr:uid="{2019C17D-510E-4679-B058-190A73262A84}"/>
    <cellStyle name="20% - Accent1 2 2 5 2 8 4" xfId="7385" xr:uid="{3FCC3655-0DD2-4A49-B337-0A7D6054A973}"/>
    <cellStyle name="20% - Accent1 2 2 5 2 9" xfId="7386" xr:uid="{2D4F304B-4C41-408F-AE3E-666A6E615FAA}"/>
    <cellStyle name="20% - Accent1 2 2 5 2 9 2" xfId="7387" xr:uid="{62B18C0E-A8FA-4EFF-BFD6-94BAAC21BBB5}"/>
    <cellStyle name="20% - Accent1 2 2 5 2 9 2 2" xfId="7388" xr:uid="{5137B69F-5782-46F5-9203-615375BF1973}"/>
    <cellStyle name="20% - Accent1 2 2 5 2 9 2 2 2" xfId="7389" xr:uid="{DC62A871-317B-4F2C-B76B-8F339E72BC01}"/>
    <cellStyle name="20% - Accent1 2 2 5 2 9 2 3" xfId="7390" xr:uid="{53ECC85F-BE82-4DC6-96E6-E49D1497635B}"/>
    <cellStyle name="20% - Accent1 2 2 5 2 9 3" xfId="7391" xr:uid="{814BD58C-9084-4652-848F-BF5E8A42623E}"/>
    <cellStyle name="20% - Accent1 2 2 5 2 9 3 2" xfId="7392" xr:uid="{3CAD6365-5DB1-4E5D-9135-1157DF06CE9B}"/>
    <cellStyle name="20% - Accent1 2 2 5 2 9 4" xfId="7393" xr:uid="{B0D9EC04-16EB-473B-A135-29F8EB13DB70}"/>
    <cellStyle name="20% - Accent1 2 2 5 3" xfId="7394" xr:uid="{26FE2991-6FC7-4052-92BD-3ED881F3EC65}"/>
    <cellStyle name="20% - Accent1 2 2 5 3 10" xfId="7395" xr:uid="{2BF52CD0-C9EC-462E-A8B0-CDEB3ABA61E0}"/>
    <cellStyle name="20% - Accent1 2 2 5 3 10 2" xfId="7396" xr:uid="{7D9B13E4-6282-4EC9-8A4E-DDC8C905C855}"/>
    <cellStyle name="20% - Accent1 2 2 5 3 11" xfId="7397" xr:uid="{887866C1-FEA9-4FB2-9F4C-25BEAEB18FA9}"/>
    <cellStyle name="20% - Accent1 2 2 5 3 2" xfId="7398" xr:uid="{11A41E17-C295-4778-B1ED-3975BE653B74}"/>
    <cellStyle name="20% - Accent1 2 2 5 3 2 2" xfId="7399" xr:uid="{A5445F1B-C021-4F02-9FE0-D8A4A987B3C6}"/>
    <cellStyle name="20% - Accent1 2 2 5 3 2 2 2" xfId="7400" xr:uid="{F3DD16A8-9643-49CD-8F0E-619A214C4760}"/>
    <cellStyle name="20% - Accent1 2 2 5 3 2 2 2 2" xfId="7401" xr:uid="{E735420D-FD76-4996-9157-030BB3A06846}"/>
    <cellStyle name="20% - Accent1 2 2 5 3 2 2 2 2 2" xfId="7402" xr:uid="{B9C99671-DA18-413D-B592-719D441DD03A}"/>
    <cellStyle name="20% - Accent1 2 2 5 3 2 2 2 3" xfId="7403" xr:uid="{B757D0D7-047F-446A-9BAF-BE6124E524C1}"/>
    <cellStyle name="20% - Accent1 2 2 5 3 2 2 3" xfId="7404" xr:uid="{E67B74D5-4EA6-480F-9CF3-610ACB592B78}"/>
    <cellStyle name="20% - Accent1 2 2 5 3 2 2 3 2" xfId="7405" xr:uid="{49F376F2-A330-4D1B-B6AD-9468DDC92F41}"/>
    <cellStyle name="20% - Accent1 2 2 5 3 2 2 4" xfId="7406" xr:uid="{7DCDA8BF-F451-47F5-906C-CD2F2B311BB0}"/>
    <cellStyle name="20% - Accent1 2 2 5 3 2 3" xfId="7407" xr:uid="{86EC13F2-957D-4A10-A4D1-E1BAFBC96A3F}"/>
    <cellStyle name="20% - Accent1 2 2 5 3 2 3 2" xfId="7408" xr:uid="{7B08BBA5-5120-4C92-BF43-942D6001BA91}"/>
    <cellStyle name="20% - Accent1 2 2 5 3 2 3 2 2" xfId="7409" xr:uid="{CD5F0FD5-6F27-4450-A04E-558455198F28}"/>
    <cellStyle name="20% - Accent1 2 2 5 3 2 3 2 2 2" xfId="7410" xr:uid="{3CB853D1-7007-4002-9542-0F99C629B7FA}"/>
    <cellStyle name="20% - Accent1 2 2 5 3 2 3 2 3" xfId="7411" xr:uid="{EA22E11C-702D-4702-A5B1-06C71FE46C76}"/>
    <cellStyle name="20% - Accent1 2 2 5 3 2 3 3" xfId="7412" xr:uid="{961ACD99-C924-465D-ADA8-F775C4EA2550}"/>
    <cellStyle name="20% - Accent1 2 2 5 3 2 3 3 2" xfId="7413" xr:uid="{9875DF18-F8BC-4DA2-A5D2-029B2CB91945}"/>
    <cellStyle name="20% - Accent1 2 2 5 3 2 3 4" xfId="7414" xr:uid="{C9C166EB-41D5-45C3-855C-FE2FAFDCFBA0}"/>
    <cellStyle name="20% - Accent1 2 2 5 3 2 4" xfId="7415" xr:uid="{E6F7C3D8-E7A2-4BEF-88BA-E761158A447E}"/>
    <cellStyle name="20% - Accent1 2 2 5 3 2 4 2" xfId="7416" xr:uid="{4E18601A-4666-45D4-A83A-6C23CB228470}"/>
    <cellStyle name="20% - Accent1 2 2 5 3 2 4 2 2" xfId="7417" xr:uid="{F839BA90-DB4F-4AC3-A8D1-8BE273E64687}"/>
    <cellStyle name="20% - Accent1 2 2 5 3 2 4 2 2 2" xfId="7418" xr:uid="{A1698BDC-E6B9-478F-B71E-757DB2A74425}"/>
    <cellStyle name="20% - Accent1 2 2 5 3 2 4 2 3" xfId="7419" xr:uid="{69AB543C-617E-4691-BAB3-9409EEA1587E}"/>
    <cellStyle name="20% - Accent1 2 2 5 3 2 4 3" xfId="7420" xr:uid="{3EED4F45-03A2-4240-BD9D-6B22A94460B6}"/>
    <cellStyle name="20% - Accent1 2 2 5 3 2 4 3 2" xfId="7421" xr:uid="{DB2A1C96-D0AD-4E74-9318-7A2E6080498B}"/>
    <cellStyle name="20% - Accent1 2 2 5 3 2 4 4" xfId="7422" xr:uid="{0D2956F8-51AF-4B25-ABBF-95D9120024C0}"/>
    <cellStyle name="20% - Accent1 2 2 5 3 2 5" xfId="7423" xr:uid="{87A8F689-7319-4DF6-A19E-14ED53E2F86D}"/>
    <cellStyle name="20% - Accent1 2 2 5 3 2 5 2" xfId="7424" xr:uid="{6EED22A4-CE57-4916-8B82-0349F31865B7}"/>
    <cellStyle name="20% - Accent1 2 2 5 3 2 5 2 2" xfId="7425" xr:uid="{D2BC9E26-4E34-4B3A-94F6-5D7F4998D2C8}"/>
    <cellStyle name="20% - Accent1 2 2 5 3 2 5 3" xfId="7426" xr:uid="{50D516C3-9A95-4E17-8ADF-002C8CFA56A0}"/>
    <cellStyle name="20% - Accent1 2 2 5 3 2 6" xfId="7427" xr:uid="{A4B412A5-79F0-4268-8C47-8301B59EC06F}"/>
    <cellStyle name="20% - Accent1 2 2 5 3 2 6 2" xfId="7428" xr:uid="{6F5BBAC5-1C61-4E49-BE1A-169E7447C41F}"/>
    <cellStyle name="20% - Accent1 2 2 5 3 2 6 2 2" xfId="7429" xr:uid="{94EB7E9A-C23C-4AF8-A634-EA23DDEC351D}"/>
    <cellStyle name="20% - Accent1 2 2 5 3 2 6 3" xfId="7430" xr:uid="{2003E60A-4594-4D5A-A67B-53E1E3E700B9}"/>
    <cellStyle name="20% - Accent1 2 2 5 3 2 7" xfId="7431" xr:uid="{7B0C4031-21D0-4AFA-AB80-39171DBAFDA8}"/>
    <cellStyle name="20% - Accent1 2 2 5 3 2 7 2" xfId="7432" xr:uid="{099EF9F0-8A74-4EB2-ADAF-0D76426BEB0A}"/>
    <cellStyle name="20% - Accent1 2 2 5 3 2 8" xfId="7433" xr:uid="{84717443-0B26-4D1E-AB42-CC11251B1E15}"/>
    <cellStyle name="20% - Accent1 2 2 5 3 2 8 2" xfId="7434" xr:uid="{93BD6206-8153-4038-8C3E-DECD02781670}"/>
    <cellStyle name="20% - Accent1 2 2 5 3 2 9" xfId="7435" xr:uid="{30EC3B9D-C13B-4D22-8F40-6401C090526F}"/>
    <cellStyle name="20% - Accent1 2 2 5 3 3" xfId="7436" xr:uid="{4231F4D8-E4DC-4D30-9D7A-FF28EAA86070}"/>
    <cellStyle name="20% - Accent1 2 2 5 3 3 2" xfId="7437" xr:uid="{641B1EA8-E916-454B-8BE9-CA749F3EDFFA}"/>
    <cellStyle name="20% - Accent1 2 2 5 3 3 2 2" xfId="7438" xr:uid="{555A8F66-16D9-4930-83FE-F408B89656DC}"/>
    <cellStyle name="20% - Accent1 2 2 5 3 3 2 2 2" xfId="7439" xr:uid="{D35494E4-36C9-4EDB-A7BB-03355E1591C4}"/>
    <cellStyle name="20% - Accent1 2 2 5 3 3 2 2 2 2" xfId="7440" xr:uid="{3B263F44-5686-431C-A9C0-88054B1E310D}"/>
    <cellStyle name="20% - Accent1 2 2 5 3 3 2 2 3" xfId="7441" xr:uid="{47009E0D-0208-4763-B81A-4F509AB6E9CB}"/>
    <cellStyle name="20% - Accent1 2 2 5 3 3 2 3" xfId="7442" xr:uid="{847535AB-35FB-409C-AF01-C23F7A9061ED}"/>
    <cellStyle name="20% - Accent1 2 2 5 3 3 2 3 2" xfId="7443" xr:uid="{1AF81634-7847-46EE-A31E-6FCB59E265AE}"/>
    <cellStyle name="20% - Accent1 2 2 5 3 3 2 4" xfId="7444" xr:uid="{BB6DEEA8-5E2B-434C-BCD0-11911C6E54BC}"/>
    <cellStyle name="20% - Accent1 2 2 5 3 3 3" xfId="7445" xr:uid="{341515A9-6A27-4B1C-8570-24DAAD5D4C32}"/>
    <cellStyle name="20% - Accent1 2 2 5 3 3 3 2" xfId="7446" xr:uid="{AAE524F0-417A-4C86-94A6-D43ABC88AAC5}"/>
    <cellStyle name="20% - Accent1 2 2 5 3 3 3 2 2" xfId="7447" xr:uid="{A4AF0BD8-2716-4F81-B316-1A3FE673E4FC}"/>
    <cellStyle name="20% - Accent1 2 2 5 3 3 3 2 2 2" xfId="7448" xr:uid="{7355C166-67FB-495D-AC1F-B288979F78FD}"/>
    <cellStyle name="20% - Accent1 2 2 5 3 3 3 2 3" xfId="7449" xr:uid="{F954ED1D-8FA6-4F02-905D-CFFDCCD1A868}"/>
    <cellStyle name="20% - Accent1 2 2 5 3 3 3 3" xfId="7450" xr:uid="{E1FA6458-BC6F-4083-B35C-27825A21C6CC}"/>
    <cellStyle name="20% - Accent1 2 2 5 3 3 3 3 2" xfId="7451" xr:uid="{2B0F3DB7-53E5-4CAF-95AC-DF8FE6C81BFE}"/>
    <cellStyle name="20% - Accent1 2 2 5 3 3 3 4" xfId="7452" xr:uid="{D9F56AD4-5C38-43B2-8210-673A9EBF8BCB}"/>
    <cellStyle name="20% - Accent1 2 2 5 3 3 4" xfId="7453" xr:uid="{7C2F79C0-FBCE-45F1-A2E2-FC4973608492}"/>
    <cellStyle name="20% - Accent1 2 2 5 3 3 4 2" xfId="7454" xr:uid="{1BE2BF16-1642-4B77-BB22-F3FB7D77C9C4}"/>
    <cellStyle name="20% - Accent1 2 2 5 3 3 4 2 2" xfId="7455" xr:uid="{4BCB9C38-B0EB-4AEE-B820-34E685DC998E}"/>
    <cellStyle name="20% - Accent1 2 2 5 3 3 4 2 2 2" xfId="7456" xr:uid="{70B6E799-6F38-461D-BFEE-2BF5645CD406}"/>
    <cellStyle name="20% - Accent1 2 2 5 3 3 4 2 3" xfId="7457" xr:uid="{1AF3975A-6A22-4B72-89AD-8DA82C7EB6CD}"/>
    <cellStyle name="20% - Accent1 2 2 5 3 3 4 3" xfId="7458" xr:uid="{D3608F0E-4E89-4B81-962A-CEB04C08AC7A}"/>
    <cellStyle name="20% - Accent1 2 2 5 3 3 4 3 2" xfId="7459" xr:uid="{6A908CCD-30EE-4D21-99F4-720A53F9F674}"/>
    <cellStyle name="20% - Accent1 2 2 5 3 3 4 4" xfId="7460" xr:uid="{7756285C-7E53-41C3-BDE3-83BB4C071DDF}"/>
    <cellStyle name="20% - Accent1 2 2 5 3 3 5" xfId="7461" xr:uid="{401387C5-8C20-4392-A80B-88729419D430}"/>
    <cellStyle name="20% - Accent1 2 2 5 3 3 5 2" xfId="7462" xr:uid="{81D48C32-1AC2-4E10-B70E-0C901CEA35EE}"/>
    <cellStyle name="20% - Accent1 2 2 5 3 3 5 2 2" xfId="7463" xr:uid="{62941A1E-FE62-4B20-93F1-15BAE77433C9}"/>
    <cellStyle name="20% - Accent1 2 2 5 3 3 5 3" xfId="7464" xr:uid="{E56BBFAA-9192-4AD4-A2B7-A30BE6EFE444}"/>
    <cellStyle name="20% - Accent1 2 2 5 3 3 6" xfId="7465" xr:uid="{A453A55D-1A33-4D4A-AA11-21C9139C8ADA}"/>
    <cellStyle name="20% - Accent1 2 2 5 3 3 6 2" xfId="7466" xr:uid="{A1529BDE-6466-402E-B6EB-1B9A421E4A8E}"/>
    <cellStyle name="20% - Accent1 2 2 5 3 3 6 2 2" xfId="7467" xr:uid="{F8592DA6-A06D-443A-B1C9-084B8A0B014E}"/>
    <cellStyle name="20% - Accent1 2 2 5 3 3 6 3" xfId="7468" xr:uid="{DB90E452-F435-45B6-A7FE-A3913D77DF9F}"/>
    <cellStyle name="20% - Accent1 2 2 5 3 3 7" xfId="7469" xr:uid="{0F7C0509-7B83-4D42-ABA7-FCD52B7B8475}"/>
    <cellStyle name="20% - Accent1 2 2 5 3 3 7 2" xfId="7470" xr:uid="{17C55FC7-3555-4233-955D-8B0D05707FF0}"/>
    <cellStyle name="20% - Accent1 2 2 5 3 3 8" xfId="7471" xr:uid="{857D70F5-56BE-4C1C-B62F-990A6EFF8D64}"/>
    <cellStyle name="20% - Accent1 2 2 5 3 3 8 2" xfId="7472" xr:uid="{070CAC92-D4D1-4AC6-8F28-F482D6417730}"/>
    <cellStyle name="20% - Accent1 2 2 5 3 3 9" xfId="7473" xr:uid="{67E28FD7-F6B6-41AA-BC53-C1EEBA8C0FD7}"/>
    <cellStyle name="20% - Accent1 2 2 5 3 4" xfId="7474" xr:uid="{E7804161-5397-4A06-ADE4-4E9EE4C2A39D}"/>
    <cellStyle name="20% - Accent1 2 2 5 3 4 2" xfId="7475" xr:uid="{F366177C-6238-416B-B419-AC9F1A6C672D}"/>
    <cellStyle name="20% - Accent1 2 2 5 3 4 2 2" xfId="7476" xr:uid="{7C5FCA8C-A233-4D95-AAD2-8F234E4FFCC2}"/>
    <cellStyle name="20% - Accent1 2 2 5 3 4 2 2 2" xfId="7477" xr:uid="{CADD1D84-7499-4789-BE0A-B838BC70ACC5}"/>
    <cellStyle name="20% - Accent1 2 2 5 3 4 2 3" xfId="7478" xr:uid="{DD7CB2EC-4B11-437A-9549-C5AAD3D8DBF5}"/>
    <cellStyle name="20% - Accent1 2 2 5 3 4 3" xfId="7479" xr:uid="{2973AC74-2E32-4BB8-917A-AEDE8FB82345}"/>
    <cellStyle name="20% - Accent1 2 2 5 3 4 3 2" xfId="7480" xr:uid="{163A6AA2-94B8-4158-B75A-D4F1087F93B7}"/>
    <cellStyle name="20% - Accent1 2 2 5 3 4 4" xfId="7481" xr:uid="{F858E66B-0061-42A0-A862-1D3B939A51C1}"/>
    <cellStyle name="20% - Accent1 2 2 5 3 5" xfId="7482" xr:uid="{F397DD2D-669C-474C-AB40-4F032EDCBECA}"/>
    <cellStyle name="20% - Accent1 2 2 5 3 5 2" xfId="7483" xr:uid="{3E3F1722-CC30-4262-82E3-0FFFC9B9E345}"/>
    <cellStyle name="20% - Accent1 2 2 5 3 5 2 2" xfId="7484" xr:uid="{F3D49698-FF7F-40AC-ACCF-03491E0329A3}"/>
    <cellStyle name="20% - Accent1 2 2 5 3 5 2 2 2" xfId="7485" xr:uid="{FCED9D4F-5BF4-4C4F-880A-772E60AD3DD6}"/>
    <cellStyle name="20% - Accent1 2 2 5 3 5 2 3" xfId="7486" xr:uid="{8E47F337-74D0-4F06-A0A1-DBB31E1AE7B5}"/>
    <cellStyle name="20% - Accent1 2 2 5 3 5 3" xfId="7487" xr:uid="{A4C16A71-8AC8-43BE-9674-24CD71A488F3}"/>
    <cellStyle name="20% - Accent1 2 2 5 3 5 3 2" xfId="7488" xr:uid="{7CCAAB3B-463A-43A5-A3D4-658E98440F40}"/>
    <cellStyle name="20% - Accent1 2 2 5 3 5 4" xfId="7489" xr:uid="{C6D1701A-AF6E-4979-B888-9BE104BB534E}"/>
    <cellStyle name="20% - Accent1 2 2 5 3 6" xfId="7490" xr:uid="{B706AFC2-8D81-4134-914F-81A2670CF25C}"/>
    <cellStyle name="20% - Accent1 2 2 5 3 6 2" xfId="7491" xr:uid="{133CFF14-4A17-48CD-9C38-025E81ABDDC7}"/>
    <cellStyle name="20% - Accent1 2 2 5 3 6 2 2" xfId="7492" xr:uid="{CB90309E-3B2F-4658-B528-7708DFF4C811}"/>
    <cellStyle name="20% - Accent1 2 2 5 3 6 2 2 2" xfId="7493" xr:uid="{2DCEBFCF-0BDA-422E-85B4-610B51EB090F}"/>
    <cellStyle name="20% - Accent1 2 2 5 3 6 2 3" xfId="7494" xr:uid="{84AD965A-EEB7-45AF-A7DF-DD70DA133DC8}"/>
    <cellStyle name="20% - Accent1 2 2 5 3 6 3" xfId="7495" xr:uid="{8BEFAE6F-307F-4627-830A-AAA8E74DD296}"/>
    <cellStyle name="20% - Accent1 2 2 5 3 6 3 2" xfId="7496" xr:uid="{35899B3B-AD95-433E-9D5D-61673B7FDA6B}"/>
    <cellStyle name="20% - Accent1 2 2 5 3 6 4" xfId="7497" xr:uid="{A844CFE5-9FA7-4FEF-BB54-1CA525BB5E22}"/>
    <cellStyle name="20% - Accent1 2 2 5 3 7" xfId="7498" xr:uid="{05819A24-52B9-4CFF-B79C-5F62688CF2F2}"/>
    <cellStyle name="20% - Accent1 2 2 5 3 7 2" xfId="7499" xr:uid="{24155E99-BB91-4F82-8A44-1BE626DDBFA0}"/>
    <cellStyle name="20% - Accent1 2 2 5 3 7 2 2" xfId="7500" xr:uid="{1CB0BFF0-6F82-4D20-BB36-B9D689EC3B0D}"/>
    <cellStyle name="20% - Accent1 2 2 5 3 7 3" xfId="7501" xr:uid="{738A66EE-5CA6-4F95-BB48-9839498B2490}"/>
    <cellStyle name="20% - Accent1 2 2 5 3 8" xfId="7502" xr:uid="{71233BCF-8BC5-4231-B81B-E03B374CFCAA}"/>
    <cellStyle name="20% - Accent1 2 2 5 3 8 2" xfId="7503" xr:uid="{192FCF56-10E0-4C15-802F-53FCF8908D98}"/>
    <cellStyle name="20% - Accent1 2 2 5 3 8 2 2" xfId="7504" xr:uid="{6C99DBDE-18DB-43AF-BC02-08115A98E810}"/>
    <cellStyle name="20% - Accent1 2 2 5 3 8 3" xfId="7505" xr:uid="{6B27A589-87D0-4F1F-8A10-6C3372E3964E}"/>
    <cellStyle name="20% - Accent1 2 2 5 3 9" xfId="7506" xr:uid="{1FF556EF-ABF0-4BFD-8268-BD15BB5AA3E2}"/>
    <cellStyle name="20% - Accent1 2 2 5 3 9 2" xfId="7507" xr:uid="{1ADC219B-F07C-4A84-867F-8B78DAD5A3D3}"/>
    <cellStyle name="20% - Accent1 2 2 5 4" xfId="7508" xr:uid="{D99DC97A-0C91-4EE5-BDFA-6ABA14F5A943}"/>
    <cellStyle name="20% - Accent1 2 2 5 4 10" xfId="7509" xr:uid="{66DC52A4-7F6A-438C-896F-D5EE0DFA9353}"/>
    <cellStyle name="20% - Accent1 2 2 5 4 10 2" xfId="7510" xr:uid="{C0DC1F0C-F5A3-422B-AEEA-A8D9644D8290}"/>
    <cellStyle name="20% - Accent1 2 2 5 4 11" xfId="7511" xr:uid="{73004F85-A940-44F1-BF9C-438193B6A689}"/>
    <cellStyle name="20% - Accent1 2 2 5 4 2" xfId="7512" xr:uid="{87505627-9E9B-4039-A7C9-440115412D1A}"/>
    <cellStyle name="20% - Accent1 2 2 5 4 2 2" xfId="7513" xr:uid="{1ABCDB83-113A-4F28-B772-ED58B90622ED}"/>
    <cellStyle name="20% - Accent1 2 2 5 4 2 2 2" xfId="7514" xr:uid="{D7909A18-DBF7-4BC3-9101-5D0405D2569E}"/>
    <cellStyle name="20% - Accent1 2 2 5 4 2 2 2 2" xfId="7515" xr:uid="{89004604-38A9-4934-AFB7-3E203C75BD5F}"/>
    <cellStyle name="20% - Accent1 2 2 5 4 2 2 2 2 2" xfId="7516" xr:uid="{D77050CD-221A-4557-A45B-FAF734F740AE}"/>
    <cellStyle name="20% - Accent1 2 2 5 4 2 2 2 3" xfId="7517" xr:uid="{8AB5B979-FB8F-46EB-8F6F-702303C53CB3}"/>
    <cellStyle name="20% - Accent1 2 2 5 4 2 2 3" xfId="7518" xr:uid="{B3003410-9CB2-47CA-A6B1-40A9126543AD}"/>
    <cellStyle name="20% - Accent1 2 2 5 4 2 2 3 2" xfId="7519" xr:uid="{854322B5-9716-475C-8C43-946F9934C7FC}"/>
    <cellStyle name="20% - Accent1 2 2 5 4 2 2 4" xfId="7520" xr:uid="{6BCF8322-2F76-497B-9727-767B0453335D}"/>
    <cellStyle name="20% - Accent1 2 2 5 4 2 3" xfId="7521" xr:uid="{49E35D4D-74CA-4B86-9172-F44E11F312F9}"/>
    <cellStyle name="20% - Accent1 2 2 5 4 2 3 2" xfId="7522" xr:uid="{4C261DD3-5754-44C7-8423-AF6D714F203E}"/>
    <cellStyle name="20% - Accent1 2 2 5 4 2 3 2 2" xfId="7523" xr:uid="{71F43320-527D-44EF-AF30-B56F8A09255D}"/>
    <cellStyle name="20% - Accent1 2 2 5 4 2 3 2 2 2" xfId="7524" xr:uid="{F374ECDE-9FAB-4AE4-AE6C-D8F930C52270}"/>
    <cellStyle name="20% - Accent1 2 2 5 4 2 3 2 3" xfId="7525" xr:uid="{3B2D913C-69DD-4B72-BED4-C5B0EC86BE55}"/>
    <cellStyle name="20% - Accent1 2 2 5 4 2 3 3" xfId="7526" xr:uid="{EF557B5E-D523-4FBF-93A3-F07214953253}"/>
    <cellStyle name="20% - Accent1 2 2 5 4 2 3 3 2" xfId="7527" xr:uid="{455EF1D5-C348-4859-B595-D8771AF22626}"/>
    <cellStyle name="20% - Accent1 2 2 5 4 2 3 4" xfId="7528" xr:uid="{6AC4E6C3-3091-4A6E-81E4-C970285DC8A0}"/>
    <cellStyle name="20% - Accent1 2 2 5 4 2 4" xfId="7529" xr:uid="{CF3D2B98-BA40-4671-853E-344D973B2684}"/>
    <cellStyle name="20% - Accent1 2 2 5 4 2 4 2" xfId="7530" xr:uid="{C5F5DC09-0EA6-4785-B2DE-DB9299C0857B}"/>
    <cellStyle name="20% - Accent1 2 2 5 4 2 4 2 2" xfId="7531" xr:uid="{4E7B1266-C76A-4E26-87B5-1C83D586F4C2}"/>
    <cellStyle name="20% - Accent1 2 2 5 4 2 4 2 2 2" xfId="7532" xr:uid="{B5D5DC14-B1D1-493A-B959-3EA96668C520}"/>
    <cellStyle name="20% - Accent1 2 2 5 4 2 4 2 3" xfId="7533" xr:uid="{86AC9775-C913-4C81-BC93-C23CCE949D2C}"/>
    <cellStyle name="20% - Accent1 2 2 5 4 2 4 3" xfId="7534" xr:uid="{2223D4BC-8BB2-4427-B71D-A79857FD6F15}"/>
    <cellStyle name="20% - Accent1 2 2 5 4 2 4 3 2" xfId="7535" xr:uid="{476A5160-16AC-437F-9E9F-F07C8D9B365D}"/>
    <cellStyle name="20% - Accent1 2 2 5 4 2 4 4" xfId="7536" xr:uid="{10D0F9A7-5FE1-4D23-941F-5A0AAC67D0BE}"/>
    <cellStyle name="20% - Accent1 2 2 5 4 2 5" xfId="7537" xr:uid="{1878E8CE-A740-481C-BAC8-09CA60B5B8B6}"/>
    <cellStyle name="20% - Accent1 2 2 5 4 2 5 2" xfId="7538" xr:uid="{2A71611D-F563-4E07-B8F7-2AF0A90CF51D}"/>
    <cellStyle name="20% - Accent1 2 2 5 4 2 5 2 2" xfId="7539" xr:uid="{BC7A36AD-D973-4FE1-83C4-DA2F334AD5E2}"/>
    <cellStyle name="20% - Accent1 2 2 5 4 2 5 3" xfId="7540" xr:uid="{0F62A37F-9A4F-4793-8CD9-1AF051179102}"/>
    <cellStyle name="20% - Accent1 2 2 5 4 2 6" xfId="7541" xr:uid="{01932FE0-E83B-4D89-88F7-AF8D37B8A814}"/>
    <cellStyle name="20% - Accent1 2 2 5 4 2 6 2" xfId="7542" xr:uid="{B4D3A9A0-6E32-47B5-9BC4-E78F77F95097}"/>
    <cellStyle name="20% - Accent1 2 2 5 4 2 6 2 2" xfId="7543" xr:uid="{40F38AEE-766A-4292-802E-3A03F447F7E4}"/>
    <cellStyle name="20% - Accent1 2 2 5 4 2 6 3" xfId="7544" xr:uid="{F4E4BBD0-9F13-4707-A3E7-74679A35159F}"/>
    <cellStyle name="20% - Accent1 2 2 5 4 2 7" xfId="7545" xr:uid="{771E969D-3CD3-43A9-B2B6-1E9D797843F1}"/>
    <cellStyle name="20% - Accent1 2 2 5 4 2 7 2" xfId="7546" xr:uid="{B86519A8-5C5D-4F08-9C8F-B70F7544BE16}"/>
    <cellStyle name="20% - Accent1 2 2 5 4 2 8" xfId="7547" xr:uid="{3BFF0740-0745-4315-8F80-93F17D8206BC}"/>
    <cellStyle name="20% - Accent1 2 2 5 4 2 8 2" xfId="7548" xr:uid="{A7882BFF-7880-4379-B022-98AE59C2CC17}"/>
    <cellStyle name="20% - Accent1 2 2 5 4 2 9" xfId="7549" xr:uid="{69B67AF3-DF21-400B-8A75-546B565D4BEC}"/>
    <cellStyle name="20% - Accent1 2 2 5 4 3" xfId="7550" xr:uid="{C3C1D850-3D7B-4E6D-B99B-1934C5D83B98}"/>
    <cellStyle name="20% - Accent1 2 2 5 4 3 2" xfId="7551" xr:uid="{C537F771-70F7-443F-9292-677021FDA8E1}"/>
    <cellStyle name="20% - Accent1 2 2 5 4 3 2 2" xfId="7552" xr:uid="{F455E264-543C-4CCC-9F86-5B5AED9F290D}"/>
    <cellStyle name="20% - Accent1 2 2 5 4 3 2 2 2" xfId="7553" xr:uid="{7D58D152-3785-4AE5-8F31-0E617F8A2399}"/>
    <cellStyle name="20% - Accent1 2 2 5 4 3 2 2 2 2" xfId="7554" xr:uid="{70FA37F8-D7C8-4815-8DE8-B0C4188E2E11}"/>
    <cellStyle name="20% - Accent1 2 2 5 4 3 2 2 3" xfId="7555" xr:uid="{2FA7E00F-BD12-4DE6-9778-9046B29B646D}"/>
    <cellStyle name="20% - Accent1 2 2 5 4 3 2 3" xfId="7556" xr:uid="{995794EA-5571-432E-A5EC-23E16C917A8D}"/>
    <cellStyle name="20% - Accent1 2 2 5 4 3 2 3 2" xfId="7557" xr:uid="{017F8F02-AAE3-4B28-B3DF-D69BFB7DB324}"/>
    <cellStyle name="20% - Accent1 2 2 5 4 3 2 4" xfId="7558" xr:uid="{23176802-2A90-4145-AE92-85A1F98BB23B}"/>
    <cellStyle name="20% - Accent1 2 2 5 4 3 3" xfId="7559" xr:uid="{2D48F201-C79A-4A77-907F-8D607817A300}"/>
    <cellStyle name="20% - Accent1 2 2 5 4 3 3 2" xfId="7560" xr:uid="{249E8598-2953-4B5A-B30D-7764A2FFFBB4}"/>
    <cellStyle name="20% - Accent1 2 2 5 4 3 3 2 2" xfId="7561" xr:uid="{467AAFFB-FD98-4690-91B5-46D029FC4DAC}"/>
    <cellStyle name="20% - Accent1 2 2 5 4 3 3 2 2 2" xfId="7562" xr:uid="{A2B9E25F-390A-436E-A976-0A2C766D81C4}"/>
    <cellStyle name="20% - Accent1 2 2 5 4 3 3 2 3" xfId="7563" xr:uid="{8D39F75E-49F8-4025-89D6-9B9A03A26069}"/>
    <cellStyle name="20% - Accent1 2 2 5 4 3 3 3" xfId="7564" xr:uid="{99EC7AAA-1CED-4065-906D-6766D752727D}"/>
    <cellStyle name="20% - Accent1 2 2 5 4 3 3 3 2" xfId="7565" xr:uid="{5244BC78-1A7C-489B-83C2-8A0CCB6EC3A0}"/>
    <cellStyle name="20% - Accent1 2 2 5 4 3 3 4" xfId="7566" xr:uid="{76905C49-4DB5-4644-ADF6-65FC4D4FD08A}"/>
    <cellStyle name="20% - Accent1 2 2 5 4 3 4" xfId="7567" xr:uid="{7F623DCC-6F93-4E2F-B0E5-94E0417AEF43}"/>
    <cellStyle name="20% - Accent1 2 2 5 4 3 4 2" xfId="7568" xr:uid="{8AD2A175-3F48-4BC7-A939-87E74EAB7809}"/>
    <cellStyle name="20% - Accent1 2 2 5 4 3 4 2 2" xfId="7569" xr:uid="{2ACD641A-9D52-4642-95D2-B5D29B3D01A2}"/>
    <cellStyle name="20% - Accent1 2 2 5 4 3 4 2 2 2" xfId="7570" xr:uid="{3CB3835E-0D2D-4610-AE9B-3CC5F5F57618}"/>
    <cellStyle name="20% - Accent1 2 2 5 4 3 4 2 3" xfId="7571" xr:uid="{6D29D4E6-BCC3-494C-AA6B-7FDF4EAC4F3D}"/>
    <cellStyle name="20% - Accent1 2 2 5 4 3 4 3" xfId="7572" xr:uid="{5D58E38F-14CA-4CD6-B799-AAE4838E2925}"/>
    <cellStyle name="20% - Accent1 2 2 5 4 3 4 3 2" xfId="7573" xr:uid="{DE6E9214-B820-43CC-9F21-B0A358BEAB9E}"/>
    <cellStyle name="20% - Accent1 2 2 5 4 3 4 4" xfId="7574" xr:uid="{8869BEF7-C525-4E41-ADDC-4AA47B92BF1E}"/>
    <cellStyle name="20% - Accent1 2 2 5 4 3 5" xfId="7575" xr:uid="{317E4C71-49BE-4911-8C8E-D17E907E4A90}"/>
    <cellStyle name="20% - Accent1 2 2 5 4 3 5 2" xfId="7576" xr:uid="{74E1BFDC-1C01-4183-BB2A-5E93082039DD}"/>
    <cellStyle name="20% - Accent1 2 2 5 4 3 5 2 2" xfId="7577" xr:uid="{B8B8F0E1-2EF7-4341-A43C-41DD42E0A4A5}"/>
    <cellStyle name="20% - Accent1 2 2 5 4 3 5 3" xfId="7578" xr:uid="{389C231D-F7C7-4BC5-A58C-C90864AF034E}"/>
    <cellStyle name="20% - Accent1 2 2 5 4 3 6" xfId="7579" xr:uid="{6F3D5F1E-E192-4510-9C5F-9BAFCDFA368B}"/>
    <cellStyle name="20% - Accent1 2 2 5 4 3 6 2" xfId="7580" xr:uid="{24778413-60AC-489D-B3DD-E4D3A09049BE}"/>
    <cellStyle name="20% - Accent1 2 2 5 4 3 6 2 2" xfId="7581" xr:uid="{C2D3E1F5-4568-4FA7-A569-5B68F9E50902}"/>
    <cellStyle name="20% - Accent1 2 2 5 4 3 6 3" xfId="7582" xr:uid="{38E49A34-EF2B-40B4-9779-FF07D1E49551}"/>
    <cellStyle name="20% - Accent1 2 2 5 4 3 7" xfId="7583" xr:uid="{6E80DB9F-942D-456E-B1A9-806B7C1691DC}"/>
    <cellStyle name="20% - Accent1 2 2 5 4 3 7 2" xfId="7584" xr:uid="{3F06A2A0-37A8-46ED-82DB-04D9B450EA33}"/>
    <cellStyle name="20% - Accent1 2 2 5 4 3 8" xfId="7585" xr:uid="{11B59C57-9C2D-44D4-B40B-2A0D951559D9}"/>
    <cellStyle name="20% - Accent1 2 2 5 4 3 8 2" xfId="7586" xr:uid="{E61DB162-F6B9-4C6B-AC88-9B53601FE1D7}"/>
    <cellStyle name="20% - Accent1 2 2 5 4 3 9" xfId="7587" xr:uid="{AFA28401-EEC6-475A-9826-3045B241B35A}"/>
    <cellStyle name="20% - Accent1 2 2 5 4 4" xfId="7588" xr:uid="{2E4F401F-5D5A-42CD-84C1-85F1CCA8ACA8}"/>
    <cellStyle name="20% - Accent1 2 2 5 4 4 2" xfId="7589" xr:uid="{BD6C532F-3983-4131-992F-77D3994A875A}"/>
    <cellStyle name="20% - Accent1 2 2 5 4 4 2 2" xfId="7590" xr:uid="{206CC12A-C847-4628-AF4B-8961BC3A05FF}"/>
    <cellStyle name="20% - Accent1 2 2 5 4 4 2 2 2" xfId="7591" xr:uid="{D3AAE3CC-4211-4BFE-A660-B30C1AF61496}"/>
    <cellStyle name="20% - Accent1 2 2 5 4 4 2 3" xfId="7592" xr:uid="{237778DD-3903-4E35-AE9D-F82C6360CAB4}"/>
    <cellStyle name="20% - Accent1 2 2 5 4 4 3" xfId="7593" xr:uid="{451A7FE1-7A7F-483A-9B65-D8D79062DB2A}"/>
    <cellStyle name="20% - Accent1 2 2 5 4 4 3 2" xfId="7594" xr:uid="{085EAD65-BB7B-483D-B6F8-21FF32BB350E}"/>
    <cellStyle name="20% - Accent1 2 2 5 4 4 4" xfId="7595" xr:uid="{1995D778-50D2-456F-906D-F70ACF3ED427}"/>
    <cellStyle name="20% - Accent1 2 2 5 4 5" xfId="7596" xr:uid="{2DA43099-ECD3-4AE3-BF9E-B4C2F3AE0CFF}"/>
    <cellStyle name="20% - Accent1 2 2 5 4 5 2" xfId="7597" xr:uid="{5019BD9B-7229-47E9-9CE5-09D1F3521A5F}"/>
    <cellStyle name="20% - Accent1 2 2 5 4 5 2 2" xfId="7598" xr:uid="{4B60BDA7-DF1C-43E7-B100-22840EC88D59}"/>
    <cellStyle name="20% - Accent1 2 2 5 4 5 2 2 2" xfId="7599" xr:uid="{398F2C43-2583-45C7-8477-A9D50436D7B0}"/>
    <cellStyle name="20% - Accent1 2 2 5 4 5 2 3" xfId="7600" xr:uid="{CFB989F3-1A4E-4EFD-BB97-9FCCB4D625C1}"/>
    <cellStyle name="20% - Accent1 2 2 5 4 5 3" xfId="7601" xr:uid="{60CA1D90-8D2F-4F40-97D0-657F232CD1FC}"/>
    <cellStyle name="20% - Accent1 2 2 5 4 5 3 2" xfId="7602" xr:uid="{D4FFAAD8-01FC-470C-AC45-1AE393A31AF2}"/>
    <cellStyle name="20% - Accent1 2 2 5 4 5 4" xfId="7603" xr:uid="{CF308C53-F07C-4E10-80D0-DE56F4D2B416}"/>
    <cellStyle name="20% - Accent1 2 2 5 4 6" xfId="7604" xr:uid="{132227C3-BF78-4A50-BFBB-FD635F08561D}"/>
    <cellStyle name="20% - Accent1 2 2 5 4 6 2" xfId="7605" xr:uid="{78C1C080-C958-48FF-827C-C849BA8B8BDC}"/>
    <cellStyle name="20% - Accent1 2 2 5 4 6 2 2" xfId="7606" xr:uid="{99222FF8-D6A5-42A9-A0C4-A439898E7FCD}"/>
    <cellStyle name="20% - Accent1 2 2 5 4 6 2 2 2" xfId="7607" xr:uid="{499695AA-903F-416B-83EC-E7CD5D2C123A}"/>
    <cellStyle name="20% - Accent1 2 2 5 4 6 2 3" xfId="7608" xr:uid="{16160D52-6A23-4D93-A8D1-D6CE065224D0}"/>
    <cellStyle name="20% - Accent1 2 2 5 4 6 3" xfId="7609" xr:uid="{620BB6FB-7A31-48A3-992E-1C85F8E4BE8C}"/>
    <cellStyle name="20% - Accent1 2 2 5 4 6 3 2" xfId="7610" xr:uid="{6D88CA9C-C7B6-42CB-801C-5F4C443A6AB9}"/>
    <cellStyle name="20% - Accent1 2 2 5 4 6 4" xfId="7611" xr:uid="{1C61E7E2-BBFC-4BA3-B9E2-85A729EBFF4C}"/>
    <cellStyle name="20% - Accent1 2 2 5 4 7" xfId="7612" xr:uid="{2FD325DB-095D-41D8-AB13-7971AC025C88}"/>
    <cellStyle name="20% - Accent1 2 2 5 4 7 2" xfId="7613" xr:uid="{26511F91-B3F2-41E4-B43A-6A63D53AE948}"/>
    <cellStyle name="20% - Accent1 2 2 5 4 7 2 2" xfId="7614" xr:uid="{A7A098A9-DE6C-444C-9690-3D0285277C27}"/>
    <cellStyle name="20% - Accent1 2 2 5 4 7 3" xfId="7615" xr:uid="{F987D99B-97AE-4F71-ADC3-43ED902AF785}"/>
    <cellStyle name="20% - Accent1 2 2 5 4 8" xfId="7616" xr:uid="{EB92E593-65AF-4D72-8233-68F5DAF404A3}"/>
    <cellStyle name="20% - Accent1 2 2 5 4 8 2" xfId="7617" xr:uid="{5C56D06C-D3CE-4BFF-BF18-6FE18CE31507}"/>
    <cellStyle name="20% - Accent1 2 2 5 4 8 2 2" xfId="7618" xr:uid="{D576ACCA-A7FE-43F0-BD7F-0E4D4844B0AE}"/>
    <cellStyle name="20% - Accent1 2 2 5 4 8 3" xfId="7619" xr:uid="{5AA9D118-B512-45D3-87BE-7C8C9C7D5540}"/>
    <cellStyle name="20% - Accent1 2 2 5 4 9" xfId="7620" xr:uid="{C7A85B96-78E4-4179-8486-D3D7C8711A23}"/>
    <cellStyle name="20% - Accent1 2 2 5 4 9 2" xfId="7621" xr:uid="{AFCB4C7E-928D-4AEB-91B6-3139151037DD}"/>
    <cellStyle name="20% - Accent1 2 2 5 5" xfId="7622" xr:uid="{2E320556-3D5B-47AF-955F-5604C776F625}"/>
    <cellStyle name="20% - Accent1 2 2 5 5 10" xfId="7623" xr:uid="{64C33D18-9C8B-4D51-891A-00168114D766}"/>
    <cellStyle name="20% - Accent1 2 2 5 5 10 2" xfId="7624" xr:uid="{BE8C338C-AB9E-46CC-8ADB-4555AF88B15D}"/>
    <cellStyle name="20% - Accent1 2 2 5 5 11" xfId="7625" xr:uid="{AAF1C523-FC2D-44CA-B2D3-33B1984C59B5}"/>
    <cellStyle name="20% - Accent1 2 2 5 5 2" xfId="7626" xr:uid="{90E9839E-7C70-4365-8167-EAF3C0D28EA9}"/>
    <cellStyle name="20% - Accent1 2 2 5 5 2 2" xfId="7627" xr:uid="{4446C8C8-ACB4-42DC-9B75-6DAB1501848C}"/>
    <cellStyle name="20% - Accent1 2 2 5 5 2 2 2" xfId="7628" xr:uid="{7182167B-E8CA-49FC-BF0D-450AB0D9EBCF}"/>
    <cellStyle name="20% - Accent1 2 2 5 5 2 2 2 2" xfId="7629" xr:uid="{9BCF7F0D-AAA0-4571-B31C-C12424A3D3BA}"/>
    <cellStyle name="20% - Accent1 2 2 5 5 2 2 2 2 2" xfId="7630" xr:uid="{AA403E37-1155-44FE-BA98-8A063597A344}"/>
    <cellStyle name="20% - Accent1 2 2 5 5 2 2 2 3" xfId="7631" xr:uid="{AB728A80-FC87-4A0E-BBB2-2204B8F4D7FF}"/>
    <cellStyle name="20% - Accent1 2 2 5 5 2 2 3" xfId="7632" xr:uid="{C424AE98-21A5-4E53-B223-26CB34BE172F}"/>
    <cellStyle name="20% - Accent1 2 2 5 5 2 2 3 2" xfId="7633" xr:uid="{BDA568BB-8276-4A2B-B922-D0BDB1C26537}"/>
    <cellStyle name="20% - Accent1 2 2 5 5 2 2 4" xfId="7634" xr:uid="{E59DFA24-D111-451B-88C0-D9D004A4F387}"/>
    <cellStyle name="20% - Accent1 2 2 5 5 2 3" xfId="7635" xr:uid="{83C7A5D6-6AB6-45EA-8246-268D8EDDA1B7}"/>
    <cellStyle name="20% - Accent1 2 2 5 5 2 3 2" xfId="7636" xr:uid="{D0C474F3-41AE-4EA2-94EA-D76EAB45ACD7}"/>
    <cellStyle name="20% - Accent1 2 2 5 5 2 3 2 2" xfId="7637" xr:uid="{8D164F68-B431-40D8-8F75-86961369F35C}"/>
    <cellStyle name="20% - Accent1 2 2 5 5 2 3 2 2 2" xfId="7638" xr:uid="{773579E6-DC64-4D67-B38B-A65A0A19CAD3}"/>
    <cellStyle name="20% - Accent1 2 2 5 5 2 3 2 3" xfId="7639" xr:uid="{BFF04D94-E74D-4887-A5E3-BB1C491AB153}"/>
    <cellStyle name="20% - Accent1 2 2 5 5 2 3 3" xfId="7640" xr:uid="{B1F455E0-9AF5-4735-98E8-0B971D689CCD}"/>
    <cellStyle name="20% - Accent1 2 2 5 5 2 3 3 2" xfId="7641" xr:uid="{1D2ADE1E-1C0D-4AC0-A50C-315FB8E7196F}"/>
    <cellStyle name="20% - Accent1 2 2 5 5 2 3 4" xfId="7642" xr:uid="{669E71B4-4876-4B82-A2A6-1C7A7C225C76}"/>
    <cellStyle name="20% - Accent1 2 2 5 5 2 4" xfId="7643" xr:uid="{C85D7A90-575F-4B1C-A802-7E2D347AFAB9}"/>
    <cellStyle name="20% - Accent1 2 2 5 5 2 4 2" xfId="7644" xr:uid="{8D39DEB4-3AE3-426D-B892-7CDFD99653C7}"/>
    <cellStyle name="20% - Accent1 2 2 5 5 2 4 2 2" xfId="7645" xr:uid="{CBD33F92-C7D9-4A62-9C53-F6BF87911BBD}"/>
    <cellStyle name="20% - Accent1 2 2 5 5 2 4 2 2 2" xfId="7646" xr:uid="{8FC90568-C36D-4005-A22B-385E9B28F081}"/>
    <cellStyle name="20% - Accent1 2 2 5 5 2 4 2 3" xfId="7647" xr:uid="{B1660646-6A4F-4BF4-9901-150257BF8988}"/>
    <cellStyle name="20% - Accent1 2 2 5 5 2 4 3" xfId="7648" xr:uid="{7F359009-6A49-4A55-89BC-A5CE7216C9D0}"/>
    <cellStyle name="20% - Accent1 2 2 5 5 2 4 3 2" xfId="7649" xr:uid="{F29C7DF2-64A6-42FC-9659-061D2F404CB9}"/>
    <cellStyle name="20% - Accent1 2 2 5 5 2 4 4" xfId="7650" xr:uid="{2A984940-1F08-4592-90B8-27DD7DC05EE2}"/>
    <cellStyle name="20% - Accent1 2 2 5 5 2 5" xfId="7651" xr:uid="{E96AD88E-9F4E-40F0-991B-523F4CDA2FE2}"/>
    <cellStyle name="20% - Accent1 2 2 5 5 2 5 2" xfId="7652" xr:uid="{F4D0D443-ECDB-4BBC-BB5B-08053C01257D}"/>
    <cellStyle name="20% - Accent1 2 2 5 5 2 5 2 2" xfId="7653" xr:uid="{E94E9A8D-71FE-44E6-9950-BEC337414B36}"/>
    <cellStyle name="20% - Accent1 2 2 5 5 2 5 3" xfId="7654" xr:uid="{4650B3EC-61B3-4D2C-8379-94EC44AE61BE}"/>
    <cellStyle name="20% - Accent1 2 2 5 5 2 6" xfId="7655" xr:uid="{E93B92FC-9F2E-4CF3-9899-E21B44F3E3FE}"/>
    <cellStyle name="20% - Accent1 2 2 5 5 2 6 2" xfId="7656" xr:uid="{CF080C49-AED5-4A9D-81E8-E18070CB559B}"/>
    <cellStyle name="20% - Accent1 2 2 5 5 2 6 2 2" xfId="7657" xr:uid="{3EA379D5-4424-4363-A970-D6CB1E583527}"/>
    <cellStyle name="20% - Accent1 2 2 5 5 2 6 3" xfId="7658" xr:uid="{B670FD5A-D423-42DF-A2AC-C89017C0EDBF}"/>
    <cellStyle name="20% - Accent1 2 2 5 5 2 7" xfId="7659" xr:uid="{03F90364-5FF5-4099-9AB9-F5C375645FBD}"/>
    <cellStyle name="20% - Accent1 2 2 5 5 2 7 2" xfId="7660" xr:uid="{2EF2E1D2-9AE0-4947-9E41-B1278B59385E}"/>
    <cellStyle name="20% - Accent1 2 2 5 5 2 8" xfId="7661" xr:uid="{61DBFF30-1636-4AF6-B7D0-BC2627523237}"/>
    <cellStyle name="20% - Accent1 2 2 5 5 2 8 2" xfId="7662" xr:uid="{DB20A26C-72A2-4977-A847-6E460E4A0501}"/>
    <cellStyle name="20% - Accent1 2 2 5 5 2 9" xfId="7663" xr:uid="{D866AC05-8C76-4CB6-9B6A-54B0C5B5103F}"/>
    <cellStyle name="20% - Accent1 2 2 5 5 3" xfId="7664" xr:uid="{9B41DE1C-6279-4F7D-97AE-C2BA4E2109F3}"/>
    <cellStyle name="20% - Accent1 2 2 5 5 3 2" xfId="7665" xr:uid="{EEFA13D4-3560-4BF5-A6DC-5BCD2B3A0C08}"/>
    <cellStyle name="20% - Accent1 2 2 5 5 3 2 2" xfId="7666" xr:uid="{25688428-90B9-41E5-AE8D-39ACF9D75355}"/>
    <cellStyle name="20% - Accent1 2 2 5 5 3 2 2 2" xfId="7667" xr:uid="{3960C197-7627-40F6-B487-D88672D74D31}"/>
    <cellStyle name="20% - Accent1 2 2 5 5 3 2 2 2 2" xfId="7668" xr:uid="{60077DF1-6B72-4F84-9049-7ECF578C4FE0}"/>
    <cellStyle name="20% - Accent1 2 2 5 5 3 2 2 3" xfId="7669" xr:uid="{329BEB64-9F65-4EB5-ACBE-106D44903BD6}"/>
    <cellStyle name="20% - Accent1 2 2 5 5 3 2 3" xfId="7670" xr:uid="{9D64D81D-B123-4002-8469-70B0A7B1A5BD}"/>
    <cellStyle name="20% - Accent1 2 2 5 5 3 2 3 2" xfId="7671" xr:uid="{B4E42B7A-1095-440B-BF8A-1B2F7F229946}"/>
    <cellStyle name="20% - Accent1 2 2 5 5 3 2 4" xfId="7672" xr:uid="{02CE194F-9AB1-4AB6-AA34-38530D34B6C3}"/>
    <cellStyle name="20% - Accent1 2 2 5 5 3 3" xfId="7673" xr:uid="{BB38922C-8DC0-478E-9E22-260C63C76D8D}"/>
    <cellStyle name="20% - Accent1 2 2 5 5 3 3 2" xfId="7674" xr:uid="{3955A82E-FFCA-4F04-B690-B9D8B91E56F0}"/>
    <cellStyle name="20% - Accent1 2 2 5 5 3 3 2 2" xfId="7675" xr:uid="{87C9A242-3078-4645-8162-DAD9DFB23C95}"/>
    <cellStyle name="20% - Accent1 2 2 5 5 3 3 2 2 2" xfId="7676" xr:uid="{42424EDA-21AF-408D-939F-090BD1F1BFD7}"/>
    <cellStyle name="20% - Accent1 2 2 5 5 3 3 2 3" xfId="7677" xr:uid="{D49DF975-6292-40CB-8A1B-E8C6630B0D37}"/>
    <cellStyle name="20% - Accent1 2 2 5 5 3 3 3" xfId="7678" xr:uid="{DCECC8CF-3C63-465F-9EA4-9F8498564C31}"/>
    <cellStyle name="20% - Accent1 2 2 5 5 3 3 3 2" xfId="7679" xr:uid="{684BCAD4-8785-4D92-AA55-16D34F3C839A}"/>
    <cellStyle name="20% - Accent1 2 2 5 5 3 3 4" xfId="7680" xr:uid="{B96F184E-4F2F-4165-9098-0C3283380C73}"/>
    <cellStyle name="20% - Accent1 2 2 5 5 3 4" xfId="7681" xr:uid="{10E56FC0-6E01-46B6-A4FD-AD8B1F314BEC}"/>
    <cellStyle name="20% - Accent1 2 2 5 5 3 4 2" xfId="7682" xr:uid="{F762E89B-37A3-4AA8-8102-0D2557FC2761}"/>
    <cellStyle name="20% - Accent1 2 2 5 5 3 4 2 2" xfId="7683" xr:uid="{B9490AB3-7ADC-4037-B411-2166CF842E5A}"/>
    <cellStyle name="20% - Accent1 2 2 5 5 3 4 2 2 2" xfId="7684" xr:uid="{150F0855-5721-4F14-BA36-8D86A371C84C}"/>
    <cellStyle name="20% - Accent1 2 2 5 5 3 4 2 3" xfId="7685" xr:uid="{6F36285B-5CAD-4E20-B837-E752E48AAB04}"/>
    <cellStyle name="20% - Accent1 2 2 5 5 3 4 3" xfId="7686" xr:uid="{0D35DB5C-2A60-4BA2-8885-239D1D73E13E}"/>
    <cellStyle name="20% - Accent1 2 2 5 5 3 4 3 2" xfId="7687" xr:uid="{643E6BC0-F283-434D-B291-9C3DBAF16164}"/>
    <cellStyle name="20% - Accent1 2 2 5 5 3 4 4" xfId="7688" xr:uid="{3D24BB2C-5CE1-4C79-9BA6-D25BDA706591}"/>
    <cellStyle name="20% - Accent1 2 2 5 5 3 5" xfId="7689" xr:uid="{B2C43A71-E726-4795-B118-1A660CA33AEE}"/>
    <cellStyle name="20% - Accent1 2 2 5 5 3 5 2" xfId="7690" xr:uid="{996607A9-3C87-449C-B0B7-6C426EC912B6}"/>
    <cellStyle name="20% - Accent1 2 2 5 5 3 5 2 2" xfId="7691" xr:uid="{AC32980B-C443-4AD2-8179-55EFD44656D6}"/>
    <cellStyle name="20% - Accent1 2 2 5 5 3 5 3" xfId="7692" xr:uid="{16220DA0-3463-4C70-B4FF-848BEB9C8611}"/>
    <cellStyle name="20% - Accent1 2 2 5 5 3 6" xfId="7693" xr:uid="{EF8D1265-5023-458B-84A7-C9021E33597C}"/>
    <cellStyle name="20% - Accent1 2 2 5 5 3 6 2" xfId="7694" xr:uid="{B41FBD8A-1693-43A5-BCDC-C5890F9A975B}"/>
    <cellStyle name="20% - Accent1 2 2 5 5 3 6 2 2" xfId="7695" xr:uid="{7912305B-B0A0-4ECA-9899-29EF7B71346B}"/>
    <cellStyle name="20% - Accent1 2 2 5 5 3 6 3" xfId="7696" xr:uid="{1EB37809-F82D-4F0A-8ECE-5AB3195CED7E}"/>
    <cellStyle name="20% - Accent1 2 2 5 5 3 7" xfId="7697" xr:uid="{9D933C6B-7CA2-4249-883C-10C496B0A525}"/>
    <cellStyle name="20% - Accent1 2 2 5 5 3 7 2" xfId="7698" xr:uid="{1C42D5ED-A87F-4FF6-8B88-F84DF71ADFC0}"/>
    <cellStyle name="20% - Accent1 2 2 5 5 3 8" xfId="7699" xr:uid="{53CAA1D2-8C79-4708-BA9E-40DBA2CA6746}"/>
    <cellStyle name="20% - Accent1 2 2 5 5 3 8 2" xfId="7700" xr:uid="{3DB3BBF1-7D6B-4732-B648-D447B1159094}"/>
    <cellStyle name="20% - Accent1 2 2 5 5 3 9" xfId="7701" xr:uid="{5CA87BA0-6BC0-48DD-8D16-DC3B011B0351}"/>
    <cellStyle name="20% - Accent1 2 2 5 5 4" xfId="7702" xr:uid="{90E8BCBB-4E97-4B8E-B8B9-8A6DA30A4BE4}"/>
    <cellStyle name="20% - Accent1 2 2 5 5 4 2" xfId="7703" xr:uid="{52743195-862D-4E4B-9E84-E2A9EB7F6C81}"/>
    <cellStyle name="20% - Accent1 2 2 5 5 4 2 2" xfId="7704" xr:uid="{53BD4503-D72B-4DB4-8B63-719E627FD350}"/>
    <cellStyle name="20% - Accent1 2 2 5 5 4 2 2 2" xfId="7705" xr:uid="{E5758243-BA2C-44E8-9695-667137B47430}"/>
    <cellStyle name="20% - Accent1 2 2 5 5 4 2 3" xfId="7706" xr:uid="{266667D3-C407-4855-A852-C85A634D084E}"/>
    <cellStyle name="20% - Accent1 2 2 5 5 4 3" xfId="7707" xr:uid="{C8804AB7-4E2B-4D0B-8490-6D820EAAFE7A}"/>
    <cellStyle name="20% - Accent1 2 2 5 5 4 3 2" xfId="7708" xr:uid="{0AC7BE6A-74E1-4B7D-A6BA-2A1B5918C52B}"/>
    <cellStyle name="20% - Accent1 2 2 5 5 4 4" xfId="7709" xr:uid="{8A55F778-0DDA-4E4A-8663-0CE3106BB732}"/>
    <cellStyle name="20% - Accent1 2 2 5 5 5" xfId="7710" xr:uid="{647BABE7-0139-41D1-8D25-52A327F61646}"/>
    <cellStyle name="20% - Accent1 2 2 5 5 5 2" xfId="7711" xr:uid="{1C7D2303-19C5-4774-ACFE-22A344E6ED7D}"/>
    <cellStyle name="20% - Accent1 2 2 5 5 5 2 2" xfId="7712" xr:uid="{137F866B-D404-4798-964F-C5A10DB6CD59}"/>
    <cellStyle name="20% - Accent1 2 2 5 5 5 2 2 2" xfId="7713" xr:uid="{7E380777-7F31-4892-A13F-D1C0D4C1E7A3}"/>
    <cellStyle name="20% - Accent1 2 2 5 5 5 2 3" xfId="7714" xr:uid="{AB92A319-AB54-4E82-814E-8AD6E59883B0}"/>
    <cellStyle name="20% - Accent1 2 2 5 5 5 3" xfId="7715" xr:uid="{AA6E4402-0192-4DAF-BB59-4BFB3B28C3AB}"/>
    <cellStyle name="20% - Accent1 2 2 5 5 5 3 2" xfId="7716" xr:uid="{E981AD58-9339-4E5D-8388-F15E39B1C7C8}"/>
    <cellStyle name="20% - Accent1 2 2 5 5 5 4" xfId="7717" xr:uid="{6FCDB1F0-AC1E-4A13-8FAD-A9631A5C4F2E}"/>
    <cellStyle name="20% - Accent1 2 2 5 5 6" xfId="7718" xr:uid="{06695EE3-E3D5-4738-893C-B736EE6C8940}"/>
    <cellStyle name="20% - Accent1 2 2 5 5 6 2" xfId="7719" xr:uid="{9EBF1FFF-37CE-4D96-97C4-980FAEDD3447}"/>
    <cellStyle name="20% - Accent1 2 2 5 5 6 2 2" xfId="7720" xr:uid="{D7807764-CA9E-47FF-93CC-51990F1CA455}"/>
    <cellStyle name="20% - Accent1 2 2 5 5 6 2 2 2" xfId="7721" xr:uid="{1775CEDF-2406-4F3D-AF6D-5D2925C438AF}"/>
    <cellStyle name="20% - Accent1 2 2 5 5 6 2 3" xfId="7722" xr:uid="{2639FBF2-DFBF-4033-ADB9-D16E37F9A720}"/>
    <cellStyle name="20% - Accent1 2 2 5 5 6 3" xfId="7723" xr:uid="{3B0B5F38-AB22-4137-A2AB-8690421D4FAE}"/>
    <cellStyle name="20% - Accent1 2 2 5 5 6 3 2" xfId="7724" xr:uid="{302A0F8E-93CD-49E4-A5E4-89F29C4302A6}"/>
    <cellStyle name="20% - Accent1 2 2 5 5 6 4" xfId="7725" xr:uid="{ADFE5153-1169-425A-BC81-CCD65126A905}"/>
    <cellStyle name="20% - Accent1 2 2 5 5 7" xfId="7726" xr:uid="{BA57FAF5-07DB-4E05-8359-9332CC94E312}"/>
    <cellStyle name="20% - Accent1 2 2 5 5 7 2" xfId="7727" xr:uid="{9C2F9614-11CF-4149-BD05-DB2A292E3730}"/>
    <cellStyle name="20% - Accent1 2 2 5 5 7 2 2" xfId="7728" xr:uid="{2E74D0B0-48CF-4BD0-8C87-FB9FCDD98937}"/>
    <cellStyle name="20% - Accent1 2 2 5 5 7 3" xfId="7729" xr:uid="{6A86E5A1-F6F0-420E-A621-E89D1ED49739}"/>
    <cellStyle name="20% - Accent1 2 2 5 5 8" xfId="7730" xr:uid="{F4518235-96B5-4301-A984-9595D00956C1}"/>
    <cellStyle name="20% - Accent1 2 2 5 5 8 2" xfId="7731" xr:uid="{5EB7C532-B3C8-4450-B998-89AB5E7D2DC9}"/>
    <cellStyle name="20% - Accent1 2 2 5 5 8 2 2" xfId="7732" xr:uid="{1A55219F-BFD5-4943-8499-DFFC6B3D5F8E}"/>
    <cellStyle name="20% - Accent1 2 2 5 5 8 3" xfId="7733" xr:uid="{E2D71F97-DD4C-40A9-A949-0B2110C15B31}"/>
    <cellStyle name="20% - Accent1 2 2 5 5 9" xfId="7734" xr:uid="{0CDFEF31-716D-494D-9AAD-5EAF29D9F9ED}"/>
    <cellStyle name="20% - Accent1 2 2 5 5 9 2" xfId="7735" xr:uid="{217FFC00-D8CE-442B-90EE-66A65A8690DB}"/>
    <cellStyle name="20% - Accent1 2 2 5 6" xfId="7736" xr:uid="{7E1AAE9C-6244-4EE3-9A34-C0DFEF07D2B3}"/>
    <cellStyle name="20% - Accent1 2 2 5 6 2" xfId="7737" xr:uid="{15A5C159-E4F5-47AE-BA5D-A9DDB7C48F22}"/>
    <cellStyle name="20% - Accent1 2 2 5 6 2 2" xfId="7738" xr:uid="{F095E258-D5EE-4D7F-BF3E-DEEB38EF7155}"/>
    <cellStyle name="20% - Accent1 2 2 5 6 2 2 2" xfId="7739" xr:uid="{C97AE338-C29C-40A1-A626-608BEDFE4774}"/>
    <cellStyle name="20% - Accent1 2 2 5 6 2 2 2 2" xfId="7740" xr:uid="{1EE96B68-B3C4-4C87-BFEE-AE720E9B187C}"/>
    <cellStyle name="20% - Accent1 2 2 5 6 2 2 3" xfId="7741" xr:uid="{FA3354EE-81EC-4E4C-9DF4-B97A8FCC1EAD}"/>
    <cellStyle name="20% - Accent1 2 2 5 6 2 3" xfId="7742" xr:uid="{9D461F86-EAAC-4434-81F3-B696BD00E27C}"/>
    <cellStyle name="20% - Accent1 2 2 5 6 2 3 2" xfId="7743" xr:uid="{ACB2DC10-89DA-4413-BEB5-5CDED886AB4D}"/>
    <cellStyle name="20% - Accent1 2 2 5 6 2 4" xfId="7744" xr:uid="{963CC55A-9166-403C-8173-D851E15A39AD}"/>
    <cellStyle name="20% - Accent1 2 2 5 6 3" xfId="7745" xr:uid="{87387701-DBF0-47D3-A1C4-F1BE6B11A36A}"/>
    <cellStyle name="20% - Accent1 2 2 5 6 3 2" xfId="7746" xr:uid="{406E83C5-6305-4198-ACF1-CD120A9E0E73}"/>
    <cellStyle name="20% - Accent1 2 2 5 6 3 2 2" xfId="7747" xr:uid="{852F9630-2782-4D39-A3EA-491CC0177518}"/>
    <cellStyle name="20% - Accent1 2 2 5 6 3 2 2 2" xfId="7748" xr:uid="{4679AEAF-760D-40C0-B35D-990E99068F08}"/>
    <cellStyle name="20% - Accent1 2 2 5 6 3 2 3" xfId="7749" xr:uid="{5FF058E1-7587-4963-90E5-B101D3EF87CC}"/>
    <cellStyle name="20% - Accent1 2 2 5 6 3 3" xfId="7750" xr:uid="{96FD8FDA-E04A-4205-81F7-9BE5BAF8FFB2}"/>
    <cellStyle name="20% - Accent1 2 2 5 6 3 3 2" xfId="7751" xr:uid="{8DA241BE-EC18-47D0-B8D3-D5F6EB6EE633}"/>
    <cellStyle name="20% - Accent1 2 2 5 6 3 4" xfId="7752" xr:uid="{C7E0B11E-625C-47B9-85CA-82EF098BC8DB}"/>
    <cellStyle name="20% - Accent1 2 2 5 6 4" xfId="7753" xr:uid="{72FE3422-FF11-46D3-B887-1A6991464E13}"/>
    <cellStyle name="20% - Accent1 2 2 5 6 4 2" xfId="7754" xr:uid="{A4BA4A43-347E-45EE-A110-790E980F778A}"/>
    <cellStyle name="20% - Accent1 2 2 5 6 4 2 2" xfId="7755" xr:uid="{8BDDDCAA-56BD-4A06-9B13-B588A5067DC1}"/>
    <cellStyle name="20% - Accent1 2 2 5 6 4 2 2 2" xfId="7756" xr:uid="{B177F2F9-9007-45CA-9FD8-A61A76B3DAFB}"/>
    <cellStyle name="20% - Accent1 2 2 5 6 4 2 3" xfId="7757" xr:uid="{377F709C-6783-4B31-BF1C-C39689DA6981}"/>
    <cellStyle name="20% - Accent1 2 2 5 6 4 3" xfId="7758" xr:uid="{13CE56CA-5532-47B7-B988-BACDF2A70366}"/>
    <cellStyle name="20% - Accent1 2 2 5 6 4 3 2" xfId="7759" xr:uid="{A23BB953-6AFF-481C-BA68-169DFED67F71}"/>
    <cellStyle name="20% - Accent1 2 2 5 6 4 4" xfId="7760" xr:uid="{F800DB51-CB40-466C-A672-76317FD0B2E9}"/>
    <cellStyle name="20% - Accent1 2 2 5 6 5" xfId="7761" xr:uid="{41CED388-0F3A-4308-97C1-CFC7F1A3BBBD}"/>
    <cellStyle name="20% - Accent1 2 2 5 6 5 2" xfId="7762" xr:uid="{338E0170-C4B4-46E0-9E02-11C07F405C70}"/>
    <cellStyle name="20% - Accent1 2 2 5 6 5 2 2" xfId="7763" xr:uid="{7058F347-A216-48EB-A8A7-89F4AB5B6DA5}"/>
    <cellStyle name="20% - Accent1 2 2 5 6 5 3" xfId="7764" xr:uid="{11226C98-5550-405C-A509-C45B3787B46D}"/>
    <cellStyle name="20% - Accent1 2 2 5 6 6" xfId="7765" xr:uid="{4ED18EC5-7502-4BB1-AA71-551172062629}"/>
    <cellStyle name="20% - Accent1 2 2 5 6 6 2" xfId="7766" xr:uid="{95D9CB9C-227B-4741-A027-19D9D4B743C7}"/>
    <cellStyle name="20% - Accent1 2 2 5 6 6 2 2" xfId="7767" xr:uid="{64717076-A4E5-40AE-9D79-C7D399D5543B}"/>
    <cellStyle name="20% - Accent1 2 2 5 6 6 3" xfId="7768" xr:uid="{952E7E8F-03AD-44C1-8A08-727B2FE3CD3B}"/>
    <cellStyle name="20% - Accent1 2 2 5 6 7" xfId="7769" xr:uid="{2434576B-8510-4F50-A485-82671030BD44}"/>
    <cellStyle name="20% - Accent1 2 2 5 6 7 2" xfId="7770" xr:uid="{92B75117-A468-49B5-BC7A-DA94AC3C28CA}"/>
    <cellStyle name="20% - Accent1 2 2 5 6 8" xfId="7771" xr:uid="{823D82AA-8F33-4D13-938A-DC567BBB55B8}"/>
    <cellStyle name="20% - Accent1 2 2 5 6 8 2" xfId="7772" xr:uid="{489BE53D-2CC4-49B5-94BF-B4108D783263}"/>
    <cellStyle name="20% - Accent1 2 2 5 6 9" xfId="7773" xr:uid="{5ACFEF18-D34A-4ABD-ABE4-BEA0B474F8BE}"/>
    <cellStyle name="20% - Accent1 2 2 5 7" xfId="7774" xr:uid="{6018E677-74C3-4753-8C09-4B4E3F2E2F7A}"/>
    <cellStyle name="20% - Accent1 2 2 5 7 2" xfId="7775" xr:uid="{7306546E-565B-4639-9C22-8155DA2699D5}"/>
    <cellStyle name="20% - Accent1 2 2 5 7 2 2" xfId="7776" xr:uid="{DF9693E6-D080-45C4-A938-A2E88E06F80F}"/>
    <cellStyle name="20% - Accent1 2 2 5 7 2 2 2" xfId="7777" xr:uid="{94E3EFA5-FA7F-4761-8496-88078E7F13FF}"/>
    <cellStyle name="20% - Accent1 2 2 5 7 2 2 2 2" xfId="7778" xr:uid="{98EE1A15-16C6-4EA0-A5C3-BEB5B41A6BE5}"/>
    <cellStyle name="20% - Accent1 2 2 5 7 2 2 3" xfId="7779" xr:uid="{84C0220F-3795-4D7D-8085-98A2A6DD4F55}"/>
    <cellStyle name="20% - Accent1 2 2 5 7 2 3" xfId="7780" xr:uid="{8A3318BE-765D-4A88-88DB-A9DB432491C7}"/>
    <cellStyle name="20% - Accent1 2 2 5 7 2 3 2" xfId="7781" xr:uid="{9C48EDF8-6C28-4DB4-98B0-834466BE4457}"/>
    <cellStyle name="20% - Accent1 2 2 5 7 2 4" xfId="7782" xr:uid="{EF338DA9-49FF-419F-8B2D-FF20B2E0FD5A}"/>
    <cellStyle name="20% - Accent1 2 2 5 7 3" xfId="7783" xr:uid="{E73C917C-E619-4C89-843E-BBE14531AA7B}"/>
    <cellStyle name="20% - Accent1 2 2 5 7 3 2" xfId="7784" xr:uid="{B8574EEC-4726-43A1-8C93-319AAB6264C3}"/>
    <cellStyle name="20% - Accent1 2 2 5 7 3 2 2" xfId="7785" xr:uid="{9602233C-204A-4BCF-91D0-1D1B90B26557}"/>
    <cellStyle name="20% - Accent1 2 2 5 7 3 2 2 2" xfId="7786" xr:uid="{37B384B5-5762-436E-A8BF-A42AF7EA3A32}"/>
    <cellStyle name="20% - Accent1 2 2 5 7 3 2 3" xfId="7787" xr:uid="{687A643C-5782-4AB1-8246-6FCD24F03ED6}"/>
    <cellStyle name="20% - Accent1 2 2 5 7 3 3" xfId="7788" xr:uid="{5426A5A9-46CE-4DBA-8E23-6E0904B25295}"/>
    <cellStyle name="20% - Accent1 2 2 5 7 3 3 2" xfId="7789" xr:uid="{F66247ED-6511-4E0C-A132-C0D9B4210241}"/>
    <cellStyle name="20% - Accent1 2 2 5 7 3 4" xfId="7790" xr:uid="{22388CDF-3F45-40DD-B65F-F3FDB25D3E51}"/>
    <cellStyle name="20% - Accent1 2 2 5 7 4" xfId="7791" xr:uid="{D445CBF1-5CF3-4891-B56D-7958B3F9EB9E}"/>
    <cellStyle name="20% - Accent1 2 2 5 7 4 2" xfId="7792" xr:uid="{11FA1A20-FD94-48A1-B61B-8EBF9144D4A0}"/>
    <cellStyle name="20% - Accent1 2 2 5 7 4 2 2" xfId="7793" xr:uid="{244E5A2D-A749-42F1-99DF-AE9631149C5C}"/>
    <cellStyle name="20% - Accent1 2 2 5 7 4 2 2 2" xfId="7794" xr:uid="{AF2E9F74-D3BE-49D3-89B6-F8151A5E6726}"/>
    <cellStyle name="20% - Accent1 2 2 5 7 4 2 3" xfId="7795" xr:uid="{86F78F03-B9BA-467B-BB0E-F762E3D99394}"/>
    <cellStyle name="20% - Accent1 2 2 5 7 4 3" xfId="7796" xr:uid="{7933A6D8-6021-4AB7-924F-8AA3A55C21AE}"/>
    <cellStyle name="20% - Accent1 2 2 5 7 4 3 2" xfId="7797" xr:uid="{7CBE645F-C144-4E52-BB6F-5A594B4CA9CC}"/>
    <cellStyle name="20% - Accent1 2 2 5 7 4 4" xfId="7798" xr:uid="{12131095-1E45-40FE-8618-F753CB94741A}"/>
    <cellStyle name="20% - Accent1 2 2 5 7 5" xfId="7799" xr:uid="{BAFDA68C-3640-48F6-8E2A-C6286E4760D6}"/>
    <cellStyle name="20% - Accent1 2 2 5 7 5 2" xfId="7800" xr:uid="{003F55CB-98EE-467D-BE52-3C4C9C7B610D}"/>
    <cellStyle name="20% - Accent1 2 2 5 7 5 2 2" xfId="7801" xr:uid="{313CC2DE-4335-4F5B-980E-0D87EB438367}"/>
    <cellStyle name="20% - Accent1 2 2 5 7 5 3" xfId="7802" xr:uid="{16254BE6-765A-4D15-A45A-A05B1BB3D760}"/>
    <cellStyle name="20% - Accent1 2 2 5 7 6" xfId="7803" xr:uid="{7D5388FC-5C6A-45A3-9710-DA2966350741}"/>
    <cellStyle name="20% - Accent1 2 2 5 7 6 2" xfId="7804" xr:uid="{AFD2FF99-B785-4976-B9FA-C28B2FEDF7AE}"/>
    <cellStyle name="20% - Accent1 2 2 5 7 6 2 2" xfId="7805" xr:uid="{30132FBE-B0A5-439B-8B64-A55624234A1F}"/>
    <cellStyle name="20% - Accent1 2 2 5 7 6 3" xfId="7806" xr:uid="{DCEF0775-46BD-4385-8AC2-6C10677E94C7}"/>
    <cellStyle name="20% - Accent1 2 2 5 7 7" xfId="7807" xr:uid="{C02706AA-2E0F-41A0-A2A6-E99DD0F11170}"/>
    <cellStyle name="20% - Accent1 2 2 5 7 7 2" xfId="7808" xr:uid="{8D3DCC86-3A35-419D-AC7E-0FE5DB287F8B}"/>
    <cellStyle name="20% - Accent1 2 2 5 7 8" xfId="7809" xr:uid="{F18B5746-09B2-4B11-8531-A77C42B2EDEF}"/>
    <cellStyle name="20% - Accent1 2 2 5 7 8 2" xfId="7810" xr:uid="{F5CBACCC-0FB0-4650-B60E-807FE2804A59}"/>
    <cellStyle name="20% - Accent1 2 2 5 7 9" xfId="7811" xr:uid="{E5D9A640-33CE-4D78-A886-F9507B8CE435}"/>
    <cellStyle name="20% - Accent1 2 2 5 8" xfId="7812" xr:uid="{7FA00190-E43D-42C5-B1A2-99C785434046}"/>
    <cellStyle name="20% - Accent1 2 2 5 8 2" xfId="7813" xr:uid="{BB7DD25B-E2B8-482F-BEAC-911977379E4D}"/>
    <cellStyle name="20% - Accent1 2 2 5 8 2 2" xfId="7814" xr:uid="{E1F04CC1-9BF5-4138-998B-DE2DB16DB15F}"/>
    <cellStyle name="20% - Accent1 2 2 5 8 2 2 2" xfId="7815" xr:uid="{C796E5B8-CFBE-4C45-88E4-5F6585F29551}"/>
    <cellStyle name="20% - Accent1 2 2 5 8 2 3" xfId="7816" xr:uid="{1323E18B-AD90-43DB-9AF4-81441E106EE2}"/>
    <cellStyle name="20% - Accent1 2 2 5 8 3" xfId="7817" xr:uid="{F0EC32CD-0FE7-47E5-A3F7-135C7F849BD1}"/>
    <cellStyle name="20% - Accent1 2 2 5 8 3 2" xfId="7818" xr:uid="{3BF26E3E-7501-496F-AD1A-5CCD9ACE2570}"/>
    <cellStyle name="20% - Accent1 2 2 5 8 4" xfId="7819" xr:uid="{EF2AF3A0-B49E-4DBB-AEE1-4B3BA33C7ECA}"/>
    <cellStyle name="20% - Accent1 2 2 5 9" xfId="7820" xr:uid="{8B5CD19A-63D4-4A1B-A226-33E3A513FDEB}"/>
    <cellStyle name="20% - Accent1 2 2 5 9 2" xfId="7821" xr:uid="{0AD69377-DC0C-48DD-932B-34C60F2B209E}"/>
    <cellStyle name="20% - Accent1 2 2 5 9 2 2" xfId="7822" xr:uid="{DF79A202-FBAD-4C14-A353-F8052CB7DF17}"/>
    <cellStyle name="20% - Accent1 2 2 5 9 2 2 2" xfId="7823" xr:uid="{2B6C3EC7-1B74-44B0-8BBC-40575A889872}"/>
    <cellStyle name="20% - Accent1 2 2 5 9 2 3" xfId="7824" xr:uid="{5B1906B0-79B3-44CF-AB62-9AB6B52906DC}"/>
    <cellStyle name="20% - Accent1 2 2 5 9 3" xfId="7825" xr:uid="{AA72CBD4-70C3-4F01-95E3-7C9A2E80B399}"/>
    <cellStyle name="20% - Accent1 2 2 5 9 3 2" xfId="7826" xr:uid="{2C4FA2C4-FF93-4F41-AE95-C903882CF6C1}"/>
    <cellStyle name="20% - Accent1 2 2 5 9 4" xfId="7827" xr:uid="{9A182A74-7D60-4A94-9C82-174686CFF14E}"/>
    <cellStyle name="20% - Accent1 2 2 6" xfId="7828" xr:uid="{7448AE92-12F9-496B-9F91-5F2682C6BABB}"/>
    <cellStyle name="20% - Accent1 2 2 6 10" xfId="7829" xr:uid="{A5EF14D1-02D7-4478-96D5-AE1629924ECF}"/>
    <cellStyle name="20% - Accent1 2 2 6 10 2" xfId="7830" xr:uid="{394690C3-865C-47BE-A16E-3D3E8EC2D22E}"/>
    <cellStyle name="20% - Accent1 2 2 6 10 2 2" xfId="7831" xr:uid="{80282E35-C39A-499F-8741-CE3114F57DD6}"/>
    <cellStyle name="20% - Accent1 2 2 6 10 3" xfId="7832" xr:uid="{8797DAC6-B24B-481F-9953-2B1E8E083FA4}"/>
    <cellStyle name="20% - Accent1 2 2 6 11" xfId="7833" xr:uid="{6532C0AC-1451-45E0-9418-9159B26F7012}"/>
    <cellStyle name="20% - Accent1 2 2 6 11 2" xfId="7834" xr:uid="{7C68A7E2-BFE5-4622-AD68-0BC6BCB0D684}"/>
    <cellStyle name="20% - Accent1 2 2 6 11 2 2" xfId="7835" xr:uid="{9E429354-87AD-4506-AEAB-6DC3A0A17031}"/>
    <cellStyle name="20% - Accent1 2 2 6 11 3" xfId="7836" xr:uid="{5D0EC9EB-E3CE-4BE1-9042-B1BA059DDDA6}"/>
    <cellStyle name="20% - Accent1 2 2 6 12" xfId="7837" xr:uid="{7B84A995-386F-4F61-805F-FA60D1EF232B}"/>
    <cellStyle name="20% - Accent1 2 2 6 12 2" xfId="7838" xr:uid="{156328AD-DB2E-49D0-9645-0288F5505104}"/>
    <cellStyle name="20% - Accent1 2 2 6 13" xfId="7839" xr:uid="{925C81C3-82C3-409E-9039-D75A1E91646D}"/>
    <cellStyle name="20% - Accent1 2 2 6 13 2" xfId="7840" xr:uid="{89453BD1-A73F-4A4C-BBF5-B7626901E834}"/>
    <cellStyle name="20% - Accent1 2 2 6 14" xfId="7841" xr:uid="{9273982A-65B8-450A-8CB8-BBF3C27653FB}"/>
    <cellStyle name="20% - Accent1 2 2 6 2" xfId="7842" xr:uid="{608F08A4-FA78-45A6-8D5C-C4D0847E6DC1}"/>
    <cellStyle name="20% - Accent1 2 2 6 2 10" xfId="7843" xr:uid="{462C771A-F5AA-4DFD-9099-14E2D3731F10}"/>
    <cellStyle name="20% - Accent1 2 2 6 2 10 2" xfId="7844" xr:uid="{E07CA370-D8B1-4661-A57A-038DC26D71DF}"/>
    <cellStyle name="20% - Accent1 2 2 6 2 11" xfId="7845" xr:uid="{9155C5C5-A952-4B25-9DC5-E82B608A394F}"/>
    <cellStyle name="20% - Accent1 2 2 6 2 2" xfId="7846" xr:uid="{36C9C739-9829-4E4F-BCF5-89E386F8751D}"/>
    <cellStyle name="20% - Accent1 2 2 6 2 2 2" xfId="7847" xr:uid="{6BED0FE9-51B2-4F18-B72C-3E6CE371BA13}"/>
    <cellStyle name="20% - Accent1 2 2 6 2 2 2 2" xfId="7848" xr:uid="{D1F0E843-EF4B-4B8A-AF58-23EF9540B64C}"/>
    <cellStyle name="20% - Accent1 2 2 6 2 2 2 2 2" xfId="7849" xr:uid="{C578AE1F-95B7-4ECB-8FE1-B3E6F205A8BE}"/>
    <cellStyle name="20% - Accent1 2 2 6 2 2 2 2 2 2" xfId="7850" xr:uid="{B454F907-B475-4AB1-8E87-18B2D54B888C}"/>
    <cellStyle name="20% - Accent1 2 2 6 2 2 2 2 3" xfId="7851" xr:uid="{CBCBF46F-15E0-4173-A958-A097848646D4}"/>
    <cellStyle name="20% - Accent1 2 2 6 2 2 2 3" xfId="7852" xr:uid="{1C7C2844-E3B8-44E9-97DC-FB08F58CD3ED}"/>
    <cellStyle name="20% - Accent1 2 2 6 2 2 2 3 2" xfId="7853" xr:uid="{5C27066B-E0CC-4486-99AB-90701FB7A275}"/>
    <cellStyle name="20% - Accent1 2 2 6 2 2 2 4" xfId="7854" xr:uid="{A78BD573-76EC-4F00-A832-712191685B40}"/>
    <cellStyle name="20% - Accent1 2 2 6 2 2 3" xfId="7855" xr:uid="{736B0CF1-ED5D-4527-ACD0-34CB900DBE05}"/>
    <cellStyle name="20% - Accent1 2 2 6 2 2 3 2" xfId="7856" xr:uid="{2CD7DA2D-2C73-46E0-B296-5DBC877AB422}"/>
    <cellStyle name="20% - Accent1 2 2 6 2 2 3 2 2" xfId="7857" xr:uid="{638B1033-7954-44DB-80D0-DF42D2F9C7FD}"/>
    <cellStyle name="20% - Accent1 2 2 6 2 2 3 2 2 2" xfId="7858" xr:uid="{E6B64E01-79B1-4DF4-A9A5-105F8C88DBEF}"/>
    <cellStyle name="20% - Accent1 2 2 6 2 2 3 2 3" xfId="7859" xr:uid="{C08033FA-8CB4-4883-A15E-C3CF64D009D6}"/>
    <cellStyle name="20% - Accent1 2 2 6 2 2 3 3" xfId="7860" xr:uid="{F4241690-D77C-4D23-9391-ABAA54452763}"/>
    <cellStyle name="20% - Accent1 2 2 6 2 2 3 3 2" xfId="7861" xr:uid="{286E3F5E-06B5-4954-8B28-37E94A317D06}"/>
    <cellStyle name="20% - Accent1 2 2 6 2 2 3 4" xfId="7862" xr:uid="{3A1F1B16-F615-4176-86A4-AC29AB861BFC}"/>
    <cellStyle name="20% - Accent1 2 2 6 2 2 4" xfId="7863" xr:uid="{69093439-E810-40A1-A6B2-87D4C1329497}"/>
    <cellStyle name="20% - Accent1 2 2 6 2 2 4 2" xfId="7864" xr:uid="{DCB07F50-AE3C-4CD9-8157-B78E22009709}"/>
    <cellStyle name="20% - Accent1 2 2 6 2 2 4 2 2" xfId="7865" xr:uid="{5D696AA0-814A-4149-9FC5-AB28A85D95E5}"/>
    <cellStyle name="20% - Accent1 2 2 6 2 2 4 2 2 2" xfId="7866" xr:uid="{EBD669BC-4AEF-444E-9B8C-CBB5A266BFAE}"/>
    <cellStyle name="20% - Accent1 2 2 6 2 2 4 2 3" xfId="7867" xr:uid="{F0F65086-3635-4207-8352-E97D3DC491C8}"/>
    <cellStyle name="20% - Accent1 2 2 6 2 2 4 3" xfId="7868" xr:uid="{00789701-0EBC-4845-B651-EBFA22087887}"/>
    <cellStyle name="20% - Accent1 2 2 6 2 2 4 3 2" xfId="7869" xr:uid="{4607134D-C676-46A7-9E6F-07CABC4EE1F0}"/>
    <cellStyle name="20% - Accent1 2 2 6 2 2 4 4" xfId="7870" xr:uid="{79E60723-4A93-4F8D-82F4-C0D76AAAA405}"/>
    <cellStyle name="20% - Accent1 2 2 6 2 2 5" xfId="7871" xr:uid="{5DC6ECC3-D495-44AC-BD4D-CE1DC9AE118D}"/>
    <cellStyle name="20% - Accent1 2 2 6 2 2 5 2" xfId="7872" xr:uid="{E15A2CEF-39F8-44E6-9397-7C1226FEAAF3}"/>
    <cellStyle name="20% - Accent1 2 2 6 2 2 5 2 2" xfId="7873" xr:uid="{2C6DBF80-4B24-496D-8CCE-BC9882C224A8}"/>
    <cellStyle name="20% - Accent1 2 2 6 2 2 5 3" xfId="7874" xr:uid="{B3886180-B7D7-4E65-A2EC-2927D1F5B49F}"/>
    <cellStyle name="20% - Accent1 2 2 6 2 2 6" xfId="7875" xr:uid="{8A23E907-9110-4D61-AE68-8FFB60950DE8}"/>
    <cellStyle name="20% - Accent1 2 2 6 2 2 6 2" xfId="7876" xr:uid="{BC6E834B-29EE-4660-8B45-9E3D10BD1EFF}"/>
    <cellStyle name="20% - Accent1 2 2 6 2 2 6 2 2" xfId="7877" xr:uid="{03C7F662-B014-458B-AE4F-F6CBD4658E8C}"/>
    <cellStyle name="20% - Accent1 2 2 6 2 2 6 3" xfId="7878" xr:uid="{5ECECD07-F5C9-4ECE-95DC-22FF25A435FB}"/>
    <cellStyle name="20% - Accent1 2 2 6 2 2 7" xfId="7879" xr:uid="{08E1C527-4277-4FA3-8B78-5C8A53F49CDB}"/>
    <cellStyle name="20% - Accent1 2 2 6 2 2 7 2" xfId="7880" xr:uid="{3D2CBF7E-EE8A-4C0D-AC33-E6A452F499E0}"/>
    <cellStyle name="20% - Accent1 2 2 6 2 2 8" xfId="7881" xr:uid="{E7D76D02-ACC2-4F97-8766-9334ED9184D7}"/>
    <cellStyle name="20% - Accent1 2 2 6 2 2 8 2" xfId="7882" xr:uid="{92D1C39D-9941-48EF-B49D-6B338987F46B}"/>
    <cellStyle name="20% - Accent1 2 2 6 2 2 9" xfId="7883" xr:uid="{32D8F4B5-D37E-498F-83FC-99FBFD3D6320}"/>
    <cellStyle name="20% - Accent1 2 2 6 2 3" xfId="7884" xr:uid="{50D33189-D31E-457B-9B54-97DC7E7606B6}"/>
    <cellStyle name="20% - Accent1 2 2 6 2 3 2" xfId="7885" xr:uid="{CDB53256-F87C-46EF-A382-240F51AE66F3}"/>
    <cellStyle name="20% - Accent1 2 2 6 2 3 2 2" xfId="7886" xr:uid="{7B7EE422-8A57-4181-BFAC-B16FE9A331FD}"/>
    <cellStyle name="20% - Accent1 2 2 6 2 3 2 2 2" xfId="7887" xr:uid="{71C4775E-09ED-48CF-AB19-C831ABC0E3C0}"/>
    <cellStyle name="20% - Accent1 2 2 6 2 3 2 2 2 2" xfId="7888" xr:uid="{54097354-5217-4541-BA40-6FDBA45FD550}"/>
    <cellStyle name="20% - Accent1 2 2 6 2 3 2 2 3" xfId="7889" xr:uid="{52FF6A36-69CA-4097-9EBC-616EEE5C4E72}"/>
    <cellStyle name="20% - Accent1 2 2 6 2 3 2 3" xfId="7890" xr:uid="{80019C5B-E46D-430A-8781-3A0BEC657997}"/>
    <cellStyle name="20% - Accent1 2 2 6 2 3 2 3 2" xfId="7891" xr:uid="{2DAD1630-05C8-4CD7-BDB5-7ED6BB195CBF}"/>
    <cellStyle name="20% - Accent1 2 2 6 2 3 2 4" xfId="7892" xr:uid="{733FE9BD-EF60-40F4-A152-7E2228C33847}"/>
    <cellStyle name="20% - Accent1 2 2 6 2 3 3" xfId="7893" xr:uid="{4B5DC50E-2818-4F30-916A-9FF3B924834A}"/>
    <cellStyle name="20% - Accent1 2 2 6 2 3 3 2" xfId="7894" xr:uid="{A573698C-7C39-4F91-9461-4FEEE4BFB9DA}"/>
    <cellStyle name="20% - Accent1 2 2 6 2 3 3 2 2" xfId="7895" xr:uid="{D755D42E-FE95-4DED-8069-0472B5DF787E}"/>
    <cellStyle name="20% - Accent1 2 2 6 2 3 3 2 2 2" xfId="7896" xr:uid="{B936D77A-5DFB-400B-A836-F4828BFF7FF5}"/>
    <cellStyle name="20% - Accent1 2 2 6 2 3 3 2 3" xfId="7897" xr:uid="{FDC4A55A-E819-41CD-9A18-A4E094D97402}"/>
    <cellStyle name="20% - Accent1 2 2 6 2 3 3 3" xfId="7898" xr:uid="{8B26AEF4-74E9-4AE7-AAE0-917ED5D4753E}"/>
    <cellStyle name="20% - Accent1 2 2 6 2 3 3 3 2" xfId="7899" xr:uid="{CCA5DE78-97BE-41F6-A7FF-689EF2B45ACA}"/>
    <cellStyle name="20% - Accent1 2 2 6 2 3 3 4" xfId="7900" xr:uid="{1363925B-DE31-44A4-9223-51DF1AB401D1}"/>
    <cellStyle name="20% - Accent1 2 2 6 2 3 4" xfId="7901" xr:uid="{9A848728-D39F-4688-91A1-E96112E528EE}"/>
    <cellStyle name="20% - Accent1 2 2 6 2 3 4 2" xfId="7902" xr:uid="{F42B4436-213E-45D6-8D60-0D746A09F48E}"/>
    <cellStyle name="20% - Accent1 2 2 6 2 3 4 2 2" xfId="7903" xr:uid="{C1A551E5-A144-4756-A768-DD89511E5136}"/>
    <cellStyle name="20% - Accent1 2 2 6 2 3 4 2 2 2" xfId="7904" xr:uid="{818ADEDF-1EEC-4194-9EDD-8CACB6E0D024}"/>
    <cellStyle name="20% - Accent1 2 2 6 2 3 4 2 3" xfId="7905" xr:uid="{1747259C-98B3-4A54-B32A-AAB3537B631A}"/>
    <cellStyle name="20% - Accent1 2 2 6 2 3 4 3" xfId="7906" xr:uid="{788F0D17-6D06-4FEE-A25B-9786CDB328C4}"/>
    <cellStyle name="20% - Accent1 2 2 6 2 3 4 3 2" xfId="7907" xr:uid="{F4FC0DDE-76D4-471E-89D6-F38779082DBB}"/>
    <cellStyle name="20% - Accent1 2 2 6 2 3 4 4" xfId="7908" xr:uid="{044B53FE-F0B4-40EB-86B6-D751846B1419}"/>
    <cellStyle name="20% - Accent1 2 2 6 2 3 5" xfId="7909" xr:uid="{9D94455B-04CE-4686-8BF0-7F97D06F8D1C}"/>
    <cellStyle name="20% - Accent1 2 2 6 2 3 5 2" xfId="7910" xr:uid="{C76EC04F-76B6-426D-A768-5AAE3D2A9A1C}"/>
    <cellStyle name="20% - Accent1 2 2 6 2 3 5 2 2" xfId="7911" xr:uid="{481843DE-F344-4835-8331-85D3DA037947}"/>
    <cellStyle name="20% - Accent1 2 2 6 2 3 5 3" xfId="7912" xr:uid="{6250BBB7-D803-4D7A-BF6C-195C6239B1BE}"/>
    <cellStyle name="20% - Accent1 2 2 6 2 3 6" xfId="7913" xr:uid="{A620813A-A56F-4188-B050-902B0BD91C5B}"/>
    <cellStyle name="20% - Accent1 2 2 6 2 3 6 2" xfId="7914" xr:uid="{1AFFE3E1-C4DA-425A-8DE5-EDE78C866AF6}"/>
    <cellStyle name="20% - Accent1 2 2 6 2 3 6 2 2" xfId="7915" xr:uid="{ADFCDBB5-DC8C-4A12-AFA9-E47E8E373C56}"/>
    <cellStyle name="20% - Accent1 2 2 6 2 3 6 3" xfId="7916" xr:uid="{67933C29-3295-4B98-88C9-4C75E9D2834D}"/>
    <cellStyle name="20% - Accent1 2 2 6 2 3 7" xfId="7917" xr:uid="{CE3ABB5C-B4F4-4C64-B17B-48EAE9E0C787}"/>
    <cellStyle name="20% - Accent1 2 2 6 2 3 7 2" xfId="7918" xr:uid="{2ECB55BC-1E33-4AAC-92E9-49886CFBBC17}"/>
    <cellStyle name="20% - Accent1 2 2 6 2 3 8" xfId="7919" xr:uid="{F85B1D4B-77DF-405B-A6B5-1C06F05DCEAF}"/>
    <cellStyle name="20% - Accent1 2 2 6 2 3 8 2" xfId="7920" xr:uid="{13CEB5B4-9C74-4E5B-B143-AE37B5C13B0E}"/>
    <cellStyle name="20% - Accent1 2 2 6 2 3 9" xfId="7921" xr:uid="{311EB2BC-91A1-45AC-8CBE-7A174073F98C}"/>
    <cellStyle name="20% - Accent1 2 2 6 2 4" xfId="7922" xr:uid="{95B4E2BA-95ED-4FE7-BC13-37DE9FDF0579}"/>
    <cellStyle name="20% - Accent1 2 2 6 2 4 2" xfId="7923" xr:uid="{411C673B-4301-4FB8-9E5F-839F4ACC11AA}"/>
    <cellStyle name="20% - Accent1 2 2 6 2 4 2 2" xfId="7924" xr:uid="{A602C050-6E35-4A5A-A5CC-59F02AE07321}"/>
    <cellStyle name="20% - Accent1 2 2 6 2 4 2 2 2" xfId="7925" xr:uid="{B3AFBA00-55DE-4046-9038-49595E013F6A}"/>
    <cellStyle name="20% - Accent1 2 2 6 2 4 2 3" xfId="7926" xr:uid="{5CBB9BA5-C29A-4A62-B789-70870D1F41E3}"/>
    <cellStyle name="20% - Accent1 2 2 6 2 4 3" xfId="7927" xr:uid="{C127877B-9472-4DC4-A649-EFAF359CA540}"/>
    <cellStyle name="20% - Accent1 2 2 6 2 4 3 2" xfId="7928" xr:uid="{B5CA5955-A7B5-4759-8C04-6C210694A9D9}"/>
    <cellStyle name="20% - Accent1 2 2 6 2 4 4" xfId="7929" xr:uid="{D26AC079-DDB9-49A0-B203-97D06035A173}"/>
    <cellStyle name="20% - Accent1 2 2 6 2 5" xfId="7930" xr:uid="{FA961AE4-013A-43B8-A316-BD82C54F529A}"/>
    <cellStyle name="20% - Accent1 2 2 6 2 5 2" xfId="7931" xr:uid="{E44D429D-CF9A-4029-9725-88CB71B9F666}"/>
    <cellStyle name="20% - Accent1 2 2 6 2 5 2 2" xfId="7932" xr:uid="{AAD79E61-1314-4340-BAB9-E3B163A8CBE6}"/>
    <cellStyle name="20% - Accent1 2 2 6 2 5 2 2 2" xfId="7933" xr:uid="{25A94D5C-F1C8-4486-B4FE-66C8725BAA3C}"/>
    <cellStyle name="20% - Accent1 2 2 6 2 5 2 3" xfId="7934" xr:uid="{F4474410-1412-4796-B629-70275330193C}"/>
    <cellStyle name="20% - Accent1 2 2 6 2 5 3" xfId="7935" xr:uid="{86EB5EA9-75E7-4D66-9D4F-C13B15731F61}"/>
    <cellStyle name="20% - Accent1 2 2 6 2 5 3 2" xfId="7936" xr:uid="{9B68E3E4-775B-4237-A8F1-7B3A65E318B0}"/>
    <cellStyle name="20% - Accent1 2 2 6 2 5 4" xfId="7937" xr:uid="{444FA2D8-13C4-44D9-A40C-F419B029F764}"/>
    <cellStyle name="20% - Accent1 2 2 6 2 6" xfId="7938" xr:uid="{4C0673AB-E497-449F-860C-B52EEFF17A00}"/>
    <cellStyle name="20% - Accent1 2 2 6 2 6 2" xfId="7939" xr:uid="{4DCB4802-5257-4863-9C16-BFAEF89E7F6A}"/>
    <cellStyle name="20% - Accent1 2 2 6 2 6 2 2" xfId="7940" xr:uid="{9F9EE4C0-7A76-465C-BFDC-BCDE2841F426}"/>
    <cellStyle name="20% - Accent1 2 2 6 2 6 2 2 2" xfId="7941" xr:uid="{BF5ED417-7A1C-40DE-BDF4-6C2C4FF4C881}"/>
    <cellStyle name="20% - Accent1 2 2 6 2 6 2 3" xfId="7942" xr:uid="{C2A87DF6-10F4-44D1-A026-0628B2426E51}"/>
    <cellStyle name="20% - Accent1 2 2 6 2 6 3" xfId="7943" xr:uid="{2B1D5047-0D9B-4E71-B000-3B058B962982}"/>
    <cellStyle name="20% - Accent1 2 2 6 2 6 3 2" xfId="7944" xr:uid="{A55228C3-F664-40D8-921C-12F95F05BC4E}"/>
    <cellStyle name="20% - Accent1 2 2 6 2 6 4" xfId="7945" xr:uid="{A755A551-D7CE-483E-B4BB-FC5BDC8B7603}"/>
    <cellStyle name="20% - Accent1 2 2 6 2 7" xfId="7946" xr:uid="{B9A30581-B065-4011-8FDE-A93D2EAF86F8}"/>
    <cellStyle name="20% - Accent1 2 2 6 2 7 2" xfId="7947" xr:uid="{049F1C49-69B0-48F8-A8B1-5DE8F5798463}"/>
    <cellStyle name="20% - Accent1 2 2 6 2 7 2 2" xfId="7948" xr:uid="{4EE1AC1B-9994-4F02-9656-6981F18C8750}"/>
    <cellStyle name="20% - Accent1 2 2 6 2 7 3" xfId="7949" xr:uid="{6C55AE34-7950-4041-8457-FB8C015D6A70}"/>
    <cellStyle name="20% - Accent1 2 2 6 2 8" xfId="7950" xr:uid="{22C36F54-F152-4F42-8AC2-46A8E01D06B6}"/>
    <cellStyle name="20% - Accent1 2 2 6 2 8 2" xfId="7951" xr:uid="{95029EE2-8A28-4397-8571-73E5D6AF7722}"/>
    <cellStyle name="20% - Accent1 2 2 6 2 8 2 2" xfId="7952" xr:uid="{B9584D1D-C435-470C-B9F4-98B7A818818E}"/>
    <cellStyle name="20% - Accent1 2 2 6 2 8 3" xfId="7953" xr:uid="{740E2DA8-DAFE-42A1-875C-3594736CF94A}"/>
    <cellStyle name="20% - Accent1 2 2 6 2 9" xfId="7954" xr:uid="{2AB2D26C-892F-4D2F-890B-CFAB71DCD9DF}"/>
    <cellStyle name="20% - Accent1 2 2 6 2 9 2" xfId="7955" xr:uid="{68EDE9FA-99B5-447C-9DEB-31DCC6D48B1B}"/>
    <cellStyle name="20% - Accent1 2 2 6 3" xfId="7956" xr:uid="{1EB0A241-E54B-4249-875E-8168F23FBB5A}"/>
    <cellStyle name="20% - Accent1 2 2 6 3 10" xfId="7957" xr:uid="{E5C1F420-9715-49C8-8BCE-961E0A0D850C}"/>
    <cellStyle name="20% - Accent1 2 2 6 3 10 2" xfId="7958" xr:uid="{DC49FB1A-5DC2-4E0A-9DAC-A3681181DD75}"/>
    <cellStyle name="20% - Accent1 2 2 6 3 11" xfId="7959" xr:uid="{AA77F953-5EE2-4369-91DD-A159E7E3213F}"/>
    <cellStyle name="20% - Accent1 2 2 6 3 2" xfId="7960" xr:uid="{297767A7-8F4C-46E5-AA57-7BA13D330857}"/>
    <cellStyle name="20% - Accent1 2 2 6 3 2 2" xfId="7961" xr:uid="{2E0E8FA0-6159-4645-A75E-C0C22ABDF01A}"/>
    <cellStyle name="20% - Accent1 2 2 6 3 2 2 2" xfId="7962" xr:uid="{2F1084FC-2550-4484-9DA5-35A6751EEA62}"/>
    <cellStyle name="20% - Accent1 2 2 6 3 2 2 2 2" xfId="7963" xr:uid="{73986270-5F34-4C60-850F-A4630644C7A6}"/>
    <cellStyle name="20% - Accent1 2 2 6 3 2 2 2 2 2" xfId="7964" xr:uid="{200C0AFE-E8AF-4161-8101-AF969CE31EF6}"/>
    <cellStyle name="20% - Accent1 2 2 6 3 2 2 2 3" xfId="7965" xr:uid="{D9587330-41ED-46C4-8446-BA4516489F99}"/>
    <cellStyle name="20% - Accent1 2 2 6 3 2 2 3" xfId="7966" xr:uid="{5444C485-87CC-499D-93C0-B57162A33BB9}"/>
    <cellStyle name="20% - Accent1 2 2 6 3 2 2 3 2" xfId="7967" xr:uid="{738ABD6B-3AA8-4DE5-B628-C1C8691B46A0}"/>
    <cellStyle name="20% - Accent1 2 2 6 3 2 2 4" xfId="7968" xr:uid="{D2C9D559-D1D7-46A3-9612-85E3FF634E34}"/>
    <cellStyle name="20% - Accent1 2 2 6 3 2 3" xfId="7969" xr:uid="{2C80819A-D8E6-4C1F-AC45-CC30EF01459C}"/>
    <cellStyle name="20% - Accent1 2 2 6 3 2 3 2" xfId="7970" xr:uid="{8A5DBF31-3598-418B-8C07-B93E5138A84C}"/>
    <cellStyle name="20% - Accent1 2 2 6 3 2 3 2 2" xfId="7971" xr:uid="{ED8BDE4C-BE70-4B43-AE2C-9F5D5B368A89}"/>
    <cellStyle name="20% - Accent1 2 2 6 3 2 3 2 2 2" xfId="7972" xr:uid="{78D6B65C-1689-4C7B-93AC-F7E6A775F1FA}"/>
    <cellStyle name="20% - Accent1 2 2 6 3 2 3 2 3" xfId="7973" xr:uid="{DA419693-7E6B-4F98-BB08-A08B2CC5210A}"/>
    <cellStyle name="20% - Accent1 2 2 6 3 2 3 3" xfId="7974" xr:uid="{BF1B615A-DFC4-4209-AA32-520E2165D1D5}"/>
    <cellStyle name="20% - Accent1 2 2 6 3 2 3 3 2" xfId="7975" xr:uid="{EE04716C-A6A1-40B9-93A8-EE23D5D183E2}"/>
    <cellStyle name="20% - Accent1 2 2 6 3 2 3 4" xfId="7976" xr:uid="{DBBDB583-4886-49A5-8D9A-CCBB721134BE}"/>
    <cellStyle name="20% - Accent1 2 2 6 3 2 4" xfId="7977" xr:uid="{D8515969-5A5A-4065-8FBD-0B10D503D421}"/>
    <cellStyle name="20% - Accent1 2 2 6 3 2 4 2" xfId="7978" xr:uid="{731E42AA-EA0D-47F4-8A89-57832B45282D}"/>
    <cellStyle name="20% - Accent1 2 2 6 3 2 4 2 2" xfId="7979" xr:uid="{A7051C9D-F653-46F1-89AB-22B42BBF6059}"/>
    <cellStyle name="20% - Accent1 2 2 6 3 2 4 2 2 2" xfId="7980" xr:uid="{267D1165-AC83-45B9-8F0B-A54EA6B623A6}"/>
    <cellStyle name="20% - Accent1 2 2 6 3 2 4 2 3" xfId="7981" xr:uid="{F478548F-16B6-43BA-80F9-EC1B48E8DFE8}"/>
    <cellStyle name="20% - Accent1 2 2 6 3 2 4 3" xfId="7982" xr:uid="{077104E4-EB15-494E-9EDC-56C7F90C92B2}"/>
    <cellStyle name="20% - Accent1 2 2 6 3 2 4 3 2" xfId="7983" xr:uid="{5805F81D-59DA-4DF1-A183-ADA2A7798949}"/>
    <cellStyle name="20% - Accent1 2 2 6 3 2 4 4" xfId="7984" xr:uid="{E4B9C300-E2CD-49CF-A2E4-56B3F530CAC1}"/>
    <cellStyle name="20% - Accent1 2 2 6 3 2 5" xfId="7985" xr:uid="{A980EABE-CF1A-4F1F-9D9A-179F9BECFBC9}"/>
    <cellStyle name="20% - Accent1 2 2 6 3 2 5 2" xfId="7986" xr:uid="{F35E3EB9-8A47-47DB-81EB-182A9FAC5E16}"/>
    <cellStyle name="20% - Accent1 2 2 6 3 2 5 2 2" xfId="7987" xr:uid="{A55C709F-8918-420A-9760-DF992C19A958}"/>
    <cellStyle name="20% - Accent1 2 2 6 3 2 5 3" xfId="7988" xr:uid="{2F886AF8-0412-4A4B-8E7A-EBAFE853FE40}"/>
    <cellStyle name="20% - Accent1 2 2 6 3 2 6" xfId="7989" xr:uid="{BFE2AA5E-BD54-478D-84CC-03004502394A}"/>
    <cellStyle name="20% - Accent1 2 2 6 3 2 6 2" xfId="7990" xr:uid="{0C73FF35-E6C0-418B-AD18-AB2E22AC46DE}"/>
    <cellStyle name="20% - Accent1 2 2 6 3 2 6 2 2" xfId="7991" xr:uid="{61D1B96E-42AB-4386-BAF3-53CA5C217765}"/>
    <cellStyle name="20% - Accent1 2 2 6 3 2 6 3" xfId="7992" xr:uid="{4C2C3E11-F06B-41A1-A977-9E1559648F66}"/>
    <cellStyle name="20% - Accent1 2 2 6 3 2 7" xfId="7993" xr:uid="{E93D7A6D-84CC-4662-8540-C076456D807C}"/>
    <cellStyle name="20% - Accent1 2 2 6 3 2 7 2" xfId="7994" xr:uid="{DDAF2064-CF0B-440A-8B40-FE24F46A0514}"/>
    <cellStyle name="20% - Accent1 2 2 6 3 2 8" xfId="7995" xr:uid="{058E5464-CD36-4C57-9494-4CF6EF3C8321}"/>
    <cellStyle name="20% - Accent1 2 2 6 3 2 8 2" xfId="7996" xr:uid="{D5F4CAF4-007E-4654-8983-891AF6B081CF}"/>
    <cellStyle name="20% - Accent1 2 2 6 3 2 9" xfId="7997" xr:uid="{CB7CF30A-D3AF-4A1D-B495-4A87C8BCE24C}"/>
    <cellStyle name="20% - Accent1 2 2 6 3 3" xfId="7998" xr:uid="{40BC2A71-9E6A-493E-AB4A-152C9FBDAEF5}"/>
    <cellStyle name="20% - Accent1 2 2 6 3 3 2" xfId="7999" xr:uid="{D7CADC95-56D9-4D5D-9FE4-AA46E36F2C1B}"/>
    <cellStyle name="20% - Accent1 2 2 6 3 3 2 2" xfId="8000" xr:uid="{CD2592C9-1435-48F1-96C4-253BED53F3B6}"/>
    <cellStyle name="20% - Accent1 2 2 6 3 3 2 2 2" xfId="8001" xr:uid="{19073C1C-5E34-4DDF-BF0E-2581B36AD46C}"/>
    <cellStyle name="20% - Accent1 2 2 6 3 3 2 2 2 2" xfId="8002" xr:uid="{5EE2932D-6A5B-4176-93E1-40B3D8A10F48}"/>
    <cellStyle name="20% - Accent1 2 2 6 3 3 2 2 3" xfId="8003" xr:uid="{FD712901-C26F-40F3-BEFE-E8B136EB5739}"/>
    <cellStyle name="20% - Accent1 2 2 6 3 3 2 3" xfId="8004" xr:uid="{45D9A082-2491-4D01-84BD-97CE9D5D25B7}"/>
    <cellStyle name="20% - Accent1 2 2 6 3 3 2 3 2" xfId="8005" xr:uid="{C4E89CA9-3E3F-41F2-9611-03ADEA1DF44E}"/>
    <cellStyle name="20% - Accent1 2 2 6 3 3 2 4" xfId="8006" xr:uid="{4E0EE82F-9187-4B8B-99C2-CDC74AE094C5}"/>
    <cellStyle name="20% - Accent1 2 2 6 3 3 3" xfId="8007" xr:uid="{B8C0A24B-7422-432C-A045-2381AA368C04}"/>
    <cellStyle name="20% - Accent1 2 2 6 3 3 3 2" xfId="8008" xr:uid="{181404F2-700E-4703-BC43-CF2C787311F4}"/>
    <cellStyle name="20% - Accent1 2 2 6 3 3 3 2 2" xfId="8009" xr:uid="{8344D45E-F3E0-4472-8019-AF80A8B65FA9}"/>
    <cellStyle name="20% - Accent1 2 2 6 3 3 3 2 2 2" xfId="8010" xr:uid="{49597909-8D8A-466D-AE2F-70DE8A4A778C}"/>
    <cellStyle name="20% - Accent1 2 2 6 3 3 3 2 3" xfId="8011" xr:uid="{F59D6471-AFF9-4A5E-9A41-1581069E04DB}"/>
    <cellStyle name="20% - Accent1 2 2 6 3 3 3 3" xfId="8012" xr:uid="{16953C8B-A927-4821-B373-C535CA8CCF06}"/>
    <cellStyle name="20% - Accent1 2 2 6 3 3 3 3 2" xfId="8013" xr:uid="{8CD5927D-90C8-4720-AA22-21974D132930}"/>
    <cellStyle name="20% - Accent1 2 2 6 3 3 3 4" xfId="8014" xr:uid="{C1BDD171-CC86-4E10-844A-47644C1DC89C}"/>
    <cellStyle name="20% - Accent1 2 2 6 3 3 4" xfId="8015" xr:uid="{0E0D64E9-6665-461B-97F0-2C7F2E08D829}"/>
    <cellStyle name="20% - Accent1 2 2 6 3 3 4 2" xfId="8016" xr:uid="{B7DE9EC7-4D69-4E27-855C-2356E881EC99}"/>
    <cellStyle name="20% - Accent1 2 2 6 3 3 4 2 2" xfId="8017" xr:uid="{E95E5908-4014-4BDB-81B7-9B327638DD71}"/>
    <cellStyle name="20% - Accent1 2 2 6 3 3 4 2 2 2" xfId="8018" xr:uid="{59F0DC00-20A9-4839-94D2-6BBD7552E980}"/>
    <cellStyle name="20% - Accent1 2 2 6 3 3 4 2 3" xfId="8019" xr:uid="{ACA4A9D4-DD37-4DDA-B468-EE8C215BF1BB}"/>
    <cellStyle name="20% - Accent1 2 2 6 3 3 4 3" xfId="8020" xr:uid="{ACA32D52-2B47-4E71-B7E2-254DAF75CEC2}"/>
    <cellStyle name="20% - Accent1 2 2 6 3 3 4 3 2" xfId="8021" xr:uid="{EC0F5045-737D-4A73-8833-5613FD8F3438}"/>
    <cellStyle name="20% - Accent1 2 2 6 3 3 4 4" xfId="8022" xr:uid="{15FCFBE5-70DB-4A74-BB40-B7A79150EF8C}"/>
    <cellStyle name="20% - Accent1 2 2 6 3 3 5" xfId="8023" xr:uid="{7A4F48AD-BFB8-4F70-9A20-CB9877AB2358}"/>
    <cellStyle name="20% - Accent1 2 2 6 3 3 5 2" xfId="8024" xr:uid="{054349A4-31BD-4CAA-8B0B-781EF77E6A3E}"/>
    <cellStyle name="20% - Accent1 2 2 6 3 3 5 2 2" xfId="8025" xr:uid="{00B1F78A-CBEE-4443-A33F-354B47F71B00}"/>
    <cellStyle name="20% - Accent1 2 2 6 3 3 5 3" xfId="8026" xr:uid="{A9897C1D-51DB-47A9-BA98-202F1E10EBF5}"/>
    <cellStyle name="20% - Accent1 2 2 6 3 3 6" xfId="8027" xr:uid="{3F27FCD9-1ECC-407F-B023-DA579C0416A1}"/>
    <cellStyle name="20% - Accent1 2 2 6 3 3 6 2" xfId="8028" xr:uid="{FFE02373-FDB2-4FD2-B16C-8339A61E4FED}"/>
    <cellStyle name="20% - Accent1 2 2 6 3 3 6 2 2" xfId="8029" xr:uid="{E2B48C30-487F-42A0-881E-0F74CDF5C813}"/>
    <cellStyle name="20% - Accent1 2 2 6 3 3 6 3" xfId="8030" xr:uid="{4A321E32-37B3-44B0-A339-DB8FE85B2712}"/>
    <cellStyle name="20% - Accent1 2 2 6 3 3 7" xfId="8031" xr:uid="{B345B764-057D-45A8-805B-DA86726194A1}"/>
    <cellStyle name="20% - Accent1 2 2 6 3 3 7 2" xfId="8032" xr:uid="{37B2DC29-EA23-405B-9F0B-F1EA0DA23834}"/>
    <cellStyle name="20% - Accent1 2 2 6 3 3 8" xfId="8033" xr:uid="{0452C5BF-72D2-45D6-B406-7F4BAE03CE4E}"/>
    <cellStyle name="20% - Accent1 2 2 6 3 3 8 2" xfId="8034" xr:uid="{A08D6024-40F1-4D6D-BEE6-464C1D76DC05}"/>
    <cellStyle name="20% - Accent1 2 2 6 3 3 9" xfId="8035" xr:uid="{27F1BC9B-978D-4D59-A594-874CC4242FB3}"/>
    <cellStyle name="20% - Accent1 2 2 6 3 4" xfId="8036" xr:uid="{00D1254C-F82F-41E0-91DC-43E6A4B61544}"/>
    <cellStyle name="20% - Accent1 2 2 6 3 4 2" xfId="8037" xr:uid="{D319BC94-E234-43D9-B879-125D43725C1F}"/>
    <cellStyle name="20% - Accent1 2 2 6 3 4 2 2" xfId="8038" xr:uid="{7227FC77-95BE-4515-9837-6BB4D42F6886}"/>
    <cellStyle name="20% - Accent1 2 2 6 3 4 2 2 2" xfId="8039" xr:uid="{D7BA7B31-A5D7-4BAE-B73C-9C0ED984AB83}"/>
    <cellStyle name="20% - Accent1 2 2 6 3 4 2 3" xfId="8040" xr:uid="{46BBFDFF-0037-41E2-B521-B28AAF0F74CC}"/>
    <cellStyle name="20% - Accent1 2 2 6 3 4 3" xfId="8041" xr:uid="{67EAACBD-B31D-4983-ADE6-1E617307AADF}"/>
    <cellStyle name="20% - Accent1 2 2 6 3 4 3 2" xfId="8042" xr:uid="{32EB335C-DBF7-4923-8613-4BE37ACBCB45}"/>
    <cellStyle name="20% - Accent1 2 2 6 3 4 4" xfId="8043" xr:uid="{CF3DEBDF-1E0E-455B-A5A1-045434064C67}"/>
    <cellStyle name="20% - Accent1 2 2 6 3 5" xfId="8044" xr:uid="{BB4C7BF2-3C96-4EA8-BC26-8774051D512C}"/>
    <cellStyle name="20% - Accent1 2 2 6 3 5 2" xfId="8045" xr:uid="{9E7B3493-4B96-4B58-99C0-B3ABC99F4CF7}"/>
    <cellStyle name="20% - Accent1 2 2 6 3 5 2 2" xfId="8046" xr:uid="{BF728236-1FC7-4F60-A139-7D0C366A42D8}"/>
    <cellStyle name="20% - Accent1 2 2 6 3 5 2 2 2" xfId="8047" xr:uid="{8C6E5143-3ABB-4CDB-AEB6-E74DD5974685}"/>
    <cellStyle name="20% - Accent1 2 2 6 3 5 2 3" xfId="8048" xr:uid="{28BFFF09-CB5F-4339-BCF4-B7977F5A9315}"/>
    <cellStyle name="20% - Accent1 2 2 6 3 5 3" xfId="8049" xr:uid="{E817FC18-4CB2-4DC8-BE91-EF52C0132D62}"/>
    <cellStyle name="20% - Accent1 2 2 6 3 5 3 2" xfId="8050" xr:uid="{D6D0DBC5-D5E6-473D-9E03-8F41CA6C1BF4}"/>
    <cellStyle name="20% - Accent1 2 2 6 3 5 4" xfId="8051" xr:uid="{B9F42F0D-AEBC-4F68-9677-4EF410ADFE6E}"/>
    <cellStyle name="20% - Accent1 2 2 6 3 6" xfId="8052" xr:uid="{73089F2F-84A4-4E26-8ABD-D142F887C290}"/>
    <cellStyle name="20% - Accent1 2 2 6 3 6 2" xfId="8053" xr:uid="{9CB6388F-3244-44AE-98C4-A84803C1170D}"/>
    <cellStyle name="20% - Accent1 2 2 6 3 6 2 2" xfId="8054" xr:uid="{D1C1948F-C01E-4108-A9E5-521A9C597B8B}"/>
    <cellStyle name="20% - Accent1 2 2 6 3 6 2 2 2" xfId="8055" xr:uid="{9EBE9447-EB87-4BB6-8160-F86E53369730}"/>
    <cellStyle name="20% - Accent1 2 2 6 3 6 2 3" xfId="8056" xr:uid="{CBFA7DA4-7910-4E6C-B918-DB61B1C8D489}"/>
    <cellStyle name="20% - Accent1 2 2 6 3 6 3" xfId="8057" xr:uid="{F2BB4CB2-F2B9-454D-B7A3-66E43D9B1F99}"/>
    <cellStyle name="20% - Accent1 2 2 6 3 6 3 2" xfId="8058" xr:uid="{3474BC00-9863-4C30-97FA-65BBE77EE2F1}"/>
    <cellStyle name="20% - Accent1 2 2 6 3 6 4" xfId="8059" xr:uid="{CE75E0D0-A0EB-4F30-BDD6-36C7AAB4C547}"/>
    <cellStyle name="20% - Accent1 2 2 6 3 7" xfId="8060" xr:uid="{90D589FC-A85C-489B-8584-4679786CF4BA}"/>
    <cellStyle name="20% - Accent1 2 2 6 3 7 2" xfId="8061" xr:uid="{0490362D-9A2F-4FE4-8816-F6650488E564}"/>
    <cellStyle name="20% - Accent1 2 2 6 3 7 2 2" xfId="8062" xr:uid="{5038751C-3C69-4DF5-B3B4-7AD47C795BBE}"/>
    <cellStyle name="20% - Accent1 2 2 6 3 7 3" xfId="8063" xr:uid="{9528D345-4630-4B8C-AC32-87EB99CBB9DC}"/>
    <cellStyle name="20% - Accent1 2 2 6 3 8" xfId="8064" xr:uid="{B8E7CF85-7264-49DD-BE7E-A2A3F68EB48F}"/>
    <cellStyle name="20% - Accent1 2 2 6 3 8 2" xfId="8065" xr:uid="{6602D127-0775-4D06-AD15-955DFA8546F2}"/>
    <cellStyle name="20% - Accent1 2 2 6 3 8 2 2" xfId="8066" xr:uid="{16AE1476-0019-441D-BEFB-91AD46AE0B4A}"/>
    <cellStyle name="20% - Accent1 2 2 6 3 8 3" xfId="8067" xr:uid="{C1311F8E-C949-4A55-8E95-5C7B34DCE53B}"/>
    <cellStyle name="20% - Accent1 2 2 6 3 9" xfId="8068" xr:uid="{8187430D-6BEF-436A-8C33-8A7A2F5D9780}"/>
    <cellStyle name="20% - Accent1 2 2 6 3 9 2" xfId="8069" xr:uid="{90531A23-D109-4173-9BAA-22D8F101959E}"/>
    <cellStyle name="20% - Accent1 2 2 6 4" xfId="8070" xr:uid="{1B18FD82-E9EB-4C67-A5D4-3DE5483E88AB}"/>
    <cellStyle name="20% - Accent1 2 2 6 4 10" xfId="8071" xr:uid="{A5178E11-5538-4B81-8555-F014D54CEE27}"/>
    <cellStyle name="20% - Accent1 2 2 6 4 10 2" xfId="8072" xr:uid="{B18A2F7F-C811-471E-94DE-D14672F75F13}"/>
    <cellStyle name="20% - Accent1 2 2 6 4 11" xfId="8073" xr:uid="{EB9FC30A-7875-4B75-8036-54876EE55422}"/>
    <cellStyle name="20% - Accent1 2 2 6 4 2" xfId="8074" xr:uid="{2067D687-8FB3-44EF-8A69-3FE3E51CF49E}"/>
    <cellStyle name="20% - Accent1 2 2 6 4 2 2" xfId="8075" xr:uid="{ECC2FFD5-4B62-4D02-9723-66F2B5EFFE56}"/>
    <cellStyle name="20% - Accent1 2 2 6 4 2 2 2" xfId="8076" xr:uid="{EDC42F20-D6AF-4B90-BEC7-2D5E8F08C5B7}"/>
    <cellStyle name="20% - Accent1 2 2 6 4 2 2 2 2" xfId="8077" xr:uid="{102EB402-BD5C-4027-9319-371DD4E6D645}"/>
    <cellStyle name="20% - Accent1 2 2 6 4 2 2 2 2 2" xfId="8078" xr:uid="{AD36886F-36F9-4DEB-9DA7-D1BD41EF7D23}"/>
    <cellStyle name="20% - Accent1 2 2 6 4 2 2 2 3" xfId="8079" xr:uid="{A10E4071-E434-4532-A527-2F61231D088C}"/>
    <cellStyle name="20% - Accent1 2 2 6 4 2 2 3" xfId="8080" xr:uid="{83152888-0E11-48A7-A312-B3011FF2BFA2}"/>
    <cellStyle name="20% - Accent1 2 2 6 4 2 2 3 2" xfId="8081" xr:uid="{1823C1E2-EA32-4E58-B46B-12364B176982}"/>
    <cellStyle name="20% - Accent1 2 2 6 4 2 2 4" xfId="8082" xr:uid="{6DE31B1E-00CA-4978-8C4C-603122EC7AB0}"/>
    <cellStyle name="20% - Accent1 2 2 6 4 2 3" xfId="8083" xr:uid="{384B6837-DFD9-4E87-93D7-81BCB37B93F4}"/>
    <cellStyle name="20% - Accent1 2 2 6 4 2 3 2" xfId="8084" xr:uid="{8516A5A3-1DA4-4146-B0DB-C67D3107EE27}"/>
    <cellStyle name="20% - Accent1 2 2 6 4 2 3 2 2" xfId="8085" xr:uid="{471BEB57-4488-4FC8-9934-AC2904EC40A5}"/>
    <cellStyle name="20% - Accent1 2 2 6 4 2 3 2 2 2" xfId="8086" xr:uid="{3D3D9C5E-F38E-4464-B274-C85DDC9E05E1}"/>
    <cellStyle name="20% - Accent1 2 2 6 4 2 3 2 3" xfId="8087" xr:uid="{0C5FD332-0822-4BF3-BB5E-5800A9407C18}"/>
    <cellStyle name="20% - Accent1 2 2 6 4 2 3 3" xfId="8088" xr:uid="{1F8A53E9-AB86-40C7-B199-D88CEE1322CF}"/>
    <cellStyle name="20% - Accent1 2 2 6 4 2 3 3 2" xfId="8089" xr:uid="{0D03EFAC-EC1F-414A-9444-736B743FA6E2}"/>
    <cellStyle name="20% - Accent1 2 2 6 4 2 3 4" xfId="8090" xr:uid="{96C82A29-FA20-4561-86FD-500D90017EBC}"/>
    <cellStyle name="20% - Accent1 2 2 6 4 2 4" xfId="8091" xr:uid="{117BA1B5-7C36-4899-A1FE-AC53880ADBE1}"/>
    <cellStyle name="20% - Accent1 2 2 6 4 2 4 2" xfId="8092" xr:uid="{5264601A-3A0C-4933-B7DE-1230FDEC4C5D}"/>
    <cellStyle name="20% - Accent1 2 2 6 4 2 4 2 2" xfId="8093" xr:uid="{06C617DA-6932-420D-AF9F-6099F9F45F84}"/>
    <cellStyle name="20% - Accent1 2 2 6 4 2 4 2 2 2" xfId="8094" xr:uid="{97182B8D-31A1-44A5-A4C9-FFED95537965}"/>
    <cellStyle name="20% - Accent1 2 2 6 4 2 4 2 3" xfId="8095" xr:uid="{0AD96399-55EF-4F5A-B596-D0E90A5D72FE}"/>
    <cellStyle name="20% - Accent1 2 2 6 4 2 4 3" xfId="8096" xr:uid="{398B2E71-6142-42E6-B3C8-BE355E75504C}"/>
    <cellStyle name="20% - Accent1 2 2 6 4 2 4 3 2" xfId="8097" xr:uid="{6EC5ECF5-7DB3-463E-9C71-B201CA301487}"/>
    <cellStyle name="20% - Accent1 2 2 6 4 2 4 4" xfId="8098" xr:uid="{F13AAA1E-3B9E-4C25-B324-FA8298A18658}"/>
    <cellStyle name="20% - Accent1 2 2 6 4 2 5" xfId="8099" xr:uid="{E9991A1A-36D8-49DC-98A8-9ABF6523AC4F}"/>
    <cellStyle name="20% - Accent1 2 2 6 4 2 5 2" xfId="8100" xr:uid="{2DD8C497-2D9B-465A-91F3-145CFAB472A6}"/>
    <cellStyle name="20% - Accent1 2 2 6 4 2 5 2 2" xfId="8101" xr:uid="{75DA32F0-CBB7-4FE2-AA06-BF54BD9D6A1F}"/>
    <cellStyle name="20% - Accent1 2 2 6 4 2 5 3" xfId="8102" xr:uid="{808725F5-E294-400E-832A-DC689FC658E7}"/>
    <cellStyle name="20% - Accent1 2 2 6 4 2 6" xfId="8103" xr:uid="{0BEC27BF-8BF3-42A2-91CE-D1DC7A4D0179}"/>
    <cellStyle name="20% - Accent1 2 2 6 4 2 6 2" xfId="8104" xr:uid="{2424AA01-3D1E-45A0-AE22-56320F8D177D}"/>
    <cellStyle name="20% - Accent1 2 2 6 4 2 6 2 2" xfId="8105" xr:uid="{F8765AB8-0343-4E7E-9F3C-D7CFB430C5B7}"/>
    <cellStyle name="20% - Accent1 2 2 6 4 2 6 3" xfId="8106" xr:uid="{C060DCB3-4E51-45AD-94E4-B5972ADC7C10}"/>
    <cellStyle name="20% - Accent1 2 2 6 4 2 7" xfId="8107" xr:uid="{359FB749-8FF3-414C-8A9E-5F0D3DC46660}"/>
    <cellStyle name="20% - Accent1 2 2 6 4 2 7 2" xfId="8108" xr:uid="{C75B1B75-1CEC-48F4-9398-259778792B6A}"/>
    <cellStyle name="20% - Accent1 2 2 6 4 2 8" xfId="8109" xr:uid="{F81FAFD1-942B-498D-91CA-FE6402F67CEC}"/>
    <cellStyle name="20% - Accent1 2 2 6 4 2 8 2" xfId="8110" xr:uid="{2A20B8E5-CA0D-4CC8-A93F-68160B613750}"/>
    <cellStyle name="20% - Accent1 2 2 6 4 2 9" xfId="8111" xr:uid="{DF4B698C-444F-4991-8AF4-F09C6AADE9E5}"/>
    <cellStyle name="20% - Accent1 2 2 6 4 3" xfId="8112" xr:uid="{D28C3DAB-9B99-4B76-A198-F680E2FA66E1}"/>
    <cellStyle name="20% - Accent1 2 2 6 4 3 2" xfId="8113" xr:uid="{46D5F727-07D4-4CAC-81E8-D2528735F6E9}"/>
    <cellStyle name="20% - Accent1 2 2 6 4 3 2 2" xfId="8114" xr:uid="{2BB12E3A-AF3C-4C41-840B-E81C278E9CBC}"/>
    <cellStyle name="20% - Accent1 2 2 6 4 3 2 2 2" xfId="8115" xr:uid="{8C7F2337-C80E-4E45-A6EA-21B269433642}"/>
    <cellStyle name="20% - Accent1 2 2 6 4 3 2 2 2 2" xfId="8116" xr:uid="{02E031BF-B513-4FCF-B63A-C25EA13C19CB}"/>
    <cellStyle name="20% - Accent1 2 2 6 4 3 2 2 3" xfId="8117" xr:uid="{36FB85A4-5849-4C5F-9328-012C678EAAE9}"/>
    <cellStyle name="20% - Accent1 2 2 6 4 3 2 3" xfId="8118" xr:uid="{3A72B403-F372-4332-BF7E-9CB88F533ED0}"/>
    <cellStyle name="20% - Accent1 2 2 6 4 3 2 3 2" xfId="8119" xr:uid="{762284CA-50E3-4E6D-83D7-92899483363A}"/>
    <cellStyle name="20% - Accent1 2 2 6 4 3 2 4" xfId="8120" xr:uid="{6DAE8822-A6E5-4681-9961-6C24ACC76DE0}"/>
    <cellStyle name="20% - Accent1 2 2 6 4 3 3" xfId="8121" xr:uid="{CA3145AA-BE29-4F20-A7CA-7B9C83A7B135}"/>
    <cellStyle name="20% - Accent1 2 2 6 4 3 3 2" xfId="8122" xr:uid="{40083DE1-D57E-491F-BAE4-F675239373EC}"/>
    <cellStyle name="20% - Accent1 2 2 6 4 3 3 2 2" xfId="8123" xr:uid="{7D848CAF-7A23-427B-A84D-9DA8E28F7C9D}"/>
    <cellStyle name="20% - Accent1 2 2 6 4 3 3 2 2 2" xfId="8124" xr:uid="{E31BB8F4-2C4D-47EB-9600-01D29471D5A8}"/>
    <cellStyle name="20% - Accent1 2 2 6 4 3 3 2 3" xfId="8125" xr:uid="{F3E2EA20-393F-4D47-9A1B-558EDE266AE5}"/>
    <cellStyle name="20% - Accent1 2 2 6 4 3 3 3" xfId="8126" xr:uid="{318226AC-57A9-4884-AE00-09540A0E86F5}"/>
    <cellStyle name="20% - Accent1 2 2 6 4 3 3 3 2" xfId="8127" xr:uid="{903D03F0-D10A-4C30-B675-5BE1214EF7F2}"/>
    <cellStyle name="20% - Accent1 2 2 6 4 3 3 4" xfId="8128" xr:uid="{C65EAC10-05D9-4740-AA07-889D3E8B8711}"/>
    <cellStyle name="20% - Accent1 2 2 6 4 3 4" xfId="8129" xr:uid="{B3C2A9C2-E40A-4F5D-8010-6151DD41C94E}"/>
    <cellStyle name="20% - Accent1 2 2 6 4 3 4 2" xfId="8130" xr:uid="{B973977A-8075-4CE8-BF3C-953CA21A566C}"/>
    <cellStyle name="20% - Accent1 2 2 6 4 3 4 2 2" xfId="8131" xr:uid="{4DA310A6-0984-4675-8C46-52DE2D0C8047}"/>
    <cellStyle name="20% - Accent1 2 2 6 4 3 4 2 2 2" xfId="8132" xr:uid="{2A6E4785-0F47-4C05-A3A8-9BE1EE0090CB}"/>
    <cellStyle name="20% - Accent1 2 2 6 4 3 4 2 3" xfId="8133" xr:uid="{3181E004-8F4E-4472-9F86-07B44D44A53F}"/>
    <cellStyle name="20% - Accent1 2 2 6 4 3 4 3" xfId="8134" xr:uid="{37FCC690-EA44-42A3-BBA1-3069A048BBD9}"/>
    <cellStyle name="20% - Accent1 2 2 6 4 3 4 3 2" xfId="8135" xr:uid="{81DA6BCF-2D81-4243-A47C-F12B968ED0A0}"/>
    <cellStyle name="20% - Accent1 2 2 6 4 3 4 4" xfId="8136" xr:uid="{FB51BEC7-D423-4CFB-B7AE-A3374B01BD26}"/>
    <cellStyle name="20% - Accent1 2 2 6 4 3 5" xfId="8137" xr:uid="{132BE6C3-B16B-497F-933B-FB004F377D2A}"/>
    <cellStyle name="20% - Accent1 2 2 6 4 3 5 2" xfId="8138" xr:uid="{11B69952-4E0D-4AD8-A446-A9C98C59CB97}"/>
    <cellStyle name="20% - Accent1 2 2 6 4 3 5 2 2" xfId="8139" xr:uid="{91152D4F-C7C2-423A-99D5-DF2D8BD65DE0}"/>
    <cellStyle name="20% - Accent1 2 2 6 4 3 5 3" xfId="8140" xr:uid="{AD3EB133-19D0-4524-8BB5-1FF5EC57895B}"/>
    <cellStyle name="20% - Accent1 2 2 6 4 3 6" xfId="8141" xr:uid="{3F7E4D0D-E3E2-4E29-A1F7-D02B967D6102}"/>
    <cellStyle name="20% - Accent1 2 2 6 4 3 6 2" xfId="8142" xr:uid="{952CAEDE-C17E-4673-A89F-BB767341AB87}"/>
    <cellStyle name="20% - Accent1 2 2 6 4 3 6 2 2" xfId="8143" xr:uid="{8735A9D2-A9D4-4D85-AA28-661ED24550EC}"/>
    <cellStyle name="20% - Accent1 2 2 6 4 3 6 3" xfId="8144" xr:uid="{3D5E3D56-A02F-4EB1-A609-055E64320260}"/>
    <cellStyle name="20% - Accent1 2 2 6 4 3 7" xfId="8145" xr:uid="{FF1168E7-02A3-4804-921E-59F42049F533}"/>
    <cellStyle name="20% - Accent1 2 2 6 4 3 7 2" xfId="8146" xr:uid="{AAF867C6-00B8-47DF-B5A8-75F171691C50}"/>
    <cellStyle name="20% - Accent1 2 2 6 4 3 8" xfId="8147" xr:uid="{69FE2B3B-541A-426A-8687-60B68ED6F37F}"/>
    <cellStyle name="20% - Accent1 2 2 6 4 3 8 2" xfId="8148" xr:uid="{626CE098-5453-4033-B02D-2BF654C08D66}"/>
    <cellStyle name="20% - Accent1 2 2 6 4 3 9" xfId="8149" xr:uid="{B79AA094-3129-476E-A5AA-5C8D709C9BF3}"/>
    <cellStyle name="20% - Accent1 2 2 6 4 4" xfId="8150" xr:uid="{A213D89F-E06B-4C4E-89AC-292095DBED34}"/>
    <cellStyle name="20% - Accent1 2 2 6 4 4 2" xfId="8151" xr:uid="{AEE86875-0988-44FE-91D6-8451FE1B478D}"/>
    <cellStyle name="20% - Accent1 2 2 6 4 4 2 2" xfId="8152" xr:uid="{A807A6C6-CAC6-418C-A73D-1CD04C45FC98}"/>
    <cellStyle name="20% - Accent1 2 2 6 4 4 2 2 2" xfId="8153" xr:uid="{0AF33018-CB9C-4BFC-8F84-A88D9ECAB79C}"/>
    <cellStyle name="20% - Accent1 2 2 6 4 4 2 3" xfId="8154" xr:uid="{27DAB371-BECE-48AE-A92F-46ABCBCD60CE}"/>
    <cellStyle name="20% - Accent1 2 2 6 4 4 3" xfId="8155" xr:uid="{919BEEEA-32A6-4D3E-B7E7-B8FCB3BFE257}"/>
    <cellStyle name="20% - Accent1 2 2 6 4 4 3 2" xfId="8156" xr:uid="{452E12E2-2B81-4489-BB57-0CC90F2BF72B}"/>
    <cellStyle name="20% - Accent1 2 2 6 4 4 4" xfId="8157" xr:uid="{90A8B1F0-82DB-402D-991D-6138EF39D564}"/>
    <cellStyle name="20% - Accent1 2 2 6 4 5" xfId="8158" xr:uid="{1238D4F1-8ED9-43D2-BC94-E21F822BF928}"/>
    <cellStyle name="20% - Accent1 2 2 6 4 5 2" xfId="8159" xr:uid="{85712BC7-6B81-4EE7-92E7-CDBE0DD9AAE4}"/>
    <cellStyle name="20% - Accent1 2 2 6 4 5 2 2" xfId="8160" xr:uid="{71804401-B7DE-410F-A64A-75E75C37E8BC}"/>
    <cellStyle name="20% - Accent1 2 2 6 4 5 2 2 2" xfId="8161" xr:uid="{44814A17-B422-4F2C-87A3-8E8EB9BAA58A}"/>
    <cellStyle name="20% - Accent1 2 2 6 4 5 2 3" xfId="8162" xr:uid="{4EDC2EF2-A2F9-4B1B-AE30-75D2ED1D7DCA}"/>
    <cellStyle name="20% - Accent1 2 2 6 4 5 3" xfId="8163" xr:uid="{29067CAC-9AB1-4E7C-9502-6DAE96754240}"/>
    <cellStyle name="20% - Accent1 2 2 6 4 5 3 2" xfId="8164" xr:uid="{D8F7438C-0CA2-4BC0-84C2-DA35602B846D}"/>
    <cellStyle name="20% - Accent1 2 2 6 4 5 4" xfId="8165" xr:uid="{BF26A717-1D36-4FF4-9776-D3486DA484D8}"/>
    <cellStyle name="20% - Accent1 2 2 6 4 6" xfId="8166" xr:uid="{2758B75A-423F-489D-839E-2844142C23E8}"/>
    <cellStyle name="20% - Accent1 2 2 6 4 6 2" xfId="8167" xr:uid="{6718DB8E-9590-4484-915E-22B6B54379A0}"/>
    <cellStyle name="20% - Accent1 2 2 6 4 6 2 2" xfId="8168" xr:uid="{630A922E-09EB-48D2-8BD3-546B7DAD2917}"/>
    <cellStyle name="20% - Accent1 2 2 6 4 6 2 2 2" xfId="8169" xr:uid="{C4D5CF10-96E3-46E1-BCDC-B8F1FE87457A}"/>
    <cellStyle name="20% - Accent1 2 2 6 4 6 2 3" xfId="8170" xr:uid="{B5E829AA-543E-4FDD-9F00-8DD4A00FA6F7}"/>
    <cellStyle name="20% - Accent1 2 2 6 4 6 3" xfId="8171" xr:uid="{A9066914-00E0-4D5F-8E48-D678D1675135}"/>
    <cellStyle name="20% - Accent1 2 2 6 4 6 3 2" xfId="8172" xr:uid="{93B1FC75-60FF-4601-8573-843B58F025C8}"/>
    <cellStyle name="20% - Accent1 2 2 6 4 6 4" xfId="8173" xr:uid="{4B9F7C66-D87C-4D23-984E-F038C1A9CD01}"/>
    <cellStyle name="20% - Accent1 2 2 6 4 7" xfId="8174" xr:uid="{264DDC5C-0698-4372-9F5E-9EDB52AC70BA}"/>
    <cellStyle name="20% - Accent1 2 2 6 4 7 2" xfId="8175" xr:uid="{3E62A349-6CFC-48AD-A95B-B9D8F2E68036}"/>
    <cellStyle name="20% - Accent1 2 2 6 4 7 2 2" xfId="8176" xr:uid="{1B888A59-6DF8-49E4-89CB-D9542FFDA5DC}"/>
    <cellStyle name="20% - Accent1 2 2 6 4 7 3" xfId="8177" xr:uid="{40F20FEA-3F30-4FB7-B693-E996D55158EA}"/>
    <cellStyle name="20% - Accent1 2 2 6 4 8" xfId="8178" xr:uid="{F7AFE529-32FE-4082-AA38-AED04DA595F7}"/>
    <cellStyle name="20% - Accent1 2 2 6 4 8 2" xfId="8179" xr:uid="{CA039945-9806-4441-9950-5F88F654C60C}"/>
    <cellStyle name="20% - Accent1 2 2 6 4 8 2 2" xfId="8180" xr:uid="{4A61294E-2586-40C4-A200-8CFC973CD631}"/>
    <cellStyle name="20% - Accent1 2 2 6 4 8 3" xfId="8181" xr:uid="{6C521580-5F87-4180-94E3-A22159FCDFC3}"/>
    <cellStyle name="20% - Accent1 2 2 6 4 9" xfId="8182" xr:uid="{EB09CD39-378C-4E28-AD00-6F9789E72CED}"/>
    <cellStyle name="20% - Accent1 2 2 6 4 9 2" xfId="8183" xr:uid="{8257D8B4-D5D6-40B9-BE72-1C48A36A4DB8}"/>
    <cellStyle name="20% - Accent1 2 2 6 5" xfId="8184" xr:uid="{C153E62C-33A7-43B1-A33B-A20C3FB5D4E4}"/>
    <cellStyle name="20% - Accent1 2 2 6 5 2" xfId="8185" xr:uid="{53126839-28D6-4B5A-A450-90FE22068220}"/>
    <cellStyle name="20% - Accent1 2 2 6 5 2 2" xfId="8186" xr:uid="{F3583FED-65A5-4EA9-933E-3EC9D3444F03}"/>
    <cellStyle name="20% - Accent1 2 2 6 5 2 2 2" xfId="8187" xr:uid="{DB1E9FE8-98B8-446C-A9E9-112C36DE789B}"/>
    <cellStyle name="20% - Accent1 2 2 6 5 2 2 2 2" xfId="8188" xr:uid="{83CFFBE6-0720-4AF7-847D-BFAE1E001BAD}"/>
    <cellStyle name="20% - Accent1 2 2 6 5 2 2 3" xfId="8189" xr:uid="{75ADF4F4-59EA-44F2-945B-F2A8E0E39E98}"/>
    <cellStyle name="20% - Accent1 2 2 6 5 2 3" xfId="8190" xr:uid="{151C8487-24D8-4B0A-9789-09C59574B47D}"/>
    <cellStyle name="20% - Accent1 2 2 6 5 2 3 2" xfId="8191" xr:uid="{67451ED9-637F-4E4D-BC24-279566FAF86B}"/>
    <cellStyle name="20% - Accent1 2 2 6 5 2 4" xfId="8192" xr:uid="{FD17D482-845E-4B2E-B4EF-F964E7DF2ED1}"/>
    <cellStyle name="20% - Accent1 2 2 6 5 3" xfId="8193" xr:uid="{073B721F-5CD0-40F4-AE79-28A6B772DBB2}"/>
    <cellStyle name="20% - Accent1 2 2 6 5 3 2" xfId="8194" xr:uid="{D7D573E5-D568-4B26-BFD7-E492DFB77F62}"/>
    <cellStyle name="20% - Accent1 2 2 6 5 3 2 2" xfId="8195" xr:uid="{AFAA38BE-2804-4E3D-929B-CBF66B3F9841}"/>
    <cellStyle name="20% - Accent1 2 2 6 5 3 2 2 2" xfId="8196" xr:uid="{7CD584DB-BEFC-4C5E-AD1F-6F22EB78CCA0}"/>
    <cellStyle name="20% - Accent1 2 2 6 5 3 2 3" xfId="8197" xr:uid="{FC51EE4B-3A0C-4391-BCD4-E18DFEFF29F9}"/>
    <cellStyle name="20% - Accent1 2 2 6 5 3 3" xfId="8198" xr:uid="{80EBC34B-9CC4-4916-8914-5FA7B9623533}"/>
    <cellStyle name="20% - Accent1 2 2 6 5 3 3 2" xfId="8199" xr:uid="{F912EB27-BB0C-4E0F-B0BA-1BAD86F18E76}"/>
    <cellStyle name="20% - Accent1 2 2 6 5 3 4" xfId="8200" xr:uid="{FBA60487-DB60-4B9B-960B-F2FFC1DE7B9D}"/>
    <cellStyle name="20% - Accent1 2 2 6 5 4" xfId="8201" xr:uid="{0DADC266-161C-4DED-BABF-3CF08D4B96BD}"/>
    <cellStyle name="20% - Accent1 2 2 6 5 4 2" xfId="8202" xr:uid="{2E61F1BF-9F5C-470B-AA79-81B78E928BD1}"/>
    <cellStyle name="20% - Accent1 2 2 6 5 4 2 2" xfId="8203" xr:uid="{4EF9B61B-35FE-4CD1-8225-C2F6188307EE}"/>
    <cellStyle name="20% - Accent1 2 2 6 5 4 2 2 2" xfId="8204" xr:uid="{4BF98940-76AF-41BA-A9A5-FE3C48AC296F}"/>
    <cellStyle name="20% - Accent1 2 2 6 5 4 2 3" xfId="8205" xr:uid="{1C2C6952-8FAE-4783-98EC-556263545112}"/>
    <cellStyle name="20% - Accent1 2 2 6 5 4 3" xfId="8206" xr:uid="{B26DEB0D-D15C-480C-9FFC-FC21A072D42C}"/>
    <cellStyle name="20% - Accent1 2 2 6 5 4 3 2" xfId="8207" xr:uid="{2CEB12A9-8293-49EC-B08F-0A0EE20BD97D}"/>
    <cellStyle name="20% - Accent1 2 2 6 5 4 4" xfId="8208" xr:uid="{58F72F98-8C54-47C4-915A-4AD87AB2CB87}"/>
    <cellStyle name="20% - Accent1 2 2 6 5 5" xfId="8209" xr:uid="{CA5D3F63-09A1-4F74-B19E-1AA18883FCE3}"/>
    <cellStyle name="20% - Accent1 2 2 6 5 5 2" xfId="8210" xr:uid="{6FE51A58-DD5A-4A3B-961C-BD07E4C1E4C9}"/>
    <cellStyle name="20% - Accent1 2 2 6 5 5 2 2" xfId="8211" xr:uid="{67D8FA9C-DD5D-41CE-979C-DD60E953E9A6}"/>
    <cellStyle name="20% - Accent1 2 2 6 5 5 3" xfId="8212" xr:uid="{6BADCE3E-E40B-4E1C-922D-3DFEF4DD7577}"/>
    <cellStyle name="20% - Accent1 2 2 6 5 6" xfId="8213" xr:uid="{8904B90D-4BD7-4A3E-BE85-F1F6AFF7A1A6}"/>
    <cellStyle name="20% - Accent1 2 2 6 5 6 2" xfId="8214" xr:uid="{CFFE6D5C-06EB-4A8E-B26D-97EC772AB59C}"/>
    <cellStyle name="20% - Accent1 2 2 6 5 6 2 2" xfId="8215" xr:uid="{D89362E3-1BAB-49D5-8B18-471FC61883B9}"/>
    <cellStyle name="20% - Accent1 2 2 6 5 6 3" xfId="8216" xr:uid="{72D996C9-8581-4B91-A1B6-664C9EAF5D63}"/>
    <cellStyle name="20% - Accent1 2 2 6 5 7" xfId="8217" xr:uid="{7B9D49CB-AE2D-42F7-BEE9-1DCFEC7CD39B}"/>
    <cellStyle name="20% - Accent1 2 2 6 5 7 2" xfId="8218" xr:uid="{9EC31E3E-43D7-43E1-A296-66B2A3C76BB6}"/>
    <cellStyle name="20% - Accent1 2 2 6 5 8" xfId="8219" xr:uid="{648405C6-8AE4-4B83-9ECB-3E46481DB51A}"/>
    <cellStyle name="20% - Accent1 2 2 6 5 8 2" xfId="8220" xr:uid="{A4C70512-3E06-4C9E-8DBC-D6EED886C6DC}"/>
    <cellStyle name="20% - Accent1 2 2 6 5 9" xfId="8221" xr:uid="{24F0DE48-2765-488B-B5D8-DC0F64868926}"/>
    <cellStyle name="20% - Accent1 2 2 6 6" xfId="8222" xr:uid="{FA4AABC9-3403-4BDD-B52E-A9E2000A24B7}"/>
    <cellStyle name="20% - Accent1 2 2 6 6 2" xfId="8223" xr:uid="{A684D58C-75F8-46CB-887A-A4FFD7F09200}"/>
    <cellStyle name="20% - Accent1 2 2 6 6 2 2" xfId="8224" xr:uid="{DA157A21-9632-44F0-BC11-4024B58A131E}"/>
    <cellStyle name="20% - Accent1 2 2 6 6 2 2 2" xfId="8225" xr:uid="{21316C88-4A6E-433B-AB0D-D56B356C82E9}"/>
    <cellStyle name="20% - Accent1 2 2 6 6 2 2 2 2" xfId="8226" xr:uid="{C887D700-FA21-4F5B-B300-9B528BBA8DD5}"/>
    <cellStyle name="20% - Accent1 2 2 6 6 2 2 3" xfId="8227" xr:uid="{8027C14D-1563-4A00-9F98-0CC274F15CA3}"/>
    <cellStyle name="20% - Accent1 2 2 6 6 2 3" xfId="8228" xr:uid="{FBA01D49-858E-412B-9004-C500C9137184}"/>
    <cellStyle name="20% - Accent1 2 2 6 6 2 3 2" xfId="8229" xr:uid="{86446193-BD56-4EB4-BFF1-219E965D64FF}"/>
    <cellStyle name="20% - Accent1 2 2 6 6 2 4" xfId="8230" xr:uid="{0D754D54-6E76-4786-80ED-8376470C918A}"/>
    <cellStyle name="20% - Accent1 2 2 6 6 3" xfId="8231" xr:uid="{B4CF43FA-C466-4875-BE10-AC93576341AB}"/>
    <cellStyle name="20% - Accent1 2 2 6 6 3 2" xfId="8232" xr:uid="{1D9CA9E6-F690-4C5C-B205-F67E188119AE}"/>
    <cellStyle name="20% - Accent1 2 2 6 6 3 2 2" xfId="8233" xr:uid="{DBE9E7E3-A49F-4CE4-8A00-9B1E6EA59BFA}"/>
    <cellStyle name="20% - Accent1 2 2 6 6 3 2 2 2" xfId="8234" xr:uid="{5C293AB4-818D-4B6C-A784-17FC3B5D03E9}"/>
    <cellStyle name="20% - Accent1 2 2 6 6 3 2 3" xfId="8235" xr:uid="{5652D1F6-23D3-4385-BBC7-54B736D319D6}"/>
    <cellStyle name="20% - Accent1 2 2 6 6 3 3" xfId="8236" xr:uid="{5D3BB92D-60AE-4E23-8508-F3D5F52C4F24}"/>
    <cellStyle name="20% - Accent1 2 2 6 6 3 3 2" xfId="8237" xr:uid="{074638C6-572D-47E7-9877-80A3A1E3C0D0}"/>
    <cellStyle name="20% - Accent1 2 2 6 6 3 4" xfId="8238" xr:uid="{70ADD40E-3470-49A8-9BBB-AC7BD8F34B86}"/>
    <cellStyle name="20% - Accent1 2 2 6 6 4" xfId="8239" xr:uid="{D91EFB43-1612-40D8-B41B-8029016830C5}"/>
    <cellStyle name="20% - Accent1 2 2 6 6 4 2" xfId="8240" xr:uid="{6A6E76A2-41D3-4BC3-A7D8-12A43DF90826}"/>
    <cellStyle name="20% - Accent1 2 2 6 6 4 2 2" xfId="8241" xr:uid="{26A4CFFE-3D67-417C-9358-585215F60798}"/>
    <cellStyle name="20% - Accent1 2 2 6 6 4 2 2 2" xfId="8242" xr:uid="{1ECCB831-D3C1-43FB-9365-C237614D2085}"/>
    <cellStyle name="20% - Accent1 2 2 6 6 4 2 3" xfId="8243" xr:uid="{AFFCDADE-E4A2-490B-ACFB-00A0ED4A67D3}"/>
    <cellStyle name="20% - Accent1 2 2 6 6 4 3" xfId="8244" xr:uid="{28C5D819-9EFE-4AD0-B01A-20D8E756F320}"/>
    <cellStyle name="20% - Accent1 2 2 6 6 4 3 2" xfId="8245" xr:uid="{6609AEFC-7DF9-4C8E-979F-982E8717AEFC}"/>
    <cellStyle name="20% - Accent1 2 2 6 6 4 4" xfId="8246" xr:uid="{6F28D2A2-8944-4010-96EA-572BC10F1A5B}"/>
    <cellStyle name="20% - Accent1 2 2 6 6 5" xfId="8247" xr:uid="{0C999A94-E543-4985-8910-B963E8ADCC74}"/>
    <cellStyle name="20% - Accent1 2 2 6 6 5 2" xfId="8248" xr:uid="{5438DC11-FC1F-434E-A5E6-ACCCBCDFF6ED}"/>
    <cellStyle name="20% - Accent1 2 2 6 6 5 2 2" xfId="8249" xr:uid="{A48E5658-1073-45CA-9BA2-DE40344D201B}"/>
    <cellStyle name="20% - Accent1 2 2 6 6 5 3" xfId="8250" xr:uid="{DB0B0D23-1629-4F8D-BEB6-261F9AD96260}"/>
    <cellStyle name="20% - Accent1 2 2 6 6 6" xfId="8251" xr:uid="{36D12CDA-8DBB-46D1-92D8-3CBC3EBEC4D0}"/>
    <cellStyle name="20% - Accent1 2 2 6 6 6 2" xfId="8252" xr:uid="{FE64B28B-F723-454A-843D-DCC751A80D26}"/>
    <cellStyle name="20% - Accent1 2 2 6 6 6 2 2" xfId="8253" xr:uid="{1EC51B47-9EDA-4C69-A08B-CB0D4D437BD8}"/>
    <cellStyle name="20% - Accent1 2 2 6 6 6 3" xfId="8254" xr:uid="{95021770-3835-4537-9829-274480BFB31A}"/>
    <cellStyle name="20% - Accent1 2 2 6 6 7" xfId="8255" xr:uid="{25459454-D239-4E60-8C0D-9C788D921743}"/>
    <cellStyle name="20% - Accent1 2 2 6 6 7 2" xfId="8256" xr:uid="{FBDE6B76-55F6-4978-A54E-82D9E8174EE9}"/>
    <cellStyle name="20% - Accent1 2 2 6 6 8" xfId="8257" xr:uid="{6BE0DF3B-C50F-4BD7-A8F2-E41AE57D8B58}"/>
    <cellStyle name="20% - Accent1 2 2 6 6 8 2" xfId="8258" xr:uid="{FE525D2B-3A5F-4864-AA47-1ECA8740E684}"/>
    <cellStyle name="20% - Accent1 2 2 6 6 9" xfId="8259" xr:uid="{F37FA735-63CA-4BFE-AF12-76A09057A923}"/>
    <cellStyle name="20% - Accent1 2 2 6 7" xfId="8260" xr:uid="{607C8FDE-7A3B-4262-AD63-0F71344480D2}"/>
    <cellStyle name="20% - Accent1 2 2 6 7 2" xfId="8261" xr:uid="{664B33FB-C281-4CB4-9B00-09A236A33130}"/>
    <cellStyle name="20% - Accent1 2 2 6 7 2 2" xfId="8262" xr:uid="{E37CC0E2-E52B-4EB4-9CE7-6A296C4FDA49}"/>
    <cellStyle name="20% - Accent1 2 2 6 7 2 2 2" xfId="8263" xr:uid="{89F5F0AD-5FA8-4615-BF14-89B5C3805302}"/>
    <cellStyle name="20% - Accent1 2 2 6 7 2 3" xfId="8264" xr:uid="{F9C900F2-5DD3-41C9-9944-E21A98F92BD8}"/>
    <cellStyle name="20% - Accent1 2 2 6 7 3" xfId="8265" xr:uid="{5CBD8B37-5AA9-40FF-BBD4-71A4E031CA6D}"/>
    <cellStyle name="20% - Accent1 2 2 6 7 3 2" xfId="8266" xr:uid="{E35775CF-CD7D-4A1A-BFA7-D657A06EE68C}"/>
    <cellStyle name="20% - Accent1 2 2 6 7 4" xfId="8267" xr:uid="{B74775EA-4D96-41AB-87B6-D49777FA75D9}"/>
    <cellStyle name="20% - Accent1 2 2 6 8" xfId="8268" xr:uid="{83D55408-A288-4310-9CDF-3BC99F8F40CB}"/>
    <cellStyle name="20% - Accent1 2 2 6 8 2" xfId="8269" xr:uid="{27A521F3-15F3-4AA6-A10D-4A00E0CC5A10}"/>
    <cellStyle name="20% - Accent1 2 2 6 8 2 2" xfId="8270" xr:uid="{BBDAA348-DB28-4A85-BBC8-DD7FEDD8842A}"/>
    <cellStyle name="20% - Accent1 2 2 6 8 2 2 2" xfId="8271" xr:uid="{3DCBDD58-3B37-4D67-B968-F4C7EF97ABC3}"/>
    <cellStyle name="20% - Accent1 2 2 6 8 2 3" xfId="8272" xr:uid="{D2946B61-210B-4B1A-8721-95606C925EEB}"/>
    <cellStyle name="20% - Accent1 2 2 6 8 3" xfId="8273" xr:uid="{EED87297-3BD0-4C0D-A217-00C0DB7E3C4C}"/>
    <cellStyle name="20% - Accent1 2 2 6 8 3 2" xfId="8274" xr:uid="{53E46CC2-8E18-42C3-99AF-92222F57FAB3}"/>
    <cellStyle name="20% - Accent1 2 2 6 8 4" xfId="8275" xr:uid="{20324505-D7F0-4AE5-8C95-95BFEA8678AC}"/>
    <cellStyle name="20% - Accent1 2 2 6 9" xfId="8276" xr:uid="{F0601042-EF64-42AC-BD70-FA96D7B8481F}"/>
    <cellStyle name="20% - Accent1 2 2 6 9 2" xfId="8277" xr:uid="{440FE910-FAF2-47E1-983A-BE0DAC17EB17}"/>
    <cellStyle name="20% - Accent1 2 2 6 9 2 2" xfId="8278" xr:uid="{859A912C-1045-4090-A4F0-72A1C0CE5BE0}"/>
    <cellStyle name="20% - Accent1 2 2 6 9 2 2 2" xfId="8279" xr:uid="{95C89584-ACE5-48DD-A611-774B6928BD78}"/>
    <cellStyle name="20% - Accent1 2 2 6 9 2 3" xfId="8280" xr:uid="{6EBEF37D-27E4-48C2-98CB-E01D427CE988}"/>
    <cellStyle name="20% - Accent1 2 2 6 9 3" xfId="8281" xr:uid="{1208832A-9C73-4B35-A689-D172480F752F}"/>
    <cellStyle name="20% - Accent1 2 2 6 9 3 2" xfId="8282" xr:uid="{BF5C3E29-61D7-46E1-BBAF-7F587C54940C}"/>
    <cellStyle name="20% - Accent1 2 2 6 9 4" xfId="8283" xr:uid="{D7606584-12D0-4B08-937A-1699B6E2590A}"/>
    <cellStyle name="20% - Accent1 2 2 7" xfId="8284" xr:uid="{B24CF313-273D-41D7-8090-76915C9C7C16}"/>
    <cellStyle name="20% - Accent1 2 2 7 10" xfId="8285" xr:uid="{F8AC1D36-5C00-420F-88CD-D88CC8407639}"/>
    <cellStyle name="20% - Accent1 2 2 7 10 2" xfId="8286" xr:uid="{C75441D0-7820-4BF0-B463-92F826D51966}"/>
    <cellStyle name="20% - Accent1 2 2 7 11" xfId="8287" xr:uid="{3BD50D15-8FBA-4059-BBDE-AC87CBF3564E}"/>
    <cellStyle name="20% - Accent1 2 2 7 11 2" xfId="8288" xr:uid="{4D702668-B92C-444C-BD5C-541C63E99650}"/>
    <cellStyle name="20% - Accent1 2 2 7 12" xfId="8289" xr:uid="{190DE830-E9B5-44EE-981E-A18FF688A3F7}"/>
    <cellStyle name="20% - Accent1 2 2 7 2" xfId="8290" xr:uid="{6A3A93F6-2F8D-4109-BFB3-9377BA99B260}"/>
    <cellStyle name="20% - Accent1 2 2 7 2 10" xfId="8291" xr:uid="{AA9F2C1B-C32A-4D3D-A2EA-B73729A1643B}"/>
    <cellStyle name="20% - Accent1 2 2 7 2 10 2" xfId="8292" xr:uid="{4A5723FB-5241-4C57-A1FA-4589D39AEFEB}"/>
    <cellStyle name="20% - Accent1 2 2 7 2 11" xfId="8293" xr:uid="{022BFE7B-0DA4-4F5F-A2E4-6D57B264C9BA}"/>
    <cellStyle name="20% - Accent1 2 2 7 2 2" xfId="8294" xr:uid="{C80040D0-318B-4A68-81F8-7D56C213DFEF}"/>
    <cellStyle name="20% - Accent1 2 2 7 2 2 2" xfId="8295" xr:uid="{D3DE13AC-CAA0-4E0E-B38D-81CF18B15F29}"/>
    <cellStyle name="20% - Accent1 2 2 7 2 2 2 2" xfId="8296" xr:uid="{4E292F4A-7B37-4371-B45F-44D9CEF71392}"/>
    <cellStyle name="20% - Accent1 2 2 7 2 2 2 2 2" xfId="8297" xr:uid="{6B3DD868-2441-4349-AABF-A053135F82E1}"/>
    <cellStyle name="20% - Accent1 2 2 7 2 2 2 2 2 2" xfId="8298" xr:uid="{E1B11C74-5E4C-4EAB-9A8E-0600233D1CB8}"/>
    <cellStyle name="20% - Accent1 2 2 7 2 2 2 2 3" xfId="8299" xr:uid="{9C03C7E4-B672-44AD-AE62-88BA31E45C7E}"/>
    <cellStyle name="20% - Accent1 2 2 7 2 2 2 3" xfId="8300" xr:uid="{CEB1E3C6-6F64-4479-B214-65C9DA47A141}"/>
    <cellStyle name="20% - Accent1 2 2 7 2 2 2 3 2" xfId="8301" xr:uid="{B8014E4E-4FCD-4359-9D47-B5E01D1C46AE}"/>
    <cellStyle name="20% - Accent1 2 2 7 2 2 2 4" xfId="8302" xr:uid="{957CEF02-BEE0-4713-84E8-CC64DC0CA961}"/>
    <cellStyle name="20% - Accent1 2 2 7 2 2 3" xfId="8303" xr:uid="{14EA1022-6288-40CF-85DF-272193B05A24}"/>
    <cellStyle name="20% - Accent1 2 2 7 2 2 3 2" xfId="8304" xr:uid="{BDA5D775-FA66-4A75-A405-BBE9D484C395}"/>
    <cellStyle name="20% - Accent1 2 2 7 2 2 3 2 2" xfId="8305" xr:uid="{B32D28B0-6ABA-4F0A-8689-5AD78CF8B8FD}"/>
    <cellStyle name="20% - Accent1 2 2 7 2 2 3 2 2 2" xfId="8306" xr:uid="{448B3607-5E57-427A-BD45-ECDE8359400D}"/>
    <cellStyle name="20% - Accent1 2 2 7 2 2 3 2 3" xfId="8307" xr:uid="{6E0858C5-E9D3-49DB-B6F2-823C87D1F267}"/>
    <cellStyle name="20% - Accent1 2 2 7 2 2 3 3" xfId="8308" xr:uid="{0A1149A5-3893-4614-B0E3-2842EF70C254}"/>
    <cellStyle name="20% - Accent1 2 2 7 2 2 3 3 2" xfId="8309" xr:uid="{1616107A-8272-404C-BFD5-5ED3BB4FB121}"/>
    <cellStyle name="20% - Accent1 2 2 7 2 2 3 4" xfId="8310" xr:uid="{34981BA5-6BAE-411D-A214-A956A520DD96}"/>
    <cellStyle name="20% - Accent1 2 2 7 2 2 4" xfId="8311" xr:uid="{D11092E3-E4DF-4710-8408-4B2386BD08FC}"/>
    <cellStyle name="20% - Accent1 2 2 7 2 2 4 2" xfId="8312" xr:uid="{24096866-D285-43EC-AC90-EFF34F2516B5}"/>
    <cellStyle name="20% - Accent1 2 2 7 2 2 4 2 2" xfId="8313" xr:uid="{D4D106DA-639A-478F-A37A-E88DB16FE0CE}"/>
    <cellStyle name="20% - Accent1 2 2 7 2 2 4 2 2 2" xfId="8314" xr:uid="{42A5FC78-E949-43D3-9A10-753F73BD8BEE}"/>
    <cellStyle name="20% - Accent1 2 2 7 2 2 4 2 3" xfId="8315" xr:uid="{F947B587-E4D9-4B94-9E2B-F0F14CFFCD78}"/>
    <cellStyle name="20% - Accent1 2 2 7 2 2 4 3" xfId="8316" xr:uid="{2BB2A1EC-87EF-4C94-B8B5-E56233D22FE6}"/>
    <cellStyle name="20% - Accent1 2 2 7 2 2 4 3 2" xfId="8317" xr:uid="{969521ED-AF49-4ED1-8CCF-2946F5577160}"/>
    <cellStyle name="20% - Accent1 2 2 7 2 2 4 4" xfId="8318" xr:uid="{55D3B240-AC7E-4F74-8606-AC5E1C12018C}"/>
    <cellStyle name="20% - Accent1 2 2 7 2 2 5" xfId="8319" xr:uid="{43EE78BA-21F4-413E-8FC0-3B805014D13C}"/>
    <cellStyle name="20% - Accent1 2 2 7 2 2 5 2" xfId="8320" xr:uid="{C02E2C02-893C-4936-AFE4-8029D26360EF}"/>
    <cellStyle name="20% - Accent1 2 2 7 2 2 5 2 2" xfId="8321" xr:uid="{83801E66-5605-47AE-AB58-819526A79F63}"/>
    <cellStyle name="20% - Accent1 2 2 7 2 2 5 3" xfId="8322" xr:uid="{43342F66-C109-46FE-82F7-897D8C56644E}"/>
    <cellStyle name="20% - Accent1 2 2 7 2 2 6" xfId="8323" xr:uid="{26EA29F2-419E-4330-8303-7A80D7D3FE57}"/>
    <cellStyle name="20% - Accent1 2 2 7 2 2 6 2" xfId="8324" xr:uid="{9C057C26-5B9F-474C-B5CB-DB26A0661E78}"/>
    <cellStyle name="20% - Accent1 2 2 7 2 2 6 2 2" xfId="8325" xr:uid="{DB1AB1C1-20AC-4968-9770-7A1C22503FC1}"/>
    <cellStyle name="20% - Accent1 2 2 7 2 2 6 3" xfId="8326" xr:uid="{246781A7-F389-4123-8479-5FCBCC64660E}"/>
    <cellStyle name="20% - Accent1 2 2 7 2 2 7" xfId="8327" xr:uid="{B8D1E6F4-75D8-4B1A-BC1D-0F0C9307E99C}"/>
    <cellStyle name="20% - Accent1 2 2 7 2 2 7 2" xfId="8328" xr:uid="{095E59E7-4451-46CE-A528-453D23075394}"/>
    <cellStyle name="20% - Accent1 2 2 7 2 2 8" xfId="8329" xr:uid="{72ED6D02-7E2A-48DB-99BA-DBEE3BEA2C1F}"/>
    <cellStyle name="20% - Accent1 2 2 7 2 2 8 2" xfId="8330" xr:uid="{4B6FDD7B-D6DF-4926-87FE-6F81C9337180}"/>
    <cellStyle name="20% - Accent1 2 2 7 2 2 9" xfId="8331" xr:uid="{16B85FD7-929F-4C69-907E-2911970A4F4B}"/>
    <cellStyle name="20% - Accent1 2 2 7 2 3" xfId="8332" xr:uid="{67ACEF96-5D84-4DA1-95F4-4733D31199B8}"/>
    <cellStyle name="20% - Accent1 2 2 7 2 3 2" xfId="8333" xr:uid="{D4C9158F-8128-4665-8570-4422D4AC2A65}"/>
    <cellStyle name="20% - Accent1 2 2 7 2 3 2 2" xfId="8334" xr:uid="{4713DA4E-04DB-401E-A2C0-82CE3DC61268}"/>
    <cellStyle name="20% - Accent1 2 2 7 2 3 2 2 2" xfId="8335" xr:uid="{5AB1E225-7D9C-4E65-B5FB-96D83233769B}"/>
    <cellStyle name="20% - Accent1 2 2 7 2 3 2 2 2 2" xfId="8336" xr:uid="{F8E08FE3-D35C-4F8A-8D24-01DD42A91B60}"/>
    <cellStyle name="20% - Accent1 2 2 7 2 3 2 2 3" xfId="8337" xr:uid="{96E25E1C-EEC8-438D-8595-617982A5FFE5}"/>
    <cellStyle name="20% - Accent1 2 2 7 2 3 2 3" xfId="8338" xr:uid="{9F5445A1-1D3E-4B32-9800-C48642EDDCC7}"/>
    <cellStyle name="20% - Accent1 2 2 7 2 3 2 3 2" xfId="8339" xr:uid="{F904C25C-1435-4510-9CB6-D0002D5E2B15}"/>
    <cellStyle name="20% - Accent1 2 2 7 2 3 2 4" xfId="8340" xr:uid="{1AB1B2FC-D581-4E33-AAC2-C4F148A0C556}"/>
    <cellStyle name="20% - Accent1 2 2 7 2 3 3" xfId="8341" xr:uid="{78331099-DF95-43F8-8671-FCF7FDBC049C}"/>
    <cellStyle name="20% - Accent1 2 2 7 2 3 3 2" xfId="8342" xr:uid="{BDE1FD49-C584-4678-B13B-F03801C7D222}"/>
    <cellStyle name="20% - Accent1 2 2 7 2 3 3 2 2" xfId="8343" xr:uid="{9C44AE16-C751-47F7-A4E3-603BD062CCC3}"/>
    <cellStyle name="20% - Accent1 2 2 7 2 3 3 2 2 2" xfId="8344" xr:uid="{9056705C-CB05-41D2-BFF4-C20B1CC79623}"/>
    <cellStyle name="20% - Accent1 2 2 7 2 3 3 2 3" xfId="8345" xr:uid="{DA03FF7A-D1F3-4FBC-96EE-C5B5143D6D37}"/>
    <cellStyle name="20% - Accent1 2 2 7 2 3 3 3" xfId="8346" xr:uid="{6D669C15-AB45-4199-8628-495F0186359A}"/>
    <cellStyle name="20% - Accent1 2 2 7 2 3 3 3 2" xfId="8347" xr:uid="{03F12CBC-A511-439D-8273-276F50657F88}"/>
    <cellStyle name="20% - Accent1 2 2 7 2 3 3 4" xfId="8348" xr:uid="{A38DFEA7-834C-4889-AB44-6F5BE7203C82}"/>
    <cellStyle name="20% - Accent1 2 2 7 2 3 4" xfId="8349" xr:uid="{2F5147C8-0D9A-4FCA-AD89-C99B4AB214AC}"/>
    <cellStyle name="20% - Accent1 2 2 7 2 3 4 2" xfId="8350" xr:uid="{960DF557-8BC5-427D-8FBF-A98F9E873B23}"/>
    <cellStyle name="20% - Accent1 2 2 7 2 3 4 2 2" xfId="8351" xr:uid="{04B9C7B1-4203-485D-9CB4-4AB807D8FA72}"/>
    <cellStyle name="20% - Accent1 2 2 7 2 3 4 2 2 2" xfId="8352" xr:uid="{BA794311-7DFA-4C35-ACC7-358F19572749}"/>
    <cellStyle name="20% - Accent1 2 2 7 2 3 4 2 3" xfId="8353" xr:uid="{2ADFD07B-DB59-44D5-A2B9-97D70EEBD9E1}"/>
    <cellStyle name="20% - Accent1 2 2 7 2 3 4 3" xfId="8354" xr:uid="{7F2E6057-3C1C-4843-A254-90062F460E14}"/>
    <cellStyle name="20% - Accent1 2 2 7 2 3 4 3 2" xfId="8355" xr:uid="{E03127CF-53D6-46F3-8A47-CDEB47488AA9}"/>
    <cellStyle name="20% - Accent1 2 2 7 2 3 4 4" xfId="8356" xr:uid="{157A9D3A-7F9C-4835-AEC4-C54DD76803CA}"/>
    <cellStyle name="20% - Accent1 2 2 7 2 3 5" xfId="8357" xr:uid="{2A5A1FC7-0B15-46FF-B75E-735EFF20025D}"/>
    <cellStyle name="20% - Accent1 2 2 7 2 3 5 2" xfId="8358" xr:uid="{237D48E6-0643-4C24-A129-213207F9D206}"/>
    <cellStyle name="20% - Accent1 2 2 7 2 3 5 2 2" xfId="8359" xr:uid="{70ACE789-0CD0-44AE-B2F0-7C6AACC271C1}"/>
    <cellStyle name="20% - Accent1 2 2 7 2 3 5 3" xfId="8360" xr:uid="{377DE311-9159-491B-B52D-DB8B623119E8}"/>
    <cellStyle name="20% - Accent1 2 2 7 2 3 6" xfId="8361" xr:uid="{3D03C3DC-4C43-45E7-AB28-99B445902DD8}"/>
    <cellStyle name="20% - Accent1 2 2 7 2 3 6 2" xfId="8362" xr:uid="{7A6AB58B-E326-4E89-BEAD-31AB4B16AB15}"/>
    <cellStyle name="20% - Accent1 2 2 7 2 3 6 2 2" xfId="8363" xr:uid="{91628A20-9D40-4148-954D-8427E106A551}"/>
    <cellStyle name="20% - Accent1 2 2 7 2 3 6 3" xfId="8364" xr:uid="{55C78601-67A8-4F20-8DCC-C06FB4CF8FC2}"/>
    <cellStyle name="20% - Accent1 2 2 7 2 3 7" xfId="8365" xr:uid="{2BE72E2E-D1CA-471E-84D0-600D164AB197}"/>
    <cellStyle name="20% - Accent1 2 2 7 2 3 7 2" xfId="8366" xr:uid="{5ACEE178-C736-49F3-BE86-3E1C57C67D62}"/>
    <cellStyle name="20% - Accent1 2 2 7 2 3 8" xfId="8367" xr:uid="{1D0868A2-DD3A-4124-872F-F3C8C58119B4}"/>
    <cellStyle name="20% - Accent1 2 2 7 2 3 8 2" xfId="8368" xr:uid="{2298AB98-16CC-4C8A-BA81-9D8E922897FB}"/>
    <cellStyle name="20% - Accent1 2 2 7 2 3 9" xfId="8369" xr:uid="{BA63B085-6720-4E5C-9418-9A39C3B6B90B}"/>
    <cellStyle name="20% - Accent1 2 2 7 2 4" xfId="8370" xr:uid="{22B70318-0308-4C4C-A5C5-C3991EA1D652}"/>
    <cellStyle name="20% - Accent1 2 2 7 2 4 2" xfId="8371" xr:uid="{40E9C8CB-2794-4C76-83BD-897116343580}"/>
    <cellStyle name="20% - Accent1 2 2 7 2 4 2 2" xfId="8372" xr:uid="{9697F961-AB41-42A4-9997-CF4EE3AA3D98}"/>
    <cellStyle name="20% - Accent1 2 2 7 2 4 2 2 2" xfId="8373" xr:uid="{1E38FCC4-78CB-41E9-AE59-9E185A558C27}"/>
    <cellStyle name="20% - Accent1 2 2 7 2 4 2 3" xfId="8374" xr:uid="{DE98DFB7-CEAF-4F36-BFDA-E6A5F6952BF2}"/>
    <cellStyle name="20% - Accent1 2 2 7 2 4 3" xfId="8375" xr:uid="{E55481C6-C438-4CB6-8393-BADD38087B5F}"/>
    <cellStyle name="20% - Accent1 2 2 7 2 4 3 2" xfId="8376" xr:uid="{DFDB01EF-6641-45D9-9C23-52AC3065B6C8}"/>
    <cellStyle name="20% - Accent1 2 2 7 2 4 4" xfId="8377" xr:uid="{706476E1-103A-4A03-B041-D0C52BFE0C35}"/>
    <cellStyle name="20% - Accent1 2 2 7 2 5" xfId="8378" xr:uid="{8FFFB9F7-5183-4111-8A6E-95376FC3336A}"/>
    <cellStyle name="20% - Accent1 2 2 7 2 5 2" xfId="8379" xr:uid="{D02C2537-79E4-4AFB-8679-63F5D6C4E50A}"/>
    <cellStyle name="20% - Accent1 2 2 7 2 5 2 2" xfId="8380" xr:uid="{1E23A0C5-DBC2-48AB-80C6-00520C2560FE}"/>
    <cellStyle name="20% - Accent1 2 2 7 2 5 2 2 2" xfId="8381" xr:uid="{37608E24-C1E1-4DF5-86B0-DDE833241FF9}"/>
    <cellStyle name="20% - Accent1 2 2 7 2 5 2 3" xfId="8382" xr:uid="{32CD1CA7-E116-41E7-BA31-03A5F75D702D}"/>
    <cellStyle name="20% - Accent1 2 2 7 2 5 3" xfId="8383" xr:uid="{DA197C28-ADC0-4F1F-95FE-0CE1C94B9085}"/>
    <cellStyle name="20% - Accent1 2 2 7 2 5 3 2" xfId="8384" xr:uid="{C29A53D2-58A3-49AA-BF4C-C07D5DBAF3EA}"/>
    <cellStyle name="20% - Accent1 2 2 7 2 5 4" xfId="8385" xr:uid="{42484B62-5237-47D7-8D03-8FD8C5A49A31}"/>
    <cellStyle name="20% - Accent1 2 2 7 2 6" xfId="8386" xr:uid="{C26566E6-0A7B-4F8E-B9FA-BBD42DC2F94D}"/>
    <cellStyle name="20% - Accent1 2 2 7 2 6 2" xfId="8387" xr:uid="{6F48338B-83CF-45F7-B134-0D31F80950AC}"/>
    <cellStyle name="20% - Accent1 2 2 7 2 6 2 2" xfId="8388" xr:uid="{DA1F0365-4823-40CC-B22A-F535E46DE35A}"/>
    <cellStyle name="20% - Accent1 2 2 7 2 6 2 2 2" xfId="8389" xr:uid="{02DD52BF-64C3-40A7-88E3-8EFE5EAA7372}"/>
    <cellStyle name="20% - Accent1 2 2 7 2 6 2 3" xfId="8390" xr:uid="{D885581B-8A41-4FAC-9065-A55A40ADC100}"/>
    <cellStyle name="20% - Accent1 2 2 7 2 6 3" xfId="8391" xr:uid="{5045377A-F795-4410-B600-2A91BE097EEC}"/>
    <cellStyle name="20% - Accent1 2 2 7 2 6 3 2" xfId="8392" xr:uid="{F1F17A05-EF2D-495F-8EBE-89DF4BCCD3ED}"/>
    <cellStyle name="20% - Accent1 2 2 7 2 6 4" xfId="8393" xr:uid="{461B5A78-BC8C-417D-91F8-7F7C745E3BEE}"/>
    <cellStyle name="20% - Accent1 2 2 7 2 7" xfId="8394" xr:uid="{27FD5EE7-6E9D-4D9E-BF3C-15193D6B6A4F}"/>
    <cellStyle name="20% - Accent1 2 2 7 2 7 2" xfId="8395" xr:uid="{3540AA59-CA95-4A5B-AADF-8B5DA54F8F03}"/>
    <cellStyle name="20% - Accent1 2 2 7 2 7 2 2" xfId="8396" xr:uid="{89B1E87A-7F3C-4152-9289-3C0A229DB8BE}"/>
    <cellStyle name="20% - Accent1 2 2 7 2 7 3" xfId="8397" xr:uid="{6530409C-E031-4D1D-92E1-CE8CCB109DF5}"/>
    <cellStyle name="20% - Accent1 2 2 7 2 8" xfId="8398" xr:uid="{BBAFE973-9496-43CC-894D-69C3ACBD7664}"/>
    <cellStyle name="20% - Accent1 2 2 7 2 8 2" xfId="8399" xr:uid="{1A0D4924-505E-4F18-9E89-D36631F482B2}"/>
    <cellStyle name="20% - Accent1 2 2 7 2 8 2 2" xfId="8400" xr:uid="{5A395A0A-96EC-41D2-9C3E-1F8A8E7BED99}"/>
    <cellStyle name="20% - Accent1 2 2 7 2 8 3" xfId="8401" xr:uid="{B00BE873-2ABB-42E1-AA32-23072252F376}"/>
    <cellStyle name="20% - Accent1 2 2 7 2 9" xfId="8402" xr:uid="{BFAC0D53-24A5-4761-8EFF-F8C60574B132}"/>
    <cellStyle name="20% - Accent1 2 2 7 2 9 2" xfId="8403" xr:uid="{9D0BE62F-0A21-457C-AB0B-8F76D0E232B9}"/>
    <cellStyle name="20% - Accent1 2 2 7 3" xfId="8404" xr:uid="{3F1C7126-4860-4909-9A3A-850A4007C108}"/>
    <cellStyle name="20% - Accent1 2 2 7 3 2" xfId="8405" xr:uid="{7421A59F-8867-4B72-BDB3-2709FA5CC091}"/>
    <cellStyle name="20% - Accent1 2 2 7 3 2 2" xfId="8406" xr:uid="{D398EFDA-0400-4C62-99B6-8A193E2D65F2}"/>
    <cellStyle name="20% - Accent1 2 2 7 3 2 2 2" xfId="8407" xr:uid="{A699A452-828D-4580-A41C-78A00DFD767A}"/>
    <cellStyle name="20% - Accent1 2 2 7 3 2 2 2 2" xfId="8408" xr:uid="{85AE2615-6DCF-4EF9-9ADF-4BEEC7E93DB7}"/>
    <cellStyle name="20% - Accent1 2 2 7 3 2 2 3" xfId="8409" xr:uid="{4F67C607-478B-4A24-AA20-CEED2435BE0A}"/>
    <cellStyle name="20% - Accent1 2 2 7 3 2 3" xfId="8410" xr:uid="{4789281D-F7FA-4B76-A2B8-AA8B8F3AD3F0}"/>
    <cellStyle name="20% - Accent1 2 2 7 3 2 3 2" xfId="8411" xr:uid="{43D9061D-0314-4F26-BB20-FC816CFD067B}"/>
    <cellStyle name="20% - Accent1 2 2 7 3 2 4" xfId="8412" xr:uid="{1678785A-E201-4DA5-908B-45C4E9568613}"/>
    <cellStyle name="20% - Accent1 2 2 7 3 3" xfId="8413" xr:uid="{9406F691-4915-4ADA-82DB-CDE3338A608E}"/>
    <cellStyle name="20% - Accent1 2 2 7 3 3 2" xfId="8414" xr:uid="{498C51AB-288B-448E-9EFB-40F56221C1AF}"/>
    <cellStyle name="20% - Accent1 2 2 7 3 3 2 2" xfId="8415" xr:uid="{EBADA214-655B-4D9D-8701-5FB77BEF817D}"/>
    <cellStyle name="20% - Accent1 2 2 7 3 3 2 2 2" xfId="8416" xr:uid="{691CA07C-F38F-4230-AD5F-929809EE211C}"/>
    <cellStyle name="20% - Accent1 2 2 7 3 3 2 3" xfId="8417" xr:uid="{DCE176FB-19FD-4EF2-9C4A-02C210F82E2A}"/>
    <cellStyle name="20% - Accent1 2 2 7 3 3 3" xfId="8418" xr:uid="{2AE4AFFA-7731-41C8-8EA3-5E73E022D29C}"/>
    <cellStyle name="20% - Accent1 2 2 7 3 3 3 2" xfId="8419" xr:uid="{7BAF6EED-C4D4-43A2-B3CB-F37296EB44BD}"/>
    <cellStyle name="20% - Accent1 2 2 7 3 3 4" xfId="8420" xr:uid="{ACEAC3A2-B546-4C66-A433-DBDB69DFF73C}"/>
    <cellStyle name="20% - Accent1 2 2 7 3 4" xfId="8421" xr:uid="{A9069ECD-F63D-4225-B4A2-7CAC20353477}"/>
    <cellStyle name="20% - Accent1 2 2 7 3 4 2" xfId="8422" xr:uid="{0C2054CA-0427-4EF4-8469-ADFD145F8D73}"/>
    <cellStyle name="20% - Accent1 2 2 7 3 4 2 2" xfId="8423" xr:uid="{6BF59DAB-9361-4CD4-81BA-3E246786EDC5}"/>
    <cellStyle name="20% - Accent1 2 2 7 3 4 2 2 2" xfId="8424" xr:uid="{D051E4A8-88BC-46FF-A27B-5ADC13B4F71C}"/>
    <cellStyle name="20% - Accent1 2 2 7 3 4 2 3" xfId="8425" xr:uid="{8244D587-66E5-456A-864C-C73FCD619359}"/>
    <cellStyle name="20% - Accent1 2 2 7 3 4 3" xfId="8426" xr:uid="{BB1B5673-CB1A-43E5-86C6-1C26D4A6CD57}"/>
    <cellStyle name="20% - Accent1 2 2 7 3 4 3 2" xfId="8427" xr:uid="{B7348144-ACE9-4BE3-8938-51F1202CCE75}"/>
    <cellStyle name="20% - Accent1 2 2 7 3 4 4" xfId="8428" xr:uid="{8FCC325A-A495-410E-B6FE-5EE1B030A2CC}"/>
    <cellStyle name="20% - Accent1 2 2 7 3 5" xfId="8429" xr:uid="{5F066683-2267-417F-A985-29A3C0D94CC6}"/>
    <cellStyle name="20% - Accent1 2 2 7 3 5 2" xfId="8430" xr:uid="{40A5AF78-4BFF-40EB-92CA-EF08A847C81E}"/>
    <cellStyle name="20% - Accent1 2 2 7 3 5 2 2" xfId="8431" xr:uid="{FB61F572-DCFF-4761-BBEE-A1B9DDAAF18C}"/>
    <cellStyle name="20% - Accent1 2 2 7 3 5 3" xfId="8432" xr:uid="{18B4D87D-EB5A-4DB4-BA67-C6021A219647}"/>
    <cellStyle name="20% - Accent1 2 2 7 3 6" xfId="8433" xr:uid="{ACA42343-DF82-421D-9A5B-61EFAF896BAC}"/>
    <cellStyle name="20% - Accent1 2 2 7 3 6 2" xfId="8434" xr:uid="{09CD7814-9D6E-4C79-A4D7-D46B64F0568C}"/>
    <cellStyle name="20% - Accent1 2 2 7 3 6 2 2" xfId="8435" xr:uid="{24EDE64A-97AC-46E7-85F1-5B49D3370A68}"/>
    <cellStyle name="20% - Accent1 2 2 7 3 6 3" xfId="8436" xr:uid="{BBBC1BD1-30C3-42ED-BA0F-2ADCE21EB0C1}"/>
    <cellStyle name="20% - Accent1 2 2 7 3 7" xfId="8437" xr:uid="{1F42577C-9DAD-4A05-AC91-858F10DE27B5}"/>
    <cellStyle name="20% - Accent1 2 2 7 3 7 2" xfId="8438" xr:uid="{A6498363-ADA2-4136-B904-33A3CEDE7923}"/>
    <cellStyle name="20% - Accent1 2 2 7 3 8" xfId="8439" xr:uid="{5EADD1C9-870C-4AE3-A316-91FB483CCB65}"/>
    <cellStyle name="20% - Accent1 2 2 7 3 8 2" xfId="8440" xr:uid="{260A780A-8FA7-4957-9322-DD8A35438FED}"/>
    <cellStyle name="20% - Accent1 2 2 7 3 9" xfId="8441" xr:uid="{CA15BBDE-DC45-4ED5-ADEE-8B508D999EDA}"/>
    <cellStyle name="20% - Accent1 2 2 7 4" xfId="8442" xr:uid="{909C97C7-913D-45BB-B8D8-2787F138B640}"/>
    <cellStyle name="20% - Accent1 2 2 7 4 2" xfId="8443" xr:uid="{F5F5E0DD-9C5B-41C5-9304-430847AB1018}"/>
    <cellStyle name="20% - Accent1 2 2 7 4 2 2" xfId="8444" xr:uid="{AA7C693E-6FF1-438B-9DAE-8B9794A3FC68}"/>
    <cellStyle name="20% - Accent1 2 2 7 4 2 2 2" xfId="8445" xr:uid="{97E7C6CD-9564-4F96-BAA5-5E138728E57B}"/>
    <cellStyle name="20% - Accent1 2 2 7 4 2 2 2 2" xfId="8446" xr:uid="{D515A0C8-98B1-40BD-876E-667C72293604}"/>
    <cellStyle name="20% - Accent1 2 2 7 4 2 2 3" xfId="8447" xr:uid="{6F881952-18B6-49BC-8E58-141FF9848609}"/>
    <cellStyle name="20% - Accent1 2 2 7 4 2 3" xfId="8448" xr:uid="{4D2A41FA-02AF-4C8C-A8EC-F75C03A1DA9B}"/>
    <cellStyle name="20% - Accent1 2 2 7 4 2 3 2" xfId="8449" xr:uid="{59197516-97FA-4E9D-B69D-340C9BDD5FDE}"/>
    <cellStyle name="20% - Accent1 2 2 7 4 2 4" xfId="8450" xr:uid="{999D551A-EE95-4C7A-8C50-69F6260E53FF}"/>
    <cellStyle name="20% - Accent1 2 2 7 4 3" xfId="8451" xr:uid="{5C05003A-4687-4ABF-B6F5-3CDE3B0A80D8}"/>
    <cellStyle name="20% - Accent1 2 2 7 4 3 2" xfId="8452" xr:uid="{D3EF935D-AD44-4139-95FD-4BBCDB96E8C8}"/>
    <cellStyle name="20% - Accent1 2 2 7 4 3 2 2" xfId="8453" xr:uid="{19A548C0-AE42-4711-A6F8-53E1D329DDAB}"/>
    <cellStyle name="20% - Accent1 2 2 7 4 3 2 2 2" xfId="8454" xr:uid="{D441CA4A-107C-494E-9B44-C63D8AB9B1AF}"/>
    <cellStyle name="20% - Accent1 2 2 7 4 3 2 3" xfId="8455" xr:uid="{9BE55508-9FCE-4E97-80CE-8209AC0FC15F}"/>
    <cellStyle name="20% - Accent1 2 2 7 4 3 3" xfId="8456" xr:uid="{FA7835A6-6A25-445A-A6A4-DC078C76E071}"/>
    <cellStyle name="20% - Accent1 2 2 7 4 3 3 2" xfId="8457" xr:uid="{7E220683-7440-4F5C-9F6A-9B635D7E51A9}"/>
    <cellStyle name="20% - Accent1 2 2 7 4 3 4" xfId="8458" xr:uid="{A8AD544D-5837-4070-8EA3-E7FC78D6A613}"/>
    <cellStyle name="20% - Accent1 2 2 7 4 4" xfId="8459" xr:uid="{C6A4678B-CEB6-47E5-ACB9-B58157C9FFF0}"/>
    <cellStyle name="20% - Accent1 2 2 7 4 4 2" xfId="8460" xr:uid="{4B0F92BD-AA55-46F1-8364-D8F7B16BA6B5}"/>
    <cellStyle name="20% - Accent1 2 2 7 4 4 2 2" xfId="8461" xr:uid="{C37964E8-9C6B-46D8-8EA5-02527BAEA71D}"/>
    <cellStyle name="20% - Accent1 2 2 7 4 4 2 2 2" xfId="8462" xr:uid="{DB78A196-174D-4D16-8058-DC0A36680742}"/>
    <cellStyle name="20% - Accent1 2 2 7 4 4 2 3" xfId="8463" xr:uid="{A106A5FF-2317-4182-B505-6D3FB2C459D8}"/>
    <cellStyle name="20% - Accent1 2 2 7 4 4 3" xfId="8464" xr:uid="{5C5B2523-791A-44B2-BA58-D7DEDCEC7671}"/>
    <cellStyle name="20% - Accent1 2 2 7 4 4 3 2" xfId="8465" xr:uid="{E7F2BA1C-560E-40DE-B431-B7351769E5C2}"/>
    <cellStyle name="20% - Accent1 2 2 7 4 4 4" xfId="8466" xr:uid="{A20F8D49-3111-4B4F-A618-63872DD66ACA}"/>
    <cellStyle name="20% - Accent1 2 2 7 4 5" xfId="8467" xr:uid="{02DEB4E7-B6C7-4FEB-BD17-6EB04160D077}"/>
    <cellStyle name="20% - Accent1 2 2 7 4 5 2" xfId="8468" xr:uid="{8F1DD142-5FBD-41C5-9C57-084B2A81F4E6}"/>
    <cellStyle name="20% - Accent1 2 2 7 4 5 2 2" xfId="8469" xr:uid="{6C1BE053-5B28-4AEF-A101-C43894518091}"/>
    <cellStyle name="20% - Accent1 2 2 7 4 5 3" xfId="8470" xr:uid="{428AA1B1-8CE3-4E30-8862-F53F7519A6F6}"/>
    <cellStyle name="20% - Accent1 2 2 7 4 6" xfId="8471" xr:uid="{B5E16C01-A637-48A1-BD5F-3D5874993D3B}"/>
    <cellStyle name="20% - Accent1 2 2 7 4 6 2" xfId="8472" xr:uid="{224D3C9E-CCA6-40AC-BD8A-4567ED4922F3}"/>
    <cellStyle name="20% - Accent1 2 2 7 4 6 2 2" xfId="8473" xr:uid="{6B71E08D-5040-4564-92F2-7DCFD0715C96}"/>
    <cellStyle name="20% - Accent1 2 2 7 4 6 3" xfId="8474" xr:uid="{87A7A5B3-3E65-443E-A340-B0524E07FBB1}"/>
    <cellStyle name="20% - Accent1 2 2 7 4 7" xfId="8475" xr:uid="{87208E36-F8A7-417F-B9FF-6454DE4B4194}"/>
    <cellStyle name="20% - Accent1 2 2 7 4 7 2" xfId="8476" xr:uid="{CC249F19-1FA4-42B5-B17C-BE9288AA59F0}"/>
    <cellStyle name="20% - Accent1 2 2 7 4 8" xfId="8477" xr:uid="{E7D8E2A9-E458-4D2E-B1DF-4C9EB313ABF3}"/>
    <cellStyle name="20% - Accent1 2 2 7 4 8 2" xfId="8478" xr:uid="{6069F91C-1A09-436F-B0FB-936C5AC6170C}"/>
    <cellStyle name="20% - Accent1 2 2 7 4 9" xfId="8479" xr:uid="{D6F85369-51A4-4069-9685-344051EA3506}"/>
    <cellStyle name="20% - Accent1 2 2 7 5" xfId="8480" xr:uid="{81823801-14A6-4553-BF1E-7BCA07D941A1}"/>
    <cellStyle name="20% - Accent1 2 2 7 5 2" xfId="8481" xr:uid="{CB38E07B-EC3B-485C-9941-0D88E6FC7489}"/>
    <cellStyle name="20% - Accent1 2 2 7 5 2 2" xfId="8482" xr:uid="{530C2CCC-C489-454A-83CA-C07ECD1604A8}"/>
    <cellStyle name="20% - Accent1 2 2 7 5 2 2 2" xfId="8483" xr:uid="{8BF19700-FC8D-476D-B696-8E2371275CFA}"/>
    <cellStyle name="20% - Accent1 2 2 7 5 2 3" xfId="8484" xr:uid="{F1B498C0-AD78-4EB6-8C14-1E7BBD3F53C0}"/>
    <cellStyle name="20% - Accent1 2 2 7 5 3" xfId="8485" xr:uid="{43D20847-7E84-432F-94E8-930067D90A58}"/>
    <cellStyle name="20% - Accent1 2 2 7 5 3 2" xfId="8486" xr:uid="{D21034CE-8320-4FB4-BD93-CB26CFCCFA66}"/>
    <cellStyle name="20% - Accent1 2 2 7 5 4" xfId="8487" xr:uid="{5F68D69B-57DD-4422-BC8E-0A1E5D78136B}"/>
    <cellStyle name="20% - Accent1 2 2 7 6" xfId="8488" xr:uid="{C487EF12-A013-4EC6-943E-AA270AD1CCA8}"/>
    <cellStyle name="20% - Accent1 2 2 7 6 2" xfId="8489" xr:uid="{4DAAE4D1-5C42-4AD8-B8B2-1BAA7DB45A8A}"/>
    <cellStyle name="20% - Accent1 2 2 7 6 2 2" xfId="8490" xr:uid="{607D3603-3892-486D-B5EC-CB3A75A32671}"/>
    <cellStyle name="20% - Accent1 2 2 7 6 2 2 2" xfId="8491" xr:uid="{3A232427-15B0-476E-AADD-AFBCAA81D2A2}"/>
    <cellStyle name="20% - Accent1 2 2 7 6 2 3" xfId="8492" xr:uid="{4301D7AC-AE23-4440-98BA-ECCE66AAC882}"/>
    <cellStyle name="20% - Accent1 2 2 7 6 3" xfId="8493" xr:uid="{3C84299D-5FB2-4830-9F07-C7EC3B29DF49}"/>
    <cellStyle name="20% - Accent1 2 2 7 6 3 2" xfId="8494" xr:uid="{9B6FA7CD-58D4-483D-BE69-46D17D6DD964}"/>
    <cellStyle name="20% - Accent1 2 2 7 6 4" xfId="8495" xr:uid="{1EFED029-0527-4561-8C40-0B057B764A91}"/>
    <cellStyle name="20% - Accent1 2 2 7 7" xfId="8496" xr:uid="{5ED3DB88-1374-4CDB-A33E-B60804C23B74}"/>
    <cellStyle name="20% - Accent1 2 2 7 7 2" xfId="8497" xr:uid="{E9D4FBEB-6D7E-420D-A799-FE4F09A796E0}"/>
    <cellStyle name="20% - Accent1 2 2 7 7 2 2" xfId="8498" xr:uid="{AB9CD871-B8B4-4249-B727-BF5BA50A8B32}"/>
    <cellStyle name="20% - Accent1 2 2 7 7 2 2 2" xfId="8499" xr:uid="{A3E2A1D3-469B-4A01-AD34-5F7887B7E55E}"/>
    <cellStyle name="20% - Accent1 2 2 7 7 2 3" xfId="8500" xr:uid="{5D51F192-E6CE-4BD9-BDB0-86DC982E3AD5}"/>
    <cellStyle name="20% - Accent1 2 2 7 7 3" xfId="8501" xr:uid="{5FD1E5C8-B025-4034-A2E6-5609E71238EB}"/>
    <cellStyle name="20% - Accent1 2 2 7 7 3 2" xfId="8502" xr:uid="{016F1B62-6144-4C80-982D-F82C759F450F}"/>
    <cellStyle name="20% - Accent1 2 2 7 7 4" xfId="8503" xr:uid="{DB482322-0A15-4DCD-B6FE-B5FC23533A6E}"/>
    <cellStyle name="20% - Accent1 2 2 7 8" xfId="8504" xr:uid="{F7EFDF1E-9DB2-4579-A086-DB93F000D956}"/>
    <cellStyle name="20% - Accent1 2 2 7 8 2" xfId="8505" xr:uid="{82A127A7-70C9-4FCE-964D-1190B680817F}"/>
    <cellStyle name="20% - Accent1 2 2 7 8 2 2" xfId="8506" xr:uid="{E22A6D3F-729C-4C5C-9EDF-CC0753BE137C}"/>
    <cellStyle name="20% - Accent1 2 2 7 8 3" xfId="8507" xr:uid="{5B61CF0B-28CE-4A55-8595-3B5BDCDD34E3}"/>
    <cellStyle name="20% - Accent1 2 2 7 9" xfId="8508" xr:uid="{CB43435E-EC44-4C34-B3D2-7F51FECB145A}"/>
    <cellStyle name="20% - Accent1 2 2 7 9 2" xfId="8509" xr:uid="{33674E2E-0A5F-45B5-9633-E8FD45B33D25}"/>
    <cellStyle name="20% - Accent1 2 2 7 9 2 2" xfId="8510" xr:uid="{A2C91128-74CA-4370-BE2E-E79024443269}"/>
    <cellStyle name="20% - Accent1 2 2 7 9 3" xfId="8511" xr:uid="{2B286E17-5689-40B7-9EEB-65DE9B6A2217}"/>
    <cellStyle name="20% - Accent1 2 2 8" xfId="8512" xr:uid="{A92A40FB-2782-43BA-822F-D6CBF222805B}"/>
    <cellStyle name="20% - Accent1 2 2 8 10" xfId="8513" xr:uid="{31DC12C6-EF18-46A7-95CA-C251CA37C708}"/>
    <cellStyle name="20% - Accent1 2 2 8 10 2" xfId="8514" xr:uid="{52AAE152-8099-48BB-8032-8E4B606E237F}"/>
    <cellStyle name="20% - Accent1 2 2 8 11" xfId="8515" xr:uid="{02865A01-3A71-4612-9D54-77897F6D1AF7}"/>
    <cellStyle name="20% - Accent1 2 2 8 2" xfId="8516" xr:uid="{B7A22D95-EFBB-46D0-94A3-10BD98571113}"/>
    <cellStyle name="20% - Accent1 2 2 8 2 2" xfId="8517" xr:uid="{5D0C95CA-F67A-4DCF-800B-07350DCBA559}"/>
    <cellStyle name="20% - Accent1 2 2 8 2 2 2" xfId="8518" xr:uid="{956B7135-2F02-46DA-B7C3-87696C459455}"/>
    <cellStyle name="20% - Accent1 2 2 8 2 2 2 2" xfId="8519" xr:uid="{791485DA-F651-4AFB-A530-6EAF4E13A408}"/>
    <cellStyle name="20% - Accent1 2 2 8 2 2 2 2 2" xfId="8520" xr:uid="{E368E6CC-5F9C-4FF6-BFF9-8CC057E33CBA}"/>
    <cellStyle name="20% - Accent1 2 2 8 2 2 2 3" xfId="8521" xr:uid="{95BF6957-21A8-476F-AF18-CBC5643F951B}"/>
    <cellStyle name="20% - Accent1 2 2 8 2 2 3" xfId="8522" xr:uid="{0CB1C03C-706E-4D56-B3D4-8E0141095E67}"/>
    <cellStyle name="20% - Accent1 2 2 8 2 2 3 2" xfId="8523" xr:uid="{05A82609-6F17-4EA2-AC2B-E7898E9F279A}"/>
    <cellStyle name="20% - Accent1 2 2 8 2 2 4" xfId="8524" xr:uid="{5A68B1B6-F988-44A7-A578-4A731A0ED7AB}"/>
    <cellStyle name="20% - Accent1 2 2 8 2 3" xfId="8525" xr:uid="{C1D2C2B5-155D-49A6-BBE9-ED645A349ED2}"/>
    <cellStyle name="20% - Accent1 2 2 8 2 3 2" xfId="8526" xr:uid="{21ABE31D-24A5-48A8-82B2-26BDB0CCA974}"/>
    <cellStyle name="20% - Accent1 2 2 8 2 3 2 2" xfId="8527" xr:uid="{75BC4A12-27E3-452B-B1CE-4EA93479CD88}"/>
    <cellStyle name="20% - Accent1 2 2 8 2 3 2 2 2" xfId="8528" xr:uid="{8E9B70F6-0069-43E0-9895-FFCFF3E82CE6}"/>
    <cellStyle name="20% - Accent1 2 2 8 2 3 2 3" xfId="8529" xr:uid="{F82C6D0F-FF78-4955-9914-0A1DD9B3B0D6}"/>
    <cellStyle name="20% - Accent1 2 2 8 2 3 3" xfId="8530" xr:uid="{14F0C8C3-BE0A-427A-BBF5-8B76415C28E0}"/>
    <cellStyle name="20% - Accent1 2 2 8 2 3 3 2" xfId="8531" xr:uid="{810BF798-BD37-469D-AE05-FD390CBCC66A}"/>
    <cellStyle name="20% - Accent1 2 2 8 2 3 4" xfId="8532" xr:uid="{50786231-D0D7-4C67-8743-A4338ACDAF78}"/>
    <cellStyle name="20% - Accent1 2 2 8 2 4" xfId="8533" xr:uid="{B174D42F-3437-4BA9-9C1C-986D91A7F055}"/>
    <cellStyle name="20% - Accent1 2 2 8 2 4 2" xfId="8534" xr:uid="{8C337DD0-620D-414E-AE6A-9E604E9B9BD0}"/>
    <cellStyle name="20% - Accent1 2 2 8 2 4 2 2" xfId="8535" xr:uid="{245453C0-2851-482D-9284-42A4ED111ADF}"/>
    <cellStyle name="20% - Accent1 2 2 8 2 4 2 2 2" xfId="8536" xr:uid="{4CEA38E8-2450-4814-9FB9-92B04143E2AE}"/>
    <cellStyle name="20% - Accent1 2 2 8 2 4 2 3" xfId="8537" xr:uid="{E7FE4BE6-6770-41D1-A07A-E6C42DFFA811}"/>
    <cellStyle name="20% - Accent1 2 2 8 2 4 3" xfId="8538" xr:uid="{5FFA601F-CFE8-481A-B5B0-3F4254110C2F}"/>
    <cellStyle name="20% - Accent1 2 2 8 2 4 3 2" xfId="8539" xr:uid="{4DCB4E33-468C-4E8A-98BB-D786CF06D974}"/>
    <cellStyle name="20% - Accent1 2 2 8 2 4 4" xfId="8540" xr:uid="{EA9C42EE-F6B7-41B6-A794-2A54FA01078C}"/>
    <cellStyle name="20% - Accent1 2 2 8 2 5" xfId="8541" xr:uid="{737C8B24-9DDF-4FFF-9F6D-23020B424680}"/>
    <cellStyle name="20% - Accent1 2 2 8 2 5 2" xfId="8542" xr:uid="{0DB11D47-1C1F-4478-ADAB-EE224B7DB8C4}"/>
    <cellStyle name="20% - Accent1 2 2 8 2 5 2 2" xfId="8543" xr:uid="{9E4C5803-37F9-49C4-96C4-7599CE987E02}"/>
    <cellStyle name="20% - Accent1 2 2 8 2 5 3" xfId="8544" xr:uid="{766F8620-E419-41F8-BFA6-7B019CF32FE6}"/>
    <cellStyle name="20% - Accent1 2 2 8 2 6" xfId="8545" xr:uid="{5DF56C8B-0862-41C8-86D8-89A5A266A218}"/>
    <cellStyle name="20% - Accent1 2 2 8 2 6 2" xfId="8546" xr:uid="{6C9BD64B-BE44-4BB2-9D29-21008CE32D2E}"/>
    <cellStyle name="20% - Accent1 2 2 8 2 6 2 2" xfId="8547" xr:uid="{1DBF8E4A-9165-42E1-918A-E3EC561F6019}"/>
    <cellStyle name="20% - Accent1 2 2 8 2 6 3" xfId="8548" xr:uid="{5D3E7D50-D38F-4BCB-B86F-56B5413F9FCA}"/>
    <cellStyle name="20% - Accent1 2 2 8 2 7" xfId="8549" xr:uid="{E89CF546-11F7-4305-A522-41D3BF6C5D87}"/>
    <cellStyle name="20% - Accent1 2 2 8 2 7 2" xfId="8550" xr:uid="{4DE9685B-8D43-4EBB-9417-3FFD9D67FCC4}"/>
    <cellStyle name="20% - Accent1 2 2 8 2 8" xfId="8551" xr:uid="{AED10B36-6A0F-4493-9AB6-BE6DDEC39A99}"/>
    <cellStyle name="20% - Accent1 2 2 8 2 8 2" xfId="8552" xr:uid="{FBCCD47E-F5E5-4270-A6A6-37BFE8828F02}"/>
    <cellStyle name="20% - Accent1 2 2 8 2 9" xfId="8553" xr:uid="{6E642C19-2BED-4EF6-977E-EECC8EE7E9EB}"/>
    <cellStyle name="20% - Accent1 2 2 8 3" xfId="8554" xr:uid="{8E360C93-C87F-4261-B5D9-AED4572418A0}"/>
    <cellStyle name="20% - Accent1 2 2 8 3 2" xfId="8555" xr:uid="{3F141350-9218-4A62-BDC4-1F681B6536A4}"/>
    <cellStyle name="20% - Accent1 2 2 8 3 2 2" xfId="8556" xr:uid="{2C29AF28-A399-4748-B554-CEE9FEE82218}"/>
    <cellStyle name="20% - Accent1 2 2 8 3 2 2 2" xfId="8557" xr:uid="{D8E298D1-A743-43A9-AB33-5F40FAEB1AE6}"/>
    <cellStyle name="20% - Accent1 2 2 8 3 2 2 2 2" xfId="8558" xr:uid="{21FEA4C0-156E-4D9C-919A-C25909A88B65}"/>
    <cellStyle name="20% - Accent1 2 2 8 3 2 2 3" xfId="8559" xr:uid="{C16D84B2-98D6-4E1A-B08C-EA961C1FC39D}"/>
    <cellStyle name="20% - Accent1 2 2 8 3 2 3" xfId="8560" xr:uid="{16C81822-1460-460D-8DAA-D2E9653AC98F}"/>
    <cellStyle name="20% - Accent1 2 2 8 3 2 3 2" xfId="8561" xr:uid="{46F69B68-3F5C-4123-A832-DB14FACE793D}"/>
    <cellStyle name="20% - Accent1 2 2 8 3 2 4" xfId="8562" xr:uid="{F27929D7-87AF-42F0-929F-A025D129F1F4}"/>
    <cellStyle name="20% - Accent1 2 2 8 3 3" xfId="8563" xr:uid="{0AB3E758-C90A-49FD-965F-D1BBE7974942}"/>
    <cellStyle name="20% - Accent1 2 2 8 3 3 2" xfId="8564" xr:uid="{C901FEF2-AE24-458D-94C3-F8CFE3C3AAB4}"/>
    <cellStyle name="20% - Accent1 2 2 8 3 3 2 2" xfId="8565" xr:uid="{56A2163E-621C-4566-97AB-DD31299E46A1}"/>
    <cellStyle name="20% - Accent1 2 2 8 3 3 2 2 2" xfId="8566" xr:uid="{76FD1549-FE24-496B-BE83-FB30B66E790C}"/>
    <cellStyle name="20% - Accent1 2 2 8 3 3 2 3" xfId="8567" xr:uid="{BCEAAB23-26B7-4291-A099-F68FF4F0EEB4}"/>
    <cellStyle name="20% - Accent1 2 2 8 3 3 3" xfId="8568" xr:uid="{DB7217D5-C30D-4E3B-8893-63837371F08D}"/>
    <cellStyle name="20% - Accent1 2 2 8 3 3 3 2" xfId="8569" xr:uid="{FB5CC14A-E760-40E3-9743-C2E72ACA899E}"/>
    <cellStyle name="20% - Accent1 2 2 8 3 3 4" xfId="8570" xr:uid="{0FFE436E-A0A6-421A-A6B0-27E86AD558B2}"/>
    <cellStyle name="20% - Accent1 2 2 8 3 4" xfId="8571" xr:uid="{8CBD57FC-4E0A-4343-9DFE-3A39B21CE0BA}"/>
    <cellStyle name="20% - Accent1 2 2 8 3 4 2" xfId="8572" xr:uid="{5907CBC6-4F72-4200-901F-9671D1DA152A}"/>
    <cellStyle name="20% - Accent1 2 2 8 3 4 2 2" xfId="8573" xr:uid="{DAADC4FF-339A-415D-B657-B9FD2730DA83}"/>
    <cellStyle name="20% - Accent1 2 2 8 3 4 2 2 2" xfId="8574" xr:uid="{14111F67-2535-4701-B9BA-D262A6B68BC3}"/>
    <cellStyle name="20% - Accent1 2 2 8 3 4 2 3" xfId="8575" xr:uid="{86863822-3AF1-4126-9DFC-ED2DEC5061E0}"/>
    <cellStyle name="20% - Accent1 2 2 8 3 4 3" xfId="8576" xr:uid="{9BA3378E-6CB0-4160-82EB-1EBA95A37A11}"/>
    <cellStyle name="20% - Accent1 2 2 8 3 4 3 2" xfId="8577" xr:uid="{B1862390-CB17-4DBD-84CC-1B9609BDB4E7}"/>
    <cellStyle name="20% - Accent1 2 2 8 3 4 4" xfId="8578" xr:uid="{438AA0A6-877C-4DD7-B66F-8C4E9592A89C}"/>
    <cellStyle name="20% - Accent1 2 2 8 3 5" xfId="8579" xr:uid="{03971379-6831-4861-95D1-523A8524FB9C}"/>
    <cellStyle name="20% - Accent1 2 2 8 3 5 2" xfId="8580" xr:uid="{395BC5FA-936E-429A-AD0B-653F401D26BE}"/>
    <cellStyle name="20% - Accent1 2 2 8 3 5 2 2" xfId="8581" xr:uid="{1B3123A5-443E-4F23-9AB5-437AF25B04C4}"/>
    <cellStyle name="20% - Accent1 2 2 8 3 5 3" xfId="8582" xr:uid="{DA0D4A32-AC12-40FB-95E2-96AEF4528F80}"/>
    <cellStyle name="20% - Accent1 2 2 8 3 6" xfId="8583" xr:uid="{235EBA85-B888-4833-9481-47AE469914C0}"/>
    <cellStyle name="20% - Accent1 2 2 8 3 6 2" xfId="8584" xr:uid="{22679853-91B6-4A6C-ACF8-8A9FD66179BC}"/>
    <cellStyle name="20% - Accent1 2 2 8 3 6 2 2" xfId="8585" xr:uid="{DAB983DF-A4E7-4820-BA5D-C260B1504CD4}"/>
    <cellStyle name="20% - Accent1 2 2 8 3 6 3" xfId="8586" xr:uid="{A487BE75-49FE-4A27-8975-D498829BA687}"/>
    <cellStyle name="20% - Accent1 2 2 8 3 7" xfId="8587" xr:uid="{DB5B44C2-95D1-4163-8A90-778A7DF63280}"/>
    <cellStyle name="20% - Accent1 2 2 8 3 7 2" xfId="8588" xr:uid="{EE334280-2A7B-4DBA-B5D6-89E1B6B534E8}"/>
    <cellStyle name="20% - Accent1 2 2 8 3 8" xfId="8589" xr:uid="{5AF883B1-10E2-4F2D-BF60-C9494191FC84}"/>
    <cellStyle name="20% - Accent1 2 2 8 3 8 2" xfId="8590" xr:uid="{444E21B4-EC15-42C5-A089-68879CA36F1A}"/>
    <cellStyle name="20% - Accent1 2 2 8 3 9" xfId="8591" xr:uid="{80B0F9EA-6294-45F8-A970-43F9A67A7CBB}"/>
    <cellStyle name="20% - Accent1 2 2 8 4" xfId="8592" xr:uid="{71306356-EFD4-4CE9-BE7F-CCE1D60651B7}"/>
    <cellStyle name="20% - Accent1 2 2 8 4 2" xfId="8593" xr:uid="{0AEFFA91-E6D6-43DD-9219-CCC267608E34}"/>
    <cellStyle name="20% - Accent1 2 2 8 4 2 2" xfId="8594" xr:uid="{36ED8B08-D77D-478A-9435-5769600C1EB9}"/>
    <cellStyle name="20% - Accent1 2 2 8 4 2 2 2" xfId="8595" xr:uid="{B3F6C2A1-2187-4C5E-AD90-B45A6E6DC360}"/>
    <cellStyle name="20% - Accent1 2 2 8 4 2 3" xfId="8596" xr:uid="{6944A9B6-8CF3-4308-9BDC-3C03BD345F37}"/>
    <cellStyle name="20% - Accent1 2 2 8 4 3" xfId="8597" xr:uid="{EDE0B606-DA87-4F42-920A-35D120E6BC3D}"/>
    <cellStyle name="20% - Accent1 2 2 8 4 3 2" xfId="8598" xr:uid="{DF8D7154-C3A1-4C63-9AB0-748E505C8EBA}"/>
    <cellStyle name="20% - Accent1 2 2 8 4 4" xfId="8599" xr:uid="{BCDFF7D2-F28B-46A3-BA34-134F7732BCA3}"/>
    <cellStyle name="20% - Accent1 2 2 8 5" xfId="8600" xr:uid="{9159443F-BE1A-45F0-B6B5-599D0132700E}"/>
    <cellStyle name="20% - Accent1 2 2 8 5 2" xfId="8601" xr:uid="{DCB70C9F-6165-4495-8F80-0ACF0B7A7D34}"/>
    <cellStyle name="20% - Accent1 2 2 8 5 2 2" xfId="8602" xr:uid="{8269AE43-A3E0-4B98-8F16-691366231A76}"/>
    <cellStyle name="20% - Accent1 2 2 8 5 2 2 2" xfId="8603" xr:uid="{8E46849B-D975-44C7-9C49-A3744A8DCE98}"/>
    <cellStyle name="20% - Accent1 2 2 8 5 2 3" xfId="8604" xr:uid="{7F10B809-EC15-457A-95C3-4EFB3D21FD5D}"/>
    <cellStyle name="20% - Accent1 2 2 8 5 3" xfId="8605" xr:uid="{9A855D99-4AB6-4613-891C-F6C87F5E6D4D}"/>
    <cellStyle name="20% - Accent1 2 2 8 5 3 2" xfId="8606" xr:uid="{9ABA5604-75C6-4B67-B80E-CE74AC9594F5}"/>
    <cellStyle name="20% - Accent1 2 2 8 5 4" xfId="8607" xr:uid="{B32FEA07-2AAA-4220-9B23-68E4B2FC50BA}"/>
    <cellStyle name="20% - Accent1 2 2 8 6" xfId="8608" xr:uid="{FF13B47A-0186-4F82-878B-445D6EDB558E}"/>
    <cellStyle name="20% - Accent1 2 2 8 6 2" xfId="8609" xr:uid="{87825CBE-3A7B-46B9-8DA2-1765CE67733C}"/>
    <cellStyle name="20% - Accent1 2 2 8 6 2 2" xfId="8610" xr:uid="{6DBF1C53-2870-431B-AA86-8F7CFFE2BF00}"/>
    <cellStyle name="20% - Accent1 2 2 8 6 2 2 2" xfId="8611" xr:uid="{D4BF874F-16AC-4C44-B699-F215E31A1599}"/>
    <cellStyle name="20% - Accent1 2 2 8 6 2 3" xfId="8612" xr:uid="{25DDA8D9-A3A6-4303-8E2B-E361EFAD45A2}"/>
    <cellStyle name="20% - Accent1 2 2 8 6 3" xfId="8613" xr:uid="{2DDC916D-C6AD-4ABB-8BF5-DFD0D7EFA53E}"/>
    <cellStyle name="20% - Accent1 2 2 8 6 3 2" xfId="8614" xr:uid="{611E7DFF-9883-44B1-A924-C147EFE97466}"/>
    <cellStyle name="20% - Accent1 2 2 8 6 4" xfId="8615" xr:uid="{859BA208-1F7F-4D07-A826-5A73381FC7AC}"/>
    <cellStyle name="20% - Accent1 2 2 8 7" xfId="8616" xr:uid="{FB712A0F-F07D-4645-8044-DEAD272099EC}"/>
    <cellStyle name="20% - Accent1 2 2 8 7 2" xfId="8617" xr:uid="{00859438-C2F4-4DE1-8CFB-D6D809A400F4}"/>
    <cellStyle name="20% - Accent1 2 2 8 7 2 2" xfId="8618" xr:uid="{04695FB0-CE94-429F-BF5D-48F7BDDF5FD7}"/>
    <cellStyle name="20% - Accent1 2 2 8 7 3" xfId="8619" xr:uid="{5462339E-48A3-414C-AB43-A50B5705A1F5}"/>
    <cellStyle name="20% - Accent1 2 2 8 8" xfId="8620" xr:uid="{9CDFFAE2-7509-4258-B76F-950D9E8BA648}"/>
    <cellStyle name="20% - Accent1 2 2 8 8 2" xfId="8621" xr:uid="{C10EA5B5-6A97-441A-BC21-5CEF12C0283E}"/>
    <cellStyle name="20% - Accent1 2 2 8 8 2 2" xfId="8622" xr:uid="{9D900606-4C37-4B78-8D15-83146B294131}"/>
    <cellStyle name="20% - Accent1 2 2 8 8 3" xfId="8623" xr:uid="{35633267-7ED3-422A-8D03-BD3E4E2A3C83}"/>
    <cellStyle name="20% - Accent1 2 2 8 9" xfId="8624" xr:uid="{C0B1EE02-3F4F-43A9-8DBA-AEC1B7B07BE0}"/>
    <cellStyle name="20% - Accent1 2 2 8 9 2" xfId="8625" xr:uid="{BC9E3889-6C1C-4A65-A436-E247BEDB09C3}"/>
    <cellStyle name="20% - Accent1 2 2 9" xfId="8626" xr:uid="{F8BCBB81-E77E-4CF8-917A-538B999780D3}"/>
    <cellStyle name="20% - Accent1 2 2 9 10" xfId="8627" xr:uid="{71F39D8E-9542-4F6D-A139-423F3FF30D46}"/>
    <cellStyle name="20% - Accent1 2 2 9 10 2" xfId="8628" xr:uid="{D67FC16A-F8D6-43FB-88A4-97B8C29A69F9}"/>
    <cellStyle name="20% - Accent1 2 2 9 11" xfId="8629" xr:uid="{1BA97C91-317C-41C3-B2D2-BB82FAE46D4E}"/>
    <cellStyle name="20% - Accent1 2 2 9 2" xfId="8630" xr:uid="{E194F5DE-1DBA-4C3B-9AF7-F55ACB2117BE}"/>
    <cellStyle name="20% - Accent1 2 2 9 2 2" xfId="8631" xr:uid="{644C3DEC-F472-4414-A9EA-41CCB0FE3820}"/>
    <cellStyle name="20% - Accent1 2 2 9 2 2 2" xfId="8632" xr:uid="{DFEF10E4-2432-4F6F-BDDF-629C4FF02151}"/>
    <cellStyle name="20% - Accent1 2 2 9 2 2 2 2" xfId="8633" xr:uid="{5B0AD783-A7A1-41DB-AF60-77F9F6FA3F7D}"/>
    <cellStyle name="20% - Accent1 2 2 9 2 2 2 2 2" xfId="8634" xr:uid="{7740E1C2-A14A-4820-976B-18C0992C3CD0}"/>
    <cellStyle name="20% - Accent1 2 2 9 2 2 2 3" xfId="8635" xr:uid="{04852E6C-6E69-4AD4-B930-BFBD613F10ED}"/>
    <cellStyle name="20% - Accent1 2 2 9 2 2 3" xfId="8636" xr:uid="{B9A6FD54-8732-45A5-8CA7-A26CBC0D961F}"/>
    <cellStyle name="20% - Accent1 2 2 9 2 2 3 2" xfId="8637" xr:uid="{79CDBCB8-D57E-4B82-8B8B-7BB7830FC054}"/>
    <cellStyle name="20% - Accent1 2 2 9 2 2 4" xfId="8638" xr:uid="{9F150132-E162-455D-86DE-EC41FCA4C025}"/>
    <cellStyle name="20% - Accent1 2 2 9 2 3" xfId="8639" xr:uid="{EEEF7C1B-C43D-4D40-A531-2BAF5F287C47}"/>
    <cellStyle name="20% - Accent1 2 2 9 2 3 2" xfId="8640" xr:uid="{E9ABDAAE-224B-481B-AFA0-3D009F8ADA8A}"/>
    <cellStyle name="20% - Accent1 2 2 9 2 3 2 2" xfId="8641" xr:uid="{73A57CBC-C732-495A-8AB6-F94651293E1A}"/>
    <cellStyle name="20% - Accent1 2 2 9 2 3 2 2 2" xfId="8642" xr:uid="{2AFA0814-E1EB-464D-B8D3-29B939838A7F}"/>
    <cellStyle name="20% - Accent1 2 2 9 2 3 2 3" xfId="8643" xr:uid="{B9CD43E9-356A-48A9-9ACA-00C68B773CB9}"/>
    <cellStyle name="20% - Accent1 2 2 9 2 3 3" xfId="8644" xr:uid="{6853156E-62D7-472D-8E61-F33DB11FD6E6}"/>
    <cellStyle name="20% - Accent1 2 2 9 2 3 3 2" xfId="8645" xr:uid="{9A5DA508-2863-4857-B392-C12BAA19A0F3}"/>
    <cellStyle name="20% - Accent1 2 2 9 2 3 4" xfId="8646" xr:uid="{BF1C5E86-4D0E-4915-8E8B-CB94C8B51732}"/>
    <cellStyle name="20% - Accent1 2 2 9 2 4" xfId="8647" xr:uid="{7257CCA5-D296-4D7B-BABA-02502D750380}"/>
    <cellStyle name="20% - Accent1 2 2 9 2 4 2" xfId="8648" xr:uid="{4AAEE5AB-4846-414D-A5FB-1B3805E89F5C}"/>
    <cellStyle name="20% - Accent1 2 2 9 2 4 2 2" xfId="8649" xr:uid="{E3683395-CE12-4A9E-B2C0-4F51F0F2CA10}"/>
    <cellStyle name="20% - Accent1 2 2 9 2 4 2 2 2" xfId="8650" xr:uid="{C1DFFD3B-B843-4DCF-BE6E-0C32270B6BE0}"/>
    <cellStyle name="20% - Accent1 2 2 9 2 4 2 3" xfId="8651" xr:uid="{0F137838-1D36-4C11-A216-958FE0B3BE29}"/>
    <cellStyle name="20% - Accent1 2 2 9 2 4 3" xfId="8652" xr:uid="{4C888DCF-EEB4-44D7-AE3E-E459892E2A47}"/>
    <cellStyle name="20% - Accent1 2 2 9 2 4 3 2" xfId="8653" xr:uid="{FBE290A1-719F-4410-BFB5-AECFB3443262}"/>
    <cellStyle name="20% - Accent1 2 2 9 2 4 4" xfId="8654" xr:uid="{CBF98B8E-7988-434B-B630-947C58D51269}"/>
    <cellStyle name="20% - Accent1 2 2 9 2 5" xfId="8655" xr:uid="{B0E88C62-AF63-4830-8305-17C8B6F691F1}"/>
    <cellStyle name="20% - Accent1 2 2 9 2 5 2" xfId="8656" xr:uid="{36143801-C23E-4BE3-8309-4AA7D22D054D}"/>
    <cellStyle name="20% - Accent1 2 2 9 2 5 2 2" xfId="8657" xr:uid="{C8977207-4F31-483F-B22A-C0DCAB7E724C}"/>
    <cellStyle name="20% - Accent1 2 2 9 2 5 3" xfId="8658" xr:uid="{56DFAE18-A1A6-4851-882F-5953602666F9}"/>
    <cellStyle name="20% - Accent1 2 2 9 2 6" xfId="8659" xr:uid="{F7A705DE-5A54-4E2F-B60D-BBB60D4280C8}"/>
    <cellStyle name="20% - Accent1 2 2 9 2 6 2" xfId="8660" xr:uid="{7C29264E-FC14-4CEC-BDE8-766BDD87B390}"/>
    <cellStyle name="20% - Accent1 2 2 9 2 6 2 2" xfId="8661" xr:uid="{A27AEE5A-1A95-4635-A167-AA9FDA82B419}"/>
    <cellStyle name="20% - Accent1 2 2 9 2 6 3" xfId="8662" xr:uid="{1A6A8465-510D-4165-9A28-0AC28C9264F6}"/>
    <cellStyle name="20% - Accent1 2 2 9 2 7" xfId="8663" xr:uid="{2C6C5E74-BDAA-4CC3-B043-5AC21B048732}"/>
    <cellStyle name="20% - Accent1 2 2 9 2 7 2" xfId="8664" xr:uid="{8CC78B91-915D-41DF-A1C0-0F2D28FF94CE}"/>
    <cellStyle name="20% - Accent1 2 2 9 2 8" xfId="8665" xr:uid="{CBB8004F-2A25-4C80-B4C1-872D75D854DA}"/>
    <cellStyle name="20% - Accent1 2 2 9 2 8 2" xfId="8666" xr:uid="{85B6EAC2-61AA-4CC1-AD03-0E3412355A1C}"/>
    <cellStyle name="20% - Accent1 2 2 9 2 9" xfId="8667" xr:uid="{5062D99C-98A6-4D08-9446-3BC5E771C8D1}"/>
    <cellStyle name="20% - Accent1 2 2 9 3" xfId="8668" xr:uid="{9BAF73A4-4B40-416E-86C6-75C975E62363}"/>
    <cellStyle name="20% - Accent1 2 2 9 3 2" xfId="8669" xr:uid="{2416220A-3FDB-4076-82F1-2EC25BFA4A3A}"/>
    <cellStyle name="20% - Accent1 2 2 9 3 2 2" xfId="8670" xr:uid="{4878F996-4A3C-4095-9C70-FF9EDDA945EB}"/>
    <cellStyle name="20% - Accent1 2 2 9 3 2 2 2" xfId="8671" xr:uid="{FA0E5A40-9F6B-42F4-A138-30824901024B}"/>
    <cellStyle name="20% - Accent1 2 2 9 3 2 2 2 2" xfId="8672" xr:uid="{7C8E31CF-D35C-44AC-B9E8-0BC12C581670}"/>
    <cellStyle name="20% - Accent1 2 2 9 3 2 2 3" xfId="8673" xr:uid="{47B6D504-2B14-4B3E-9A14-0D03942F6C06}"/>
    <cellStyle name="20% - Accent1 2 2 9 3 2 3" xfId="8674" xr:uid="{38FB902F-C4B1-41F9-A41E-1B79DBC42F71}"/>
    <cellStyle name="20% - Accent1 2 2 9 3 2 3 2" xfId="8675" xr:uid="{7C9998FB-A70D-4E9D-B645-A7533175A243}"/>
    <cellStyle name="20% - Accent1 2 2 9 3 2 4" xfId="8676" xr:uid="{0AEBCBA0-15D0-4BCD-BA74-8BC2D169DE57}"/>
    <cellStyle name="20% - Accent1 2 2 9 3 3" xfId="8677" xr:uid="{0F54952C-6482-425A-8711-45FE459CCE33}"/>
    <cellStyle name="20% - Accent1 2 2 9 3 3 2" xfId="8678" xr:uid="{FD4A4864-17A4-4AD9-B05E-D24045D7090E}"/>
    <cellStyle name="20% - Accent1 2 2 9 3 3 2 2" xfId="8679" xr:uid="{7334588F-55DD-4847-839B-6229A919E491}"/>
    <cellStyle name="20% - Accent1 2 2 9 3 3 2 2 2" xfId="8680" xr:uid="{9D566DA1-3EF1-4F32-B90F-FD942EAA9812}"/>
    <cellStyle name="20% - Accent1 2 2 9 3 3 2 3" xfId="8681" xr:uid="{D1964050-5F80-4D53-99BF-756FA3882626}"/>
    <cellStyle name="20% - Accent1 2 2 9 3 3 3" xfId="8682" xr:uid="{2B693A8D-5921-4CD0-85AA-8AF3A4404CD7}"/>
    <cellStyle name="20% - Accent1 2 2 9 3 3 3 2" xfId="8683" xr:uid="{DD0A8F70-E5CD-4C15-ADF9-88DE3A817E6F}"/>
    <cellStyle name="20% - Accent1 2 2 9 3 3 4" xfId="8684" xr:uid="{498119C6-3AFA-4F86-BC0D-120C8B346979}"/>
    <cellStyle name="20% - Accent1 2 2 9 3 4" xfId="8685" xr:uid="{65B9C81D-E718-4C83-B7D5-A168DD8BF691}"/>
    <cellStyle name="20% - Accent1 2 2 9 3 4 2" xfId="8686" xr:uid="{240E4FCE-EE50-4E68-9C5A-122500B28539}"/>
    <cellStyle name="20% - Accent1 2 2 9 3 4 2 2" xfId="8687" xr:uid="{675FAEEA-C5DB-4C27-A543-449E7C4A6DEA}"/>
    <cellStyle name="20% - Accent1 2 2 9 3 4 2 2 2" xfId="8688" xr:uid="{97643334-3570-4143-AC4A-AEE83066D674}"/>
    <cellStyle name="20% - Accent1 2 2 9 3 4 2 3" xfId="8689" xr:uid="{BB132A27-C159-4589-97DC-0CC688B8DBE4}"/>
    <cellStyle name="20% - Accent1 2 2 9 3 4 3" xfId="8690" xr:uid="{381F3487-087C-4B65-893A-70F27853C5C0}"/>
    <cellStyle name="20% - Accent1 2 2 9 3 4 3 2" xfId="8691" xr:uid="{85C8E34A-BAFC-4C11-9679-78FAD00FAEB6}"/>
    <cellStyle name="20% - Accent1 2 2 9 3 4 4" xfId="8692" xr:uid="{75938192-AE10-4B65-9663-09D3B83D18F0}"/>
    <cellStyle name="20% - Accent1 2 2 9 3 5" xfId="8693" xr:uid="{77A14CA2-B45B-4F9F-9037-E63D224FA76E}"/>
    <cellStyle name="20% - Accent1 2 2 9 3 5 2" xfId="8694" xr:uid="{19C404C9-7E1D-4C0D-8FFE-405AF72E0C08}"/>
    <cellStyle name="20% - Accent1 2 2 9 3 5 2 2" xfId="8695" xr:uid="{15D1992D-F68A-4387-BF1C-EDBD5F47243B}"/>
    <cellStyle name="20% - Accent1 2 2 9 3 5 3" xfId="8696" xr:uid="{6EE807E8-7836-4AC9-A7F6-5ED8C49F9C82}"/>
    <cellStyle name="20% - Accent1 2 2 9 3 6" xfId="8697" xr:uid="{6A5F028C-4C5A-4D65-AAD0-DA7AEDEE9DEA}"/>
    <cellStyle name="20% - Accent1 2 2 9 3 6 2" xfId="8698" xr:uid="{1557D8D7-EB25-4E5F-AA75-8174704F6BC0}"/>
    <cellStyle name="20% - Accent1 2 2 9 3 6 2 2" xfId="8699" xr:uid="{8F3CAE91-0BE1-4FA2-8A72-082314AFEA2C}"/>
    <cellStyle name="20% - Accent1 2 2 9 3 6 3" xfId="8700" xr:uid="{C3C40379-5C9A-4863-BE30-8A0F9524F000}"/>
    <cellStyle name="20% - Accent1 2 2 9 3 7" xfId="8701" xr:uid="{8505C57F-312D-477E-BD44-9F3FD970C080}"/>
    <cellStyle name="20% - Accent1 2 2 9 3 7 2" xfId="8702" xr:uid="{D99FA23A-049B-4198-9FC2-4FACFAD40648}"/>
    <cellStyle name="20% - Accent1 2 2 9 3 8" xfId="8703" xr:uid="{2E88C84C-5442-455D-B0A7-323DD2622E50}"/>
    <cellStyle name="20% - Accent1 2 2 9 3 8 2" xfId="8704" xr:uid="{2AD2B7FA-A03C-490E-84F3-C4D020CDA66C}"/>
    <cellStyle name="20% - Accent1 2 2 9 3 9" xfId="8705" xr:uid="{28AD8894-C3F3-4810-BA80-BF3A73FA199A}"/>
    <cellStyle name="20% - Accent1 2 2 9 4" xfId="8706" xr:uid="{79E611DB-EA0D-4D0A-9B08-FC04CF4997CC}"/>
    <cellStyle name="20% - Accent1 2 2 9 4 2" xfId="8707" xr:uid="{7990FA96-BC91-4562-B2A0-75C2F78DC563}"/>
    <cellStyle name="20% - Accent1 2 2 9 4 2 2" xfId="8708" xr:uid="{869C8FEB-E85C-4229-AE02-F4AA1E62481B}"/>
    <cellStyle name="20% - Accent1 2 2 9 4 2 2 2" xfId="8709" xr:uid="{0B3CDC90-8D16-4057-9A7B-3593ECFB7155}"/>
    <cellStyle name="20% - Accent1 2 2 9 4 2 3" xfId="8710" xr:uid="{314EA0D6-48E7-4F0B-BDA8-C1DB51C7CD02}"/>
    <cellStyle name="20% - Accent1 2 2 9 4 3" xfId="8711" xr:uid="{0D9F8D8E-7435-453F-B9E2-1FCB1D8C982E}"/>
    <cellStyle name="20% - Accent1 2 2 9 4 3 2" xfId="8712" xr:uid="{17985949-83A5-402A-A951-E2293B72D568}"/>
    <cellStyle name="20% - Accent1 2 2 9 4 4" xfId="8713" xr:uid="{1A8EDFDF-3128-4B98-9D48-CEF041E3D6BA}"/>
    <cellStyle name="20% - Accent1 2 2 9 5" xfId="8714" xr:uid="{C316C1A3-F6EB-4B6E-8DF6-82689D8C2245}"/>
    <cellStyle name="20% - Accent1 2 2 9 5 2" xfId="8715" xr:uid="{BF730D7E-9B35-4501-A35E-E44A44ED8718}"/>
    <cellStyle name="20% - Accent1 2 2 9 5 2 2" xfId="8716" xr:uid="{2AAE6167-EFF5-4956-BE0E-C69B723B99EC}"/>
    <cellStyle name="20% - Accent1 2 2 9 5 2 2 2" xfId="8717" xr:uid="{96BAB730-1394-4338-B830-5A90D74A3F1E}"/>
    <cellStyle name="20% - Accent1 2 2 9 5 2 3" xfId="8718" xr:uid="{B182B5B7-28C4-48D5-9ADD-359FE1D89C69}"/>
    <cellStyle name="20% - Accent1 2 2 9 5 3" xfId="8719" xr:uid="{94E1AAA2-9B99-44C7-8A37-FA24865F3D29}"/>
    <cellStyle name="20% - Accent1 2 2 9 5 3 2" xfId="8720" xr:uid="{2E331241-0D82-4A12-8AAE-2BE25DF3C4CD}"/>
    <cellStyle name="20% - Accent1 2 2 9 5 4" xfId="8721" xr:uid="{4F06038C-B8BB-40BA-8E74-BEDCCD9A933F}"/>
    <cellStyle name="20% - Accent1 2 2 9 6" xfId="8722" xr:uid="{6835CB68-6999-48C4-B0BD-59F59E0D5D52}"/>
    <cellStyle name="20% - Accent1 2 2 9 6 2" xfId="8723" xr:uid="{8EDC40A5-6009-4E52-9918-6F5F641132B4}"/>
    <cellStyle name="20% - Accent1 2 2 9 6 2 2" xfId="8724" xr:uid="{753CCDB4-96D5-4B59-A44F-8A2EEC2B58CB}"/>
    <cellStyle name="20% - Accent1 2 2 9 6 2 2 2" xfId="8725" xr:uid="{DCCC1BD3-A810-4E07-88E0-F418898A189F}"/>
    <cellStyle name="20% - Accent1 2 2 9 6 2 3" xfId="8726" xr:uid="{29304A93-79DB-4921-81CE-BE7E738AED5E}"/>
    <cellStyle name="20% - Accent1 2 2 9 6 3" xfId="8727" xr:uid="{EF4D8205-737F-41BD-B079-3A76A27553F8}"/>
    <cellStyle name="20% - Accent1 2 2 9 6 3 2" xfId="8728" xr:uid="{F9A0E1D0-E930-407B-AB00-696E7B8A0DAD}"/>
    <cellStyle name="20% - Accent1 2 2 9 6 4" xfId="8729" xr:uid="{ED43C55C-DFA3-4AA5-AF4F-2C25F232DE80}"/>
    <cellStyle name="20% - Accent1 2 2 9 7" xfId="8730" xr:uid="{72EF482B-3DAA-4769-A5EA-A086A62E7AB0}"/>
    <cellStyle name="20% - Accent1 2 2 9 7 2" xfId="8731" xr:uid="{CE8F5AC6-53A8-404C-8766-222BA5C9A427}"/>
    <cellStyle name="20% - Accent1 2 2 9 7 2 2" xfId="8732" xr:uid="{DA4ABFEC-2D82-4405-8B85-0FE470E3A436}"/>
    <cellStyle name="20% - Accent1 2 2 9 7 3" xfId="8733" xr:uid="{76BA5800-2991-4E5F-A095-CA9BD9B4D146}"/>
    <cellStyle name="20% - Accent1 2 2 9 8" xfId="8734" xr:uid="{35E505AC-637E-463E-BF73-C5E9F7875A22}"/>
    <cellStyle name="20% - Accent1 2 2 9 8 2" xfId="8735" xr:uid="{797B3645-626A-4599-BDA9-27EC2860D768}"/>
    <cellStyle name="20% - Accent1 2 2 9 8 2 2" xfId="8736" xr:uid="{7DE61691-D331-4108-AE46-8C1BB6D60DB8}"/>
    <cellStyle name="20% - Accent1 2 2 9 8 3" xfId="8737" xr:uid="{EDB808FD-0C33-4ACA-9F27-16C8F5C4C1F5}"/>
    <cellStyle name="20% - Accent1 2 2 9 9" xfId="8738" xr:uid="{A4A60865-B131-4EC3-A0E9-569953CF6E86}"/>
    <cellStyle name="20% - Accent1 2 2 9 9 2" xfId="8739" xr:uid="{1841656B-6239-446C-9A19-35E870D8F5B2}"/>
    <cellStyle name="20% - Accent1 2 20" xfId="8740" xr:uid="{61256317-0E63-4576-8E4A-937ED586A3A9}"/>
    <cellStyle name="20% - Accent1 2 20 2" xfId="8741" xr:uid="{253ED4AF-0EE0-4E5F-9DB8-BCE445CEAF22}"/>
    <cellStyle name="20% - Accent1 2 21" xfId="8742" xr:uid="{49F72736-A579-422F-8562-E90328BBE916}"/>
    <cellStyle name="20% - Accent1 2 22" xfId="8743" xr:uid="{74F599B9-56ED-48EF-AA0D-45C6E1C2BA91}"/>
    <cellStyle name="20% - Accent1 2 3" xfId="8744" xr:uid="{C5BE18D1-F9E5-4B43-B299-7C4EA141F29C}"/>
    <cellStyle name="20% - Accent1 2 3 10" xfId="8745" xr:uid="{1BFA3FD6-BEC0-4516-82F7-E42ABA77D3B8}"/>
    <cellStyle name="20% - Accent1 2 3 10 2" xfId="8746" xr:uid="{5781A182-88E4-4C3B-8423-5C420045B97D}"/>
    <cellStyle name="20% - Accent1 2 3 10 2 2" xfId="8747" xr:uid="{AC4B3F39-BB6C-4E72-956F-BB5E33741B38}"/>
    <cellStyle name="20% - Accent1 2 3 10 2 2 2" xfId="8748" xr:uid="{11B8DDB7-58EF-48BB-9ADB-1D9016B410F7}"/>
    <cellStyle name="20% - Accent1 2 3 10 2 3" xfId="8749" xr:uid="{388CD9AB-6304-471B-8711-FF52CA096961}"/>
    <cellStyle name="20% - Accent1 2 3 10 3" xfId="8750" xr:uid="{ACC66534-0D16-4646-8552-3614B17613EC}"/>
    <cellStyle name="20% - Accent1 2 3 10 3 2" xfId="8751" xr:uid="{37C136E5-9964-4223-BC21-4693D90687A3}"/>
    <cellStyle name="20% - Accent1 2 3 10 4" xfId="8752" xr:uid="{7F1624BC-51FF-4F9E-9F43-50993668C725}"/>
    <cellStyle name="20% - Accent1 2 3 11" xfId="8753" xr:uid="{C5472845-244F-427C-BE9F-1EFA8CEFDF94}"/>
    <cellStyle name="20% - Accent1 2 3 11 2" xfId="8754" xr:uid="{A58A80EF-D133-4A34-8E02-8E972442C011}"/>
    <cellStyle name="20% - Accent1 2 3 11 2 2" xfId="8755" xr:uid="{52B76525-94AC-4D14-9583-729D79B13C50}"/>
    <cellStyle name="20% - Accent1 2 3 11 2 2 2" xfId="8756" xr:uid="{EC546AB6-E595-4A7D-A128-1ADA251E8EF6}"/>
    <cellStyle name="20% - Accent1 2 3 11 2 3" xfId="8757" xr:uid="{CB13A95D-1AD3-4013-9D68-439326E0C9EC}"/>
    <cellStyle name="20% - Accent1 2 3 11 3" xfId="8758" xr:uid="{68907065-3E81-40DD-96BC-8B932BF68221}"/>
    <cellStyle name="20% - Accent1 2 3 11 3 2" xfId="8759" xr:uid="{9662F511-EABF-40CC-B6A1-E3B5901ABC71}"/>
    <cellStyle name="20% - Accent1 2 3 11 4" xfId="8760" xr:uid="{A8F97D81-E1FA-4147-ACDA-5F49DA41E798}"/>
    <cellStyle name="20% - Accent1 2 3 12" xfId="8761" xr:uid="{920FAC2B-1033-4CE1-AAFA-0202C298AA42}"/>
    <cellStyle name="20% - Accent1 2 3 12 2" xfId="8762" xr:uid="{B9178B28-92DE-4820-8DF2-2EFB7FB4A939}"/>
    <cellStyle name="20% - Accent1 2 3 12 2 2" xfId="8763" xr:uid="{3EE6D3FA-4A7E-46EC-BC91-B66CB8C246DF}"/>
    <cellStyle name="20% - Accent1 2 3 12 3" xfId="8764" xr:uid="{5ADF6658-59F1-4E25-AEAE-2AEF8EAB59A3}"/>
    <cellStyle name="20% - Accent1 2 3 13" xfId="8765" xr:uid="{AD84EF0E-0A39-477F-85A1-A199237243DC}"/>
    <cellStyle name="20% - Accent1 2 3 13 2" xfId="8766" xr:uid="{51E34CE0-FD74-45FE-A5D8-F763887EBF1E}"/>
    <cellStyle name="20% - Accent1 2 3 13 2 2" xfId="8767" xr:uid="{CDE1CAE9-C2E2-4D05-90E8-AE6A32C61348}"/>
    <cellStyle name="20% - Accent1 2 3 13 3" xfId="8768" xr:uid="{A985C01E-5676-4905-8F81-3D96B5AB6944}"/>
    <cellStyle name="20% - Accent1 2 3 14" xfId="8769" xr:uid="{8F07EB89-D8A8-42D8-B595-D3DF1423579E}"/>
    <cellStyle name="20% - Accent1 2 3 14 2" xfId="8770" xr:uid="{1ACE965A-4004-4929-B2E1-E77227617A9D}"/>
    <cellStyle name="20% - Accent1 2 3 15" xfId="8771" xr:uid="{1BECAEA6-8ABA-4EC4-9B56-FEFA3E8E62B5}"/>
    <cellStyle name="20% - Accent1 2 3 15 2" xfId="8772" xr:uid="{1B718940-BE1B-4B95-BD8B-D87F549BE73E}"/>
    <cellStyle name="20% - Accent1 2 3 16" xfId="8773" xr:uid="{88EF86A3-4E80-48B7-92D0-68E3E95BC18A}"/>
    <cellStyle name="20% - Accent1 2 3 2" xfId="8774" xr:uid="{007F353D-09DE-4891-B0EF-6E664D3D38D9}"/>
    <cellStyle name="20% - Accent1 2 3 2 10" xfId="8775" xr:uid="{6F400B0E-D8C1-43A4-ADDB-9FB7DC18635D}"/>
    <cellStyle name="20% - Accent1 2 3 2 10 2" xfId="8776" xr:uid="{E8BBC478-F559-400F-94B9-D5528EB8E9B1}"/>
    <cellStyle name="20% - Accent1 2 3 2 10 2 2" xfId="8777" xr:uid="{D91F499A-C1CA-4560-9DCF-D40E4C52C057}"/>
    <cellStyle name="20% - Accent1 2 3 2 10 2 2 2" xfId="8778" xr:uid="{FD78286D-AC26-4C52-AD44-7F864C4E4837}"/>
    <cellStyle name="20% - Accent1 2 3 2 10 2 3" xfId="8779" xr:uid="{D5A832DE-03B9-4FFE-AE80-9B378349C6DA}"/>
    <cellStyle name="20% - Accent1 2 3 2 10 3" xfId="8780" xr:uid="{42D782F1-7364-4061-BD62-D6B63C11DFCE}"/>
    <cellStyle name="20% - Accent1 2 3 2 10 3 2" xfId="8781" xr:uid="{C9A602A3-A9CD-47E2-BB30-C0AB852595A4}"/>
    <cellStyle name="20% - Accent1 2 3 2 10 4" xfId="8782" xr:uid="{8679D11A-563D-4292-8A02-EC28F2A8062D}"/>
    <cellStyle name="20% - Accent1 2 3 2 11" xfId="8783" xr:uid="{940A5F02-514C-42D9-9B09-EF525BECAA63}"/>
    <cellStyle name="20% - Accent1 2 3 2 11 2" xfId="8784" xr:uid="{76E596BC-C9EE-4DD8-83D9-C18FA9CE414B}"/>
    <cellStyle name="20% - Accent1 2 3 2 11 2 2" xfId="8785" xr:uid="{C5C8B64B-4D98-4BF4-8C36-91618F8F640E}"/>
    <cellStyle name="20% - Accent1 2 3 2 11 3" xfId="8786" xr:uid="{3F907E26-6885-4BDF-9335-82CA61D939B7}"/>
    <cellStyle name="20% - Accent1 2 3 2 12" xfId="8787" xr:uid="{50046DB1-0F79-4F9E-87F4-52D4C82BF034}"/>
    <cellStyle name="20% - Accent1 2 3 2 12 2" xfId="8788" xr:uid="{45B1C719-558B-4DC7-8AE6-25587F96E9F1}"/>
    <cellStyle name="20% - Accent1 2 3 2 12 2 2" xfId="8789" xr:uid="{3A6C6914-CF09-447C-91AF-3CBF922D373E}"/>
    <cellStyle name="20% - Accent1 2 3 2 12 3" xfId="8790" xr:uid="{AA5412C7-F1A1-48D7-AE8B-EC427D85D77A}"/>
    <cellStyle name="20% - Accent1 2 3 2 13" xfId="8791" xr:uid="{9DDB4540-60F2-4301-AB04-B0163A593AEC}"/>
    <cellStyle name="20% - Accent1 2 3 2 13 2" xfId="8792" xr:uid="{025EF6FA-FBC2-4B97-A6FC-C5594121A347}"/>
    <cellStyle name="20% - Accent1 2 3 2 14" xfId="8793" xr:uid="{CF9E92D5-AD7F-4D2F-A2AA-D9E41640C5D2}"/>
    <cellStyle name="20% - Accent1 2 3 2 14 2" xfId="8794" xr:uid="{20903452-C96D-4C02-8185-A70E0CB4E2B7}"/>
    <cellStyle name="20% - Accent1 2 3 2 15" xfId="8795" xr:uid="{AD1DD25E-8AFE-4362-BC93-5E176C6FFB30}"/>
    <cellStyle name="20% - Accent1 2 3 2 2" xfId="8796" xr:uid="{DBEEBBF3-7AED-4D97-8CFA-87C29E061B07}"/>
    <cellStyle name="20% - Accent1 2 3 2 2 10" xfId="8797" xr:uid="{65A5F13E-AC62-4961-B6F9-22F9357B469C}"/>
    <cellStyle name="20% - Accent1 2 3 2 2 10 2" xfId="8798" xr:uid="{7F8CD28A-C0DB-4C51-A2FD-B4F86045F216}"/>
    <cellStyle name="20% - Accent1 2 3 2 2 10 2 2" xfId="8799" xr:uid="{5635F193-548C-4D88-8D0A-5659B58EBF11}"/>
    <cellStyle name="20% - Accent1 2 3 2 2 10 3" xfId="8800" xr:uid="{D9F9D0A8-6A1D-46F2-815C-2D55A56BE068}"/>
    <cellStyle name="20% - Accent1 2 3 2 2 11" xfId="8801" xr:uid="{FD05E9A8-BA31-4651-83D7-8D6605737858}"/>
    <cellStyle name="20% - Accent1 2 3 2 2 11 2" xfId="8802" xr:uid="{DDC0D678-7A73-4EB9-9F13-25994CFA581E}"/>
    <cellStyle name="20% - Accent1 2 3 2 2 11 2 2" xfId="8803" xr:uid="{A97312CF-6984-4CD7-BD1B-53B99C1B51B1}"/>
    <cellStyle name="20% - Accent1 2 3 2 2 11 3" xfId="8804" xr:uid="{0BB589CC-39BA-49C5-AB65-CCFF9694CBF9}"/>
    <cellStyle name="20% - Accent1 2 3 2 2 12" xfId="8805" xr:uid="{359D533C-A69F-4175-B0E0-F7444863C475}"/>
    <cellStyle name="20% - Accent1 2 3 2 2 12 2" xfId="8806" xr:uid="{7D3ACC30-3657-46EA-BDB1-76B723F51067}"/>
    <cellStyle name="20% - Accent1 2 3 2 2 13" xfId="8807" xr:uid="{369AF956-95A3-4730-8DD4-DDDFA8AF606A}"/>
    <cellStyle name="20% - Accent1 2 3 2 2 13 2" xfId="8808" xr:uid="{2A57BFC4-39DF-4CB1-BF90-EA5050D0F4E8}"/>
    <cellStyle name="20% - Accent1 2 3 2 2 14" xfId="8809" xr:uid="{7FE098F0-1A59-4EE6-883A-C7EBE6236D2A}"/>
    <cellStyle name="20% - Accent1 2 3 2 2 2" xfId="8810" xr:uid="{D47BB69A-8119-4554-9332-006C193C7B7A}"/>
    <cellStyle name="20% - Accent1 2 3 2 2 2 10" xfId="8811" xr:uid="{B54F5DCA-020F-4903-951D-0E3C46686F1A}"/>
    <cellStyle name="20% - Accent1 2 3 2 2 2 10 2" xfId="8812" xr:uid="{E2072F5B-0534-4C68-814B-AAF7F7C21D05}"/>
    <cellStyle name="20% - Accent1 2 3 2 2 2 11" xfId="8813" xr:uid="{F1B856C5-2553-4F9F-B4DF-0C6EB528C82B}"/>
    <cellStyle name="20% - Accent1 2 3 2 2 2 2" xfId="8814" xr:uid="{5EA706E2-0BB7-47A9-920A-776269AC1B87}"/>
    <cellStyle name="20% - Accent1 2 3 2 2 2 2 2" xfId="8815" xr:uid="{30B761EB-3C86-4447-8D8B-F444D47F5F61}"/>
    <cellStyle name="20% - Accent1 2 3 2 2 2 2 2 2" xfId="8816" xr:uid="{22F970B1-D620-4ED0-A1F4-A43440BC26F3}"/>
    <cellStyle name="20% - Accent1 2 3 2 2 2 2 2 2 2" xfId="8817" xr:uid="{F9C2EAF2-3180-4188-BD38-7E74612EDA9A}"/>
    <cellStyle name="20% - Accent1 2 3 2 2 2 2 2 2 2 2" xfId="8818" xr:uid="{28609545-DCD2-42FE-92DC-408BAD1F4F67}"/>
    <cellStyle name="20% - Accent1 2 3 2 2 2 2 2 2 3" xfId="8819" xr:uid="{E79D9F59-113E-4B38-9EFD-5FB396B970AF}"/>
    <cellStyle name="20% - Accent1 2 3 2 2 2 2 2 3" xfId="8820" xr:uid="{D919BD60-62D8-45BE-A67C-662019DFCC93}"/>
    <cellStyle name="20% - Accent1 2 3 2 2 2 2 2 3 2" xfId="8821" xr:uid="{8F8AF93D-8565-4843-A211-5A2C990960FF}"/>
    <cellStyle name="20% - Accent1 2 3 2 2 2 2 2 4" xfId="8822" xr:uid="{6E883A2C-0A1F-40BB-AFF2-940C4BF0821F}"/>
    <cellStyle name="20% - Accent1 2 3 2 2 2 2 3" xfId="8823" xr:uid="{78FBFA4A-348D-4DD5-816B-199883079F74}"/>
    <cellStyle name="20% - Accent1 2 3 2 2 2 2 3 2" xfId="8824" xr:uid="{90FFA05B-EF00-4CF7-BFA6-EE78EAD1EEA6}"/>
    <cellStyle name="20% - Accent1 2 3 2 2 2 2 3 2 2" xfId="8825" xr:uid="{B325F65F-4770-4FE2-86BC-120CC7C628A4}"/>
    <cellStyle name="20% - Accent1 2 3 2 2 2 2 3 2 2 2" xfId="8826" xr:uid="{0CE0A125-7B9A-453A-A0E8-C30CD64FCD1C}"/>
    <cellStyle name="20% - Accent1 2 3 2 2 2 2 3 2 3" xfId="8827" xr:uid="{6745A49D-C408-44C9-8281-976EF5530B32}"/>
    <cellStyle name="20% - Accent1 2 3 2 2 2 2 3 3" xfId="8828" xr:uid="{0C63A0A6-BD0A-418A-AE49-0688A8A69C46}"/>
    <cellStyle name="20% - Accent1 2 3 2 2 2 2 3 3 2" xfId="8829" xr:uid="{C44BA1ED-3746-4F38-BD8B-116F6FC21032}"/>
    <cellStyle name="20% - Accent1 2 3 2 2 2 2 3 4" xfId="8830" xr:uid="{E29597D2-ACF2-4880-874E-25C329D713C0}"/>
    <cellStyle name="20% - Accent1 2 3 2 2 2 2 4" xfId="8831" xr:uid="{115F97AC-10B5-4DDA-9BE4-B23A2B99159D}"/>
    <cellStyle name="20% - Accent1 2 3 2 2 2 2 4 2" xfId="8832" xr:uid="{A35D3F73-2922-41F4-8C29-BD3B76C20856}"/>
    <cellStyle name="20% - Accent1 2 3 2 2 2 2 4 2 2" xfId="8833" xr:uid="{710EE819-844D-4CA0-B900-2683DA3559FE}"/>
    <cellStyle name="20% - Accent1 2 3 2 2 2 2 4 2 2 2" xfId="8834" xr:uid="{E9CE74C1-70C5-4053-A48F-7B1FA3F2DAC8}"/>
    <cellStyle name="20% - Accent1 2 3 2 2 2 2 4 2 3" xfId="8835" xr:uid="{15A58F93-D495-49F8-A8B2-1BB66B42F6C3}"/>
    <cellStyle name="20% - Accent1 2 3 2 2 2 2 4 3" xfId="8836" xr:uid="{A79D8406-EB8C-4BE9-A7CB-36976F3EF07F}"/>
    <cellStyle name="20% - Accent1 2 3 2 2 2 2 4 3 2" xfId="8837" xr:uid="{FCA335B3-8365-48F8-907D-7F71B0CAC7FF}"/>
    <cellStyle name="20% - Accent1 2 3 2 2 2 2 4 4" xfId="8838" xr:uid="{85CF51D8-EF27-4BC8-98C7-CBEE4B70E895}"/>
    <cellStyle name="20% - Accent1 2 3 2 2 2 2 5" xfId="8839" xr:uid="{E2DC9F1D-7DE1-4092-B368-D713C557182B}"/>
    <cellStyle name="20% - Accent1 2 3 2 2 2 2 5 2" xfId="8840" xr:uid="{F462E69F-F1C0-40DE-A5D2-9A42BCCEA450}"/>
    <cellStyle name="20% - Accent1 2 3 2 2 2 2 5 2 2" xfId="8841" xr:uid="{505EAAAE-C0A9-4C8E-88FC-1535A752A742}"/>
    <cellStyle name="20% - Accent1 2 3 2 2 2 2 5 3" xfId="8842" xr:uid="{58007883-351C-4244-AE10-35AC9AAA57A5}"/>
    <cellStyle name="20% - Accent1 2 3 2 2 2 2 6" xfId="8843" xr:uid="{9F9F6EA2-80C3-4DA1-9087-2BE58DBD7BB3}"/>
    <cellStyle name="20% - Accent1 2 3 2 2 2 2 6 2" xfId="8844" xr:uid="{41E377E3-5B73-40F5-AE5E-58B23B3EB9CC}"/>
    <cellStyle name="20% - Accent1 2 3 2 2 2 2 6 2 2" xfId="8845" xr:uid="{7098DEFB-2F36-422C-8326-AFA204F5CBEB}"/>
    <cellStyle name="20% - Accent1 2 3 2 2 2 2 6 3" xfId="8846" xr:uid="{830437BA-B663-426A-9946-CB2BF4866AAA}"/>
    <cellStyle name="20% - Accent1 2 3 2 2 2 2 7" xfId="8847" xr:uid="{F042FE43-3C94-44E5-8FCB-124C3A0C98E0}"/>
    <cellStyle name="20% - Accent1 2 3 2 2 2 2 7 2" xfId="8848" xr:uid="{2EB651D4-217E-4703-8B13-325F9D42CF8A}"/>
    <cellStyle name="20% - Accent1 2 3 2 2 2 2 8" xfId="8849" xr:uid="{57865921-A0A5-4171-836B-9D1C4F25472C}"/>
    <cellStyle name="20% - Accent1 2 3 2 2 2 2 8 2" xfId="8850" xr:uid="{23D019B8-9235-4D54-A864-2CBDDB89F8B5}"/>
    <cellStyle name="20% - Accent1 2 3 2 2 2 2 9" xfId="8851" xr:uid="{94E1E8AD-7C88-4061-8C7E-4548B7CEE43C}"/>
    <cellStyle name="20% - Accent1 2 3 2 2 2 3" xfId="8852" xr:uid="{964BAA98-1B1E-42A1-A2C1-2B961B1486C3}"/>
    <cellStyle name="20% - Accent1 2 3 2 2 2 3 2" xfId="8853" xr:uid="{D4650E7B-47FB-4FBC-A605-88EE3B8AA6F4}"/>
    <cellStyle name="20% - Accent1 2 3 2 2 2 3 2 2" xfId="8854" xr:uid="{D5E7677F-8CEA-4AC6-A257-7990EE4F0B82}"/>
    <cellStyle name="20% - Accent1 2 3 2 2 2 3 2 2 2" xfId="8855" xr:uid="{3179EF68-37E5-47E7-8A67-E542EB5693BD}"/>
    <cellStyle name="20% - Accent1 2 3 2 2 2 3 2 2 2 2" xfId="8856" xr:uid="{9840B5C7-78A5-4F58-A481-6A8FD8C84A5F}"/>
    <cellStyle name="20% - Accent1 2 3 2 2 2 3 2 2 3" xfId="8857" xr:uid="{10827594-A133-446A-84AE-1A00BD591ADC}"/>
    <cellStyle name="20% - Accent1 2 3 2 2 2 3 2 3" xfId="8858" xr:uid="{AE4B23C3-A2E0-4257-8FF7-9C502B212699}"/>
    <cellStyle name="20% - Accent1 2 3 2 2 2 3 2 3 2" xfId="8859" xr:uid="{D03CBAD7-46AE-4DA6-80D5-BE5FBA378E59}"/>
    <cellStyle name="20% - Accent1 2 3 2 2 2 3 2 4" xfId="8860" xr:uid="{73215F8A-4E8D-4B55-92DA-C08768BAF9C3}"/>
    <cellStyle name="20% - Accent1 2 3 2 2 2 3 3" xfId="8861" xr:uid="{9EC5AEBB-5514-463B-B46A-9DB54CD2DBAD}"/>
    <cellStyle name="20% - Accent1 2 3 2 2 2 3 3 2" xfId="8862" xr:uid="{215D1F66-E4BB-4BD1-9D69-0FEC2204B8C1}"/>
    <cellStyle name="20% - Accent1 2 3 2 2 2 3 3 2 2" xfId="8863" xr:uid="{3AECF23C-2672-4CBB-BD30-8F37924CD483}"/>
    <cellStyle name="20% - Accent1 2 3 2 2 2 3 3 2 2 2" xfId="8864" xr:uid="{16793D3C-E7DD-4B2A-BC2E-69DAEAE969E6}"/>
    <cellStyle name="20% - Accent1 2 3 2 2 2 3 3 2 3" xfId="8865" xr:uid="{295E2027-DC9F-403C-8116-282E07341224}"/>
    <cellStyle name="20% - Accent1 2 3 2 2 2 3 3 3" xfId="8866" xr:uid="{F1BA6750-83AF-48DA-AD97-E7EF83ED4BB6}"/>
    <cellStyle name="20% - Accent1 2 3 2 2 2 3 3 3 2" xfId="8867" xr:uid="{5E549995-2976-42BE-A9EA-C00E9070D2B5}"/>
    <cellStyle name="20% - Accent1 2 3 2 2 2 3 3 4" xfId="8868" xr:uid="{AC46E3D3-9D0D-4273-B058-5861FB181408}"/>
    <cellStyle name="20% - Accent1 2 3 2 2 2 3 4" xfId="8869" xr:uid="{73754D53-8108-4895-A271-32ED873FAF7F}"/>
    <cellStyle name="20% - Accent1 2 3 2 2 2 3 4 2" xfId="8870" xr:uid="{DEBF7A2D-0768-484E-AF37-72479D376723}"/>
    <cellStyle name="20% - Accent1 2 3 2 2 2 3 4 2 2" xfId="8871" xr:uid="{6B84391F-2060-4A54-BF36-81F55845C8BB}"/>
    <cellStyle name="20% - Accent1 2 3 2 2 2 3 4 2 2 2" xfId="8872" xr:uid="{33A2E1CF-1099-4ED9-AC2F-E008EAB0DEA8}"/>
    <cellStyle name="20% - Accent1 2 3 2 2 2 3 4 2 3" xfId="8873" xr:uid="{6E0F7500-C116-4A97-864A-B5AE967C45E3}"/>
    <cellStyle name="20% - Accent1 2 3 2 2 2 3 4 3" xfId="8874" xr:uid="{AA8B8624-6B32-492F-BDA5-5A78E80B32CC}"/>
    <cellStyle name="20% - Accent1 2 3 2 2 2 3 4 3 2" xfId="8875" xr:uid="{F978D2BF-33E4-4EA6-96F9-9BDAB453D851}"/>
    <cellStyle name="20% - Accent1 2 3 2 2 2 3 4 4" xfId="8876" xr:uid="{69B0C9FA-BCAC-4CD1-8EF6-15690CC73E4F}"/>
    <cellStyle name="20% - Accent1 2 3 2 2 2 3 5" xfId="8877" xr:uid="{22A50B53-4896-4432-A729-F05C3732ADBD}"/>
    <cellStyle name="20% - Accent1 2 3 2 2 2 3 5 2" xfId="8878" xr:uid="{427D7B86-495C-41EB-AC35-B263A7498D9F}"/>
    <cellStyle name="20% - Accent1 2 3 2 2 2 3 5 2 2" xfId="8879" xr:uid="{7BF43783-480D-440B-B055-D79FA703A1C4}"/>
    <cellStyle name="20% - Accent1 2 3 2 2 2 3 5 3" xfId="8880" xr:uid="{DF3E0852-7C5C-43E6-8F28-01B8575E1BA3}"/>
    <cellStyle name="20% - Accent1 2 3 2 2 2 3 6" xfId="8881" xr:uid="{0F9E6EF2-2F8F-4C59-B0EF-CE018910F9A8}"/>
    <cellStyle name="20% - Accent1 2 3 2 2 2 3 6 2" xfId="8882" xr:uid="{8EA64D3B-DD4E-442C-8437-40A6BCC6A009}"/>
    <cellStyle name="20% - Accent1 2 3 2 2 2 3 6 2 2" xfId="8883" xr:uid="{3110333E-FB75-4771-8710-50F8C31EF343}"/>
    <cellStyle name="20% - Accent1 2 3 2 2 2 3 6 3" xfId="8884" xr:uid="{0FB81270-858E-4E8F-8193-D2A8EEEC8355}"/>
    <cellStyle name="20% - Accent1 2 3 2 2 2 3 7" xfId="8885" xr:uid="{4F9ABD8C-CEDC-4B70-AADE-98DF78806E6E}"/>
    <cellStyle name="20% - Accent1 2 3 2 2 2 3 7 2" xfId="8886" xr:uid="{03AB28DC-BDDB-49E9-A4EF-AD540140A6E4}"/>
    <cellStyle name="20% - Accent1 2 3 2 2 2 3 8" xfId="8887" xr:uid="{C8F628BE-1D27-45D3-AF0F-9CD55886441C}"/>
    <cellStyle name="20% - Accent1 2 3 2 2 2 3 8 2" xfId="8888" xr:uid="{F45EA647-6B45-432A-B3D9-26DBB5F3BB57}"/>
    <cellStyle name="20% - Accent1 2 3 2 2 2 3 9" xfId="8889" xr:uid="{3F00B026-43FF-47CA-9E6E-BEEE9EEA3DC1}"/>
    <cellStyle name="20% - Accent1 2 3 2 2 2 4" xfId="8890" xr:uid="{2042CD64-2700-489E-B6FF-C7F1593CEDA0}"/>
    <cellStyle name="20% - Accent1 2 3 2 2 2 4 2" xfId="8891" xr:uid="{A4CEA153-2992-457B-915B-02F5D773B852}"/>
    <cellStyle name="20% - Accent1 2 3 2 2 2 4 2 2" xfId="8892" xr:uid="{09CF4D19-2DD3-41CE-B611-FACEBA4C1D0A}"/>
    <cellStyle name="20% - Accent1 2 3 2 2 2 4 2 2 2" xfId="8893" xr:uid="{5BBB52B6-9D5B-43EC-A447-AE18C580006A}"/>
    <cellStyle name="20% - Accent1 2 3 2 2 2 4 2 3" xfId="8894" xr:uid="{4E7240B4-F9BA-4DF3-9DB6-47824A226684}"/>
    <cellStyle name="20% - Accent1 2 3 2 2 2 4 3" xfId="8895" xr:uid="{8EBFCC6E-C969-455A-93BF-A71C258EF0CB}"/>
    <cellStyle name="20% - Accent1 2 3 2 2 2 4 3 2" xfId="8896" xr:uid="{326FEFBD-B694-4BF6-A115-AFDC90E4D437}"/>
    <cellStyle name="20% - Accent1 2 3 2 2 2 4 4" xfId="8897" xr:uid="{A67D4381-BA51-461E-8042-D3E10B7C6D17}"/>
    <cellStyle name="20% - Accent1 2 3 2 2 2 5" xfId="8898" xr:uid="{E8E20777-AF83-40A0-9AA8-2897EFBAF6D5}"/>
    <cellStyle name="20% - Accent1 2 3 2 2 2 5 2" xfId="8899" xr:uid="{CFFA68B4-88FC-4D5F-82F9-A27C893D4A4B}"/>
    <cellStyle name="20% - Accent1 2 3 2 2 2 5 2 2" xfId="8900" xr:uid="{4C163B02-9549-451C-8BD4-AB93F7DEF17E}"/>
    <cellStyle name="20% - Accent1 2 3 2 2 2 5 2 2 2" xfId="8901" xr:uid="{1721946C-6062-4EA5-9CF1-FDA6F372E8B7}"/>
    <cellStyle name="20% - Accent1 2 3 2 2 2 5 2 3" xfId="8902" xr:uid="{92D62B37-BC4F-4F81-9328-6485F4A966F1}"/>
    <cellStyle name="20% - Accent1 2 3 2 2 2 5 3" xfId="8903" xr:uid="{88C354D5-1C75-49AB-A131-34A975107248}"/>
    <cellStyle name="20% - Accent1 2 3 2 2 2 5 3 2" xfId="8904" xr:uid="{6579D047-51C0-4926-9393-8AE4DAEC18EF}"/>
    <cellStyle name="20% - Accent1 2 3 2 2 2 5 4" xfId="8905" xr:uid="{4E9863EB-E14D-4619-AB25-12337A7332C5}"/>
    <cellStyle name="20% - Accent1 2 3 2 2 2 6" xfId="8906" xr:uid="{45165281-2622-4349-8693-5783F71DE276}"/>
    <cellStyle name="20% - Accent1 2 3 2 2 2 6 2" xfId="8907" xr:uid="{F9B292D6-F9C1-4F01-8494-6C06A060AB4B}"/>
    <cellStyle name="20% - Accent1 2 3 2 2 2 6 2 2" xfId="8908" xr:uid="{20E23E7E-B5FF-45D4-911F-B85EC8477AFC}"/>
    <cellStyle name="20% - Accent1 2 3 2 2 2 6 2 2 2" xfId="8909" xr:uid="{778AAAAC-54FD-411F-B143-1C73AB7151BC}"/>
    <cellStyle name="20% - Accent1 2 3 2 2 2 6 2 3" xfId="8910" xr:uid="{291646C7-82D9-46D9-910C-BFE66AC302BB}"/>
    <cellStyle name="20% - Accent1 2 3 2 2 2 6 3" xfId="8911" xr:uid="{D56A0003-D926-4308-B51B-CD0EA29F31BC}"/>
    <cellStyle name="20% - Accent1 2 3 2 2 2 6 3 2" xfId="8912" xr:uid="{3EC7D62E-1790-47BD-94A8-784142CDE82F}"/>
    <cellStyle name="20% - Accent1 2 3 2 2 2 6 4" xfId="8913" xr:uid="{CF9793D8-A8C3-4034-8BA4-21B743E63080}"/>
    <cellStyle name="20% - Accent1 2 3 2 2 2 7" xfId="8914" xr:uid="{DF61CB4F-E3B2-4451-937D-9079D928424D}"/>
    <cellStyle name="20% - Accent1 2 3 2 2 2 7 2" xfId="8915" xr:uid="{F46033E0-F021-4611-918F-793A7CFBFB82}"/>
    <cellStyle name="20% - Accent1 2 3 2 2 2 7 2 2" xfId="8916" xr:uid="{E1D79AC7-2DA1-49D8-B0CB-2FF4FEC6ABE2}"/>
    <cellStyle name="20% - Accent1 2 3 2 2 2 7 3" xfId="8917" xr:uid="{6DCCBB68-E185-4F18-97D3-EABA8D6D4EC6}"/>
    <cellStyle name="20% - Accent1 2 3 2 2 2 8" xfId="8918" xr:uid="{E29FBD8B-AFB3-45DF-9D1E-E995ED713BC9}"/>
    <cellStyle name="20% - Accent1 2 3 2 2 2 8 2" xfId="8919" xr:uid="{BF1C8804-0FB4-42D9-B384-C15277CC421A}"/>
    <cellStyle name="20% - Accent1 2 3 2 2 2 8 2 2" xfId="8920" xr:uid="{6704B5D4-B40E-4B1E-8AC8-F27973187825}"/>
    <cellStyle name="20% - Accent1 2 3 2 2 2 8 3" xfId="8921" xr:uid="{B5B1150B-50B5-4EBB-BCBC-B1608A596F9A}"/>
    <cellStyle name="20% - Accent1 2 3 2 2 2 9" xfId="8922" xr:uid="{AB01B699-7121-4578-9408-B5D6E050B19B}"/>
    <cellStyle name="20% - Accent1 2 3 2 2 2 9 2" xfId="8923" xr:uid="{EC517E75-DB43-4C68-95B9-F6416F643C81}"/>
    <cellStyle name="20% - Accent1 2 3 2 2 3" xfId="8924" xr:uid="{5792A059-254D-4A3F-80C8-FA5783D9E600}"/>
    <cellStyle name="20% - Accent1 2 3 2 2 3 10" xfId="8925" xr:uid="{433565C1-1CF9-4E1B-AFFF-5DC880B7401E}"/>
    <cellStyle name="20% - Accent1 2 3 2 2 3 10 2" xfId="8926" xr:uid="{6D09B5BA-D637-4EB8-989F-027C2495CC93}"/>
    <cellStyle name="20% - Accent1 2 3 2 2 3 11" xfId="8927" xr:uid="{168F3C0C-D404-4977-AD3D-055DDFED62C6}"/>
    <cellStyle name="20% - Accent1 2 3 2 2 3 2" xfId="8928" xr:uid="{94E64C55-9FC4-44C4-A6D1-60A3F81A851F}"/>
    <cellStyle name="20% - Accent1 2 3 2 2 3 2 2" xfId="8929" xr:uid="{35020125-4F39-4656-A9A7-6BE537794133}"/>
    <cellStyle name="20% - Accent1 2 3 2 2 3 2 2 2" xfId="8930" xr:uid="{2CA677F6-4A31-459C-B82E-439FB2332845}"/>
    <cellStyle name="20% - Accent1 2 3 2 2 3 2 2 2 2" xfId="8931" xr:uid="{2B023DCB-B295-45E6-9034-F43075C6BAF1}"/>
    <cellStyle name="20% - Accent1 2 3 2 2 3 2 2 2 2 2" xfId="8932" xr:uid="{B5E0CC6E-B16B-4AC4-8D40-DCC98ED2E422}"/>
    <cellStyle name="20% - Accent1 2 3 2 2 3 2 2 2 3" xfId="8933" xr:uid="{59399A14-B681-44F4-95AD-DF5AC677C643}"/>
    <cellStyle name="20% - Accent1 2 3 2 2 3 2 2 3" xfId="8934" xr:uid="{26971DB4-6BCA-48B0-8FF6-7890ABF1C356}"/>
    <cellStyle name="20% - Accent1 2 3 2 2 3 2 2 3 2" xfId="8935" xr:uid="{DF152C53-FB2C-495C-B9E2-82EF64CD55BB}"/>
    <cellStyle name="20% - Accent1 2 3 2 2 3 2 2 4" xfId="8936" xr:uid="{157766F5-F7B9-4ADA-A606-0EB2050A4874}"/>
    <cellStyle name="20% - Accent1 2 3 2 2 3 2 3" xfId="8937" xr:uid="{9ACE5FB9-F277-4B95-961D-BE0B9C1EFD6A}"/>
    <cellStyle name="20% - Accent1 2 3 2 2 3 2 3 2" xfId="8938" xr:uid="{50DA13A3-976F-4BEF-90BA-52831AC88B09}"/>
    <cellStyle name="20% - Accent1 2 3 2 2 3 2 3 2 2" xfId="8939" xr:uid="{F471B8A9-C904-4DE2-A3A8-678D4B336758}"/>
    <cellStyle name="20% - Accent1 2 3 2 2 3 2 3 2 2 2" xfId="8940" xr:uid="{EC56C4C9-4BFB-4D08-B9C8-8874ABCD6A78}"/>
    <cellStyle name="20% - Accent1 2 3 2 2 3 2 3 2 3" xfId="8941" xr:uid="{394B460D-D1C6-4D2B-8A98-AF821738E889}"/>
    <cellStyle name="20% - Accent1 2 3 2 2 3 2 3 3" xfId="8942" xr:uid="{672C1C2C-F943-411F-9FC5-1F843C50E74D}"/>
    <cellStyle name="20% - Accent1 2 3 2 2 3 2 3 3 2" xfId="8943" xr:uid="{56EC688B-2FFB-436E-9B10-515F3E38596D}"/>
    <cellStyle name="20% - Accent1 2 3 2 2 3 2 3 4" xfId="8944" xr:uid="{E37F423F-EA5C-4F9D-A1FD-B542D7CAD6FC}"/>
    <cellStyle name="20% - Accent1 2 3 2 2 3 2 4" xfId="8945" xr:uid="{4332023E-B4A8-4D01-9789-0B49E3A68A90}"/>
    <cellStyle name="20% - Accent1 2 3 2 2 3 2 4 2" xfId="8946" xr:uid="{4150397E-0762-467D-9FCD-0E5B12A1681C}"/>
    <cellStyle name="20% - Accent1 2 3 2 2 3 2 4 2 2" xfId="8947" xr:uid="{65D77D37-B577-408E-957D-CAF81AA0EBF2}"/>
    <cellStyle name="20% - Accent1 2 3 2 2 3 2 4 2 2 2" xfId="8948" xr:uid="{A07E5755-B519-4D88-B091-22DA670BD29E}"/>
    <cellStyle name="20% - Accent1 2 3 2 2 3 2 4 2 3" xfId="8949" xr:uid="{0F25EED4-C7D3-4ACD-A0FC-278EB999CB45}"/>
    <cellStyle name="20% - Accent1 2 3 2 2 3 2 4 3" xfId="8950" xr:uid="{BFDF6B2D-30A8-480C-A4CA-43CEE295BE21}"/>
    <cellStyle name="20% - Accent1 2 3 2 2 3 2 4 3 2" xfId="8951" xr:uid="{3E112DAE-6742-4EDE-850B-E1BA1E5815E1}"/>
    <cellStyle name="20% - Accent1 2 3 2 2 3 2 4 4" xfId="8952" xr:uid="{2B389C65-FD47-444D-9194-15C2B04690F3}"/>
    <cellStyle name="20% - Accent1 2 3 2 2 3 2 5" xfId="8953" xr:uid="{F6DD4510-3C06-406A-A6D9-D1717930355F}"/>
    <cellStyle name="20% - Accent1 2 3 2 2 3 2 5 2" xfId="8954" xr:uid="{9E877F8A-917B-434F-9764-D0F164800017}"/>
    <cellStyle name="20% - Accent1 2 3 2 2 3 2 5 2 2" xfId="8955" xr:uid="{14FD8E57-8199-4B18-9B00-596F86F5102A}"/>
    <cellStyle name="20% - Accent1 2 3 2 2 3 2 5 3" xfId="8956" xr:uid="{CEABBFD5-FD63-4DB9-969A-4B29FD9C64C3}"/>
    <cellStyle name="20% - Accent1 2 3 2 2 3 2 6" xfId="8957" xr:uid="{94425F1B-E30B-43FD-88F8-6161BF772680}"/>
    <cellStyle name="20% - Accent1 2 3 2 2 3 2 6 2" xfId="8958" xr:uid="{DD06E052-AD91-4321-99E9-B34C9DA305D9}"/>
    <cellStyle name="20% - Accent1 2 3 2 2 3 2 6 2 2" xfId="8959" xr:uid="{C0BFC0CB-5168-46B1-B57B-30236FCE2F44}"/>
    <cellStyle name="20% - Accent1 2 3 2 2 3 2 6 3" xfId="8960" xr:uid="{7425A650-3582-45F9-91A9-8903616B8C30}"/>
    <cellStyle name="20% - Accent1 2 3 2 2 3 2 7" xfId="8961" xr:uid="{D5D92F67-AEE0-40F0-922D-64F6CEF47BA4}"/>
    <cellStyle name="20% - Accent1 2 3 2 2 3 2 7 2" xfId="8962" xr:uid="{58F45F15-5955-4C37-9093-2E1F1349C541}"/>
    <cellStyle name="20% - Accent1 2 3 2 2 3 2 8" xfId="8963" xr:uid="{F2101AC5-7EC5-476F-B023-C3ECB03860B0}"/>
    <cellStyle name="20% - Accent1 2 3 2 2 3 2 8 2" xfId="8964" xr:uid="{7BEEC655-1269-421D-91BD-E61497D4FCE7}"/>
    <cellStyle name="20% - Accent1 2 3 2 2 3 2 9" xfId="8965" xr:uid="{EB307215-BD3F-4F88-AB52-48F1A8030254}"/>
    <cellStyle name="20% - Accent1 2 3 2 2 3 3" xfId="8966" xr:uid="{EF98F8F1-04DF-414C-B008-594C7AC63AB6}"/>
    <cellStyle name="20% - Accent1 2 3 2 2 3 3 2" xfId="8967" xr:uid="{B8C605CE-87F5-4AF6-881A-A39ABB3E0CFD}"/>
    <cellStyle name="20% - Accent1 2 3 2 2 3 3 2 2" xfId="8968" xr:uid="{124AE140-1CFD-4AE6-BBB4-64672FC3F095}"/>
    <cellStyle name="20% - Accent1 2 3 2 2 3 3 2 2 2" xfId="8969" xr:uid="{5736E7CA-E43D-45CE-A2E3-E0239E484BD0}"/>
    <cellStyle name="20% - Accent1 2 3 2 2 3 3 2 2 2 2" xfId="8970" xr:uid="{A3D11351-14A2-4C64-8480-293DE1E54CFF}"/>
    <cellStyle name="20% - Accent1 2 3 2 2 3 3 2 2 3" xfId="8971" xr:uid="{8D4FBA5F-AB8B-4297-9FD8-6D29ACE1EA6A}"/>
    <cellStyle name="20% - Accent1 2 3 2 2 3 3 2 3" xfId="8972" xr:uid="{D3D63622-5E91-46D3-9363-5F813C536ACB}"/>
    <cellStyle name="20% - Accent1 2 3 2 2 3 3 2 3 2" xfId="8973" xr:uid="{920322E6-ED54-4637-9EE1-DBC064156C82}"/>
    <cellStyle name="20% - Accent1 2 3 2 2 3 3 2 4" xfId="8974" xr:uid="{E2AC0167-AFC7-4DA9-9A45-FFA81396D259}"/>
    <cellStyle name="20% - Accent1 2 3 2 2 3 3 3" xfId="8975" xr:uid="{EDBA5EF2-11F9-418E-A815-F1DF1F7A9377}"/>
    <cellStyle name="20% - Accent1 2 3 2 2 3 3 3 2" xfId="8976" xr:uid="{96AADC35-19E2-4AFD-8068-7E572E2F2D4F}"/>
    <cellStyle name="20% - Accent1 2 3 2 2 3 3 3 2 2" xfId="8977" xr:uid="{3BF9B294-4459-485B-9298-E2F265996B26}"/>
    <cellStyle name="20% - Accent1 2 3 2 2 3 3 3 2 2 2" xfId="8978" xr:uid="{B2696421-1009-4F84-9C03-AB0757D9E03C}"/>
    <cellStyle name="20% - Accent1 2 3 2 2 3 3 3 2 3" xfId="8979" xr:uid="{667390E2-4CDB-4AF9-861C-137AEB2CBA1E}"/>
    <cellStyle name="20% - Accent1 2 3 2 2 3 3 3 3" xfId="8980" xr:uid="{ABD95877-9995-4437-898A-0AC54686E7B8}"/>
    <cellStyle name="20% - Accent1 2 3 2 2 3 3 3 3 2" xfId="8981" xr:uid="{CD72E388-18D3-4C26-AA67-B9BA9F2C5B31}"/>
    <cellStyle name="20% - Accent1 2 3 2 2 3 3 3 4" xfId="8982" xr:uid="{3EECF465-8362-43D4-B2AE-EEEC406A1FB0}"/>
    <cellStyle name="20% - Accent1 2 3 2 2 3 3 4" xfId="8983" xr:uid="{CC3A3BC6-7A8C-40F1-82B1-57EAA82E88D0}"/>
    <cellStyle name="20% - Accent1 2 3 2 2 3 3 4 2" xfId="8984" xr:uid="{F5861934-84E1-4C9E-B95E-4CBE83FF4FD6}"/>
    <cellStyle name="20% - Accent1 2 3 2 2 3 3 4 2 2" xfId="8985" xr:uid="{1F4EC446-D007-49C2-B993-04F13F8FD6AB}"/>
    <cellStyle name="20% - Accent1 2 3 2 2 3 3 4 2 2 2" xfId="8986" xr:uid="{8D2C3C11-BCCE-4024-B3DC-261ED088D91F}"/>
    <cellStyle name="20% - Accent1 2 3 2 2 3 3 4 2 3" xfId="8987" xr:uid="{1622328B-A19B-4E4E-A66C-D5EA3BCFCE10}"/>
    <cellStyle name="20% - Accent1 2 3 2 2 3 3 4 3" xfId="8988" xr:uid="{F364C754-187B-4E2C-95C4-E881D0CAEC1F}"/>
    <cellStyle name="20% - Accent1 2 3 2 2 3 3 4 3 2" xfId="8989" xr:uid="{675F24F1-39F8-422A-8ACB-ADDE9B42D383}"/>
    <cellStyle name="20% - Accent1 2 3 2 2 3 3 4 4" xfId="8990" xr:uid="{C16C6344-A334-4083-90C3-7D4F1CA025F4}"/>
    <cellStyle name="20% - Accent1 2 3 2 2 3 3 5" xfId="8991" xr:uid="{595049B1-BEB9-4618-B612-69B9ABFE178D}"/>
    <cellStyle name="20% - Accent1 2 3 2 2 3 3 5 2" xfId="8992" xr:uid="{3F369D2A-D0E5-4CBB-8134-7F6D975EEB23}"/>
    <cellStyle name="20% - Accent1 2 3 2 2 3 3 5 2 2" xfId="8993" xr:uid="{D0AB469D-D347-4854-80C5-FF1122992132}"/>
    <cellStyle name="20% - Accent1 2 3 2 2 3 3 5 3" xfId="8994" xr:uid="{5E360E97-F44B-47A0-904F-CB1BB68963AA}"/>
    <cellStyle name="20% - Accent1 2 3 2 2 3 3 6" xfId="8995" xr:uid="{FA522960-025A-4F53-A761-FF40FC9BCAA7}"/>
    <cellStyle name="20% - Accent1 2 3 2 2 3 3 6 2" xfId="8996" xr:uid="{8E69E176-38E4-4E25-A2BF-DA13B25DADD8}"/>
    <cellStyle name="20% - Accent1 2 3 2 2 3 3 6 2 2" xfId="8997" xr:uid="{0D4E2804-2D78-4B2C-9362-DDC10B89858F}"/>
    <cellStyle name="20% - Accent1 2 3 2 2 3 3 6 3" xfId="8998" xr:uid="{5C69B5CB-0174-44EF-B801-41764BF57EF1}"/>
    <cellStyle name="20% - Accent1 2 3 2 2 3 3 7" xfId="8999" xr:uid="{6AB86EDB-854A-464E-8BBB-B53073B535EF}"/>
    <cellStyle name="20% - Accent1 2 3 2 2 3 3 7 2" xfId="9000" xr:uid="{A5DEABEA-9D0F-4622-A9D3-29FBDEFB98FB}"/>
    <cellStyle name="20% - Accent1 2 3 2 2 3 3 8" xfId="9001" xr:uid="{44F6856E-920A-4F1A-A4F0-43C13DB8BEE6}"/>
    <cellStyle name="20% - Accent1 2 3 2 2 3 3 8 2" xfId="9002" xr:uid="{AC3BB824-F710-45AC-BEAC-55786BD537B5}"/>
    <cellStyle name="20% - Accent1 2 3 2 2 3 3 9" xfId="9003" xr:uid="{DDB9980A-8A6D-43AD-BD46-2EA5205F20D2}"/>
    <cellStyle name="20% - Accent1 2 3 2 2 3 4" xfId="9004" xr:uid="{961B85AE-5AD6-45D0-9B0D-BE26D4564E4E}"/>
    <cellStyle name="20% - Accent1 2 3 2 2 3 4 2" xfId="9005" xr:uid="{FB1C9C56-2B1F-4D85-B01A-B39DB50FD96D}"/>
    <cellStyle name="20% - Accent1 2 3 2 2 3 4 2 2" xfId="9006" xr:uid="{0ED1E83F-3C20-47B2-B213-E00E357CC753}"/>
    <cellStyle name="20% - Accent1 2 3 2 2 3 4 2 2 2" xfId="9007" xr:uid="{B865D343-9837-408C-8086-B890CE8D96B7}"/>
    <cellStyle name="20% - Accent1 2 3 2 2 3 4 2 3" xfId="9008" xr:uid="{E921F059-F8F7-4754-B286-649771E633A3}"/>
    <cellStyle name="20% - Accent1 2 3 2 2 3 4 3" xfId="9009" xr:uid="{16554349-6B40-40D3-8AC3-13FE2BE7489F}"/>
    <cellStyle name="20% - Accent1 2 3 2 2 3 4 3 2" xfId="9010" xr:uid="{59900598-6898-4983-91B6-49A0049A6DCA}"/>
    <cellStyle name="20% - Accent1 2 3 2 2 3 4 4" xfId="9011" xr:uid="{3BDAA7E1-F531-416D-9A34-7F24E8BC5EC5}"/>
    <cellStyle name="20% - Accent1 2 3 2 2 3 5" xfId="9012" xr:uid="{F19F8159-DB25-42D9-9C59-4BB60F89481D}"/>
    <cellStyle name="20% - Accent1 2 3 2 2 3 5 2" xfId="9013" xr:uid="{B2ADEB85-AFD3-4ECC-BB88-931C6EDB3BCF}"/>
    <cellStyle name="20% - Accent1 2 3 2 2 3 5 2 2" xfId="9014" xr:uid="{72AE7512-B567-436D-949E-24D6E46FE0F7}"/>
    <cellStyle name="20% - Accent1 2 3 2 2 3 5 2 2 2" xfId="9015" xr:uid="{8E882080-A105-4C2B-B77C-C1FD65636C82}"/>
    <cellStyle name="20% - Accent1 2 3 2 2 3 5 2 3" xfId="9016" xr:uid="{682AFEA5-354D-44E5-BB7A-A7AEFCA862EB}"/>
    <cellStyle name="20% - Accent1 2 3 2 2 3 5 3" xfId="9017" xr:uid="{74BB6F51-4CA5-4C1C-ADB7-1802263AA934}"/>
    <cellStyle name="20% - Accent1 2 3 2 2 3 5 3 2" xfId="9018" xr:uid="{ECADDCF0-5BE5-4D87-A739-C86976EBAA97}"/>
    <cellStyle name="20% - Accent1 2 3 2 2 3 5 4" xfId="9019" xr:uid="{AE925E86-9092-45EA-AC7F-5A9E5DD82C06}"/>
    <cellStyle name="20% - Accent1 2 3 2 2 3 6" xfId="9020" xr:uid="{416A1549-D6D4-4833-9EF5-EB0DCF5EE74C}"/>
    <cellStyle name="20% - Accent1 2 3 2 2 3 6 2" xfId="9021" xr:uid="{8FEA5358-63F3-4A8D-962A-344ED7B55672}"/>
    <cellStyle name="20% - Accent1 2 3 2 2 3 6 2 2" xfId="9022" xr:uid="{EF60FABA-9D71-43CB-8FFC-ECCB10F2DC86}"/>
    <cellStyle name="20% - Accent1 2 3 2 2 3 6 2 2 2" xfId="9023" xr:uid="{568E1AF3-F51A-4F85-918B-155695EB6654}"/>
    <cellStyle name="20% - Accent1 2 3 2 2 3 6 2 3" xfId="9024" xr:uid="{1DAEBCD9-AC28-4792-A662-F2497BE0BEA2}"/>
    <cellStyle name="20% - Accent1 2 3 2 2 3 6 3" xfId="9025" xr:uid="{0206FA00-4450-461A-B379-82A81EC475C7}"/>
    <cellStyle name="20% - Accent1 2 3 2 2 3 6 3 2" xfId="9026" xr:uid="{860B5A5F-F442-431D-8CB2-FB7FD27FDF97}"/>
    <cellStyle name="20% - Accent1 2 3 2 2 3 6 4" xfId="9027" xr:uid="{002CCB3E-06FD-426B-ADB8-FCFD2DE4F077}"/>
    <cellStyle name="20% - Accent1 2 3 2 2 3 7" xfId="9028" xr:uid="{2F144B28-F150-46E8-84F2-EA05C2A5EEE2}"/>
    <cellStyle name="20% - Accent1 2 3 2 2 3 7 2" xfId="9029" xr:uid="{E463B010-2ADC-4E5C-8742-72D394EF4E20}"/>
    <cellStyle name="20% - Accent1 2 3 2 2 3 7 2 2" xfId="9030" xr:uid="{75BDE864-0F4A-469C-9C55-6C606841F94C}"/>
    <cellStyle name="20% - Accent1 2 3 2 2 3 7 3" xfId="9031" xr:uid="{6AC8FAD7-2CB4-49F6-B428-9195ED861D62}"/>
    <cellStyle name="20% - Accent1 2 3 2 2 3 8" xfId="9032" xr:uid="{21A157B9-4BB1-4208-93EA-F8BB8D2FBC0E}"/>
    <cellStyle name="20% - Accent1 2 3 2 2 3 8 2" xfId="9033" xr:uid="{40328B23-75C4-44EC-98A4-F1E07D94589A}"/>
    <cellStyle name="20% - Accent1 2 3 2 2 3 8 2 2" xfId="9034" xr:uid="{AC6D230D-CC03-4783-BCC8-1D6410025C2B}"/>
    <cellStyle name="20% - Accent1 2 3 2 2 3 8 3" xfId="9035" xr:uid="{133D3DAC-AD36-450B-8C90-40FBAAB9967D}"/>
    <cellStyle name="20% - Accent1 2 3 2 2 3 9" xfId="9036" xr:uid="{6B64A1C3-06B1-49C0-8F09-ABDCA2A0A334}"/>
    <cellStyle name="20% - Accent1 2 3 2 2 3 9 2" xfId="9037" xr:uid="{CDFA1F24-256B-485A-98A3-32977C471C95}"/>
    <cellStyle name="20% - Accent1 2 3 2 2 4" xfId="9038" xr:uid="{819A684A-3C91-4296-823A-5375A6FE7168}"/>
    <cellStyle name="20% - Accent1 2 3 2 2 4 10" xfId="9039" xr:uid="{FE1EACF7-C05E-40CE-972B-43695B9ED780}"/>
    <cellStyle name="20% - Accent1 2 3 2 2 4 10 2" xfId="9040" xr:uid="{7F6BBA30-2F40-472A-849E-CBE7FCB4DE15}"/>
    <cellStyle name="20% - Accent1 2 3 2 2 4 11" xfId="9041" xr:uid="{F0ED9102-4C55-4D92-8F4E-CD05221E5EAA}"/>
    <cellStyle name="20% - Accent1 2 3 2 2 4 2" xfId="9042" xr:uid="{FE86EE9E-E8B2-4B45-A49B-E39ECB3ECB58}"/>
    <cellStyle name="20% - Accent1 2 3 2 2 4 2 2" xfId="9043" xr:uid="{35701FDE-B83F-4D2F-B150-9C411EAE28FB}"/>
    <cellStyle name="20% - Accent1 2 3 2 2 4 2 2 2" xfId="9044" xr:uid="{21FC4DF2-3790-4DCE-B3BA-9F9966B46173}"/>
    <cellStyle name="20% - Accent1 2 3 2 2 4 2 2 2 2" xfId="9045" xr:uid="{F8DD8DD3-225C-4432-A4BD-58B287294FED}"/>
    <cellStyle name="20% - Accent1 2 3 2 2 4 2 2 2 2 2" xfId="9046" xr:uid="{D5F11758-5BB2-4827-A28B-DE0E24752B0F}"/>
    <cellStyle name="20% - Accent1 2 3 2 2 4 2 2 2 3" xfId="9047" xr:uid="{1C0A7C7F-89AE-4C3E-B6EA-FEF4C9D18468}"/>
    <cellStyle name="20% - Accent1 2 3 2 2 4 2 2 3" xfId="9048" xr:uid="{E7AEF792-EA5F-4C56-866B-FF639B02A2E9}"/>
    <cellStyle name="20% - Accent1 2 3 2 2 4 2 2 3 2" xfId="9049" xr:uid="{10715D81-20EF-4BF3-81A7-C2AFCC70B766}"/>
    <cellStyle name="20% - Accent1 2 3 2 2 4 2 2 4" xfId="9050" xr:uid="{9228C20F-4215-43E5-B4CE-3E460DC71CCA}"/>
    <cellStyle name="20% - Accent1 2 3 2 2 4 2 3" xfId="9051" xr:uid="{D3C74209-B242-448B-A914-2B489D9B3E81}"/>
    <cellStyle name="20% - Accent1 2 3 2 2 4 2 3 2" xfId="9052" xr:uid="{B3D2A7B0-229C-4F65-93BF-0AC202264B55}"/>
    <cellStyle name="20% - Accent1 2 3 2 2 4 2 3 2 2" xfId="9053" xr:uid="{92E7B4CA-52CC-4195-875F-A3E51B94393C}"/>
    <cellStyle name="20% - Accent1 2 3 2 2 4 2 3 2 2 2" xfId="9054" xr:uid="{C32A827F-0BE4-4C1B-B6A2-E86E7C4E198C}"/>
    <cellStyle name="20% - Accent1 2 3 2 2 4 2 3 2 3" xfId="9055" xr:uid="{267E5046-8CF1-4384-9E39-070CD6637465}"/>
    <cellStyle name="20% - Accent1 2 3 2 2 4 2 3 3" xfId="9056" xr:uid="{B96D89F7-17BC-4191-8F6F-9CF346340F0A}"/>
    <cellStyle name="20% - Accent1 2 3 2 2 4 2 3 3 2" xfId="9057" xr:uid="{02445727-A105-44DA-A0D7-0C42CD0053CA}"/>
    <cellStyle name="20% - Accent1 2 3 2 2 4 2 3 4" xfId="9058" xr:uid="{B1CD6DB1-136F-4DEE-9E16-E381F2BC18E2}"/>
    <cellStyle name="20% - Accent1 2 3 2 2 4 2 4" xfId="9059" xr:uid="{47A11E82-8784-41F3-9813-DC5E66A75656}"/>
    <cellStyle name="20% - Accent1 2 3 2 2 4 2 4 2" xfId="9060" xr:uid="{FF858B34-53DD-4281-B238-609D314F27A6}"/>
    <cellStyle name="20% - Accent1 2 3 2 2 4 2 4 2 2" xfId="9061" xr:uid="{14536178-1D3C-478A-AEB7-5CA8B909CBB3}"/>
    <cellStyle name="20% - Accent1 2 3 2 2 4 2 4 2 2 2" xfId="9062" xr:uid="{58A62D0D-F83C-4D4C-847C-87DCA5F71DFB}"/>
    <cellStyle name="20% - Accent1 2 3 2 2 4 2 4 2 3" xfId="9063" xr:uid="{7B4C44A9-8A20-4D12-8E72-DAE871A23BA7}"/>
    <cellStyle name="20% - Accent1 2 3 2 2 4 2 4 3" xfId="9064" xr:uid="{4C5171F9-6E1F-46F2-AD9B-BC9389F2530F}"/>
    <cellStyle name="20% - Accent1 2 3 2 2 4 2 4 3 2" xfId="9065" xr:uid="{8AE76BC5-B3AB-4B64-9808-200521265F9E}"/>
    <cellStyle name="20% - Accent1 2 3 2 2 4 2 4 4" xfId="9066" xr:uid="{7BBB7732-1C2A-4D63-9B74-2F0E4F887D29}"/>
    <cellStyle name="20% - Accent1 2 3 2 2 4 2 5" xfId="9067" xr:uid="{76C6E3DB-CC5D-4B4C-8265-98B69ED6CCFB}"/>
    <cellStyle name="20% - Accent1 2 3 2 2 4 2 5 2" xfId="9068" xr:uid="{80879D84-2AE7-4AE8-AED4-574E96F5D445}"/>
    <cellStyle name="20% - Accent1 2 3 2 2 4 2 5 2 2" xfId="9069" xr:uid="{352CC6FF-38C6-4513-948B-AB0EBDC75DC4}"/>
    <cellStyle name="20% - Accent1 2 3 2 2 4 2 5 3" xfId="9070" xr:uid="{C2CA5243-2906-49F0-8E76-529C2C8A7E9B}"/>
    <cellStyle name="20% - Accent1 2 3 2 2 4 2 6" xfId="9071" xr:uid="{1E729D10-7C17-4506-B39B-C63D65B926C9}"/>
    <cellStyle name="20% - Accent1 2 3 2 2 4 2 6 2" xfId="9072" xr:uid="{0D97626C-1459-4539-BA43-4B12D5B7B426}"/>
    <cellStyle name="20% - Accent1 2 3 2 2 4 2 6 2 2" xfId="9073" xr:uid="{1FC2B8B3-5292-4B50-9C94-A2D1B85C7E6F}"/>
    <cellStyle name="20% - Accent1 2 3 2 2 4 2 6 3" xfId="9074" xr:uid="{8C16053A-D74A-4DD1-B503-BF8FD99B93F6}"/>
    <cellStyle name="20% - Accent1 2 3 2 2 4 2 7" xfId="9075" xr:uid="{EF0BE8F0-14D8-431E-9645-9D92D7593F78}"/>
    <cellStyle name="20% - Accent1 2 3 2 2 4 2 7 2" xfId="9076" xr:uid="{81C2CAD5-00E5-4B82-B114-B78BA4503D05}"/>
    <cellStyle name="20% - Accent1 2 3 2 2 4 2 8" xfId="9077" xr:uid="{167EB391-C90F-499F-91DA-88058B6E8046}"/>
    <cellStyle name="20% - Accent1 2 3 2 2 4 2 8 2" xfId="9078" xr:uid="{59E1A79A-29DF-435D-A985-53977A6BB5D2}"/>
    <cellStyle name="20% - Accent1 2 3 2 2 4 2 9" xfId="9079" xr:uid="{0E858F3D-55D3-4473-8ADE-2753CBF59A8F}"/>
    <cellStyle name="20% - Accent1 2 3 2 2 4 3" xfId="9080" xr:uid="{7FE3EF6F-DD8D-4F1B-9711-1785299D667A}"/>
    <cellStyle name="20% - Accent1 2 3 2 2 4 3 2" xfId="9081" xr:uid="{71C9FAA1-5B47-43CF-A0B4-CFDC9A633028}"/>
    <cellStyle name="20% - Accent1 2 3 2 2 4 3 2 2" xfId="9082" xr:uid="{DD045686-138A-4081-907C-7D2F481F0FDA}"/>
    <cellStyle name="20% - Accent1 2 3 2 2 4 3 2 2 2" xfId="9083" xr:uid="{BCBE13E1-A658-404D-ACF2-162706867A5F}"/>
    <cellStyle name="20% - Accent1 2 3 2 2 4 3 2 2 2 2" xfId="9084" xr:uid="{0C2C4015-DB0A-4431-9345-7C6AD77DF2D2}"/>
    <cellStyle name="20% - Accent1 2 3 2 2 4 3 2 2 3" xfId="9085" xr:uid="{7B8BB70A-9F65-46B8-9D61-6DAE1373897E}"/>
    <cellStyle name="20% - Accent1 2 3 2 2 4 3 2 3" xfId="9086" xr:uid="{8DDAE2A8-40AB-4823-B703-623BE6AC6C59}"/>
    <cellStyle name="20% - Accent1 2 3 2 2 4 3 2 3 2" xfId="9087" xr:uid="{F3E26C3B-3DC7-4E45-9730-E4E2962B4930}"/>
    <cellStyle name="20% - Accent1 2 3 2 2 4 3 2 4" xfId="9088" xr:uid="{694EEE28-FD6C-4F33-98C1-F155DEBEDABF}"/>
    <cellStyle name="20% - Accent1 2 3 2 2 4 3 3" xfId="9089" xr:uid="{D0D4D030-33A4-46A7-ADA1-744FB2FE7785}"/>
    <cellStyle name="20% - Accent1 2 3 2 2 4 3 3 2" xfId="9090" xr:uid="{DD961DDF-AB93-468F-A5C4-B16F5B941838}"/>
    <cellStyle name="20% - Accent1 2 3 2 2 4 3 3 2 2" xfId="9091" xr:uid="{D2803489-F45A-481F-8423-BC81EA594E3D}"/>
    <cellStyle name="20% - Accent1 2 3 2 2 4 3 3 2 2 2" xfId="9092" xr:uid="{52D59C56-5BF2-4327-B34F-E548E0C1A126}"/>
    <cellStyle name="20% - Accent1 2 3 2 2 4 3 3 2 3" xfId="9093" xr:uid="{CDED24B3-5821-405B-B9DD-88AE7F0ABC48}"/>
    <cellStyle name="20% - Accent1 2 3 2 2 4 3 3 3" xfId="9094" xr:uid="{8951D33C-A6A9-488F-BCF0-4B6431385C54}"/>
    <cellStyle name="20% - Accent1 2 3 2 2 4 3 3 3 2" xfId="9095" xr:uid="{8CB82B58-1233-48BE-BBF6-32CBC6842E66}"/>
    <cellStyle name="20% - Accent1 2 3 2 2 4 3 3 4" xfId="9096" xr:uid="{A99EA3EA-22C8-43AC-A726-577B62625CE5}"/>
    <cellStyle name="20% - Accent1 2 3 2 2 4 3 4" xfId="9097" xr:uid="{03CD52D0-5BF2-4E6B-99A8-59DFB6EEBA7E}"/>
    <cellStyle name="20% - Accent1 2 3 2 2 4 3 4 2" xfId="9098" xr:uid="{E8D1F3D4-8CEC-4571-B358-20C188702A8D}"/>
    <cellStyle name="20% - Accent1 2 3 2 2 4 3 4 2 2" xfId="9099" xr:uid="{356B38E2-E54E-486E-B383-AE3D1A6CEE6A}"/>
    <cellStyle name="20% - Accent1 2 3 2 2 4 3 4 2 2 2" xfId="9100" xr:uid="{333AED6B-3E72-4951-97B9-9307ECE67365}"/>
    <cellStyle name="20% - Accent1 2 3 2 2 4 3 4 2 3" xfId="9101" xr:uid="{CF98785D-FEB9-4581-BF13-C5960D9BE28C}"/>
    <cellStyle name="20% - Accent1 2 3 2 2 4 3 4 3" xfId="9102" xr:uid="{5A95B1D7-558B-4E0B-BBE5-47E463C2EF36}"/>
    <cellStyle name="20% - Accent1 2 3 2 2 4 3 4 3 2" xfId="9103" xr:uid="{84717854-E9DC-4133-B810-68B5BE15F270}"/>
    <cellStyle name="20% - Accent1 2 3 2 2 4 3 4 4" xfId="9104" xr:uid="{E43F93F1-E066-4BA5-9EF2-DDA458D7D724}"/>
    <cellStyle name="20% - Accent1 2 3 2 2 4 3 5" xfId="9105" xr:uid="{B0172DE3-5615-42BA-9257-44627FEB06B6}"/>
    <cellStyle name="20% - Accent1 2 3 2 2 4 3 5 2" xfId="9106" xr:uid="{5D617128-F39C-42C1-8379-E5F1F5714FFD}"/>
    <cellStyle name="20% - Accent1 2 3 2 2 4 3 5 2 2" xfId="9107" xr:uid="{BD95F1E9-45C9-4FBE-8464-BBBF984B64D0}"/>
    <cellStyle name="20% - Accent1 2 3 2 2 4 3 5 3" xfId="9108" xr:uid="{2CF28067-C7BE-4701-A665-C9ACBA055DC1}"/>
    <cellStyle name="20% - Accent1 2 3 2 2 4 3 6" xfId="9109" xr:uid="{AF9BF9F5-92F7-4B3E-8379-8B89D26A147C}"/>
    <cellStyle name="20% - Accent1 2 3 2 2 4 3 6 2" xfId="9110" xr:uid="{412C00E3-3C3A-4730-B661-6E958A6E8D53}"/>
    <cellStyle name="20% - Accent1 2 3 2 2 4 3 6 2 2" xfId="9111" xr:uid="{9145145E-B8FE-43E6-AE10-6941E4463454}"/>
    <cellStyle name="20% - Accent1 2 3 2 2 4 3 6 3" xfId="9112" xr:uid="{E5E475A0-0EF5-497E-A587-5CD69D1D497C}"/>
    <cellStyle name="20% - Accent1 2 3 2 2 4 3 7" xfId="9113" xr:uid="{1B9383B5-B5AF-45D4-BE71-5A1AEAB8D924}"/>
    <cellStyle name="20% - Accent1 2 3 2 2 4 3 7 2" xfId="9114" xr:uid="{0BF0A276-D58F-41C3-9E5B-6B8171F12FA0}"/>
    <cellStyle name="20% - Accent1 2 3 2 2 4 3 8" xfId="9115" xr:uid="{F6C63287-2638-4D20-8A2C-593165E11EBA}"/>
    <cellStyle name="20% - Accent1 2 3 2 2 4 3 8 2" xfId="9116" xr:uid="{4C8564B9-A5DC-4815-93CC-6DEF7C8926D3}"/>
    <cellStyle name="20% - Accent1 2 3 2 2 4 3 9" xfId="9117" xr:uid="{2DA5E30C-8BB8-4B9F-93CC-F3ACC6CE7540}"/>
    <cellStyle name="20% - Accent1 2 3 2 2 4 4" xfId="9118" xr:uid="{42BD00C6-9FCD-4354-AA2D-1A36F5DF0432}"/>
    <cellStyle name="20% - Accent1 2 3 2 2 4 4 2" xfId="9119" xr:uid="{74F14B09-C8FF-4749-A4CD-48EBCEB534A3}"/>
    <cellStyle name="20% - Accent1 2 3 2 2 4 4 2 2" xfId="9120" xr:uid="{CAF21D1E-3238-4A0F-A9AF-356ABCDAC276}"/>
    <cellStyle name="20% - Accent1 2 3 2 2 4 4 2 2 2" xfId="9121" xr:uid="{29894375-6569-4C14-B8E2-79EA2CE63622}"/>
    <cellStyle name="20% - Accent1 2 3 2 2 4 4 2 3" xfId="9122" xr:uid="{1E684C81-F747-4C59-B3A9-3711A462E5BD}"/>
    <cellStyle name="20% - Accent1 2 3 2 2 4 4 3" xfId="9123" xr:uid="{F67C66B6-9F81-4AD3-B187-2FF4C32F57B6}"/>
    <cellStyle name="20% - Accent1 2 3 2 2 4 4 3 2" xfId="9124" xr:uid="{59B9E732-93FF-4639-8685-B3F244E085AB}"/>
    <cellStyle name="20% - Accent1 2 3 2 2 4 4 4" xfId="9125" xr:uid="{222A3A5E-CA41-4F6E-846A-7CEC98769FE3}"/>
    <cellStyle name="20% - Accent1 2 3 2 2 4 5" xfId="9126" xr:uid="{E599E0BE-8186-4F6E-95CB-1B5D91726FA1}"/>
    <cellStyle name="20% - Accent1 2 3 2 2 4 5 2" xfId="9127" xr:uid="{0BA43E0C-A562-47C8-92B4-4F36CA29E64D}"/>
    <cellStyle name="20% - Accent1 2 3 2 2 4 5 2 2" xfId="9128" xr:uid="{BE0DAB47-847B-4860-8A50-0552D063BA6E}"/>
    <cellStyle name="20% - Accent1 2 3 2 2 4 5 2 2 2" xfId="9129" xr:uid="{611786C8-B901-4638-B02F-B33CB86DC6B0}"/>
    <cellStyle name="20% - Accent1 2 3 2 2 4 5 2 3" xfId="9130" xr:uid="{F2E3946C-ED6A-4C03-9A85-F1805FC62556}"/>
    <cellStyle name="20% - Accent1 2 3 2 2 4 5 3" xfId="9131" xr:uid="{ED4598A2-9399-4E2D-AC6A-13731306C09C}"/>
    <cellStyle name="20% - Accent1 2 3 2 2 4 5 3 2" xfId="9132" xr:uid="{459D0A7C-151F-440D-9AE5-85BA563A4143}"/>
    <cellStyle name="20% - Accent1 2 3 2 2 4 5 4" xfId="9133" xr:uid="{80E71C06-BDF0-427E-A953-71DC738F4022}"/>
    <cellStyle name="20% - Accent1 2 3 2 2 4 6" xfId="9134" xr:uid="{BF52E5B1-5793-4D0F-8E11-4CFFB8BD9CDC}"/>
    <cellStyle name="20% - Accent1 2 3 2 2 4 6 2" xfId="9135" xr:uid="{5407F610-EE2F-46C8-A5C3-84F813C6CBD7}"/>
    <cellStyle name="20% - Accent1 2 3 2 2 4 6 2 2" xfId="9136" xr:uid="{DFD5872A-83D6-4EDE-8A07-B98EE005495D}"/>
    <cellStyle name="20% - Accent1 2 3 2 2 4 6 2 2 2" xfId="9137" xr:uid="{428C8E24-591D-482E-8D86-024A876DFE1A}"/>
    <cellStyle name="20% - Accent1 2 3 2 2 4 6 2 3" xfId="9138" xr:uid="{E8EF8901-C33F-43D3-BC13-E62603F06336}"/>
    <cellStyle name="20% - Accent1 2 3 2 2 4 6 3" xfId="9139" xr:uid="{26D8DFA3-3FAE-4D5E-A58E-9DFDF6544132}"/>
    <cellStyle name="20% - Accent1 2 3 2 2 4 6 3 2" xfId="9140" xr:uid="{347FBFA8-C8B1-4049-98AE-65520040081B}"/>
    <cellStyle name="20% - Accent1 2 3 2 2 4 6 4" xfId="9141" xr:uid="{47BD114E-C264-4439-883D-3FF848C8F25B}"/>
    <cellStyle name="20% - Accent1 2 3 2 2 4 7" xfId="9142" xr:uid="{AAA9C36B-5901-4DDF-9163-9EF39C75A21A}"/>
    <cellStyle name="20% - Accent1 2 3 2 2 4 7 2" xfId="9143" xr:uid="{29F72965-3426-449B-AB3B-192511F43A0A}"/>
    <cellStyle name="20% - Accent1 2 3 2 2 4 7 2 2" xfId="9144" xr:uid="{E1F14874-AF6C-4544-896E-ED9B4F9DF544}"/>
    <cellStyle name="20% - Accent1 2 3 2 2 4 7 3" xfId="9145" xr:uid="{F6EBFB74-3687-48E7-921E-CAFEE4868E35}"/>
    <cellStyle name="20% - Accent1 2 3 2 2 4 8" xfId="9146" xr:uid="{018A24CA-C5FF-4D0E-9116-2B8F06B20864}"/>
    <cellStyle name="20% - Accent1 2 3 2 2 4 8 2" xfId="9147" xr:uid="{601CC4B7-46CE-4EFE-9C64-D3698BD874DE}"/>
    <cellStyle name="20% - Accent1 2 3 2 2 4 8 2 2" xfId="9148" xr:uid="{0F4D3895-B073-4C00-957C-9E73627D92E7}"/>
    <cellStyle name="20% - Accent1 2 3 2 2 4 8 3" xfId="9149" xr:uid="{F7E3DE61-AA43-4E8F-B8C0-5EAC19BC0444}"/>
    <cellStyle name="20% - Accent1 2 3 2 2 4 9" xfId="9150" xr:uid="{7AE831AA-7DDB-408B-A31B-776B857E06E3}"/>
    <cellStyle name="20% - Accent1 2 3 2 2 4 9 2" xfId="9151" xr:uid="{1CA33D18-9528-464F-A20F-0330CD3F7FBA}"/>
    <cellStyle name="20% - Accent1 2 3 2 2 5" xfId="9152" xr:uid="{0F1EBBBB-DFF2-4BC4-971B-E6753D7AF00D}"/>
    <cellStyle name="20% - Accent1 2 3 2 2 5 2" xfId="9153" xr:uid="{F52E3D40-23B0-4117-8549-397215D1ED56}"/>
    <cellStyle name="20% - Accent1 2 3 2 2 5 2 2" xfId="9154" xr:uid="{EEEB7CA8-85AE-4CD4-AF2D-A87466B7C6DA}"/>
    <cellStyle name="20% - Accent1 2 3 2 2 5 2 2 2" xfId="9155" xr:uid="{5A840DEB-C487-4FE6-A943-6D69465414A0}"/>
    <cellStyle name="20% - Accent1 2 3 2 2 5 2 2 2 2" xfId="9156" xr:uid="{CF4CB71F-E067-4D08-9DD7-6A88961A717A}"/>
    <cellStyle name="20% - Accent1 2 3 2 2 5 2 2 3" xfId="9157" xr:uid="{42A8F7AE-37FF-4C95-947C-4E0FFA022486}"/>
    <cellStyle name="20% - Accent1 2 3 2 2 5 2 3" xfId="9158" xr:uid="{A029FE20-02FA-4A00-BF76-7C850901459A}"/>
    <cellStyle name="20% - Accent1 2 3 2 2 5 2 3 2" xfId="9159" xr:uid="{B5492E95-0D83-48CC-B6A3-6BE32ABC4C4E}"/>
    <cellStyle name="20% - Accent1 2 3 2 2 5 2 4" xfId="9160" xr:uid="{0515A8D0-2079-4F03-8501-36F1241C4313}"/>
    <cellStyle name="20% - Accent1 2 3 2 2 5 3" xfId="9161" xr:uid="{31C074CB-BBC0-4A65-A42C-B9FD15469134}"/>
    <cellStyle name="20% - Accent1 2 3 2 2 5 3 2" xfId="9162" xr:uid="{02D5F118-F683-4697-8A22-7667E045FD7F}"/>
    <cellStyle name="20% - Accent1 2 3 2 2 5 3 2 2" xfId="9163" xr:uid="{4CBB428B-3801-49BB-B5B7-C97988CDDD42}"/>
    <cellStyle name="20% - Accent1 2 3 2 2 5 3 2 2 2" xfId="9164" xr:uid="{0D3DE230-17A8-4215-9A04-5E18143B1E0E}"/>
    <cellStyle name="20% - Accent1 2 3 2 2 5 3 2 3" xfId="9165" xr:uid="{D0CF360B-7A9D-45DE-B32A-5E0626CFC6CD}"/>
    <cellStyle name="20% - Accent1 2 3 2 2 5 3 3" xfId="9166" xr:uid="{31E83470-54E2-4A99-8BDE-FCB989B41F2E}"/>
    <cellStyle name="20% - Accent1 2 3 2 2 5 3 3 2" xfId="9167" xr:uid="{58AF3364-8235-47BD-9086-58F2E065CA45}"/>
    <cellStyle name="20% - Accent1 2 3 2 2 5 3 4" xfId="9168" xr:uid="{61E010C6-CF43-49E0-BEBF-45F05224CDFC}"/>
    <cellStyle name="20% - Accent1 2 3 2 2 5 4" xfId="9169" xr:uid="{F1C95B5B-F446-49E7-94AA-97F7BB2BA6CE}"/>
    <cellStyle name="20% - Accent1 2 3 2 2 5 4 2" xfId="9170" xr:uid="{D99FD392-D9A8-403C-9BDC-D1AC9E848DFA}"/>
    <cellStyle name="20% - Accent1 2 3 2 2 5 4 2 2" xfId="9171" xr:uid="{755B7F8A-1763-4C4F-9466-047D071FF6B8}"/>
    <cellStyle name="20% - Accent1 2 3 2 2 5 4 2 2 2" xfId="9172" xr:uid="{B9EED1F7-4A51-43C4-B6F5-D06CEDF642D7}"/>
    <cellStyle name="20% - Accent1 2 3 2 2 5 4 2 3" xfId="9173" xr:uid="{9B90421F-4724-4848-B9DC-9B3265CE0645}"/>
    <cellStyle name="20% - Accent1 2 3 2 2 5 4 3" xfId="9174" xr:uid="{39F050D8-935C-4917-838A-78D7BC93EF1A}"/>
    <cellStyle name="20% - Accent1 2 3 2 2 5 4 3 2" xfId="9175" xr:uid="{9175B3E2-39E6-4774-B71D-94F61AA34928}"/>
    <cellStyle name="20% - Accent1 2 3 2 2 5 4 4" xfId="9176" xr:uid="{E6B926F6-5207-4ECD-8B28-45D7AA7BD5DF}"/>
    <cellStyle name="20% - Accent1 2 3 2 2 5 5" xfId="9177" xr:uid="{D643BFFA-62FA-4F08-8676-9C0481EE6A7C}"/>
    <cellStyle name="20% - Accent1 2 3 2 2 5 5 2" xfId="9178" xr:uid="{CBE1AD86-93AB-4A44-A4DA-5C85F0010AF7}"/>
    <cellStyle name="20% - Accent1 2 3 2 2 5 5 2 2" xfId="9179" xr:uid="{0124FDE4-D0E3-42B2-8064-1CB345DC09F9}"/>
    <cellStyle name="20% - Accent1 2 3 2 2 5 5 3" xfId="9180" xr:uid="{6D8C233D-DBF2-4CA7-B2A8-AB8F6E0E9E74}"/>
    <cellStyle name="20% - Accent1 2 3 2 2 5 6" xfId="9181" xr:uid="{CC925D31-F14F-489C-B2DE-6AA9B4B8E419}"/>
    <cellStyle name="20% - Accent1 2 3 2 2 5 6 2" xfId="9182" xr:uid="{23AC4400-98FD-481D-AA15-60FA58D934B7}"/>
    <cellStyle name="20% - Accent1 2 3 2 2 5 6 2 2" xfId="9183" xr:uid="{ED7D10F8-BCE8-45EC-AEEF-0118DF5864FA}"/>
    <cellStyle name="20% - Accent1 2 3 2 2 5 6 3" xfId="9184" xr:uid="{16040C38-5BF0-40B4-B3A3-0CC87E3B0228}"/>
    <cellStyle name="20% - Accent1 2 3 2 2 5 7" xfId="9185" xr:uid="{B4A0C0DA-9B63-4CB0-BB10-474621CFD06C}"/>
    <cellStyle name="20% - Accent1 2 3 2 2 5 7 2" xfId="9186" xr:uid="{4BB1E940-F247-4C9F-816B-A911111EF8B3}"/>
    <cellStyle name="20% - Accent1 2 3 2 2 5 8" xfId="9187" xr:uid="{6A9F4DCA-C3D5-4C38-A871-929A79BC8C4A}"/>
    <cellStyle name="20% - Accent1 2 3 2 2 5 8 2" xfId="9188" xr:uid="{C2A24934-3ABB-43D1-AFA3-A435FA1832CA}"/>
    <cellStyle name="20% - Accent1 2 3 2 2 5 9" xfId="9189" xr:uid="{4EBAD640-1952-4D83-9737-1C3959BDEB66}"/>
    <cellStyle name="20% - Accent1 2 3 2 2 6" xfId="9190" xr:uid="{71CE2FFE-1A8D-4645-8E8C-05585A6B981C}"/>
    <cellStyle name="20% - Accent1 2 3 2 2 6 2" xfId="9191" xr:uid="{8C8DDFFB-101A-4A96-BB95-5F317A934EE9}"/>
    <cellStyle name="20% - Accent1 2 3 2 2 6 2 2" xfId="9192" xr:uid="{A5DEF8E2-496D-4812-A9C6-0FB20D472AE9}"/>
    <cellStyle name="20% - Accent1 2 3 2 2 6 2 2 2" xfId="9193" xr:uid="{B4707E10-21DB-4801-BC14-CF0FD7363450}"/>
    <cellStyle name="20% - Accent1 2 3 2 2 6 2 2 2 2" xfId="9194" xr:uid="{2A3316D7-5CAD-4962-9DD0-E00BA722534B}"/>
    <cellStyle name="20% - Accent1 2 3 2 2 6 2 2 3" xfId="9195" xr:uid="{9E34E32B-6E1F-4CDF-B045-736E76DF81D2}"/>
    <cellStyle name="20% - Accent1 2 3 2 2 6 2 3" xfId="9196" xr:uid="{D3ADC794-946A-461C-BAFB-1743118DAE17}"/>
    <cellStyle name="20% - Accent1 2 3 2 2 6 2 3 2" xfId="9197" xr:uid="{91CA0115-CBDF-4464-8FB2-DB1EB9B62FAD}"/>
    <cellStyle name="20% - Accent1 2 3 2 2 6 2 4" xfId="9198" xr:uid="{76780593-1AB7-4056-80F9-25111E8E3A7D}"/>
    <cellStyle name="20% - Accent1 2 3 2 2 6 3" xfId="9199" xr:uid="{A9C025C2-9C5D-4B3D-B307-B2EE86C2B0B0}"/>
    <cellStyle name="20% - Accent1 2 3 2 2 6 3 2" xfId="9200" xr:uid="{5130DE92-2B37-4F78-86DB-0C6D72A59A02}"/>
    <cellStyle name="20% - Accent1 2 3 2 2 6 3 2 2" xfId="9201" xr:uid="{DCABDB5F-812F-4F7B-A463-D5B5BDB8DADD}"/>
    <cellStyle name="20% - Accent1 2 3 2 2 6 3 2 2 2" xfId="9202" xr:uid="{9005C947-B38F-4640-AAB2-2CA19FE80227}"/>
    <cellStyle name="20% - Accent1 2 3 2 2 6 3 2 3" xfId="9203" xr:uid="{99D22250-9291-427E-BDDF-4AE01A4931E2}"/>
    <cellStyle name="20% - Accent1 2 3 2 2 6 3 3" xfId="9204" xr:uid="{BB2DF0B4-50C3-49C9-8A9F-16401DA15D0E}"/>
    <cellStyle name="20% - Accent1 2 3 2 2 6 3 3 2" xfId="9205" xr:uid="{6A6ACC42-4580-42A6-8F1E-3D05E770C3C9}"/>
    <cellStyle name="20% - Accent1 2 3 2 2 6 3 4" xfId="9206" xr:uid="{AC5C97E9-8482-4714-8B16-7B34C072D387}"/>
    <cellStyle name="20% - Accent1 2 3 2 2 6 4" xfId="9207" xr:uid="{49162CB5-7B5F-4D92-AFD3-922BECDE337F}"/>
    <cellStyle name="20% - Accent1 2 3 2 2 6 4 2" xfId="9208" xr:uid="{70B732CA-06F6-41AF-B775-A4310E73CDBF}"/>
    <cellStyle name="20% - Accent1 2 3 2 2 6 4 2 2" xfId="9209" xr:uid="{B2CA2B6F-1F91-4D7A-9E08-DA383691BC1C}"/>
    <cellStyle name="20% - Accent1 2 3 2 2 6 4 2 2 2" xfId="9210" xr:uid="{984B1BA6-9FFA-4B9A-8254-BF336BD431D7}"/>
    <cellStyle name="20% - Accent1 2 3 2 2 6 4 2 3" xfId="9211" xr:uid="{23CE8749-B236-403A-BB7E-CF0D50705763}"/>
    <cellStyle name="20% - Accent1 2 3 2 2 6 4 3" xfId="9212" xr:uid="{DBF4A92A-847F-4E19-9AE6-A1B2E7CB89B1}"/>
    <cellStyle name="20% - Accent1 2 3 2 2 6 4 3 2" xfId="9213" xr:uid="{CABA0D52-EF7C-4DC7-842B-95A7A1EF57E0}"/>
    <cellStyle name="20% - Accent1 2 3 2 2 6 4 4" xfId="9214" xr:uid="{7CD0AE93-841B-4C93-9EB0-BB63E814ECD3}"/>
    <cellStyle name="20% - Accent1 2 3 2 2 6 5" xfId="9215" xr:uid="{24D0E3E1-DB80-482D-8EFE-5B2EBD7A42B6}"/>
    <cellStyle name="20% - Accent1 2 3 2 2 6 5 2" xfId="9216" xr:uid="{C1B560DF-7FB6-46D1-80EB-930AB5AE3C1B}"/>
    <cellStyle name="20% - Accent1 2 3 2 2 6 5 2 2" xfId="9217" xr:uid="{CFE18595-2550-4D26-83B3-05C1175CF4B3}"/>
    <cellStyle name="20% - Accent1 2 3 2 2 6 5 3" xfId="9218" xr:uid="{42CAD8CB-94F2-4651-9375-C81785909965}"/>
    <cellStyle name="20% - Accent1 2 3 2 2 6 6" xfId="9219" xr:uid="{714C110A-5B15-494F-817D-2DEC4264F59C}"/>
    <cellStyle name="20% - Accent1 2 3 2 2 6 6 2" xfId="9220" xr:uid="{E9C74A62-4B31-4DFB-B7C1-E61C084946BF}"/>
    <cellStyle name="20% - Accent1 2 3 2 2 6 6 2 2" xfId="9221" xr:uid="{6F64248D-3688-47B8-8F5F-534D73AC2D7F}"/>
    <cellStyle name="20% - Accent1 2 3 2 2 6 6 3" xfId="9222" xr:uid="{B9C375CB-E77B-42DB-AA46-A980E662DA46}"/>
    <cellStyle name="20% - Accent1 2 3 2 2 6 7" xfId="9223" xr:uid="{3841BD6A-0EF2-4211-969E-E7AD11C89E79}"/>
    <cellStyle name="20% - Accent1 2 3 2 2 6 7 2" xfId="9224" xr:uid="{A26ED9AD-6159-4E88-8E72-B8D4B21DCCA6}"/>
    <cellStyle name="20% - Accent1 2 3 2 2 6 8" xfId="9225" xr:uid="{D02284E0-F96E-499F-A864-A32DCABFCB57}"/>
    <cellStyle name="20% - Accent1 2 3 2 2 6 8 2" xfId="9226" xr:uid="{0FF74CB2-5C05-4AF1-846C-D362718B7B7C}"/>
    <cellStyle name="20% - Accent1 2 3 2 2 6 9" xfId="9227" xr:uid="{9833DF46-CCEF-4049-AC02-25487BE35F54}"/>
    <cellStyle name="20% - Accent1 2 3 2 2 7" xfId="9228" xr:uid="{DC42B685-F616-42DA-B00B-E654FE0CBA3B}"/>
    <cellStyle name="20% - Accent1 2 3 2 2 7 2" xfId="9229" xr:uid="{6ADA1FB0-7E63-4DF2-A1AD-400A02A9E131}"/>
    <cellStyle name="20% - Accent1 2 3 2 2 7 2 2" xfId="9230" xr:uid="{0965B062-A3B0-45DF-BC23-D29EDB395A17}"/>
    <cellStyle name="20% - Accent1 2 3 2 2 7 2 2 2" xfId="9231" xr:uid="{6F8859BC-B8ED-499D-BA39-1B7325C422A5}"/>
    <cellStyle name="20% - Accent1 2 3 2 2 7 2 3" xfId="9232" xr:uid="{06FE0DB3-AF7C-412A-B836-778F325AA298}"/>
    <cellStyle name="20% - Accent1 2 3 2 2 7 3" xfId="9233" xr:uid="{DD9A9704-DA1E-432F-953C-1DC745D6AE66}"/>
    <cellStyle name="20% - Accent1 2 3 2 2 7 3 2" xfId="9234" xr:uid="{384B178A-7754-4322-9FC1-1F25D8BB9F40}"/>
    <cellStyle name="20% - Accent1 2 3 2 2 7 4" xfId="9235" xr:uid="{DEAABDF8-1FE9-4C45-8171-564AD4EC485A}"/>
    <cellStyle name="20% - Accent1 2 3 2 2 8" xfId="9236" xr:uid="{687E1627-C626-4227-BD3F-B3F5F82154DA}"/>
    <cellStyle name="20% - Accent1 2 3 2 2 8 2" xfId="9237" xr:uid="{9D94C2B7-27C0-4D51-A8A9-BA4F0AE7CCFB}"/>
    <cellStyle name="20% - Accent1 2 3 2 2 8 2 2" xfId="9238" xr:uid="{F2124FC2-ABD0-44D2-8B84-BEBF9CBB73B8}"/>
    <cellStyle name="20% - Accent1 2 3 2 2 8 2 2 2" xfId="9239" xr:uid="{8CAF6D16-FDF1-4815-BA03-828DF14ACAA3}"/>
    <cellStyle name="20% - Accent1 2 3 2 2 8 2 3" xfId="9240" xr:uid="{B14BF762-AD6C-4B77-BD9B-F3E5CA2E4D10}"/>
    <cellStyle name="20% - Accent1 2 3 2 2 8 3" xfId="9241" xr:uid="{E8C6861B-53A3-4568-949F-4A656E0146C4}"/>
    <cellStyle name="20% - Accent1 2 3 2 2 8 3 2" xfId="9242" xr:uid="{8AD41284-FA95-49F5-AC08-0228435A6F7F}"/>
    <cellStyle name="20% - Accent1 2 3 2 2 8 4" xfId="9243" xr:uid="{6A96D394-7686-4E0E-BBDB-3C6E12CA0538}"/>
    <cellStyle name="20% - Accent1 2 3 2 2 9" xfId="9244" xr:uid="{A108542B-D457-4D74-8D61-C125A837EF67}"/>
    <cellStyle name="20% - Accent1 2 3 2 2 9 2" xfId="9245" xr:uid="{A064E0F1-FFDE-4140-AC17-12D4C256C8AF}"/>
    <cellStyle name="20% - Accent1 2 3 2 2 9 2 2" xfId="9246" xr:uid="{7D85F7ED-A347-4450-8921-F58DB07DDA0D}"/>
    <cellStyle name="20% - Accent1 2 3 2 2 9 2 2 2" xfId="9247" xr:uid="{BBE0C787-BE06-4853-A4AD-B34197B5881B}"/>
    <cellStyle name="20% - Accent1 2 3 2 2 9 2 3" xfId="9248" xr:uid="{BE175CE7-F29A-4893-BD50-264ADDA47BDE}"/>
    <cellStyle name="20% - Accent1 2 3 2 2 9 3" xfId="9249" xr:uid="{35724F23-A1F2-4A72-A776-BC305ED8F83E}"/>
    <cellStyle name="20% - Accent1 2 3 2 2 9 3 2" xfId="9250" xr:uid="{BE81665A-D569-40E6-8259-CFDE4C281988}"/>
    <cellStyle name="20% - Accent1 2 3 2 2 9 4" xfId="9251" xr:uid="{4C6C4757-AE46-48BC-92BF-FFAAA7AF5D18}"/>
    <cellStyle name="20% - Accent1 2 3 2 3" xfId="9252" xr:uid="{0350892A-47A0-48E4-901F-A20701DBC985}"/>
    <cellStyle name="20% - Accent1 2 3 2 3 10" xfId="9253" xr:uid="{1E708794-4E59-4736-B06B-DD0727A1590B}"/>
    <cellStyle name="20% - Accent1 2 3 2 3 10 2" xfId="9254" xr:uid="{0E4769F9-6924-4227-9DF4-DF278B876178}"/>
    <cellStyle name="20% - Accent1 2 3 2 3 11" xfId="9255" xr:uid="{30893B5E-2BAC-4050-8F9C-AEF52DC2518C}"/>
    <cellStyle name="20% - Accent1 2 3 2 3 2" xfId="9256" xr:uid="{457840C0-3046-40D1-AC88-2ECFFA28C3D1}"/>
    <cellStyle name="20% - Accent1 2 3 2 3 2 2" xfId="9257" xr:uid="{171FDE69-0265-4FB2-B0C9-20329DF967CC}"/>
    <cellStyle name="20% - Accent1 2 3 2 3 2 2 2" xfId="9258" xr:uid="{D7A80987-F5C4-496F-A094-13BD68219050}"/>
    <cellStyle name="20% - Accent1 2 3 2 3 2 2 2 2" xfId="9259" xr:uid="{7A937A9A-417F-4807-9B55-413928A87DBC}"/>
    <cellStyle name="20% - Accent1 2 3 2 3 2 2 2 2 2" xfId="9260" xr:uid="{D4BFFEA9-CD6B-4EE4-B232-BFA3EE9E4DD7}"/>
    <cellStyle name="20% - Accent1 2 3 2 3 2 2 2 3" xfId="9261" xr:uid="{FF4433D8-E51B-4EA2-A818-76EA76A0062C}"/>
    <cellStyle name="20% - Accent1 2 3 2 3 2 2 3" xfId="9262" xr:uid="{303676C2-FEB8-48C4-973D-752B85FE6B98}"/>
    <cellStyle name="20% - Accent1 2 3 2 3 2 2 3 2" xfId="9263" xr:uid="{630D7B34-DBBB-44A4-B9A1-6E7D72B216BE}"/>
    <cellStyle name="20% - Accent1 2 3 2 3 2 2 4" xfId="9264" xr:uid="{0EDEF1B8-4A18-407D-8C9B-A6D958C93983}"/>
    <cellStyle name="20% - Accent1 2 3 2 3 2 3" xfId="9265" xr:uid="{AA0A6B1F-BBD3-47D0-88BB-C086043E83E8}"/>
    <cellStyle name="20% - Accent1 2 3 2 3 2 3 2" xfId="9266" xr:uid="{70035DF1-B397-4C37-A9CC-2F3F2A3B1743}"/>
    <cellStyle name="20% - Accent1 2 3 2 3 2 3 2 2" xfId="9267" xr:uid="{23878BBD-2AD3-4868-BAAC-734A6F2161F0}"/>
    <cellStyle name="20% - Accent1 2 3 2 3 2 3 2 2 2" xfId="9268" xr:uid="{A105C4FF-2115-45A5-A016-B0192A8581FC}"/>
    <cellStyle name="20% - Accent1 2 3 2 3 2 3 2 3" xfId="9269" xr:uid="{5EF8A5F4-1D9D-49C4-BE3B-C1B0C8B1840B}"/>
    <cellStyle name="20% - Accent1 2 3 2 3 2 3 3" xfId="9270" xr:uid="{7ABC6DC4-EE8D-415A-A8A2-0B60504D8BE5}"/>
    <cellStyle name="20% - Accent1 2 3 2 3 2 3 3 2" xfId="9271" xr:uid="{36A2FD77-B2DF-4FD2-B1E0-B5483E7DF343}"/>
    <cellStyle name="20% - Accent1 2 3 2 3 2 3 4" xfId="9272" xr:uid="{CDC0E9A1-E998-4A76-8339-B528E0BAE6EE}"/>
    <cellStyle name="20% - Accent1 2 3 2 3 2 4" xfId="9273" xr:uid="{06FEDB1C-2B08-4303-A760-3F8E7F43C7DF}"/>
    <cellStyle name="20% - Accent1 2 3 2 3 2 4 2" xfId="9274" xr:uid="{184DE8A0-90E7-4979-971A-2F1AFBF9EE57}"/>
    <cellStyle name="20% - Accent1 2 3 2 3 2 4 2 2" xfId="9275" xr:uid="{1D1F1B5E-31EA-4776-B810-0574533E98EB}"/>
    <cellStyle name="20% - Accent1 2 3 2 3 2 4 2 2 2" xfId="9276" xr:uid="{3D236CF9-1947-49C1-8ECD-23F85806BB69}"/>
    <cellStyle name="20% - Accent1 2 3 2 3 2 4 2 3" xfId="9277" xr:uid="{DA49084F-0165-4C34-B688-D1C870742231}"/>
    <cellStyle name="20% - Accent1 2 3 2 3 2 4 3" xfId="9278" xr:uid="{F63AFCCF-AFD9-4E6F-AC57-3EDCB4D8E0A9}"/>
    <cellStyle name="20% - Accent1 2 3 2 3 2 4 3 2" xfId="9279" xr:uid="{054FD88E-C7A6-49AE-8E19-0A547343B3DA}"/>
    <cellStyle name="20% - Accent1 2 3 2 3 2 4 4" xfId="9280" xr:uid="{6AFD9512-1970-4DE5-94DE-BF2E8EF2248B}"/>
    <cellStyle name="20% - Accent1 2 3 2 3 2 5" xfId="9281" xr:uid="{399E4B93-1F49-47A2-8394-28A3697A45A3}"/>
    <cellStyle name="20% - Accent1 2 3 2 3 2 5 2" xfId="9282" xr:uid="{7A43DB3A-FADF-432D-A06D-F7A0BCCDF778}"/>
    <cellStyle name="20% - Accent1 2 3 2 3 2 5 2 2" xfId="9283" xr:uid="{AE637643-1FAD-45DD-AB35-95C1C163FD7D}"/>
    <cellStyle name="20% - Accent1 2 3 2 3 2 5 3" xfId="9284" xr:uid="{69214020-8C1E-42FC-805C-44C1842DD3FE}"/>
    <cellStyle name="20% - Accent1 2 3 2 3 2 6" xfId="9285" xr:uid="{E547ABD1-E212-495F-9855-76D121DD834D}"/>
    <cellStyle name="20% - Accent1 2 3 2 3 2 6 2" xfId="9286" xr:uid="{9BC533E0-8DEC-455F-81EB-E454E78C1334}"/>
    <cellStyle name="20% - Accent1 2 3 2 3 2 6 2 2" xfId="9287" xr:uid="{A136E8C7-7D20-4A91-84E9-462D1E1D0D47}"/>
    <cellStyle name="20% - Accent1 2 3 2 3 2 6 3" xfId="9288" xr:uid="{5A5F037F-3423-4475-A713-79A55A9A1DD2}"/>
    <cellStyle name="20% - Accent1 2 3 2 3 2 7" xfId="9289" xr:uid="{80F9E50C-A228-4438-AA5D-B5DFA5849F1D}"/>
    <cellStyle name="20% - Accent1 2 3 2 3 2 7 2" xfId="9290" xr:uid="{891A6D70-F048-4F36-A1E9-FE92BC43DC2E}"/>
    <cellStyle name="20% - Accent1 2 3 2 3 2 8" xfId="9291" xr:uid="{EC8870A2-9B23-4E1F-8714-23550C5C798D}"/>
    <cellStyle name="20% - Accent1 2 3 2 3 2 8 2" xfId="9292" xr:uid="{653B6B35-F8E3-460A-9F6B-F24242015BDA}"/>
    <cellStyle name="20% - Accent1 2 3 2 3 2 9" xfId="9293" xr:uid="{181A934C-3CCC-430E-AE72-79BB4896CBC2}"/>
    <cellStyle name="20% - Accent1 2 3 2 3 3" xfId="9294" xr:uid="{4113C8F7-FE97-4B8F-A276-E3F1303B5C24}"/>
    <cellStyle name="20% - Accent1 2 3 2 3 3 2" xfId="9295" xr:uid="{BD22403E-B338-4A36-9344-56B48C3E705F}"/>
    <cellStyle name="20% - Accent1 2 3 2 3 3 2 2" xfId="9296" xr:uid="{227B6253-2EA4-4A72-95FC-65979576905D}"/>
    <cellStyle name="20% - Accent1 2 3 2 3 3 2 2 2" xfId="9297" xr:uid="{1AFC90EF-F65E-4831-905A-54E68E68B6F4}"/>
    <cellStyle name="20% - Accent1 2 3 2 3 3 2 2 2 2" xfId="9298" xr:uid="{8B3A2D70-929E-4295-9632-7459522DD77C}"/>
    <cellStyle name="20% - Accent1 2 3 2 3 3 2 2 3" xfId="9299" xr:uid="{03E2ED1A-DDBB-4648-A28E-21E4D9E40348}"/>
    <cellStyle name="20% - Accent1 2 3 2 3 3 2 3" xfId="9300" xr:uid="{1A2F8B58-A252-4F03-AE2E-08449566C145}"/>
    <cellStyle name="20% - Accent1 2 3 2 3 3 2 3 2" xfId="9301" xr:uid="{16E7C900-D449-465B-8F83-F8CBEF812355}"/>
    <cellStyle name="20% - Accent1 2 3 2 3 3 2 4" xfId="9302" xr:uid="{FA7F27FD-CA8B-4D5C-8E1C-F33A08B8E3CD}"/>
    <cellStyle name="20% - Accent1 2 3 2 3 3 3" xfId="9303" xr:uid="{83863E7B-DCFC-4904-82FB-624C0AF83222}"/>
    <cellStyle name="20% - Accent1 2 3 2 3 3 3 2" xfId="9304" xr:uid="{31A2D20D-46FF-4B79-9FDE-A22323E52B8B}"/>
    <cellStyle name="20% - Accent1 2 3 2 3 3 3 2 2" xfId="9305" xr:uid="{4A2D821D-647D-47A2-8E4A-AD568884B0DD}"/>
    <cellStyle name="20% - Accent1 2 3 2 3 3 3 2 2 2" xfId="9306" xr:uid="{EB74DD48-10E9-4A35-BAAD-8B3F356AA624}"/>
    <cellStyle name="20% - Accent1 2 3 2 3 3 3 2 3" xfId="9307" xr:uid="{3901A1A5-439F-4C2B-8A29-76A25D600224}"/>
    <cellStyle name="20% - Accent1 2 3 2 3 3 3 3" xfId="9308" xr:uid="{0017BC88-2EC2-4F75-97FD-B684F4C4004F}"/>
    <cellStyle name="20% - Accent1 2 3 2 3 3 3 3 2" xfId="9309" xr:uid="{F127D6CF-3507-4EED-A524-C7F3AC13DA4A}"/>
    <cellStyle name="20% - Accent1 2 3 2 3 3 3 4" xfId="9310" xr:uid="{E433D373-54C2-442E-8EA0-08B8E8DDB777}"/>
    <cellStyle name="20% - Accent1 2 3 2 3 3 4" xfId="9311" xr:uid="{7E3F2030-30F2-47C7-9A1A-28C0AF11AB20}"/>
    <cellStyle name="20% - Accent1 2 3 2 3 3 4 2" xfId="9312" xr:uid="{40126833-2480-487D-B78C-89CF227E8549}"/>
    <cellStyle name="20% - Accent1 2 3 2 3 3 4 2 2" xfId="9313" xr:uid="{E18C2E35-C0F9-4F99-A706-2E0BAC328C64}"/>
    <cellStyle name="20% - Accent1 2 3 2 3 3 4 2 2 2" xfId="9314" xr:uid="{20AE7FEC-515B-4D7B-82AD-D874C61EB278}"/>
    <cellStyle name="20% - Accent1 2 3 2 3 3 4 2 3" xfId="9315" xr:uid="{207D3D11-CCEB-4B0C-991F-1EE4AE4AA6AE}"/>
    <cellStyle name="20% - Accent1 2 3 2 3 3 4 3" xfId="9316" xr:uid="{43E2AD68-7082-49FF-A310-5B5C74B3B00D}"/>
    <cellStyle name="20% - Accent1 2 3 2 3 3 4 3 2" xfId="9317" xr:uid="{66D7666B-8282-4E00-91E8-AF1E92D2F05B}"/>
    <cellStyle name="20% - Accent1 2 3 2 3 3 4 4" xfId="9318" xr:uid="{AE4D3DB1-DD12-409F-9306-D5C5F232A54E}"/>
    <cellStyle name="20% - Accent1 2 3 2 3 3 5" xfId="9319" xr:uid="{C82615B4-3FFD-4944-82E3-E02C3D445B40}"/>
    <cellStyle name="20% - Accent1 2 3 2 3 3 5 2" xfId="9320" xr:uid="{89AF5621-CB41-4713-87A0-013533A20A9D}"/>
    <cellStyle name="20% - Accent1 2 3 2 3 3 5 2 2" xfId="9321" xr:uid="{82E4179F-B425-487A-9275-C982760F6C83}"/>
    <cellStyle name="20% - Accent1 2 3 2 3 3 5 3" xfId="9322" xr:uid="{B4804F80-D828-4877-B60C-E10F2210256E}"/>
    <cellStyle name="20% - Accent1 2 3 2 3 3 6" xfId="9323" xr:uid="{144F8E1F-B583-4505-A0EB-B1D8D219E153}"/>
    <cellStyle name="20% - Accent1 2 3 2 3 3 6 2" xfId="9324" xr:uid="{33320BE2-9FDF-4C78-ABD3-B300AB27F423}"/>
    <cellStyle name="20% - Accent1 2 3 2 3 3 6 2 2" xfId="9325" xr:uid="{8BE7F5FB-9C94-43D9-915D-BAD21B4EE7F7}"/>
    <cellStyle name="20% - Accent1 2 3 2 3 3 6 3" xfId="9326" xr:uid="{B8C82B53-889D-4954-908E-6489A9E7F305}"/>
    <cellStyle name="20% - Accent1 2 3 2 3 3 7" xfId="9327" xr:uid="{2AC4AC33-942B-4D6F-ADD9-E171E3596462}"/>
    <cellStyle name="20% - Accent1 2 3 2 3 3 7 2" xfId="9328" xr:uid="{9A877256-B33A-485C-A1B4-C05DA8BAA229}"/>
    <cellStyle name="20% - Accent1 2 3 2 3 3 8" xfId="9329" xr:uid="{82CF0BCC-A57A-4F43-916B-3042000EB7F7}"/>
    <cellStyle name="20% - Accent1 2 3 2 3 3 8 2" xfId="9330" xr:uid="{968064F3-6129-4A1E-9710-A8DBA46A1449}"/>
    <cellStyle name="20% - Accent1 2 3 2 3 3 9" xfId="9331" xr:uid="{DAADAC2E-7980-4251-BBCD-4868F1DC641A}"/>
    <cellStyle name="20% - Accent1 2 3 2 3 4" xfId="9332" xr:uid="{A80C5B20-1FFC-4D20-AF4D-B58D5695D656}"/>
    <cellStyle name="20% - Accent1 2 3 2 3 4 2" xfId="9333" xr:uid="{54A9DDE2-4C6E-4BBF-92EA-0FE78527CF4C}"/>
    <cellStyle name="20% - Accent1 2 3 2 3 4 2 2" xfId="9334" xr:uid="{CC14877D-E829-4986-BC4D-F72F92DC7EF0}"/>
    <cellStyle name="20% - Accent1 2 3 2 3 4 2 2 2" xfId="9335" xr:uid="{EA9E7782-BE7F-472D-915B-09A92252DF14}"/>
    <cellStyle name="20% - Accent1 2 3 2 3 4 2 3" xfId="9336" xr:uid="{F09E5FC6-5914-4699-B9AA-1A63451476BB}"/>
    <cellStyle name="20% - Accent1 2 3 2 3 4 3" xfId="9337" xr:uid="{F921CA1B-7020-43E8-9305-5C1AAE82137A}"/>
    <cellStyle name="20% - Accent1 2 3 2 3 4 3 2" xfId="9338" xr:uid="{00753E09-ACE8-4289-8FFA-A21352A5DD85}"/>
    <cellStyle name="20% - Accent1 2 3 2 3 4 4" xfId="9339" xr:uid="{24F6D76E-2174-4CDF-A276-83C41BBB7D63}"/>
    <cellStyle name="20% - Accent1 2 3 2 3 5" xfId="9340" xr:uid="{2D5E6192-DB44-403E-93A5-69E9FA175D2A}"/>
    <cellStyle name="20% - Accent1 2 3 2 3 5 2" xfId="9341" xr:uid="{A20F8D03-C189-4FE2-8428-49D5C3819AB8}"/>
    <cellStyle name="20% - Accent1 2 3 2 3 5 2 2" xfId="9342" xr:uid="{1516E736-9C86-425D-AE9B-53AC8874FF13}"/>
    <cellStyle name="20% - Accent1 2 3 2 3 5 2 2 2" xfId="9343" xr:uid="{525F16FE-171E-47D7-BAED-A20100A6831A}"/>
    <cellStyle name="20% - Accent1 2 3 2 3 5 2 3" xfId="9344" xr:uid="{D728385B-A965-4A89-8F71-E8C117304468}"/>
    <cellStyle name="20% - Accent1 2 3 2 3 5 3" xfId="9345" xr:uid="{758AB39F-E595-4D6D-9BC3-27B9F1B87131}"/>
    <cellStyle name="20% - Accent1 2 3 2 3 5 3 2" xfId="9346" xr:uid="{EE377E76-2927-4F34-AF31-12DB6EB45962}"/>
    <cellStyle name="20% - Accent1 2 3 2 3 5 4" xfId="9347" xr:uid="{8785FA36-1F4A-497C-9988-2B7D4631620B}"/>
    <cellStyle name="20% - Accent1 2 3 2 3 6" xfId="9348" xr:uid="{2079E9A7-91EA-4A8E-9898-407F628DEFDD}"/>
    <cellStyle name="20% - Accent1 2 3 2 3 6 2" xfId="9349" xr:uid="{0DA59EDD-3034-4441-A086-E5D406C65C91}"/>
    <cellStyle name="20% - Accent1 2 3 2 3 6 2 2" xfId="9350" xr:uid="{867503D0-5B6E-487E-81FB-F6229E5C6C0B}"/>
    <cellStyle name="20% - Accent1 2 3 2 3 6 2 2 2" xfId="9351" xr:uid="{2571D479-8DF5-4C55-8B54-D9EA289D84B0}"/>
    <cellStyle name="20% - Accent1 2 3 2 3 6 2 3" xfId="9352" xr:uid="{405EC456-FE25-4D5C-8BCC-D31D0079EAAB}"/>
    <cellStyle name="20% - Accent1 2 3 2 3 6 3" xfId="9353" xr:uid="{EDD8CC9A-AC3B-4780-974B-1B63287029D3}"/>
    <cellStyle name="20% - Accent1 2 3 2 3 6 3 2" xfId="9354" xr:uid="{4B461F65-6F29-4EAC-85C1-0EC7048F1D47}"/>
    <cellStyle name="20% - Accent1 2 3 2 3 6 4" xfId="9355" xr:uid="{05860E0D-B2E3-4647-B031-00FE640F3CF1}"/>
    <cellStyle name="20% - Accent1 2 3 2 3 7" xfId="9356" xr:uid="{060998A7-91DF-4DAF-AAEF-01B6CD152375}"/>
    <cellStyle name="20% - Accent1 2 3 2 3 7 2" xfId="9357" xr:uid="{DC505DE6-217A-429A-82AD-6DFBF01AA446}"/>
    <cellStyle name="20% - Accent1 2 3 2 3 7 2 2" xfId="9358" xr:uid="{FBE75F70-2765-4666-A546-9B6E321969C2}"/>
    <cellStyle name="20% - Accent1 2 3 2 3 7 3" xfId="9359" xr:uid="{EA791807-4C70-4119-A77C-C3E812743064}"/>
    <cellStyle name="20% - Accent1 2 3 2 3 8" xfId="9360" xr:uid="{45C12964-B4D5-4F2D-92E6-FF9F4C7B8AF7}"/>
    <cellStyle name="20% - Accent1 2 3 2 3 8 2" xfId="9361" xr:uid="{C7509EA4-1638-4178-8F5A-51F6BACB6C3E}"/>
    <cellStyle name="20% - Accent1 2 3 2 3 8 2 2" xfId="9362" xr:uid="{C56BA1A1-5225-4868-8BF7-76084CC910A5}"/>
    <cellStyle name="20% - Accent1 2 3 2 3 8 3" xfId="9363" xr:uid="{63EF5ABB-D945-49AD-AEC1-7845ED971E75}"/>
    <cellStyle name="20% - Accent1 2 3 2 3 9" xfId="9364" xr:uid="{2D4F1B17-2F75-42E3-8A57-7528368C77FD}"/>
    <cellStyle name="20% - Accent1 2 3 2 3 9 2" xfId="9365" xr:uid="{3CFCE6BB-7FBD-473B-920A-59323BBB2D2C}"/>
    <cellStyle name="20% - Accent1 2 3 2 4" xfId="9366" xr:uid="{83688B61-4040-4D00-A85D-11D5C999A5F6}"/>
    <cellStyle name="20% - Accent1 2 3 2 4 10" xfId="9367" xr:uid="{0616F30F-A98E-4E2E-B1FB-5810C9F748CB}"/>
    <cellStyle name="20% - Accent1 2 3 2 4 10 2" xfId="9368" xr:uid="{1463B2E3-68E5-4450-BF16-B86898B3D3D1}"/>
    <cellStyle name="20% - Accent1 2 3 2 4 11" xfId="9369" xr:uid="{EC6B1BA0-581A-4610-B620-392A78C13B70}"/>
    <cellStyle name="20% - Accent1 2 3 2 4 2" xfId="9370" xr:uid="{FB1F1572-0C4D-447F-AA53-71F670D8326A}"/>
    <cellStyle name="20% - Accent1 2 3 2 4 2 2" xfId="9371" xr:uid="{C4B33992-31B5-405D-B422-CA8BC07551B4}"/>
    <cellStyle name="20% - Accent1 2 3 2 4 2 2 2" xfId="9372" xr:uid="{8B359811-F212-4614-A877-5E08F3BADBAB}"/>
    <cellStyle name="20% - Accent1 2 3 2 4 2 2 2 2" xfId="9373" xr:uid="{60F0A8E7-71E6-43B4-87B3-56804580F343}"/>
    <cellStyle name="20% - Accent1 2 3 2 4 2 2 2 2 2" xfId="9374" xr:uid="{030A702A-1E05-44D1-B956-E31732895F8F}"/>
    <cellStyle name="20% - Accent1 2 3 2 4 2 2 2 3" xfId="9375" xr:uid="{21BDF0AC-715D-44F5-9B90-A7E50434A07E}"/>
    <cellStyle name="20% - Accent1 2 3 2 4 2 2 3" xfId="9376" xr:uid="{CD1632E6-5136-4ECF-A2D3-22C126F1C910}"/>
    <cellStyle name="20% - Accent1 2 3 2 4 2 2 3 2" xfId="9377" xr:uid="{06D5253C-BCAA-4E54-9DB0-B259BA97071D}"/>
    <cellStyle name="20% - Accent1 2 3 2 4 2 2 4" xfId="9378" xr:uid="{C600600D-DB1F-4CEE-8BC3-AED7EADCD4B0}"/>
    <cellStyle name="20% - Accent1 2 3 2 4 2 3" xfId="9379" xr:uid="{F2A0685F-E131-44B6-9E00-C8F1761AF157}"/>
    <cellStyle name="20% - Accent1 2 3 2 4 2 3 2" xfId="9380" xr:uid="{AD7C3B70-7BDE-4E2B-9450-03D3069551E5}"/>
    <cellStyle name="20% - Accent1 2 3 2 4 2 3 2 2" xfId="9381" xr:uid="{52AB5358-072B-4DE4-818A-B41E3B5414C8}"/>
    <cellStyle name="20% - Accent1 2 3 2 4 2 3 2 2 2" xfId="9382" xr:uid="{1224E9BB-E292-4188-9DAC-DEF57ACFFC95}"/>
    <cellStyle name="20% - Accent1 2 3 2 4 2 3 2 3" xfId="9383" xr:uid="{91B0CF4D-C180-4AAC-A101-A78666075CC6}"/>
    <cellStyle name="20% - Accent1 2 3 2 4 2 3 3" xfId="9384" xr:uid="{7E103539-BBCC-46C3-BFE9-A984866D17B3}"/>
    <cellStyle name="20% - Accent1 2 3 2 4 2 3 3 2" xfId="9385" xr:uid="{3D03C3B7-CD40-42CA-8BD7-27FABC68852F}"/>
    <cellStyle name="20% - Accent1 2 3 2 4 2 3 4" xfId="9386" xr:uid="{DFB03606-2B0D-4801-82A3-82959115677E}"/>
    <cellStyle name="20% - Accent1 2 3 2 4 2 4" xfId="9387" xr:uid="{F2D26DB9-AAD5-4979-8CD4-E9B3DA8333BF}"/>
    <cellStyle name="20% - Accent1 2 3 2 4 2 4 2" xfId="9388" xr:uid="{8AB58F72-A5F2-4E0F-8EC1-08801731A761}"/>
    <cellStyle name="20% - Accent1 2 3 2 4 2 4 2 2" xfId="9389" xr:uid="{57BF5D33-457A-48CA-961C-6E32F59A59FD}"/>
    <cellStyle name="20% - Accent1 2 3 2 4 2 4 2 2 2" xfId="9390" xr:uid="{27F0302D-1494-45F6-BAB6-9A3301E333AD}"/>
    <cellStyle name="20% - Accent1 2 3 2 4 2 4 2 3" xfId="9391" xr:uid="{ED5BFFE0-FC92-47CC-95F3-5E9301054974}"/>
    <cellStyle name="20% - Accent1 2 3 2 4 2 4 3" xfId="9392" xr:uid="{E82F80BA-F200-40C5-91E0-BCAB1D9AEF31}"/>
    <cellStyle name="20% - Accent1 2 3 2 4 2 4 3 2" xfId="9393" xr:uid="{E19663DA-ECA2-46D5-8581-D562D9D0B4F9}"/>
    <cellStyle name="20% - Accent1 2 3 2 4 2 4 4" xfId="9394" xr:uid="{830D46C2-BC06-4186-84AD-24AA6DB1B4F8}"/>
    <cellStyle name="20% - Accent1 2 3 2 4 2 5" xfId="9395" xr:uid="{41F3B9ED-EDA9-4C5C-A02A-2B0E3CDBCD07}"/>
    <cellStyle name="20% - Accent1 2 3 2 4 2 5 2" xfId="9396" xr:uid="{62EED2E9-9069-454F-A6FE-2490D824A4CB}"/>
    <cellStyle name="20% - Accent1 2 3 2 4 2 5 2 2" xfId="9397" xr:uid="{B975AB91-47E3-483F-9EF6-B5FB91778E5B}"/>
    <cellStyle name="20% - Accent1 2 3 2 4 2 5 3" xfId="9398" xr:uid="{BE247A78-B2A6-4226-81EC-D6FA7BB0D1E9}"/>
    <cellStyle name="20% - Accent1 2 3 2 4 2 6" xfId="9399" xr:uid="{5784EFCF-CDDD-44DE-9685-384F216C888A}"/>
    <cellStyle name="20% - Accent1 2 3 2 4 2 6 2" xfId="9400" xr:uid="{24728639-FEF4-4826-8604-E59E0F3F3E7C}"/>
    <cellStyle name="20% - Accent1 2 3 2 4 2 6 2 2" xfId="9401" xr:uid="{648A1263-E309-485C-B4B7-8930BAD1918C}"/>
    <cellStyle name="20% - Accent1 2 3 2 4 2 6 3" xfId="9402" xr:uid="{053D95E0-0B4E-4D1F-9397-D9B5103994DB}"/>
    <cellStyle name="20% - Accent1 2 3 2 4 2 7" xfId="9403" xr:uid="{A6E24477-A6D7-446B-9B59-D96899464BF8}"/>
    <cellStyle name="20% - Accent1 2 3 2 4 2 7 2" xfId="9404" xr:uid="{7B68A13C-4EA6-4B22-AAF5-327BFD9B1231}"/>
    <cellStyle name="20% - Accent1 2 3 2 4 2 8" xfId="9405" xr:uid="{2CDBA539-6C55-423A-81F5-B8FA0BCDB7C3}"/>
    <cellStyle name="20% - Accent1 2 3 2 4 2 8 2" xfId="9406" xr:uid="{075A42D3-345C-481C-8058-D75A152DB91B}"/>
    <cellStyle name="20% - Accent1 2 3 2 4 2 9" xfId="9407" xr:uid="{6DDB9B62-0507-487E-8427-0A29C96C9DB4}"/>
    <cellStyle name="20% - Accent1 2 3 2 4 3" xfId="9408" xr:uid="{3C98EC6B-5E86-49E3-8433-9507E01004DE}"/>
    <cellStyle name="20% - Accent1 2 3 2 4 3 2" xfId="9409" xr:uid="{8863FF55-1E98-4C5B-8AC2-E715D39ACF68}"/>
    <cellStyle name="20% - Accent1 2 3 2 4 3 2 2" xfId="9410" xr:uid="{1664B861-F0AF-44BA-B046-AB0EABC8A485}"/>
    <cellStyle name="20% - Accent1 2 3 2 4 3 2 2 2" xfId="9411" xr:uid="{ECF82BEB-80C4-4F8B-A6EA-825A946F340B}"/>
    <cellStyle name="20% - Accent1 2 3 2 4 3 2 2 2 2" xfId="9412" xr:uid="{6DA1CF8A-78F9-4CDB-A0F8-796C67F68DD4}"/>
    <cellStyle name="20% - Accent1 2 3 2 4 3 2 2 3" xfId="9413" xr:uid="{8895DA07-7757-4300-941A-17680BDEDFEE}"/>
    <cellStyle name="20% - Accent1 2 3 2 4 3 2 3" xfId="9414" xr:uid="{C3C103FB-97E8-4551-B6D7-533A4A49A60B}"/>
    <cellStyle name="20% - Accent1 2 3 2 4 3 2 3 2" xfId="9415" xr:uid="{2A3976AB-4257-450E-92AF-D32AA9468528}"/>
    <cellStyle name="20% - Accent1 2 3 2 4 3 2 4" xfId="9416" xr:uid="{031F0EAF-6740-42C9-B78C-6C724A4B6461}"/>
    <cellStyle name="20% - Accent1 2 3 2 4 3 3" xfId="9417" xr:uid="{5710DFD8-920F-4A8E-80D6-798CFEA84649}"/>
    <cellStyle name="20% - Accent1 2 3 2 4 3 3 2" xfId="9418" xr:uid="{05770282-A0C9-41E9-AE32-388D30523143}"/>
    <cellStyle name="20% - Accent1 2 3 2 4 3 3 2 2" xfId="9419" xr:uid="{1589DC66-DBCB-45FB-81DB-26002D791FAC}"/>
    <cellStyle name="20% - Accent1 2 3 2 4 3 3 2 2 2" xfId="9420" xr:uid="{2757A204-4344-4DD1-AE77-7C2CFA16EFEB}"/>
    <cellStyle name="20% - Accent1 2 3 2 4 3 3 2 3" xfId="9421" xr:uid="{D25FDC27-BD6D-47DC-A68B-3A22EBE45DC2}"/>
    <cellStyle name="20% - Accent1 2 3 2 4 3 3 3" xfId="9422" xr:uid="{FE596028-34DB-439C-90CE-5E18B502EE72}"/>
    <cellStyle name="20% - Accent1 2 3 2 4 3 3 3 2" xfId="9423" xr:uid="{D756DF46-A5F5-40DC-9C9C-844CAA6E43F7}"/>
    <cellStyle name="20% - Accent1 2 3 2 4 3 3 4" xfId="9424" xr:uid="{1DE6A394-571D-41AB-9987-142F94D9342E}"/>
    <cellStyle name="20% - Accent1 2 3 2 4 3 4" xfId="9425" xr:uid="{8C881F67-05A0-49C5-971C-05FD56C1C8AD}"/>
    <cellStyle name="20% - Accent1 2 3 2 4 3 4 2" xfId="9426" xr:uid="{D432AC9F-1B0D-4220-9550-2DBF4899D51C}"/>
    <cellStyle name="20% - Accent1 2 3 2 4 3 4 2 2" xfId="9427" xr:uid="{A42B06E7-6FEB-4A65-998B-4CA8942102DE}"/>
    <cellStyle name="20% - Accent1 2 3 2 4 3 4 2 2 2" xfId="9428" xr:uid="{A7DB9046-79C9-445C-82C1-AA0B72AD4A0D}"/>
    <cellStyle name="20% - Accent1 2 3 2 4 3 4 2 3" xfId="9429" xr:uid="{DFD37408-335A-4F73-823B-EA175A944246}"/>
    <cellStyle name="20% - Accent1 2 3 2 4 3 4 3" xfId="9430" xr:uid="{7C4A8B93-B7FB-4083-915C-468962787A7E}"/>
    <cellStyle name="20% - Accent1 2 3 2 4 3 4 3 2" xfId="9431" xr:uid="{2036A7A4-84C4-4844-BF46-8F4B125C891A}"/>
    <cellStyle name="20% - Accent1 2 3 2 4 3 4 4" xfId="9432" xr:uid="{81E139DC-622D-466F-B437-E9402C7CF46A}"/>
    <cellStyle name="20% - Accent1 2 3 2 4 3 5" xfId="9433" xr:uid="{94BD00B7-E760-4BEF-9701-8A93E9C0BE28}"/>
    <cellStyle name="20% - Accent1 2 3 2 4 3 5 2" xfId="9434" xr:uid="{B8819B29-E692-4665-8A8C-BEF4B1190CF3}"/>
    <cellStyle name="20% - Accent1 2 3 2 4 3 5 2 2" xfId="9435" xr:uid="{4617177F-6BB4-4EB4-950D-8992110FF41A}"/>
    <cellStyle name="20% - Accent1 2 3 2 4 3 5 3" xfId="9436" xr:uid="{BB70E751-64C0-4472-92B3-BA2C58B383A3}"/>
    <cellStyle name="20% - Accent1 2 3 2 4 3 6" xfId="9437" xr:uid="{E1540188-A844-422C-BB2A-1DEE24F48742}"/>
    <cellStyle name="20% - Accent1 2 3 2 4 3 6 2" xfId="9438" xr:uid="{F4378DC2-D653-46DB-8FFB-3B89474B4090}"/>
    <cellStyle name="20% - Accent1 2 3 2 4 3 6 2 2" xfId="9439" xr:uid="{10D8FF7F-150C-4B8E-92F6-5DB6D9F5D168}"/>
    <cellStyle name="20% - Accent1 2 3 2 4 3 6 3" xfId="9440" xr:uid="{4B7248E2-DBAE-469C-A21B-7A0C39EB5D14}"/>
    <cellStyle name="20% - Accent1 2 3 2 4 3 7" xfId="9441" xr:uid="{022ADF0C-E816-4A9F-A795-243959A3DA62}"/>
    <cellStyle name="20% - Accent1 2 3 2 4 3 7 2" xfId="9442" xr:uid="{3E37A1F6-F832-4ED5-9B0B-2B2C2A18618E}"/>
    <cellStyle name="20% - Accent1 2 3 2 4 3 8" xfId="9443" xr:uid="{AB08B0DB-AB48-4450-B7C7-87043DD4C377}"/>
    <cellStyle name="20% - Accent1 2 3 2 4 3 8 2" xfId="9444" xr:uid="{13D08C47-C06B-4098-B3E5-8D8A4CC25C12}"/>
    <cellStyle name="20% - Accent1 2 3 2 4 3 9" xfId="9445" xr:uid="{BD9F0BF3-39C1-446E-ADAB-E806CAA9B19D}"/>
    <cellStyle name="20% - Accent1 2 3 2 4 4" xfId="9446" xr:uid="{BD7FB2F0-DC0E-4FB1-9994-C2967FDE89DB}"/>
    <cellStyle name="20% - Accent1 2 3 2 4 4 2" xfId="9447" xr:uid="{24922384-E467-4227-A73E-FE36FB107A4C}"/>
    <cellStyle name="20% - Accent1 2 3 2 4 4 2 2" xfId="9448" xr:uid="{978829DF-DCD8-4636-975F-52E91DA6B8B7}"/>
    <cellStyle name="20% - Accent1 2 3 2 4 4 2 2 2" xfId="9449" xr:uid="{099D8A44-C1B6-40A9-8EE7-479126BC99E8}"/>
    <cellStyle name="20% - Accent1 2 3 2 4 4 2 3" xfId="9450" xr:uid="{69BFA292-0A91-4B82-A8D7-B2F9C62FB0FA}"/>
    <cellStyle name="20% - Accent1 2 3 2 4 4 3" xfId="9451" xr:uid="{1AC91F8A-D52F-494F-9EAE-DDC3B4BDB4F6}"/>
    <cellStyle name="20% - Accent1 2 3 2 4 4 3 2" xfId="9452" xr:uid="{BFF790FA-3360-499C-9A97-B8CF8AC55B5F}"/>
    <cellStyle name="20% - Accent1 2 3 2 4 4 4" xfId="9453" xr:uid="{E4FFB811-D621-4E40-B040-70C6DA0DD6F4}"/>
    <cellStyle name="20% - Accent1 2 3 2 4 5" xfId="9454" xr:uid="{7E69CA0A-F42C-4FDB-9B54-6F06A559B6AD}"/>
    <cellStyle name="20% - Accent1 2 3 2 4 5 2" xfId="9455" xr:uid="{756B5984-8F4E-4EDB-8779-8F267548B7A3}"/>
    <cellStyle name="20% - Accent1 2 3 2 4 5 2 2" xfId="9456" xr:uid="{EEA36443-0E2B-412B-87A7-119A97DDA082}"/>
    <cellStyle name="20% - Accent1 2 3 2 4 5 2 2 2" xfId="9457" xr:uid="{3379A0BA-F12E-4636-BFF0-41BA30695EAB}"/>
    <cellStyle name="20% - Accent1 2 3 2 4 5 2 3" xfId="9458" xr:uid="{B54CD573-5D47-4332-B5E3-ECF6B8982E0C}"/>
    <cellStyle name="20% - Accent1 2 3 2 4 5 3" xfId="9459" xr:uid="{067F7765-5991-4372-8D93-1AF368C95182}"/>
    <cellStyle name="20% - Accent1 2 3 2 4 5 3 2" xfId="9460" xr:uid="{EEA181E2-8413-4A0A-A99C-283AF66662E5}"/>
    <cellStyle name="20% - Accent1 2 3 2 4 5 4" xfId="9461" xr:uid="{FFD964E9-F7B7-426D-8A32-BEB049601359}"/>
    <cellStyle name="20% - Accent1 2 3 2 4 6" xfId="9462" xr:uid="{34DC22C8-5F33-4780-8A5F-D62F002BBA09}"/>
    <cellStyle name="20% - Accent1 2 3 2 4 6 2" xfId="9463" xr:uid="{A742B082-C5EE-4492-80AA-4F2CD2B72B22}"/>
    <cellStyle name="20% - Accent1 2 3 2 4 6 2 2" xfId="9464" xr:uid="{DAEBE606-F265-4D7B-9998-5D5DE371A7A2}"/>
    <cellStyle name="20% - Accent1 2 3 2 4 6 2 2 2" xfId="9465" xr:uid="{B20BDB6A-8314-4B2D-89E4-C0B301DD5664}"/>
    <cellStyle name="20% - Accent1 2 3 2 4 6 2 3" xfId="9466" xr:uid="{DF02EBF6-2DC1-4667-8B8C-3DDC90E185E8}"/>
    <cellStyle name="20% - Accent1 2 3 2 4 6 3" xfId="9467" xr:uid="{31A54B36-3427-48DA-ACEF-33EEA720D7C9}"/>
    <cellStyle name="20% - Accent1 2 3 2 4 6 3 2" xfId="9468" xr:uid="{E57BEBCF-09D1-4022-A4DA-0160786652A9}"/>
    <cellStyle name="20% - Accent1 2 3 2 4 6 4" xfId="9469" xr:uid="{42DD05AD-0589-44DD-ADDB-F88B272AAAC3}"/>
    <cellStyle name="20% - Accent1 2 3 2 4 7" xfId="9470" xr:uid="{867AE37D-FBE7-4EFD-B3EE-3E50CFCE1C60}"/>
    <cellStyle name="20% - Accent1 2 3 2 4 7 2" xfId="9471" xr:uid="{6121B0E4-FD4F-48F7-8830-E33BED04E5AC}"/>
    <cellStyle name="20% - Accent1 2 3 2 4 7 2 2" xfId="9472" xr:uid="{6994B441-64BD-494A-B7FD-659160DA5923}"/>
    <cellStyle name="20% - Accent1 2 3 2 4 7 3" xfId="9473" xr:uid="{E4338DBC-AA77-424E-937E-1F3DFF82BE47}"/>
    <cellStyle name="20% - Accent1 2 3 2 4 8" xfId="9474" xr:uid="{4228DF39-2013-454C-92DA-6FB7A9384A56}"/>
    <cellStyle name="20% - Accent1 2 3 2 4 8 2" xfId="9475" xr:uid="{381932EC-62EF-4083-8A0B-A8804C83C92B}"/>
    <cellStyle name="20% - Accent1 2 3 2 4 8 2 2" xfId="9476" xr:uid="{6DE37368-1190-415E-B23D-ED3224A998A5}"/>
    <cellStyle name="20% - Accent1 2 3 2 4 8 3" xfId="9477" xr:uid="{2BAF182C-F793-4C14-997A-BEB07D58D5FD}"/>
    <cellStyle name="20% - Accent1 2 3 2 4 9" xfId="9478" xr:uid="{22862B9F-3EB2-4149-9237-B46238547484}"/>
    <cellStyle name="20% - Accent1 2 3 2 4 9 2" xfId="9479" xr:uid="{08CBB551-DA76-4055-8704-C4DDBAB810E7}"/>
    <cellStyle name="20% - Accent1 2 3 2 5" xfId="9480" xr:uid="{E2BE8DB1-3753-469F-8A1F-8B9AB2E41BB2}"/>
    <cellStyle name="20% - Accent1 2 3 2 5 10" xfId="9481" xr:uid="{F5D38768-F007-4886-B364-726AAF86422A}"/>
    <cellStyle name="20% - Accent1 2 3 2 5 10 2" xfId="9482" xr:uid="{17E7A28E-C067-48C2-BC7C-2360ED2BB640}"/>
    <cellStyle name="20% - Accent1 2 3 2 5 11" xfId="9483" xr:uid="{13C80D4F-9901-45FB-B3C2-BFA8F672AD1D}"/>
    <cellStyle name="20% - Accent1 2 3 2 5 2" xfId="9484" xr:uid="{19C4B332-B261-43B6-9519-E6DD188AF5A5}"/>
    <cellStyle name="20% - Accent1 2 3 2 5 2 2" xfId="9485" xr:uid="{5AF46FF5-E32C-4EA0-B35A-1D18F27D00E3}"/>
    <cellStyle name="20% - Accent1 2 3 2 5 2 2 2" xfId="9486" xr:uid="{77DFFB02-D8EF-47B4-BD7E-C3D385933F53}"/>
    <cellStyle name="20% - Accent1 2 3 2 5 2 2 2 2" xfId="9487" xr:uid="{898E828B-A2B0-4437-AC99-C691EAEC9B51}"/>
    <cellStyle name="20% - Accent1 2 3 2 5 2 2 2 2 2" xfId="9488" xr:uid="{E58E0A56-D100-47DA-8AAD-CA733F122DFA}"/>
    <cellStyle name="20% - Accent1 2 3 2 5 2 2 2 3" xfId="9489" xr:uid="{72A5F1C9-9FA7-4C58-A829-CF35D98682EF}"/>
    <cellStyle name="20% - Accent1 2 3 2 5 2 2 3" xfId="9490" xr:uid="{5521A7F3-FF36-410F-A2AF-131FB590B95C}"/>
    <cellStyle name="20% - Accent1 2 3 2 5 2 2 3 2" xfId="9491" xr:uid="{E1EC19A4-251D-444B-9312-C7F4613D3EAF}"/>
    <cellStyle name="20% - Accent1 2 3 2 5 2 2 4" xfId="9492" xr:uid="{F345FD3E-3B76-4814-8173-57AE50E1BE5A}"/>
    <cellStyle name="20% - Accent1 2 3 2 5 2 3" xfId="9493" xr:uid="{333916C5-C9F5-4D6D-84D6-A9A0B1D3A726}"/>
    <cellStyle name="20% - Accent1 2 3 2 5 2 3 2" xfId="9494" xr:uid="{6F8C0639-256F-4754-82AE-3A6029B0B11F}"/>
    <cellStyle name="20% - Accent1 2 3 2 5 2 3 2 2" xfId="9495" xr:uid="{CDCC89D1-C8F7-461D-9DBE-270B289907BC}"/>
    <cellStyle name="20% - Accent1 2 3 2 5 2 3 2 2 2" xfId="9496" xr:uid="{91614558-E7E5-4A6D-B2F0-4284F7F36AFC}"/>
    <cellStyle name="20% - Accent1 2 3 2 5 2 3 2 3" xfId="9497" xr:uid="{BB7974E0-FCF4-4DE1-965F-9C5B8CE14544}"/>
    <cellStyle name="20% - Accent1 2 3 2 5 2 3 3" xfId="9498" xr:uid="{0A4FEEBF-CD99-4367-8838-A780C2793200}"/>
    <cellStyle name="20% - Accent1 2 3 2 5 2 3 3 2" xfId="9499" xr:uid="{08272AB0-7592-4677-B7C7-B6A1CFB03DB2}"/>
    <cellStyle name="20% - Accent1 2 3 2 5 2 3 4" xfId="9500" xr:uid="{69B25D2B-5BAA-4455-A908-992F8D39F085}"/>
    <cellStyle name="20% - Accent1 2 3 2 5 2 4" xfId="9501" xr:uid="{9688965D-F9A0-4AF1-89DC-AD65A686023A}"/>
    <cellStyle name="20% - Accent1 2 3 2 5 2 4 2" xfId="9502" xr:uid="{FC6E0C74-8510-4B2E-8FFD-BF97BE85F331}"/>
    <cellStyle name="20% - Accent1 2 3 2 5 2 4 2 2" xfId="9503" xr:uid="{C482A310-2941-4FC9-9AB9-72F04E3A7227}"/>
    <cellStyle name="20% - Accent1 2 3 2 5 2 4 2 2 2" xfId="9504" xr:uid="{B711FC08-F71B-4EBA-BF94-3887086A3890}"/>
    <cellStyle name="20% - Accent1 2 3 2 5 2 4 2 3" xfId="9505" xr:uid="{B80551F9-D711-4882-B144-8A9C28560F20}"/>
    <cellStyle name="20% - Accent1 2 3 2 5 2 4 3" xfId="9506" xr:uid="{4EBF63ED-2CCA-46D7-9DE8-40F61D063A0B}"/>
    <cellStyle name="20% - Accent1 2 3 2 5 2 4 3 2" xfId="9507" xr:uid="{F5F1DA8C-268E-4BEC-9872-91C7FEFFDE0B}"/>
    <cellStyle name="20% - Accent1 2 3 2 5 2 4 4" xfId="9508" xr:uid="{CC512EED-71CD-416D-96CA-F6C380D1280D}"/>
    <cellStyle name="20% - Accent1 2 3 2 5 2 5" xfId="9509" xr:uid="{0CA64E9F-222E-4A34-A5A0-87B819150FDF}"/>
    <cellStyle name="20% - Accent1 2 3 2 5 2 5 2" xfId="9510" xr:uid="{494D60C6-6B8D-49CF-A538-B7E1C9BB20E3}"/>
    <cellStyle name="20% - Accent1 2 3 2 5 2 5 2 2" xfId="9511" xr:uid="{2486B606-5709-42B7-A3C6-4FAE6F516E5F}"/>
    <cellStyle name="20% - Accent1 2 3 2 5 2 5 3" xfId="9512" xr:uid="{C3A1F6B6-D895-49C8-AF17-AD9690E9BFED}"/>
    <cellStyle name="20% - Accent1 2 3 2 5 2 6" xfId="9513" xr:uid="{299D9A1F-805E-4C72-B2DF-3822D1E97310}"/>
    <cellStyle name="20% - Accent1 2 3 2 5 2 6 2" xfId="9514" xr:uid="{29E488CB-948E-4007-A64C-66A5D8B7B8E2}"/>
    <cellStyle name="20% - Accent1 2 3 2 5 2 6 2 2" xfId="9515" xr:uid="{A68F491B-6ABB-4441-A599-3F4E3A584BD6}"/>
    <cellStyle name="20% - Accent1 2 3 2 5 2 6 3" xfId="9516" xr:uid="{5280C706-07AE-4C14-A00B-F18CCF2D5A0F}"/>
    <cellStyle name="20% - Accent1 2 3 2 5 2 7" xfId="9517" xr:uid="{5B7F9B8C-F3E4-40B8-84A1-06C2F904517C}"/>
    <cellStyle name="20% - Accent1 2 3 2 5 2 7 2" xfId="9518" xr:uid="{6AD3BF76-715D-42DA-B8C9-CED8B9BEFF5C}"/>
    <cellStyle name="20% - Accent1 2 3 2 5 2 8" xfId="9519" xr:uid="{B2A4F1F7-554D-49B6-A9E5-6AA0009B841E}"/>
    <cellStyle name="20% - Accent1 2 3 2 5 2 8 2" xfId="9520" xr:uid="{25D29430-CF6C-45B0-A48C-54CABF7E66AE}"/>
    <cellStyle name="20% - Accent1 2 3 2 5 2 9" xfId="9521" xr:uid="{1A5B80F6-9930-42AA-A0B4-3F0F68F99BAF}"/>
    <cellStyle name="20% - Accent1 2 3 2 5 3" xfId="9522" xr:uid="{08CA166A-DA57-4B17-8B17-AD601A253D8C}"/>
    <cellStyle name="20% - Accent1 2 3 2 5 3 2" xfId="9523" xr:uid="{6798B9CF-DB06-4EF3-822D-C0235F5A91FF}"/>
    <cellStyle name="20% - Accent1 2 3 2 5 3 2 2" xfId="9524" xr:uid="{08C3F397-E2D1-4105-A34D-64106ABA7B42}"/>
    <cellStyle name="20% - Accent1 2 3 2 5 3 2 2 2" xfId="9525" xr:uid="{F5B12612-2AE6-4988-A21B-31B880A8AA6F}"/>
    <cellStyle name="20% - Accent1 2 3 2 5 3 2 2 2 2" xfId="9526" xr:uid="{884A1724-74F3-4D4F-BA60-B548EA1F37F3}"/>
    <cellStyle name="20% - Accent1 2 3 2 5 3 2 2 3" xfId="9527" xr:uid="{107A2761-FADE-49E0-9F8A-A966103ED141}"/>
    <cellStyle name="20% - Accent1 2 3 2 5 3 2 3" xfId="9528" xr:uid="{31823A02-993A-4D78-B58F-62F1B65166D9}"/>
    <cellStyle name="20% - Accent1 2 3 2 5 3 2 3 2" xfId="9529" xr:uid="{228826E9-ABF5-47F1-A0B0-600D15408C87}"/>
    <cellStyle name="20% - Accent1 2 3 2 5 3 2 4" xfId="9530" xr:uid="{16BB30BD-7058-44F9-AC86-7ACCD949A3BD}"/>
    <cellStyle name="20% - Accent1 2 3 2 5 3 3" xfId="9531" xr:uid="{846015BB-6EFF-40B1-B416-78436B3B7965}"/>
    <cellStyle name="20% - Accent1 2 3 2 5 3 3 2" xfId="9532" xr:uid="{C2E0AAAC-A7B0-48F8-89F0-3EC04FAA457D}"/>
    <cellStyle name="20% - Accent1 2 3 2 5 3 3 2 2" xfId="9533" xr:uid="{11920B52-477A-4B87-9EAC-0E4FC1051B56}"/>
    <cellStyle name="20% - Accent1 2 3 2 5 3 3 2 2 2" xfId="9534" xr:uid="{6EB5D99C-FC90-4832-9554-617D676FCDD0}"/>
    <cellStyle name="20% - Accent1 2 3 2 5 3 3 2 3" xfId="9535" xr:uid="{E0535B72-7D76-44A0-A58F-25A2E43646EF}"/>
    <cellStyle name="20% - Accent1 2 3 2 5 3 3 3" xfId="9536" xr:uid="{32FF1948-309C-47F5-86E9-137BC888B46D}"/>
    <cellStyle name="20% - Accent1 2 3 2 5 3 3 3 2" xfId="9537" xr:uid="{04772341-6B85-47FE-9862-C86F7B557DE0}"/>
    <cellStyle name="20% - Accent1 2 3 2 5 3 3 4" xfId="9538" xr:uid="{414F9A86-4BEB-4146-8C73-D37F774E2021}"/>
    <cellStyle name="20% - Accent1 2 3 2 5 3 4" xfId="9539" xr:uid="{B81DEBF3-1DBC-4755-89E3-0EB3E6A84E1F}"/>
    <cellStyle name="20% - Accent1 2 3 2 5 3 4 2" xfId="9540" xr:uid="{2B7FE4EC-E417-484C-BC9D-85ECB2DBFD3D}"/>
    <cellStyle name="20% - Accent1 2 3 2 5 3 4 2 2" xfId="9541" xr:uid="{7A3EE969-1EA2-4BAB-9F96-B6D6CCC22D73}"/>
    <cellStyle name="20% - Accent1 2 3 2 5 3 4 2 2 2" xfId="9542" xr:uid="{1D744848-F542-41CE-B4EE-FC4746AB216E}"/>
    <cellStyle name="20% - Accent1 2 3 2 5 3 4 2 3" xfId="9543" xr:uid="{3F8EAB86-7DF0-4FC8-A959-690DD8001D5D}"/>
    <cellStyle name="20% - Accent1 2 3 2 5 3 4 3" xfId="9544" xr:uid="{DF405836-4805-47CF-854F-9379C7B14F73}"/>
    <cellStyle name="20% - Accent1 2 3 2 5 3 4 3 2" xfId="9545" xr:uid="{A393DB70-206B-4880-B5A7-D870E68808BE}"/>
    <cellStyle name="20% - Accent1 2 3 2 5 3 4 4" xfId="9546" xr:uid="{CCA20F80-AC69-48E5-A077-63EC00957C9F}"/>
    <cellStyle name="20% - Accent1 2 3 2 5 3 5" xfId="9547" xr:uid="{A61719FE-E17C-4DB7-B1A8-DAA27752746D}"/>
    <cellStyle name="20% - Accent1 2 3 2 5 3 5 2" xfId="9548" xr:uid="{253596E8-FF6F-49EB-B0A0-07F980864BD4}"/>
    <cellStyle name="20% - Accent1 2 3 2 5 3 5 2 2" xfId="9549" xr:uid="{CDA9B68E-6210-4782-A68F-603035AC0B76}"/>
    <cellStyle name="20% - Accent1 2 3 2 5 3 5 3" xfId="9550" xr:uid="{2081D88A-40A7-401E-8AC6-3D40F37E4176}"/>
    <cellStyle name="20% - Accent1 2 3 2 5 3 6" xfId="9551" xr:uid="{27358DEE-FD48-4335-83B3-B2ECD4FDE31C}"/>
    <cellStyle name="20% - Accent1 2 3 2 5 3 6 2" xfId="9552" xr:uid="{7FD36B06-173C-4B84-84BF-E56C9ED739C7}"/>
    <cellStyle name="20% - Accent1 2 3 2 5 3 6 2 2" xfId="9553" xr:uid="{1883794C-6FD6-4967-B39E-A476C76EC835}"/>
    <cellStyle name="20% - Accent1 2 3 2 5 3 6 3" xfId="9554" xr:uid="{0529410B-F62B-48F9-AD16-AF8014567C44}"/>
    <cellStyle name="20% - Accent1 2 3 2 5 3 7" xfId="9555" xr:uid="{AE7F13DD-CDA5-40FA-9008-C4A4EC5F4D3E}"/>
    <cellStyle name="20% - Accent1 2 3 2 5 3 7 2" xfId="9556" xr:uid="{9D08F139-4980-43E8-90A6-FA9FB4DAB718}"/>
    <cellStyle name="20% - Accent1 2 3 2 5 3 8" xfId="9557" xr:uid="{FDC2BDE2-AC08-437C-8485-E8C170161EE8}"/>
    <cellStyle name="20% - Accent1 2 3 2 5 3 8 2" xfId="9558" xr:uid="{E774FCEE-93C5-484D-99B8-90469AB1BD2A}"/>
    <cellStyle name="20% - Accent1 2 3 2 5 3 9" xfId="9559" xr:uid="{ABF83EBD-6C54-4C24-8125-3D6EF88F80CB}"/>
    <cellStyle name="20% - Accent1 2 3 2 5 4" xfId="9560" xr:uid="{780786BF-6A01-4675-8755-1D64C9EF89BC}"/>
    <cellStyle name="20% - Accent1 2 3 2 5 4 2" xfId="9561" xr:uid="{B8850BE4-85AF-4155-9F04-60F9F2790255}"/>
    <cellStyle name="20% - Accent1 2 3 2 5 4 2 2" xfId="9562" xr:uid="{F320D566-D848-46E6-BC39-B5C082C0F180}"/>
    <cellStyle name="20% - Accent1 2 3 2 5 4 2 2 2" xfId="9563" xr:uid="{8FAA24A7-3005-4A2A-AF01-A200DBF66952}"/>
    <cellStyle name="20% - Accent1 2 3 2 5 4 2 3" xfId="9564" xr:uid="{B60043EA-D386-4D3B-91B3-4F5D66570A8C}"/>
    <cellStyle name="20% - Accent1 2 3 2 5 4 3" xfId="9565" xr:uid="{AB9F50E9-DF46-4828-8BBF-C88E106E2E0E}"/>
    <cellStyle name="20% - Accent1 2 3 2 5 4 3 2" xfId="9566" xr:uid="{07BBB845-52CC-43E2-B5E7-39AC77E42D49}"/>
    <cellStyle name="20% - Accent1 2 3 2 5 4 4" xfId="9567" xr:uid="{5A066CD4-3E6B-4237-8B03-40EFF9D065C2}"/>
    <cellStyle name="20% - Accent1 2 3 2 5 5" xfId="9568" xr:uid="{63E83769-37F2-402D-95D1-CEF361336FCE}"/>
    <cellStyle name="20% - Accent1 2 3 2 5 5 2" xfId="9569" xr:uid="{29800F2A-597E-45D9-A6E1-449648BE75BF}"/>
    <cellStyle name="20% - Accent1 2 3 2 5 5 2 2" xfId="9570" xr:uid="{889CC82F-34EB-4105-ADE6-6811DCA4C490}"/>
    <cellStyle name="20% - Accent1 2 3 2 5 5 2 2 2" xfId="9571" xr:uid="{C8AF18C7-1F10-4435-9209-31863F12B38F}"/>
    <cellStyle name="20% - Accent1 2 3 2 5 5 2 3" xfId="9572" xr:uid="{A8D8D6EA-7198-4E31-B4E6-9B736972AFF6}"/>
    <cellStyle name="20% - Accent1 2 3 2 5 5 3" xfId="9573" xr:uid="{8ADDA153-B900-4A9D-A9E2-0C3A1448512D}"/>
    <cellStyle name="20% - Accent1 2 3 2 5 5 3 2" xfId="9574" xr:uid="{760F1E08-7DAC-468C-9DE4-1A149BFB3212}"/>
    <cellStyle name="20% - Accent1 2 3 2 5 5 4" xfId="9575" xr:uid="{40DED40B-C432-4AE4-910E-4E466E916863}"/>
    <cellStyle name="20% - Accent1 2 3 2 5 6" xfId="9576" xr:uid="{2C4CF96B-E92A-4D28-B9DB-17BC3134E95A}"/>
    <cellStyle name="20% - Accent1 2 3 2 5 6 2" xfId="9577" xr:uid="{F3E32EED-831E-44DC-A2CB-A36620C0FB0D}"/>
    <cellStyle name="20% - Accent1 2 3 2 5 6 2 2" xfId="9578" xr:uid="{88F07527-5EF7-4655-A60E-D5A7B0C286DA}"/>
    <cellStyle name="20% - Accent1 2 3 2 5 6 2 2 2" xfId="9579" xr:uid="{96E286B2-8EA3-4BB5-AE98-2FB64823A359}"/>
    <cellStyle name="20% - Accent1 2 3 2 5 6 2 3" xfId="9580" xr:uid="{9159F444-AC5B-4A01-AA98-CE80FB246DEE}"/>
    <cellStyle name="20% - Accent1 2 3 2 5 6 3" xfId="9581" xr:uid="{389569EC-7E13-4BA0-9263-80C88CC0439D}"/>
    <cellStyle name="20% - Accent1 2 3 2 5 6 3 2" xfId="9582" xr:uid="{73886577-0BD1-402A-A5E9-98E943949DF3}"/>
    <cellStyle name="20% - Accent1 2 3 2 5 6 4" xfId="9583" xr:uid="{3AE9F492-A81B-4D33-989C-C0368243F8CD}"/>
    <cellStyle name="20% - Accent1 2 3 2 5 7" xfId="9584" xr:uid="{BB72E08D-4804-452C-99DA-47F4E8B2430E}"/>
    <cellStyle name="20% - Accent1 2 3 2 5 7 2" xfId="9585" xr:uid="{FDBAF96B-D90B-473B-81A7-C7CF626CCD69}"/>
    <cellStyle name="20% - Accent1 2 3 2 5 7 2 2" xfId="9586" xr:uid="{1F99B1AC-FDB2-4D4C-9F9B-5FF7683692E6}"/>
    <cellStyle name="20% - Accent1 2 3 2 5 7 3" xfId="9587" xr:uid="{0BA3718A-3507-448D-81CD-8DEC8608B9E4}"/>
    <cellStyle name="20% - Accent1 2 3 2 5 8" xfId="9588" xr:uid="{FBD90513-755A-4F24-A3CF-70919A10B469}"/>
    <cellStyle name="20% - Accent1 2 3 2 5 8 2" xfId="9589" xr:uid="{C4457443-F6F7-4E7F-A09F-9C7244149B09}"/>
    <cellStyle name="20% - Accent1 2 3 2 5 8 2 2" xfId="9590" xr:uid="{E941AE18-F792-4850-94B6-C021F2FD4473}"/>
    <cellStyle name="20% - Accent1 2 3 2 5 8 3" xfId="9591" xr:uid="{66B1CD7D-9A80-4950-9A76-AE8449E1A8BF}"/>
    <cellStyle name="20% - Accent1 2 3 2 5 9" xfId="9592" xr:uid="{7694B22B-705F-4F01-8453-E75A2E9A2D1E}"/>
    <cellStyle name="20% - Accent1 2 3 2 5 9 2" xfId="9593" xr:uid="{396B13A0-8CFB-4A27-A396-2FDE14095A64}"/>
    <cellStyle name="20% - Accent1 2 3 2 6" xfId="9594" xr:uid="{1977103A-C9BE-47A1-AB19-43FAE7BCB6C3}"/>
    <cellStyle name="20% - Accent1 2 3 2 6 2" xfId="9595" xr:uid="{15B88FDA-F4D8-44D0-A744-EB2BBD90C351}"/>
    <cellStyle name="20% - Accent1 2 3 2 6 2 2" xfId="9596" xr:uid="{5111702A-2EB3-4504-98AB-2B25DB6D8C3E}"/>
    <cellStyle name="20% - Accent1 2 3 2 6 2 2 2" xfId="9597" xr:uid="{9BE840C8-8416-41EA-89A6-0C77A6113657}"/>
    <cellStyle name="20% - Accent1 2 3 2 6 2 2 2 2" xfId="9598" xr:uid="{6823365B-E30D-43FF-B610-32F6588B4FA5}"/>
    <cellStyle name="20% - Accent1 2 3 2 6 2 2 3" xfId="9599" xr:uid="{42734636-3C27-4A67-B0D6-3E2247FC1566}"/>
    <cellStyle name="20% - Accent1 2 3 2 6 2 3" xfId="9600" xr:uid="{76ED55AE-A9F4-497C-BDCA-EF8D46C22DCF}"/>
    <cellStyle name="20% - Accent1 2 3 2 6 2 3 2" xfId="9601" xr:uid="{05A6BF9B-AAA9-4569-8FBA-B15A664932D4}"/>
    <cellStyle name="20% - Accent1 2 3 2 6 2 4" xfId="9602" xr:uid="{156B069B-9535-4610-8B82-C2D0609EAC57}"/>
    <cellStyle name="20% - Accent1 2 3 2 6 3" xfId="9603" xr:uid="{81DCF939-C485-4DA2-BC84-B9F70B26A145}"/>
    <cellStyle name="20% - Accent1 2 3 2 6 3 2" xfId="9604" xr:uid="{0801F2EC-02DB-42A9-85A3-BB0684BA6BBF}"/>
    <cellStyle name="20% - Accent1 2 3 2 6 3 2 2" xfId="9605" xr:uid="{35B8234C-191E-46EA-A0C2-513872FE97EC}"/>
    <cellStyle name="20% - Accent1 2 3 2 6 3 2 2 2" xfId="9606" xr:uid="{A93E253A-4D2E-4CAA-9055-4C6351C4A8D6}"/>
    <cellStyle name="20% - Accent1 2 3 2 6 3 2 3" xfId="9607" xr:uid="{548E1596-D0CA-429C-A534-DF2AD26FACC0}"/>
    <cellStyle name="20% - Accent1 2 3 2 6 3 3" xfId="9608" xr:uid="{B56AD4AD-6268-492E-B3F5-927E99BEFBB7}"/>
    <cellStyle name="20% - Accent1 2 3 2 6 3 3 2" xfId="9609" xr:uid="{A98ACD8E-F584-4FC4-AFE2-180ADF40A927}"/>
    <cellStyle name="20% - Accent1 2 3 2 6 3 4" xfId="9610" xr:uid="{999E3A91-ADF0-43F8-A13D-CEFF73BED095}"/>
    <cellStyle name="20% - Accent1 2 3 2 6 4" xfId="9611" xr:uid="{64272C67-EB57-447F-862C-A9A4F079683E}"/>
    <cellStyle name="20% - Accent1 2 3 2 6 4 2" xfId="9612" xr:uid="{F502204D-2785-464F-8229-662A36CC3D92}"/>
    <cellStyle name="20% - Accent1 2 3 2 6 4 2 2" xfId="9613" xr:uid="{BD9EDDF1-BB9B-46B1-B59E-ABDB325ABFB9}"/>
    <cellStyle name="20% - Accent1 2 3 2 6 4 2 2 2" xfId="9614" xr:uid="{03126978-DAA0-46C8-95D8-C98EB22C6262}"/>
    <cellStyle name="20% - Accent1 2 3 2 6 4 2 3" xfId="9615" xr:uid="{98A9BEBE-2A80-4214-BC77-D32CEB41B251}"/>
    <cellStyle name="20% - Accent1 2 3 2 6 4 3" xfId="9616" xr:uid="{012A17F0-85E5-441A-BE49-A508C9497E27}"/>
    <cellStyle name="20% - Accent1 2 3 2 6 4 3 2" xfId="9617" xr:uid="{425E44CE-DDDD-4004-9769-888236A2707A}"/>
    <cellStyle name="20% - Accent1 2 3 2 6 4 4" xfId="9618" xr:uid="{DB1831FA-0656-4D8F-AF12-94E50D566D3C}"/>
    <cellStyle name="20% - Accent1 2 3 2 6 5" xfId="9619" xr:uid="{ED540DDF-6AEC-49BB-9592-C2156BB3E60E}"/>
    <cellStyle name="20% - Accent1 2 3 2 6 5 2" xfId="9620" xr:uid="{A97BBFBD-4B5D-4D7D-B8B2-DAB118F3741F}"/>
    <cellStyle name="20% - Accent1 2 3 2 6 5 2 2" xfId="9621" xr:uid="{EE9D818A-D28C-471E-BBA2-ECAB342A5FE3}"/>
    <cellStyle name="20% - Accent1 2 3 2 6 5 3" xfId="9622" xr:uid="{C36A4C9D-FD5A-409D-A136-973D3680F819}"/>
    <cellStyle name="20% - Accent1 2 3 2 6 6" xfId="9623" xr:uid="{44C2D458-A44C-440A-A2EC-1C4ED14DC650}"/>
    <cellStyle name="20% - Accent1 2 3 2 6 6 2" xfId="9624" xr:uid="{ECB66953-1C60-41B6-A757-EAE33A0F2D8F}"/>
    <cellStyle name="20% - Accent1 2 3 2 6 6 2 2" xfId="9625" xr:uid="{0255E724-2B1F-49EF-8935-CA3B08D27648}"/>
    <cellStyle name="20% - Accent1 2 3 2 6 6 3" xfId="9626" xr:uid="{7467C337-56AE-47B3-BF3C-C7B3A715CC9F}"/>
    <cellStyle name="20% - Accent1 2 3 2 6 7" xfId="9627" xr:uid="{76B55355-CAF8-46B6-B077-6D817A057D7F}"/>
    <cellStyle name="20% - Accent1 2 3 2 6 7 2" xfId="9628" xr:uid="{BF5FF889-7AE2-482C-98D7-441AC084CCAC}"/>
    <cellStyle name="20% - Accent1 2 3 2 6 8" xfId="9629" xr:uid="{64638A95-B1AC-4BE9-9F60-F357FF6CAC77}"/>
    <cellStyle name="20% - Accent1 2 3 2 6 8 2" xfId="9630" xr:uid="{F0990387-F172-4FB0-A63D-648DB53BE873}"/>
    <cellStyle name="20% - Accent1 2 3 2 6 9" xfId="9631" xr:uid="{E0B5687B-E674-4BB3-A78C-EF323E5D9148}"/>
    <cellStyle name="20% - Accent1 2 3 2 7" xfId="9632" xr:uid="{C4A97093-9794-411A-8C11-5921C8C675C7}"/>
    <cellStyle name="20% - Accent1 2 3 2 7 2" xfId="9633" xr:uid="{7AD23456-6450-4F5A-8621-39C8AC31BF53}"/>
    <cellStyle name="20% - Accent1 2 3 2 7 2 2" xfId="9634" xr:uid="{4A06CBAC-3096-428F-8C45-721264F9BB33}"/>
    <cellStyle name="20% - Accent1 2 3 2 7 2 2 2" xfId="9635" xr:uid="{E8B5E767-DF38-4CDA-8351-1D564404996B}"/>
    <cellStyle name="20% - Accent1 2 3 2 7 2 2 2 2" xfId="9636" xr:uid="{000BEA33-E858-443D-97B6-88466DFE384A}"/>
    <cellStyle name="20% - Accent1 2 3 2 7 2 2 3" xfId="9637" xr:uid="{594C641E-E4F8-4D17-B948-00F8E4386FC0}"/>
    <cellStyle name="20% - Accent1 2 3 2 7 2 3" xfId="9638" xr:uid="{FFC89169-FFA1-4A98-BA0F-E0E97E9B4A9D}"/>
    <cellStyle name="20% - Accent1 2 3 2 7 2 3 2" xfId="9639" xr:uid="{2ACA71A2-651F-4D0C-A178-454989F2978F}"/>
    <cellStyle name="20% - Accent1 2 3 2 7 2 4" xfId="9640" xr:uid="{7F8D1D23-A8FD-47E5-B6C7-7EEC8941DB12}"/>
    <cellStyle name="20% - Accent1 2 3 2 7 3" xfId="9641" xr:uid="{3C761EE7-1DF2-43E3-82A8-E60F014A5C3B}"/>
    <cellStyle name="20% - Accent1 2 3 2 7 3 2" xfId="9642" xr:uid="{8678A548-18BE-41FE-A220-272344D38F16}"/>
    <cellStyle name="20% - Accent1 2 3 2 7 3 2 2" xfId="9643" xr:uid="{54A61A58-CBD1-4B68-A542-CF151AE7A82D}"/>
    <cellStyle name="20% - Accent1 2 3 2 7 3 2 2 2" xfId="9644" xr:uid="{F237B8B4-6D02-4A2A-8477-374B8C8E122A}"/>
    <cellStyle name="20% - Accent1 2 3 2 7 3 2 3" xfId="9645" xr:uid="{8DFEC3A4-80D7-4B7B-8C20-BEAF91EED6F8}"/>
    <cellStyle name="20% - Accent1 2 3 2 7 3 3" xfId="9646" xr:uid="{801BDC71-0558-4A18-AEEB-E35FB346D77E}"/>
    <cellStyle name="20% - Accent1 2 3 2 7 3 3 2" xfId="9647" xr:uid="{238112AA-A603-4416-82E3-818765AF2458}"/>
    <cellStyle name="20% - Accent1 2 3 2 7 3 4" xfId="9648" xr:uid="{FDBC72F2-23CF-4625-A12C-F68D9503E657}"/>
    <cellStyle name="20% - Accent1 2 3 2 7 4" xfId="9649" xr:uid="{470DDDDA-7F11-4E45-8318-ADC800DB030D}"/>
    <cellStyle name="20% - Accent1 2 3 2 7 4 2" xfId="9650" xr:uid="{A1BA29B2-CCDE-4FC0-B810-B54D81BCC5D2}"/>
    <cellStyle name="20% - Accent1 2 3 2 7 4 2 2" xfId="9651" xr:uid="{A385A78D-8E5E-4C70-B0B4-75D9CB5EF151}"/>
    <cellStyle name="20% - Accent1 2 3 2 7 4 2 2 2" xfId="9652" xr:uid="{5DE8B7BC-D6AE-4AB0-8989-8513674EBB25}"/>
    <cellStyle name="20% - Accent1 2 3 2 7 4 2 3" xfId="9653" xr:uid="{94B46A9F-2222-46A3-983D-EED18B36C13B}"/>
    <cellStyle name="20% - Accent1 2 3 2 7 4 3" xfId="9654" xr:uid="{86B6B848-579C-4472-8D77-B84242A9A27A}"/>
    <cellStyle name="20% - Accent1 2 3 2 7 4 3 2" xfId="9655" xr:uid="{2CE73CF1-C068-4D25-9EEC-D0C51CBF00D8}"/>
    <cellStyle name="20% - Accent1 2 3 2 7 4 4" xfId="9656" xr:uid="{41F1B656-188E-4B5A-BE5A-62BA5B09EDD3}"/>
    <cellStyle name="20% - Accent1 2 3 2 7 5" xfId="9657" xr:uid="{9DE1102A-2477-4E4E-ADC3-FC1AC6AE94E3}"/>
    <cellStyle name="20% - Accent1 2 3 2 7 5 2" xfId="9658" xr:uid="{60AE8061-5FEF-4C36-B1AD-0A27EC0D68DC}"/>
    <cellStyle name="20% - Accent1 2 3 2 7 5 2 2" xfId="9659" xr:uid="{BA5432EB-F143-4927-B128-82C3DB36266A}"/>
    <cellStyle name="20% - Accent1 2 3 2 7 5 3" xfId="9660" xr:uid="{EC5C592E-E9BA-4C38-8C17-80F9657E1D99}"/>
    <cellStyle name="20% - Accent1 2 3 2 7 6" xfId="9661" xr:uid="{19BA5CC1-B49F-4F4D-BDCF-4C344014DEF1}"/>
    <cellStyle name="20% - Accent1 2 3 2 7 6 2" xfId="9662" xr:uid="{7C29C1D8-3066-4E17-BD7D-2634A26F35A4}"/>
    <cellStyle name="20% - Accent1 2 3 2 7 6 2 2" xfId="9663" xr:uid="{E237A2E6-FD88-4128-9E9C-EA14A8A471D5}"/>
    <cellStyle name="20% - Accent1 2 3 2 7 6 3" xfId="9664" xr:uid="{86E98E44-6208-4D2E-8205-AB55C136A152}"/>
    <cellStyle name="20% - Accent1 2 3 2 7 7" xfId="9665" xr:uid="{8DF427B9-F6E5-4DA9-A838-B390C4E70908}"/>
    <cellStyle name="20% - Accent1 2 3 2 7 7 2" xfId="9666" xr:uid="{673194F1-4E42-4A92-8614-069FABA9D85B}"/>
    <cellStyle name="20% - Accent1 2 3 2 7 8" xfId="9667" xr:uid="{AA751C0C-06D0-494D-B6A9-99FA220E83B9}"/>
    <cellStyle name="20% - Accent1 2 3 2 7 8 2" xfId="9668" xr:uid="{212C8C65-DC5C-4F1F-B9EA-90C96830A141}"/>
    <cellStyle name="20% - Accent1 2 3 2 7 9" xfId="9669" xr:uid="{C52562DB-5E38-4D99-B8F3-8EE9734E51CF}"/>
    <cellStyle name="20% - Accent1 2 3 2 8" xfId="9670" xr:uid="{935C7226-46C8-4865-A6A0-3C691B39DA31}"/>
    <cellStyle name="20% - Accent1 2 3 2 8 2" xfId="9671" xr:uid="{D41962A0-85E9-4683-86C4-B8030CA086E3}"/>
    <cellStyle name="20% - Accent1 2 3 2 8 2 2" xfId="9672" xr:uid="{DA5E5FA8-B780-43BA-B7DC-8F07E7602DDF}"/>
    <cellStyle name="20% - Accent1 2 3 2 8 2 2 2" xfId="9673" xr:uid="{502B2F9E-FC56-4705-9DF1-B991ED009E6F}"/>
    <cellStyle name="20% - Accent1 2 3 2 8 2 3" xfId="9674" xr:uid="{9F6A05E6-6D43-4299-99A7-CB7040DA96CB}"/>
    <cellStyle name="20% - Accent1 2 3 2 8 3" xfId="9675" xr:uid="{C34C5607-3AF3-451C-BE3B-431FC96BCA17}"/>
    <cellStyle name="20% - Accent1 2 3 2 8 3 2" xfId="9676" xr:uid="{1733E117-7EFA-4B2E-B298-28B405D4BA0F}"/>
    <cellStyle name="20% - Accent1 2 3 2 8 4" xfId="9677" xr:uid="{03672ED5-9B02-4531-886A-915BB14C0F01}"/>
    <cellStyle name="20% - Accent1 2 3 2 9" xfId="9678" xr:uid="{040E0362-A168-4D56-B171-A547EC0A6A73}"/>
    <cellStyle name="20% - Accent1 2 3 2 9 2" xfId="9679" xr:uid="{BB47FB51-682B-46BF-99CC-56675CF9CF82}"/>
    <cellStyle name="20% - Accent1 2 3 2 9 2 2" xfId="9680" xr:uid="{C0A1F25B-F0EB-4361-9674-173D20040FB5}"/>
    <cellStyle name="20% - Accent1 2 3 2 9 2 2 2" xfId="9681" xr:uid="{C6427626-65EF-4ECE-A3A4-A281A0D3008A}"/>
    <cellStyle name="20% - Accent1 2 3 2 9 2 3" xfId="9682" xr:uid="{1A2FCD30-498E-480D-A4BE-A291B1CBBCE6}"/>
    <cellStyle name="20% - Accent1 2 3 2 9 3" xfId="9683" xr:uid="{7DE0EDF1-765C-4A08-8912-963331153833}"/>
    <cellStyle name="20% - Accent1 2 3 2 9 3 2" xfId="9684" xr:uid="{F3AF70A4-BD60-49C1-B1D5-724D456ABBAF}"/>
    <cellStyle name="20% - Accent1 2 3 2 9 4" xfId="9685" xr:uid="{692A8DFB-2006-4B59-9089-A92CA3CF6393}"/>
    <cellStyle name="20% - Accent1 2 3 3" xfId="9686" xr:uid="{B99FE2E9-94C0-4B11-AAA3-5B9EA253BF11}"/>
    <cellStyle name="20% - Accent1 2 3 3 10" xfId="9687" xr:uid="{B27E0233-58AC-44B9-9639-DC915093C232}"/>
    <cellStyle name="20% - Accent1 2 3 3 10 2" xfId="9688" xr:uid="{D0C275F3-14ED-4F93-ABC5-58FF020F4DC5}"/>
    <cellStyle name="20% - Accent1 2 3 3 10 2 2" xfId="9689" xr:uid="{C9C4E1DD-4EAE-4D5E-A303-2BD4E16E07BD}"/>
    <cellStyle name="20% - Accent1 2 3 3 10 3" xfId="9690" xr:uid="{6AC881BF-9B52-4735-8F4D-A716A1B9F9B6}"/>
    <cellStyle name="20% - Accent1 2 3 3 11" xfId="9691" xr:uid="{60EEF96D-4D85-4214-8351-7C8C120BCD2E}"/>
    <cellStyle name="20% - Accent1 2 3 3 11 2" xfId="9692" xr:uid="{F3CC8AB0-4F68-4B8F-9BCD-975C6FB055F4}"/>
    <cellStyle name="20% - Accent1 2 3 3 11 2 2" xfId="9693" xr:uid="{E098526B-388C-4FBB-BA75-65E27CC7CD9B}"/>
    <cellStyle name="20% - Accent1 2 3 3 11 3" xfId="9694" xr:uid="{AB3ABE04-DB0E-4DA6-84A9-4B0AEFD7CECE}"/>
    <cellStyle name="20% - Accent1 2 3 3 12" xfId="9695" xr:uid="{8E7F4F8A-A48E-416E-B791-57AD21D4CC08}"/>
    <cellStyle name="20% - Accent1 2 3 3 12 2" xfId="9696" xr:uid="{8AF9C849-57CC-4974-B3EC-508CD2A0D967}"/>
    <cellStyle name="20% - Accent1 2 3 3 13" xfId="9697" xr:uid="{2280D03C-DB25-4D9C-B268-379CE4847F8F}"/>
    <cellStyle name="20% - Accent1 2 3 3 13 2" xfId="9698" xr:uid="{0B87DECD-DAA1-4D18-981E-0EFE67EB36E8}"/>
    <cellStyle name="20% - Accent1 2 3 3 14" xfId="9699" xr:uid="{FF3A4A90-2497-4AFB-A67F-12EAA6AB0AE6}"/>
    <cellStyle name="20% - Accent1 2 3 3 2" xfId="9700" xr:uid="{A4693703-204E-46C1-B3FF-CDD076DB30BF}"/>
    <cellStyle name="20% - Accent1 2 3 3 2 10" xfId="9701" xr:uid="{E0EA039B-6C2A-4BDE-9EEC-D58CFDD4A474}"/>
    <cellStyle name="20% - Accent1 2 3 3 2 10 2" xfId="9702" xr:uid="{CE98254C-93AB-4137-A864-71B089756EA0}"/>
    <cellStyle name="20% - Accent1 2 3 3 2 11" xfId="9703" xr:uid="{A55D110E-1365-4B02-9B42-ABE47B5466B4}"/>
    <cellStyle name="20% - Accent1 2 3 3 2 2" xfId="9704" xr:uid="{84EC53A9-628C-49B7-885B-2D990F9DFB34}"/>
    <cellStyle name="20% - Accent1 2 3 3 2 2 2" xfId="9705" xr:uid="{90AE2805-A7BC-4CA8-A0D0-E3E3A6A2036A}"/>
    <cellStyle name="20% - Accent1 2 3 3 2 2 2 2" xfId="9706" xr:uid="{DFE14ECC-CCDB-491B-ABF6-ECCF65A39FAC}"/>
    <cellStyle name="20% - Accent1 2 3 3 2 2 2 2 2" xfId="9707" xr:uid="{877F0835-0EFA-4D2D-8BF0-B8BE5F45BD82}"/>
    <cellStyle name="20% - Accent1 2 3 3 2 2 2 2 2 2" xfId="9708" xr:uid="{DBE47BC7-E841-4A1C-AD20-E262F458AA6A}"/>
    <cellStyle name="20% - Accent1 2 3 3 2 2 2 2 3" xfId="9709" xr:uid="{288A1CB5-5C54-47D1-BDE4-47F722CC514E}"/>
    <cellStyle name="20% - Accent1 2 3 3 2 2 2 3" xfId="9710" xr:uid="{F40D5CBF-40AE-4367-AEF4-84056E24E245}"/>
    <cellStyle name="20% - Accent1 2 3 3 2 2 2 3 2" xfId="9711" xr:uid="{B9D01672-6724-4C4E-8CFB-BB4D55DA7E61}"/>
    <cellStyle name="20% - Accent1 2 3 3 2 2 2 4" xfId="9712" xr:uid="{148EF0FB-8E6B-463F-B73B-AA310F68F69B}"/>
    <cellStyle name="20% - Accent1 2 3 3 2 2 3" xfId="9713" xr:uid="{7B9E8331-911F-4E5F-A28B-5A2C241B451C}"/>
    <cellStyle name="20% - Accent1 2 3 3 2 2 3 2" xfId="9714" xr:uid="{49469AAF-5670-492F-9DF7-FE7AABE661F7}"/>
    <cellStyle name="20% - Accent1 2 3 3 2 2 3 2 2" xfId="9715" xr:uid="{C88B7598-0CFE-41D5-9BAC-2144BEA0A96B}"/>
    <cellStyle name="20% - Accent1 2 3 3 2 2 3 2 2 2" xfId="9716" xr:uid="{F4F0B283-D67B-47E7-9D62-DF94EC0B9328}"/>
    <cellStyle name="20% - Accent1 2 3 3 2 2 3 2 3" xfId="9717" xr:uid="{C082ED83-D4E1-420D-A304-E2C20A6342A6}"/>
    <cellStyle name="20% - Accent1 2 3 3 2 2 3 3" xfId="9718" xr:uid="{BE6725E6-CDD6-431D-995D-7E1AE7BAD1EF}"/>
    <cellStyle name="20% - Accent1 2 3 3 2 2 3 3 2" xfId="9719" xr:uid="{FF081617-98B7-4266-A10A-BAF429C9239A}"/>
    <cellStyle name="20% - Accent1 2 3 3 2 2 3 4" xfId="9720" xr:uid="{34D6E90C-6716-48F7-A3C1-77452C60E30B}"/>
    <cellStyle name="20% - Accent1 2 3 3 2 2 4" xfId="9721" xr:uid="{B3CD587F-412C-4696-90BF-55B963975BAF}"/>
    <cellStyle name="20% - Accent1 2 3 3 2 2 4 2" xfId="9722" xr:uid="{E65FBEDC-2272-4CF4-ACC0-7A119A193CB5}"/>
    <cellStyle name="20% - Accent1 2 3 3 2 2 4 2 2" xfId="9723" xr:uid="{1CD6C40D-F988-46E8-9139-EA8975CDCED8}"/>
    <cellStyle name="20% - Accent1 2 3 3 2 2 4 2 2 2" xfId="9724" xr:uid="{FCE20675-50B0-4AF6-8626-A409DE9BAF4F}"/>
    <cellStyle name="20% - Accent1 2 3 3 2 2 4 2 3" xfId="9725" xr:uid="{761CF399-AF99-4A30-B49C-F63EDF6F5F26}"/>
    <cellStyle name="20% - Accent1 2 3 3 2 2 4 3" xfId="9726" xr:uid="{4176DCC1-BC59-4BCE-88F0-5230242FD5F3}"/>
    <cellStyle name="20% - Accent1 2 3 3 2 2 4 3 2" xfId="9727" xr:uid="{4CE701DB-0C77-41C6-A6AC-4D316BF3C9BC}"/>
    <cellStyle name="20% - Accent1 2 3 3 2 2 4 4" xfId="9728" xr:uid="{A220FD27-BC6C-4760-A2C6-909E68BEA071}"/>
    <cellStyle name="20% - Accent1 2 3 3 2 2 5" xfId="9729" xr:uid="{157AD534-72AB-4BA4-871B-5C254CE66A0C}"/>
    <cellStyle name="20% - Accent1 2 3 3 2 2 5 2" xfId="9730" xr:uid="{A6D523B2-B4C9-4F53-AB8F-AA19AB5DB762}"/>
    <cellStyle name="20% - Accent1 2 3 3 2 2 5 2 2" xfId="9731" xr:uid="{13E14333-ED0F-412A-A49F-7C2E77CC16C7}"/>
    <cellStyle name="20% - Accent1 2 3 3 2 2 5 3" xfId="9732" xr:uid="{391EFE1D-E935-44CB-B6CE-BD7545F241D7}"/>
    <cellStyle name="20% - Accent1 2 3 3 2 2 6" xfId="9733" xr:uid="{79BE4C82-C08E-49C0-B74D-E738E659BC04}"/>
    <cellStyle name="20% - Accent1 2 3 3 2 2 6 2" xfId="9734" xr:uid="{29714E90-0579-4013-ADD4-997A7EBA2050}"/>
    <cellStyle name="20% - Accent1 2 3 3 2 2 6 2 2" xfId="9735" xr:uid="{AFD5EEA0-A991-4E60-BD69-36FA3B24E765}"/>
    <cellStyle name="20% - Accent1 2 3 3 2 2 6 3" xfId="9736" xr:uid="{895D03D9-6D3D-420D-B56C-D1D8E8826D89}"/>
    <cellStyle name="20% - Accent1 2 3 3 2 2 7" xfId="9737" xr:uid="{83F3FAC9-4084-42F6-A711-5846A55DA487}"/>
    <cellStyle name="20% - Accent1 2 3 3 2 2 7 2" xfId="9738" xr:uid="{901D03D4-0CD9-4693-ACC7-2557A3F397C2}"/>
    <cellStyle name="20% - Accent1 2 3 3 2 2 8" xfId="9739" xr:uid="{9D41C432-A98F-499B-ABA5-0130C9D3A272}"/>
    <cellStyle name="20% - Accent1 2 3 3 2 2 8 2" xfId="9740" xr:uid="{AD532EFF-FCF8-44B7-92E8-1837515C1BE6}"/>
    <cellStyle name="20% - Accent1 2 3 3 2 2 9" xfId="9741" xr:uid="{A74B213B-2F2D-4639-9E97-DC51FB0A8F50}"/>
    <cellStyle name="20% - Accent1 2 3 3 2 3" xfId="9742" xr:uid="{033EBA46-634E-41A6-B9B2-90B0BBC81BD9}"/>
    <cellStyle name="20% - Accent1 2 3 3 2 3 2" xfId="9743" xr:uid="{1D119717-F92F-4620-8B76-69696464C985}"/>
    <cellStyle name="20% - Accent1 2 3 3 2 3 2 2" xfId="9744" xr:uid="{4D8B13B5-58C4-4AA3-9C71-10329C6684A5}"/>
    <cellStyle name="20% - Accent1 2 3 3 2 3 2 2 2" xfId="9745" xr:uid="{EB15EBEB-18C6-4275-8E65-90992C512B3A}"/>
    <cellStyle name="20% - Accent1 2 3 3 2 3 2 2 2 2" xfId="9746" xr:uid="{733B931B-6A29-44C7-92CB-96EA12E8E343}"/>
    <cellStyle name="20% - Accent1 2 3 3 2 3 2 2 3" xfId="9747" xr:uid="{B9A558CE-1873-4B08-AE85-56BBE3C1A6EF}"/>
    <cellStyle name="20% - Accent1 2 3 3 2 3 2 3" xfId="9748" xr:uid="{D5C1251D-D343-441B-80B5-B70BAA2773B5}"/>
    <cellStyle name="20% - Accent1 2 3 3 2 3 2 3 2" xfId="9749" xr:uid="{95940B65-9443-4831-A920-8C4E86F92B2D}"/>
    <cellStyle name="20% - Accent1 2 3 3 2 3 2 4" xfId="9750" xr:uid="{7A22330E-7501-4F7B-BE96-A02CE59B244C}"/>
    <cellStyle name="20% - Accent1 2 3 3 2 3 3" xfId="9751" xr:uid="{D293B9CB-77CF-4762-99EB-70E798F7D28A}"/>
    <cellStyle name="20% - Accent1 2 3 3 2 3 3 2" xfId="9752" xr:uid="{356C01BF-B0A8-4DE8-91AA-84B2FBD618F9}"/>
    <cellStyle name="20% - Accent1 2 3 3 2 3 3 2 2" xfId="9753" xr:uid="{B48E87C7-C9EB-431E-A949-B1784B2B8F93}"/>
    <cellStyle name="20% - Accent1 2 3 3 2 3 3 2 2 2" xfId="9754" xr:uid="{9FCF20EB-F4D8-4612-854D-EF417950F5F6}"/>
    <cellStyle name="20% - Accent1 2 3 3 2 3 3 2 3" xfId="9755" xr:uid="{6EC16E36-6402-40BC-A504-D7EE08C10463}"/>
    <cellStyle name="20% - Accent1 2 3 3 2 3 3 3" xfId="9756" xr:uid="{2D7D0B1C-D3CE-41C7-BABD-B6C6AD31DC69}"/>
    <cellStyle name="20% - Accent1 2 3 3 2 3 3 3 2" xfId="9757" xr:uid="{92CDAABD-F2FC-4B4C-B055-F7F7E92FA6E5}"/>
    <cellStyle name="20% - Accent1 2 3 3 2 3 3 4" xfId="9758" xr:uid="{3598D9EC-AA46-4C28-BAFE-394033431984}"/>
    <cellStyle name="20% - Accent1 2 3 3 2 3 4" xfId="9759" xr:uid="{7FB15EDD-AE6B-423D-8BF9-1251E69C8B07}"/>
    <cellStyle name="20% - Accent1 2 3 3 2 3 4 2" xfId="9760" xr:uid="{7269A0FD-AED2-47EB-879B-05A00169AD9D}"/>
    <cellStyle name="20% - Accent1 2 3 3 2 3 4 2 2" xfId="9761" xr:uid="{7DFEAE58-9448-49E9-84CE-69722DE05038}"/>
    <cellStyle name="20% - Accent1 2 3 3 2 3 4 2 2 2" xfId="9762" xr:uid="{62F4E191-AA2C-40D5-9EBD-532FD10D116C}"/>
    <cellStyle name="20% - Accent1 2 3 3 2 3 4 2 3" xfId="9763" xr:uid="{28C98D2F-43D1-4AA7-A7CA-BE8A235EE1B7}"/>
    <cellStyle name="20% - Accent1 2 3 3 2 3 4 3" xfId="9764" xr:uid="{0222F679-3C29-4FD1-AD88-9CE2354FCD91}"/>
    <cellStyle name="20% - Accent1 2 3 3 2 3 4 3 2" xfId="9765" xr:uid="{C8481182-E79B-48A8-AFA4-B6BA371ABC8B}"/>
    <cellStyle name="20% - Accent1 2 3 3 2 3 4 4" xfId="9766" xr:uid="{27D9A97C-3A50-4702-AF45-35D0E45456A6}"/>
    <cellStyle name="20% - Accent1 2 3 3 2 3 5" xfId="9767" xr:uid="{0C315021-F6FB-410A-8417-2A05249601F1}"/>
    <cellStyle name="20% - Accent1 2 3 3 2 3 5 2" xfId="9768" xr:uid="{02B1E99F-3322-4860-9E8C-69A13D99F1EF}"/>
    <cellStyle name="20% - Accent1 2 3 3 2 3 5 2 2" xfId="9769" xr:uid="{A0A3EF9F-CB3C-4F12-A5CB-7F56029F2427}"/>
    <cellStyle name="20% - Accent1 2 3 3 2 3 5 3" xfId="9770" xr:uid="{511BEFC1-F027-491C-9712-F08B7A3361F9}"/>
    <cellStyle name="20% - Accent1 2 3 3 2 3 6" xfId="9771" xr:uid="{A10607D6-7B47-4ADD-830B-5A69FA4B9EF0}"/>
    <cellStyle name="20% - Accent1 2 3 3 2 3 6 2" xfId="9772" xr:uid="{53CF4D14-867D-4CBC-95C9-5D720843AE50}"/>
    <cellStyle name="20% - Accent1 2 3 3 2 3 6 2 2" xfId="9773" xr:uid="{DF2B0FF7-E18A-46AF-BB06-9EC645F5D15A}"/>
    <cellStyle name="20% - Accent1 2 3 3 2 3 6 3" xfId="9774" xr:uid="{3FFB372A-ABEA-428E-BF2E-02936FC69EC0}"/>
    <cellStyle name="20% - Accent1 2 3 3 2 3 7" xfId="9775" xr:uid="{E22D742B-6405-42C1-BC85-E0761499DCD3}"/>
    <cellStyle name="20% - Accent1 2 3 3 2 3 7 2" xfId="9776" xr:uid="{B341AD61-06FB-4BEE-8E15-D9260F41DB4D}"/>
    <cellStyle name="20% - Accent1 2 3 3 2 3 8" xfId="9777" xr:uid="{EB549DF1-58DC-44AB-8B62-675F549B34A6}"/>
    <cellStyle name="20% - Accent1 2 3 3 2 3 8 2" xfId="9778" xr:uid="{7B6D7C6D-C322-4865-9A23-127214B99C7B}"/>
    <cellStyle name="20% - Accent1 2 3 3 2 3 9" xfId="9779" xr:uid="{617CD252-3A73-4FD6-A92D-9E4950C7574C}"/>
    <cellStyle name="20% - Accent1 2 3 3 2 4" xfId="9780" xr:uid="{EC269985-E6D1-4292-A580-B4DB576CD01E}"/>
    <cellStyle name="20% - Accent1 2 3 3 2 4 2" xfId="9781" xr:uid="{120D12BB-C09E-493C-8878-3A187F828BF7}"/>
    <cellStyle name="20% - Accent1 2 3 3 2 4 2 2" xfId="9782" xr:uid="{FE129B1C-65BB-4555-891F-6F97A0239850}"/>
    <cellStyle name="20% - Accent1 2 3 3 2 4 2 2 2" xfId="9783" xr:uid="{1FDA3D54-2D17-4788-BF6C-E8852CA93588}"/>
    <cellStyle name="20% - Accent1 2 3 3 2 4 2 3" xfId="9784" xr:uid="{6FDF4DC8-36A0-4236-B7A6-4149B41FF5B7}"/>
    <cellStyle name="20% - Accent1 2 3 3 2 4 3" xfId="9785" xr:uid="{77A5219B-786E-41E8-AA46-7ADF347265B9}"/>
    <cellStyle name="20% - Accent1 2 3 3 2 4 3 2" xfId="9786" xr:uid="{0BDFD7CF-35E0-43E8-918D-3136D30E158F}"/>
    <cellStyle name="20% - Accent1 2 3 3 2 4 4" xfId="9787" xr:uid="{34EFCB65-FAA0-4880-B74D-3D1343D92F33}"/>
    <cellStyle name="20% - Accent1 2 3 3 2 5" xfId="9788" xr:uid="{9B014EAC-9B7C-43DC-AD4C-76A4137063F7}"/>
    <cellStyle name="20% - Accent1 2 3 3 2 5 2" xfId="9789" xr:uid="{26575031-15C8-4059-8B8E-BD031A1BF47D}"/>
    <cellStyle name="20% - Accent1 2 3 3 2 5 2 2" xfId="9790" xr:uid="{9DADDC95-7C07-4A2E-BA75-469B5C60647F}"/>
    <cellStyle name="20% - Accent1 2 3 3 2 5 2 2 2" xfId="9791" xr:uid="{4DADA18A-2BF6-4F46-8B52-AFEE27768951}"/>
    <cellStyle name="20% - Accent1 2 3 3 2 5 2 3" xfId="9792" xr:uid="{2DC9A3F9-EC38-4D30-8E87-D1477AE3A13F}"/>
    <cellStyle name="20% - Accent1 2 3 3 2 5 3" xfId="9793" xr:uid="{9CD251E9-6027-46C0-A544-97E703A435CF}"/>
    <cellStyle name="20% - Accent1 2 3 3 2 5 3 2" xfId="9794" xr:uid="{C48D9EFB-A56A-4053-B393-008B73582883}"/>
    <cellStyle name="20% - Accent1 2 3 3 2 5 4" xfId="9795" xr:uid="{C66D839B-CE5D-4469-8B80-3C7188CCF551}"/>
    <cellStyle name="20% - Accent1 2 3 3 2 6" xfId="9796" xr:uid="{43DC1AFC-1F7E-4DF0-86E0-8A9F58D1E49E}"/>
    <cellStyle name="20% - Accent1 2 3 3 2 6 2" xfId="9797" xr:uid="{6480E388-A7D9-4EE4-97BF-09C38C0EF109}"/>
    <cellStyle name="20% - Accent1 2 3 3 2 6 2 2" xfId="9798" xr:uid="{BAE66827-31EF-4565-8664-1B3F80FE0095}"/>
    <cellStyle name="20% - Accent1 2 3 3 2 6 2 2 2" xfId="9799" xr:uid="{D4792EA9-871B-4639-A1DC-79EF5DC51C12}"/>
    <cellStyle name="20% - Accent1 2 3 3 2 6 2 3" xfId="9800" xr:uid="{F20F6193-1FEB-4879-BB1F-7294F48C9AB3}"/>
    <cellStyle name="20% - Accent1 2 3 3 2 6 3" xfId="9801" xr:uid="{FC464838-EB3A-4043-9C5B-BD6D5DA4E29B}"/>
    <cellStyle name="20% - Accent1 2 3 3 2 6 3 2" xfId="9802" xr:uid="{7F6C5841-D1F7-485E-BA6B-64F2605557E7}"/>
    <cellStyle name="20% - Accent1 2 3 3 2 6 4" xfId="9803" xr:uid="{DFAC8B85-5B46-47C3-8D70-3C65DADB8CEE}"/>
    <cellStyle name="20% - Accent1 2 3 3 2 7" xfId="9804" xr:uid="{6F0BCDAD-F23F-4713-BD87-502579BBC9FB}"/>
    <cellStyle name="20% - Accent1 2 3 3 2 7 2" xfId="9805" xr:uid="{54740D69-EB95-4A5C-9483-17273C051F2B}"/>
    <cellStyle name="20% - Accent1 2 3 3 2 7 2 2" xfId="9806" xr:uid="{9B7C534A-B0EB-491E-A1A6-36C5B75A17C7}"/>
    <cellStyle name="20% - Accent1 2 3 3 2 7 3" xfId="9807" xr:uid="{27F69F2E-C7DA-4D55-8824-82A0923B14A5}"/>
    <cellStyle name="20% - Accent1 2 3 3 2 8" xfId="9808" xr:uid="{63A210A4-4666-4E50-AF60-75D6B562163B}"/>
    <cellStyle name="20% - Accent1 2 3 3 2 8 2" xfId="9809" xr:uid="{69A46E3D-E9CF-473D-8243-557D5C7EB118}"/>
    <cellStyle name="20% - Accent1 2 3 3 2 8 2 2" xfId="9810" xr:uid="{A2BB08AC-7695-43F0-A413-2D7C74DC9075}"/>
    <cellStyle name="20% - Accent1 2 3 3 2 8 3" xfId="9811" xr:uid="{95ED32E9-134D-4488-AD5D-1904623918C3}"/>
    <cellStyle name="20% - Accent1 2 3 3 2 9" xfId="9812" xr:uid="{23C97657-AC66-4103-93EB-0D89277D40E9}"/>
    <cellStyle name="20% - Accent1 2 3 3 2 9 2" xfId="9813" xr:uid="{3A9EEA65-4CF1-4C38-AE38-0136C0ED9107}"/>
    <cellStyle name="20% - Accent1 2 3 3 3" xfId="9814" xr:uid="{1B3BC86C-5DA7-40F8-B2BE-BFF58DF2D461}"/>
    <cellStyle name="20% - Accent1 2 3 3 3 10" xfId="9815" xr:uid="{1AEA6690-B5DB-48E9-A8DD-90FE1A767BEF}"/>
    <cellStyle name="20% - Accent1 2 3 3 3 10 2" xfId="9816" xr:uid="{AD7003B2-A90C-4AFA-B148-42C024E01002}"/>
    <cellStyle name="20% - Accent1 2 3 3 3 11" xfId="9817" xr:uid="{E7C2F053-C145-4E67-BBFB-43A8ADD753F3}"/>
    <cellStyle name="20% - Accent1 2 3 3 3 2" xfId="9818" xr:uid="{4197F461-F1C3-4D63-B5FC-BB04A6616AB6}"/>
    <cellStyle name="20% - Accent1 2 3 3 3 2 2" xfId="9819" xr:uid="{30CD23C0-D23E-4425-B8EF-848CAEC45FF0}"/>
    <cellStyle name="20% - Accent1 2 3 3 3 2 2 2" xfId="9820" xr:uid="{4ABCCB07-E1F0-4E86-995C-E45C5AD526CD}"/>
    <cellStyle name="20% - Accent1 2 3 3 3 2 2 2 2" xfId="9821" xr:uid="{E32656BC-2E0D-405C-A685-E9710B20582D}"/>
    <cellStyle name="20% - Accent1 2 3 3 3 2 2 2 2 2" xfId="9822" xr:uid="{6FFD72BC-6517-4B42-A8AD-318A7ED8C2F1}"/>
    <cellStyle name="20% - Accent1 2 3 3 3 2 2 2 3" xfId="9823" xr:uid="{A9D1401E-6D43-4024-BCF6-51B8B8D2F486}"/>
    <cellStyle name="20% - Accent1 2 3 3 3 2 2 3" xfId="9824" xr:uid="{1EFB4FCB-F100-4660-A28E-3DBE64E1802C}"/>
    <cellStyle name="20% - Accent1 2 3 3 3 2 2 3 2" xfId="9825" xr:uid="{F02290CE-D0F7-45B1-BA85-4AF36330B6E5}"/>
    <cellStyle name="20% - Accent1 2 3 3 3 2 2 4" xfId="9826" xr:uid="{E234B0A1-7BB8-443C-8587-2B4EBFC672D8}"/>
    <cellStyle name="20% - Accent1 2 3 3 3 2 3" xfId="9827" xr:uid="{62E205D1-3CED-4759-8EBB-E62FDFCD1C53}"/>
    <cellStyle name="20% - Accent1 2 3 3 3 2 3 2" xfId="9828" xr:uid="{110C2764-D483-4D5A-9F67-EEB4BB289BE7}"/>
    <cellStyle name="20% - Accent1 2 3 3 3 2 3 2 2" xfId="9829" xr:uid="{13465610-2360-4526-B92A-73009CF966F1}"/>
    <cellStyle name="20% - Accent1 2 3 3 3 2 3 2 2 2" xfId="9830" xr:uid="{3D65F49C-22C7-46CE-922C-998428D10EA7}"/>
    <cellStyle name="20% - Accent1 2 3 3 3 2 3 2 3" xfId="9831" xr:uid="{9D58D5E7-826F-4D1E-AA62-7826F1B2564C}"/>
    <cellStyle name="20% - Accent1 2 3 3 3 2 3 3" xfId="9832" xr:uid="{E1F35B29-3B84-4804-9CD2-16738972B3DA}"/>
    <cellStyle name="20% - Accent1 2 3 3 3 2 3 3 2" xfId="9833" xr:uid="{3F3FF4E6-852A-49C1-9316-9D8CEA0F1D08}"/>
    <cellStyle name="20% - Accent1 2 3 3 3 2 3 4" xfId="9834" xr:uid="{C1941251-B8EA-4156-9C95-99AA952F45CC}"/>
    <cellStyle name="20% - Accent1 2 3 3 3 2 4" xfId="9835" xr:uid="{81DA2CF6-BAC6-44A1-A396-F42B698F8134}"/>
    <cellStyle name="20% - Accent1 2 3 3 3 2 4 2" xfId="9836" xr:uid="{6DD7C297-CE52-4979-9FA3-E221C5DFFAAD}"/>
    <cellStyle name="20% - Accent1 2 3 3 3 2 4 2 2" xfId="9837" xr:uid="{D557A01C-87EA-4A67-8FEB-46500199F43B}"/>
    <cellStyle name="20% - Accent1 2 3 3 3 2 4 2 2 2" xfId="9838" xr:uid="{2B662E22-5928-4EFF-98BA-EE76DDD56130}"/>
    <cellStyle name="20% - Accent1 2 3 3 3 2 4 2 3" xfId="9839" xr:uid="{B71ED22F-B2CF-4AA3-9706-85EA7C865B33}"/>
    <cellStyle name="20% - Accent1 2 3 3 3 2 4 3" xfId="9840" xr:uid="{72BC302B-40F4-4D6C-BA35-80F5AE3E92C4}"/>
    <cellStyle name="20% - Accent1 2 3 3 3 2 4 3 2" xfId="9841" xr:uid="{7CFDAE1D-4BF5-4DB1-9B91-8083913C5273}"/>
    <cellStyle name="20% - Accent1 2 3 3 3 2 4 4" xfId="9842" xr:uid="{3FE1B31E-262A-4C80-8BF6-96F59CCC6B2E}"/>
    <cellStyle name="20% - Accent1 2 3 3 3 2 5" xfId="9843" xr:uid="{0E29ED9A-D617-43C1-853F-F2CCF3F311DF}"/>
    <cellStyle name="20% - Accent1 2 3 3 3 2 5 2" xfId="9844" xr:uid="{6C3F511D-EB38-49F8-ACEF-DC525095E3A9}"/>
    <cellStyle name="20% - Accent1 2 3 3 3 2 5 2 2" xfId="9845" xr:uid="{66D90A39-2A3D-4549-95F6-DFCD263FBAB7}"/>
    <cellStyle name="20% - Accent1 2 3 3 3 2 5 3" xfId="9846" xr:uid="{A9BF5B5E-1320-47EE-A2DB-8E019998CD0A}"/>
    <cellStyle name="20% - Accent1 2 3 3 3 2 6" xfId="9847" xr:uid="{9B2E6005-021F-4E91-AEF9-F272012C812A}"/>
    <cellStyle name="20% - Accent1 2 3 3 3 2 6 2" xfId="9848" xr:uid="{980FDA4B-A0B5-45F5-9221-5D90CB0296F6}"/>
    <cellStyle name="20% - Accent1 2 3 3 3 2 6 2 2" xfId="9849" xr:uid="{588713FB-341B-4513-9168-714D499BFBFD}"/>
    <cellStyle name="20% - Accent1 2 3 3 3 2 6 3" xfId="9850" xr:uid="{F96A167F-ABBF-402A-9ABC-F284DA99E2DC}"/>
    <cellStyle name="20% - Accent1 2 3 3 3 2 7" xfId="9851" xr:uid="{ED060DE0-5093-48C0-BD62-CDDC3190E4A5}"/>
    <cellStyle name="20% - Accent1 2 3 3 3 2 7 2" xfId="9852" xr:uid="{ABD95E94-C25D-4812-B1E7-A1AB1BB878A3}"/>
    <cellStyle name="20% - Accent1 2 3 3 3 2 8" xfId="9853" xr:uid="{3844F2B1-F35F-4FDA-99EA-F91F1CC73195}"/>
    <cellStyle name="20% - Accent1 2 3 3 3 2 8 2" xfId="9854" xr:uid="{84C6BAC3-C16A-4D27-88B2-272A7190A0D8}"/>
    <cellStyle name="20% - Accent1 2 3 3 3 2 9" xfId="9855" xr:uid="{21E1E56A-2DA0-43CE-8C9B-3B2FE713B732}"/>
    <cellStyle name="20% - Accent1 2 3 3 3 3" xfId="9856" xr:uid="{736F5E09-E06E-47F4-88B4-1CDDF412B894}"/>
    <cellStyle name="20% - Accent1 2 3 3 3 3 2" xfId="9857" xr:uid="{9F3578A8-A0EC-4229-8C72-38809A39F78D}"/>
    <cellStyle name="20% - Accent1 2 3 3 3 3 2 2" xfId="9858" xr:uid="{67D7C5BE-6CC8-4C9C-8CCD-CD80705804EF}"/>
    <cellStyle name="20% - Accent1 2 3 3 3 3 2 2 2" xfId="9859" xr:uid="{2A17BA79-AFFA-48CF-BE70-6D64C94E63CC}"/>
    <cellStyle name="20% - Accent1 2 3 3 3 3 2 2 2 2" xfId="9860" xr:uid="{FA57788B-FD5D-447D-8EA8-0B4286530F5C}"/>
    <cellStyle name="20% - Accent1 2 3 3 3 3 2 2 3" xfId="9861" xr:uid="{1971E7DA-3F6F-4A01-9883-426FE6F7C264}"/>
    <cellStyle name="20% - Accent1 2 3 3 3 3 2 3" xfId="9862" xr:uid="{79DCACB1-C866-4FA2-9E42-30069C8BFDFF}"/>
    <cellStyle name="20% - Accent1 2 3 3 3 3 2 3 2" xfId="9863" xr:uid="{B7CB46BE-3B39-4A3D-AF08-E69B8306FFA7}"/>
    <cellStyle name="20% - Accent1 2 3 3 3 3 2 4" xfId="9864" xr:uid="{2827996F-F6E1-47AC-80E4-91757B957BF9}"/>
    <cellStyle name="20% - Accent1 2 3 3 3 3 3" xfId="9865" xr:uid="{AD1C5E1F-16B1-4AF3-9D6C-E61DD76EC1D9}"/>
    <cellStyle name="20% - Accent1 2 3 3 3 3 3 2" xfId="9866" xr:uid="{F6921308-9B3F-4DAB-B960-C2176A25744A}"/>
    <cellStyle name="20% - Accent1 2 3 3 3 3 3 2 2" xfId="9867" xr:uid="{F1874557-402C-426D-8C04-4A139F9E643A}"/>
    <cellStyle name="20% - Accent1 2 3 3 3 3 3 2 2 2" xfId="9868" xr:uid="{140871CE-3AA0-46B7-96F9-96BE89639F0E}"/>
    <cellStyle name="20% - Accent1 2 3 3 3 3 3 2 3" xfId="9869" xr:uid="{5F9204AA-B10B-4194-B64A-7885AB14D123}"/>
    <cellStyle name="20% - Accent1 2 3 3 3 3 3 3" xfId="9870" xr:uid="{34EEC098-83B2-4AB5-8F52-0D78ACC6D3F0}"/>
    <cellStyle name="20% - Accent1 2 3 3 3 3 3 3 2" xfId="9871" xr:uid="{609BFC6C-2DD8-463A-9777-AE24707203BC}"/>
    <cellStyle name="20% - Accent1 2 3 3 3 3 3 4" xfId="9872" xr:uid="{5D6EABAD-DC51-4CB4-BBF5-D6BC46A9FD2C}"/>
    <cellStyle name="20% - Accent1 2 3 3 3 3 4" xfId="9873" xr:uid="{7EC50A0C-36CC-49CC-A090-60F33FD533CB}"/>
    <cellStyle name="20% - Accent1 2 3 3 3 3 4 2" xfId="9874" xr:uid="{37ED50ED-DF2E-4EEA-A60C-FB65E857D87F}"/>
    <cellStyle name="20% - Accent1 2 3 3 3 3 4 2 2" xfId="9875" xr:uid="{0471E5B9-D3C3-4E7A-88E0-435E99815A1C}"/>
    <cellStyle name="20% - Accent1 2 3 3 3 3 4 2 2 2" xfId="9876" xr:uid="{ECF55E8E-CD50-4254-85FD-7FAFD096643D}"/>
    <cellStyle name="20% - Accent1 2 3 3 3 3 4 2 3" xfId="9877" xr:uid="{19102551-BDA3-4304-A28E-C8D858A4326C}"/>
    <cellStyle name="20% - Accent1 2 3 3 3 3 4 3" xfId="9878" xr:uid="{DEBB4B39-17D6-4789-B396-ABA8148F84FF}"/>
    <cellStyle name="20% - Accent1 2 3 3 3 3 4 3 2" xfId="9879" xr:uid="{D6612DA3-552E-42D8-9A09-76722E0B2692}"/>
    <cellStyle name="20% - Accent1 2 3 3 3 3 4 4" xfId="9880" xr:uid="{6D4D7F1C-E827-482E-A021-0D1D2CFF0C96}"/>
    <cellStyle name="20% - Accent1 2 3 3 3 3 5" xfId="9881" xr:uid="{9EC5DFF1-6711-4CF3-B75C-46DA7BA5D8B6}"/>
    <cellStyle name="20% - Accent1 2 3 3 3 3 5 2" xfId="9882" xr:uid="{A41D1279-1E1E-4EDF-9969-9413227FB5F0}"/>
    <cellStyle name="20% - Accent1 2 3 3 3 3 5 2 2" xfId="9883" xr:uid="{F53885E7-4845-4392-B298-5F10239355B5}"/>
    <cellStyle name="20% - Accent1 2 3 3 3 3 5 3" xfId="9884" xr:uid="{D8B0A64D-AC5D-41CF-8C3E-BF1F2EDEDCB3}"/>
    <cellStyle name="20% - Accent1 2 3 3 3 3 6" xfId="9885" xr:uid="{29F50C57-E35D-4C3C-9697-245229E51982}"/>
    <cellStyle name="20% - Accent1 2 3 3 3 3 6 2" xfId="9886" xr:uid="{76CBA1B3-5C4A-42A0-8C67-32E93CC22A82}"/>
    <cellStyle name="20% - Accent1 2 3 3 3 3 6 2 2" xfId="9887" xr:uid="{A8B39EC9-91B3-4335-B068-867B8E671875}"/>
    <cellStyle name="20% - Accent1 2 3 3 3 3 6 3" xfId="9888" xr:uid="{BB1F910D-7879-4EB1-8626-686E5F743D7C}"/>
    <cellStyle name="20% - Accent1 2 3 3 3 3 7" xfId="9889" xr:uid="{21CD951A-6647-404A-9637-A2D78BC13ACF}"/>
    <cellStyle name="20% - Accent1 2 3 3 3 3 7 2" xfId="9890" xr:uid="{5BD95329-8CC6-488B-8FA5-DD6B91F5E0AB}"/>
    <cellStyle name="20% - Accent1 2 3 3 3 3 8" xfId="9891" xr:uid="{0EF64FEF-4E60-4A57-9115-257474720CFB}"/>
    <cellStyle name="20% - Accent1 2 3 3 3 3 8 2" xfId="9892" xr:uid="{63C8AE48-E709-4914-A815-11669F42B2C8}"/>
    <cellStyle name="20% - Accent1 2 3 3 3 3 9" xfId="9893" xr:uid="{8625399B-BB90-4218-B75D-B5C37F04C98A}"/>
    <cellStyle name="20% - Accent1 2 3 3 3 4" xfId="9894" xr:uid="{5D4FE5E0-E17B-4A43-8C4D-FD001E14F602}"/>
    <cellStyle name="20% - Accent1 2 3 3 3 4 2" xfId="9895" xr:uid="{C8AA20BB-C04C-44CF-AFCC-D0CA00522DC6}"/>
    <cellStyle name="20% - Accent1 2 3 3 3 4 2 2" xfId="9896" xr:uid="{A1AC948B-167F-4587-96A8-D389AD2A1978}"/>
    <cellStyle name="20% - Accent1 2 3 3 3 4 2 2 2" xfId="9897" xr:uid="{04612E7C-CA93-4864-A620-F0D14E414355}"/>
    <cellStyle name="20% - Accent1 2 3 3 3 4 2 3" xfId="9898" xr:uid="{C4568FC4-0B79-4BCC-86D2-EB62F6F15CBA}"/>
    <cellStyle name="20% - Accent1 2 3 3 3 4 3" xfId="9899" xr:uid="{ABB3C4FE-62F4-4BA6-97A5-849B3A0238CA}"/>
    <cellStyle name="20% - Accent1 2 3 3 3 4 3 2" xfId="9900" xr:uid="{E55A785D-767E-488D-BC3A-AD25B5CA7E84}"/>
    <cellStyle name="20% - Accent1 2 3 3 3 4 4" xfId="9901" xr:uid="{32C7E665-29B8-45D4-9694-839BDE00BB90}"/>
    <cellStyle name="20% - Accent1 2 3 3 3 5" xfId="9902" xr:uid="{9534666A-CF01-4DB7-969A-15372A8B94B5}"/>
    <cellStyle name="20% - Accent1 2 3 3 3 5 2" xfId="9903" xr:uid="{B3FCCC56-0F12-48C9-9509-060B48B61D6B}"/>
    <cellStyle name="20% - Accent1 2 3 3 3 5 2 2" xfId="9904" xr:uid="{21DB34F3-99B7-46AE-822F-F6D620277BDA}"/>
    <cellStyle name="20% - Accent1 2 3 3 3 5 2 2 2" xfId="9905" xr:uid="{8223DB9E-BD7A-43FE-BA91-F5B7375D7176}"/>
    <cellStyle name="20% - Accent1 2 3 3 3 5 2 3" xfId="9906" xr:uid="{E933CCF7-CF5A-487F-B917-975B7C9E34D1}"/>
    <cellStyle name="20% - Accent1 2 3 3 3 5 3" xfId="9907" xr:uid="{4CBD670D-7C28-437D-98B0-E1DAAC60856C}"/>
    <cellStyle name="20% - Accent1 2 3 3 3 5 3 2" xfId="9908" xr:uid="{26FA0145-0F65-4EDB-AAD8-BD4505DB2DB2}"/>
    <cellStyle name="20% - Accent1 2 3 3 3 5 4" xfId="9909" xr:uid="{394CFB31-35AA-4B50-93D4-6B017CBCABBE}"/>
    <cellStyle name="20% - Accent1 2 3 3 3 6" xfId="9910" xr:uid="{C77F2B8C-03C6-4488-93A7-330CC7ABE2AE}"/>
    <cellStyle name="20% - Accent1 2 3 3 3 6 2" xfId="9911" xr:uid="{26688E04-9A18-4A48-9194-DBD8D78C3169}"/>
    <cellStyle name="20% - Accent1 2 3 3 3 6 2 2" xfId="9912" xr:uid="{3AFDF316-B8AD-40DC-8EF5-61F937D2CE9A}"/>
    <cellStyle name="20% - Accent1 2 3 3 3 6 2 2 2" xfId="9913" xr:uid="{2003153C-2B94-4F4A-B52C-F85831DF5961}"/>
    <cellStyle name="20% - Accent1 2 3 3 3 6 2 3" xfId="9914" xr:uid="{6F19C523-8BE9-481B-81B1-EE1A088CC74A}"/>
    <cellStyle name="20% - Accent1 2 3 3 3 6 3" xfId="9915" xr:uid="{8F1F46BC-819A-4A0C-B8F9-B5CB89800415}"/>
    <cellStyle name="20% - Accent1 2 3 3 3 6 3 2" xfId="9916" xr:uid="{17C562B7-8797-47FB-9E56-828296124F02}"/>
    <cellStyle name="20% - Accent1 2 3 3 3 6 4" xfId="9917" xr:uid="{24487AA3-C261-405B-BF72-8AD54126E57C}"/>
    <cellStyle name="20% - Accent1 2 3 3 3 7" xfId="9918" xr:uid="{D67353E4-7D74-424B-A000-2B8ACC5CE721}"/>
    <cellStyle name="20% - Accent1 2 3 3 3 7 2" xfId="9919" xr:uid="{54CBC932-5BF6-448A-BD61-0EB9C2B070EB}"/>
    <cellStyle name="20% - Accent1 2 3 3 3 7 2 2" xfId="9920" xr:uid="{AEBD6E62-FEDC-4F75-8B47-4EE825F334F6}"/>
    <cellStyle name="20% - Accent1 2 3 3 3 7 3" xfId="9921" xr:uid="{18CED666-7A0D-4D03-BC99-896D474969DD}"/>
    <cellStyle name="20% - Accent1 2 3 3 3 8" xfId="9922" xr:uid="{F127CD31-63D9-4F53-9936-E1E756E15B0C}"/>
    <cellStyle name="20% - Accent1 2 3 3 3 8 2" xfId="9923" xr:uid="{AA9552D4-3002-40AD-AA9D-8C63439AC6EA}"/>
    <cellStyle name="20% - Accent1 2 3 3 3 8 2 2" xfId="9924" xr:uid="{FB128DF7-3A97-445F-9B59-2A8B9894A417}"/>
    <cellStyle name="20% - Accent1 2 3 3 3 8 3" xfId="9925" xr:uid="{CF8223A8-1A00-413C-8282-BB10A513A23E}"/>
    <cellStyle name="20% - Accent1 2 3 3 3 9" xfId="9926" xr:uid="{232E9265-3D63-4AFC-9268-D3DAA8F1F4AF}"/>
    <cellStyle name="20% - Accent1 2 3 3 3 9 2" xfId="9927" xr:uid="{DFC96453-24F1-4D41-B1A0-A432C01B93D7}"/>
    <cellStyle name="20% - Accent1 2 3 3 4" xfId="9928" xr:uid="{C8B9304F-CFC6-436C-9868-4865E22E3DA7}"/>
    <cellStyle name="20% - Accent1 2 3 3 4 10" xfId="9929" xr:uid="{6FE7ED6C-F5AE-4108-BEF6-BDEFBF8253E1}"/>
    <cellStyle name="20% - Accent1 2 3 3 4 10 2" xfId="9930" xr:uid="{9BE4055C-288D-4AD5-B310-08D7E54A0D81}"/>
    <cellStyle name="20% - Accent1 2 3 3 4 11" xfId="9931" xr:uid="{A7DDF72A-A453-4F9D-AD94-BF5090CE88D4}"/>
    <cellStyle name="20% - Accent1 2 3 3 4 2" xfId="9932" xr:uid="{BE6305C1-B2D4-48EF-8BCE-1C5C64C4605B}"/>
    <cellStyle name="20% - Accent1 2 3 3 4 2 2" xfId="9933" xr:uid="{BA28C79F-9373-4747-A431-7F22337DA270}"/>
    <cellStyle name="20% - Accent1 2 3 3 4 2 2 2" xfId="9934" xr:uid="{A11EBC0B-191A-430B-BF4F-FFE869B68A06}"/>
    <cellStyle name="20% - Accent1 2 3 3 4 2 2 2 2" xfId="9935" xr:uid="{8C2B265B-9513-4C65-A0DA-2CFAF04E8B4D}"/>
    <cellStyle name="20% - Accent1 2 3 3 4 2 2 2 2 2" xfId="9936" xr:uid="{1EA1BF09-F82C-422F-946A-B95DB990F915}"/>
    <cellStyle name="20% - Accent1 2 3 3 4 2 2 2 3" xfId="9937" xr:uid="{2D2BCB46-BF1C-4BF8-87A6-AA5E5A68367C}"/>
    <cellStyle name="20% - Accent1 2 3 3 4 2 2 3" xfId="9938" xr:uid="{B81B8A32-2135-4AF6-A5E6-F62E0269EFA3}"/>
    <cellStyle name="20% - Accent1 2 3 3 4 2 2 3 2" xfId="9939" xr:uid="{1E718764-B1CA-45C6-8636-145EED0D26CF}"/>
    <cellStyle name="20% - Accent1 2 3 3 4 2 2 4" xfId="9940" xr:uid="{DAE0ABBA-7D04-4875-88C7-E4020F36D124}"/>
    <cellStyle name="20% - Accent1 2 3 3 4 2 3" xfId="9941" xr:uid="{D340E289-DA6F-42DB-ACA4-52F05C4E3CA4}"/>
    <cellStyle name="20% - Accent1 2 3 3 4 2 3 2" xfId="9942" xr:uid="{4A5E75A6-F90F-47FC-B12B-80D69337C90E}"/>
    <cellStyle name="20% - Accent1 2 3 3 4 2 3 2 2" xfId="9943" xr:uid="{E9B8941B-6E00-45C0-B3FF-134466B621D3}"/>
    <cellStyle name="20% - Accent1 2 3 3 4 2 3 2 2 2" xfId="9944" xr:uid="{1389DB0D-9168-43CE-B3D5-A824CCC0FC42}"/>
    <cellStyle name="20% - Accent1 2 3 3 4 2 3 2 3" xfId="9945" xr:uid="{CA14D4AF-C6B4-42CA-B4E4-94D23DD547F6}"/>
    <cellStyle name="20% - Accent1 2 3 3 4 2 3 3" xfId="9946" xr:uid="{2164A407-990C-4FF3-81B1-5632EEF1781C}"/>
    <cellStyle name="20% - Accent1 2 3 3 4 2 3 3 2" xfId="9947" xr:uid="{5D980B9C-8385-4588-831E-4F3142E0CE66}"/>
    <cellStyle name="20% - Accent1 2 3 3 4 2 3 4" xfId="9948" xr:uid="{0F1BA070-E31B-4562-802E-29B28B65D93D}"/>
    <cellStyle name="20% - Accent1 2 3 3 4 2 4" xfId="9949" xr:uid="{CC168D04-5421-4A2D-AB4B-9E98F2B24C3A}"/>
    <cellStyle name="20% - Accent1 2 3 3 4 2 4 2" xfId="9950" xr:uid="{A5C989E6-F764-4338-982B-C58200C59265}"/>
    <cellStyle name="20% - Accent1 2 3 3 4 2 4 2 2" xfId="9951" xr:uid="{1CAACD19-5B0D-43E7-BE7D-E026EF0B6067}"/>
    <cellStyle name="20% - Accent1 2 3 3 4 2 4 2 2 2" xfId="9952" xr:uid="{7B97E469-DC68-4AC3-9F04-77D10BA95B61}"/>
    <cellStyle name="20% - Accent1 2 3 3 4 2 4 2 3" xfId="9953" xr:uid="{CFD95DC1-034D-42B5-A7B6-8400B840F6F4}"/>
    <cellStyle name="20% - Accent1 2 3 3 4 2 4 3" xfId="9954" xr:uid="{A02E6D45-FD3C-4149-B795-59A8F0556880}"/>
    <cellStyle name="20% - Accent1 2 3 3 4 2 4 3 2" xfId="9955" xr:uid="{66678346-BB91-4FD1-A47C-926E27B781DD}"/>
    <cellStyle name="20% - Accent1 2 3 3 4 2 4 4" xfId="9956" xr:uid="{2EDD9A76-BFE3-4703-A137-004BFBDC660A}"/>
    <cellStyle name="20% - Accent1 2 3 3 4 2 5" xfId="9957" xr:uid="{571D353D-0A31-4D32-BACE-D9E9D7426F08}"/>
    <cellStyle name="20% - Accent1 2 3 3 4 2 5 2" xfId="9958" xr:uid="{F2E95431-B59D-4F65-9360-7240A57ED4BE}"/>
    <cellStyle name="20% - Accent1 2 3 3 4 2 5 2 2" xfId="9959" xr:uid="{456A9F16-10DB-4BFF-A786-8C04839ADF77}"/>
    <cellStyle name="20% - Accent1 2 3 3 4 2 5 3" xfId="9960" xr:uid="{93CB64A7-7ECD-4EEC-8614-1B39097F5D0A}"/>
    <cellStyle name="20% - Accent1 2 3 3 4 2 6" xfId="9961" xr:uid="{DE64EAA2-8392-4F7D-B502-082052E99784}"/>
    <cellStyle name="20% - Accent1 2 3 3 4 2 6 2" xfId="9962" xr:uid="{C6F873EB-F2FB-42B6-8131-55A990CF28B8}"/>
    <cellStyle name="20% - Accent1 2 3 3 4 2 6 2 2" xfId="9963" xr:uid="{77BA3639-0FF4-472E-9504-8290BBA61DFF}"/>
    <cellStyle name="20% - Accent1 2 3 3 4 2 6 3" xfId="9964" xr:uid="{38F92401-90A7-49E2-8C77-360ACB78B308}"/>
    <cellStyle name="20% - Accent1 2 3 3 4 2 7" xfId="9965" xr:uid="{10D4645A-CB48-459D-9B61-0E18DCDBE6B0}"/>
    <cellStyle name="20% - Accent1 2 3 3 4 2 7 2" xfId="9966" xr:uid="{D145078F-F19F-499F-BE4C-929DE1A605B3}"/>
    <cellStyle name="20% - Accent1 2 3 3 4 2 8" xfId="9967" xr:uid="{A7666350-D5DE-4A8F-B632-F289267CCE26}"/>
    <cellStyle name="20% - Accent1 2 3 3 4 2 8 2" xfId="9968" xr:uid="{A35EDA3E-F0BE-4DED-81B9-554B3C33F105}"/>
    <cellStyle name="20% - Accent1 2 3 3 4 2 9" xfId="9969" xr:uid="{224A3C38-E5D1-4930-9CC8-7207DE4304D2}"/>
    <cellStyle name="20% - Accent1 2 3 3 4 3" xfId="9970" xr:uid="{77AD2184-95B4-460F-B61C-6D176596D46D}"/>
    <cellStyle name="20% - Accent1 2 3 3 4 3 2" xfId="9971" xr:uid="{B11D5118-3DE2-4A67-9B5C-D3F66E141962}"/>
    <cellStyle name="20% - Accent1 2 3 3 4 3 2 2" xfId="9972" xr:uid="{3129B6FE-4205-4C34-935A-ECF7C9CDE006}"/>
    <cellStyle name="20% - Accent1 2 3 3 4 3 2 2 2" xfId="9973" xr:uid="{BA8EECFC-3594-4444-A5BF-4550E5AC95F9}"/>
    <cellStyle name="20% - Accent1 2 3 3 4 3 2 2 2 2" xfId="9974" xr:uid="{CE54F785-FC8B-4F07-B801-60D5E0776F28}"/>
    <cellStyle name="20% - Accent1 2 3 3 4 3 2 2 3" xfId="9975" xr:uid="{BBECCF79-BF92-4C49-9109-09862AF420D8}"/>
    <cellStyle name="20% - Accent1 2 3 3 4 3 2 3" xfId="9976" xr:uid="{BFBCEE5C-EEA4-493C-83FE-86CE5F986EF8}"/>
    <cellStyle name="20% - Accent1 2 3 3 4 3 2 3 2" xfId="9977" xr:uid="{632DEDA3-EE55-42AC-9FF6-D567E93A2676}"/>
    <cellStyle name="20% - Accent1 2 3 3 4 3 2 4" xfId="9978" xr:uid="{56D37EC9-1F4A-4D91-A516-04AF9B6C35F1}"/>
    <cellStyle name="20% - Accent1 2 3 3 4 3 3" xfId="9979" xr:uid="{911057A5-7A79-46F7-A714-CBDD9A6889F5}"/>
    <cellStyle name="20% - Accent1 2 3 3 4 3 3 2" xfId="9980" xr:uid="{231C0BD6-746F-4BA4-A192-CB6FEBA463B9}"/>
    <cellStyle name="20% - Accent1 2 3 3 4 3 3 2 2" xfId="9981" xr:uid="{246287C5-DE87-43E3-8F17-E6D2B3B2184B}"/>
    <cellStyle name="20% - Accent1 2 3 3 4 3 3 2 2 2" xfId="9982" xr:uid="{8CA15B36-4B99-4B4B-8E47-BB9DE1E60302}"/>
    <cellStyle name="20% - Accent1 2 3 3 4 3 3 2 3" xfId="9983" xr:uid="{2AFBAD89-0738-42BE-8CB9-64B7DAAFBA3D}"/>
    <cellStyle name="20% - Accent1 2 3 3 4 3 3 3" xfId="9984" xr:uid="{8EBF346D-E24C-492D-9B1D-1F65CE805C1F}"/>
    <cellStyle name="20% - Accent1 2 3 3 4 3 3 3 2" xfId="9985" xr:uid="{E9F68091-8F9E-4C9F-8CE3-C705D125DA96}"/>
    <cellStyle name="20% - Accent1 2 3 3 4 3 3 4" xfId="9986" xr:uid="{156C8BFE-A01D-4678-8C48-FB2D5306C1A4}"/>
    <cellStyle name="20% - Accent1 2 3 3 4 3 4" xfId="9987" xr:uid="{4BE7B176-EF77-4930-BD75-AE9A6B6ABA1C}"/>
    <cellStyle name="20% - Accent1 2 3 3 4 3 4 2" xfId="9988" xr:uid="{3C451DB2-2AE9-430D-8833-5209DF8C70D2}"/>
    <cellStyle name="20% - Accent1 2 3 3 4 3 4 2 2" xfId="9989" xr:uid="{A864E3E5-4B5B-4DD8-980D-470561EA02F3}"/>
    <cellStyle name="20% - Accent1 2 3 3 4 3 4 2 2 2" xfId="9990" xr:uid="{41008DAC-591C-4991-BFA1-1AE14D176477}"/>
    <cellStyle name="20% - Accent1 2 3 3 4 3 4 2 3" xfId="9991" xr:uid="{6B3F9A90-152F-4150-AADA-2827B731D2F1}"/>
    <cellStyle name="20% - Accent1 2 3 3 4 3 4 3" xfId="9992" xr:uid="{5DDB5FE2-E729-4244-A33F-BEC0C2C0E4A8}"/>
    <cellStyle name="20% - Accent1 2 3 3 4 3 4 3 2" xfId="9993" xr:uid="{5C170A61-D30C-4981-84C0-0CD629C3DBA1}"/>
    <cellStyle name="20% - Accent1 2 3 3 4 3 4 4" xfId="9994" xr:uid="{54E83E76-03D6-4781-9351-AAECF521F1F9}"/>
    <cellStyle name="20% - Accent1 2 3 3 4 3 5" xfId="9995" xr:uid="{93A588AC-1C0C-4E06-A3F9-B3C0AF2A3A2A}"/>
    <cellStyle name="20% - Accent1 2 3 3 4 3 5 2" xfId="9996" xr:uid="{704F7864-E736-4B3B-9F11-B06FDBFC6E96}"/>
    <cellStyle name="20% - Accent1 2 3 3 4 3 5 2 2" xfId="9997" xr:uid="{31C21D20-A516-4403-8528-4A0939C6BF0F}"/>
    <cellStyle name="20% - Accent1 2 3 3 4 3 5 3" xfId="9998" xr:uid="{F212FCA8-5F60-45B5-A08C-DD4642F352F7}"/>
    <cellStyle name="20% - Accent1 2 3 3 4 3 6" xfId="9999" xr:uid="{A39A5A0D-D0C9-4274-8B53-EF879DA32E4F}"/>
    <cellStyle name="20% - Accent1 2 3 3 4 3 6 2" xfId="10000" xr:uid="{CC178899-2F7A-4A18-918F-4208190521AA}"/>
    <cellStyle name="20% - Accent1 2 3 3 4 3 6 2 2" xfId="10001" xr:uid="{D1FCD5F8-986F-475F-B679-13AF2111B312}"/>
    <cellStyle name="20% - Accent1 2 3 3 4 3 6 3" xfId="10002" xr:uid="{B056D6B8-3943-45E4-A760-DB49B2D90E13}"/>
    <cellStyle name="20% - Accent1 2 3 3 4 3 7" xfId="10003" xr:uid="{31B35C6C-7FDD-422E-A8A8-4E8873BAD010}"/>
    <cellStyle name="20% - Accent1 2 3 3 4 3 7 2" xfId="10004" xr:uid="{4FF6DA62-CBD4-4870-9B50-0CEFA9A31E35}"/>
    <cellStyle name="20% - Accent1 2 3 3 4 3 8" xfId="10005" xr:uid="{FCCAC1AD-70F3-4435-997C-67A67BBA29BD}"/>
    <cellStyle name="20% - Accent1 2 3 3 4 3 8 2" xfId="10006" xr:uid="{DBBE9E2D-63A7-4AB1-9225-7868CC138E87}"/>
    <cellStyle name="20% - Accent1 2 3 3 4 3 9" xfId="10007" xr:uid="{F2F611D0-7BDB-4CDB-87DE-B9E58EA6892B}"/>
    <cellStyle name="20% - Accent1 2 3 3 4 4" xfId="10008" xr:uid="{828B80EB-0C2F-46A1-874F-0C28D4B8C475}"/>
    <cellStyle name="20% - Accent1 2 3 3 4 4 2" xfId="10009" xr:uid="{B66F47DC-5181-410F-9A3C-43F27FF5C2CA}"/>
    <cellStyle name="20% - Accent1 2 3 3 4 4 2 2" xfId="10010" xr:uid="{68571A49-104E-45DD-83A6-14578A21F98D}"/>
    <cellStyle name="20% - Accent1 2 3 3 4 4 2 2 2" xfId="10011" xr:uid="{718F01FC-4B87-49A6-AE20-EAD14D1BF878}"/>
    <cellStyle name="20% - Accent1 2 3 3 4 4 2 3" xfId="10012" xr:uid="{96CF3F21-5FE6-462A-B770-C042224CD1DE}"/>
    <cellStyle name="20% - Accent1 2 3 3 4 4 3" xfId="10013" xr:uid="{0E418AC4-4B49-4824-890E-8F74F52D662C}"/>
    <cellStyle name="20% - Accent1 2 3 3 4 4 3 2" xfId="10014" xr:uid="{B91052CB-A158-48CC-8458-6C88C0589195}"/>
    <cellStyle name="20% - Accent1 2 3 3 4 4 4" xfId="10015" xr:uid="{D8577E99-1231-47CB-8BFD-D2FCE4CA1661}"/>
    <cellStyle name="20% - Accent1 2 3 3 4 5" xfId="10016" xr:uid="{A5B8C323-3516-480E-81F7-E841D0B1B7D0}"/>
    <cellStyle name="20% - Accent1 2 3 3 4 5 2" xfId="10017" xr:uid="{D6AED73D-B05D-4528-A8F8-068933AC72C0}"/>
    <cellStyle name="20% - Accent1 2 3 3 4 5 2 2" xfId="10018" xr:uid="{3C61301B-1602-4B8C-89D4-FE4B393E45FE}"/>
    <cellStyle name="20% - Accent1 2 3 3 4 5 2 2 2" xfId="10019" xr:uid="{C0ED5735-C76A-4516-9452-917C4C6EB68D}"/>
    <cellStyle name="20% - Accent1 2 3 3 4 5 2 3" xfId="10020" xr:uid="{3BD186C5-7B85-4C87-A6F5-663571ABDC35}"/>
    <cellStyle name="20% - Accent1 2 3 3 4 5 3" xfId="10021" xr:uid="{92720FC2-BA7B-4816-AA97-E41FEFBCA538}"/>
    <cellStyle name="20% - Accent1 2 3 3 4 5 3 2" xfId="10022" xr:uid="{24085C14-06E2-4808-9BEF-DAD53F0A011B}"/>
    <cellStyle name="20% - Accent1 2 3 3 4 5 4" xfId="10023" xr:uid="{B0704B99-F73C-4224-A4C3-6183E3382120}"/>
    <cellStyle name="20% - Accent1 2 3 3 4 6" xfId="10024" xr:uid="{498370C7-11F2-4D60-B6A4-1ACBF2E14E9E}"/>
    <cellStyle name="20% - Accent1 2 3 3 4 6 2" xfId="10025" xr:uid="{CE6E97CC-4B1C-416C-938E-6AEBC7A5C029}"/>
    <cellStyle name="20% - Accent1 2 3 3 4 6 2 2" xfId="10026" xr:uid="{935914F7-5C2E-4E31-97D0-A81695440AC4}"/>
    <cellStyle name="20% - Accent1 2 3 3 4 6 2 2 2" xfId="10027" xr:uid="{F4590054-9F7D-409C-B197-A124D71E7CAA}"/>
    <cellStyle name="20% - Accent1 2 3 3 4 6 2 3" xfId="10028" xr:uid="{4632FF1B-D9BE-49B8-9692-8541A2C6D4D4}"/>
    <cellStyle name="20% - Accent1 2 3 3 4 6 3" xfId="10029" xr:uid="{14FCCA99-E2BB-4648-8958-1C39E841582C}"/>
    <cellStyle name="20% - Accent1 2 3 3 4 6 3 2" xfId="10030" xr:uid="{9DB94D1F-6F18-4FCF-983B-96744963F043}"/>
    <cellStyle name="20% - Accent1 2 3 3 4 6 4" xfId="10031" xr:uid="{09EA3396-AE6F-4889-89DE-BCB73E579690}"/>
    <cellStyle name="20% - Accent1 2 3 3 4 7" xfId="10032" xr:uid="{DDAC0400-0C87-4025-9505-0B5CD9B8DEBC}"/>
    <cellStyle name="20% - Accent1 2 3 3 4 7 2" xfId="10033" xr:uid="{BDF75673-D946-48FF-AC29-A34F21965E09}"/>
    <cellStyle name="20% - Accent1 2 3 3 4 7 2 2" xfId="10034" xr:uid="{DA28903A-A1D4-44D2-9247-E8F23C86498C}"/>
    <cellStyle name="20% - Accent1 2 3 3 4 7 3" xfId="10035" xr:uid="{82EF9842-B495-44BF-A669-8A17DF3F9850}"/>
    <cellStyle name="20% - Accent1 2 3 3 4 8" xfId="10036" xr:uid="{7C625B94-F19E-4FE4-A05E-C02E6B64ABBF}"/>
    <cellStyle name="20% - Accent1 2 3 3 4 8 2" xfId="10037" xr:uid="{47EF79D6-FC63-43F0-9058-0316D69A25D7}"/>
    <cellStyle name="20% - Accent1 2 3 3 4 8 2 2" xfId="10038" xr:uid="{8EF58DD0-79D8-4E4A-8854-7F061ABA3DA5}"/>
    <cellStyle name="20% - Accent1 2 3 3 4 8 3" xfId="10039" xr:uid="{20465D87-B1BC-4E7F-BFA2-76043B2A132E}"/>
    <cellStyle name="20% - Accent1 2 3 3 4 9" xfId="10040" xr:uid="{7922A702-12F4-454E-BF80-DE29788B711D}"/>
    <cellStyle name="20% - Accent1 2 3 3 4 9 2" xfId="10041" xr:uid="{6BEE5F02-D793-4F17-BA8A-8B2FF718C10C}"/>
    <cellStyle name="20% - Accent1 2 3 3 5" xfId="10042" xr:uid="{6EDAD827-B0F9-4A53-A264-BA28D4008545}"/>
    <cellStyle name="20% - Accent1 2 3 3 5 2" xfId="10043" xr:uid="{8CA87A99-BA1E-4722-9BAE-0DABE4D236E3}"/>
    <cellStyle name="20% - Accent1 2 3 3 5 2 2" xfId="10044" xr:uid="{79155961-5C65-4A7F-9D4E-15596E55D763}"/>
    <cellStyle name="20% - Accent1 2 3 3 5 2 2 2" xfId="10045" xr:uid="{89072C4C-4C8F-40D7-A031-1A01C5B506BA}"/>
    <cellStyle name="20% - Accent1 2 3 3 5 2 2 2 2" xfId="10046" xr:uid="{522ECD66-07A1-490D-AF6E-D701AEC8D9D6}"/>
    <cellStyle name="20% - Accent1 2 3 3 5 2 2 3" xfId="10047" xr:uid="{0AFB75E4-B805-4443-A6CC-09EDA28A62A2}"/>
    <cellStyle name="20% - Accent1 2 3 3 5 2 3" xfId="10048" xr:uid="{AE67F5FF-8CB3-4E6D-A95D-3D6599EB3854}"/>
    <cellStyle name="20% - Accent1 2 3 3 5 2 3 2" xfId="10049" xr:uid="{46083C20-2E69-48AD-99EE-23C53812A567}"/>
    <cellStyle name="20% - Accent1 2 3 3 5 2 4" xfId="10050" xr:uid="{1BCFAE7A-91F6-46C7-BA69-34EAAB6FC602}"/>
    <cellStyle name="20% - Accent1 2 3 3 5 3" xfId="10051" xr:uid="{007C8561-B3DB-418D-8F6B-DFFC22FBC9C3}"/>
    <cellStyle name="20% - Accent1 2 3 3 5 3 2" xfId="10052" xr:uid="{7352F0A2-0F80-4238-8A2C-6A456F57BEB1}"/>
    <cellStyle name="20% - Accent1 2 3 3 5 3 2 2" xfId="10053" xr:uid="{399AF11B-A491-40AC-9122-D661A06F28BB}"/>
    <cellStyle name="20% - Accent1 2 3 3 5 3 2 2 2" xfId="10054" xr:uid="{C27266D5-CAA3-45EA-BE29-9D1B1DB71FE8}"/>
    <cellStyle name="20% - Accent1 2 3 3 5 3 2 3" xfId="10055" xr:uid="{798FCE77-B64A-4B9C-8A9D-17E03A20E2F7}"/>
    <cellStyle name="20% - Accent1 2 3 3 5 3 3" xfId="10056" xr:uid="{C418816A-7D78-4D01-9D4A-3A75294E4C0B}"/>
    <cellStyle name="20% - Accent1 2 3 3 5 3 3 2" xfId="10057" xr:uid="{0668669C-662F-4095-BE63-FD46152FA0AB}"/>
    <cellStyle name="20% - Accent1 2 3 3 5 3 4" xfId="10058" xr:uid="{45B78812-290E-4469-9FB3-4CD275CE7CDD}"/>
    <cellStyle name="20% - Accent1 2 3 3 5 4" xfId="10059" xr:uid="{D2A6C44B-7050-475F-A058-027B698EC52C}"/>
    <cellStyle name="20% - Accent1 2 3 3 5 4 2" xfId="10060" xr:uid="{0BC3118F-DC59-4961-BEB8-B8CE06B66C98}"/>
    <cellStyle name="20% - Accent1 2 3 3 5 4 2 2" xfId="10061" xr:uid="{B677645B-6768-470A-BA37-B51107E1CF8A}"/>
    <cellStyle name="20% - Accent1 2 3 3 5 4 2 2 2" xfId="10062" xr:uid="{87409F75-D717-4BE1-9794-18C315BFA014}"/>
    <cellStyle name="20% - Accent1 2 3 3 5 4 2 3" xfId="10063" xr:uid="{127979C1-B24B-407A-B8DB-0DD910A708E5}"/>
    <cellStyle name="20% - Accent1 2 3 3 5 4 3" xfId="10064" xr:uid="{1D642949-EA20-479A-9FB9-9D840CB3D621}"/>
    <cellStyle name="20% - Accent1 2 3 3 5 4 3 2" xfId="10065" xr:uid="{617D733F-9050-4AD5-91A1-665E9F7A601D}"/>
    <cellStyle name="20% - Accent1 2 3 3 5 4 4" xfId="10066" xr:uid="{3A85B408-A5D3-4303-BAB7-ED49DED6C510}"/>
    <cellStyle name="20% - Accent1 2 3 3 5 5" xfId="10067" xr:uid="{16AE2A65-51F7-44D5-83D0-B33AA0C9B669}"/>
    <cellStyle name="20% - Accent1 2 3 3 5 5 2" xfId="10068" xr:uid="{9503E986-2494-4074-B72D-16787C86D02A}"/>
    <cellStyle name="20% - Accent1 2 3 3 5 5 2 2" xfId="10069" xr:uid="{ED9ADEE7-D680-4CD2-AC72-B5F0505C8128}"/>
    <cellStyle name="20% - Accent1 2 3 3 5 5 3" xfId="10070" xr:uid="{C05BC5C6-D0E9-4538-BCE5-B93CC0B84BC1}"/>
    <cellStyle name="20% - Accent1 2 3 3 5 6" xfId="10071" xr:uid="{4BACC56B-6343-4789-B118-139B5E34019A}"/>
    <cellStyle name="20% - Accent1 2 3 3 5 6 2" xfId="10072" xr:uid="{5DC27489-801C-429A-BCF6-2082C7F5481F}"/>
    <cellStyle name="20% - Accent1 2 3 3 5 6 2 2" xfId="10073" xr:uid="{1BB476AA-130D-49EA-BF0E-50F354423CCB}"/>
    <cellStyle name="20% - Accent1 2 3 3 5 6 3" xfId="10074" xr:uid="{1C7927FA-C388-439A-B8C5-2990C13F8DB2}"/>
    <cellStyle name="20% - Accent1 2 3 3 5 7" xfId="10075" xr:uid="{F7B199F2-C76B-4843-B0C4-3A6C8804E868}"/>
    <cellStyle name="20% - Accent1 2 3 3 5 7 2" xfId="10076" xr:uid="{B6D2DCD0-8838-4178-99D7-B73A49A04361}"/>
    <cellStyle name="20% - Accent1 2 3 3 5 8" xfId="10077" xr:uid="{72C7A241-ABE4-4E4D-AF1A-3573FE9F123F}"/>
    <cellStyle name="20% - Accent1 2 3 3 5 8 2" xfId="10078" xr:uid="{45E677C2-6463-479F-B7C5-8D12610D045C}"/>
    <cellStyle name="20% - Accent1 2 3 3 5 9" xfId="10079" xr:uid="{D2740B06-4E58-42BF-98C9-C18C2416F583}"/>
    <cellStyle name="20% - Accent1 2 3 3 6" xfId="10080" xr:uid="{3E7AD932-C0A4-4BD7-A598-742DDE80AB8C}"/>
    <cellStyle name="20% - Accent1 2 3 3 6 2" xfId="10081" xr:uid="{0D8A61B4-A2C0-442D-8166-B67E5CF3F9B5}"/>
    <cellStyle name="20% - Accent1 2 3 3 6 2 2" xfId="10082" xr:uid="{2E6FF3A9-E66C-4B54-B0A8-A715A2735AB4}"/>
    <cellStyle name="20% - Accent1 2 3 3 6 2 2 2" xfId="10083" xr:uid="{3EADC462-DD1A-4233-A6CA-DB4C08171248}"/>
    <cellStyle name="20% - Accent1 2 3 3 6 2 2 2 2" xfId="10084" xr:uid="{01B43A74-2E85-4E39-BD55-4EB59E6724A2}"/>
    <cellStyle name="20% - Accent1 2 3 3 6 2 2 3" xfId="10085" xr:uid="{0A0473E6-9402-4DDF-9ECC-4A36E7D035F1}"/>
    <cellStyle name="20% - Accent1 2 3 3 6 2 3" xfId="10086" xr:uid="{1A3ED322-8636-4652-AF10-05B66512EDB7}"/>
    <cellStyle name="20% - Accent1 2 3 3 6 2 3 2" xfId="10087" xr:uid="{0BC56865-CF21-4637-A9D9-386988174388}"/>
    <cellStyle name="20% - Accent1 2 3 3 6 2 4" xfId="10088" xr:uid="{5CF010AD-03F2-410B-8949-9728BAA481EC}"/>
    <cellStyle name="20% - Accent1 2 3 3 6 3" xfId="10089" xr:uid="{FA926313-F9C1-4704-9291-0D956E289C8C}"/>
    <cellStyle name="20% - Accent1 2 3 3 6 3 2" xfId="10090" xr:uid="{38707ECD-42D9-451E-B8CF-943EB5266572}"/>
    <cellStyle name="20% - Accent1 2 3 3 6 3 2 2" xfId="10091" xr:uid="{58F03CBC-F05D-4C13-AA79-BA9A38A9BAD2}"/>
    <cellStyle name="20% - Accent1 2 3 3 6 3 2 2 2" xfId="10092" xr:uid="{4A189176-9A82-42B6-8D4A-8955E1AEAF2B}"/>
    <cellStyle name="20% - Accent1 2 3 3 6 3 2 3" xfId="10093" xr:uid="{CFA8CDCC-7F2F-413E-A774-24D268017659}"/>
    <cellStyle name="20% - Accent1 2 3 3 6 3 3" xfId="10094" xr:uid="{FB23A94E-CEDD-4D0E-9D69-346B2684EC6D}"/>
    <cellStyle name="20% - Accent1 2 3 3 6 3 3 2" xfId="10095" xr:uid="{3148523E-ACC2-4321-A49A-FE8D19E79441}"/>
    <cellStyle name="20% - Accent1 2 3 3 6 3 4" xfId="10096" xr:uid="{3F057E57-A6A9-4D7B-8759-16DF33129E13}"/>
    <cellStyle name="20% - Accent1 2 3 3 6 4" xfId="10097" xr:uid="{05F420E2-7B71-45EA-BC0B-F49390C3EBC1}"/>
    <cellStyle name="20% - Accent1 2 3 3 6 4 2" xfId="10098" xr:uid="{E340747F-4AB8-4663-9193-0912077464B4}"/>
    <cellStyle name="20% - Accent1 2 3 3 6 4 2 2" xfId="10099" xr:uid="{974799AB-6275-4A20-8DC6-9A64DA31199B}"/>
    <cellStyle name="20% - Accent1 2 3 3 6 4 2 2 2" xfId="10100" xr:uid="{9A90A346-8981-4405-BA8E-D6EBC715B3F3}"/>
    <cellStyle name="20% - Accent1 2 3 3 6 4 2 3" xfId="10101" xr:uid="{FB3646F7-CC58-46D1-B047-60A7B379A3D6}"/>
    <cellStyle name="20% - Accent1 2 3 3 6 4 3" xfId="10102" xr:uid="{2B1B9C45-7ACC-4FAF-80BF-DC9FCDBC9168}"/>
    <cellStyle name="20% - Accent1 2 3 3 6 4 3 2" xfId="10103" xr:uid="{1BB37D5E-4DE3-42E8-9F17-45695C8F72F0}"/>
    <cellStyle name="20% - Accent1 2 3 3 6 4 4" xfId="10104" xr:uid="{1DA81ED9-77DA-4886-84CE-3B39FE675D75}"/>
    <cellStyle name="20% - Accent1 2 3 3 6 5" xfId="10105" xr:uid="{7C4EB4C4-C7EE-49DA-A183-8CC0096A9D07}"/>
    <cellStyle name="20% - Accent1 2 3 3 6 5 2" xfId="10106" xr:uid="{E7F748FA-039C-4D33-ADC0-E124C0EBC994}"/>
    <cellStyle name="20% - Accent1 2 3 3 6 5 2 2" xfId="10107" xr:uid="{254664CA-C01E-4006-81D2-D3F1512AFC6C}"/>
    <cellStyle name="20% - Accent1 2 3 3 6 5 3" xfId="10108" xr:uid="{4CCC57BE-2669-49A5-A66B-101DE466F409}"/>
    <cellStyle name="20% - Accent1 2 3 3 6 6" xfId="10109" xr:uid="{B0CBE6B8-D236-47AD-91E4-7A2A29A2E2F2}"/>
    <cellStyle name="20% - Accent1 2 3 3 6 6 2" xfId="10110" xr:uid="{A1FE9E6E-92C0-4CC5-9BF4-80CD1D1B92DC}"/>
    <cellStyle name="20% - Accent1 2 3 3 6 6 2 2" xfId="10111" xr:uid="{014E35F6-5704-4014-8484-9D8DBA3BB7B4}"/>
    <cellStyle name="20% - Accent1 2 3 3 6 6 3" xfId="10112" xr:uid="{CC20356A-9904-4CA9-8BFC-D3C58BD51DE3}"/>
    <cellStyle name="20% - Accent1 2 3 3 6 7" xfId="10113" xr:uid="{4BA071B8-12C2-4EDD-ADCB-4055A7E20495}"/>
    <cellStyle name="20% - Accent1 2 3 3 6 7 2" xfId="10114" xr:uid="{39A64E55-2C0A-4403-A9E7-C67D257E07CE}"/>
    <cellStyle name="20% - Accent1 2 3 3 6 8" xfId="10115" xr:uid="{6B964841-6F12-4C8E-B5EF-F7B55C3F8207}"/>
    <cellStyle name="20% - Accent1 2 3 3 6 8 2" xfId="10116" xr:uid="{58F180C0-444A-4488-91B1-EFE9B5329233}"/>
    <cellStyle name="20% - Accent1 2 3 3 6 9" xfId="10117" xr:uid="{863A61C8-BB6A-4AC6-AB94-920BF1FA41AE}"/>
    <cellStyle name="20% - Accent1 2 3 3 7" xfId="10118" xr:uid="{00F53DD3-423C-43DF-8815-3605BB4F88D0}"/>
    <cellStyle name="20% - Accent1 2 3 3 7 2" xfId="10119" xr:uid="{39687B02-54F1-46FF-B1D6-F1F977370C61}"/>
    <cellStyle name="20% - Accent1 2 3 3 7 2 2" xfId="10120" xr:uid="{AA0BB0B2-0DBE-4ED0-9E1F-708518C549C6}"/>
    <cellStyle name="20% - Accent1 2 3 3 7 2 2 2" xfId="10121" xr:uid="{D8541627-ACAC-4324-8258-2419F3EA3FFC}"/>
    <cellStyle name="20% - Accent1 2 3 3 7 2 3" xfId="10122" xr:uid="{FEC17C37-D740-4128-9372-A3FF8CDBD05E}"/>
    <cellStyle name="20% - Accent1 2 3 3 7 3" xfId="10123" xr:uid="{0A518BB7-E389-40DC-972A-D894DAB7078F}"/>
    <cellStyle name="20% - Accent1 2 3 3 7 3 2" xfId="10124" xr:uid="{BF83B21E-3D2F-45B6-92BA-52F1A96445E2}"/>
    <cellStyle name="20% - Accent1 2 3 3 7 4" xfId="10125" xr:uid="{F69BB7D9-2ADD-4F43-B522-426E03EA6454}"/>
    <cellStyle name="20% - Accent1 2 3 3 8" xfId="10126" xr:uid="{1A11ED15-1B90-4D6F-8D40-E75A5B63D451}"/>
    <cellStyle name="20% - Accent1 2 3 3 8 2" xfId="10127" xr:uid="{98164EFA-E50F-4057-9A6F-52FF01CA66BB}"/>
    <cellStyle name="20% - Accent1 2 3 3 8 2 2" xfId="10128" xr:uid="{47D3FBBF-DA87-444E-B0A3-6637B3354399}"/>
    <cellStyle name="20% - Accent1 2 3 3 8 2 2 2" xfId="10129" xr:uid="{926C1087-228D-4634-AF35-56E1BF99EF85}"/>
    <cellStyle name="20% - Accent1 2 3 3 8 2 3" xfId="10130" xr:uid="{51A2ABAF-3E2A-462C-9315-0E76956817B4}"/>
    <cellStyle name="20% - Accent1 2 3 3 8 3" xfId="10131" xr:uid="{009C8574-973B-4172-9325-C85E6881BEB3}"/>
    <cellStyle name="20% - Accent1 2 3 3 8 3 2" xfId="10132" xr:uid="{6698C522-E8C8-4C71-8ED6-4AC10854B355}"/>
    <cellStyle name="20% - Accent1 2 3 3 8 4" xfId="10133" xr:uid="{25F24D16-9374-4398-88A9-D5E38E45296E}"/>
    <cellStyle name="20% - Accent1 2 3 3 9" xfId="10134" xr:uid="{7D23790B-4B48-4380-AD1E-06BF4C9A8838}"/>
    <cellStyle name="20% - Accent1 2 3 3 9 2" xfId="10135" xr:uid="{FDA0FB31-0397-467E-A87E-BAAEAE522268}"/>
    <cellStyle name="20% - Accent1 2 3 3 9 2 2" xfId="10136" xr:uid="{DB45A3F0-757D-43C3-8D16-4BF36C16330A}"/>
    <cellStyle name="20% - Accent1 2 3 3 9 2 2 2" xfId="10137" xr:uid="{06F6CF1D-63E5-4043-91EB-35EBB364301E}"/>
    <cellStyle name="20% - Accent1 2 3 3 9 2 3" xfId="10138" xr:uid="{3AA47E66-F0E4-49CC-8209-D508B6CD62B3}"/>
    <cellStyle name="20% - Accent1 2 3 3 9 3" xfId="10139" xr:uid="{50DD3136-73A3-40BF-B421-3D682C005C8E}"/>
    <cellStyle name="20% - Accent1 2 3 3 9 3 2" xfId="10140" xr:uid="{CF3FB6EA-353A-4082-BCF3-9EC687D95A44}"/>
    <cellStyle name="20% - Accent1 2 3 3 9 4" xfId="10141" xr:uid="{4AA5C21A-B8DA-414E-BB7E-62D0766253F1}"/>
    <cellStyle name="20% - Accent1 2 3 4" xfId="10142" xr:uid="{70FBE7F3-5FA0-4967-AC90-66ACF9B9CE4D}"/>
    <cellStyle name="20% - Accent1 2 3 4 10" xfId="10143" xr:uid="{F0033054-96D9-4576-BC3E-11BF564DC407}"/>
    <cellStyle name="20% - Accent1 2 3 4 10 2" xfId="10144" xr:uid="{1B7B7D9C-AC06-4190-B8A0-32ED80D0A015}"/>
    <cellStyle name="20% - Accent1 2 3 4 11" xfId="10145" xr:uid="{6DF150E2-ABD6-4745-9E93-703652E0B09C}"/>
    <cellStyle name="20% - Accent1 2 3 4 2" xfId="10146" xr:uid="{408531B8-18DB-4363-8B3F-1B885C67F55D}"/>
    <cellStyle name="20% - Accent1 2 3 4 2 2" xfId="10147" xr:uid="{B5AA1835-E260-4512-909F-D0D5A8DC5D05}"/>
    <cellStyle name="20% - Accent1 2 3 4 2 2 2" xfId="10148" xr:uid="{BD863893-780B-40F1-8712-6CA51E65E859}"/>
    <cellStyle name="20% - Accent1 2 3 4 2 2 2 2" xfId="10149" xr:uid="{C4D17DE5-944C-4B5B-9046-D430EEDB892D}"/>
    <cellStyle name="20% - Accent1 2 3 4 2 2 2 2 2" xfId="10150" xr:uid="{044CDC48-5BE7-4AC1-90C0-B650BCB30CAC}"/>
    <cellStyle name="20% - Accent1 2 3 4 2 2 2 3" xfId="10151" xr:uid="{5A31FCE3-481B-4C5F-9BAC-C3D8F320E54F}"/>
    <cellStyle name="20% - Accent1 2 3 4 2 2 3" xfId="10152" xr:uid="{D08B19DB-E38B-43C6-A1D8-90ED74FB96FB}"/>
    <cellStyle name="20% - Accent1 2 3 4 2 2 3 2" xfId="10153" xr:uid="{28992935-CCCE-4F9E-973B-FCD179D74D79}"/>
    <cellStyle name="20% - Accent1 2 3 4 2 2 4" xfId="10154" xr:uid="{8F20DF0D-43A8-4133-885E-7CF5C7418963}"/>
    <cellStyle name="20% - Accent1 2 3 4 2 3" xfId="10155" xr:uid="{7FD21BF0-E9CD-43BF-97A1-4FE652EB1538}"/>
    <cellStyle name="20% - Accent1 2 3 4 2 3 2" xfId="10156" xr:uid="{FB76849A-A43B-4A83-BCE6-C40933660624}"/>
    <cellStyle name="20% - Accent1 2 3 4 2 3 2 2" xfId="10157" xr:uid="{63E9AD28-2F7A-4DFE-BF6E-850F3C9F392C}"/>
    <cellStyle name="20% - Accent1 2 3 4 2 3 2 2 2" xfId="10158" xr:uid="{B08D7729-7977-4B6A-85F2-0583452E7BE8}"/>
    <cellStyle name="20% - Accent1 2 3 4 2 3 2 3" xfId="10159" xr:uid="{109DFFB3-AFDC-497F-82AD-6BBCB6EC8356}"/>
    <cellStyle name="20% - Accent1 2 3 4 2 3 3" xfId="10160" xr:uid="{D2346B24-37EB-42B5-8B3B-E10028534582}"/>
    <cellStyle name="20% - Accent1 2 3 4 2 3 3 2" xfId="10161" xr:uid="{7E374280-8C16-4E5C-9660-FF498FBFD2CB}"/>
    <cellStyle name="20% - Accent1 2 3 4 2 3 4" xfId="10162" xr:uid="{59D419B1-04F8-4239-B5AE-628851CC1F95}"/>
    <cellStyle name="20% - Accent1 2 3 4 2 4" xfId="10163" xr:uid="{7D679D31-1A3D-4F35-A9BA-44362D84A09F}"/>
    <cellStyle name="20% - Accent1 2 3 4 2 4 2" xfId="10164" xr:uid="{68061D70-27EE-4D83-B734-8D7C1B760E59}"/>
    <cellStyle name="20% - Accent1 2 3 4 2 4 2 2" xfId="10165" xr:uid="{B13D5503-DCC4-4BA8-938D-01917294ED74}"/>
    <cellStyle name="20% - Accent1 2 3 4 2 4 2 2 2" xfId="10166" xr:uid="{2BC43F6D-9013-4B70-AEA0-C463CC901A19}"/>
    <cellStyle name="20% - Accent1 2 3 4 2 4 2 3" xfId="10167" xr:uid="{6109842F-78E5-496A-8DA0-E470848EF7A5}"/>
    <cellStyle name="20% - Accent1 2 3 4 2 4 3" xfId="10168" xr:uid="{6F9A947F-B2DD-43AA-A6AE-2FC1388A28A8}"/>
    <cellStyle name="20% - Accent1 2 3 4 2 4 3 2" xfId="10169" xr:uid="{6636D903-16E0-41BE-988E-6934B7FB0105}"/>
    <cellStyle name="20% - Accent1 2 3 4 2 4 4" xfId="10170" xr:uid="{6A181A32-A820-46CE-A624-7643FA885AB8}"/>
    <cellStyle name="20% - Accent1 2 3 4 2 5" xfId="10171" xr:uid="{A9723660-3DD5-49D8-AD61-B6A1A72A0B25}"/>
    <cellStyle name="20% - Accent1 2 3 4 2 5 2" xfId="10172" xr:uid="{7BDCEAF1-A41E-4C1E-A6CA-DD9A4B9333AE}"/>
    <cellStyle name="20% - Accent1 2 3 4 2 5 2 2" xfId="10173" xr:uid="{71531C0C-5175-4534-806E-9AD7E420D1D7}"/>
    <cellStyle name="20% - Accent1 2 3 4 2 5 3" xfId="10174" xr:uid="{CD71D165-9928-4FC6-A09E-4F9836F658D2}"/>
    <cellStyle name="20% - Accent1 2 3 4 2 6" xfId="10175" xr:uid="{33B213B0-F6EE-42B5-85EF-38CFB47A6110}"/>
    <cellStyle name="20% - Accent1 2 3 4 2 6 2" xfId="10176" xr:uid="{8D3E2D94-F7F8-46C9-A9DD-9A48A80D42D7}"/>
    <cellStyle name="20% - Accent1 2 3 4 2 6 2 2" xfId="10177" xr:uid="{8B5646B1-FFD8-44B6-A783-64AE490A8EB7}"/>
    <cellStyle name="20% - Accent1 2 3 4 2 6 3" xfId="10178" xr:uid="{811A42DE-4A2B-450A-B91E-8C056AF67F35}"/>
    <cellStyle name="20% - Accent1 2 3 4 2 7" xfId="10179" xr:uid="{4DCBE5AE-9282-43E6-8814-2E66A0F2408F}"/>
    <cellStyle name="20% - Accent1 2 3 4 2 7 2" xfId="10180" xr:uid="{97AEBEF2-F52F-494E-AA6C-EE1766C38938}"/>
    <cellStyle name="20% - Accent1 2 3 4 2 8" xfId="10181" xr:uid="{03711E4B-235A-4697-B028-427DD36744F7}"/>
    <cellStyle name="20% - Accent1 2 3 4 2 8 2" xfId="10182" xr:uid="{6EBEA021-167A-4D5F-B44F-AE7BD4CE36AF}"/>
    <cellStyle name="20% - Accent1 2 3 4 2 9" xfId="10183" xr:uid="{FD582600-8B0E-440B-901C-ECED12D40381}"/>
    <cellStyle name="20% - Accent1 2 3 4 3" xfId="10184" xr:uid="{D20AEB6A-633A-4392-B414-2A7D566C9554}"/>
    <cellStyle name="20% - Accent1 2 3 4 3 2" xfId="10185" xr:uid="{1AFFBD4B-017E-4FAD-9CD3-CFAD2371C82F}"/>
    <cellStyle name="20% - Accent1 2 3 4 3 2 2" xfId="10186" xr:uid="{22D39C02-7FE9-4F58-BC48-9231CE0367E9}"/>
    <cellStyle name="20% - Accent1 2 3 4 3 2 2 2" xfId="10187" xr:uid="{BF425DA6-B941-4FC6-A527-FF395B73FF23}"/>
    <cellStyle name="20% - Accent1 2 3 4 3 2 2 2 2" xfId="10188" xr:uid="{D288AF06-E91B-4B5F-9945-B3DF7444842E}"/>
    <cellStyle name="20% - Accent1 2 3 4 3 2 2 3" xfId="10189" xr:uid="{5A7174F9-577F-4D44-97D3-CB538D0DA5FE}"/>
    <cellStyle name="20% - Accent1 2 3 4 3 2 3" xfId="10190" xr:uid="{6890D192-2428-4A1F-8D4B-99BFD713991D}"/>
    <cellStyle name="20% - Accent1 2 3 4 3 2 3 2" xfId="10191" xr:uid="{B8B2E325-056D-45A9-8CE6-5AC839BB3503}"/>
    <cellStyle name="20% - Accent1 2 3 4 3 2 4" xfId="10192" xr:uid="{7D8300BA-491F-4E3C-8B6A-FF99429708C5}"/>
    <cellStyle name="20% - Accent1 2 3 4 3 3" xfId="10193" xr:uid="{FDBC190E-38B5-44C4-92A9-5964E1034C97}"/>
    <cellStyle name="20% - Accent1 2 3 4 3 3 2" xfId="10194" xr:uid="{41FE7598-F264-4D83-AB90-D14EA1417D0F}"/>
    <cellStyle name="20% - Accent1 2 3 4 3 3 2 2" xfId="10195" xr:uid="{E817C5B1-6699-4FDC-9D4C-A0CB9A9F2AA0}"/>
    <cellStyle name="20% - Accent1 2 3 4 3 3 2 2 2" xfId="10196" xr:uid="{F6441D62-E41F-4D42-80B8-B3D7F8FEEA47}"/>
    <cellStyle name="20% - Accent1 2 3 4 3 3 2 3" xfId="10197" xr:uid="{41685F1A-BAFE-4D03-9474-C44D6018B5A6}"/>
    <cellStyle name="20% - Accent1 2 3 4 3 3 3" xfId="10198" xr:uid="{E5DAA972-7392-4C82-A0A4-E20D5884C1EA}"/>
    <cellStyle name="20% - Accent1 2 3 4 3 3 3 2" xfId="10199" xr:uid="{21E50360-B4CD-4560-B63E-5D425D5249FD}"/>
    <cellStyle name="20% - Accent1 2 3 4 3 3 4" xfId="10200" xr:uid="{7118C862-19AB-4C5D-B1D8-73AB2AB47C28}"/>
    <cellStyle name="20% - Accent1 2 3 4 3 4" xfId="10201" xr:uid="{AA6AEB54-B83E-404E-B55A-0326F0CE6CCE}"/>
    <cellStyle name="20% - Accent1 2 3 4 3 4 2" xfId="10202" xr:uid="{A4593400-86A1-4BDD-9D23-4404BA197BA5}"/>
    <cellStyle name="20% - Accent1 2 3 4 3 4 2 2" xfId="10203" xr:uid="{A31D008C-C832-4E26-90BC-5CDFE76F160F}"/>
    <cellStyle name="20% - Accent1 2 3 4 3 4 2 2 2" xfId="10204" xr:uid="{C7D7ED57-DCB3-4A32-B159-E67066BE22AF}"/>
    <cellStyle name="20% - Accent1 2 3 4 3 4 2 3" xfId="10205" xr:uid="{C1859BEE-D4A2-4FCE-B374-3984DD9623CA}"/>
    <cellStyle name="20% - Accent1 2 3 4 3 4 3" xfId="10206" xr:uid="{338D2354-6391-433C-BAE4-D6CCB28D4673}"/>
    <cellStyle name="20% - Accent1 2 3 4 3 4 3 2" xfId="10207" xr:uid="{D43C3CDB-2EEB-4FBE-9973-1A27345053A9}"/>
    <cellStyle name="20% - Accent1 2 3 4 3 4 4" xfId="10208" xr:uid="{0BFAA6FD-A8D4-4302-8A94-6EF68C800C39}"/>
    <cellStyle name="20% - Accent1 2 3 4 3 5" xfId="10209" xr:uid="{CAF5E824-4CF1-4651-854D-85D1453E81F4}"/>
    <cellStyle name="20% - Accent1 2 3 4 3 5 2" xfId="10210" xr:uid="{498C30EC-C9A3-42F7-A991-6AC7AE4BDD26}"/>
    <cellStyle name="20% - Accent1 2 3 4 3 5 2 2" xfId="10211" xr:uid="{E5C31836-B0B6-4A7B-9360-0F65436F8949}"/>
    <cellStyle name="20% - Accent1 2 3 4 3 5 3" xfId="10212" xr:uid="{5F537C7B-74BA-4D37-9A2D-7D8975BB010D}"/>
    <cellStyle name="20% - Accent1 2 3 4 3 6" xfId="10213" xr:uid="{AB0EA991-ACAB-424D-A0B6-DF8302CE429F}"/>
    <cellStyle name="20% - Accent1 2 3 4 3 6 2" xfId="10214" xr:uid="{11507ECA-9533-48B5-9EEA-101929C2B980}"/>
    <cellStyle name="20% - Accent1 2 3 4 3 6 2 2" xfId="10215" xr:uid="{364FDADD-1075-4003-A097-27614A47D641}"/>
    <cellStyle name="20% - Accent1 2 3 4 3 6 3" xfId="10216" xr:uid="{D95444E3-03E9-45AB-B48C-1FD9D48F5C32}"/>
    <cellStyle name="20% - Accent1 2 3 4 3 7" xfId="10217" xr:uid="{DC8E490F-6A7A-4A57-A3C8-3E7461337035}"/>
    <cellStyle name="20% - Accent1 2 3 4 3 7 2" xfId="10218" xr:uid="{CC8D305E-9D9D-43DB-8B50-CB2DC9E07C26}"/>
    <cellStyle name="20% - Accent1 2 3 4 3 8" xfId="10219" xr:uid="{46EEC684-A52C-46E3-8D82-77A72E234EFB}"/>
    <cellStyle name="20% - Accent1 2 3 4 3 8 2" xfId="10220" xr:uid="{D4B33F9F-AEE0-42F0-A882-A1EF212F4FEE}"/>
    <cellStyle name="20% - Accent1 2 3 4 3 9" xfId="10221" xr:uid="{09428D44-5FA7-4E3E-B94C-EBACF17E1031}"/>
    <cellStyle name="20% - Accent1 2 3 4 4" xfId="10222" xr:uid="{4673313E-C7D0-486C-A084-7BBABBDA436A}"/>
    <cellStyle name="20% - Accent1 2 3 4 4 2" xfId="10223" xr:uid="{49F940E5-4FE1-47EC-8636-AC881B697923}"/>
    <cellStyle name="20% - Accent1 2 3 4 4 2 2" xfId="10224" xr:uid="{FA43E488-8AB6-43F5-9BCA-CDD586A85003}"/>
    <cellStyle name="20% - Accent1 2 3 4 4 2 2 2" xfId="10225" xr:uid="{A3D5BF90-67A6-4BD6-975D-740DE40352CB}"/>
    <cellStyle name="20% - Accent1 2 3 4 4 2 3" xfId="10226" xr:uid="{ED9C2BFF-FC74-4B30-A2F5-71624E194CDB}"/>
    <cellStyle name="20% - Accent1 2 3 4 4 3" xfId="10227" xr:uid="{70CF0B36-BEB8-4F0E-8D3C-DB8F663AE74D}"/>
    <cellStyle name="20% - Accent1 2 3 4 4 3 2" xfId="10228" xr:uid="{1F1746C5-0CA4-427A-84AD-CB3BFCBDD6ED}"/>
    <cellStyle name="20% - Accent1 2 3 4 4 4" xfId="10229" xr:uid="{CB73D6E9-73EA-4373-A4A9-CAA8F7310F56}"/>
    <cellStyle name="20% - Accent1 2 3 4 5" xfId="10230" xr:uid="{49CF1D9C-B20A-485D-8393-D3DB1C366096}"/>
    <cellStyle name="20% - Accent1 2 3 4 5 2" xfId="10231" xr:uid="{A436560C-8612-4474-813B-4F3283BBC8EB}"/>
    <cellStyle name="20% - Accent1 2 3 4 5 2 2" xfId="10232" xr:uid="{8386DE15-CFC7-4F4D-BF73-FFCFD3BEDAA0}"/>
    <cellStyle name="20% - Accent1 2 3 4 5 2 2 2" xfId="10233" xr:uid="{9702E2BB-A789-4EEA-B37F-2A28CBDB1B5E}"/>
    <cellStyle name="20% - Accent1 2 3 4 5 2 3" xfId="10234" xr:uid="{491F0A00-4B4E-416E-B22F-8F7D6C932836}"/>
    <cellStyle name="20% - Accent1 2 3 4 5 3" xfId="10235" xr:uid="{698C8AC7-668D-4A6E-BD63-16E6D53A5A80}"/>
    <cellStyle name="20% - Accent1 2 3 4 5 3 2" xfId="10236" xr:uid="{89A09EDB-29B8-4F20-8FA7-2C6A515126BE}"/>
    <cellStyle name="20% - Accent1 2 3 4 5 4" xfId="10237" xr:uid="{4FAB673C-002D-4A08-BFD5-CFB4B5A98A5C}"/>
    <cellStyle name="20% - Accent1 2 3 4 6" xfId="10238" xr:uid="{7DDA1AC7-2768-4454-8322-D36E54EA6D4E}"/>
    <cellStyle name="20% - Accent1 2 3 4 6 2" xfId="10239" xr:uid="{EFC4FF6C-0B50-4034-8EEF-CACD610BC2CC}"/>
    <cellStyle name="20% - Accent1 2 3 4 6 2 2" xfId="10240" xr:uid="{9C111C56-0C14-44A5-B98E-F227954DDB37}"/>
    <cellStyle name="20% - Accent1 2 3 4 6 2 2 2" xfId="10241" xr:uid="{18104714-C855-4677-B1E0-112CA85D630B}"/>
    <cellStyle name="20% - Accent1 2 3 4 6 2 3" xfId="10242" xr:uid="{1A6194DF-28CB-4878-8542-96D2A99001FC}"/>
    <cellStyle name="20% - Accent1 2 3 4 6 3" xfId="10243" xr:uid="{5C42865D-8F3D-4A11-89D5-05F903AC4668}"/>
    <cellStyle name="20% - Accent1 2 3 4 6 3 2" xfId="10244" xr:uid="{301C19E5-3DDB-4739-A78D-17A2D256AA24}"/>
    <cellStyle name="20% - Accent1 2 3 4 6 4" xfId="10245" xr:uid="{43DC40CF-6A87-4F93-B924-20046D4A3004}"/>
    <cellStyle name="20% - Accent1 2 3 4 7" xfId="10246" xr:uid="{1C084A6A-55A7-4DCF-A8A9-87C25CDFAB41}"/>
    <cellStyle name="20% - Accent1 2 3 4 7 2" xfId="10247" xr:uid="{5FFC4A88-DAAA-48DE-97D7-F939029B22DF}"/>
    <cellStyle name="20% - Accent1 2 3 4 7 2 2" xfId="10248" xr:uid="{05413B4A-3E53-4C09-AC47-BFE42C37B263}"/>
    <cellStyle name="20% - Accent1 2 3 4 7 3" xfId="10249" xr:uid="{06D11282-139D-4A76-A85C-02D3B5AA9897}"/>
    <cellStyle name="20% - Accent1 2 3 4 8" xfId="10250" xr:uid="{2F87BB7B-4CDF-4CFD-96B2-2520AE9A671D}"/>
    <cellStyle name="20% - Accent1 2 3 4 8 2" xfId="10251" xr:uid="{6DA21E79-D232-4DDD-8287-41574AC10D96}"/>
    <cellStyle name="20% - Accent1 2 3 4 8 2 2" xfId="10252" xr:uid="{3DEA406B-C7DD-42A5-9502-AB9932230280}"/>
    <cellStyle name="20% - Accent1 2 3 4 8 3" xfId="10253" xr:uid="{F2A3D9F4-A7C1-4B4A-A3DE-3AE7A847744D}"/>
    <cellStyle name="20% - Accent1 2 3 4 9" xfId="10254" xr:uid="{62D63322-F7AB-4672-BA07-896A73D39DAA}"/>
    <cellStyle name="20% - Accent1 2 3 4 9 2" xfId="10255" xr:uid="{9381F3C4-15FA-4584-B739-DDA61A6E58DC}"/>
    <cellStyle name="20% - Accent1 2 3 5" xfId="10256" xr:uid="{BFF0D346-4E4E-4370-86E5-4809FF7DCA82}"/>
    <cellStyle name="20% - Accent1 2 3 5 10" xfId="10257" xr:uid="{1769B70D-3E3A-48FD-9C99-154D07155EF1}"/>
    <cellStyle name="20% - Accent1 2 3 5 10 2" xfId="10258" xr:uid="{F15A65F3-954E-4F45-9C9C-74B8669551C6}"/>
    <cellStyle name="20% - Accent1 2 3 5 11" xfId="10259" xr:uid="{DF20B4DD-FCF6-4B25-9B3F-F6518F97CA6D}"/>
    <cellStyle name="20% - Accent1 2 3 5 2" xfId="10260" xr:uid="{5101B35D-1346-4052-BAC6-6E1A7B9191CD}"/>
    <cellStyle name="20% - Accent1 2 3 5 2 2" xfId="10261" xr:uid="{50C7DC02-8379-4924-9F44-1E2B399EF6B4}"/>
    <cellStyle name="20% - Accent1 2 3 5 2 2 2" xfId="10262" xr:uid="{E519E688-E2C6-4192-85F8-6FB05D72D735}"/>
    <cellStyle name="20% - Accent1 2 3 5 2 2 2 2" xfId="10263" xr:uid="{B4F9BCA8-5C0D-4815-99D0-685C2519BA6E}"/>
    <cellStyle name="20% - Accent1 2 3 5 2 2 2 2 2" xfId="10264" xr:uid="{FEB10E1A-EA05-4814-99D3-6CF67B751989}"/>
    <cellStyle name="20% - Accent1 2 3 5 2 2 2 3" xfId="10265" xr:uid="{2F2F1FD5-243B-495F-8E36-3CFBB97814C9}"/>
    <cellStyle name="20% - Accent1 2 3 5 2 2 3" xfId="10266" xr:uid="{6FD2B506-BBE8-4967-9813-09329FB9547B}"/>
    <cellStyle name="20% - Accent1 2 3 5 2 2 3 2" xfId="10267" xr:uid="{3B613C8D-FFAA-406C-B23F-04AFD57E7B54}"/>
    <cellStyle name="20% - Accent1 2 3 5 2 2 4" xfId="10268" xr:uid="{0FF38524-BA72-4E89-87DB-B572DD41A7AE}"/>
    <cellStyle name="20% - Accent1 2 3 5 2 3" xfId="10269" xr:uid="{2430B73F-BF75-4483-A01B-4B92E9E30647}"/>
    <cellStyle name="20% - Accent1 2 3 5 2 3 2" xfId="10270" xr:uid="{8BA1326A-56C6-4B52-BFE0-79615E312F62}"/>
    <cellStyle name="20% - Accent1 2 3 5 2 3 2 2" xfId="10271" xr:uid="{3DA75A37-4874-4CD6-9D2F-50DA27388A70}"/>
    <cellStyle name="20% - Accent1 2 3 5 2 3 2 2 2" xfId="10272" xr:uid="{5293E56B-5181-43AB-9278-14A5B79A2E4B}"/>
    <cellStyle name="20% - Accent1 2 3 5 2 3 2 3" xfId="10273" xr:uid="{2F3D5C8D-BF00-4A8D-8C03-53ABA0D7CAF0}"/>
    <cellStyle name="20% - Accent1 2 3 5 2 3 3" xfId="10274" xr:uid="{4EA7956A-62D2-467A-A4B7-235ED57B5699}"/>
    <cellStyle name="20% - Accent1 2 3 5 2 3 3 2" xfId="10275" xr:uid="{6151A23B-F3D2-4DD0-82AF-7926D1E19861}"/>
    <cellStyle name="20% - Accent1 2 3 5 2 3 4" xfId="10276" xr:uid="{F5F842ED-0F7A-4A3B-B06F-F92B26D76ED6}"/>
    <cellStyle name="20% - Accent1 2 3 5 2 4" xfId="10277" xr:uid="{B7555C3B-D0EB-4E6C-B75E-8445F147A9D1}"/>
    <cellStyle name="20% - Accent1 2 3 5 2 4 2" xfId="10278" xr:uid="{DFD8ADB7-63E7-4EA3-A0A0-F2D24983939E}"/>
    <cellStyle name="20% - Accent1 2 3 5 2 4 2 2" xfId="10279" xr:uid="{4B24D011-8712-4BD3-85E0-6472D751D85D}"/>
    <cellStyle name="20% - Accent1 2 3 5 2 4 2 2 2" xfId="10280" xr:uid="{35C90578-9179-4F79-943A-973D079FF607}"/>
    <cellStyle name="20% - Accent1 2 3 5 2 4 2 3" xfId="10281" xr:uid="{84F95119-827C-4A5C-B8E7-877FFC195A59}"/>
    <cellStyle name="20% - Accent1 2 3 5 2 4 3" xfId="10282" xr:uid="{78E12399-D009-4146-A993-97E0CF541D09}"/>
    <cellStyle name="20% - Accent1 2 3 5 2 4 3 2" xfId="10283" xr:uid="{A7DA76D4-2238-48A3-A9AD-1BA7C6C0DBD2}"/>
    <cellStyle name="20% - Accent1 2 3 5 2 4 4" xfId="10284" xr:uid="{49593753-911C-479E-8CFD-AAB50601D4AF}"/>
    <cellStyle name="20% - Accent1 2 3 5 2 5" xfId="10285" xr:uid="{0CA788E1-B3FD-4328-8AF3-9A62BFCABE07}"/>
    <cellStyle name="20% - Accent1 2 3 5 2 5 2" xfId="10286" xr:uid="{4B0AFBEA-50DA-49BC-98B4-5EC097EF0BAE}"/>
    <cellStyle name="20% - Accent1 2 3 5 2 5 2 2" xfId="10287" xr:uid="{B7D39D91-166B-4DE9-B122-F72451330A60}"/>
    <cellStyle name="20% - Accent1 2 3 5 2 5 3" xfId="10288" xr:uid="{114886CD-97CC-4D6D-85A6-8AA0F080A314}"/>
    <cellStyle name="20% - Accent1 2 3 5 2 6" xfId="10289" xr:uid="{B4E5B235-98B5-4D9D-A643-FE2018CEEA34}"/>
    <cellStyle name="20% - Accent1 2 3 5 2 6 2" xfId="10290" xr:uid="{2E90FAFE-3EAC-49BA-A6C5-D22EDBB427AE}"/>
    <cellStyle name="20% - Accent1 2 3 5 2 6 2 2" xfId="10291" xr:uid="{2D522D06-D73F-4D02-B286-F280D64587DA}"/>
    <cellStyle name="20% - Accent1 2 3 5 2 6 3" xfId="10292" xr:uid="{C8CD8567-04A4-4152-823B-F6990C9F8578}"/>
    <cellStyle name="20% - Accent1 2 3 5 2 7" xfId="10293" xr:uid="{294CC504-2A8D-4ACE-AA06-1EE96240F256}"/>
    <cellStyle name="20% - Accent1 2 3 5 2 7 2" xfId="10294" xr:uid="{8F7272D6-8A18-4E1D-B4BA-2D7890F1D501}"/>
    <cellStyle name="20% - Accent1 2 3 5 2 8" xfId="10295" xr:uid="{414FABD6-EDF2-413A-B1A3-CE91FFDFE469}"/>
    <cellStyle name="20% - Accent1 2 3 5 2 8 2" xfId="10296" xr:uid="{75C464F9-104A-4222-8FE7-256CF57A1D79}"/>
    <cellStyle name="20% - Accent1 2 3 5 2 9" xfId="10297" xr:uid="{546031AE-3F27-40D5-BA60-6BC3F8620D5A}"/>
    <cellStyle name="20% - Accent1 2 3 5 3" xfId="10298" xr:uid="{08BEDF50-2EB8-4D28-8147-64AC284DD689}"/>
    <cellStyle name="20% - Accent1 2 3 5 3 2" xfId="10299" xr:uid="{EAE22180-0B57-413F-B52A-5A980F380731}"/>
    <cellStyle name="20% - Accent1 2 3 5 3 2 2" xfId="10300" xr:uid="{42329C95-690D-4E8F-9B3A-F52BB9E81861}"/>
    <cellStyle name="20% - Accent1 2 3 5 3 2 2 2" xfId="10301" xr:uid="{F7E07041-0E10-4771-8456-420373C54AD1}"/>
    <cellStyle name="20% - Accent1 2 3 5 3 2 2 2 2" xfId="10302" xr:uid="{C688EE2E-8575-4F7F-B9EF-4F5678BC4F27}"/>
    <cellStyle name="20% - Accent1 2 3 5 3 2 2 3" xfId="10303" xr:uid="{77A7868A-457E-4FB1-97F3-CB50F35721E3}"/>
    <cellStyle name="20% - Accent1 2 3 5 3 2 3" xfId="10304" xr:uid="{80BBEAC0-F18B-4238-8C45-900F057FD945}"/>
    <cellStyle name="20% - Accent1 2 3 5 3 2 3 2" xfId="10305" xr:uid="{C6C33EA9-12E7-411D-97BD-14F10579531D}"/>
    <cellStyle name="20% - Accent1 2 3 5 3 2 4" xfId="10306" xr:uid="{786956FE-B3F0-41A1-9481-4FEE4FD5EB6D}"/>
    <cellStyle name="20% - Accent1 2 3 5 3 3" xfId="10307" xr:uid="{887DD473-22C2-4CDC-BC82-D9449F4761E8}"/>
    <cellStyle name="20% - Accent1 2 3 5 3 3 2" xfId="10308" xr:uid="{18E6F541-A2D3-4BD4-9DD0-448831800D1A}"/>
    <cellStyle name="20% - Accent1 2 3 5 3 3 2 2" xfId="10309" xr:uid="{9AD63685-57F9-4159-B39E-9829D57C0455}"/>
    <cellStyle name="20% - Accent1 2 3 5 3 3 2 2 2" xfId="10310" xr:uid="{9AF488F5-0C45-430F-BA55-B3F14D62EC8B}"/>
    <cellStyle name="20% - Accent1 2 3 5 3 3 2 3" xfId="10311" xr:uid="{5FAB0A49-FF28-4859-90AC-46E86EA4BF9F}"/>
    <cellStyle name="20% - Accent1 2 3 5 3 3 3" xfId="10312" xr:uid="{9C091CEA-244F-4F5A-8EC8-2C69B9F12EE2}"/>
    <cellStyle name="20% - Accent1 2 3 5 3 3 3 2" xfId="10313" xr:uid="{7A88ADD1-E996-4BE8-AA06-D64D83E79DBB}"/>
    <cellStyle name="20% - Accent1 2 3 5 3 3 4" xfId="10314" xr:uid="{4E6391D4-10BE-4AC1-8F98-E9F60D7ADB10}"/>
    <cellStyle name="20% - Accent1 2 3 5 3 4" xfId="10315" xr:uid="{EA8CB119-E058-4195-AD35-177D74A15F39}"/>
    <cellStyle name="20% - Accent1 2 3 5 3 4 2" xfId="10316" xr:uid="{ED3B964C-13E9-4E78-94C2-BE1CBE66480C}"/>
    <cellStyle name="20% - Accent1 2 3 5 3 4 2 2" xfId="10317" xr:uid="{0422D463-F802-4C58-8F77-B6C8BBD48FED}"/>
    <cellStyle name="20% - Accent1 2 3 5 3 4 2 2 2" xfId="10318" xr:uid="{AEF59533-ACA9-498F-9FB6-F5850DB1C5AE}"/>
    <cellStyle name="20% - Accent1 2 3 5 3 4 2 3" xfId="10319" xr:uid="{9AA70BDB-8D40-477C-9FD7-48DC6E35BCDA}"/>
    <cellStyle name="20% - Accent1 2 3 5 3 4 3" xfId="10320" xr:uid="{5CB9A07E-A285-4F96-BD06-0967B93032B6}"/>
    <cellStyle name="20% - Accent1 2 3 5 3 4 3 2" xfId="10321" xr:uid="{B556F425-7E08-4051-8A34-0F0AC79A3C1E}"/>
    <cellStyle name="20% - Accent1 2 3 5 3 4 4" xfId="10322" xr:uid="{F9B75A0F-D4B3-4502-B235-6035A1A4A817}"/>
    <cellStyle name="20% - Accent1 2 3 5 3 5" xfId="10323" xr:uid="{A4F82CEC-6A8B-4679-8116-C5E29D2D6259}"/>
    <cellStyle name="20% - Accent1 2 3 5 3 5 2" xfId="10324" xr:uid="{D4BECA2B-2354-45AE-AAAE-F79B2E487316}"/>
    <cellStyle name="20% - Accent1 2 3 5 3 5 2 2" xfId="10325" xr:uid="{974CB1F6-BFEC-4F63-B907-EE1CB2C907E5}"/>
    <cellStyle name="20% - Accent1 2 3 5 3 5 3" xfId="10326" xr:uid="{D715FBBD-3452-482A-870D-7E06FF22DBE0}"/>
    <cellStyle name="20% - Accent1 2 3 5 3 6" xfId="10327" xr:uid="{ECFADACF-E833-405C-B9B2-B99FF9AEA79A}"/>
    <cellStyle name="20% - Accent1 2 3 5 3 6 2" xfId="10328" xr:uid="{FA934F53-C529-419D-9820-7ECD3C4F2DA6}"/>
    <cellStyle name="20% - Accent1 2 3 5 3 6 2 2" xfId="10329" xr:uid="{E087D57B-6699-4153-B0F2-7F3A7618A370}"/>
    <cellStyle name="20% - Accent1 2 3 5 3 6 3" xfId="10330" xr:uid="{723025BA-FC8F-4AEC-8D34-CFD3904C326F}"/>
    <cellStyle name="20% - Accent1 2 3 5 3 7" xfId="10331" xr:uid="{6F97575D-F6D4-45F0-A3B5-3B686D24C7CC}"/>
    <cellStyle name="20% - Accent1 2 3 5 3 7 2" xfId="10332" xr:uid="{1045DAE4-B732-410F-A920-177EFABD1BA8}"/>
    <cellStyle name="20% - Accent1 2 3 5 3 8" xfId="10333" xr:uid="{89D6D3D5-3842-4287-9810-6F8B438740A3}"/>
    <cellStyle name="20% - Accent1 2 3 5 3 8 2" xfId="10334" xr:uid="{D627D54F-85D5-4774-A95B-BE21E776CF79}"/>
    <cellStyle name="20% - Accent1 2 3 5 3 9" xfId="10335" xr:uid="{E334996B-F331-4B95-AC23-F1A5154CF1E6}"/>
    <cellStyle name="20% - Accent1 2 3 5 4" xfId="10336" xr:uid="{B2933AC6-E363-4B20-83D4-1B1474B85BD2}"/>
    <cellStyle name="20% - Accent1 2 3 5 4 2" xfId="10337" xr:uid="{1C6B9925-EF6B-4F6A-9548-055C2231C96D}"/>
    <cellStyle name="20% - Accent1 2 3 5 4 2 2" xfId="10338" xr:uid="{826392CA-2464-414D-9CCF-7B8AD6456D52}"/>
    <cellStyle name="20% - Accent1 2 3 5 4 2 2 2" xfId="10339" xr:uid="{AE4C841F-4BB3-42A5-A696-6EB2D467F72A}"/>
    <cellStyle name="20% - Accent1 2 3 5 4 2 3" xfId="10340" xr:uid="{410DA3F5-F08C-4225-85B4-83F08F0FEF8D}"/>
    <cellStyle name="20% - Accent1 2 3 5 4 3" xfId="10341" xr:uid="{6773E49E-4929-4901-8FA3-FA8639201656}"/>
    <cellStyle name="20% - Accent1 2 3 5 4 3 2" xfId="10342" xr:uid="{E14180EE-9E35-48B8-855F-0109CDCF038E}"/>
    <cellStyle name="20% - Accent1 2 3 5 4 4" xfId="10343" xr:uid="{189852A6-2B0E-47E1-9093-E10BBF023B3B}"/>
    <cellStyle name="20% - Accent1 2 3 5 5" xfId="10344" xr:uid="{30B37402-EA18-47E7-82F7-3A4F4633D5AD}"/>
    <cellStyle name="20% - Accent1 2 3 5 5 2" xfId="10345" xr:uid="{D731820D-78FC-4585-9AA9-202EB97265D9}"/>
    <cellStyle name="20% - Accent1 2 3 5 5 2 2" xfId="10346" xr:uid="{7AD3005B-3516-4FD2-A646-3362EC7B0337}"/>
    <cellStyle name="20% - Accent1 2 3 5 5 2 2 2" xfId="10347" xr:uid="{35F0BF4E-8167-470A-9CFF-04E829A26B50}"/>
    <cellStyle name="20% - Accent1 2 3 5 5 2 3" xfId="10348" xr:uid="{30F5A48C-BD73-4E4E-BD55-9C5CA367335A}"/>
    <cellStyle name="20% - Accent1 2 3 5 5 3" xfId="10349" xr:uid="{EAEC47CB-D7EE-4CDA-91B6-6A368EE26D57}"/>
    <cellStyle name="20% - Accent1 2 3 5 5 3 2" xfId="10350" xr:uid="{969584A9-AA30-4CAC-A29B-A7B7269A1919}"/>
    <cellStyle name="20% - Accent1 2 3 5 5 4" xfId="10351" xr:uid="{B214BB6D-3F31-4982-B616-C4D5CC1CB152}"/>
    <cellStyle name="20% - Accent1 2 3 5 6" xfId="10352" xr:uid="{EEE8D909-3871-463A-8981-DC7C8E33828F}"/>
    <cellStyle name="20% - Accent1 2 3 5 6 2" xfId="10353" xr:uid="{AD3B0F10-6BF6-4B0B-B2D0-DAFAE87AC7BE}"/>
    <cellStyle name="20% - Accent1 2 3 5 6 2 2" xfId="10354" xr:uid="{3E62B3BB-730F-4F93-94B8-B4EFE7C40E8E}"/>
    <cellStyle name="20% - Accent1 2 3 5 6 2 2 2" xfId="10355" xr:uid="{F4AA41D1-77FB-4F83-B94C-26B57CEA94FC}"/>
    <cellStyle name="20% - Accent1 2 3 5 6 2 3" xfId="10356" xr:uid="{C7BC0383-1959-41CB-8A78-50755C4CB675}"/>
    <cellStyle name="20% - Accent1 2 3 5 6 3" xfId="10357" xr:uid="{7B6B6B48-DAF1-438B-BC6C-81955A8B276D}"/>
    <cellStyle name="20% - Accent1 2 3 5 6 3 2" xfId="10358" xr:uid="{F8A2D0D9-1971-4467-8413-CD18FAC2EB38}"/>
    <cellStyle name="20% - Accent1 2 3 5 6 4" xfId="10359" xr:uid="{49827813-3B64-42F7-AE5B-110C871E81EB}"/>
    <cellStyle name="20% - Accent1 2 3 5 7" xfId="10360" xr:uid="{880356ED-669B-45C1-8F87-A68016243FDE}"/>
    <cellStyle name="20% - Accent1 2 3 5 7 2" xfId="10361" xr:uid="{BADF8A91-6D48-4328-B93F-F76109653F71}"/>
    <cellStyle name="20% - Accent1 2 3 5 7 2 2" xfId="10362" xr:uid="{35A57CE6-8612-4767-B06A-AB2183A0BD3B}"/>
    <cellStyle name="20% - Accent1 2 3 5 7 3" xfId="10363" xr:uid="{43A881A4-E426-4A63-AE8B-A9F095C230CC}"/>
    <cellStyle name="20% - Accent1 2 3 5 8" xfId="10364" xr:uid="{57D452B8-9B42-4B3B-9110-443AA85CB509}"/>
    <cellStyle name="20% - Accent1 2 3 5 8 2" xfId="10365" xr:uid="{EF251672-1364-446B-9C38-A8CE9810AB59}"/>
    <cellStyle name="20% - Accent1 2 3 5 8 2 2" xfId="10366" xr:uid="{00A72492-C27A-409E-94B6-C3AEADBB7B2F}"/>
    <cellStyle name="20% - Accent1 2 3 5 8 3" xfId="10367" xr:uid="{6103AD5E-B643-4E2A-AB3C-D615FE27B557}"/>
    <cellStyle name="20% - Accent1 2 3 5 9" xfId="10368" xr:uid="{365D5F11-B790-44C4-9676-21EEF12B9940}"/>
    <cellStyle name="20% - Accent1 2 3 5 9 2" xfId="10369" xr:uid="{339EF76E-8BDA-4B64-9846-A384550ADE2C}"/>
    <cellStyle name="20% - Accent1 2 3 6" xfId="10370" xr:uid="{A137F66A-2663-4F55-9F5B-15D8EB276F3C}"/>
    <cellStyle name="20% - Accent1 2 3 6 10" xfId="10371" xr:uid="{D080819C-8DB1-4C47-BD1B-747782B1D2FF}"/>
    <cellStyle name="20% - Accent1 2 3 6 10 2" xfId="10372" xr:uid="{00A99DFB-061B-4639-906C-0537349019B0}"/>
    <cellStyle name="20% - Accent1 2 3 6 11" xfId="10373" xr:uid="{BC37F756-B9DD-41F6-A3A4-FF30F21AC6AB}"/>
    <cellStyle name="20% - Accent1 2 3 6 2" xfId="10374" xr:uid="{6DFDE74A-E97C-430E-8464-8984079A3948}"/>
    <cellStyle name="20% - Accent1 2 3 6 2 2" xfId="10375" xr:uid="{4165CA5B-0759-4FCB-998B-D29A018AA459}"/>
    <cellStyle name="20% - Accent1 2 3 6 2 2 2" xfId="10376" xr:uid="{BC0CEC5C-88F6-4198-89C8-64354C3C6163}"/>
    <cellStyle name="20% - Accent1 2 3 6 2 2 2 2" xfId="10377" xr:uid="{6D25286D-B2FC-49A5-9750-3A4A3A059088}"/>
    <cellStyle name="20% - Accent1 2 3 6 2 2 2 2 2" xfId="10378" xr:uid="{D38DA0E0-CC4C-46B9-9555-7F5B4CBC1918}"/>
    <cellStyle name="20% - Accent1 2 3 6 2 2 2 3" xfId="10379" xr:uid="{0621C7F6-BD90-4BF9-AE1F-C5375724B342}"/>
    <cellStyle name="20% - Accent1 2 3 6 2 2 3" xfId="10380" xr:uid="{498EAE0D-9297-4BB8-AC74-64B570F965F5}"/>
    <cellStyle name="20% - Accent1 2 3 6 2 2 3 2" xfId="10381" xr:uid="{459A4AEF-7D9D-4146-BB80-EA3B63B3D1B4}"/>
    <cellStyle name="20% - Accent1 2 3 6 2 2 4" xfId="10382" xr:uid="{6C3D4AA0-E576-4394-A790-2E71D6E520FB}"/>
    <cellStyle name="20% - Accent1 2 3 6 2 3" xfId="10383" xr:uid="{C51E1124-7E0E-4A43-84A9-EC13A8216D22}"/>
    <cellStyle name="20% - Accent1 2 3 6 2 3 2" xfId="10384" xr:uid="{0ABE016A-F31F-41CF-85B9-3BCD87CBAD1A}"/>
    <cellStyle name="20% - Accent1 2 3 6 2 3 2 2" xfId="10385" xr:uid="{8F234C0C-CE05-4B6C-9B1D-0430FA1334D9}"/>
    <cellStyle name="20% - Accent1 2 3 6 2 3 2 2 2" xfId="10386" xr:uid="{F5E7250E-889D-492D-B45D-DF1A5E50959C}"/>
    <cellStyle name="20% - Accent1 2 3 6 2 3 2 3" xfId="10387" xr:uid="{24A9999B-6290-4AAC-865E-A94E50310038}"/>
    <cellStyle name="20% - Accent1 2 3 6 2 3 3" xfId="10388" xr:uid="{0EB14828-A041-4EC8-A008-7C534D1A7E18}"/>
    <cellStyle name="20% - Accent1 2 3 6 2 3 3 2" xfId="10389" xr:uid="{DA1A4823-22C8-4A64-9C2C-3D05CE4E1168}"/>
    <cellStyle name="20% - Accent1 2 3 6 2 3 4" xfId="10390" xr:uid="{55CFD8B4-AF06-4E40-AF60-A56D75163A05}"/>
    <cellStyle name="20% - Accent1 2 3 6 2 4" xfId="10391" xr:uid="{BF1D70E1-7145-4870-B186-B3D17AE28354}"/>
    <cellStyle name="20% - Accent1 2 3 6 2 4 2" xfId="10392" xr:uid="{A54A1348-E887-4D4C-88C7-AF986DDD4798}"/>
    <cellStyle name="20% - Accent1 2 3 6 2 4 2 2" xfId="10393" xr:uid="{CB50F457-90E3-4377-9723-4AD4A9BCDF05}"/>
    <cellStyle name="20% - Accent1 2 3 6 2 4 2 2 2" xfId="10394" xr:uid="{B8ABD1F5-932D-4BB4-A850-2DD1F066C970}"/>
    <cellStyle name="20% - Accent1 2 3 6 2 4 2 3" xfId="10395" xr:uid="{562A0600-8F6D-4DD2-AED6-6BC63875CBE5}"/>
    <cellStyle name="20% - Accent1 2 3 6 2 4 3" xfId="10396" xr:uid="{ACE9B1D8-8887-43F8-B435-302A6F26613B}"/>
    <cellStyle name="20% - Accent1 2 3 6 2 4 3 2" xfId="10397" xr:uid="{890B302F-D507-4210-9D80-7154739C780B}"/>
    <cellStyle name="20% - Accent1 2 3 6 2 4 4" xfId="10398" xr:uid="{5BB838C6-5991-4BD8-80CC-D95B5B62D07A}"/>
    <cellStyle name="20% - Accent1 2 3 6 2 5" xfId="10399" xr:uid="{E0637EE8-1664-4118-AB6A-E290A7A3EB24}"/>
    <cellStyle name="20% - Accent1 2 3 6 2 5 2" xfId="10400" xr:uid="{237CD6C7-2332-4A66-AA48-B6E8A952C17F}"/>
    <cellStyle name="20% - Accent1 2 3 6 2 5 2 2" xfId="10401" xr:uid="{6D355DAD-CD06-4681-9465-4AD208C5C55E}"/>
    <cellStyle name="20% - Accent1 2 3 6 2 5 3" xfId="10402" xr:uid="{3DFAA527-85E9-43C7-9BEB-D49FF99C5F04}"/>
    <cellStyle name="20% - Accent1 2 3 6 2 6" xfId="10403" xr:uid="{8247CF8A-09F2-463F-9F2D-318CA4994502}"/>
    <cellStyle name="20% - Accent1 2 3 6 2 6 2" xfId="10404" xr:uid="{D8B1E139-94C5-46D7-B444-5E845EC8CB05}"/>
    <cellStyle name="20% - Accent1 2 3 6 2 6 2 2" xfId="10405" xr:uid="{8BD3F94C-82E4-40F9-980D-40EADF7A1132}"/>
    <cellStyle name="20% - Accent1 2 3 6 2 6 3" xfId="10406" xr:uid="{DF7E7C06-DED1-4C5C-ADD4-05AA63251708}"/>
    <cellStyle name="20% - Accent1 2 3 6 2 7" xfId="10407" xr:uid="{93361A9E-148C-4E75-85F8-BF6A3BC9CB82}"/>
    <cellStyle name="20% - Accent1 2 3 6 2 7 2" xfId="10408" xr:uid="{B629F65C-C5B4-4CBC-93A3-C39F46DD1B31}"/>
    <cellStyle name="20% - Accent1 2 3 6 2 8" xfId="10409" xr:uid="{C655D632-95B9-48F8-9972-18AF86C2EA3A}"/>
    <cellStyle name="20% - Accent1 2 3 6 2 8 2" xfId="10410" xr:uid="{BA1004E9-909C-4A4F-A157-1BCC0763CB63}"/>
    <cellStyle name="20% - Accent1 2 3 6 2 9" xfId="10411" xr:uid="{7F88B749-BA3A-46B2-81CE-7F030FA6F0CA}"/>
    <cellStyle name="20% - Accent1 2 3 6 3" xfId="10412" xr:uid="{25F777CF-D5A0-4717-BC1C-972144F2C4D4}"/>
    <cellStyle name="20% - Accent1 2 3 6 3 2" xfId="10413" xr:uid="{390B0BF2-A8C2-4823-AC64-D8885547BAED}"/>
    <cellStyle name="20% - Accent1 2 3 6 3 2 2" xfId="10414" xr:uid="{194A76C5-7866-40BC-8EA8-B38E0342D43E}"/>
    <cellStyle name="20% - Accent1 2 3 6 3 2 2 2" xfId="10415" xr:uid="{AB4B88EA-5D11-4E1F-9902-1F9C18C3B32B}"/>
    <cellStyle name="20% - Accent1 2 3 6 3 2 2 2 2" xfId="10416" xr:uid="{A5A0D6A5-BC6F-4969-B0F7-7904A121AB0B}"/>
    <cellStyle name="20% - Accent1 2 3 6 3 2 2 3" xfId="10417" xr:uid="{528D16DE-F6A8-40B1-BF71-94E5C1D5871A}"/>
    <cellStyle name="20% - Accent1 2 3 6 3 2 3" xfId="10418" xr:uid="{296FBF2F-F3C7-4753-85ED-009AE467E504}"/>
    <cellStyle name="20% - Accent1 2 3 6 3 2 3 2" xfId="10419" xr:uid="{CB3DA192-EEC7-42BE-8627-AD1552B53CA5}"/>
    <cellStyle name="20% - Accent1 2 3 6 3 2 4" xfId="10420" xr:uid="{264A86F5-37CC-4BA8-9863-3A42027122C4}"/>
    <cellStyle name="20% - Accent1 2 3 6 3 3" xfId="10421" xr:uid="{8FAB0965-E47A-4B85-AE0E-4453B2872B1E}"/>
    <cellStyle name="20% - Accent1 2 3 6 3 3 2" xfId="10422" xr:uid="{E6B2B12F-7FED-49F1-9583-8DB1372E6562}"/>
    <cellStyle name="20% - Accent1 2 3 6 3 3 2 2" xfId="10423" xr:uid="{E216EBCE-3A65-4CAC-9881-4C4189E8A52C}"/>
    <cellStyle name="20% - Accent1 2 3 6 3 3 2 2 2" xfId="10424" xr:uid="{40C9B963-B958-41A0-BF1F-70D163F757F1}"/>
    <cellStyle name="20% - Accent1 2 3 6 3 3 2 3" xfId="10425" xr:uid="{9CCF8E5C-B35A-49F5-A410-156420909F8A}"/>
    <cellStyle name="20% - Accent1 2 3 6 3 3 3" xfId="10426" xr:uid="{5847D27A-C380-4A62-8431-35B1B81D698B}"/>
    <cellStyle name="20% - Accent1 2 3 6 3 3 3 2" xfId="10427" xr:uid="{F2284586-D482-451E-B84F-46D1F7BA53F2}"/>
    <cellStyle name="20% - Accent1 2 3 6 3 3 4" xfId="10428" xr:uid="{11ABD979-67A1-46CF-83A4-8F1125A41E58}"/>
    <cellStyle name="20% - Accent1 2 3 6 3 4" xfId="10429" xr:uid="{D4123DCD-D0F6-42AF-B0F1-8227DA41B596}"/>
    <cellStyle name="20% - Accent1 2 3 6 3 4 2" xfId="10430" xr:uid="{B61D56FD-65DC-44F2-A99E-0FE67D6C9DEE}"/>
    <cellStyle name="20% - Accent1 2 3 6 3 4 2 2" xfId="10431" xr:uid="{3267A165-E05C-4DB7-90B2-27156C5A626A}"/>
    <cellStyle name="20% - Accent1 2 3 6 3 4 2 2 2" xfId="10432" xr:uid="{023C9560-515A-4A91-8B15-1F79D84E22B9}"/>
    <cellStyle name="20% - Accent1 2 3 6 3 4 2 3" xfId="10433" xr:uid="{A20D0655-37EA-45C2-934B-F24A66CD27C3}"/>
    <cellStyle name="20% - Accent1 2 3 6 3 4 3" xfId="10434" xr:uid="{128F8EBC-40A6-44FB-A3B5-51E026B07CC7}"/>
    <cellStyle name="20% - Accent1 2 3 6 3 4 3 2" xfId="10435" xr:uid="{45F5D89E-7AD6-4656-A6D8-774EE36FB33C}"/>
    <cellStyle name="20% - Accent1 2 3 6 3 4 4" xfId="10436" xr:uid="{E719E8BF-C292-4C9B-B17E-2693FF1480BA}"/>
    <cellStyle name="20% - Accent1 2 3 6 3 5" xfId="10437" xr:uid="{285CB5E2-D2CE-47BF-ADAD-7B7BD882F891}"/>
    <cellStyle name="20% - Accent1 2 3 6 3 5 2" xfId="10438" xr:uid="{026A2870-100B-4B08-8916-84BBBC553B90}"/>
    <cellStyle name="20% - Accent1 2 3 6 3 5 2 2" xfId="10439" xr:uid="{78C3FC5F-A286-4282-AD1C-B4BE97714D15}"/>
    <cellStyle name="20% - Accent1 2 3 6 3 5 3" xfId="10440" xr:uid="{4F754571-712B-4DAF-B375-EEDEA32E0D0D}"/>
    <cellStyle name="20% - Accent1 2 3 6 3 6" xfId="10441" xr:uid="{7527BF77-CA3D-4FFD-B5AD-CD5889497D98}"/>
    <cellStyle name="20% - Accent1 2 3 6 3 6 2" xfId="10442" xr:uid="{6CF83FEC-C6DE-4417-82F9-277354E79C37}"/>
    <cellStyle name="20% - Accent1 2 3 6 3 6 2 2" xfId="10443" xr:uid="{E0B9FF7F-63F3-4809-AE77-B83ABC4759FE}"/>
    <cellStyle name="20% - Accent1 2 3 6 3 6 3" xfId="10444" xr:uid="{D991691F-EDE9-4A06-A8C4-4721FBC632A8}"/>
    <cellStyle name="20% - Accent1 2 3 6 3 7" xfId="10445" xr:uid="{42D72B44-C31F-4767-AD88-3B7FE9A88689}"/>
    <cellStyle name="20% - Accent1 2 3 6 3 7 2" xfId="10446" xr:uid="{103BB3C1-8EF2-40F3-ADB1-151F9EC0233A}"/>
    <cellStyle name="20% - Accent1 2 3 6 3 8" xfId="10447" xr:uid="{406E5DD7-A4E2-4ED7-AC96-01E37D6D8004}"/>
    <cellStyle name="20% - Accent1 2 3 6 3 8 2" xfId="10448" xr:uid="{EB67E0AD-58AD-4CC5-A182-575AFDB245F2}"/>
    <cellStyle name="20% - Accent1 2 3 6 3 9" xfId="10449" xr:uid="{4611E8C1-D5AB-4B75-8E43-09CCE33A608E}"/>
    <cellStyle name="20% - Accent1 2 3 6 4" xfId="10450" xr:uid="{309938C8-1D1D-4700-B419-A637522FEA7D}"/>
    <cellStyle name="20% - Accent1 2 3 6 4 2" xfId="10451" xr:uid="{C2D7E6CF-B56E-48EF-A56A-1AE8CCA39999}"/>
    <cellStyle name="20% - Accent1 2 3 6 4 2 2" xfId="10452" xr:uid="{6912D7F0-71F4-4B52-AB6F-B9F6609A4C8C}"/>
    <cellStyle name="20% - Accent1 2 3 6 4 2 2 2" xfId="10453" xr:uid="{4A5970F7-8522-4308-90DB-71E2943726FE}"/>
    <cellStyle name="20% - Accent1 2 3 6 4 2 3" xfId="10454" xr:uid="{E542F50A-64EC-4171-878F-5E5E4BF87845}"/>
    <cellStyle name="20% - Accent1 2 3 6 4 3" xfId="10455" xr:uid="{C3AB913F-426A-483E-B6A9-DDC61AB1D795}"/>
    <cellStyle name="20% - Accent1 2 3 6 4 3 2" xfId="10456" xr:uid="{C670587A-3D5C-408E-95B4-5A5CACC7EBFC}"/>
    <cellStyle name="20% - Accent1 2 3 6 4 4" xfId="10457" xr:uid="{AEF3EB44-46EA-4593-B8DE-3834BC0F9196}"/>
    <cellStyle name="20% - Accent1 2 3 6 5" xfId="10458" xr:uid="{61B74FA8-C4A9-409C-968E-A43337B83167}"/>
    <cellStyle name="20% - Accent1 2 3 6 5 2" xfId="10459" xr:uid="{73A8049A-4D31-4042-92B0-E1B4F1F44122}"/>
    <cellStyle name="20% - Accent1 2 3 6 5 2 2" xfId="10460" xr:uid="{974F35B0-1979-40B7-BAED-4BFB0A03E1DF}"/>
    <cellStyle name="20% - Accent1 2 3 6 5 2 2 2" xfId="10461" xr:uid="{6191F35A-16D4-46DB-97F6-35847B1862F4}"/>
    <cellStyle name="20% - Accent1 2 3 6 5 2 3" xfId="10462" xr:uid="{9EB6EEDC-0E4D-428E-B294-DCB9F0B717D7}"/>
    <cellStyle name="20% - Accent1 2 3 6 5 3" xfId="10463" xr:uid="{FC65D002-F377-4F4D-B99B-736AF4986189}"/>
    <cellStyle name="20% - Accent1 2 3 6 5 3 2" xfId="10464" xr:uid="{DCB571CF-1C0B-4D94-BCD0-9EC7571DB298}"/>
    <cellStyle name="20% - Accent1 2 3 6 5 4" xfId="10465" xr:uid="{3922DA74-668F-4AD3-AB4B-47A938347598}"/>
    <cellStyle name="20% - Accent1 2 3 6 6" xfId="10466" xr:uid="{F78BBA3A-8DD1-43A0-9EB5-524DE42633E8}"/>
    <cellStyle name="20% - Accent1 2 3 6 6 2" xfId="10467" xr:uid="{99BDF5AD-9E20-44DA-A373-E06C8BD4C871}"/>
    <cellStyle name="20% - Accent1 2 3 6 6 2 2" xfId="10468" xr:uid="{343ABB4F-11CA-422C-8039-3331EA4E1966}"/>
    <cellStyle name="20% - Accent1 2 3 6 6 2 2 2" xfId="10469" xr:uid="{7FA22A29-C30A-4209-8C9F-3F3E2629914A}"/>
    <cellStyle name="20% - Accent1 2 3 6 6 2 3" xfId="10470" xr:uid="{F1826E80-97B9-4A39-99AD-BED89B6BA1BE}"/>
    <cellStyle name="20% - Accent1 2 3 6 6 3" xfId="10471" xr:uid="{1C60E744-60E6-49BF-917B-B7A7BB62CC60}"/>
    <cellStyle name="20% - Accent1 2 3 6 6 3 2" xfId="10472" xr:uid="{C8E1E986-23B0-4F14-B2C9-F0DCA336D86C}"/>
    <cellStyle name="20% - Accent1 2 3 6 6 4" xfId="10473" xr:uid="{7756743D-2789-4F41-8F4F-359537CD9697}"/>
    <cellStyle name="20% - Accent1 2 3 6 7" xfId="10474" xr:uid="{5AA6803A-D6A8-4FAF-B705-53846C4B15A8}"/>
    <cellStyle name="20% - Accent1 2 3 6 7 2" xfId="10475" xr:uid="{8B90443A-96C1-4658-9B54-5475BD4F31C5}"/>
    <cellStyle name="20% - Accent1 2 3 6 7 2 2" xfId="10476" xr:uid="{D93FCAAF-C288-4678-B2D6-800919080EC8}"/>
    <cellStyle name="20% - Accent1 2 3 6 7 3" xfId="10477" xr:uid="{F3A28F52-4153-428C-9E91-3E6AC3BC0E5B}"/>
    <cellStyle name="20% - Accent1 2 3 6 8" xfId="10478" xr:uid="{E054DD1A-F55C-4731-AA14-0269DBDBE25A}"/>
    <cellStyle name="20% - Accent1 2 3 6 8 2" xfId="10479" xr:uid="{6DA7890E-DF4D-4AB4-9A43-336AF4480F6F}"/>
    <cellStyle name="20% - Accent1 2 3 6 8 2 2" xfId="10480" xr:uid="{FBF2F295-54D9-4968-8DE2-B24816A7C2F9}"/>
    <cellStyle name="20% - Accent1 2 3 6 8 3" xfId="10481" xr:uid="{270FA7D7-3456-4E5A-9720-050756C4277D}"/>
    <cellStyle name="20% - Accent1 2 3 6 9" xfId="10482" xr:uid="{A1E2D1DD-5F2A-4042-9DF2-F621BF8B84A1}"/>
    <cellStyle name="20% - Accent1 2 3 6 9 2" xfId="10483" xr:uid="{EFE1CEDC-FBFC-4B72-913A-3BFD5BD86037}"/>
    <cellStyle name="20% - Accent1 2 3 7" xfId="10484" xr:uid="{20E80D51-6C16-4107-8BBA-3DFBB50741E5}"/>
    <cellStyle name="20% - Accent1 2 3 7 2" xfId="10485" xr:uid="{66FC1CA6-BEDC-49F2-9A6F-0126B802ADEC}"/>
    <cellStyle name="20% - Accent1 2 3 7 2 2" xfId="10486" xr:uid="{F98CAC23-4F28-48D5-933B-AC7509956136}"/>
    <cellStyle name="20% - Accent1 2 3 7 2 2 2" xfId="10487" xr:uid="{CB92D929-82E9-4C06-BCB3-CA85F6178295}"/>
    <cellStyle name="20% - Accent1 2 3 7 2 2 2 2" xfId="10488" xr:uid="{A427613E-366C-4049-AE03-C96F203996D4}"/>
    <cellStyle name="20% - Accent1 2 3 7 2 2 3" xfId="10489" xr:uid="{0D771FDC-040E-439E-AEF1-C050CAC20711}"/>
    <cellStyle name="20% - Accent1 2 3 7 2 3" xfId="10490" xr:uid="{F758F225-6042-4A6A-8909-DD5F8D77563B}"/>
    <cellStyle name="20% - Accent1 2 3 7 2 3 2" xfId="10491" xr:uid="{4FE11123-B538-4D86-95C6-2085A3DC8097}"/>
    <cellStyle name="20% - Accent1 2 3 7 2 4" xfId="10492" xr:uid="{71D6B90A-8D2C-4369-8FB9-92B503E4F4F7}"/>
    <cellStyle name="20% - Accent1 2 3 7 3" xfId="10493" xr:uid="{149C7E4A-5619-4254-9DDC-959F912F47F9}"/>
    <cellStyle name="20% - Accent1 2 3 7 3 2" xfId="10494" xr:uid="{74C0D022-37E5-45CF-B5A5-DE52DE1608E9}"/>
    <cellStyle name="20% - Accent1 2 3 7 3 2 2" xfId="10495" xr:uid="{1EB281BE-FB02-4B09-A2C6-C6E16BEBFA0B}"/>
    <cellStyle name="20% - Accent1 2 3 7 3 2 2 2" xfId="10496" xr:uid="{ACEA5BB9-7EA6-4BCF-96ED-8D4C59098DA2}"/>
    <cellStyle name="20% - Accent1 2 3 7 3 2 3" xfId="10497" xr:uid="{9BED4BC4-A382-43AA-921F-BE76AD5D8BC6}"/>
    <cellStyle name="20% - Accent1 2 3 7 3 3" xfId="10498" xr:uid="{48B9082A-6610-4FDB-A383-FF0A0A7D1A77}"/>
    <cellStyle name="20% - Accent1 2 3 7 3 3 2" xfId="10499" xr:uid="{E7F55348-72F9-4E2D-9952-0A79CB90C9B5}"/>
    <cellStyle name="20% - Accent1 2 3 7 3 4" xfId="10500" xr:uid="{5E223B97-13C5-405A-A787-1F0B2A6C32B0}"/>
    <cellStyle name="20% - Accent1 2 3 7 4" xfId="10501" xr:uid="{3CD70497-4F02-43B5-A65F-B2FC2DC596CA}"/>
    <cellStyle name="20% - Accent1 2 3 7 4 2" xfId="10502" xr:uid="{C30AB892-D3BC-4E42-8D54-89E883118B41}"/>
    <cellStyle name="20% - Accent1 2 3 7 4 2 2" xfId="10503" xr:uid="{7D24ECBB-0D7B-4490-84B8-F4A4179D79DA}"/>
    <cellStyle name="20% - Accent1 2 3 7 4 2 2 2" xfId="10504" xr:uid="{0759C21F-2947-4220-A180-8BE50C7FB947}"/>
    <cellStyle name="20% - Accent1 2 3 7 4 2 3" xfId="10505" xr:uid="{FBC9FD35-7B63-4369-BACC-A51E6BAC9D3B}"/>
    <cellStyle name="20% - Accent1 2 3 7 4 3" xfId="10506" xr:uid="{9FFB1F05-7A20-464B-8602-64DA5FA11846}"/>
    <cellStyle name="20% - Accent1 2 3 7 4 3 2" xfId="10507" xr:uid="{F3A88743-F914-4CD6-BFCA-513A2EDD6165}"/>
    <cellStyle name="20% - Accent1 2 3 7 4 4" xfId="10508" xr:uid="{45A93FC2-635E-495E-BCCF-D287BD4C78E3}"/>
    <cellStyle name="20% - Accent1 2 3 7 5" xfId="10509" xr:uid="{8B8DAD94-EE93-471A-8626-A9D47AA752EB}"/>
    <cellStyle name="20% - Accent1 2 3 7 5 2" xfId="10510" xr:uid="{F3BD0F5F-D46D-40DE-A6D6-F8EC8EF62F3E}"/>
    <cellStyle name="20% - Accent1 2 3 7 5 2 2" xfId="10511" xr:uid="{58105B11-D921-4A90-8BF0-0086E21FA350}"/>
    <cellStyle name="20% - Accent1 2 3 7 5 3" xfId="10512" xr:uid="{CAFA6045-05D7-4C40-B035-2CCF9E333731}"/>
    <cellStyle name="20% - Accent1 2 3 7 6" xfId="10513" xr:uid="{4C2D8F21-57AD-4EE0-A990-F4CBE5312B3D}"/>
    <cellStyle name="20% - Accent1 2 3 7 6 2" xfId="10514" xr:uid="{11EE3E44-95A2-4983-B18C-6DB78E57A46B}"/>
    <cellStyle name="20% - Accent1 2 3 7 6 2 2" xfId="10515" xr:uid="{B4ABAC7D-5AC9-4681-B2CA-ED50359827FF}"/>
    <cellStyle name="20% - Accent1 2 3 7 6 3" xfId="10516" xr:uid="{10D7FC5E-709B-4256-8127-289D96915CDB}"/>
    <cellStyle name="20% - Accent1 2 3 7 7" xfId="10517" xr:uid="{A05BE870-80F4-4A21-8E7B-875F73F6F126}"/>
    <cellStyle name="20% - Accent1 2 3 7 7 2" xfId="10518" xr:uid="{AC86E189-BF94-4C35-9C41-6E6AFD84079D}"/>
    <cellStyle name="20% - Accent1 2 3 7 8" xfId="10519" xr:uid="{A9EA1047-AD69-49D8-846B-FF79BFAB4F9A}"/>
    <cellStyle name="20% - Accent1 2 3 7 8 2" xfId="10520" xr:uid="{E02BE60B-3860-4936-B2F8-EBE51095025E}"/>
    <cellStyle name="20% - Accent1 2 3 7 9" xfId="10521" xr:uid="{B492E077-90AA-4596-9613-745F802F6017}"/>
    <cellStyle name="20% - Accent1 2 3 8" xfId="10522" xr:uid="{F8E0FB69-A88B-413A-89B3-A749525FF381}"/>
    <cellStyle name="20% - Accent1 2 3 8 2" xfId="10523" xr:uid="{B9AA5237-EC36-4AB7-8E35-89F8FDF87C7C}"/>
    <cellStyle name="20% - Accent1 2 3 8 2 2" xfId="10524" xr:uid="{BF82C4C8-C9F6-4281-ACBA-A50A1E1E16E3}"/>
    <cellStyle name="20% - Accent1 2 3 8 2 2 2" xfId="10525" xr:uid="{7509B705-DCD6-46E5-A9C9-AF98B5E868F8}"/>
    <cellStyle name="20% - Accent1 2 3 8 2 2 2 2" xfId="10526" xr:uid="{249726FE-CBD1-44C6-BE0A-A974F9B66C53}"/>
    <cellStyle name="20% - Accent1 2 3 8 2 2 3" xfId="10527" xr:uid="{60464220-793F-42B1-A028-1157D1B62CC1}"/>
    <cellStyle name="20% - Accent1 2 3 8 2 3" xfId="10528" xr:uid="{345C6C36-3311-4A83-B4FA-BD773041E624}"/>
    <cellStyle name="20% - Accent1 2 3 8 2 3 2" xfId="10529" xr:uid="{9B22529C-A8E2-45D7-A547-4005CA13E2A0}"/>
    <cellStyle name="20% - Accent1 2 3 8 2 4" xfId="10530" xr:uid="{BD685662-5459-44CF-8E47-18FA467B538B}"/>
    <cellStyle name="20% - Accent1 2 3 8 3" xfId="10531" xr:uid="{9148560D-5FAC-4140-8E18-49F3AA0803BB}"/>
    <cellStyle name="20% - Accent1 2 3 8 3 2" xfId="10532" xr:uid="{D81B618B-F083-474A-93CD-6CADC912E4C0}"/>
    <cellStyle name="20% - Accent1 2 3 8 3 2 2" xfId="10533" xr:uid="{593BEA5E-1806-40A4-B6EA-755C1DEC6B06}"/>
    <cellStyle name="20% - Accent1 2 3 8 3 2 2 2" xfId="10534" xr:uid="{5FA897AE-F97A-4E12-916C-19ACA087F541}"/>
    <cellStyle name="20% - Accent1 2 3 8 3 2 3" xfId="10535" xr:uid="{D646E55F-CC91-4EB1-BFDF-1925F2E8F615}"/>
    <cellStyle name="20% - Accent1 2 3 8 3 3" xfId="10536" xr:uid="{6D4C8C46-F4AE-4EEB-A5E2-397EE2CD790E}"/>
    <cellStyle name="20% - Accent1 2 3 8 3 3 2" xfId="10537" xr:uid="{D5065A65-1DCE-42B6-9077-F6E7F7FE2CA8}"/>
    <cellStyle name="20% - Accent1 2 3 8 3 4" xfId="10538" xr:uid="{4781D2E6-1E51-4CAE-B509-D1BD07742CF4}"/>
    <cellStyle name="20% - Accent1 2 3 8 4" xfId="10539" xr:uid="{EDC1A296-4A4F-410C-B5A8-FEE48F6637ED}"/>
    <cellStyle name="20% - Accent1 2 3 8 4 2" xfId="10540" xr:uid="{CE47BE68-51DB-4073-A5C3-CF24F6C66EFF}"/>
    <cellStyle name="20% - Accent1 2 3 8 4 2 2" xfId="10541" xr:uid="{6E29C915-25EC-4ACB-A8A7-8E0D1802D941}"/>
    <cellStyle name="20% - Accent1 2 3 8 4 2 2 2" xfId="10542" xr:uid="{FD1CA606-3060-4568-BB78-243A048E7FC3}"/>
    <cellStyle name="20% - Accent1 2 3 8 4 2 3" xfId="10543" xr:uid="{590DCD22-2CF0-48FE-ABA1-C3342ADE7997}"/>
    <cellStyle name="20% - Accent1 2 3 8 4 3" xfId="10544" xr:uid="{BB3539F3-2E95-4DC1-A2E6-C5BD1183F606}"/>
    <cellStyle name="20% - Accent1 2 3 8 4 3 2" xfId="10545" xr:uid="{0116DDC3-CCF8-4ABE-9435-C219DB9BDFF2}"/>
    <cellStyle name="20% - Accent1 2 3 8 4 4" xfId="10546" xr:uid="{751B6DC0-6F9D-40B7-8D84-9056EDEB9C73}"/>
    <cellStyle name="20% - Accent1 2 3 8 5" xfId="10547" xr:uid="{45147DD8-31B6-4A07-9146-C29AE9665F4C}"/>
    <cellStyle name="20% - Accent1 2 3 8 5 2" xfId="10548" xr:uid="{C3226A29-71D2-4112-A501-EF3D8BDF3E5C}"/>
    <cellStyle name="20% - Accent1 2 3 8 5 2 2" xfId="10549" xr:uid="{E43A6688-C459-480B-910F-CD1CB4815053}"/>
    <cellStyle name="20% - Accent1 2 3 8 5 3" xfId="10550" xr:uid="{F6464EDD-8C5E-4427-AF32-4E79645F1468}"/>
    <cellStyle name="20% - Accent1 2 3 8 6" xfId="10551" xr:uid="{336AAB94-9FEB-48CE-8F05-E9900135BBF0}"/>
    <cellStyle name="20% - Accent1 2 3 8 6 2" xfId="10552" xr:uid="{4BA6F781-632E-48D5-807C-EB41A1E5E160}"/>
    <cellStyle name="20% - Accent1 2 3 8 6 2 2" xfId="10553" xr:uid="{814BFA3F-BA13-4206-B04B-B21C7DA19215}"/>
    <cellStyle name="20% - Accent1 2 3 8 6 3" xfId="10554" xr:uid="{7C145858-B9BE-47C1-8631-4E77B4D1732B}"/>
    <cellStyle name="20% - Accent1 2 3 8 7" xfId="10555" xr:uid="{BB575C45-48B2-4404-A2C7-263A6B0119E2}"/>
    <cellStyle name="20% - Accent1 2 3 8 7 2" xfId="10556" xr:uid="{4AD8342B-4FC2-4391-B3C4-A9CB15BBC326}"/>
    <cellStyle name="20% - Accent1 2 3 8 8" xfId="10557" xr:uid="{5690EBDF-8EB2-4082-9650-9D0F0A5611B7}"/>
    <cellStyle name="20% - Accent1 2 3 8 8 2" xfId="10558" xr:uid="{A9CCE382-EE50-417B-9E95-6965E67975B7}"/>
    <cellStyle name="20% - Accent1 2 3 8 9" xfId="10559" xr:uid="{AE2F8023-91E5-4200-923B-D389A224105A}"/>
    <cellStyle name="20% - Accent1 2 3 9" xfId="10560" xr:uid="{2410AE3A-191C-4162-A603-6301ACAEC8A6}"/>
    <cellStyle name="20% - Accent1 2 3 9 2" xfId="10561" xr:uid="{641979E1-C2DF-40F2-A5D3-6D792372BAA1}"/>
    <cellStyle name="20% - Accent1 2 3 9 2 2" xfId="10562" xr:uid="{822D1588-752D-451E-9DEB-B6CA0BEF1BAA}"/>
    <cellStyle name="20% - Accent1 2 3 9 2 2 2" xfId="10563" xr:uid="{A8FBDA08-D4D3-4170-9847-9482E591C3A7}"/>
    <cellStyle name="20% - Accent1 2 3 9 2 3" xfId="10564" xr:uid="{B0E901D2-3D9C-45DE-80B0-EE24121B296D}"/>
    <cellStyle name="20% - Accent1 2 3 9 3" xfId="10565" xr:uid="{69107737-F921-4AA8-9230-F920A13C4664}"/>
    <cellStyle name="20% - Accent1 2 3 9 3 2" xfId="10566" xr:uid="{7B8275C8-6A4D-45C1-94CD-B8AE81ABB850}"/>
    <cellStyle name="20% - Accent1 2 3 9 4" xfId="10567" xr:uid="{CAC45927-4F97-4BFF-96F0-B0615FF20B22}"/>
    <cellStyle name="20% - Accent1 2 4" xfId="10568" xr:uid="{79FAFFB6-DF09-4416-AAC4-C243C7FEA017}"/>
    <cellStyle name="20% - Accent1 2 4 10" xfId="10569" xr:uid="{01A8A089-38A0-4146-9AFE-C2606135CA5D}"/>
    <cellStyle name="20% - Accent1 2 4 10 2" xfId="10570" xr:uid="{231C2ABC-7647-4989-9808-9E94B4145981}"/>
    <cellStyle name="20% - Accent1 2 4 10 2 2" xfId="10571" xr:uid="{DA869275-CF2F-4E05-9EB7-BA09F3EA2490}"/>
    <cellStyle name="20% - Accent1 2 4 10 2 2 2" xfId="10572" xr:uid="{E5B1E0F3-6461-4F7D-A476-9F74F3D02074}"/>
    <cellStyle name="20% - Accent1 2 4 10 2 3" xfId="10573" xr:uid="{567F1053-6779-4569-BCC1-79FD72F1A294}"/>
    <cellStyle name="20% - Accent1 2 4 10 3" xfId="10574" xr:uid="{06C4EDCB-F606-4542-9616-492F98E02CA4}"/>
    <cellStyle name="20% - Accent1 2 4 10 3 2" xfId="10575" xr:uid="{DBC1F469-8AD8-4A47-81E8-08EA91FDBF33}"/>
    <cellStyle name="20% - Accent1 2 4 10 4" xfId="10576" xr:uid="{72F14224-2111-4A35-B522-9B9631E6B302}"/>
    <cellStyle name="20% - Accent1 2 4 11" xfId="10577" xr:uid="{1CF31565-634D-4327-BB00-0DAE17C81F4A}"/>
    <cellStyle name="20% - Accent1 2 4 11 2" xfId="10578" xr:uid="{073DB780-05C0-4C90-9C96-321FA1520A00}"/>
    <cellStyle name="20% - Accent1 2 4 11 2 2" xfId="10579" xr:uid="{62080017-DED2-41F3-9B23-81613CD659E3}"/>
    <cellStyle name="20% - Accent1 2 4 11 2 2 2" xfId="10580" xr:uid="{F533E793-B498-42B1-8713-0202212868B3}"/>
    <cellStyle name="20% - Accent1 2 4 11 2 3" xfId="10581" xr:uid="{D2DF9331-6021-4470-9287-7F781578A5DE}"/>
    <cellStyle name="20% - Accent1 2 4 11 3" xfId="10582" xr:uid="{589AF777-1B42-4172-A2B6-B050A69C3738}"/>
    <cellStyle name="20% - Accent1 2 4 11 3 2" xfId="10583" xr:uid="{B4AB737F-4D74-44D4-B627-E6C9ABA83E33}"/>
    <cellStyle name="20% - Accent1 2 4 11 4" xfId="10584" xr:uid="{9025E5E1-125D-44C9-80B3-DBA429F4AD33}"/>
    <cellStyle name="20% - Accent1 2 4 12" xfId="10585" xr:uid="{83F3CE2B-2BDB-43BD-B3F5-92D11DCE6813}"/>
    <cellStyle name="20% - Accent1 2 4 12 2" xfId="10586" xr:uid="{C808529D-EAD1-44ED-9A63-CB276769307F}"/>
    <cellStyle name="20% - Accent1 2 4 12 2 2" xfId="10587" xr:uid="{B7BF811F-3519-46E9-A585-0764D2CECEF5}"/>
    <cellStyle name="20% - Accent1 2 4 12 3" xfId="10588" xr:uid="{8A4A319F-718C-4E5B-8ADF-AA5F1A8D1FE6}"/>
    <cellStyle name="20% - Accent1 2 4 13" xfId="10589" xr:uid="{F1178668-C953-4CA8-9822-59D3D0A9905C}"/>
    <cellStyle name="20% - Accent1 2 4 13 2" xfId="10590" xr:uid="{1168BFA9-71F4-4516-90B2-C8F0E6E02156}"/>
    <cellStyle name="20% - Accent1 2 4 13 2 2" xfId="10591" xr:uid="{16EF6AC0-4DC0-4D24-B416-E677E8566E25}"/>
    <cellStyle name="20% - Accent1 2 4 13 3" xfId="10592" xr:uid="{77B60256-AD6D-4017-895E-A6E4273D445F}"/>
    <cellStyle name="20% - Accent1 2 4 14" xfId="10593" xr:uid="{EA74B0EC-1E4E-46B1-B46F-37ED54D552A0}"/>
    <cellStyle name="20% - Accent1 2 4 14 2" xfId="10594" xr:uid="{AC7B97F9-CAE4-4432-A51E-6D9568768812}"/>
    <cellStyle name="20% - Accent1 2 4 15" xfId="10595" xr:uid="{8DA1F52F-E4AE-4F96-8D1C-B9C20DD64BD8}"/>
    <cellStyle name="20% - Accent1 2 4 15 2" xfId="10596" xr:uid="{51760F1A-DEE0-4B9A-8CD9-B145D4091AC2}"/>
    <cellStyle name="20% - Accent1 2 4 16" xfId="10597" xr:uid="{FE747331-E03E-4189-8C13-9EBD590A72B5}"/>
    <cellStyle name="20% - Accent1 2 4 2" xfId="10598" xr:uid="{BB43F50F-69E5-4D91-A177-381424DFCEFE}"/>
    <cellStyle name="20% - Accent1 2 4 2 10" xfId="10599" xr:uid="{5593F006-D637-4857-B64E-C7258BBA2266}"/>
    <cellStyle name="20% - Accent1 2 4 2 10 2" xfId="10600" xr:uid="{AE3E1008-5AFD-4183-BC84-65B545886958}"/>
    <cellStyle name="20% - Accent1 2 4 2 10 2 2" xfId="10601" xr:uid="{D965033A-ACD1-43B2-845E-85D07E68B459}"/>
    <cellStyle name="20% - Accent1 2 4 2 10 2 2 2" xfId="10602" xr:uid="{8791B933-9B05-426A-84A6-4722516EAC26}"/>
    <cellStyle name="20% - Accent1 2 4 2 10 2 3" xfId="10603" xr:uid="{5EF0864D-4F4C-46C1-9FC0-B31CEB029895}"/>
    <cellStyle name="20% - Accent1 2 4 2 10 3" xfId="10604" xr:uid="{3E6AEDE6-832E-49FD-89A6-3A38327A14A7}"/>
    <cellStyle name="20% - Accent1 2 4 2 10 3 2" xfId="10605" xr:uid="{F9FCA7C3-5D06-4E3D-881C-6EF42D6CA0F5}"/>
    <cellStyle name="20% - Accent1 2 4 2 10 4" xfId="10606" xr:uid="{0D401C5D-AC38-4137-8B3B-DF71D79B71AF}"/>
    <cellStyle name="20% - Accent1 2 4 2 11" xfId="10607" xr:uid="{B056ED07-D8BB-4959-B0EC-FEEDCD68DB45}"/>
    <cellStyle name="20% - Accent1 2 4 2 11 2" xfId="10608" xr:uid="{8BB9166E-FDDA-44C4-82F7-9B77DD0F05F6}"/>
    <cellStyle name="20% - Accent1 2 4 2 11 2 2" xfId="10609" xr:uid="{2CB5D7A1-A13B-42D9-B3EC-529E78C982CB}"/>
    <cellStyle name="20% - Accent1 2 4 2 11 3" xfId="10610" xr:uid="{5615CF0D-9834-49E1-87CD-D627E662DDD1}"/>
    <cellStyle name="20% - Accent1 2 4 2 12" xfId="10611" xr:uid="{A90F2437-9E06-4A87-9B22-E2E982C36988}"/>
    <cellStyle name="20% - Accent1 2 4 2 12 2" xfId="10612" xr:uid="{1A3B9BBB-2CD5-486E-94C7-1082CFD1F35A}"/>
    <cellStyle name="20% - Accent1 2 4 2 12 2 2" xfId="10613" xr:uid="{5161BE8F-81DD-491F-B6AE-D0F8A542FBD2}"/>
    <cellStyle name="20% - Accent1 2 4 2 12 3" xfId="10614" xr:uid="{6E247FB0-4A65-4D09-8D9E-3CF7B6FE876C}"/>
    <cellStyle name="20% - Accent1 2 4 2 13" xfId="10615" xr:uid="{EA95F66B-EAF1-4216-BEC6-3433BB5BEA51}"/>
    <cellStyle name="20% - Accent1 2 4 2 13 2" xfId="10616" xr:uid="{3C895763-2E6D-466F-910F-574F39A153DF}"/>
    <cellStyle name="20% - Accent1 2 4 2 14" xfId="10617" xr:uid="{C5210B34-AE0E-4B52-9EB4-C318EAEEA941}"/>
    <cellStyle name="20% - Accent1 2 4 2 14 2" xfId="10618" xr:uid="{5269F01D-E2FA-4F50-93DA-F224C357D197}"/>
    <cellStyle name="20% - Accent1 2 4 2 15" xfId="10619" xr:uid="{F9AB1222-43A3-4C08-BFFC-E2E743F29CC2}"/>
    <cellStyle name="20% - Accent1 2 4 2 2" xfId="10620" xr:uid="{9B8203F7-0198-4033-A9F6-57041225B59A}"/>
    <cellStyle name="20% - Accent1 2 4 2 2 10" xfId="10621" xr:uid="{549F52F5-97BE-45AA-B769-306B0520DA17}"/>
    <cellStyle name="20% - Accent1 2 4 2 2 10 2" xfId="10622" xr:uid="{D5645E42-1969-488F-9A4E-7CD5D0358054}"/>
    <cellStyle name="20% - Accent1 2 4 2 2 10 2 2" xfId="10623" xr:uid="{01262559-C9A5-4C1F-AE56-517CC6E619FD}"/>
    <cellStyle name="20% - Accent1 2 4 2 2 10 3" xfId="10624" xr:uid="{D477E5BB-5283-407A-8BDA-9A44E00B0F1E}"/>
    <cellStyle name="20% - Accent1 2 4 2 2 11" xfId="10625" xr:uid="{70CEDBCA-04FD-4C43-B8BA-5A8F2F04BD02}"/>
    <cellStyle name="20% - Accent1 2 4 2 2 11 2" xfId="10626" xr:uid="{481C9E4B-48FA-4721-807C-78E482ACEA9A}"/>
    <cellStyle name="20% - Accent1 2 4 2 2 11 2 2" xfId="10627" xr:uid="{7CF80B86-767D-4B05-9DD7-F90C20FDA06C}"/>
    <cellStyle name="20% - Accent1 2 4 2 2 11 3" xfId="10628" xr:uid="{451BAAE1-B1DB-46C3-812B-C299B1F38163}"/>
    <cellStyle name="20% - Accent1 2 4 2 2 12" xfId="10629" xr:uid="{591700C0-6462-4AEE-92C1-948058BE58DD}"/>
    <cellStyle name="20% - Accent1 2 4 2 2 12 2" xfId="10630" xr:uid="{BE243FA8-839C-4178-8C1C-A5D30BDA5671}"/>
    <cellStyle name="20% - Accent1 2 4 2 2 13" xfId="10631" xr:uid="{620949C7-DA9A-426D-B8FA-436E2B34E7A8}"/>
    <cellStyle name="20% - Accent1 2 4 2 2 13 2" xfId="10632" xr:uid="{5DAC02AF-D167-41EA-9D63-4EFC2861614F}"/>
    <cellStyle name="20% - Accent1 2 4 2 2 14" xfId="10633" xr:uid="{4D849750-E0AF-4D9D-9B2E-E1CB2DECB2D5}"/>
    <cellStyle name="20% - Accent1 2 4 2 2 2" xfId="10634" xr:uid="{EFA60D3A-0827-4DD1-8130-86895AFA6D6B}"/>
    <cellStyle name="20% - Accent1 2 4 2 2 2 10" xfId="10635" xr:uid="{0FCAD67E-4FA6-434A-95EA-AA88127AF4CF}"/>
    <cellStyle name="20% - Accent1 2 4 2 2 2 10 2" xfId="10636" xr:uid="{AE7BEC6B-A59F-4636-B6DF-ACBE5BC7C741}"/>
    <cellStyle name="20% - Accent1 2 4 2 2 2 11" xfId="10637" xr:uid="{41BD6452-B3E3-4F48-AEDF-103307D746AE}"/>
    <cellStyle name="20% - Accent1 2 4 2 2 2 2" xfId="10638" xr:uid="{BD0B8F94-5C76-42DF-82B6-7373E22CECFA}"/>
    <cellStyle name="20% - Accent1 2 4 2 2 2 2 2" xfId="10639" xr:uid="{6CEE8BEF-FE07-44CC-B3BB-590003CF710F}"/>
    <cellStyle name="20% - Accent1 2 4 2 2 2 2 2 2" xfId="10640" xr:uid="{D0BF04AD-71E0-45B4-8965-43B380F1D754}"/>
    <cellStyle name="20% - Accent1 2 4 2 2 2 2 2 2 2" xfId="10641" xr:uid="{9DDA7E89-DD10-49CD-8A00-E378615102BE}"/>
    <cellStyle name="20% - Accent1 2 4 2 2 2 2 2 2 2 2" xfId="10642" xr:uid="{B002A4AE-437A-43EA-9059-D1FC4F59D293}"/>
    <cellStyle name="20% - Accent1 2 4 2 2 2 2 2 2 3" xfId="10643" xr:uid="{26969D7C-82DB-4BD5-89B9-A90204044100}"/>
    <cellStyle name="20% - Accent1 2 4 2 2 2 2 2 3" xfId="10644" xr:uid="{8FD110E7-91BF-4A3E-8469-FC2C431686B6}"/>
    <cellStyle name="20% - Accent1 2 4 2 2 2 2 2 3 2" xfId="10645" xr:uid="{0CEEECFB-DA8A-4A5B-9404-724D6E6B85B5}"/>
    <cellStyle name="20% - Accent1 2 4 2 2 2 2 2 4" xfId="10646" xr:uid="{CA3DB70D-D2B9-4245-BBE7-279F04C270AA}"/>
    <cellStyle name="20% - Accent1 2 4 2 2 2 2 3" xfId="10647" xr:uid="{F8D03A56-BFDE-4D7F-91E9-0F924A2B94D6}"/>
    <cellStyle name="20% - Accent1 2 4 2 2 2 2 3 2" xfId="10648" xr:uid="{9AE95A78-BD6F-4E1E-A49F-C17FC7FECF2D}"/>
    <cellStyle name="20% - Accent1 2 4 2 2 2 2 3 2 2" xfId="10649" xr:uid="{83A40B29-5FEF-4702-9618-65848282F745}"/>
    <cellStyle name="20% - Accent1 2 4 2 2 2 2 3 2 2 2" xfId="10650" xr:uid="{9C34236E-5033-4323-95F1-F6F376649FD0}"/>
    <cellStyle name="20% - Accent1 2 4 2 2 2 2 3 2 3" xfId="10651" xr:uid="{35181181-2DC0-4A9B-AFE5-DCB222A00ED0}"/>
    <cellStyle name="20% - Accent1 2 4 2 2 2 2 3 3" xfId="10652" xr:uid="{C4184748-606A-419A-97DC-556306765AFB}"/>
    <cellStyle name="20% - Accent1 2 4 2 2 2 2 3 3 2" xfId="10653" xr:uid="{9768D892-FB0E-4E14-93DB-440F671546F9}"/>
    <cellStyle name="20% - Accent1 2 4 2 2 2 2 3 4" xfId="10654" xr:uid="{6575112E-6C12-4981-83E4-DAB65BE8867A}"/>
    <cellStyle name="20% - Accent1 2 4 2 2 2 2 4" xfId="10655" xr:uid="{D57F8563-3501-4161-8FDE-4B87DB9F947E}"/>
    <cellStyle name="20% - Accent1 2 4 2 2 2 2 4 2" xfId="10656" xr:uid="{70593D70-9540-4579-BEDC-661D5C9FD9B4}"/>
    <cellStyle name="20% - Accent1 2 4 2 2 2 2 4 2 2" xfId="10657" xr:uid="{9B013E63-38C7-49D5-8041-5ACADC5C38A4}"/>
    <cellStyle name="20% - Accent1 2 4 2 2 2 2 4 2 2 2" xfId="10658" xr:uid="{37669AAA-B711-4FEF-8304-AC85D2AF186A}"/>
    <cellStyle name="20% - Accent1 2 4 2 2 2 2 4 2 3" xfId="10659" xr:uid="{8177CEEF-9476-4C09-B564-8421FD66BAE9}"/>
    <cellStyle name="20% - Accent1 2 4 2 2 2 2 4 3" xfId="10660" xr:uid="{9CBF94F4-C6B7-4671-B190-81F63B491B42}"/>
    <cellStyle name="20% - Accent1 2 4 2 2 2 2 4 3 2" xfId="10661" xr:uid="{1B1208C2-393B-43A4-85DF-C4CE53BDD9A1}"/>
    <cellStyle name="20% - Accent1 2 4 2 2 2 2 4 4" xfId="10662" xr:uid="{D8C58693-1026-4CA7-B409-5D4BAF68824A}"/>
    <cellStyle name="20% - Accent1 2 4 2 2 2 2 5" xfId="10663" xr:uid="{64860F8B-D4EE-43ED-B262-3C867FFA1B62}"/>
    <cellStyle name="20% - Accent1 2 4 2 2 2 2 5 2" xfId="10664" xr:uid="{F3C2AE4A-D305-420C-BA34-65286D640CF7}"/>
    <cellStyle name="20% - Accent1 2 4 2 2 2 2 5 2 2" xfId="10665" xr:uid="{8A7F70D5-B2A5-4D0B-B499-17F7A4156346}"/>
    <cellStyle name="20% - Accent1 2 4 2 2 2 2 5 3" xfId="10666" xr:uid="{4C106381-8BE3-409D-8B4F-EB6F39AB5A2E}"/>
    <cellStyle name="20% - Accent1 2 4 2 2 2 2 6" xfId="10667" xr:uid="{3ACED38A-36D0-4AAC-B8FE-B1806CEB83DC}"/>
    <cellStyle name="20% - Accent1 2 4 2 2 2 2 6 2" xfId="10668" xr:uid="{8D82F1B3-5786-4AA7-B35A-E33EA45625F1}"/>
    <cellStyle name="20% - Accent1 2 4 2 2 2 2 6 2 2" xfId="10669" xr:uid="{E65E1849-97E5-4E13-8E9A-67E82ECBDC9C}"/>
    <cellStyle name="20% - Accent1 2 4 2 2 2 2 6 3" xfId="10670" xr:uid="{87812872-36D4-4563-B3B9-1133B3FBB7E3}"/>
    <cellStyle name="20% - Accent1 2 4 2 2 2 2 7" xfId="10671" xr:uid="{E1D276CF-0241-480E-8D24-AC56F82C2B42}"/>
    <cellStyle name="20% - Accent1 2 4 2 2 2 2 7 2" xfId="10672" xr:uid="{2410004A-665B-4F05-8E15-B844FBBCD2FB}"/>
    <cellStyle name="20% - Accent1 2 4 2 2 2 2 8" xfId="10673" xr:uid="{948CCED5-68A5-482F-8894-A9BBCE93D0D2}"/>
    <cellStyle name="20% - Accent1 2 4 2 2 2 2 8 2" xfId="10674" xr:uid="{6ECA5B41-B4E7-4906-ABE3-9F32D478CAA5}"/>
    <cellStyle name="20% - Accent1 2 4 2 2 2 2 9" xfId="10675" xr:uid="{F02BB031-4C13-4CFA-B373-A0CB2E53A2C8}"/>
    <cellStyle name="20% - Accent1 2 4 2 2 2 3" xfId="10676" xr:uid="{E4401F4B-BDF0-43CC-B8C1-F40DBE188B38}"/>
    <cellStyle name="20% - Accent1 2 4 2 2 2 3 2" xfId="10677" xr:uid="{AFDC6CA9-6A56-4BF3-9FA9-E58930044F70}"/>
    <cellStyle name="20% - Accent1 2 4 2 2 2 3 2 2" xfId="10678" xr:uid="{CCF104F2-0B15-45ED-ABC6-20D864F5EB70}"/>
    <cellStyle name="20% - Accent1 2 4 2 2 2 3 2 2 2" xfId="10679" xr:uid="{F3ABD1E4-DABD-42F7-902C-70A5C65A3C60}"/>
    <cellStyle name="20% - Accent1 2 4 2 2 2 3 2 2 2 2" xfId="10680" xr:uid="{95A02BE0-0BF4-49B6-8F2A-EF11B4058A58}"/>
    <cellStyle name="20% - Accent1 2 4 2 2 2 3 2 2 3" xfId="10681" xr:uid="{4F8A54BF-D09C-416C-B585-AD8D327669AA}"/>
    <cellStyle name="20% - Accent1 2 4 2 2 2 3 2 3" xfId="10682" xr:uid="{5FE8D31C-DDD7-4611-8074-595B02811140}"/>
    <cellStyle name="20% - Accent1 2 4 2 2 2 3 2 3 2" xfId="10683" xr:uid="{0326AAF6-A54F-4CD3-8DDB-F51803F9238F}"/>
    <cellStyle name="20% - Accent1 2 4 2 2 2 3 2 4" xfId="10684" xr:uid="{A7064E51-FCBA-4EC6-93FD-FE7258D815A5}"/>
    <cellStyle name="20% - Accent1 2 4 2 2 2 3 3" xfId="10685" xr:uid="{BAFE6840-87AC-43E1-969F-22FC46CA4AA0}"/>
    <cellStyle name="20% - Accent1 2 4 2 2 2 3 3 2" xfId="10686" xr:uid="{7D8A432C-17FD-4408-BAD9-F0002FF55E34}"/>
    <cellStyle name="20% - Accent1 2 4 2 2 2 3 3 2 2" xfId="10687" xr:uid="{AFD09229-7588-4A60-8C62-6EB002720C27}"/>
    <cellStyle name="20% - Accent1 2 4 2 2 2 3 3 2 2 2" xfId="10688" xr:uid="{8CB8F9A9-28D7-44F4-AD2D-863C189549F5}"/>
    <cellStyle name="20% - Accent1 2 4 2 2 2 3 3 2 3" xfId="10689" xr:uid="{34F57574-803A-4686-9602-562F19386849}"/>
    <cellStyle name="20% - Accent1 2 4 2 2 2 3 3 3" xfId="10690" xr:uid="{C7CB8571-E787-4E89-B6F7-3843521FF61E}"/>
    <cellStyle name="20% - Accent1 2 4 2 2 2 3 3 3 2" xfId="10691" xr:uid="{E0C83659-55D9-47B8-8131-198461605FA2}"/>
    <cellStyle name="20% - Accent1 2 4 2 2 2 3 3 4" xfId="10692" xr:uid="{757E7BFD-E33E-4DDF-B34C-727480EDCB05}"/>
    <cellStyle name="20% - Accent1 2 4 2 2 2 3 4" xfId="10693" xr:uid="{A45AA29C-7E30-446A-8C94-FEEB3A66C6F3}"/>
    <cellStyle name="20% - Accent1 2 4 2 2 2 3 4 2" xfId="10694" xr:uid="{4C497DB8-95ED-4DFC-BA13-6E4536CB7BCA}"/>
    <cellStyle name="20% - Accent1 2 4 2 2 2 3 4 2 2" xfId="10695" xr:uid="{633CECB4-CCB1-43CA-9472-EEF5AFB2DAC5}"/>
    <cellStyle name="20% - Accent1 2 4 2 2 2 3 4 2 2 2" xfId="10696" xr:uid="{494B0DD7-7A8E-4131-AFA0-5BD1E3D01FD1}"/>
    <cellStyle name="20% - Accent1 2 4 2 2 2 3 4 2 3" xfId="10697" xr:uid="{8CD76969-FE1A-408B-8916-26BF9C176B2C}"/>
    <cellStyle name="20% - Accent1 2 4 2 2 2 3 4 3" xfId="10698" xr:uid="{39F79B29-1BE6-4AAF-83F4-CE5A358FD1A0}"/>
    <cellStyle name="20% - Accent1 2 4 2 2 2 3 4 3 2" xfId="10699" xr:uid="{B76F9207-1B55-40B1-A4BE-3F4EC0FEBDEC}"/>
    <cellStyle name="20% - Accent1 2 4 2 2 2 3 4 4" xfId="10700" xr:uid="{B2DB22ED-364A-434B-9F19-55619AE68537}"/>
    <cellStyle name="20% - Accent1 2 4 2 2 2 3 5" xfId="10701" xr:uid="{FB9D4EF6-D26A-4C8C-BDFE-05583728412E}"/>
    <cellStyle name="20% - Accent1 2 4 2 2 2 3 5 2" xfId="10702" xr:uid="{1640CA52-AADC-4266-967D-224FB3B475F3}"/>
    <cellStyle name="20% - Accent1 2 4 2 2 2 3 5 2 2" xfId="10703" xr:uid="{9E3D280D-86E2-44FA-82BF-F058D60CF7F2}"/>
    <cellStyle name="20% - Accent1 2 4 2 2 2 3 5 3" xfId="10704" xr:uid="{44132627-BE42-4B40-BAA8-E372890B7E80}"/>
    <cellStyle name="20% - Accent1 2 4 2 2 2 3 6" xfId="10705" xr:uid="{2632D372-306C-40A6-BEC0-BA1B046E00E8}"/>
    <cellStyle name="20% - Accent1 2 4 2 2 2 3 6 2" xfId="10706" xr:uid="{A00AE8BE-4852-435D-8140-48F9F44AF95C}"/>
    <cellStyle name="20% - Accent1 2 4 2 2 2 3 6 2 2" xfId="10707" xr:uid="{97BD9258-252F-45AE-8A35-CD3D18560756}"/>
    <cellStyle name="20% - Accent1 2 4 2 2 2 3 6 3" xfId="10708" xr:uid="{06B63D20-77AF-4FB3-BC6B-D38B81B4BB0E}"/>
    <cellStyle name="20% - Accent1 2 4 2 2 2 3 7" xfId="10709" xr:uid="{7FC74116-C80B-45EA-A735-42960BF8D843}"/>
    <cellStyle name="20% - Accent1 2 4 2 2 2 3 7 2" xfId="10710" xr:uid="{7F475E8A-260F-4053-B42A-CD834F774DA5}"/>
    <cellStyle name="20% - Accent1 2 4 2 2 2 3 8" xfId="10711" xr:uid="{63FE6302-3503-4458-AE5E-41A0139C74DF}"/>
    <cellStyle name="20% - Accent1 2 4 2 2 2 3 8 2" xfId="10712" xr:uid="{C9778F1E-5C7F-4B17-8A4D-BDED47FB3F12}"/>
    <cellStyle name="20% - Accent1 2 4 2 2 2 3 9" xfId="10713" xr:uid="{48455589-23D2-4682-B3A9-AA729A9045E6}"/>
    <cellStyle name="20% - Accent1 2 4 2 2 2 4" xfId="10714" xr:uid="{9CD5E989-EE43-4965-87B0-80DC7B3C0FDD}"/>
    <cellStyle name="20% - Accent1 2 4 2 2 2 4 2" xfId="10715" xr:uid="{5967E90F-5198-4D5E-A9D2-F8A0F9A44204}"/>
    <cellStyle name="20% - Accent1 2 4 2 2 2 4 2 2" xfId="10716" xr:uid="{4666E4AB-6AAA-474A-89C7-03F4230C6DB8}"/>
    <cellStyle name="20% - Accent1 2 4 2 2 2 4 2 2 2" xfId="10717" xr:uid="{EE8AF400-46C7-4EF5-A7FD-2744AF4496DD}"/>
    <cellStyle name="20% - Accent1 2 4 2 2 2 4 2 3" xfId="10718" xr:uid="{E3BFF9EF-1A3B-4144-90B9-AE445EABD771}"/>
    <cellStyle name="20% - Accent1 2 4 2 2 2 4 3" xfId="10719" xr:uid="{60F38F2B-E5C8-4825-8D94-313002738090}"/>
    <cellStyle name="20% - Accent1 2 4 2 2 2 4 3 2" xfId="10720" xr:uid="{5FAB3613-2525-4BE1-BA28-1DE1E33C70F7}"/>
    <cellStyle name="20% - Accent1 2 4 2 2 2 4 4" xfId="10721" xr:uid="{0E7E4108-F599-4EB5-A2BC-4E0FA7077481}"/>
    <cellStyle name="20% - Accent1 2 4 2 2 2 5" xfId="10722" xr:uid="{99F2352B-50D6-49A2-BE2C-0D9B4616D2AA}"/>
    <cellStyle name="20% - Accent1 2 4 2 2 2 5 2" xfId="10723" xr:uid="{97AFC9E5-1FE9-4BB1-B41A-C4FDF0085180}"/>
    <cellStyle name="20% - Accent1 2 4 2 2 2 5 2 2" xfId="10724" xr:uid="{6D4562CF-227F-4ACD-A050-14320869B2A3}"/>
    <cellStyle name="20% - Accent1 2 4 2 2 2 5 2 2 2" xfId="10725" xr:uid="{E4B389FE-0372-454A-B6DF-185434289F6F}"/>
    <cellStyle name="20% - Accent1 2 4 2 2 2 5 2 3" xfId="10726" xr:uid="{B7CDBAEB-638C-47C6-91BA-1A043F7FF19B}"/>
    <cellStyle name="20% - Accent1 2 4 2 2 2 5 3" xfId="10727" xr:uid="{B147046C-247F-459A-9E91-11996F1F3983}"/>
    <cellStyle name="20% - Accent1 2 4 2 2 2 5 3 2" xfId="10728" xr:uid="{9CD54C20-BB8A-4682-82E4-4FA4C861979F}"/>
    <cellStyle name="20% - Accent1 2 4 2 2 2 5 4" xfId="10729" xr:uid="{4A6CAD90-FA2A-449D-B1D2-8CDF3F5150D5}"/>
    <cellStyle name="20% - Accent1 2 4 2 2 2 6" xfId="10730" xr:uid="{84D865CE-FE67-43E9-BCBB-1EF31314C5C1}"/>
    <cellStyle name="20% - Accent1 2 4 2 2 2 6 2" xfId="10731" xr:uid="{3A61599A-2BD5-4445-88D4-19B051B3E98B}"/>
    <cellStyle name="20% - Accent1 2 4 2 2 2 6 2 2" xfId="10732" xr:uid="{9487204D-39BD-4A58-B18F-15220847BF36}"/>
    <cellStyle name="20% - Accent1 2 4 2 2 2 6 2 2 2" xfId="10733" xr:uid="{FDB1F9E8-3F1A-4468-9556-2E0F7C4F991D}"/>
    <cellStyle name="20% - Accent1 2 4 2 2 2 6 2 3" xfId="10734" xr:uid="{4E4CDA00-2BFD-47C4-B6C1-BD7F4DF34D9D}"/>
    <cellStyle name="20% - Accent1 2 4 2 2 2 6 3" xfId="10735" xr:uid="{319D1CFF-B348-4827-A28A-7FB4C3FF13B1}"/>
    <cellStyle name="20% - Accent1 2 4 2 2 2 6 3 2" xfId="10736" xr:uid="{D71B71F4-8780-4ECC-A222-7008982C7735}"/>
    <cellStyle name="20% - Accent1 2 4 2 2 2 6 4" xfId="10737" xr:uid="{B851AB86-082A-4B1A-8EBD-24CF79705588}"/>
    <cellStyle name="20% - Accent1 2 4 2 2 2 7" xfId="10738" xr:uid="{9E0310E0-FC01-498C-AAFE-D0240F60B04F}"/>
    <cellStyle name="20% - Accent1 2 4 2 2 2 7 2" xfId="10739" xr:uid="{F86A34C2-CE3F-4D8F-95BA-541216536C07}"/>
    <cellStyle name="20% - Accent1 2 4 2 2 2 7 2 2" xfId="10740" xr:uid="{AE420EBA-CD58-4C79-B7A4-30DDEC6A4BB8}"/>
    <cellStyle name="20% - Accent1 2 4 2 2 2 7 3" xfId="10741" xr:uid="{7573B11F-555A-4CA6-94D1-6666416E0E81}"/>
    <cellStyle name="20% - Accent1 2 4 2 2 2 8" xfId="10742" xr:uid="{24037CF4-79E9-49C1-AD4C-27AF7E824B91}"/>
    <cellStyle name="20% - Accent1 2 4 2 2 2 8 2" xfId="10743" xr:uid="{07E6B333-36FF-4FB4-AC15-3187CD59D21C}"/>
    <cellStyle name="20% - Accent1 2 4 2 2 2 8 2 2" xfId="10744" xr:uid="{0AC66978-DCBF-45F0-B8B7-0968228EEBD2}"/>
    <cellStyle name="20% - Accent1 2 4 2 2 2 8 3" xfId="10745" xr:uid="{A4012A12-3464-4CC9-8279-EDA9EF12A2C0}"/>
    <cellStyle name="20% - Accent1 2 4 2 2 2 9" xfId="10746" xr:uid="{82160758-4AB2-4929-8B54-D31E873E2470}"/>
    <cellStyle name="20% - Accent1 2 4 2 2 2 9 2" xfId="10747" xr:uid="{09A84E38-903F-470B-8582-CEAC9D40C4D4}"/>
    <cellStyle name="20% - Accent1 2 4 2 2 3" xfId="10748" xr:uid="{40E1180F-CD4A-4F15-B237-AA93C682E902}"/>
    <cellStyle name="20% - Accent1 2 4 2 2 3 10" xfId="10749" xr:uid="{CD61AD33-D09C-45C5-B3CE-73A8F9235545}"/>
    <cellStyle name="20% - Accent1 2 4 2 2 3 10 2" xfId="10750" xr:uid="{D837621E-4179-4414-AB58-74204D14A40A}"/>
    <cellStyle name="20% - Accent1 2 4 2 2 3 11" xfId="10751" xr:uid="{329728A7-AA0A-49A4-ACC7-5651DD0F08AF}"/>
    <cellStyle name="20% - Accent1 2 4 2 2 3 2" xfId="10752" xr:uid="{C95078C0-D024-4172-BC48-AAEB15AF832A}"/>
    <cellStyle name="20% - Accent1 2 4 2 2 3 2 2" xfId="10753" xr:uid="{45C947A1-0D8A-4314-91E5-EF329DEF11AF}"/>
    <cellStyle name="20% - Accent1 2 4 2 2 3 2 2 2" xfId="10754" xr:uid="{8B514E31-205F-4F0C-910E-3BF6EFFF3CAE}"/>
    <cellStyle name="20% - Accent1 2 4 2 2 3 2 2 2 2" xfId="10755" xr:uid="{99D2D720-D6E0-4424-B25F-5D32BFE612FC}"/>
    <cellStyle name="20% - Accent1 2 4 2 2 3 2 2 2 2 2" xfId="10756" xr:uid="{E6090C8A-734D-4E34-BBDC-1B65ED165496}"/>
    <cellStyle name="20% - Accent1 2 4 2 2 3 2 2 2 3" xfId="10757" xr:uid="{46CF171B-322B-46DC-B778-35601CEDAB27}"/>
    <cellStyle name="20% - Accent1 2 4 2 2 3 2 2 3" xfId="10758" xr:uid="{55F6EEC8-F19A-4DF1-99DA-7126C32203B0}"/>
    <cellStyle name="20% - Accent1 2 4 2 2 3 2 2 3 2" xfId="10759" xr:uid="{388870A2-062D-4221-BEFA-5BA4C881BFE4}"/>
    <cellStyle name="20% - Accent1 2 4 2 2 3 2 2 4" xfId="10760" xr:uid="{C5E9F950-827C-4E72-B494-21359DF31C45}"/>
    <cellStyle name="20% - Accent1 2 4 2 2 3 2 3" xfId="10761" xr:uid="{A9818CBC-4A48-4CA8-BEB5-68B9CAD2B012}"/>
    <cellStyle name="20% - Accent1 2 4 2 2 3 2 3 2" xfId="10762" xr:uid="{9A5BFBDD-A87A-4383-80B4-BF6D95490412}"/>
    <cellStyle name="20% - Accent1 2 4 2 2 3 2 3 2 2" xfId="10763" xr:uid="{6A74A89A-9FD0-4E3F-9B3F-812613E0E745}"/>
    <cellStyle name="20% - Accent1 2 4 2 2 3 2 3 2 2 2" xfId="10764" xr:uid="{E58BAA79-474B-4AA0-80B8-E0519090BF15}"/>
    <cellStyle name="20% - Accent1 2 4 2 2 3 2 3 2 3" xfId="10765" xr:uid="{DBC2249C-3C43-4005-923A-CFA16F946ADE}"/>
    <cellStyle name="20% - Accent1 2 4 2 2 3 2 3 3" xfId="10766" xr:uid="{F7FF236F-CE4C-42CE-8653-25F093C5E2C8}"/>
    <cellStyle name="20% - Accent1 2 4 2 2 3 2 3 3 2" xfId="10767" xr:uid="{96BC6183-2A59-4DA7-A39F-2776784F191A}"/>
    <cellStyle name="20% - Accent1 2 4 2 2 3 2 3 4" xfId="10768" xr:uid="{25362DBE-83C2-4225-8E6D-3D04A0B1542C}"/>
    <cellStyle name="20% - Accent1 2 4 2 2 3 2 4" xfId="10769" xr:uid="{5F8749A3-1CEC-45BA-9B1A-3DB5183D4FF5}"/>
    <cellStyle name="20% - Accent1 2 4 2 2 3 2 4 2" xfId="10770" xr:uid="{14514DA0-7FFF-44A7-8269-D7B682AEACEF}"/>
    <cellStyle name="20% - Accent1 2 4 2 2 3 2 4 2 2" xfId="10771" xr:uid="{C4DE0BDB-F017-42EF-A17E-1D1498FB57AD}"/>
    <cellStyle name="20% - Accent1 2 4 2 2 3 2 4 2 2 2" xfId="10772" xr:uid="{892A61E6-E479-482B-A733-736D622F0D0A}"/>
    <cellStyle name="20% - Accent1 2 4 2 2 3 2 4 2 3" xfId="10773" xr:uid="{93647ED6-B644-45BB-8695-D598B217C530}"/>
    <cellStyle name="20% - Accent1 2 4 2 2 3 2 4 3" xfId="10774" xr:uid="{1195D311-63E8-4F2B-86E4-B5893A117734}"/>
    <cellStyle name="20% - Accent1 2 4 2 2 3 2 4 3 2" xfId="10775" xr:uid="{AE95E66E-9B31-4062-8869-A904A2A5418B}"/>
    <cellStyle name="20% - Accent1 2 4 2 2 3 2 4 4" xfId="10776" xr:uid="{EAD0EED8-D488-4335-87F5-BC99F8C7CA1E}"/>
    <cellStyle name="20% - Accent1 2 4 2 2 3 2 5" xfId="10777" xr:uid="{504B6228-B01C-436C-8F93-5C7998EE0A04}"/>
    <cellStyle name="20% - Accent1 2 4 2 2 3 2 5 2" xfId="10778" xr:uid="{7CE8D409-2FAF-4A43-A6CE-3A81325CA789}"/>
    <cellStyle name="20% - Accent1 2 4 2 2 3 2 5 2 2" xfId="10779" xr:uid="{BD4A8822-4066-47F3-9270-C9AD889B645A}"/>
    <cellStyle name="20% - Accent1 2 4 2 2 3 2 5 3" xfId="10780" xr:uid="{D742FF69-FE7B-476B-BA66-A48F0F682E43}"/>
    <cellStyle name="20% - Accent1 2 4 2 2 3 2 6" xfId="10781" xr:uid="{1BD23639-083B-4EE5-B96B-E6C6745D9462}"/>
    <cellStyle name="20% - Accent1 2 4 2 2 3 2 6 2" xfId="10782" xr:uid="{EBFD74AC-5762-40F1-8C49-D13BD849879A}"/>
    <cellStyle name="20% - Accent1 2 4 2 2 3 2 6 2 2" xfId="10783" xr:uid="{3BF792F4-62C0-47DE-B7A1-C4E3AE652CEB}"/>
    <cellStyle name="20% - Accent1 2 4 2 2 3 2 6 3" xfId="10784" xr:uid="{3224DC21-54C6-4384-B20C-445135B83D72}"/>
    <cellStyle name="20% - Accent1 2 4 2 2 3 2 7" xfId="10785" xr:uid="{A894E397-876E-4DCD-B4F0-4B91E01C2CBE}"/>
    <cellStyle name="20% - Accent1 2 4 2 2 3 2 7 2" xfId="10786" xr:uid="{4F69D780-ADCD-4A4D-8362-EC093FBFAC5C}"/>
    <cellStyle name="20% - Accent1 2 4 2 2 3 2 8" xfId="10787" xr:uid="{BD217849-F1BF-4165-B801-C5550AFEF58F}"/>
    <cellStyle name="20% - Accent1 2 4 2 2 3 2 8 2" xfId="10788" xr:uid="{366D06E2-8167-404F-9325-A1FF784C5900}"/>
    <cellStyle name="20% - Accent1 2 4 2 2 3 2 9" xfId="10789" xr:uid="{48456653-14C2-4AD4-AE1C-549BCC3CEE69}"/>
    <cellStyle name="20% - Accent1 2 4 2 2 3 3" xfId="10790" xr:uid="{A0467220-155B-492B-87E2-D62873FE6715}"/>
    <cellStyle name="20% - Accent1 2 4 2 2 3 3 2" xfId="10791" xr:uid="{D34939AF-5144-433E-BFDC-17BCD58EA9F7}"/>
    <cellStyle name="20% - Accent1 2 4 2 2 3 3 2 2" xfId="10792" xr:uid="{7C523C03-7D65-49A2-8913-0D42DDC3BE88}"/>
    <cellStyle name="20% - Accent1 2 4 2 2 3 3 2 2 2" xfId="10793" xr:uid="{565DA5E0-3F1E-4959-B26E-F738036CF04D}"/>
    <cellStyle name="20% - Accent1 2 4 2 2 3 3 2 2 2 2" xfId="10794" xr:uid="{200AA5A1-1613-4155-A7D8-344D97CA904E}"/>
    <cellStyle name="20% - Accent1 2 4 2 2 3 3 2 2 3" xfId="10795" xr:uid="{91ACFB2B-9576-4A6E-A4E5-2C451DB4F2BE}"/>
    <cellStyle name="20% - Accent1 2 4 2 2 3 3 2 3" xfId="10796" xr:uid="{B6C25E49-04D0-4004-A8F8-FE9B6858C8BC}"/>
    <cellStyle name="20% - Accent1 2 4 2 2 3 3 2 3 2" xfId="10797" xr:uid="{0F788B23-98C9-4B97-91D8-B6E3282EE4D4}"/>
    <cellStyle name="20% - Accent1 2 4 2 2 3 3 2 4" xfId="10798" xr:uid="{4A308F2D-3C52-4C98-9F72-19F873ACE6D9}"/>
    <cellStyle name="20% - Accent1 2 4 2 2 3 3 3" xfId="10799" xr:uid="{FC36806E-B51E-4A84-9889-18AEED749CBB}"/>
    <cellStyle name="20% - Accent1 2 4 2 2 3 3 3 2" xfId="10800" xr:uid="{659111D7-9B58-4ACF-8C7A-3686086B331D}"/>
    <cellStyle name="20% - Accent1 2 4 2 2 3 3 3 2 2" xfId="10801" xr:uid="{7F813C6B-6654-4283-ACBD-2ED6D189A825}"/>
    <cellStyle name="20% - Accent1 2 4 2 2 3 3 3 2 2 2" xfId="10802" xr:uid="{AECBCBEA-CB60-4C15-8E20-DFAAB54F5B95}"/>
    <cellStyle name="20% - Accent1 2 4 2 2 3 3 3 2 3" xfId="10803" xr:uid="{E4F78227-7DF7-4111-8FAB-DB115C3ECBED}"/>
    <cellStyle name="20% - Accent1 2 4 2 2 3 3 3 3" xfId="10804" xr:uid="{BCA5B3AE-C0F0-48B6-B647-C1215E2666D5}"/>
    <cellStyle name="20% - Accent1 2 4 2 2 3 3 3 3 2" xfId="10805" xr:uid="{3DD83697-9D63-459E-99B3-4793DA95AF5A}"/>
    <cellStyle name="20% - Accent1 2 4 2 2 3 3 3 4" xfId="10806" xr:uid="{0E47AF1B-0E1A-48A1-ABB4-CA351F3C38AC}"/>
    <cellStyle name="20% - Accent1 2 4 2 2 3 3 4" xfId="10807" xr:uid="{B5A30E24-121B-421F-AB5E-7EBA7541AD91}"/>
    <cellStyle name="20% - Accent1 2 4 2 2 3 3 4 2" xfId="10808" xr:uid="{3C7C1198-2AFC-4227-A274-45CB73E1CA97}"/>
    <cellStyle name="20% - Accent1 2 4 2 2 3 3 4 2 2" xfId="10809" xr:uid="{E3BB3625-3BF8-4EF9-A71A-199FA86D14E2}"/>
    <cellStyle name="20% - Accent1 2 4 2 2 3 3 4 2 2 2" xfId="10810" xr:uid="{D816204D-9928-4870-92D5-BB0908D4B05D}"/>
    <cellStyle name="20% - Accent1 2 4 2 2 3 3 4 2 3" xfId="10811" xr:uid="{31E798E7-665C-462C-8C11-6460C9B50F72}"/>
    <cellStyle name="20% - Accent1 2 4 2 2 3 3 4 3" xfId="10812" xr:uid="{814AC1BD-A2B7-4C3C-9224-6A32D9CC6D6D}"/>
    <cellStyle name="20% - Accent1 2 4 2 2 3 3 4 3 2" xfId="10813" xr:uid="{614F5823-5CB0-4C90-91BD-62F7DA1A8E33}"/>
    <cellStyle name="20% - Accent1 2 4 2 2 3 3 4 4" xfId="10814" xr:uid="{BFF358E4-4F17-43AA-BE21-FD68B98FBAA3}"/>
    <cellStyle name="20% - Accent1 2 4 2 2 3 3 5" xfId="10815" xr:uid="{4F0B965C-4F60-47F1-887E-0F8345364BDB}"/>
    <cellStyle name="20% - Accent1 2 4 2 2 3 3 5 2" xfId="10816" xr:uid="{8410E0CE-A095-46B8-8AA0-2FEB1ADE581C}"/>
    <cellStyle name="20% - Accent1 2 4 2 2 3 3 5 2 2" xfId="10817" xr:uid="{A20C8CF0-3FF6-40A8-A6B8-1CF5723BC31D}"/>
    <cellStyle name="20% - Accent1 2 4 2 2 3 3 5 3" xfId="10818" xr:uid="{08BDD1C6-F7F1-43F6-8C9E-A3A612A341C6}"/>
    <cellStyle name="20% - Accent1 2 4 2 2 3 3 6" xfId="10819" xr:uid="{3EDEC07E-9EF5-40EE-AFE6-0AABD87BEC14}"/>
    <cellStyle name="20% - Accent1 2 4 2 2 3 3 6 2" xfId="10820" xr:uid="{5C148772-E64A-485F-96B8-2E2845B58868}"/>
    <cellStyle name="20% - Accent1 2 4 2 2 3 3 6 2 2" xfId="10821" xr:uid="{6FA06F21-D191-4DA0-B1C0-8C7112B9B1C9}"/>
    <cellStyle name="20% - Accent1 2 4 2 2 3 3 6 3" xfId="10822" xr:uid="{1F2CC2D1-EEFD-4C75-9236-A64F5A6D9041}"/>
    <cellStyle name="20% - Accent1 2 4 2 2 3 3 7" xfId="10823" xr:uid="{CBDAFEE8-9E94-4857-B9F1-C56327568FEF}"/>
    <cellStyle name="20% - Accent1 2 4 2 2 3 3 7 2" xfId="10824" xr:uid="{DA9968D7-8C98-4D8A-AF99-5B750DCD006F}"/>
    <cellStyle name="20% - Accent1 2 4 2 2 3 3 8" xfId="10825" xr:uid="{2B25B118-02C2-4B6F-813F-F152814025A1}"/>
    <cellStyle name="20% - Accent1 2 4 2 2 3 3 8 2" xfId="10826" xr:uid="{B9196CB1-22B6-4E2F-9137-CB4A4B21B572}"/>
    <cellStyle name="20% - Accent1 2 4 2 2 3 3 9" xfId="10827" xr:uid="{9781137E-995A-42C6-A629-C592F8804EC4}"/>
    <cellStyle name="20% - Accent1 2 4 2 2 3 4" xfId="10828" xr:uid="{8020DAB3-8056-4D26-BC4D-F5D443482161}"/>
    <cellStyle name="20% - Accent1 2 4 2 2 3 4 2" xfId="10829" xr:uid="{CDA47D02-CF7C-409F-812C-3965C9D7B35A}"/>
    <cellStyle name="20% - Accent1 2 4 2 2 3 4 2 2" xfId="10830" xr:uid="{42EAB49F-8CC8-44A9-A708-8BF4F658F4D1}"/>
    <cellStyle name="20% - Accent1 2 4 2 2 3 4 2 2 2" xfId="10831" xr:uid="{B1689C4E-9B7D-47EA-9DC6-7A72CA99D38B}"/>
    <cellStyle name="20% - Accent1 2 4 2 2 3 4 2 3" xfId="10832" xr:uid="{44639C22-0319-4A37-9F36-7E08FB8FE0BD}"/>
    <cellStyle name="20% - Accent1 2 4 2 2 3 4 3" xfId="10833" xr:uid="{C1B53394-8550-46D7-B594-81835E01374E}"/>
    <cellStyle name="20% - Accent1 2 4 2 2 3 4 3 2" xfId="10834" xr:uid="{92252952-4404-4B0F-A82D-34F611FA4F44}"/>
    <cellStyle name="20% - Accent1 2 4 2 2 3 4 4" xfId="10835" xr:uid="{83D4058A-CAC0-4E59-9A94-DC4509F3929A}"/>
    <cellStyle name="20% - Accent1 2 4 2 2 3 5" xfId="10836" xr:uid="{2BED1B37-1A34-4E5D-89BC-5370405DCCE4}"/>
    <cellStyle name="20% - Accent1 2 4 2 2 3 5 2" xfId="10837" xr:uid="{66647B9D-766D-4389-A771-D4B33C18B644}"/>
    <cellStyle name="20% - Accent1 2 4 2 2 3 5 2 2" xfId="10838" xr:uid="{37407225-9A8F-4080-A15B-CE5A81FE51FB}"/>
    <cellStyle name="20% - Accent1 2 4 2 2 3 5 2 2 2" xfId="10839" xr:uid="{7369E91A-F860-4335-B3CD-C33C7BA94E3A}"/>
    <cellStyle name="20% - Accent1 2 4 2 2 3 5 2 3" xfId="10840" xr:uid="{A917ADA8-199F-4CD9-BC46-000898A4B429}"/>
    <cellStyle name="20% - Accent1 2 4 2 2 3 5 3" xfId="10841" xr:uid="{F6DE1D7F-F24C-420F-AB0E-45610F6DBE65}"/>
    <cellStyle name="20% - Accent1 2 4 2 2 3 5 3 2" xfId="10842" xr:uid="{DBCA4EC3-4AEB-44FF-B239-47077FBE7DB8}"/>
    <cellStyle name="20% - Accent1 2 4 2 2 3 5 4" xfId="10843" xr:uid="{7508F617-1C16-4303-858A-FD858EAFF217}"/>
    <cellStyle name="20% - Accent1 2 4 2 2 3 6" xfId="10844" xr:uid="{3B0AC8A6-3F07-4833-87B8-EE49F061E3E8}"/>
    <cellStyle name="20% - Accent1 2 4 2 2 3 6 2" xfId="10845" xr:uid="{5494E9C1-A835-4CFC-866E-E228625A8CD2}"/>
    <cellStyle name="20% - Accent1 2 4 2 2 3 6 2 2" xfId="10846" xr:uid="{20751006-4960-4639-97B2-989A61A94783}"/>
    <cellStyle name="20% - Accent1 2 4 2 2 3 6 2 2 2" xfId="10847" xr:uid="{DB8F3D7F-0B0C-4E63-881D-47EFFA37F161}"/>
    <cellStyle name="20% - Accent1 2 4 2 2 3 6 2 3" xfId="10848" xr:uid="{27BFA3BB-B6CB-440C-AEC8-5C2B43FB8D62}"/>
    <cellStyle name="20% - Accent1 2 4 2 2 3 6 3" xfId="10849" xr:uid="{2353462C-599F-4777-A17E-060C6692434B}"/>
    <cellStyle name="20% - Accent1 2 4 2 2 3 6 3 2" xfId="10850" xr:uid="{77E95521-AA42-4746-BA5B-64F96D0A40D4}"/>
    <cellStyle name="20% - Accent1 2 4 2 2 3 6 4" xfId="10851" xr:uid="{2141D13B-9EE1-43DC-A266-353C277731F7}"/>
    <cellStyle name="20% - Accent1 2 4 2 2 3 7" xfId="10852" xr:uid="{C7D66730-BAAD-4E89-A386-AB28F66B9856}"/>
    <cellStyle name="20% - Accent1 2 4 2 2 3 7 2" xfId="10853" xr:uid="{B93FD676-30E2-4D14-8719-BDE798D1E1AA}"/>
    <cellStyle name="20% - Accent1 2 4 2 2 3 7 2 2" xfId="10854" xr:uid="{DEDDD3F4-AD21-47C6-A76C-690442EB95E6}"/>
    <cellStyle name="20% - Accent1 2 4 2 2 3 7 3" xfId="10855" xr:uid="{E92FE31E-6452-49CB-899E-4A105627E287}"/>
    <cellStyle name="20% - Accent1 2 4 2 2 3 8" xfId="10856" xr:uid="{33FF75AA-62C1-4733-A10F-45B3B163AE99}"/>
    <cellStyle name="20% - Accent1 2 4 2 2 3 8 2" xfId="10857" xr:uid="{80013605-0F9D-4285-9896-49D043649E57}"/>
    <cellStyle name="20% - Accent1 2 4 2 2 3 8 2 2" xfId="10858" xr:uid="{5E069FD0-9E4D-4F78-9800-29EB285A1D34}"/>
    <cellStyle name="20% - Accent1 2 4 2 2 3 8 3" xfId="10859" xr:uid="{457F8986-650D-46A0-B29F-BAF5AFB3D107}"/>
    <cellStyle name="20% - Accent1 2 4 2 2 3 9" xfId="10860" xr:uid="{5B6D62FB-5213-4BD5-B540-E5941D63D55A}"/>
    <cellStyle name="20% - Accent1 2 4 2 2 3 9 2" xfId="10861" xr:uid="{1E2D0896-9B24-4C6F-9106-CF13D46D9281}"/>
    <cellStyle name="20% - Accent1 2 4 2 2 4" xfId="10862" xr:uid="{2DB6E27B-60B7-47EA-9011-4670D6F21F0C}"/>
    <cellStyle name="20% - Accent1 2 4 2 2 4 10" xfId="10863" xr:uid="{81AAD31A-9E5D-42F3-8B72-A2B7040BBC49}"/>
    <cellStyle name="20% - Accent1 2 4 2 2 4 10 2" xfId="10864" xr:uid="{99BAD12E-B5A6-4106-9E63-044CA2E172D9}"/>
    <cellStyle name="20% - Accent1 2 4 2 2 4 11" xfId="10865" xr:uid="{69A4B26F-741F-4F56-94DC-E26D6D219DAD}"/>
    <cellStyle name="20% - Accent1 2 4 2 2 4 2" xfId="10866" xr:uid="{8F2494D4-EEC7-4DF3-931F-30EA05CA9A67}"/>
    <cellStyle name="20% - Accent1 2 4 2 2 4 2 2" xfId="10867" xr:uid="{A2A85C98-1FB1-4CF7-B325-C896AA5AB4C0}"/>
    <cellStyle name="20% - Accent1 2 4 2 2 4 2 2 2" xfId="10868" xr:uid="{5318F6A5-E681-44D3-AE80-DB26F38225AA}"/>
    <cellStyle name="20% - Accent1 2 4 2 2 4 2 2 2 2" xfId="10869" xr:uid="{DD9B054A-D3BA-497B-9433-5A60074BEA43}"/>
    <cellStyle name="20% - Accent1 2 4 2 2 4 2 2 2 2 2" xfId="10870" xr:uid="{A16D1B43-56C2-478D-87F1-A4BDF83D6D1C}"/>
    <cellStyle name="20% - Accent1 2 4 2 2 4 2 2 2 3" xfId="10871" xr:uid="{2CD75189-B6A1-48C1-BD87-E9AC1567CE38}"/>
    <cellStyle name="20% - Accent1 2 4 2 2 4 2 2 3" xfId="10872" xr:uid="{D6933C82-8B46-4264-B094-4C26386C64F7}"/>
    <cellStyle name="20% - Accent1 2 4 2 2 4 2 2 3 2" xfId="10873" xr:uid="{62291475-DD28-47B5-8C7B-3F52DB5C0B3D}"/>
    <cellStyle name="20% - Accent1 2 4 2 2 4 2 2 4" xfId="10874" xr:uid="{06A3F56E-69F2-43C9-B1F0-A404E2BC7CDE}"/>
    <cellStyle name="20% - Accent1 2 4 2 2 4 2 3" xfId="10875" xr:uid="{E5A59AA8-8A00-4457-AEED-76FD6D6DEA28}"/>
    <cellStyle name="20% - Accent1 2 4 2 2 4 2 3 2" xfId="10876" xr:uid="{186449AB-AF2A-4F4F-B953-4DC5B0CDA0B0}"/>
    <cellStyle name="20% - Accent1 2 4 2 2 4 2 3 2 2" xfId="10877" xr:uid="{F5FAF5E5-2134-4BFD-A362-DD58DBAB3097}"/>
    <cellStyle name="20% - Accent1 2 4 2 2 4 2 3 2 2 2" xfId="10878" xr:uid="{E5B02A72-E271-4EE8-AB31-20DF1B99EF53}"/>
    <cellStyle name="20% - Accent1 2 4 2 2 4 2 3 2 3" xfId="10879" xr:uid="{9ADAB0F3-71A9-4127-95B3-20679302348A}"/>
    <cellStyle name="20% - Accent1 2 4 2 2 4 2 3 3" xfId="10880" xr:uid="{5E0B5968-D9B9-49B1-8D81-524F3499E13D}"/>
    <cellStyle name="20% - Accent1 2 4 2 2 4 2 3 3 2" xfId="10881" xr:uid="{6B740D55-9E14-4E88-BD3D-51612AC3F29F}"/>
    <cellStyle name="20% - Accent1 2 4 2 2 4 2 3 4" xfId="10882" xr:uid="{6FF86046-ACD5-4C3C-84FE-C7CFE55C4EC0}"/>
    <cellStyle name="20% - Accent1 2 4 2 2 4 2 4" xfId="10883" xr:uid="{5B6C3932-9545-44CD-AE9B-BF3C5BF257C8}"/>
    <cellStyle name="20% - Accent1 2 4 2 2 4 2 4 2" xfId="10884" xr:uid="{B6105F7A-B615-41D3-B2E9-93C956A8DFAB}"/>
    <cellStyle name="20% - Accent1 2 4 2 2 4 2 4 2 2" xfId="10885" xr:uid="{1EC5C085-5C48-4DA7-A5D7-41E15129A1BB}"/>
    <cellStyle name="20% - Accent1 2 4 2 2 4 2 4 2 2 2" xfId="10886" xr:uid="{4093888C-F207-440E-AA3D-070457F97753}"/>
    <cellStyle name="20% - Accent1 2 4 2 2 4 2 4 2 3" xfId="10887" xr:uid="{CAA6BD17-FA2A-48BC-9A3B-3587E1BC3580}"/>
    <cellStyle name="20% - Accent1 2 4 2 2 4 2 4 3" xfId="10888" xr:uid="{548E33FF-A593-45F6-B953-013AA24DC7B8}"/>
    <cellStyle name="20% - Accent1 2 4 2 2 4 2 4 3 2" xfId="10889" xr:uid="{F1659758-4B61-47B5-9815-66935221CA0E}"/>
    <cellStyle name="20% - Accent1 2 4 2 2 4 2 4 4" xfId="10890" xr:uid="{600F4F43-5184-48CD-A96F-FC1C8427C4DB}"/>
    <cellStyle name="20% - Accent1 2 4 2 2 4 2 5" xfId="10891" xr:uid="{5E1A71E9-1D4E-4206-A3CD-BB00E5AD7A22}"/>
    <cellStyle name="20% - Accent1 2 4 2 2 4 2 5 2" xfId="10892" xr:uid="{4D9F796D-7752-490B-83C1-84F7BB2A41A1}"/>
    <cellStyle name="20% - Accent1 2 4 2 2 4 2 5 2 2" xfId="10893" xr:uid="{7AEAB59C-8A4D-446D-B612-9A689B6D81C0}"/>
    <cellStyle name="20% - Accent1 2 4 2 2 4 2 5 3" xfId="10894" xr:uid="{6A816855-FBB2-4DBA-9AC6-023745CDDEDB}"/>
    <cellStyle name="20% - Accent1 2 4 2 2 4 2 6" xfId="10895" xr:uid="{2D089237-248B-4A8A-8BF6-95D6EC441B11}"/>
    <cellStyle name="20% - Accent1 2 4 2 2 4 2 6 2" xfId="10896" xr:uid="{0B7BF13A-7673-4846-94D4-EB96D4751764}"/>
    <cellStyle name="20% - Accent1 2 4 2 2 4 2 6 2 2" xfId="10897" xr:uid="{619A04D6-2825-4981-A82D-474E93F923EE}"/>
    <cellStyle name="20% - Accent1 2 4 2 2 4 2 6 3" xfId="10898" xr:uid="{3F1BFEE5-0B25-4DB1-A976-C144A01DF965}"/>
    <cellStyle name="20% - Accent1 2 4 2 2 4 2 7" xfId="10899" xr:uid="{B85B43AF-905A-43D6-B3D9-7A161B0C7BF5}"/>
    <cellStyle name="20% - Accent1 2 4 2 2 4 2 7 2" xfId="10900" xr:uid="{E8B97174-70C9-49D5-9ADB-B310718E44AD}"/>
    <cellStyle name="20% - Accent1 2 4 2 2 4 2 8" xfId="10901" xr:uid="{3F7F2E62-D273-4DBC-BCE3-D31469DD2917}"/>
    <cellStyle name="20% - Accent1 2 4 2 2 4 2 8 2" xfId="10902" xr:uid="{99C966BA-4E5F-4104-B16E-383900B73431}"/>
    <cellStyle name="20% - Accent1 2 4 2 2 4 2 9" xfId="10903" xr:uid="{FC180D99-56B5-4586-9B53-680F12BF86B8}"/>
    <cellStyle name="20% - Accent1 2 4 2 2 4 3" xfId="10904" xr:uid="{B7C80080-1AA8-4D9F-A2E8-8D66823DEBAB}"/>
    <cellStyle name="20% - Accent1 2 4 2 2 4 3 2" xfId="10905" xr:uid="{7690B1C8-C257-4CB0-BAEC-8305181FB803}"/>
    <cellStyle name="20% - Accent1 2 4 2 2 4 3 2 2" xfId="10906" xr:uid="{BC039986-41BC-4B3D-B748-5673401F92AD}"/>
    <cellStyle name="20% - Accent1 2 4 2 2 4 3 2 2 2" xfId="10907" xr:uid="{0C2F9A31-E3F2-4FC7-AD57-7028098E44A8}"/>
    <cellStyle name="20% - Accent1 2 4 2 2 4 3 2 2 2 2" xfId="10908" xr:uid="{C750A9D1-832F-4C8E-BB68-E8591308A38D}"/>
    <cellStyle name="20% - Accent1 2 4 2 2 4 3 2 2 3" xfId="10909" xr:uid="{431D6F35-902D-474E-80E3-1A04C96C02E6}"/>
    <cellStyle name="20% - Accent1 2 4 2 2 4 3 2 3" xfId="10910" xr:uid="{2D899770-C425-469C-BBA9-47CB9398EE18}"/>
    <cellStyle name="20% - Accent1 2 4 2 2 4 3 2 3 2" xfId="10911" xr:uid="{D168D7C1-EABE-4174-A301-6D1B093277A7}"/>
    <cellStyle name="20% - Accent1 2 4 2 2 4 3 2 4" xfId="10912" xr:uid="{E5CF3BC3-DE84-4F83-90E4-C69C8072FC6E}"/>
    <cellStyle name="20% - Accent1 2 4 2 2 4 3 3" xfId="10913" xr:uid="{AF844916-F0D8-45E6-89E4-AF0379D99432}"/>
    <cellStyle name="20% - Accent1 2 4 2 2 4 3 3 2" xfId="10914" xr:uid="{87DF26F7-1D11-413F-BE6D-3C24AD43E749}"/>
    <cellStyle name="20% - Accent1 2 4 2 2 4 3 3 2 2" xfId="10915" xr:uid="{4A277F18-A399-4F37-9978-3752E31969D5}"/>
    <cellStyle name="20% - Accent1 2 4 2 2 4 3 3 2 2 2" xfId="10916" xr:uid="{14E09A8A-E4B1-4C3A-ABFC-056BE5857821}"/>
    <cellStyle name="20% - Accent1 2 4 2 2 4 3 3 2 3" xfId="10917" xr:uid="{C7E50692-1564-4906-BB55-7273E6116DD7}"/>
    <cellStyle name="20% - Accent1 2 4 2 2 4 3 3 3" xfId="10918" xr:uid="{51463A95-6107-475E-993A-BE36B6A389AB}"/>
    <cellStyle name="20% - Accent1 2 4 2 2 4 3 3 3 2" xfId="10919" xr:uid="{3611C066-47CD-45BD-BF63-36761A75B940}"/>
    <cellStyle name="20% - Accent1 2 4 2 2 4 3 3 4" xfId="10920" xr:uid="{6F85633C-0FD2-4CE9-95FE-F8E9D527F7ED}"/>
    <cellStyle name="20% - Accent1 2 4 2 2 4 3 4" xfId="10921" xr:uid="{A9ABC7CB-9AA2-40C2-B79A-A6D0BEFE12DB}"/>
    <cellStyle name="20% - Accent1 2 4 2 2 4 3 4 2" xfId="10922" xr:uid="{10A9FC5D-70F9-4421-928C-6BF62E539759}"/>
    <cellStyle name="20% - Accent1 2 4 2 2 4 3 4 2 2" xfId="10923" xr:uid="{63465398-7C6D-4C57-BA37-09B0D0D2AAB1}"/>
    <cellStyle name="20% - Accent1 2 4 2 2 4 3 4 2 2 2" xfId="10924" xr:uid="{474ADAE4-94D4-45F7-8205-B6D279FD19D1}"/>
    <cellStyle name="20% - Accent1 2 4 2 2 4 3 4 2 3" xfId="10925" xr:uid="{FDE1D556-8D66-41A8-9839-E3F11923C8FD}"/>
    <cellStyle name="20% - Accent1 2 4 2 2 4 3 4 3" xfId="10926" xr:uid="{EA3A003A-C6EC-47A1-9F1C-E1329D784AF2}"/>
    <cellStyle name="20% - Accent1 2 4 2 2 4 3 4 3 2" xfId="10927" xr:uid="{88CE9425-A4DD-402B-880B-B09C64784EB2}"/>
    <cellStyle name="20% - Accent1 2 4 2 2 4 3 4 4" xfId="10928" xr:uid="{EAD12C7B-7C7D-46C6-AEFE-F8414F43780D}"/>
    <cellStyle name="20% - Accent1 2 4 2 2 4 3 5" xfId="10929" xr:uid="{D5C067B4-2F89-4AB0-BBE4-17C833D5634D}"/>
    <cellStyle name="20% - Accent1 2 4 2 2 4 3 5 2" xfId="10930" xr:uid="{975E2CF6-3A6D-4529-8665-09EF33551465}"/>
    <cellStyle name="20% - Accent1 2 4 2 2 4 3 5 2 2" xfId="10931" xr:uid="{C50D5B7D-D765-45CF-BB4F-4224342B3298}"/>
    <cellStyle name="20% - Accent1 2 4 2 2 4 3 5 3" xfId="10932" xr:uid="{24ADA9FB-8E30-4330-89BB-4E9D4BFDD00D}"/>
    <cellStyle name="20% - Accent1 2 4 2 2 4 3 6" xfId="10933" xr:uid="{9F81E026-65BE-4377-9A4F-7A7E12F141C9}"/>
    <cellStyle name="20% - Accent1 2 4 2 2 4 3 6 2" xfId="10934" xr:uid="{BABFBB5F-995F-435A-B6B8-9633B25F342B}"/>
    <cellStyle name="20% - Accent1 2 4 2 2 4 3 6 2 2" xfId="10935" xr:uid="{C511373A-6552-4562-8A70-C3CD0E81DC88}"/>
    <cellStyle name="20% - Accent1 2 4 2 2 4 3 6 3" xfId="10936" xr:uid="{6B17499E-45F4-4F02-AF7B-4DA7449961B9}"/>
    <cellStyle name="20% - Accent1 2 4 2 2 4 3 7" xfId="10937" xr:uid="{97305827-37C6-4CD5-A217-02DE3AD6D644}"/>
    <cellStyle name="20% - Accent1 2 4 2 2 4 3 7 2" xfId="10938" xr:uid="{4651249B-740A-426D-8A26-E68260915FA0}"/>
    <cellStyle name="20% - Accent1 2 4 2 2 4 3 8" xfId="10939" xr:uid="{1394576D-72AB-4D49-8836-8B6CE073DFED}"/>
    <cellStyle name="20% - Accent1 2 4 2 2 4 3 8 2" xfId="10940" xr:uid="{08E36E3F-EF05-4F12-82E4-542AE4A473C2}"/>
    <cellStyle name="20% - Accent1 2 4 2 2 4 3 9" xfId="10941" xr:uid="{C93F7DCE-7913-4D15-9EBB-963354A64324}"/>
    <cellStyle name="20% - Accent1 2 4 2 2 4 4" xfId="10942" xr:uid="{435A9C24-E253-4E83-95F2-4EBB74D2A168}"/>
    <cellStyle name="20% - Accent1 2 4 2 2 4 4 2" xfId="10943" xr:uid="{943D31CC-A35E-47D4-97DA-F1C5948EADEC}"/>
    <cellStyle name="20% - Accent1 2 4 2 2 4 4 2 2" xfId="10944" xr:uid="{ED657C68-8901-484D-A5CE-3B29F5D6409D}"/>
    <cellStyle name="20% - Accent1 2 4 2 2 4 4 2 2 2" xfId="10945" xr:uid="{B9C99CA9-46E0-4758-89D5-F9DECE6DFAF9}"/>
    <cellStyle name="20% - Accent1 2 4 2 2 4 4 2 3" xfId="10946" xr:uid="{F44DCF5B-78FD-41C2-84F9-BAE783657E3C}"/>
    <cellStyle name="20% - Accent1 2 4 2 2 4 4 3" xfId="10947" xr:uid="{A22272C0-AEBE-42E7-B129-A37CEB6FC1E2}"/>
    <cellStyle name="20% - Accent1 2 4 2 2 4 4 3 2" xfId="10948" xr:uid="{7A7C38D1-AB39-4376-983C-BEDF3339CA65}"/>
    <cellStyle name="20% - Accent1 2 4 2 2 4 4 4" xfId="10949" xr:uid="{888400C2-16B7-4FC1-95B1-6BBFFB997138}"/>
    <cellStyle name="20% - Accent1 2 4 2 2 4 5" xfId="10950" xr:uid="{2B64514F-1DFC-4E58-A3EA-0E2774E7839D}"/>
    <cellStyle name="20% - Accent1 2 4 2 2 4 5 2" xfId="10951" xr:uid="{518B4A88-814C-4B5D-873A-6ABE4847B242}"/>
    <cellStyle name="20% - Accent1 2 4 2 2 4 5 2 2" xfId="10952" xr:uid="{E5D6B016-51A8-4F17-9BEC-DA1990DF75F6}"/>
    <cellStyle name="20% - Accent1 2 4 2 2 4 5 2 2 2" xfId="10953" xr:uid="{3F43C577-EB4F-4DB7-BD4C-35AA681EBB10}"/>
    <cellStyle name="20% - Accent1 2 4 2 2 4 5 2 3" xfId="10954" xr:uid="{B33003DD-AF8D-4132-818C-862498A3F244}"/>
    <cellStyle name="20% - Accent1 2 4 2 2 4 5 3" xfId="10955" xr:uid="{C2735BEA-FCA4-4249-AEEA-D277B097141C}"/>
    <cellStyle name="20% - Accent1 2 4 2 2 4 5 3 2" xfId="10956" xr:uid="{8280D7D3-8234-4054-84B7-A6A50A67F218}"/>
    <cellStyle name="20% - Accent1 2 4 2 2 4 5 4" xfId="10957" xr:uid="{6B3C599C-7805-4469-95D3-F39A17899AB3}"/>
    <cellStyle name="20% - Accent1 2 4 2 2 4 6" xfId="10958" xr:uid="{BC1C916F-2AB1-4891-B14A-043F1749C0C2}"/>
    <cellStyle name="20% - Accent1 2 4 2 2 4 6 2" xfId="10959" xr:uid="{F8338C62-6951-49D0-9E80-2763DE2910A8}"/>
    <cellStyle name="20% - Accent1 2 4 2 2 4 6 2 2" xfId="10960" xr:uid="{8354729D-50AF-4053-A4AD-354EC930EEFD}"/>
    <cellStyle name="20% - Accent1 2 4 2 2 4 6 2 2 2" xfId="10961" xr:uid="{1BD9E53C-03F3-4FC9-8E91-DA32E55C52BE}"/>
    <cellStyle name="20% - Accent1 2 4 2 2 4 6 2 3" xfId="10962" xr:uid="{0DDAA616-98F8-4CF4-A2D1-E51FD115DAD8}"/>
    <cellStyle name="20% - Accent1 2 4 2 2 4 6 3" xfId="10963" xr:uid="{10536F59-6981-4C72-9320-0BD806848940}"/>
    <cellStyle name="20% - Accent1 2 4 2 2 4 6 3 2" xfId="10964" xr:uid="{B4C7F0AC-77CE-4084-BFF9-F1B00E033DEF}"/>
    <cellStyle name="20% - Accent1 2 4 2 2 4 6 4" xfId="10965" xr:uid="{C2336336-785A-451F-B809-905EFA3EB052}"/>
    <cellStyle name="20% - Accent1 2 4 2 2 4 7" xfId="10966" xr:uid="{1A257337-CCFA-4C14-8368-E28546A327F9}"/>
    <cellStyle name="20% - Accent1 2 4 2 2 4 7 2" xfId="10967" xr:uid="{ABC26A0C-23FB-4874-BB81-895B5CCA5768}"/>
    <cellStyle name="20% - Accent1 2 4 2 2 4 7 2 2" xfId="10968" xr:uid="{3B9C7E04-03CF-41E5-AE1E-F54C258E00BB}"/>
    <cellStyle name="20% - Accent1 2 4 2 2 4 7 3" xfId="10969" xr:uid="{06F979D7-E850-4BB5-889E-2FD506F19F4D}"/>
    <cellStyle name="20% - Accent1 2 4 2 2 4 8" xfId="10970" xr:uid="{C40A24FE-9DB0-4CDF-AFF2-2AA73A43DA0B}"/>
    <cellStyle name="20% - Accent1 2 4 2 2 4 8 2" xfId="10971" xr:uid="{18A7A046-1A7F-45D2-AB0E-03F25F0BB0EF}"/>
    <cellStyle name="20% - Accent1 2 4 2 2 4 8 2 2" xfId="10972" xr:uid="{C4118F70-35E4-486B-908B-100C9A27D202}"/>
    <cellStyle name="20% - Accent1 2 4 2 2 4 8 3" xfId="10973" xr:uid="{4B144B1C-79C5-4099-A3CD-279EBD1BED35}"/>
    <cellStyle name="20% - Accent1 2 4 2 2 4 9" xfId="10974" xr:uid="{716D90A4-9E5F-4AC1-AF25-EF124F0421E8}"/>
    <cellStyle name="20% - Accent1 2 4 2 2 4 9 2" xfId="10975" xr:uid="{FF9518E2-758C-4D70-AF4D-7DF4D49C0848}"/>
    <cellStyle name="20% - Accent1 2 4 2 2 5" xfId="10976" xr:uid="{0283A5F2-ABC2-4F38-A41B-D7BD56C92399}"/>
    <cellStyle name="20% - Accent1 2 4 2 2 5 2" xfId="10977" xr:uid="{8B27550E-E991-4FCB-8C05-3D7C2E35D9AD}"/>
    <cellStyle name="20% - Accent1 2 4 2 2 5 2 2" xfId="10978" xr:uid="{9469BF76-706C-4887-902D-F8C9664A6714}"/>
    <cellStyle name="20% - Accent1 2 4 2 2 5 2 2 2" xfId="10979" xr:uid="{AFDFDF21-0515-4B93-837D-FC48BAAEBBE1}"/>
    <cellStyle name="20% - Accent1 2 4 2 2 5 2 2 2 2" xfId="10980" xr:uid="{A90D38FD-FD09-48D6-9E36-56E19C5A6ABC}"/>
    <cellStyle name="20% - Accent1 2 4 2 2 5 2 2 3" xfId="10981" xr:uid="{71891EED-A925-4822-B2A9-629C5B367B5A}"/>
    <cellStyle name="20% - Accent1 2 4 2 2 5 2 3" xfId="10982" xr:uid="{EDEB1745-88C0-4024-8B5E-4124BBA69BEA}"/>
    <cellStyle name="20% - Accent1 2 4 2 2 5 2 3 2" xfId="10983" xr:uid="{6F339F9A-8CE9-42FF-8D0A-004A72558278}"/>
    <cellStyle name="20% - Accent1 2 4 2 2 5 2 4" xfId="10984" xr:uid="{60012EA5-AB6A-4C9F-8027-7404D8E7F3AE}"/>
    <cellStyle name="20% - Accent1 2 4 2 2 5 3" xfId="10985" xr:uid="{6C1F70E0-46E3-40E3-A6D6-EEB094ED1CA1}"/>
    <cellStyle name="20% - Accent1 2 4 2 2 5 3 2" xfId="10986" xr:uid="{66694779-16AC-4582-AA0E-0518FBF72206}"/>
    <cellStyle name="20% - Accent1 2 4 2 2 5 3 2 2" xfId="10987" xr:uid="{41BCACB3-072B-4272-A253-53933128826E}"/>
    <cellStyle name="20% - Accent1 2 4 2 2 5 3 2 2 2" xfId="10988" xr:uid="{3035316F-4ED5-4D23-9C51-7A1F0F36AED8}"/>
    <cellStyle name="20% - Accent1 2 4 2 2 5 3 2 3" xfId="10989" xr:uid="{7487F1E7-07A7-4B01-A746-DEA2C1519822}"/>
    <cellStyle name="20% - Accent1 2 4 2 2 5 3 3" xfId="10990" xr:uid="{C7DCFDE4-8742-400A-B4F0-F727D3E2AD0E}"/>
    <cellStyle name="20% - Accent1 2 4 2 2 5 3 3 2" xfId="10991" xr:uid="{0EEDD9C7-06C2-4843-AC47-15520769F002}"/>
    <cellStyle name="20% - Accent1 2 4 2 2 5 3 4" xfId="10992" xr:uid="{5990BB9A-3C70-440B-ACE9-6DEB597E6618}"/>
    <cellStyle name="20% - Accent1 2 4 2 2 5 4" xfId="10993" xr:uid="{08272B35-3FBA-4E41-BD8D-960056D21577}"/>
    <cellStyle name="20% - Accent1 2 4 2 2 5 4 2" xfId="10994" xr:uid="{E7A2905E-AB1D-44C3-971C-9786108CE05F}"/>
    <cellStyle name="20% - Accent1 2 4 2 2 5 4 2 2" xfId="10995" xr:uid="{91465435-329D-49F6-A297-2D2BEC7D9D6F}"/>
    <cellStyle name="20% - Accent1 2 4 2 2 5 4 2 2 2" xfId="10996" xr:uid="{C0B11ED9-68A5-4249-8060-D3A89FB9D106}"/>
    <cellStyle name="20% - Accent1 2 4 2 2 5 4 2 3" xfId="10997" xr:uid="{17403266-A804-462A-9132-D4D72EF643F6}"/>
    <cellStyle name="20% - Accent1 2 4 2 2 5 4 3" xfId="10998" xr:uid="{102F66C3-C148-4CE8-A560-A4B2206A18A0}"/>
    <cellStyle name="20% - Accent1 2 4 2 2 5 4 3 2" xfId="10999" xr:uid="{EF194469-0FA0-4DA5-9948-79F39AAC7E74}"/>
    <cellStyle name="20% - Accent1 2 4 2 2 5 4 4" xfId="11000" xr:uid="{5A01EB80-D971-49B9-86D3-1758A29CA9BA}"/>
    <cellStyle name="20% - Accent1 2 4 2 2 5 5" xfId="11001" xr:uid="{C20F3735-F0D1-4625-8977-D05C95B4A01E}"/>
    <cellStyle name="20% - Accent1 2 4 2 2 5 5 2" xfId="11002" xr:uid="{5D78395E-C887-474B-9210-4884D160CF59}"/>
    <cellStyle name="20% - Accent1 2 4 2 2 5 5 2 2" xfId="11003" xr:uid="{F7C6A1A4-728C-431C-9581-9A0CE6B1B0F5}"/>
    <cellStyle name="20% - Accent1 2 4 2 2 5 5 3" xfId="11004" xr:uid="{41384A7E-93E5-4C6D-B98C-502B39DB6999}"/>
    <cellStyle name="20% - Accent1 2 4 2 2 5 6" xfId="11005" xr:uid="{233CC395-2955-47FC-9086-686B9A4E8A3A}"/>
    <cellStyle name="20% - Accent1 2 4 2 2 5 6 2" xfId="11006" xr:uid="{384482E2-B9AD-4741-8C86-5A244461CAC1}"/>
    <cellStyle name="20% - Accent1 2 4 2 2 5 6 2 2" xfId="11007" xr:uid="{3D8D448B-A45F-4481-ACCD-F3BA72F9B3FA}"/>
    <cellStyle name="20% - Accent1 2 4 2 2 5 6 3" xfId="11008" xr:uid="{AEEBEDA3-70F5-4251-965E-A74A982D6DB1}"/>
    <cellStyle name="20% - Accent1 2 4 2 2 5 7" xfId="11009" xr:uid="{D6FAA02D-89B4-4C35-B487-762286983B93}"/>
    <cellStyle name="20% - Accent1 2 4 2 2 5 7 2" xfId="11010" xr:uid="{5C0DD075-6FD4-448E-AD63-D6D64C12E0D2}"/>
    <cellStyle name="20% - Accent1 2 4 2 2 5 8" xfId="11011" xr:uid="{3FB10895-07E2-44DD-9449-19EB55B6A63E}"/>
    <cellStyle name="20% - Accent1 2 4 2 2 5 8 2" xfId="11012" xr:uid="{F8BA49F0-0031-4099-B6FE-169B95CCB0FC}"/>
    <cellStyle name="20% - Accent1 2 4 2 2 5 9" xfId="11013" xr:uid="{F751B89E-A2F6-45A4-9462-9027D189EB77}"/>
    <cellStyle name="20% - Accent1 2 4 2 2 6" xfId="11014" xr:uid="{F0C32243-00CA-4362-B680-C03BCCAEEEE5}"/>
    <cellStyle name="20% - Accent1 2 4 2 2 6 2" xfId="11015" xr:uid="{15A56E81-210B-43E5-966F-4EA908DBC6A5}"/>
    <cellStyle name="20% - Accent1 2 4 2 2 6 2 2" xfId="11016" xr:uid="{1DD141E3-A45D-49A5-8136-CCB60A405E63}"/>
    <cellStyle name="20% - Accent1 2 4 2 2 6 2 2 2" xfId="11017" xr:uid="{DC039193-75D8-4823-A48C-74E5693FD3D5}"/>
    <cellStyle name="20% - Accent1 2 4 2 2 6 2 2 2 2" xfId="11018" xr:uid="{3922052A-38D7-4F25-9D09-291C667E2E68}"/>
    <cellStyle name="20% - Accent1 2 4 2 2 6 2 2 3" xfId="11019" xr:uid="{091D48FE-69B2-4CCC-98DC-51D0712577F7}"/>
    <cellStyle name="20% - Accent1 2 4 2 2 6 2 3" xfId="11020" xr:uid="{051BB229-1592-47B8-9EB8-F7410EE89FF4}"/>
    <cellStyle name="20% - Accent1 2 4 2 2 6 2 3 2" xfId="11021" xr:uid="{C95E22D9-D7BE-4A1C-9C18-E6FADC37B06C}"/>
    <cellStyle name="20% - Accent1 2 4 2 2 6 2 4" xfId="11022" xr:uid="{5BE5F464-B59C-4CF6-898B-279833B7449F}"/>
    <cellStyle name="20% - Accent1 2 4 2 2 6 3" xfId="11023" xr:uid="{6CB2595D-AC36-418A-A235-6E5D0E649BC4}"/>
    <cellStyle name="20% - Accent1 2 4 2 2 6 3 2" xfId="11024" xr:uid="{9CE639E3-C835-4E66-901C-4240A4EE3312}"/>
    <cellStyle name="20% - Accent1 2 4 2 2 6 3 2 2" xfId="11025" xr:uid="{99F40A17-FE54-4B02-B500-D4A5960D6E7E}"/>
    <cellStyle name="20% - Accent1 2 4 2 2 6 3 2 2 2" xfId="11026" xr:uid="{1BBA23B5-B297-47EB-B1DF-C9FB2D7EB217}"/>
    <cellStyle name="20% - Accent1 2 4 2 2 6 3 2 3" xfId="11027" xr:uid="{875E589A-FE7B-43A1-A43C-CB99D0237CE9}"/>
    <cellStyle name="20% - Accent1 2 4 2 2 6 3 3" xfId="11028" xr:uid="{02F367A9-1C38-4320-86B6-09017C39C6D0}"/>
    <cellStyle name="20% - Accent1 2 4 2 2 6 3 3 2" xfId="11029" xr:uid="{6338F4E5-15E7-44EB-8B26-4901B81A5ECF}"/>
    <cellStyle name="20% - Accent1 2 4 2 2 6 3 4" xfId="11030" xr:uid="{52D7E344-D5F6-417D-AA46-A0F4DDDF2069}"/>
    <cellStyle name="20% - Accent1 2 4 2 2 6 4" xfId="11031" xr:uid="{0046ECF5-B69F-47B6-A874-C228D3F74A67}"/>
    <cellStyle name="20% - Accent1 2 4 2 2 6 4 2" xfId="11032" xr:uid="{9306DF90-E2A7-4A4B-AB68-04769275F0C9}"/>
    <cellStyle name="20% - Accent1 2 4 2 2 6 4 2 2" xfId="11033" xr:uid="{A99F3859-8A58-4BD8-A224-187C95E4A6FD}"/>
    <cellStyle name="20% - Accent1 2 4 2 2 6 4 2 2 2" xfId="11034" xr:uid="{2B3D7D73-73B2-4A49-A15F-C8508238A8C8}"/>
    <cellStyle name="20% - Accent1 2 4 2 2 6 4 2 3" xfId="11035" xr:uid="{9CA136BF-B1D6-4347-9F96-706AAFFC643E}"/>
    <cellStyle name="20% - Accent1 2 4 2 2 6 4 3" xfId="11036" xr:uid="{8B27C96F-6D82-4AFC-B012-B0C7B2880F31}"/>
    <cellStyle name="20% - Accent1 2 4 2 2 6 4 3 2" xfId="11037" xr:uid="{FEEE5720-A944-4125-9E99-41A6D6E4FC21}"/>
    <cellStyle name="20% - Accent1 2 4 2 2 6 4 4" xfId="11038" xr:uid="{7AEA8797-C545-4CB9-8490-25773DB6DC9C}"/>
    <cellStyle name="20% - Accent1 2 4 2 2 6 5" xfId="11039" xr:uid="{5A2E5270-FC65-4B48-9902-2B51FABB1E8F}"/>
    <cellStyle name="20% - Accent1 2 4 2 2 6 5 2" xfId="11040" xr:uid="{90F8C744-3CC8-4E6A-9AD2-82657B415CA0}"/>
    <cellStyle name="20% - Accent1 2 4 2 2 6 5 2 2" xfId="11041" xr:uid="{F075ABC9-7C0A-4D70-A553-8B6A9765932C}"/>
    <cellStyle name="20% - Accent1 2 4 2 2 6 5 3" xfId="11042" xr:uid="{C8161ED6-4FC1-4AC0-BF18-2BBBF1C516C4}"/>
    <cellStyle name="20% - Accent1 2 4 2 2 6 6" xfId="11043" xr:uid="{581A8FFC-1AD5-4593-A01E-3FBC9B121A45}"/>
    <cellStyle name="20% - Accent1 2 4 2 2 6 6 2" xfId="11044" xr:uid="{4D7ADF0B-F32B-405C-8404-E54A86E95C96}"/>
    <cellStyle name="20% - Accent1 2 4 2 2 6 6 2 2" xfId="11045" xr:uid="{91C3AB00-854C-4D11-97D7-5DAC24422A39}"/>
    <cellStyle name="20% - Accent1 2 4 2 2 6 6 3" xfId="11046" xr:uid="{A3AE0DEF-08EA-43FC-BAF5-D5783F4E861A}"/>
    <cellStyle name="20% - Accent1 2 4 2 2 6 7" xfId="11047" xr:uid="{AA7B3937-5CA5-4EF7-96BB-2A17D9C3F029}"/>
    <cellStyle name="20% - Accent1 2 4 2 2 6 7 2" xfId="11048" xr:uid="{FB88178E-56DA-4E48-A83E-950B46F13D1A}"/>
    <cellStyle name="20% - Accent1 2 4 2 2 6 8" xfId="11049" xr:uid="{8F79E99C-28E5-4244-A283-3CF5BF841052}"/>
    <cellStyle name="20% - Accent1 2 4 2 2 6 8 2" xfId="11050" xr:uid="{90DB41AD-92B6-4245-B423-D7D7BF0E50CB}"/>
    <cellStyle name="20% - Accent1 2 4 2 2 6 9" xfId="11051" xr:uid="{4826E848-8FA1-4667-9824-800D531D1A62}"/>
    <cellStyle name="20% - Accent1 2 4 2 2 7" xfId="11052" xr:uid="{F9AA3B67-CA46-4604-A14E-9266298A8C03}"/>
    <cellStyle name="20% - Accent1 2 4 2 2 7 2" xfId="11053" xr:uid="{1CBD3222-3BBE-49F0-87D5-C13684AFABBA}"/>
    <cellStyle name="20% - Accent1 2 4 2 2 7 2 2" xfId="11054" xr:uid="{5150EE37-98EB-4461-A759-857F36E7965E}"/>
    <cellStyle name="20% - Accent1 2 4 2 2 7 2 2 2" xfId="11055" xr:uid="{B09C0ECC-3159-48EC-A9EE-331DCCA402BE}"/>
    <cellStyle name="20% - Accent1 2 4 2 2 7 2 3" xfId="11056" xr:uid="{8CA7FA90-36F7-4A87-87F3-6B0DB17977BD}"/>
    <cellStyle name="20% - Accent1 2 4 2 2 7 3" xfId="11057" xr:uid="{DE684599-842D-40FA-B2CE-17532FB0634B}"/>
    <cellStyle name="20% - Accent1 2 4 2 2 7 3 2" xfId="11058" xr:uid="{B362B361-3648-49FD-9096-4BFE6FD1DD13}"/>
    <cellStyle name="20% - Accent1 2 4 2 2 7 4" xfId="11059" xr:uid="{D97DA4A8-3D6D-47BB-9FD9-1EDE230925D7}"/>
    <cellStyle name="20% - Accent1 2 4 2 2 8" xfId="11060" xr:uid="{8941B8FB-DBA3-4A35-AA8A-DAC47758364C}"/>
    <cellStyle name="20% - Accent1 2 4 2 2 8 2" xfId="11061" xr:uid="{F6F00523-2F9F-47C6-AA7C-EDFDCB92FC16}"/>
    <cellStyle name="20% - Accent1 2 4 2 2 8 2 2" xfId="11062" xr:uid="{23927C20-2F5C-41F8-BD42-77D06FB44DE6}"/>
    <cellStyle name="20% - Accent1 2 4 2 2 8 2 2 2" xfId="11063" xr:uid="{59642FAE-235E-4E5C-AC7F-4C5E74C17353}"/>
    <cellStyle name="20% - Accent1 2 4 2 2 8 2 3" xfId="11064" xr:uid="{A5EA1872-EC51-4593-8D74-95CDA43F5483}"/>
    <cellStyle name="20% - Accent1 2 4 2 2 8 3" xfId="11065" xr:uid="{56A1210C-E6C6-4822-A7E3-56BEDC4AD056}"/>
    <cellStyle name="20% - Accent1 2 4 2 2 8 3 2" xfId="11066" xr:uid="{86DEA95E-F491-4116-8653-0768272C40B9}"/>
    <cellStyle name="20% - Accent1 2 4 2 2 8 4" xfId="11067" xr:uid="{D9E1ACB6-C242-4BD7-AC44-7EA25FC180D0}"/>
    <cellStyle name="20% - Accent1 2 4 2 2 9" xfId="11068" xr:uid="{20A12135-C8C1-45D0-8288-D70802CE1C67}"/>
    <cellStyle name="20% - Accent1 2 4 2 2 9 2" xfId="11069" xr:uid="{D06BC708-3BA0-45A5-AF2E-2329233006AC}"/>
    <cellStyle name="20% - Accent1 2 4 2 2 9 2 2" xfId="11070" xr:uid="{548D725A-EE79-4DD2-94A0-F9889E53C73D}"/>
    <cellStyle name="20% - Accent1 2 4 2 2 9 2 2 2" xfId="11071" xr:uid="{C82C7B41-79A2-45C1-BA1B-CD7DCA4F1CCE}"/>
    <cellStyle name="20% - Accent1 2 4 2 2 9 2 3" xfId="11072" xr:uid="{08C3B575-6AE5-49ED-AE9A-FB373A2468FD}"/>
    <cellStyle name="20% - Accent1 2 4 2 2 9 3" xfId="11073" xr:uid="{4F63919E-7E2E-486F-9611-3144DFF4F6B9}"/>
    <cellStyle name="20% - Accent1 2 4 2 2 9 3 2" xfId="11074" xr:uid="{D586D4C2-24CC-4BC0-9164-072FC5C5B59A}"/>
    <cellStyle name="20% - Accent1 2 4 2 2 9 4" xfId="11075" xr:uid="{A9DE4F20-EB49-46CD-956C-68426E262A4E}"/>
    <cellStyle name="20% - Accent1 2 4 2 3" xfId="11076" xr:uid="{0D12E5E1-D953-469C-81D9-8B7D21BC2C2A}"/>
    <cellStyle name="20% - Accent1 2 4 2 3 10" xfId="11077" xr:uid="{CF051C77-9A69-4CBF-9D87-2B25CFB615CC}"/>
    <cellStyle name="20% - Accent1 2 4 2 3 10 2" xfId="11078" xr:uid="{69630041-611D-4793-A67C-F4152769B0F1}"/>
    <cellStyle name="20% - Accent1 2 4 2 3 11" xfId="11079" xr:uid="{92C7AB13-9985-417A-815A-90D248507E67}"/>
    <cellStyle name="20% - Accent1 2 4 2 3 2" xfId="11080" xr:uid="{766FCD22-A93D-422D-9805-377E4A9B75AC}"/>
    <cellStyle name="20% - Accent1 2 4 2 3 2 2" xfId="11081" xr:uid="{3743B441-3551-4B75-A2C6-999B9B25FCB6}"/>
    <cellStyle name="20% - Accent1 2 4 2 3 2 2 2" xfId="11082" xr:uid="{D03BD3AC-BC08-4961-A011-B9376B72FA3D}"/>
    <cellStyle name="20% - Accent1 2 4 2 3 2 2 2 2" xfId="11083" xr:uid="{0D4D541E-E2B7-4641-88CB-6630D35EF7F5}"/>
    <cellStyle name="20% - Accent1 2 4 2 3 2 2 2 2 2" xfId="11084" xr:uid="{1BCFE6EB-3372-40E4-BC88-04546CB1EAA6}"/>
    <cellStyle name="20% - Accent1 2 4 2 3 2 2 2 3" xfId="11085" xr:uid="{A1E89B68-36CD-4FD3-8E1D-C6F523957E01}"/>
    <cellStyle name="20% - Accent1 2 4 2 3 2 2 3" xfId="11086" xr:uid="{C5B485F4-C637-4349-8625-140B5D81AA91}"/>
    <cellStyle name="20% - Accent1 2 4 2 3 2 2 3 2" xfId="11087" xr:uid="{198F0C4E-15C1-4FF6-8F65-AD18DAB57EAF}"/>
    <cellStyle name="20% - Accent1 2 4 2 3 2 2 4" xfId="11088" xr:uid="{24B57DEF-F44F-4F8A-80A1-827B0983B4FC}"/>
    <cellStyle name="20% - Accent1 2 4 2 3 2 3" xfId="11089" xr:uid="{C763D400-F9A5-4712-867A-E0FB206E96EA}"/>
    <cellStyle name="20% - Accent1 2 4 2 3 2 3 2" xfId="11090" xr:uid="{9881D70D-F49C-4BD9-8FCC-5D442D6182D5}"/>
    <cellStyle name="20% - Accent1 2 4 2 3 2 3 2 2" xfId="11091" xr:uid="{97064704-2CA3-4F9D-B46D-DFF553634E45}"/>
    <cellStyle name="20% - Accent1 2 4 2 3 2 3 2 2 2" xfId="11092" xr:uid="{32925908-2AC9-4F5E-AE50-159405251697}"/>
    <cellStyle name="20% - Accent1 2 4 2 3 2 3 2 3" xfId="11093" xr:uid="{6E9C83CE-E57A-4F91-8F15-3F106C55E24C}"/>
    <cellStyle name="20% - Accent1 2 4 2 3 2 3 3" xfId="11094" xr:uid="{D38E9364-CA3B-4526-9DA7-E11D11975189}"/>
    <cellStyle name="20% - Accent1 2 4 2 3 2 3 3 2" xfId="11095" xr:uid="{750BEBD9-74BC-4EAA-949F-6A0D755F69A6}"/>
    <cellStyle name="20% - Accent1 2 4 2 3 2 3 4" xfId="11096" xr:uid="{157D23B3-9DCD-43BE-A7D1-61DCDB4DD4AC}"/>
    <cellStyle name="20% - Accent1 2 4 2 3 2 4" xfId="11097" xr:uid="{085EB8CE-234C-412B-A108-26501AFED4B1}"/>
    <cellStyle name="20% - Accent1 2 4 2 3 2 4 2" xfId="11098" xr:uid="{EC728C35-D77C-4C45-8ADB-32C01F376D34}"/>
    <cellStyle name="20% - Accent1 2 4 2 3 2 4 2 2" xfId="11099" xr:uid="{EE98FE74-4DD0-4791-B04B-11BB4CCAB589}"/>
    <cellStyle name="20% - Accent1 2 4 2 3 2 4 2 2 2" xfId="11100" xr:uid="{F2760C07-1156-4961-9882-D895D1F3D26B}"/>
    <cellStyle name="20% - Accent1 2 4 2 3 2 4 2 3" xfId="11101" xr:uid="{9E1AABDB-1430-4F16-8D4C-6B2A43BF23CE}"/>
    <cellStyle name="20% - Accent1 2 4 2 3 2 4 3" xfId="11102" xr:uid="{43B46620-A496-44ED-AAA0-7D6F795C9DB3}"/>
    <cellStyle name="20% - Accent1 2 4 2 3 2 4 3 2" xfId="11103" xr:uid="{192F67E9-5C91-4B4C-BE90-3C30BB16278B}"/>
    <cellStyle name="20% - Accent1 2 4 2 3 2 4 4" xfId="11104" xr:uid="{B82A37D6-BA3F-459A-82AB-61975A914807}"/>
    <cellStyle name="20% - Accent1 2 4 2 3 2 5" xfId="11105" xr:uid="{5B5764F3-6E8D-4275-BBBF-7E5F96334DD1}"/>
    <cellStyle name="20% - Accent1 2 4 2 3 2 5 2" xfId="11106" xr:uid="{75D74C02-7135-41E7-8B6D-F4974B5F33FF}"/>
    <cellStyle name="20% - Accent1 2 4 2 3 2 5 2 2" xfId="11107" xr:uid="{9345151E-DD8F-4D1F-AC68-AFC100B49DA0}"/>
    <cellStyle name="20% - Accent1 2 4 2 3 2 5 3" xfId="11108" xr:uid="{7F3C0A03-95DB-453D-A468-715B8BD4CC2B}"/>
    <cellStyle name="20% - Accent1 2 4 2 3 2 6" xfId="11109" xr:uid="{6BC3AE15-F378-4C84-ADEE-A82D158D9355}"/>
    <cellStyle name="20% - Accent1 2 4 2 3 2 6 2" xfId="11110" xr:uid="{6AF8A0FB-4FD6-402C-A518-E840CEE6E077}"/>
    <cellStyle name="20% - Accent1 2 4 2 3 2 6 2 2" xfId="11111" xr:uid="{67C90465-C3CC-4C73-A0F4-86310262686C}"/>
    <cellStyle name="20% - Accent1 2 4 2 3 2 6 3" xfId="11112" xr:uid="{39908D93-A4B4-4AF2-BAD3-BE2FD3F79AC0}"/>
    <cellStyle name="20% - Accent1 2 4 2 3 2 7" xfId="11113" xr:uid="{CC98EBE7-0409-484B-8742-5C9D1D75613F}"/>
    <cellStyle name="20% - Accent1 2 4 2 3 2 7 2" xfId="11114" xr:uid="{859DB8CB-6D30-40B0-B03B-502452AC1040}"/>
    <cellStyle name="20% - Accent1 2 4 2 3 2 8" xfId="11115" xr:uid="{9E711E20-F9F3-40EC-B9EB-1F889BC196C9}"/>
    <cellStyle name="20% - Accent1 2 4 2 3 2 8 2" xfId="11116" xr:uid="{BDFBB1FD-3553-4913-8517-3026318CC041}"/>
    <cellStyle name="20% - Accent1 2 4 2 3 2 9" xfId="11117" xr:uid="{BF91539F-E3D8-45F8-8C60-A789A2BC0FCD}"/>
    <cellStyle name="20% - Accent1 2 4 2 3 3" xfId="11118" xr:uid="{A29D3690-A992-4E2A-8F31-AE91060AF7B5}"/>
    <cellStyle name="20% - Accent1 2 4 2 3 3 2" xfId="11119" xr:uid="{441A1B74-E77F-47FF-A573-C9CFCBA26043}"/>
    <cellStyle name="20% - Accent1 2 4 2 3 3 2 2" xfId="11120" xr:uid="{6A686BFC-E39D-4ADB-BDD5-618F219DD934}"/>
    <cellStyle name="20% - Accent1 2 4 2 3 3 2 2 2" xfId="11121" xr:uid="{61F1207C-34E0-4CA9-8C97-86B50CCBE44C}"/>
    <cellStyle name="20% - Accent1 2 4 2 3 3 2 2 2 2" xfId="11122" xr:uid="{8030B946-49F1-4033-9A19-EBB165159EC4}"/>
    <cellStyle name="20% - Accent1 2 4 2 3 3 2 2 3" xfId="11123" xr:uid="{964F6E3B-E0BF-460B-85CC-2CFBB49A6B6A}"/>
    <cellStyle name="20% - Accent1 2 4 2 3 3 2 3" xfId="11124" xr:uid="{DDBCF639-7A56-4BED-8288-95A8050E4C14}"/>
    <cellStyle name="20% - Accent1 2 4 2 3 3 2 3 2" xfId="11125" xr:uid="{D088FA52-7A0E-4C26-84FD-501686C13E39}"/>
    <cellStyle name="20% - Accent1 2 4 2 3 3 2 4" xfId="11126" xr:uid="{06179484-9B0A-4E93-BF77-ADF0FDCCA8D2}"/>
    <cellStyle name="20% - Accent1 2 4 2 3 3 3" xfId="11127" xr:uid="{19DC8916-259E-45BC-987F-C819C25AE03F}"/>
    <cellStyle name="20% - Accent1 2 4 2 3 3 3 2" xfId="11128" xr:uid="{6CF08CC9-13DC-496B-BCF0-33F4BB2EB60E}"/>
    <cellStyle name="20% - Accent1 2 4 2 3 3 3 2 2" xfId="11129" xr:uid="{796D8D92-EF68-4B1C-86B9-B317139F50DC}"/>
    <cellStyle name="20% - Accent1 2 4 2 3 3 3 2 2 2" xfId="11130" xr:uid="{F93D54F3-97D9-453A-9111-8B5483A99AA7}"/>
    <cellStyle name="20% - Accent1 2 4 2 3 3 3 2 3" xfId="11131" xr:uid="{4459F688-068B-4B83-8F6F-8F0EA5CC48E9}"/>
    <cellStyle name="20% - Accent1 2 4 2 3 3 3 3" xfId="11132" xr:uid="{0D1B7DE2-91BA-4730-A520-7D49F35D2DF9}"/>
    <cellStyle name="20% - Accent1 2 4 2 3 3 3 3 2" xfId="11133" xr:uid="{7C4B19AA-2399-4378-B44E-B62A88A94BC4}"/>
    <cellStyle name="20% - Accent1 2 4 2 3 3 3 4" xfId="11134" xr:uid="{8C5A02B2-FA44-466A-8BE3-F810CDEBC5EE}"/>
    <cellStyle name="20% - Accent1 2 4 2 3 3 4" xfId="11135" xr:uid="{86031A9E-9E7D-4035-BD9D-C1660005F885}"/>
    <cellStyle name="20% - Accent1 2 4 2 3 3 4 2" xfId="11136" xr:uid="{2A91898C-7972-4BE5-81C3-EA7E887EE4BE}"/>
    <cellStyle name="20% - Accent1 2 4 2 3 3 4 2 2" xfId="11137" xr:uid="{912C6C4C-F64B-48EB-8B5C-447696CAE3A7}"/>
    <cellStyle name="20% - Accent1 2 4 2 3 3 4 2 2 2" xfId="11138" xr:uid="{0BBCE9B1-4DDA-4699-99DC-CFFF8CDD3492}"/>
    <cellStyle name="20% - Accent1 2 4 2 3 3 4 2 3" xfId="11139" xr:uid="{0AEC0119-A8FE-4C3F-9D25-00EE765512EC}"/>
    <cellStyle name="20% - Accent1 2 4 2 3 3 4 3" xfId="11140" xr:uid="{AC5808B5-4468-4C17-9C0D-813E50E0C3BB}"/>
    <cellStyle name="20% - Accent1 2 4 2 3 3 4 3 2" xfId="11141" xr:uid="{6175C2D2-1B27-4E82-AA97-B5B8D9319215}"/>
    <cellStyle name="20% - Accent1 2 4 2 3 3 4 4" xfId="11142" xr:uid="{CDB6440B-6489-4907-A68C-74BED6E2EE37}"/>
    <cellStyle name="20% - Accent1 2 4 2 3 3 5" xfId="11143" xr:uid="{DBD83ECF-3339-47B8-A3C0-62682F1F7C79}"/>
    <cellStyle name="20% - Accent1 2 4 2 3 3 5 2" xfId="11144" xr:uid="{A579E8B6-6CD0-4AAE-92FB-DA52EFBC1B45}"/>
    <cellStyle name="20% - Accent1 2 4 2 3 3 5 2 2" xfId="11145" xr:uid="{8A154A52-995C-4198-ACA1-B3F9E40EF9B0}"/>
    <cellStyle name="20% - Accent1 2 4 2 3 3 5 3" xfId="11146" xr:uid="{6D44CF29-5C61-47D2-895E-7455928F5381}"/>
    <cellStyle name="20% - Accent1 2 4 2 3 3 6" xfId="11147" xr:uid="{1BE03428-09C8-4249-91AE-600A4337B39F}"/>
    <cellStyle name="20% - Accent1 2 4 2 3 3 6 2" xfId="11148" xr:uid="{4E0477A4-3D25-4457-9DE9-0A2B2F3345F6}"/>
    <cellStyle name="20% - Accent1 2 4 2 3 3 6 2 2" xfId="11149" xr:uid="{751B0DED-E46A-4CC6-A625-5D59A95B2EFD}"/>
    <cellStyle name="20% - Accent1 2 4 2 3 3 6 3" xfId="11150" xr:uid="{5A87A7FE-6D79-458D-BEE2-EB69C0612996}"/>
    <cellStyle name="20% - Accent1 2 4 2 3 3 7" xfId="11151" xr:uid="{3AD81CD1-9133-4F8B-9892-863EAF9AE77C}"/>
    <cellStyle name="20% - Accent1 2 4 2 3 3 7 2" xfId="11152" xr:uid="{9C4C093E-D030-4021-8602-C6336E900299}"/>
    <cellStyle name="20% - Accent1 2 4 2 3 3 8" xfId="11153" xr:uid="{EFA7BBA2-335A-4211-BF2F-6BB5A3B73700}"/>
    <cellStyle name="20% - Accent1 2 4 2 3 3 8 2" xfId="11154" xr:uid="{DD506B59-493F-4921-AF74-1F1D4BE94093}"/>
    <cellStyle name="20% - Accent1 2 4 2 3 3 9" xfId="11155" xr:uid="{FA0160A0-0088-4D8C-A60B-7BBA758B2BC6}"/>
    <cellStyle name="20% - Accent1 2 4 2 3 4" xfId="11156" xr:uid="{246F2331-5D0F-4465-A6A6-E46021BAE4F4}"/>
    <cellStyle name="20% - Accent1 2 4 2 3 4 2" xfId="11157" xr:uid="{DF7EF891-4D6B-4A36-AEF1-BC4856FC23CB}"/>
    <cellStyle name="20% - Accent1 2 4 2 3 4 2 2" xfId="11158" xr:uid="{E10414C7-B21E-4672-9A00-E49CBD1B484A}"/>
    <cellStyle name="20% - Accent1 2 4 2 3 4 2 2 2" xfId="11159" xr:uid="{EEDB4643-F833-4C45-BED7-4A720A84F0C8}"/>
    <cellStyle name="20% - Accent1 2 4 2 3 4 2 3" xfId="11160" xr:uid="{8A44FA15-F86B-40AF-A5C6-6E32FA7C7BFB}"/>
    <cellStyle name="20% - Accent1 2 4 2 3 4 3" xfId="11161" xr:uid="{410D5ADE-5B52-4EB1-A23B-919567F1D2EF}"/>
    <cellStyle name="20% - Accent1 2 4 2 3 4 3 2" xfId="11162" xr:uid="{5FA576B9-F3B9-44B2-B596-CB2711089286}"/>
    <cellStyle name="20% - Accent1 2 4 2 3 4 4" xfId="11163" xr:uid="{48362054-E27F-4CBD-815A-F4BB8E9C246E}"/>
    <cellStyle name="20% - Accent1 2 4 2 3 5" xfId="11164" xr:uid="{DAB80B08-5D50-4859-9460-5F099B9973EE}"/>
    <cellStyle name="20% - Accent1 2 4 2 3 5 2" xfId="11165" xr:uid="{3CC643A8-A83C-4133-BA9F-CA3FC33C3693}"/>
    <cellStyle name="20% - Accent1 2 4 2 3 5 2 2" xfId="11166" xr:uid="{FDD354B0-98AE-4C3D-849A-677C6D4954E9}"/>
    <cellStyle name="20% - Accent1 2 4 2 3 5 2 2 2" xfId="11167" xr:uid="{09ABFD13-1645-4E5D-9815-567F6784901F}"/>
    <cellStyle name="20% - Accent1 2 4 2 3 5 2 3" xfId="11168" xr:uid="{DD385B32-0BA2-4C60-9B66-9703C49C5A4F}"/>
    <cellStyle name="20% - Accent1 2 4 2 3 5 3" xfId="11169" xr:uid="{F8CE64DF-2275-444E-AC2A-380559077623}"/>
    <cellStyle name="20% - Accent1 2 4 2 3 5 3 2" xfId="11170" xr:uid="{C1511BF9-59AD-49C0-BD09-7E7D285705F6}"/>
    <cellStyle name="20% - Accent1 2 4 2 3 5 4" xfId="11171" xr:uid="{B0F1239D-5E88-49CC-8716-4ED9D0BE4A7B}"/>
    <cellStyle name="20% - Accent1 2 4 2 3 6" xfId="11172" xr:uid="{B141D053-911F-44F8-AA3B-554DD361247D}"/>
    <cellStyle name="20% - Accent1 2 4 2 3 6 2" xfId="11173" xr:uid="{DB887816-AF9D-4D0B-8C91-8D815D799C48}"/>
    <cellStyle name="20% - Accent1 2 4 2 3 6 2 2" xfId="11174" xr:uid="{63A29CAB-E16C-41A8-BC3A-BA0C7AC6B7A7}"/>
    <cellStyle name="20% - Accent1 2 4 2 3 6 2 2 2" xfId="11175" xr:uid="{439B0E06-8CE3-4C7E-8901-0E5DF678CA34}"/>
    <cellStyle name="20% - Accent1 2 4 2 3 6 2 3" xfId="11176" xr:uid="{53073954-83C5-4BD5-A434-627206373F48}"/>
    <cellStyle name="20% - Accent1 2 4 2 3 6 3" xfId="11177" xr:uid="{37C4A17D-D1CE-4166-8792-4F3442A32AD4}"/>
    <cellStyle name="20% - Accent1 2 4 2 3 6 3 2" xfId="11178" xr:uid="{4C28514E-4E3C-404E-984B-E9D305D7DCB6}"/>
    <cellStyle name="20% - Accent1 2 4 2 3 6 4" xfId="11179" xr:uid="{337299DD-F21B-422C-8A24-AB7F55DAD99C}"/>
    <cellStyle name="20% - Accent1 2 4 2 3 7" xfId="11180" xr:uid="{BFCFE370-C1B2-4040-A257-8544F7F03453}"/>
    <cellStyle name="20% - Accent1 2 4 2 3 7 2" xfId="11181" xr:uid="{DDB38DF8-6C00-4DE7-8B6D-08884CF3B204}"/>
    <cellStyle name="20% - Accent1 2 4 2 3 7 2 2" xfId="11182" xr:uid="{8E6AD08E-DDAC-49DA-B3B4-D5F995509FCB}"/>
    <cellStyle name="20% - Accent1 2 4 2 3 7 3" xfId="11183" xr:uid="{FE448931-C17D-473B-AC75-49C96BDACF1A}"/>
    <cellStyle name="20% - Accent1 2 4 2 3 8" xfId="11184" xr:uid="{43011E2C-A30A-4C77-B7A5-EB63B077E5D8}"/>
    <cellStyle name="20% - Accent1 2 4 2 3 8 2" xfId="11185" xr:uid="{C4411EEF-1C80-4ECA-9CCF-4833D5E544C3}"/>
    <cellStyle name="20% - Accent1 2 4 2 3 8 2 2" xfId="11186" xr:uid="{DE19D23C-20AA-48AC-8179-551A8CEEE390}"/>
    <cellStyle name="20% - Accent1 2 4 2 3 8 3" xfId="11187" xr:uid="{026FB7F8-D63B-47C7-B51E-841B9EBCC2E3}"/>
    <cellStyle name="20% - Accent1 2 4 2 3 9" xfId="11188" xr:uid="{47A3C0FE-99B7-4D98-8F31-C5133A8255FD}"/>
    <cellStyle name="20% - Accent1 2 4 2 3 9 2" xfId="11189" xr:uid="{E33E6471-3AE7-4F38-AB08-043555ECC6D7}"/>
    <cellStyle name="20% - Accent1 2 4 2 4" xfId="11190" xr:uid="{570E559C-946F-49A0-A381-CD66F39B2586}"/>
    <cellStyle name="20% - Accent1 2 4 2 4 10" xfId="11191" xr:uid="{20F7D817-2E45-45F8-8EA4-1B9CF7CF6736}"/>
    <cellStyle name="20% - Accent1 2 4 2 4 10 2" xfId="11192" xr:uid="{DE45EA1E-51C0-4880-9ED2-FDB118BAC72C}"/>
    <cellStyle name="20% - Accent1 2 4 2 4 11" xfId="11193" xr:uid="{E3C681FF-78E8-461A-BBC2-8B96DEC505D8}"/>
    <cellStyle name="20% - Accent1 2 4 2 4 2" xfId="11194" xr:uid="{E174D552-A3B3-4F5A-99BA-9E0E30AAF831}"/>
    <cellStyle name="20% - Accent1 2 4 2 4 2 2" xfId="11195" xr:uid="{091380ED-8479-48FC-AB92-EB38F40A0860}"/>
    <cellStyle name="20% - Accent1 2 4 2 4 2 2 2" xfId="11196" xr:uid="{E74712BA-4FA2-4BCD-A556-F22C399DFF14}"/>
    <cellStyle name="20% - Accent1 2 4 2 4 2 2 2 2" xfId="11197" xr:uid="{D7F27BB8-72D5-492C-BFE4-B82F2BD8C838}"/>
    <cellStyle name="20% - Accent1 2 4 2 4 2 2 2 2 2" xfId="11198" xr:uid="{750939D7-1746-4B2B-9A47-A62023A0F71E}"/>
    <cellStyle name="20% - Accent1 2 4 2 4 2 2 2 3" xfId="11199" xr:uid="{3FB16001-BEE1-4870-9A69-753CEBE3B4E6}"/>
    <cellStyle name="20% - Accent1 2 4 2 4 2 2 3" xfId="11200" xr:uid="{73F506AF-7C27-49F5-9DB2-9205212BEE19}"/>
    <cellStyle name="20% - Accent1 2 4 2 4 2 2 3 2" xfId="11201" xr:uid="{5DD696BA-A46E-4EF2-A034-A120C23A9DE7}"/>
    <cellStyle name="20% - Accent1 2 4 2 4 2 2 4" xfId="11202" xr:uid="{8C6F8950-717E-4E45-9E30-B23C92C7D145}"/>
    <cellStyle name="20% - Accent1 2 4 2 4 2 3" xfId="11203" xr:uid="{7EE0D979-9AFA-4067-BEF5-4F0ADF2C88BF}"/>
    <cellStyle name="20% - Accent1 2 4 2 4 2 3 2" xfId="11204" xr:uid="{21C37DA7-D0D9-4021-AC4A-FFC5FF97E0B7}"/>
    <cellStyle name="20% - Accent1 2 4 2 4 2 3 2 2" xfId="11205" xr:uid="{48F0C16C-BFFF-434E-891F-CBA1206D7BDF}"/>
    <cellStyle name="20% - Accent1 2 4 2 4 2 3 2 2 2" xfId="11206" xr:uid="{B2F972B1-EA59-481B-9A31-C1FB914CCB9F}"/>
    <cellStyle name="20% - Accent1 2 4 2 4 2 3 2 3" xfId="11207" xr:uid="{71CF8438-4FB0-4364-988F-BDD5F0BBA18E}"/>
    <cellStyle name="20% - Accent1 2 4 2 4 2 3 3" xfId="11208" xr:uid="{18A14ACD-A0A8-489F-A541-E5C0DA0D681A}"/>
    <cellStyle name="20% - Accent1 2 4 2 4 2 3 3 2" xfId="11209" xr:uid="{B95E797E-AD2E-4FC9-A0A2-C86F005B16F0}"/>
    <cellStyle name="20% - Accent1 2 4 2 4 2 3 4" xfId="11210" xr:uid="{9A16F908-5983-42DE-A2E4-188ED54AF5CE}"/>
    <cellStyle name="20% - Accent1 2 4 2 4 2 4" xfId="11211" xr:uid="{8D7E5B98-F5F0-40D7-9481-C0DC32711E16}"/>
    <cellStyle name="20% - Accent1 2 4 2 4 2 4 2" xfId="11212" xr:uid="{F482DF1C-EC8D-4723-8AFD-8DBA822102E4}"/>
    <cellStyle name="20% - Accent1 2 4 2 4 2 4 2 2" xfId="11213" xr:uid="{BA17B890-4EDF-4C73-B8DD-19CBFB59373C}"/>
    <cellStyle name="20% - Accent1 2 4 2 4 2 4 2 2 2" xfId="11214" xr:uid="{BCD54727-FD38-4E4C-AE37-9400DCC71FD3}"/>
    <cellStyle name="20% - Accent1 2 4 2 4 2 4 2 3" xfId="11215" xr:uid="{C351439F-611A-43DE-9F98-76D17F1D7FC1}"/>
    <cellStyle name="20% - Accent1 2 4 2 4 2 4 3" xfId="11216" xr:uid="{FB4FB435-1514-4266-B81F-6549D941EFEA}"/>
    <cellStyle name="20% - Accent1 2 4 2 4 2 4 3 2" xfId="11217" xr:uid="{AA712D32-2230-46DE-9C73-9829CF3FBEA2}"/>
    <cellStyle name="20% - Accent1 2 4 2 4 2 4 4" xfId="11218" xr:uid="{EA76C6C2-EBED-4530-B2A4-FBB003F4936D}"/>
    <cellStyle name="20% - Accent1 2 4 2 4 2 5" xfId="11219" xr:uid="{8BCF0C48-1460-4128-BF37-5E33E5020A0F}"/>
    <cellStyle name="20% - Accent1 2 4 2 4 2 5 2" xfId="11220" xr:uid="{1BAA6AF3-9C58-424A-BA78-934585DA93C8}"/>
    <cellStyle name="20% - Accent1 2 4 2 4 2 5 2 2" xfId="11221" xr:uid="{211262CF-3971-4211-A182-82CEC54C6B93}"/>
    <cellStyle name="20% - Accent1 2 4 2 4 2 5 3" xfId="11222" xr:uid="{EECFA02D-CE5C-47A2-96FC-1702A936DBE2}"/>
    <cellStyle name="20% - Accent1 2 4 2 4 2 6" xfId="11223" xr:uid="{D5E8D1B1-80E4-44D0-B7F0-8346510B0F00}"/>
    <cellStyle name="20% - Accent1 2 4 2 4 2 6 2" xfId="11224" xr:uid="{A8544753-8904-4EAE-8049-6FB14B4F8897}"/>
    <cellStyle name="20% - Accent1 2 4 2 4 2 6 2 2" xfId="11225" xr:uid="{1C7379A7-3709-4FB7-8669-F2317E7D1681}"/>
    <cellStyle name="20% - Accent1 2 4 2 4 2 6 3" xfId="11226" xr:uid="{22F626CD-BFF6-4152-9B09-43B56E6B39CF}"/>
    <cellStyle name="20% - Accent1 2 4 2 4 2 7" xfId="11227" xr:uid="{A5998F62-4F47-45EF-ABCF-5E54C54D7740}"/>
    <cellStyle name="20% - Accent1 2 4 2 4 2 7 2" xfId="11228" xr:uid="{E7DDF207-7B7B-4A8A-B1DD-057C8143DF94}"/>
    <cellStyle name="20% - Accent1 2 4 2 4 2 8" xfId="11229" xr:uid="{8DF256AD-851C-4C46-AE30-40F648F3DA67}"/>
    <cellStyle name="20% - Accent1 2 4 2 4 2 8 2" xfId="11230" xr:uid="{CE61D06A-04B5-435E-8F06-A45B7A7C70B4}"/>
    <cellStyle name="20% - Accent1 2 4 2 4 2 9" xfId="11231" xr:uid="{BA0413C3-A59C-40A8-BEAD-FBD19986EAD0}"/>
    <cellStyle name="20% - Accent1 2 4 2 4 3" xfId="11232" xr:uid="{5E7012C6-2A19-4ABE-A42B-8A643A897884}"/>
    <cellStyle name="20% - Accent1 2 4 2 4 3 2" xfId="11233" xr:uid="{36E3906D-7950-486D-982D-9E7DBEA52E92}"/>
    <cellStyle name="20% - Accent1 2 4 2 4 3 2 2" xfId="11234" xr:uid="{73D6802C-B3C3-4A1C-8305-CF05C45F566D}"/>
    <cellStyle name="20% - Accent1 2 4 2 4 3 2 2 2" xfId="11235" xr:uid="{DE87824C-BF37-4BEE-8703-408441C00620}"/>
    <cellStyle name="20% - Accent1 2 4 2 4 3 2 2 2 2" xfId="11236" xr:uid="{6BEF5D40-08ED-436D-B2E2-360064339491}"/>
    <cellStyle name="20% - Accent1 2 4 2 4 3 2 2 3" xfId="11237" xr:uid="{2804C80F-EE0C-4CFD-AECA-E875AAD0247E}"/>
    <cellStyle name="20% - Accent1 2 4 2 4 3 2 3" xfId="11238" xr:uid="{08AFBBB3-3E65-493A-9610-14650E062D1B}"/>
    <cellStyle name="20% - Accent1 2 4 2 4 3 2 3 2" xfId="11239" xr:uid="{AEFEC4B4-3A92-42FD-988E-D742C4DC63BB}"/>
    <cellStyle name="20% - Accent1 2 4 2 4 3 2 4" xfId="11240" xr:uid="{15B32D11-5A96-41AC-8B00-1166565D1320}"/>
    <cellStyle name="20% - Accent1 2 4 2 4 3 3" xfId="11241" xr:uid="{6069E193-4F83-411E-AA0F-51E376FF75EA}"/>
    <cellStyle name="20% - Accent1 2 4 2 4 3 3 2" xfId="11242" xr:uid="{981E04DA-10F6-4F08-AFFA-E80BFD78A0B9}"/>
    <cellStyle name="20% - Accent1 2 4 2 4 3 3 2 2" xfId="11243" xr:uid="{9DEFDA43-A141-42E4-9147-B3BF88C1F33E}"/>
    <cellStyle name="20% - Accent1 2 4 2 4 3 3 2 2 2" xfId="11244" xr:uid="{ECC3B254-D6B8-4ECB-8A9C-5B954DA875C9}"/>
    <cellStyle name="20% - Accent1 2 4 2 4 3 3 2 3" xfId="11245" xr:uid="{8DB03461-4BA9-48EE-8099-52A4CF31BCCD}"/>
    <cellStyle name="20% - Accent1 2 4 2 4 3 3 3" xfId="11246" xr:uid="{45B133F9-13B3-4429-9917-257A8880A831}"/>
    <cellStyle name="20% - Accent1 2 4 2 4 3 3 3 2" xfId="11247" xr:uid="{0C16B7E4-F65E-4D3E-ADE5-1FE588CBE28F}"/>
    <cellStyle name="20% - Accent1 2 4 2 4 3 3 4" xfId="11248" xr:uid="{6399C7A5-52A1-4366-9AA7-760F94700403}"/>
    <cellStyle name="20% - Accent1 2 4 2 4 3 4" xfId="11249" xr:uid="{EAF84A69-9CCA-461A-87D8-C3EBC9B790C9}"/>
    <cellStyle name="20% - Accent1 2 4 2 4 3 4 2" xfId="11250" xr:uid="{0612276C-0860-43B9-959A-90771F1DC310}"/>
    <cellStyle name="20% - Accent1 2 4 2 4 3 4 2 2" xfId="11251" xr:uid="{CE72436F-2F11-48B3-9409-9D517AFFC7A1}"/>
    <cellStyle name="20% - Accent1 2 4 2 4 3 4 2 2 2" xfId="11252" xr:uid="{90F667E7-6FBF-407F-8AFF-38E327834FCF}"/>
    <cellStyle name="20% - Accent1 2 4 2 4 3 4 2 3" xfId="11253" xr:uid="{E7C0FA49-E79B-416D-B5DE-9E6173DFD238}"/>
    <cellStyle name="20% - Accent1 2 4 2 4 3 4 3" xfId="11254" xr:uid="{BE885F2F-175B-43D3-890A-A3CA82348B9C}"/>
    <cellStyle name="20% - Accent1 2 4 2 4 3 4 3 2" xfId="11255" xr:uid="{0535AE00-500A-4065-9545-BA696907E422}"/>
    <cellStyle name="20% - Accent1 2 4 2 4 3 4 4" xfId="11256" xr:uid="{1520BB7C-4293-41E0-BF7C-123F1962D7D2}"/>
    <cellStyle name="20% - Accent1 2 4 2 4 3 5" xfId="11257" xr:uid="{C97C84E0-8226-4707-AFC1-7B2379ED93AE}"/>
    <cellStyle name="20% - Accent1 2 4 2 4 3 5 2" xfId="11258" xr:uid="{FEA3D618-3A29-4D63-8C0C-5AEB0FB1ED02}"/>
    <cellStyle name="20% - Accent1 2 4 2 4 3 5 2 2" xfId="11259" xr:uid="{D5EBB5F5-79D6-4510-B4ED-CE3466E7EC3A}"/>
    <cellStyle name="20% - Accent1 2 4 2 4 3 5 3" xfId="11260" xr:uid="{ECBA5DFE-0772-49F8-B4AF-142C9D409AF0}"/>
    <cellStyle name="20% - Accent1 2 4 2 4 3 6" xfId="11261" xr:uid="{3A4EDB5A-4920-46E1-95B1-EA6891B8F131}"/>
    <cellStyle name="20% - Accent1 2 4 2 4 3 6 2" xfId="11262" xr:uid="{B15AC915-5F7D-4396-AC62-30F9FB0300A4}"/>
    <cellStyle name="20% - Accent1 2 4 2 4 3 6 2 2" xfId="11263" xr:uid="{062693F0-503C-4202-98F9-B8FDAD89F0C7}"/>
    <cellStyle name="20% - Accent1 2 4 2 4 3 6 3" xfId="11264" xr:uid="{D6112CD6-1D1C-4D00-835D-4186294F14E6}"/>
    <cellStyle name="20% - Accent1 2 4 2 4 3 7" xfId="11265" xr:uid="{2D01A0A5-6805-40B0-AAC7-5B61AC410AEE}"/>
    <cellStyle name="20% - Accent1 2 4 2 4 3 7 2" xfId="11266" xr:uid="{47000272-CC72-43B7-BAFB-EDD602EB6DF0}"/>
    <cellStyle name="20% - Accent1 2 4 2 4 3 8" xfId="11267" xr:uid="{8187C52D-1665-4E52-85C6-BE1C87FCFE57}"/>
    <cellStyle name="20% - Accent1 2 4 2 4 3 8 2" xfId="11268" xr:uid="{450FD1F2-52B6-4447-AFA0-5EAB18366F24}"/>
    <cellStyle name="20% - Accent1 2 4 2 4 3 9" xfId="11269" xr:uid="{253DF8EC-9ED6-4EB8-8324-084736357868}"/>
    <cellStyle name="20% - Accent1 2 4 2 4 4" xfId="11270" xr:uid="{6357ED5B-2F95-46C6-99CA-25353723B172}"/>
    <cellStyle name="20% - Accent1 2 4 2 4 4 2" xfId="11271" xr:uid="{CFBA57DD-9914-44D6-BF21-68AE679B0B4D}"/>
    <cellStyle name="20% - Accent1 2 4 2 4 4 2 2" xfId="11272" xr:uid="{BB1E5429-F1C7-4CE7-97ED-5D85B3C65D1B}"/>
    <cellStyle name="20% - Accent1 2 4 2 4 4 2 2 2" xfId="11273" xr:uid="{93030B0B-C2F3-487A-A485-0A25F7E3DBB1}"/>
    <cellStyle name="20% - Accent1 2 4 2 4 4 2 3" xfId="11274" xr:uid="{2CF6459B-952C-434D-BE50-6B46274F8FDE}"/>
    <cellStyle name="20% - Accent1 2 4 2 4 4 3" xfId="11275" xr:uid="{60CA5153-D337-4C1F-81B6-C916D1DE5A81}"/>
    <cellStyle name="20% - Accent1 2 4 2 4 4 3 2" xfId="11276" xr:uid="{B90B8201-3D2E-4935-92D6-C0E14B16A30C}"/>
    <cellStyle name="20% - Accent1 2 4 2 4 4 4" xfId="11277" xr:uid="{1A31BD5D-979F-4D02-BE64-0A13978F2AE3}"/>
    <cellStyle name="20% - Accent1 2 4 2 4 5" xfId="11278" xr:uid="{906B2CEE-F1AB-4BA8-947C-7E2C004CF9F1}"/>
    <cellStyle name="20% - Accent1 2 4 2 4 5 2" xfId="11279" xr:uid="{59F215FA-A010-4631-8C4F-F26C74A40B8A}"/>
    <cellStyle name="20% - Accent1 2 4 2 4 5 2 2" xfId="11280" xr:uid="{EE58C038-624A-4E18-AB27-39D87442FB24}"/>
    <cellStyle name="20% - Accent1 2 4 2 4 5 2 2 2" xfId="11281" xr:uid="{0FA87F42-6625-4ECB-88A1-8E235FADE771}"/>
    <cellStyle name="20% - Accent1 2 4 2 4 5 2 3" xfId="11282" xr:uid="{5CAA6DC3-1E91-4CCD-BB85-E8D1DAA98737}"/>
    <cellStyle name="20% - Accent1 2 4 2 4 5 3" xfId="11283" xr:uid="{E48B88CE-27BE-4CBA-9D00-716082517001}"/>
    <cellStyle name="20% - Accent1 2 4 2 4 5 3 2" xfId="11284" xr:uid="{5FC290B5-6D0D-417A-8488-2FF88FA88E1E}"/>
    <cellStyle name="20% - Accent1 2 4 2 4 5 4" xfId="11285" xr:uid="{F86F3E6D-3295-4D5F-9CC9-219C6D3F9A0F}"/>
    <cellStyle name="20% - Accent1 2 4 2 4 6" xfId="11286" xr:uid="{4C6F9A4A-F186-49A8-9049-C7CD884D2339}"/>
    <cellStyle name="20% - Accent1 2 4 2 4 6 2" xfId="11287" xr:uid="{36A3A19D-9C08-4D72-A3AF-E5364341FBA0}"/>
    <cellStyle name="20% - Accent1 2 4 2 4 6 2 2" xfId="11288" xr:uid="{33568DF0-44DA-4732-9F72-35F904C1CF13}"/>
    <cellStyle name="20% - Accent1 2 4 2 4 6 2 2 2" xfId="11289" xr:uid="{202385A5-C665-46BB-AAD2-B339AF2E84DC}"/>
    <cellStyle name="20% - Accent1 2 4 2 4 6 2 3" xfId="11290" xr:uid="{5A0833AC-D719-48B3-8180-5D94363E70FD}"/>
    <cellStyle name="20% - Accent1 2 4 2 4 6 3" xfId="11291" xr:uid="{D97FD117-31C0-4C40-8292-E4EAAA9A1563}"/>
    <cellStyle name="20% - Accent1 2 4 2 4 6 3 2" xfId="11292" xr:uid="{010383AA-7F53-44DD-A94B-A75B1E9A2AF7}"/>
    <cellStyle name="20% - Accent1 2 4 2 4 6 4" xfId="11293" xr:uid="{5CB097DA-1C2F-4309-8E96-1D9220BD4800}"/>
    <cellStyle name="20% - Accent1 2 4 2 4 7" xfId="11294" xr:uid="{8A379E57-8FCA-4E6F-8898-43E8608B4A0E}"/>
    <cellStyle name="20% - Accent1 2 4 2 4 7 2" xfId="11295" xr:uid="{44B02423-01CE-4C9F-9F41-1AA65664157F}"/>
    <cellStyle name="20% - Accent1 2 4 2 4 7 2 2" xfId="11296" xr:uid="{CD748030-4527-4A0D-BE74-632F49A76E54}"/>
    <cellStyle name="20% - Accent1 2 4 2 4 7 3" xfId="11297" xr:uid="{4F98B738-A388-4BAE-8C1B-CF2031DCE730}"/>
    <cellStyle name="20% - Accent1 2 4 2 4 8" xfId="11298" xr:uid="{C546047B-0EB3-42B8-8403-08A793A71BFC}"/>
    <cellStyle name="20% - Accent1 2 4 2 4 8 2" xfId="11299" xr:uid="{C815654F-3FB9-4180-BE15-0BD2CC123CAD}"/>
    <cellStyle name="20% - Accent1 2 4 2 4 8 2 2" xfId="11300" xr:uid="{4F53695F-6EF0-42CD-A8A6-021334A065D3}"/>
    <cellStyle name="20% - Accent1 2 4 2 4 8 3" xfId="11301" xr:uid="{2753403B-D733-4536-85DD-05EF3E8371EA}"/>
    <cellStyle name="20% - Accent1 2 4 2 4 9" xfId="11302" xr:uid="{4E87E350-3BD8-41CD-89BE-A947B9FF33FF}"/>
    <cellStyle name="20% - Accent1 2 4 2 4 9 2" xfId="11303" xr:uid="{2B2B713F-C4D9-44A4-8AA3-FAA5C353F9BC}"/>
    <cellStyle name="20% - Accent1 2 4 2 5" xfId="11304" xr:uid="{7852E94F-1B4E-483A-BB41-DBA3CED379CC}"/>
    <cellStyle name="20% - Accent1 2 4 2 5 10" xfId="11305" xr:uid="{315F7D86-6F45-4D88-B693-CC24D977367C}"/>
    <cellStyle name="20% - Accent1 2 4 2 5 10 2" xfId="11306" xr:uid="{2E23F707-72CD-4330-B202-C74718CCC175}"/>
    <cellStyle name="20% - Accent1 2 4 2 5 11" xfId="11307" xr:uid="{4801077E-7AB5-4A67-BC6E-A4208387F51D}"/>
    <cellStyle name="20% - Accent1 2 4 2 5 2" xfId="11308" xr:uid="{2FC40FE9-A5E4-49C8-9D39-64F00DF24DCC}"/>
    <cellStyle name="20% - Accent1 2 4 2 5 2 2" xfId="11309" xr:uid="{264F294B-AAD7-48DE-A50B-358CB68B814C}"/>
    <cellStyle name="20% - Accent1 2 4 2 5 2 2 2" xfId="11310" xr:uid="{6B2F093A-9CE7-41B2-958F-4392E140A7A7}"/>
    <cellStyle name="20% - Accent1 2 4 2 5 2 2 2 2" xfId="11311" xr:uid="{B627CB58-D28E-4DCA-ABB9-C97FDE2D7498}"/>
    <cellStyle name="20% - Accent1 2 4 2 5 2 2 2 2 2" xfId="11312" xr:uid="{3D88CAE7-1789-4344-8CB7-EF750679C461}"/>
    <cellStyle name="20% - Accent1 2 4 2 5 2 2 2 3" xfId="11313" xr:uid="{0104EF48-13EE-4CFB-803B-89D246E9B641}"/>
    <cellStyle name="20% - Accent1 2 4 2 5 2 2 3" xfId="11314" xr:uid="{D5BFFF79-F6AB-4E04-80E1-3116AF24542F}"/>
    <cellStyle name="20% - Accent1 2 4 2 5 2 2 3 2" xfId="11315" xr:uid="{C048BE19-CBD0-40E8-82B0-E6A865E05974}"/>
    <cellStyle name="20% - Accent1 2 4 2 5 2 2 4" xfId="11316" xr:uid="{20984B46-824C-427E-8EC6-978FB8F1238C}"/>
    <cellStyle name="20% - Accent1 2 4 2 5 2 3" xfId="11317" xr:uid="{327B78E6-F38A-4DA0-8944-95F5FD43E4BC}"/>
    <cellStyle name="20% - Accent1 2 4 2 5 2 3 2" xfId="11318" xr:uid="{0D6A88DC-9A0F-426B-B778-42A1E3488530}"/>
    <cellStyle name="20% - Accent1 2 4 2 5 2 3 2 2" xfId="11319" xr:uid="{09E0E918-97EE-4BCB-9154-0888050F0538}"/>
    <cellStyle name="20% - Accent1 2 4 2 5 2 3 2 2 2" xfId="11320" xr:uid="{1FD657F5-0C5A-4A64-ADE6-F4DA8798BDF2}"/>
    <cellStyle name="20% - Accent1 2 4 2 5 2 3 2 3" xfId="11321" xr:uid="{5025E108-E6C7-4EF4-A65A-2F6BA9D5F1E3}"/>
    <cellStyle name="20% - Accent1 2 4 2 5 2 3 3" xfId="11322" xr:uid="{989C0E9A-0EFD-4DF5-9AEC-96758071A1D5}"/>
    <cellStyle name="20% - Accent1 2 4 2 5 2 3 3 2" xfId="11323" xr:uid="{1AEA2BC2-0467-44F3-91C2-7CBDCC1F0361}"/>
    <cellStyle name="20% - Accent1 2 4 2 5 2 3 4" xfId="11324" xr:uid="{FFD278B0-3699-4D06-8BD9-C98DA2206BEA}"/>
    <cellStyle name="20% - Accent1 2 4 2 5 2 4" xfId="11325" xr:uid="{37921831-B3B5-47C6-A416-4F0E2A1E118A}"/>
    <cellStyle name="20% - Accent1 2 4 2 5 2 4 2" xfId="11326" xr:uid="{B819F9A1-70EB-4018-BF18-53692D19CFFF}"/>
    <cellStyle name="20% - Accent1 2 4 2 5 2 4 2 2" xfId="11327" xr:uid="{5C30FEBA-CC5F-4E37-B383-55F13D2C9A64}"/>
    <cellStyle name="20% - Accent1 2 4 2 5 2 4 2 2 2" xfId="11328" xr:uid="{CCE25DA2-D4D6-4191-8144-71B2FBBE8988}"/>
    <cellStyle name="20% - Accent1 2 4 2 5 2 4 2 3" xfId="11329" xr:uid="{E503D25C-94DB-4EB0-ADBC-6461A67BBB5C}"/>
    <cellStyle name="20% - Accent1 2 4 2 5 2 4 3" xfId="11330" xr:uid="{6C808709-21FC-4456-84A4-5540197DF326}"/>
    <cellStyle name="20% - Accent1 2 4 2 5 2 4 3 2" xfId="11331" xr:uid="{8EB7A106-3483-4922-90B7-6619699A2325}"/>
    <cellStyle name="20% - Accent1 2 4 2 5 2 4 4" xfId="11332" xr:uid="{B919A3A4-AC25-4976-809F-408884F19E1E}"/>
    <cellStyle name="20% - Accent1 2 4 2 5 2 5" xfId="11333" xr:uid="{14224386-1F6A-4108-879F-C2816155BD6A}"/>
    <cellStyle name="20% - Accent1 2 4 2 5 2 5 2" xfId="11334" xr:uid="{5458A037-9E51-4484-B300-43C678109A19}"/>
    <cellStyle name="20% - Accent1 2 4 2 5 2 5 2 2" xfId="11335" xr:uid="{551E7385-E797-4751-9B62-3F89D77E6ED3}"/>
    <cellStyle name="20% - Accent1 2 4 2 5 2 5 3" xfId="11336" xr:uid="{43DA50F8-F060-48D3-8C0F-FD1B5727E5C2}"/>
    <cellStyle name="20% - Accent1 2 4 2 5 2 6" xfId="11337" xr:uid="{D61ECC61-3D13-4870-88E6-AFAB8A3BC6E4}"/>
    <cellStyle name="20% - Accent1 2 4 2 5 2 6 2" xfId="11338" xr:uid="{D6974705-43D7-467A-81CD-B0B88FD0FAA2}"/>
    <cellStyle name="20% - Accent1 2 4 2 5 2 6 2 2" xfId="11339" xr:uid="{24328B8C-135A-40E7-8492-B046AAD6DE02}"/>
    <cellStyle name="20% - Accent1 2 4 2 5 2 6 3" xfId="11340" xr:uid="{F24D5035-D55B-4159-8B41-7320AFB7831E}"/>
    <cellStyle name="20% - Accent1 2 4 2 5 2 7" xfId="11341" xr:uid="{9A410A7E-0434-429D-92ED-DCEC1D931364}"/>
    <cellStyle name="20% - Accent1 2 4 2 5 2 7 2" xfId="11342" xr:uid="{4B454120-067A-48FA-BE36-ACA20ED41D6A}"/>
    <cellStyle name="20% - Accent1 2 4 2 5 2 8" xfId="11343" xr:uid="{7BC32A47-31DF-4433-9D2A-E87A5C5D8B10}"/>
    <cellStyle name="20% - Accent1 2 4 2 5 2 8 2" xfId="11344" xr:uid="{4655AAD2-CC7A-4090-BC44-837C44DC7E40}"/>
    <cellStyle name="20% - Accent1 2 4 2 5 2 9" xfId="11345" xr:uid="{41ED504A-E2B0-44F8-9282-557CF2CC3B57}"/>
    <cellStyle name="20% - Accent1 2 4 2 5 3" xfId="11346" xr:uid="{0993C53D-9F72-4EFA-A098-C339EA12196A}"/>
    <cellStyle name="20% - Accent1 2 4 2 5 3 2" xfId="11347" xr:uid="{E8FC1200-93C1-4656-BD5F-CEB801DFC9A4}"/>
    <cellStyle name="20% - Accent1 2 4 2 5 3 2 2" xfId="11348" xr:uid="{2556D4A9-7AC5-41AB-8D63-09F5362F07A6}"/>
    <cellStyle name="20% - Accent1 2 4 2 5 3 2 2 2" xfId="11349" xr:uid="{17FDA681-5E59-4883-8E46-3EFDA7F060AD}"/>
    <cellStyle name="20% - Accent1 2 4 2 5 3 2 2 2 2" xfId="11350" xr:uid="{F4161D02-1D32-43FA-BD19-E24D632098E6}"/>
    <cellStyle name="20% - Accent1 2 4 2 5 3 2 2 3" xfId="11351" xr:uid="{44BB425D-30DB-4934-AC41-41C53A65A780}"/>
    <cellStyle name="20% - Accent1 2 4 2 5 3 2 3" xfId="11352" xr:uid="{80D6E87D-54D9-4FFC-87D6-E64A9FF0F75A}"/>
    <cellStyle name="20% - Accent1 2 4 2 5 3 2 3 2" xfId="11353" xr:uid="{27299510-C9F1-4F56-B4F2-4B18FCA002DE}"/>
    <cellStyle name="20% - Accent1 2 4 2 5 3 2 4" xfId="11354" xr:uid="{896CDF94-7A61-4957-B9D0-5D4C14DED3A5}"/>
    <cellStyle name="20% - Accent1 2 4 2 5 3 3" xfId="11355" xr:uid="{BB088FD4-7660-475A-A2A9-2CDF05683EBC}"/>
    <cellStyle name="20% - Accent1 2 4 2 5 3 3 2" xfId="11356" xr:uid="{8579AE2C-C333-4054-9DD4-D5278E7274EA}"/>
    <cellStyle name="20% - Accent1 2 4 2 5 3 3 2 2" xfId="11357" xr:uid="{AD406582-7F96-45F8-839F-51B4AE37096C}"/>
    <cellStyle name="20% - Accent1 2 4 2 5 3 3 2 2 2" xfId="11358" xr:uid="{F157F6F9-2A0D-47B6-B428-6FE92712C651}"/>
    <cellStyle name="20% - Accent1 2 4 2 5 3 3 2 3" xfId="11359" xr:uid="{18BBD78B-35F1-4C28-A907-BCA6B652E3FF}"/>
    <cellStyle name="20% - Accent1 2 4 2 5 3 3 3" xfId="11360" xr:uid="{E9E54F8B-B521-4FFC-A531-D0E0A736CDB6}"/>
    <cellStyle name="20% - Accent1 2 4 2 5 3 3 3 2" xfId="11361" xr:uid="{A311B8F1-1D97-40E9-BB31-592D259C118F}"/>
    <cellStyle name="20% - Accent1 2 4 2 5 3 3 4" xfId="11362" xr:uid="{7C7F1BEF-48D4-4B92-A685-F038A7C6C9A8}"/>
    <cellStyle name="20% - Accent1 2 4 2 5 3 4" xfId="11363" xr:uid="{4A0499D9-1227-41E5-8D7B-DE265E40EF9B}"/>
    <cellStyle name="20% - Accent1 2 4 2 5 3 4 2" xfId="11364" xr:uid="{7B626EAE-B3D2-4E6B-9DB5-0C454D0AB5E4}"/>
    <cellStyle name="20% - Accent1 2 4 2 5 3 4 2 2" xfId="11365" xr:uid="{D9259BC9-A470-4CB0-967E-A9CEDE6D6D66}"/>
    <cellStyle name="20% - Accent1 2 4 2 5 3 4 2 2 2" xfId="11366" xr:uid="{23A772EE-EC23-4425-B5E8-97BD9D796C40}"/>
    <cellStyle name="20% - Accent1 2 4 2 5 3 4 2 3" xfId="11367" xr:uid="{2CBFA92F-834F-42D3-BD30-5E93C74F7139}"/>
    <cellStyle name="20% - Accent1 2 4 2 5 3 4 3" xfId="11368" xr:uid="{A3F530EF-0BE1-4100-B471-B4D7F1B5D575}"/>
    <cellStyle name="20% - Accent1 2 4 2 5 3 4 3 2" xfId="11369" xr:uid="{B5F29035-EB78-44CB-A130-81EBC26E31B9}"/>
    <cellStyle name="20% - Accent1 2 4 2 5 3 4 4" xfId="11370" xr:uid="{9D2C464E-A5B1-4D0F-A642-AFC917572C59}"/>
    <cellStyle name="20% - Accent1 2 4 2 5 3 5" xfId="11371" xr:uid="{FF1CE0E8-908C-4C5B-9DB7-03347469F055}"/>
    <cellStyle name="20% - Accent1 2 4 2 5 3 5 2" xfId="11372" xr:uid="{ED37DCB2-55EB-4395-BB01-C22FA565726B}"/>
    <cellStyle name="20% - Accent1 2 4 2 5 3 5 2 2" xfId="11373" xr:uid="{3C4513CF-2D6E-40B0-8D45-BEBB8AF28EE8}"/>
    <cellStyle name="20% - Accent1 2 4 2 5 3 5 3" xfId="11374" xr:uid="{FF86DF20-F2CC-4966-A82E-DDA6ADF22E6D}"/>
    <cellStyle name="20% - Accent1 2 4 2 5 3 6" xfId="11375" xr:uid="{6D2B000C-A4D7-470E-AE4F-4A16B887C9A9}"/>
    <cellStyle name="20% - Accent1 2 4 2 5 3 6 2" xfId="11376" xr:uid="{92D12A8D-03E6-494D-8480-C9F64B923FA7}"/>
    <cellStyle name="20% - Accent1 2 4 2 5 3 6 2 2" xfId="11377" xr:uid="{67EDDC5A-3335-4B43-A5CB-186FD1E9E3FD}"/>
    <cellStyle name="20% - Accent1 2 4 2 5 3 6 3" xfId="11378" xr:uid="{280010DA-0476-4E5E-A931-3B40D0DED4AF}"/>
    <cellStyle name="20% - Accent1 2 4 2 5 3 7" xfId="11379" xr:uid="{5621AB3D-9A29-490E-B751-BA916EEE1FA7}"/>
    <cellStyle name="20% - Accent1 2 4 2 5 3 7 2" xfId="11380" xr:uid="{E08768BB-D86E-4D21-BBC8-D9DF3A26E6E8}"/>
    <cellStyle name="20% - Accent1 2 4 2 5 3 8" xfId="11381" xr:uid="{B3CDAD67-273E-4B4E-9966-A5F59B9065DB}"/>
    <cellStyle name="20% - Accent1 2 4 2 5 3 8 2" xfId="11382" xr:uid="{F0E5BBDA-1AF4-4CCE-A743-9B0417CFA1BA}"/>
    <cellStyle name="20% - Accent1 2 4 2 5 3 9" xfId="11383" xr:uid="{8FFADA51-094D-4BC7-82E5-3EFBECC0C1FE}"/>
    <cellStyle name="20% - Accent1 2 4 2 5 4" xfId="11384" xr:uid="{DD25EACD-371C-494D-BBE6-459E252F6820}"/>
    <cellStyle name="20% - Accent1 2 4 2 5 4 2" xfId="11385" xr:uid="{863C074E-814E-43D9-9765-12B1168FDE8A}"/>
    <cellStyle name="20% - Accent1 2 4 2 5 4 2 2" xfId="11386" xr:uid="{7D95AA9F-2BCE-4827-BC17-96983B419410}"/>
    <cellStyle name="20% - Accent1 2 4 2 5 4 2 2 2" xfId="11387" xr:uid="{768AA53E-6AFE-4ACD-B396-A6205E5E551F}"/>
    <cellStyle name="20% - Accent1 2 4 2 5 4 2 3" xfId="11388" xr:uid="{20B44503-487A-4AD8-96CC-424048CEEEB0}"/>
    <cellStyle name="20% - Accent1 2 4 2 5 4 3" xfId="11389" xr:uid="{D3FF6067-A006-4A52-B869-68850C1EB6EB}"/>
    <cellStyle name="20% - Accent1 2 4 2 5 4 3 2" xfId="11390" xr:uid="{0A40E90F-A6F4-424A-9244-E287B26E1AFF}"/>
    <cellStyle name="20% - Accent1 2 4 2 5 4 4" xfId="11391" xr:uid="{5BFBFEB2-6429-4B2A-912D-553693E255BA}"/>
    <cellStyle name="20% - Accent1 2 4 2 5 5" xfId="11392" xr:uid="{E1C45A18-7D70-4286-AF74-F87E4FBFD433}"/>
    <cellStyle name="20% - Accent1 2 4 2 5 5 2" xfId="11393" xr:uid="{E7F27DAC-7DFB-4794-B506-41318F440C4B}"/>
    <cellStyle name="20% - Accent1 2 4 2 5 5 2 2" xfId="11394" xr:uid="{7F9E09C2-9EA2-47B5-AEE6-3C8B0885F95B}"/>
    <cellStyle name="20% - Accent1 2 4 2 5 5 2 2 2" xfId="11395" xr:uid="{F00EC991-A82F-4107-B842-F542C8FA39E1}"/>
    <cellStyle name="20% - Accent1 2 4 2 5 5 2 3" xfId="11396" xr:uid="{8E11C2C1-D79A-4753-B266-E597CF87890D}"/>
    <cellStyle name="20% - Accent1 2 4 2 5 5 3" xfId="11397" xr:uid="{0CA8684A-CB62-49DC-A75D-270A3E8AA8B8}"/>
    <cellStyle name="20% - Accent1 2 4 2 5 5 3 2" xfId="11398" xr:uid="{01BEE1CD-4F0C-411F-9007-94D8B93AF8D7}"/>
    <cellStyle name="20% - Accent1 2 4 2 5 5 4" xfId="11399" xr:uid="{F4743DFF-83C3-4AAD-AFEB-53F84B0203CD}"/>
    <cellStyle name="20% - Accent1 2 4 2 5 6" xfId="11400" xr:uid="{1AD4FF0A-673F-4DC8-9443-AE5B932AEBB1}"/>
    <cellStyle name="20% - Accent1 2 4 2 5 6 2" xfId="11401" xr:uid="{79B07993-91A4-4168-8A83-2E99EEE12741}"/>
    <cellStyle name="20% - Accent1 2 4 2 5 6 2 2" xfId="11402" xr:uid="{F39DE435-AF60-4E1F-A8B5-EB69370EA312}"/>
    <cellStyle name="20% - Accent1 2 4 2 5 6 2 2 2" xfId="11403" xr:uid="{6A5D526C-EB65-42F6-8C45-C36EF3FBDA22}"/>
    <cellStyle name="20% - Accent1 2 4 2 5 6 2 3" xfId="11404" xr:uid="{5813A78A-F7F9-4F31-9921-0B8A81AD5BE7}"/>
    <cellStyle name="20% - Accent1 2 4 2 5 6 3" xfId="11405" xr:uid="{A44B2939-5CC5-4216-A3FD-BEA371D198DB}"/>
    <cellStyle name="20% - Accent1 2 4 2 5 6 3 2" xfId="11406" xr:uid="{CD54BBA8-441F-4AA8-BC49-A3EED26CCDC2}"/>
    <cellStyle name="20% - Accent1 2 4 2 5 6 4" xfId="11407" xr:uid="{73952019-1229-42EC-B36C-C2CF3FD831CE}"/>
    <cellStyle name="20% - Accent1 2 4 2 5 7" xfId="11408" xr:uid="{46521782-68D8-4958-9F6C-82778F1DDE5D}"/>
    <cellStyle name="20% - Accent1 2 4 2 5 7 2" xfId="11409" xr:uid="{66BFE79E-601C-4ED8-A4D2-99F296DAC3B8}"/>
    <cellStyle name="20% - Accent1 2 4 2 5 7 2 2" xfId="11410" xr:uid="{7F8EF5B5-B874-4D18-A7DA-6ED1AC4A9E4A}"/>
    <cellStyle name="20% - Accent1 2 4 2 5 7 3" xfId="11411" xr:uid="{CCDC96E5-AC39-421B-BAEB-329F5F191759}"/>
    <cellStyle name="20% - Accent1 2 4 2 5 8" xfId="11412" xr:uid="{E9B66188-4C75-45C5-8DF6-709F79EE53D3}"/>
    <cellStyle name="20% - Accent1 2 4 2 5 8 2" xfId="11413" xr:uid="{5DB0CC7C-3E5F-49BA-AE4F-7547CC955216}"/>
    <cellStyle name="20% - Accent1 2 4 2 5 8 2 2" xfId="11414" xr:uid="{FC8F4E58-3908-462E-93BC-3E87817B70C4}"/>
    <cellStyle name="20% - Accent1 2 4 2 5 8 3" xfId="11415" xr:uid="{28530B53-28F0-4C52-A5F5-9299B180273F}"/>
    <cellStyle name="20% - Accent1 2 4 2 5 9" xfId="11416" xr:uid="{5A9393B7-F396-410A-BD95-C3460972CA57}"/>
    <cellStyle name="20% - Accent1 2 4 2 5 9 2" xfId="11417" xr:uid="{58540FFE-66E1-48DC-A13E-2FA44B356E3B}"/>
    <cellStyle name="20% - Accent1 2 4 2 6" xfId="11418" xr:uid="{8E1CD917-F28A-4150-B7EF-1D771F265C7B}"/>
    <cellStyle name="20% - Accent1 2 4 2 6 2" xfId="11419" xr:uid="{352F965D-5393-4ABD-8658-B867A408C584}"/>
    <cellStyle name="20% - Accent1 2 4 2 6 2 2" xfId="11420" xr:uid="{595F7E75-D22D-4815-9F57-ABD68A0FA95A}"/>
    <cellStyle name="20% - Accent1 2 4 2 6 2 2 2" xfId="11421" xr:uid="{36061C23-2699-46DC-890D-3F2600709276}"/>
    <cellStyle name="20% - Accent1 2 4 2 6 2 2 2 2" xfId="11422" xr:uid="{03299D85-C8B5-4DF6-876A-CF239508E537}"/>
    <cellStyle name="20% - Accent1 2 4 2 6 2 2 3" xfId="11423" xr:uid="{F467B641-075C-4B80-BC1E-5A0EBB578419}"/>
    <cellStyle name="20% - Accent1 2 4 2 6 2 3" xfId="11424" xr:uid="{2F39A519-E6AC-41CE-A610-F3039D6B9695}"/>
    <cellStyle name="20% - Accent1 2 4 2 6 2 3 2" xfId="11425" xr:uid="{93CC9AEA-B348-4ECB-9FEE-B7BB667ADD80}"/>
    <cellStyle name="20% - Accent1 2 4 2 6 2 4" xfId="11426" xr:uid="{DBCC49CB-27A9-458D-91B1-153E3DBB5626}"/>
    <cellStyle name="20% - Accent1 2 4 2 6 3" xfId="11427" xr:uid="{E4E2B1B8-7704-428E-B424-1FBEAD3E5703}"/>
    <cellStyle name="20% - Accent1 2 4 2 6 3 2" xfId="11428" xr:uid="{1508B8D6-6D6F-4B2B-B4AF-96784D1013D0}"/>
    <cellStyle name="20% - Accent1 2 4 2 6 3 2 2" xfId="11429" xr:uid="{8392C0C7-2787-4D33-AE54-468763500551}"/>
    <cellStyle name="20% - Accent1 2 4 2 6 3 2 2 2" xfId="11430" xr:uid="{A3CDA8B1-4901-44D2-8049-4554D0248EAA}"/>
    <cellStyle name="20% - Accent1 2 4 2 6 3 2 3" xfId="11431" xr:uid="{35E5EFC9-BBBF-4279-BAE0-A9E2D76ACF74}"/>
    <cellStyle name="20% - Accent1 2 4 2 6 3 3" xfId="11432" xr:uid="{4984AF5C-8AD5-4BE4-A0FE-364AC1F37131}"/>
    <cellStyle name="20% - Accent1 2 4 2 6 3 3 2" xfId="11433" xr:uid="{08C11ECE-A10B-4347-8AD1-45735390C49C}"/>
    <cellStyle name="20% - Accent1 2 4 2 6 3 4" xfId="11434" xr:uid="{61BFE563-B626-434A-A6C6-3C5D6CD51975}"/>
    <cellStyle name="20% - Accent1 2 4 2 6 4" xfId="11435" xr:uid="{F5BAA37E-1D91-40DB-B8BB-5E8A57636122}"/>
    <cellStyle name="20% - Accent1 2 4 2 6 4 2" xfId="11436" xr:uid="{2F1BDCBB-7984-4CA4-B5EE-BDC6F8D798DE}"/>
    <cellStyle name="20% - Accent1 2 4 2 6 4 2 2" xfId="11437" xr:uid="{86286983-8D33-4C0F-8633-612C12D168C4}"/>
    <cellStyle name="20% - Accent1 2 4 2 6 4 2 2 2" xfId="11438" xr:uid="{89B5F7C6-3075-47E4-A42B-A114A2A43738}"/>
    <cellStyle name="20% - Accent1 2 4 2 6 4 2 3" xfId="11439" xr:uid="{38F891DB-0C2A-4263-84E6-0CFBFC7ED47C}"/>
    <cellStyle name="20% - Accent1 2 4 2 6 4 3" xfId="11440" xr:uid="{2FFDFC11-083F-4B15-9DC9-1A85757BC1D2}"/>
    <cellStyle name="20% - Accent1 2 4 2 6 4 3 2" xfId="11441" xr:uid="{2A71DCC0-FAA9-481A-9762-DEE6EE0CB46D}"/>
    <cellStyle name="20% - Accent1 2 4 2 6 4 4" xfId="11442" xr:uid="{802ACE65-ECC1-4D5B-86C7-88666C6B7163}"/>
    <cellStyle name="20% - Accent1 2 4 2 6 5" xfId="11443" xr:uid="{071353A6-DFFA-41D8-A235-6261B1656D55}"/>
    <cellStyle name="20% - Accent1 2 4 2 6 5 2" xfId="11444" xr:uid="{0ACAB5FD-BC06-47E8-A07C-582D5560CD13}"/>
    <cellStyle name="20% - Accent1 2 4 2 6 5 2 2" xfId="11445" xr:uid="{A3CBDD5A-118C-482B-8FC9-E4D14FF09D48}"/>
    <cellStyle name="20% - Accent1 2 4 2 6 5 3" xfId="11446" xr:uid="{CA787F93-DCD2-4CD6-8C76-885871E2DD8B}"/>
    <cellStyle name="20% - Accent1 2 4 2 6 6" xfId="11447" xr:uid="{3EC2E975-3F5F-453C-B067-F9235DAE5E14}"/>
    <cellStyle name="20% - Accent1 2 4 2 6 6 2" xfId="11448" xr:uid="{0DF24811-0EAB-4A33-B232-C42349077C87}"/>
    <cellStyle name="20% - Accent1 2 4 2 6 6 2 2" xfId="11449" xr:uid="{1B9B2B2C-F4EC-40E0-A365-CE246416A6CB}"/>
    <cellStyle name="20% - Accent1 2 4 2 6 6 3" xfId="11450" xr:uid="{BF0E6AAB-3C45-4FFB-86C9-AABA4F583CB3}"/>
    <cellStyle name="20% - Accent1 2 4 2 6 7" xfId="11451" xr:uid="{F7124D1F-8538-42DA-9B35-323C10289E7A}"/>
    <cellStyle name="20% - Accent1 2 4 2 6 7 2" xfId="11452" xr:uid="{AB97F610-B31C-4CDA-8347-D1A7CF266B94}"/>
    <cellStyle name="20% - Accent1 2 4 2 6 8" xfId="11453" xr:uid="{BF6CD30B-B3A0-4B42-AF98-272951FD7884}"/>
    <cellStyle name="20% - Accent1 2 4 2 6 8 2" xfId="11454" xr:uid="{9CFE72DB-AAB8-4BB6-8A19-E604FED7E5F0}"/>
    <cellStyle name="20% - Accent1 2 4 2 6 9" xfId="11455" xr:uid="{240C1C44-6152-42B4-8AB1-A6E697B399FC}"/>
    <cellStyle name="20% - Accent1 2 4 2 7" xfId="11456" xr:uid="{7503A450-BF81-41DE-A130-CD9BAF0C0A21}"/>
    <cellStyle name="20% - Accent1 2 4 2 7 2" xfId="11457" xr:uid="{8B07DED1-8941-4C7A-8244-E23C1F799920}"/>
    <cellStyle name="20% - Accent1 2 4 2 7 2 2" xfId="11458" xr:uid="{75171583-38BB-427F-B50C-9D95D3AA7996}"/>
    <cellStyle name="20% - Accent1 2 4 2 7 2 2 2" xfId="11459" xr:uid="{73C906A1-B3AF-493E-8815-528FE82336B4}"/>
    <cellStyle name="20% - Accent1 2 4 2 7 2 2 2 2" xfId="11460" xr:uid="{8BC64E46-0C29-4CBD-AFC6-6390A94CE04A}"/>
    <cellStyle name="20% - Accent1 2 4 2 7 2 2 3" xfId="11461" xr:uid="{4774D5FB-9E6A-4384-A8E7-97E920BEB8EE}"/>
    <cellStyle name="20% - Accent1 2 4 2 7 2 3" xfId="11462" xr:uid="{3143FE6A-5B40-42FC-A7FC-D23F280B8F2F}"/>
    <cellStyle name="20% - Accent1 2 4 2 7 2 3 2" xfId="11463" xr:uid="{FDAB1473-E3F3-4FCE-8474-029200FE6A96}"/>
    <cellStyle name="20% - Accent1 2 4 2 7 2 4" xfId="11464" xr:uid="{78F5423E-86FA-464B-9A98-00007FC5D511}"/>
    <cellStyle name="20% - Accent1 2 4 2 7 3" xfId="11465" xr:uid="{23ABB12F-7534-4444-A4D8-40D770BE7351}"/>
    <cellStyle name="20% - Accent1 2 4 2 7 3 2" xfId="11466" xr:uid="{A38228C2-F7E8-4928-A37A-AA355D73A831}"/>
    <cellStyle name="20% - Accent1 2 4 2 7 3 2 2" xfId="11467" xr:uid="{8B7629B2-D008-44D2-A341-8D4AED32A959}"/>
    <cellStyle name="20% - Accent1 2 4 2 7 3 2 2 2" xfId="11468" xr:uid="{183AB2EC-54B6-4F37-B5CF-C9C5A6C5D09A}"/>
    <cellStyle name="20% - Accent1 2 4 2 7 3 2 3" xfId="11469" xr:uid="{D2237BAF-8718-44EA-B23F-6073F9D3CA1D}"/>
    <cellStyle name="20% - Accent1 2 4 2 7 3 3" xfId="11470" xr:uid="{D90BE6ED-00AC-461D-852B-B2C864198DC2}"/>
    <cellStyle name="20% - Accent1 2 4 2 7 3 3 2" xfId="11471" xr:uid="{AB59E436-7C29-4027-AF27-36DEC156E7FE}"/>
    <cellStyle name="20% - Accent1 2 4 2 7 3 4" xfId="11472" xr:uid="{383CF719-B524-4DB3-8890-ACA8031E4E9A}"/>
    <cellStyle name="20% - Accent1 2 4 2 7 4" xfId="11473" xr:uid="{C0B30BF5-3117-46B4-BEA3-3AB733A4BCA7}"/>
    <cellStyle name="20% - Accent1 2 4 2 7 4 2" xfId="11474" xr:uid="{E9DFE9C9-3B19-490C-9B65-577F1A92BFFE}"/>
    <cellStyle name="20% - Accent1 2 4 2 7 4 2 2" xfId="11475" xr:uid="{E523BD5D-72CA-49E4-9CCE-5D572020884E}"/>
    <cellStyle name="20% - Accent1 2 4 2 7 4 2 2 2" xfId="11476" xr:uid="{7BD48DF1-3B1E-4146-9827-BC332A79D559}"/>
    <cellStyle name="20% - Accent1 2 4 2 7 4 2 3" xfId="11477" xr:uid="{9AC9ED79-25FA-4F55-86D5-98E5EA2032E0}"/>
    <cellStyle name="20% - Accent1 2 4 2 7 4 3" xfId="11478" xr:uid="{7A8D8D30-8A3B-4D0F-A7B1-A20478854688}"/>
    <cellStyle name="20% - Accent1 2 4 2 7 4 3 2" xfId="11479" xr:uid="{101D5F45-68FE-43DA-8C63-2B8BDB2CB19A}"/>
    <cellStyle name="20% - Accent1 2 4 2 7 4 4" xfId="11480" xr:uid="{77A698CC-AD94-4F65-B584-8BCE44703EC6}"/>
    <cellStyle name="20% - Accent1 2 4 2 7 5" xfId="11481" xr:uid="{9779D610-96B0-4260-ADF7-1B994E366C8E}"/>
    <cellStyle name="20% - Accent1 2 4 2 7 5 2" xfId="11482" xr:uid="{7448EFF0-FC29-4AD3-9347-F671A3D44C8F}"/>
    <cellStyle name="20% - Accent1 2 4 2 7 5 2 2" xfId="11483" xr:uid="{F94A6AB6-D3C3-4491-AF7C-384128BB8FF9}"/>
    <cellStyle name="20% - Accent1 2 4 2 7 5 3" xfId="11484" xr:uid="{10D48BAC-B5A4-47CF-82B0-9B92FFA37BE0}"/>
    <cellStyle name="20% - Accent1 2 4 2 7 6" xfId="11485" xr:uid="{10BE9230-496B-4166-96CE-AC87ED0A52B6}"/>
    <cellStyle name="20% - Accent1 2 4 2 7 6 2" xfId="11486" xr:uid="{1A830805-6FBA-4989-9871-01F5168B15E5}"/>
    <cellStyle name="20% - Accent1 2 4 2 7 6 2 2" xfId="11487" xr:uid="{D3F2B689-CD31-441B-B01F-C4DE1B39949E}"/>
    <cellStyle name="20% - Accent1 2 4 2 7 6 3" xfId="11488" xr:uid="{DD63054E-0EE4-4B66-8BF0-5C1C7FC3A140}"/>
    <cellStyle name="20% - Accent1 2 4 2 7 7" xfId="11489" xr:uid="{7E4FF26E-E397-4397-A0F3-0D4303597BB2}"/>
    <cellStyle name="20% - Accent1 2 4 2 7 7 2" xfId="11490" xr:uid="{37501938-4E9E-4B7A-8E2A-15EE48B7365C}"/>
    <cellStyle name="20% - Accent1 2 4 2 7 8" xfId="11491" xr:uid="{DD562E29-5C06-4494-A6FB-E650476580DC}"/>
    <cellStyle name="20% - Accent1 2 4 2 7 8 2" xfId="11492" xr:uid="{C499C77B-A14A-4830-AE99-91817C2F95D1}"/>
    <cellStyle name="20% - Accent1 2 4 2 7 9" xfId="11493" xr:uid="{E9A38A91-7D4B-4712-9656-B41F95895C99}"/>
    <cellStyle name="20% - Accent1 2 4 2 8" xfId="11494" xr:uid="{BA157924-63C1-4968-83C5-F911CEDD8F84}"/>
    <cellStyle name="20% - Accent1 2 4 2 8 2" xfId="11495" xr:uid="{1EC65283-496E-4E21-B183-3CA49C2FFB2C}"/>
    <cellStyle name="20% - Accent1 2 4 2 8 2 2" xfId="11496" xr:uid="{15D91B93-62DD-47B7-9FA7-472D841C39E4}"/>
    <cellStyle name="20% - Accent1 2 4 2 8 2 2 2" xfId="11497" xr:uid="{838A156A-1C45-44D0-8941-854DEC8FF03B}"/>
    <cellStyle name="20% - Accent1 2 4 2 8 2 3" xfId="11498" xr:uid="{9DE9B5C4-7096-4FFC-9799-7992AE6B268E}"/>
    <cellStyle name="20% - Accent1 2 4 2 8 3" xfId="11499" xr:uid="{DF951BA4-A0CF-4A03-B7EA-D7C03695756A}"/>
    <cellStyle name="20% - Accent1 2 4 2 8 3 2" xfId="11500" xr:uid="{CE28C63B-D6D8-4FFA-B3E0-E59F4BAD41F2}"/>
    <cellStyle name="20% - Accent1 2 4 2 8 4" xfId="11501" xr:uid="{0F16A596-26B0-4B45-B644-F58D3EE8AC69}"/>
    <cellStyle name="20% - Accent1 2 4 2 9" xfId="11502" xr:uid="{2EED4283-8B25-432D-A6B2-EF11F66A4045}"/>
    <cellStyle name="20% - Accent1 2 4 2 9 2" xfId="11503" xr:uid="{6FA0216C-C6C9-4369-B009-72127D68EEF6}"/>
    <cellStyle name="20% - Accent1 2 4 2 9 2 2" xfId="11504" xr:uid="{1E8FF9B4-9534-4171-B9E0-1743A7D1F1FA}"/>
    <cellStyle name="20% - Accent1 2 4 2 9 2 2 2" xfId="11505" xr:uid="{54F12B63-A7C2-47C1-A693-D953C32E4D9D}"/>
    <cellStyle name="20% - Accent1 2 4 2 9 2 3" xfId="11506" xr:uid="{ED565C06-E0E3-482C-A912-F684A39EE165}"/>
    <cellStyle name="20% - Accent1 2 4 2 9 3" xfId="11507" xr:uid="{A29A4D75-E151-411C-ACD5-7BB29E05B9BF}"/>
    <cellStyle name="20% - Accent1 2 4 2 9 3 2" xfId="11508" xr:uid="{39288774-E59D-4F3B-A33A-47BE47D8DF31}"/>
    <cellStyle name="20% - Accent1 2 4 2 9 4" xfId="11509" xr:uid="{A583673E-B499-49B6-B5EC-79704BA7B7D3}"/>
    <cellStyle name="20% - Accent1 2 4 3" xfId="11510" xr:uid="{7C522486-A4D7-418C-9792-1B58BB7D1315}"/>
    <cellStyle name="20% - Accent1 2 4 3 10" xfId="11511" xr:uid="{F440E0C4-42EC-4185-9721-DCA0E5B9B819}"/>
    <cellStyle name="20% - Accent1 2 4 3 10 2" xfId="11512" xr:uid="{487D1264-A36C-40F8-B8E2-C3A4E89416C2}"/>
    <cellStyle name="20% - Accent1 2 4 3 10 2 2" xfId="11513" xr:uid="{CF0F92CC-5614-4013-A216-25456117ED69}"/>
    <cellStyle name="20% - Accent1 2 4 3 10 3" xfId="11514" xr:uid="{FC2CA6DF-AD80-4AEC-A768-49383992E915}"/>
    <cellStyle name="20% - Accent1 2 4 3 11" xfId="11515" xr:uid="{A1324280-8439-479F-841D-A69DA34E08A2}"/>
    <cellStyle name="20% - Accent1 2 4 3 11 2" xfId="11516" xr:uid="{A1D4A4DC-F52C-435C-812F-7990B3DFE165}"/>
    <cellStyle name="20% - Accent1 2 4 3 11 2 2" xfId="11517" xr:uid="{BD2C8D00-85B9-4485-A11A-8C0F0D8167E1}"/>
    <cellStyle name="20% - Accent1 2 4 3 11 3" xfId="11518" xr:uid="{4C33BED8-14D0-4930-B6AB-E773684BB7DB}"/>
    <cellStyle name="20% - Accent1 2 4 3 12" xfId="11519" xr:uid="{D0B02FE3-0788-4454-8F21-3FBA573C971D}"/>
    <cellStyle name="20% - Accent1 2 4 3 12 2" xfId="11520" xr:uid="{930034AE-0006-483C-B181-084EA7F6A654}"/>
    <cellStyle name="20% - Accent1 2 4 3 13" xfId="11521" xr:uid="{6EA6C60A-AB49-488C-845A-6EE31CAF1189}"/>
    <cellStyle name="20% - Accent1 2 4 3 13 2" xfId="11522" xr:uid="{471E1282-436B-46BB-857A-7821C6D550DA}"/>
    <cellStyle name="20% - Accent1 2 4 3 14" xfId="11523" xr:uid="{B9293B6A-B639-45FC-A963-8BF20F1A3009}"/>
    <cellStyle name="20% - Accent1 2 4 3 2" xfId="11524" xr:uid="{ADC5E90F-8E81-4207-B3A2-DC19AB6A1045}"/>
    <cellStyle name="20% - Accent1 2 4 3 2 10" xfId="11525" xr:uid="{BA922F5F-C10C-4E3A-A777-BC973DCF776C}"/>
    <cellStyle name="20% - Accent1 2 4 3 2 10 2" xfId="11526" xr:uid="{CC8CC048-8C15-4279-A7B2-706D9D668CB4}"/>
    <cellStyle name="20% - Accent1 2 4 3 2 11" xfId="11527" xr:uid="{4900DBE4-FAF7-4B8D-B97D-0A3F5BB2465C}"/>
    <cellStyle name="20% - Accent1 2 4 3 2 2" xfId="11528" xr:uid="{72834909-E20A-4C57-9B8B-A7E2E01CC58C}"/>
    <cellStyle name="20% - Accent1 2 4 3 2 2 2" xfId="11529" xr:uid="{ABB6AD5A-3ED5-41EE-A21A-82D6387AE9F2}"/>
    <cellStyle name="20% - Accent1 2 4 3 2 2 2 2" xfId="11530" xr:uid="{FF9DF8DC-5CC9-454B-A90E-707081F8B424}"/>
    <cellStyle name="20% - Accent1 2 4 3 2 2 2 2 2" xfId="11531" xr:uid="{2A95C4C3-9142-4BD7-9C34-B175663E4A2A}"/>
    <cellStyle name="20% - Accent1 2 4 3 2 2 2 2 2 2" xfId="11532" xr:uid="{3DC0CB45-A114-459F-A39E-DB28AC60D30D}"/>
    <cellStyle name="20% - Accent1 2 4 3 2 2 2 2 3" xfId="11533" xr:uid="{1584E0D7-21BC-49FA-AE5E-6B12B840AE0F}"/>
    <cellStyle name="20% - Accent1 2 4 3 2 2 2 3" xfId="11534" xr:uid="{A64ED3AC-14F3-4571-8844-70C7EDCC56B3}"/>
    <cellStyle name="20% - Accent1 2 4 3 2 2 2 3 2" xfId="11535" xr:uid="{1C1A5D2D-6D00-420F-963F-EE2407D123A9}"/>
    <cellStyle name="20% - Accent1 2 4 3 2 2 2 4" xfId="11536" xr:uid="{324DBAD9-2609-4431-885E-140F96133BC0}"/>
    <cellStyle name="20% - Accent1 2 4 3 2 2 3" xfId="11537" xr:uid="{A02FECC2-9002-44EA-9D8F-47FECAFCFBF8}"/>
    <cellStyle name="20% - Accent1 2 4 3 2 2 3 2" xfId="11538" xr:uid="{6BF6DA27-1A7B-4DEA-99BF-FB93CBF01D97}"/>
    <cellStyle name="20% - Accent1 2 4 3 2 2 3 2 2" xfId="11539" xr:uid="{3FF0188C-5133-43D6-8B98-9A2EC885630C}"/>
    <cellStyle name="20% - Accent1 2 4 3 2 2 3 2 2 2" xfId="11540" xr:uid="{97F54C33-8E75-4FB6-AB38-FBBE265F3518}"/>
    <cellStyle name="20% - Accent1 2 4 3 2 2 3 2 3" xfId="11541" xr:uid="{4ED40646-EA70-440E-BB4A-0D1B634C3F86}"/>
    <cellStyle name="20% - Accent1 2 4 3 2 2 3 3" xfId="11542" xr:uid="{20B39800-0622-4BA0-8D94-354FB7448283}"/>
    <cellStyle name="20% - Accent1 2 4 3 2 2 3 3 2" xfId="11543" xr:uid="{0453090C-D8A4-410A-B117-DA32E2B01986}"/>
    <cellStyle name="20% - Accent1 2 4 3 2 2 3 4" xfId="11544" xr:uid="{2254E0AD-D30B-47A7-990D-CA8C9151CBD1}"/>
    <cellStyle name="20% - Accent1 2 4 3 2 2 4" xfId="11545" xr:uid="{F8E9EB9F-9C5D-4A48-846A-3C851F0DB4BF}"/>
    <cellStyle name="20% - Accent1 2 4 3 2 2 4 2" xfId="11546" xr:uid="{54806B1B-DCA4-4FDC-AA8C-B1CB19DEC668}"/>
    <cellStyle name="20% - Accent1 2 4 3 2 2 4 2 2" xfId="11547" xr:uid="{B11001E7-A40B-4CC0-8713-0B7DEA174839}"/>
    <cellStyle name="20% - Accent1 2 4 3 2 2 4 2 2 2" xfId="11548" xr:uid="{FB040DDE-C6B3-401B-9B83-0D6F635FD676}"/>
    <cellStyle name="20% - Accent1 2 4 3 2 2 4 2 3" xfId="11549" xr:uid="{7A2369DA-1567-4F17-8C14-AEC575944B74}"/>
    <cellStyle name="20% - Accent1 2 4 3 2 2 4 3" xfId="11550" xr:uid="{6A03BC9C-2B8B-4AFA-8E21-582705E96443}"/>
    <cellStyle name="20% - Accent1 2 4 3 2 2 4 3 2" xfId="11551" xr:uid="{707DAD7E-D5A8-4BA9-B076-BC098984E81C}"/>
    <cellStyle name="20% - Accent1 2 4 3 2 2 4 4" xfId="11552" xr:uid="{15174A5E-B3A1-4036-B9B5-4E1C49EAC6CB}"/>
    <cellStyle name="20% - Accent1 2 4 3 2 2 5" xfId="11553" xr:uid="{2D9B130B-A52B-4059-8C97-4D265A2C145A}"/>
    <cellStyle name="20% - Accent1 2 4 3 2 2 5 2" xfId="11554" xr:uid="{DBF42D09-9607-4572-9171-53E1C70E9C9A}"/>
    <cellStyle name="20% - Accent1 2 4 3 2 2 5 2 2" xfId="11555" xr:uid="{25E86723-0417-4B58-AB3F-68365853F506}"/>
    <cellStyle name="20% - Accent1 2 4 3 2 2 5 3" xfId="11556" xr:uid="{FF7E0D7F-2D36-4D68-8496-7624651FE211}"/>
    <cellStyle name="20% - Accent1 2 4 3 2 2 6" xfId="11557" xr:uid="{DA7A1B09-D489-4BAB-AF7D-387C07DDB51A}"/>
    <cellStyle name="20% - Accent1 2 4 3 2 2 6 2" xfId="11558" xr:uid="{37F1C498-050D-4EFF-97A3-FAF22893A786}"/>
    <cellStyle name="20% - Accent1 2 4 3 2 2 6 2 2" xfId="11559" xr:uid="{0A0204F9-AEEC-4541-9A6B-11A577CD3666}"/>
    <cellStyle name="20% - Accent1 2 4 3 2 2 6 3" xfId="11560" xr:uid="{8552916D-5567-4D12-91E4-62289E4E9A01}"/>
    <cellStyle name="20% - Accent1 2 4 3 2 2 7" xfId="11561" xr:uid="{9D1EEE98-279F-4FED-BA77-B566F2DCDD53}"/>
    <cellStyle name="20% - Accent1 2 4 3 2 2 7 2" xfId="11562" xr:uid="{B6D181F7-4016-4D22-9605-FF69A95307AE}"/>
    <cellStyle name="20% - Accent1 2 4 3 2 2 8" xfId="11563" xr:uid="{83B08839-0C39-400B-94AC-A9485FF1F15D}"/>
    <cellStyle name="20% - Accent1 2 4 3 2 2 8 2" xfId="11564" xr:uid="{714E7011-BC82-4C91-A9F4-29FBAFC85C51}"/>
    <cellStyle name="20% - Accent1 2 4 3 2 2 9" xfId="11565" xr:uid="{11EFB0F1-CEF6-4B47-9D6B-7BEFE64897D6}"/>
    <cellStyle name="20% - Accent1 2 4 3 2 3" xfId="11566" xr:uid="{DBE8933C-CB22-4B38-A025-24BB0520E66A}"/>
    <cellStyle name="20% - Accent1 2 4 3 2 3 2" xfId="11567" xr:uid="{E0786701-90B4-4B79-8BA7-3BC6A899879B}"/>
    <cellStyle name="20% - Accent1 2 4 3 2 3 2 2" xfId="11568" xr:uid="{DAF0C994-C3F9-4710-81D8-4A8D024888C6}"/>
    <cellStyle name="20% - Accent1 2 4 3 2 3 2 2 2" xfId="11569" xr:uid="{5D15492A-25C0-4061-A125-13DF4D0A9C9F}"/>
    <cellStyle name="20% - Accent1 2 4 3 2 3 2 2 2 2" xfId="11570" xr:uid="{21A37708-A9DB-4679-BFD2-A192602E8637}"/>
    <cellStyle name="20% - Accent1 2 4 3 2 3 2 2 3" xfId="11571" xr:uid="{9923DC5B-DABA-44AA-852C-1F63C4FD7E18}"/>
    <cellStyle name="20% - Accent1 2 4 3 2 3 2 3" xfId="11572" xr:uid="{A22A6F84-F194-42EF-9179-CA95FED21039}"/>
    <cellStyle name="20% - Accent1 2 4 3 2 3 2 3 2" xfId="11573" xr:uid="{6A89F989-1AD9-4E64-8739-02086ABC7AB6}"/>
    <cellStyle name="20% - Accent1 2 4 3 2 3 2 4" xfId="11574" xr:uid="{E735FEAD-FD58-4757-ACE8-584CEA00EC09}"/>
    <cellStyle name="20% - Accent1 2 4 3 2 3 3" xfId="11575" xr:uid="{A7C4DE89-EBA9-4A03-BE9A-BD5A458E861C}"/>
    <cellStyle name="20% - Accent1 2 4 3 2 3 3 2" xfId="11576" xr:uid="{A31C6465-B0D8-4F80-A8EB-E94ACD9DE8B1}"/>
    <cellStyle name="20% - Accent1 2 4 3 2 3 3 2 2" xfId="11577" xr:uid="{93D55F83-EAB3-48ED-ABC2-D49CDB14E48E}"/>
    <cellStyle name="20% - Accent1 2 4 3 2 3 3 2 2 2" xfId="11578" xr:uid="{A6D3E7C1-B3F6-47BF-850A-FC1CEF3984E9}"/>
    <cellStyle name="20% - Accent1 2 4 3 2 3 3 2 3" xfId="11579" xr:uid="{3E1CEB34-1870-40AE-B0CE-1A8838D40B96}"/>
    <cellStyle name="20% - Accent1 2 4 3 2 3 3 3" xfId="11580" xr:uid="{083101D8-C55C-488A-B7FD-91C8747CC22C}"/>
    <cellStyle name="20% - Accent1 2 4 3 2 3 3 3 2" xfId="11581" xr:uid="{DC6445B7-919B-467C-A6C6-EF46D3B2B0CB}"/>
    <cellStyle name="20% - Accent1 2 4 3 2 3 3 4" xfId="11582" xr:uid="{C2F41D4D-DDE9-4657-9B55-C81FE95A7981}"/>
    <cellStyle name="20% - Accent1 2 4 3 2 3 4" xfId="11583" xr:uid="{9E9BDBD9-45E5-4C05-81E0-A6D54933E77F}"/>
    <cellStyle name="20% - Accent1 2 4 3 2 3 4 2" xfId="11584" xr:uid="{08EF2EC4-216D-472A-AD79-A418F2D60B77}"/>
    <cellStyle name="20% - Accent1 2 4 3 2 3 4 2 2" xfId="11585" xr:uid="{6D9F0548-EC70-4115-96A0-A474B4154A06}"/>
    <cellStyle name="20% - Accent1 2 4 3 2 3 4 2 2 2" xfId="11586" xr:uid="{DE604FA1-CB61-4894-9576-63F358A012A3}"/>
    <cellStyle name="20% - Accent1 2 4 3 2 3 4 2 3" xfId="11587" xr:uid="{B57CAF3E-788D-4985-9B8B-699DECFA9BC4}"/>
    <cellStyle name="20% - Accent1 2 4 3 2 3 4 3" xfId="11588" xr:uid="{88F6AE8B-A006-4828-9F57-5D91F430C0AF}"/>
    <cellStyle name="20% - Accent1 2 4 3 2 3 4 3 2" xfId="11589" xr:uid="{7BC795FF-5CC9-47D9-9A73-16E907082FF4}"/>
    <cellStyle name="20% - Accent1 2 4 3 2 3 4 4" xfId="11590" xr:uid="{B87D1DD7-473F-4B5C-A539-924B13AAB95E}"/>
    <cellStyle name="20% - Accent1 2 4 3 2 3 5" xfId="11591" xr:uid="{EE331FDC-F594-4EAE-992E-B2D04F6E9383}"/>
    <cellStyle name="20% - Accent1 2 4 3 2 3 5 2" xfId="11592" xr:uid="{245F55DC-FF1F-47C5-B800-D44BF9DEC979}"/>
    <cellStyle name="20% - Accent1 2 4 3 2 3 5 2 2" xfId="11593" xr:uid="{DEB89476-3F20-4A0E-899F-5E9D8BEB15C6}"/>
    <cellStyle name="20% - Accent1 2 4 3 2 3 5 3" xfId="11594" xr:uid="{3D5621EF-F0B9-4757-AA67-D0700267042B}"/>
    <cellStyle name="20% - Accent1 2 4 3 2 3 6" xfId="11595" xr:uid="{B59BFCCD-D40B-44A9-AAD8-838703A2E6C4}"/>
    <cellStyle name="20% - Accent1 2 4 3 2 3 6 2" xfId="11596" xr:uid="{8C8D1607-14D3-48FC-8601-70EFBADA1C6F}"/>
    <cellStyle name="20% - Accent1 2 4 3 2 3 6 2 2" xfId="11597" xr:uid="{F14A22E9-9400-455D-BBDD-67435314369E}"/>
    <cellStyle name="20% - Accent1 2 4 3 2 3 6 3" xfId="11598" xr:uid="{70217771-1954-45C5-A384-FB40A0477358}"/>
    <cellStyle name="20% - Accent1 2 4 3 2 3 7" xfId="11599" xr:uid="{94CB3D1D-6CFE-43E0-A675-5E06C89FD5BE}"/>
    <cellStyle name="20% - Accent1 2 4 3 2 3 7 2" xfId="11600" xr:uid="{988DDFD2-A2BE-4007-8B11-60A1E38ACE95}"/>
    <cellStyle name="20% - Accent1 2 4 3 2 3 8" xfId="11601" xr:uid="{1D652A3B-F2EC-4141-A182-347FB07DDB54}"/>
    <cellStyle name="20% - Accent1 2 4 3 2 3 8 2" xfId="11602" xr:uid="{7290AC47-987C-4C5B-A189-DEEDA816C11F}"/>
    <cellStyle name="20% - Accent1 2 4 3 2 3 9" xfId="11603" xr:uid="{369BACD7-1885-4DD8-8408-E309E3D8F596}"/>
    <cellStyle name="20% - Accent1 2 4 3 2 4" xfId="11604" xr:uid="{CBD2E891-3B32-4BBA-B76D-0DF259B35541}"/>
    <cellStyle name="20% - Accent1 2 4 3 2 4 2" xfId="11605" xr:uid="{FB55E4A2-8551-4C6D-B52D-4ACCA2001B44}"/>
    <cellStyle name="20% - Accent1 2 4 3 2 4 2 2" xfId="11606" xr:uid="{49F34208-F73F-4774-8872-2D3838394427}"/>
    <cellStyle name="20% - Accent1 2 4 3 2 4 2 2 2" xfId="11607" xr:uid="{FE2E8136-7465-4A02-BF70-FD610F73272B}"/>
    <cellStyle name="20% - Accent1 2 4 3 2 4 2 3" xfId="11608" xr:uid="{5C0DA21C-6FB0-4883-AF29-11FC8BF104F1}"/>
    <cellStyle name="20% - Accent1 2 4 3 2 4 3" xfId="11609" xr:uid="{8D9B418C-5762-4C47-91FA-2A4DFA552965}"/>
    <cellStyle name="20% - Accent1 2 4 3 2 4 3 2" xfId="11610" xr:uid="{83F03857-1C83-43B1-9ABD-7D2CDC022E21}"/>
    <cellStyle name="20% - Accent1 2 4 3 2 4 4" xfId="11611" xr:uid="{498CC814-A284-45F7-A044-D6AAF9A63CB2}"/>
    <cellStyle name="20% - Accent1 2 4 3 2 5" xfId="11612" xr:uid="{BC4CB369-DBEE-4ADF-9327-7B4D50E3837F}"/>
    <cellStyle name="20% - Accent1 2 4 3 2 5 2" xfId="11613" xr:uid="{974262F0-E60C-4454-8BC2-6834C707BB79}"/>
    <cellStyle name="20% - Accent1 2 4 3 2 5 2 2" xfId="11614" xr:uid="{53828EAE-3CDF-4664-80CB-E0976D563215}"/>
    <cellStyle name="20% - Accent1 2 4 3 2 5 2 2 2" xfId="11615" xr:uid="{4FDE6323-B7A8-41BB-B02B-4DBB05809367}"/>
    <cellStyle name="20% - Accent1 2 4 3 2 5 2 3" xfId="11616" xr:uid="{E639BFF9-C230-460D-BDDF-49E8ECDDA485}"/>
    <cellStyle name="20% - Accent1 2 4 3 2 5 3" xfId="11617" xr:uid="{BAF84DE6-08FB-48E8-A5F3-FEE41F56CC96}"/>
    <cellStyle name="20% - Accent1 2 4 3 2 5 3 2" xfId="11618" xr:uid="{8525167E-EACB-46E1-A29F-E372E69FBBD4}"/>
    <cellStyle name="20% - Accent1 2 4 3 2 5 4" xfId="11619" xr:uid="{D0C9FE6F-E268-43AE-870A-C98FE90DD0E3}"/>
    <cellStyle name="20% - Accent1 2 4 3 2 6" xfId="11620" xr:uid="{769AF4A3-300C-41BF-8A58-9226D280975D}"/>
    <cellStyle name="20% - Accent1 2 4 3 2 6 2" xfId="11621" xr:uid="{73DE5973-08A9-4D13-9AC5-78AC78BA0F0D}"/>
    <cellStyle name="20% - Accent1 2 4 3 2 6 2 2" xfId="11622" xr:uid="{59044C0D-E6C8-4E0C-B660-F1F91B5C21EE}"/>
    <cellStyle name="20% - Accent1 2 4 3 2 6 2 2 2" xfId="11623" xr:uid="{B09EC91F-9AC2-4330-9DDB-54CB61B00DE0}"/>
    <cellStyle name="20% - Accent1 2 4 3 2 6 2 3" xfId="11624" xr:uid="{D399C848-9642-4571-A43C-BC06ADD27AAB}"/>
    <cellStyle name="20% - Accent1 2 4 3 2 6 3" xfId="11625" xr:uid="{AADD1122-257A-42E1-A3FF-8F5FB2806E85}"/>
    <cellStyle name="20% - Accent1 2 4 3 2 6 3 2" xfId="11626" xr:uid="{5284C71E-5009-4B56-80C7-21949DEEACA8}"/>
    <cellStyle name="20% - Accent1 2 4 3 2 6 4" xfId="11627" xr:uid="{9654D402-2F9B-49D4-AD47-F1231FC443BE}"/>
    <cellStyle name="20% - Accent1 2 4 3 2 7" xfId="11628" xr:uid="{33B9C718-60AB-4AC8-9129-7A44BB50BE3F}"/>
    <cellStyle name="20% - Accent1 2 4 3 2 7 2" xfId="11629" xr:uid="{DEA71B0C-7E48-43F1-A0FA-3C8B189FCFE9}"/>
    <cellStyle name="20% - Accent1 2 4 3 2 7 2 2" xfId="11630" xr:uid="{3A9572C0-A71F-415A-85B4-E494170487E6}"/>
    <cellStyle name="20% - Accent1 2 4 3 2 7 3" xfId="11631" xr:uid="{52B20CEF-804A-4101-A888-BA29B861C0C4}"/>
    <cellStyle name="20% - Accent1 2 4 3 2 8" xfId="11632" xr:uid="{FC198810-618A-4323-A1BE-2FFEF673D369}"/>
    <cellStyle name="20% - Accent1 2 4 3 2 8 2" xfId="11633" xr:uid="{582668D9-BD49-4E1E-AFF8-98AAFAED13A2}"/>
    <cellStyle name="20% - Accent1 2 4 3 2 8 2 2" xfId="11634" xr:uid="{56A9F01F-4543-46EE-8C24-FAC087DBD8AD}"/>
    <cellStyle name="20% - Accent1 2 4 3 2 8 3" xfId="11635" xr:uid="{6E032437-5170-4722-9326-3304A011D571}"/>
    <cellStyle name="20% - Accent1 2 4 3 2 9" xfId="11636" xr:uid="{E4BA5A51-BFCF-46AB-ACC4-B0D443C9A432}"/>
    <cellStyle name="20% - Accent1 2 4 3 2 9 2" xfId="11637" xr:uid="{F4A0AF55-ABE8-4896-846A-DA78E0884262}"/>
    <cellStyle name="20% - Accent1 2 4 3 3" xfId="11638" xr:uid="{E757D4C8-E7FB-4849-A6FB-BFF82F195D7B}"/>
    <cellStyle name="20% - Accent1 2 4 3 3 10" xfId="11639" xr:uid="{83F0370A-5A3D-42E0-BAF7-BD2C6ACB5155}"/>
    <cellStyle name="20% - Accent1 2 4 3 3 10 2" xfId="11640" xr:uid="{00A51606-1197-4F20-8EC6-B6610018881D}"/>
    <cellStyle name="20% - Accent1 2 4 3 3 11" xfId="11641" xr:uid="{07ED00EE-244D-4E26-BA84-76E14ED7E404}"/>
    <cellStyle name="20% - Accent1 2 4 3 3 2" xfId="11642" xr:uid="{C8451D30-0AF5-483C-95A3-D166D3B1EA7B}"/>
    <cellStyle name="20% - Accent1 2 4 3 3 2 2" xfId="11643" xr:uid="{C4747B34-7225-468C-9193-A62D06A6CDC9}"/>
    <cellStyle name="20% - Accent1 2 4 3 3 2 2 2" xfId="11644" xr:uid="{9AE1EE22-4A52-470D-9BAD-CC85D35CF2C6}"/>
    <cellStyle name="20% - Accent1 2 4 3 3 2 2 2 2" xfId="11645" xr:uid="{1ACEB79A-65F0-4077-BF7E-15D3371518F7}"/>
    <cellStyle name="20% - Accent1 2 4 3 3 2 2 2 2 2" xfId="11646" xr:uid="{12369E38-DDCA-4515-8328-B2E4BCC36357}"/>
    <cellStyle name="20% - Accent1 2 4 3 3 2 2 2 3" xfId="11647" xr:uid="{001B1CE2-A30A-428C-B849-5D57D302405F}"/>
    <cellStyle name="20% - Accent1 2 4 3 3 2 2 3" xfId="11648" xr:uid="{EA099B50-7122-4414-B127-2A84654D5F3F}"/>
    <cellStyle name="20% - Accent1 2 4 3 3 2 2 3 2" xfId="11649" xr:uid="{8096E6F0-3641-44B6-AFD8-6E4B5984C0C5}"/>
    <cellStyle name="20% - Accent1 2 4 3 3 2 2 4" xfId="11650" xr:uid="{7C0B90D2-0A0F-47B7-8190-4835CEE91DC3}"/>
    <cellStyle name="20% - Accent1 2 4 3 3 2 3" xfId="11651" xr:uid="{C17D85F6-A9E2-468B-8399-A54DB6B0FE95}"/>
    <cellStyle name="20% - Accent1 2 4 3 3 2 3 2" xfId="11652" xr:uid="{07CF2C53-13EE-4ECC-8FC4-B68D69250536}"/>
    <cellStyle name="20% - Accent1 2 4 3 3 2 3 2 2" xfId="11653" xr:uid="{C887CEF5-86A0-49DF-8A14-0CE6B270E6C6}"/>
    <cellStyle name="20% - Accent1 2 4 3 3 2 3 2 2 2" xfId="11654" xr:uid="{8E9F9F42-0ADD-4C84-A58C-B6C54FE42C58}"/>
    <cellStyle name="20% - Accent1 2 4 3 3 2 3 2 3" xfId="11655" xr:uid="{EF8D5CFD-B045-4314-A960-F05A829DCEAA}"/>
    <cellStyle name="20% - Accent1 2 4 3 3 2 3 3" xfId="11656" xr:uid="{19B4CEE1-0B98-4187-B2A7-8AF63ECC59E2}"/>
    <cellStyle name="20% - Accent1 2 4 3 3 2 3 3 2" xfId="11657" xr:uid="{C3BE7495-AC23-43E5-9598-CEFDCDE4E94F}"/>
    <cellStyle name="20% - Accent1 2 4 3 3 2 3 4" xfId="11658" xr:uid="{06F3600F-87D6-4DD6-B7D8-61EF6B7DD6B6}"/>
    <cellStyle name="20% - Accent1 2 4 3 3 2 4" xfId="11659" xr:uid="{3F139827-0F29-46DF-A85B-4CABFC82B918}"/>
    <cellStyle name="20% - Accent1 2 4 3 3 2 4 2" xfId="11660" xr:uid="{F3A76578-D3CF-4197-A9AA-FE438CB58903}"/>
    <cellStyle name="20% - Accent1 2 4 3 3 2 4 2 2" xfId="11661" xr:uid="{3D47745B-2272-41A1-9053-E488B55DCB11}"/>
    <cellStyle name="20% - Accent1 2 4 3 3 2 4 2 2 2" xfId="11662" xr:uid="{41DE405C-7EE7-4428-B177-677C885F61E6}"/>
    <cellStyle name="20% - Accent1 2 4 3 3 2 4 2 3" xfId="11663" xr:uid="{D16A7A2E-9EE8-47CD-AA21-9DC5909DB2CD}"/>
    <cellStyle name="20% - Accent1 2 4 3 3 2 4 3" xfId="11664" xr:uid="{A01FA5A9-B87E-49AA-8920-911567A2BE4D}"/>
    <cellStyle name="20% - Accent1 2 4 3 3 2 4 3 2" xfId="11665" xr:uid="{DB1F44C6-7A7A-48D6-9F14-E1517AC5DB13}"/>
    <cellStyle name="20% - Accent1 2 4 3 3 2 4 4" xfId="11666" xr:uid="{CE3D2882-8A22-4532-873F-39900B689437}"/>
    <cellStyle name="20% - Accent1 2 4 3 3 2 5" xfId="11667" xr:uid="{AE090361-B837-4FEE-8AAD-D690F850955C}"/>
    <cellStyle name="20% - Accent1 2 4 3 3 2 5 2" xfId="11668" xr:uid="{54B3C816-083C-4D06-A34A-49C6F41B079B}"/>
    <cellStyle name="20% - Accent1 2 4 3 3 2 5 2 2" xfId="11669" xr:uid="{69173495-8E81-406E-9C11-A666DF177B5E}"/>
    <cellStyle name="20% - Accent1 2 4 3 3 2 5 3" xfId="11670" xr:uid="{86279163-3EAF-48C3-B6F4-1194FE873BCE}"/>
    <cellStyle name="20% - Accent1 2 4 3 3 2 6" xfId="11671" xr:uid="{A45EB6B8-0D47-4571-931F-93B12D8DF696}"/>
    <cellStyle name="20% - Accent1 2 4 3 3 2 6 2" xfId="11672" xr:uid="{ED40E881-6E0E-4E71-B933-052D266E2EB1}"/>
    <cellStyle name="20% - Accent1 2 4 3 3 2 6 2 2" xfId="11673" xr:uid="{867D4B94-4CCD-46DC-8C57-458B7286D101}"/>
    <cellStyle name="20% - Accent1 2 4 3 3 2 6 3" xfId="11674" xr:uid="{7D2282E6-039A-4CB6-BC56-F9066E6E7723}"/>
    <cellStyle name="20% - Accent1 2 4 3 3 2 7" xfId="11675" xr:uid="{5FE673B2-481C-4CC9-BD36-B9730C7C1395}"/>
    <cellStyle name="20% - Accent1 2 4 3 3 2 7 2" xfId="11676" xr:uid="{AD443852-E6DA-4CA8-9240-28F98A79B1F2}"/>
    <cellStyle name="20% - Accent1 2 4 3 3 2 8" xfId="11677" xr:uid="{D666ECCB-DC04-420F-95CC-2DC4A733A2C8}"/>
    <cellStyle name="20% - Accent1 2 4 3 3 2 8 2" xfId="11678" xr:uid="{0312D880-9EAD-4183-9A96-B5E1073A3650}"/>
    <cellStyle name="20% - Accent1 2 4 3 3 2 9" xfId="11679" xr:uid="{562B1C7B-6B0C-4053-BD69-1AFBCEBE2DB9}"/>
    <cellStyle name="20% - Accent1 2 4 3 3 3" xfId="11680" xr:uid="{D36BD15B-BDBA-47BA-87BA-0A7B08A5A5E7}"/>
    <cellStyle name="20% - Accent1 2 4 3 3 3 2" xfId="11681" xr:uid="{AD7D66FC-2C9B-4DD8-BB3B-AADC7374CC6F}"/>
    <cellStyle name="20% - Accent1 2 4 3 3 3 2 2" xfId="11682" xr:uid="{C37C2260-D758-42B7-8129-1221D63EC546}"/>
    <cellStyle name="20% - Accent1 2 4 3 3 3 2 2 2" xfId="11683" xr:uid="{803450B2-D0EB-4840-A85D-30833CE7FE5A}"/>
    <cellStyle name="20% - Accent1 2 4 3 3 3 2 2 2 2" xfId="11684" xr:uid="{27D4A8D1-B4DB-48F1-AEA6-83C07952F73C}"/>
    <cellStyle name="20% - Accent1 2 4 3 3 3 2 2 3" xfId="11685" xr:uid="{C13D68AC-B7F1-4BA1-8AB1-8B169253704D}"/>
    <cellStyle name="20% - Accent1 2 4 3 3 3 2 3" xfId="11686" xr:uid="{5979F408-C266-4A84-8CFC-A97708EDD72A}"/>
    <cellStyle name="20% - Accent1 2 4 3 3 3 2 3 2" xfId="11687" xr:uid="{858BE220-6ED8-4C16-8018-E9EDB6DDFDCF}"/>
    <cellStyle name="20% - Accent1 2 4 3 3 3 2 4" xfId="11688" xr:uid="{FAD658A8-06A9-459A-9C1C-5666A951CF61}"/>
    <cellStyle name="20% - Accent1 2 4 3 3 3 3" xfId="11689" xr:uid="{B4FCE388-29FE-4BAB-8D25-F21045821F32}"/>
    <cellStyle name="20% - Accent1 2 4 3 3 3 3 2" xfId="11690" xr:uid="{47CB9C98-7F01-4608-8133-361EA6B04849}"/>
    <cellStyle name="20% - Accent1 2 4 3 3 3 3 2 2" xfId="11691" xr:uid="{2A1138CE-2C4E-4F24-8750-D9BC3216F569}"/>
    <cellStyle name="20% - Accent1 2 4 3 3 3 3 2 2 2" xfId="11692" xr:uid="{6274BA7C-44A1-4D39-A3B7-6C4E1892E1F7}"/>
    <cellStyle name="20% - Accent1 2 4 3 3 3 3 2 3" xfId="11693" xr:uid="{2B0F817C-94B0-45C5-AE06-AE8D69153BC2}"/>
    <cellStyle name="20% - Accent1 2 4 3 3 3 3 3" xfId="11694" xr:uid="{52B6B529-7EF3-4084-B3BA-6CC05A2E80DD}"/>
    <cellStyle name="20% - Accent1 2 4 3 3 3 3 3 2" xfId="11695" xr:uid="{8A691F5D-AF8B-49B7-9F1D-C984D420D961}"/>
    <cellStyle name="20% - Accent1 2 4 3 3 3 3 4" xfId="11696" xr:uid="{E15F1BD4-A8F2-44E9-8955-DF710EC4B04F}"/>
    <cellStyle name="20% - Accent1 2 4 3 3 3 4" xfId="11697" xr:uid="{54FE477C-17E0-4248-84E2-CC9C7EFA0D3F}"/>
    <cellStyle name="20% - Accent1 2 4 3 3 3 4 2" xfId="11698" xr:uid="{B13C34C2-6630-42DC-8979-6BC66FE3BB8F}"/>
    <cellStyle name="20% - Accent1 2 4 3 3 3 4 2 2" xfId="11699" xr:uid="{992F2514-9CD5-4EBB-915F-96A856C0C433}"/>
    <cellStyle name="20% - Accent1 2 4 3 3 3 4 2 2 2" xfId="11700" xr:uid="{64263EC6-0304-449D-8E6D-DCF2C331D48D}"/>
    <cellStyle name="20% - Accent1 2 4 3 3 3 4 2 3" xfId="11701" xr:uid="{0D1371F3-D0BF-4D27-A2B9-54F3BD499D6E}"/>
    <cellStyle name="20% - Accent1 2 4 3 3 3 4 3" xfId="11702" xr:uid="{9DF406C1-4312-40B0-996F-93D49DF64BD2}"/>
    <cellStyle name="20% - Accent1 2 4 3 3 3 4 3 2" xfId="11703" xr:uid="{97E8AB9D-8E5B-4310-9199-7288AFA21CAD}"/>
    <cellStyle name="20% - Accent1 2 4 3 3 3 4 4" xfId="11704" xr:uid="{06F7A461-DE67-42AE-B26D-5C2FA7C3061F}"/>
    <cellStyle name="20% - Accent1 2 4 3 3 3 5" xfId="11705" xr:uid="{10B2DC9E-7D86-4572-B3E4-DEB4D758583E}"/>
    <cellStyle name="20% - Accent1 2 4 3 3 3 5 2" xfId="11706" xr:uid="{36882EEA-7DD3-4C51-BB04-988D501EB763}"/>
    <cellStyle name="20% - Accent1 2 4 3 3 3 5 2 2" xfId="11707" xr:uid="{81BFFC9F-92DE-4C96-B42A-9AA390CBD86C}"/>
    <cellStyle name="20% - Accent1 2 4 3 3 3 5 3" xfId="11708" xr:uid="{3469D632-C6CB-422A-BF3C-4858A1C27F53}"/>
    <cellStyle name="20% - Accent1 2 4 3 3 3 6" xfId="11709" xr:uid="{3780D3A2-D675-44AD-AF41-2DD9D6C6159E}"/>
    <cellStyle name="20% - Accent1 2 4 3 3 3 6 2" xfId="11710" xr:uid="{53068945-C8E6-46FD-A8AA-7BE4ACAC29DF}"/>
    <cellStyle name="20% - Accent1 2 4 3 3 3 6 2 2" xfId="11711" xr:uid="{1B06E054-9FD5-4888-9A73-25AE64C68122}"/>
    <cellStyle name="20% - Accent1 2 4 3 3 3 6 3" xfId="11712" xr:uid="{6E72476D-A664-43AE-95DE-1B0198C30BAC}"/>
    <cellStyle name="20% - Accent1 2 4 3 3 3 7" xfId="11713" xr:uid="{E1CDED2C-8FC1-4842-AA1D-C3A5BC26BE7F}"/>
    <cellStyle name="20% - Accent1 2 4 3 3 3 7 2" xfId="11714" xr:uid="{51CA7EE5-0601-4E31-88E5-BE3A9D50081C}"/>
    <cellStyle name="20% - Accent1 2 4 3 3 3 8" xfId="11715" xr:uid="{9774F072-FEC5-487C-B228-C1712E16E88D}"/>
    <cellStyle name="20% - Accent1 2 4 3 3 3 8 2" xfId="11716" xr:uid="{F90D18D8-E85C-442F-8EE5-C141B7572B51}"/>
    <cellStyle name="20% - Accent1 2 4 3 3 3 9" xfId="11717" xr:uid="{66EE6AEC-C0D1-451A-9733-6C0EB2C4CDA8}"/>
    <cellStyle name="20% - Accent1 2 4 3 3 4" xfId="11718" xr:uid="{0BA58DE0-A988-446E-A1EB-E48902BC6DDA}"/>
    <cellStyle name="20% - Accent1 2 4 3 3 4 2" xfId="11719" xr:uid="{0AD9433B-5709-459A-8EF4-48398A22014F}"/>
    <cellStyle name="20% - Accent1 2 4 3 3 4 2 2" xfId="11720" xr:uid="{D48A5E82-CD15-432E-9CDB-AEFDFC82F3FB}"/>
    <cellStyle name="20% - Accent1 2 4 3 3 4 2 2 2" xfId="11721" xr:uid="{E1673F70-482D-42D8-A5F3-DB41486CA246}"/>
    <cellStyle name="20% - Accent1 2 4 3 3 4 2 3" xfId="11722" xr:uid="{189AD25F-E155-4940-BE5E-2FEE3DD77FF1}"/>
    <cellStyle name="20% - Accent1 2 4 3 3 4 3" xfId="11723" xr:uid="{3141B567-AC34-4525-805D-29A0E3939376}"/>
    <cellStyle name="20% - Accent1 2 4 3 3 4 3 2" xfId="11724" xr:uid="{9B6EE569-E7EC-4D2D-A900-1D1A62409A4A}"/>
    <cellStyle name="20% - Accent1 2 4 3 3 4 4" xfId="11725" xr:uid="{5EBA334E-4BEB-4D20-8133-2EA7D8784DA4}"/>
    <cellStyle name="20% - Accent1 2 4 3 3 5" xfId="11726" xr:uid="{49697E7B-C6D1-41C1-91CD-4558DCA4EE29}"/>
    <cellStyle name="20% - Accent1 2 4 3 3 5 2" xfId="11727" xr:uid="{6865259B-0ACB-49DC-94D5-32332F75AF01}"/>
    <cellStyle name="20% - Accent1 2 4 3 3 5 2 2" xfId="11728" xr:uid="{17C8A16B-B73C-480B-AEC0-5F3FBF5B537E}"/>
    <cellStyle name="20% - Accent1 2 4 3 3 5 2 2 2" xfId="11729" xr:uid="{449DC3B8-F39A-43EA-A743-5B0818BFB286}"/>
    <cellStyle name="20% - Accent1 2 4 3 3 5 2 3" xfId="11730" xr:uid="{720F291E-2E09-45DD-BAAD-76D2B76A8BC1}"/>
    <cellStyle name="20% - Accent1 2 4 3 3 5 3" xfId="11731" xr:uid="{0B9A27AE-5A69-4A37-A17D-245C1C0740AD}"/>
    <cellStyle name="20% - Accent1 2 4 3 3 5 3 2" xfId="11732" xr:uid="{BC68FF16-C1FC-43A1-BC04-AC084B4D36C7}"/>
    <cellStyle name="20% - Accent1 2 4 3 3 5 4" xfId="11733" xr:uid="{66716784-2E0E-44C1-BB37-1541619220E7}"/>
    <cellStyle name="20% - Accent1 2 4 3 3 6" xfId="11734" xr:uid="{C6350ED8-887C-49EA-9D32-806416CC125B}"/>
    <cellStyle name="20% - Accent1 2 4 3 3 6 2" xfId="11735" xr:uid="{A7881ACC-2F80-487B-9FD1-772CC0641FBD}"/>
    <cellStyle name="20% - Accent1 2 4 3 3 6 2 2" xfId="11736" xr:uid="{B596E2AA-1E56-4FC2-8200-4F26BA4AD6D5}"/>
    <cellStyle name="20% - Accent1 2 4 3 3 6 2 2 2" xfId="11737" xr:uid="{26F1BEE7-4DE1-44C6-AFC5-9AB216942B55}"/>
    <cellStyle name="20% - Accent1 2 4 3 3 6 2 3" xfId="11738" xr:uid="{F68A0826-B13F-4C3D-9F8E-585A59908BA1}"/>
    <cellStyle name="20% - Accent1 2 4 3 3 6 3" xfId="11739" xr:uid="{91832995-55BD-47E4-AB6A-25B06FC4D40D}"/>
    <cellStyle name="20% - Accent1 2 4 3 3 6 3 2" xfId="11740" xr:uid="{D576BC38-68D7-45F1-9054-6411E456CE90}"/>
    <cellStyle name="20% - Accent1 2 4 3 3 6 4" xfId="11741" xr:uid="{14331693-7A6B-4545-B6F1-D3568F7E84FE}"/>
    <cellStyle name="20% - Accent1 2 4 3 3 7" xfId="11742" xr:uid="{CE2284E2-AE69-41EE-AD60-A4C9FD0CA0A5}"/>
    <cellStyle name="20% - Accent1 2 4 3 3 7 2" xfId="11743" xr:uid="{D5BE792F-5684-4023-8E2C-48231C01C18A}"/>
    <cellStyle name="20% - Accent1 2 4 3 3 7 2 2" xfId="11744" xr:uid="{2E29967B-2A3E-45C5-AD82-B5AB9DC89399}"/>
    <cellStyle name="20% - Accent1 2 4 3 3 7 3" xfId="11745" xr:uid="{40887EE8-F922-40F6-999A-465FD91CCE17}"/>
    <cellStyle name="20% - Accent1 2 4 3 3 8" xfId="11746" xr:uid="{D07175C3-E231-46C7-B79A-2EBD8A10C2D2}"/>
    <cellStyle name="20% - Accent1 2 4 3 3 8 2" xfId="11747" xr:uid="{2D710786-85D8-4D41-A624-DE24F782EC11}"/>
    <cellStyle name="20% - Accent1 2 4 3 3 8 2 2" xfId="11748" xr:uid="{B19EA72B-0B33-4EF2-9B71-E62DE1FA3318}"/>
    <cellStyle name="20% - Accent1 2 4 3 3 8 3" xfId="11749" xr:uid="{7575728F-89AD-4E87-BD0E-C7C5A893FFB5}"/>
    <cellStyle name="20% - Accent1 2 4 3 3 9" xfId="11750" xr:uid="{467A725A-0338-47AB-9D2D-E85228E67A3B}"/>
    <cellStyle name="20% - Accent1 2 4 3 3 9 2" xfId="11751" xr:uid="{49F41383-DBBE-4A1A-8A7D-36EE177F57F1}"/>
    <cellStyle name="20% - Accent1 2 4 3 4" xfId="11752" xr:uid="{BB4ED145-1660-4E25-8A09-F86038EFE2A0}"/>
    <cellStyle name="20% - Accent1 2 4 3 4 10" xfId="11753" xr:uid="{92DCD32D-CFE4-4066-A5CE-7272122A186D}"/>
    <cellStyle name="20% - Accent1 2 4 3 4 10 2" xfId="11754" xr:uid="{32A2B301-9C03-45D8-BFAF-006A8904A39A}"/>
    <cellStyle name="20% - Accent1 2 4 3 4 11" xfId="11755" xr:uid="{E8E69261-93C7-42F4-8476-62F309B5B6E0}"/>
    <cellStyle name="20% - Accent1 2 4 3 4 2" xfId="11756" xr:uid="{C2223338-A9A7-4090-94AE-4D6F32497F83}"/>
    <cellStyle name="20% - Accent1 2 4 3 4 2 2" xfId="11757" xr:uid="{BDE20CC8-84CD-4DB1-B247-F0E85240D995}"/>
    <cellStyle name="20% - Accent1 2 4 3 4 2 2 2" xfId="11758" xr:uid="{081F2753-7D1A-48EA-B8D4-C23E0FB04D4F}"/>
    <cellStyle name="20% - Accent1 2 4 3 4 2 2 2 2" xfId="11759" xr:uid="{276D911B-B2A0-4413-95B6-1229A3FF0E13}"/>
    <cellStyle name="20% - Accent1 2 4 3 4 2 2 2 2 2" xfId="11760" xr:uid="{EFC68749-1A7A-4D53-A5CB-4EAAA09C2F8D}"/>
    <cellStyle name="20% - Accent1 2 4 3 4 2 2 2 3" xfId="11761" xr:uid="{07AD20EE-68E2-4959-B597-CBF685C57D3E}"/>
    <cellStyle name="20% - Accent1 2 4 3 4 2 2 3" xfId="11762" xr:uid="{F4C4A9C2-A443-4362-B6EA-3AFB99814CC6}"/>
    <cellStyle name="20% - Accent1 2 4 3 4 2 2 3 2" xfId="11763" xr:uid="{4B199641-40DB-4452-AE4C-903855B0F4E9}"/>
    <cellStyle name="20% - Accent1 2 4 3 4 2 2 4" xfId="11764" xr:uid="{0CBEE95E-7947-4E35-8519-2B31FDD3AAD8}"/>
    <cellStyle name="20% - Accent1 2 4 3 4 2 3" xfId="11765" xr:uid="{88C4976B-561A-44DE-8943-03888223086F}"/>
    <cellStyle name="20% - Accent1 2 4 3 4 2 3 2" xfId="11766" xr:uid="{4B2ACF38-D042-4D2E-B06C-74BB08A4CEA2}"/>
    <cellStyle name="20% - Accent1 2 4 3 4 2 3 2 2" xfId="11767" xr:uid="{66878D0E-3A77-462F-83A2-2CCF99FC3666}"/>
    <cellStyle name="20% - Accent1 2 4 3 4 2 3 2 2 2" xfId="11768" xr:uid="{DF395BC1-912B-4CD0-A8A3-47441D31E2E2}"/>
    <cellStyle name="20% - Accent1 2 4 3 4 2 3 2 3" xfId="11769" xr:uid="{AEE4B9EC-5428-44B7-A258-2108D83050E1}"/>
    <cellStyle name="20% - Accent1 2 4 3 4 2 3 3" xfId="11770" xr:uid="{F4AC9FBB-1806-44FF-8FF5-F5CABF7E7BF1}"/>
    <cellStyle name="20% - Accent1 2 4 3 4 2 3 3 2" xfId="11771" xr:uid="{6D8BC10C-D30B-4996-B090-ECBFD0852738}"/>
    <cellStyle name="20% - Accent1 2 4 3 4 2 3 4" xfId="11772" xr:uid="{027BA081-4A98-4DEA-BCD9-5988B6B48EE5}"/>
    <cellStyle name="20% - Accent1 2 4 3 4 2 4" xfId="11773" xr:uid="{208859D0-5CF8-49C2-B564-4350FC2F0960}"/>
    <cellStyle name="20% - Accent1 2 4 3 4 2 4 2" xfId="11774" xr:uid="{E9BBEA03-878B-4EC4-9B24-FD819BF6922E}"/>
    <cellStyle name="20% - Accent1 2 4 3 4 2 4 2 2" xfId="11775" xr:uid="{A996EB46-B847-45B1-A3F0-B0FF2208D9F1}"/>
    <cellStyle name="20% - Accent1 2 4 3 4 2 4 2 2 2" xfId="11776" xr:uid="{9632C403-C571-4391-9871-1822A80CE24D}"/>
    <cellStyle name="20% - Accent1 2 4 3 4 2 4 2 3" xfId="11777" xr:uid="{1AA20ED8-DCC1-4AF1-BD49-E5BA78D0EBC1}"/>
    <cellStyle name="20% - Accent1 2 4 3 4 2 4 3" xfId="11778" xr:uid="{0B9F9E94-0C6A-4F6A-91AE-8E78F4EBBFE0}"/>
    <cellStyle name="20% - Accent1 2 4 3 4 2 4 3 2" xfId="11779" xr:uid="{3A3A3A7D-5118-4729-88EC-7B08E5C49C1E}"/>
    <cellStyle name="20% - Accent1 2 4 3 4 2 4 4" xfId="11780" xr:uid="{DBB6E106-551A-4105-9AFB-28DD5F193A4B}"/>
    <cellStyle name="20% - Accent1 2 4 3 4 2 5" xfId="11781" xr:uid="{212C3FC9-B655-4609-8F71-A56190BFF049}"/>
    <cellStyle name="20% - Accent1 2 4 3 4 2 5 2" xfId="11782" xr:uid="{37DB3C43-8F39-423D-B1EE-41F0BB5A149C}"/>
    <cellStyle name="20% - Accent1 2 4 3 4 2 5 2 2" xfId="11783" xr:uid="{7B3C6971-03E9-4194-AB13-6269132BBD1A}"/>
    <cellStyle name="20% - Accent1 2 4 3 4 2 5 3" xfId="11784" xr:uid="{C2412FDE-9A78-4531-8FAD-15F31C8859D9}"/>
    <cellStyle name="20% - Accent1 2 4 3 4 2 6" xfId="11785" xr:uid="{F4C6043F-D0A8-4107-9A6F-39DBB3D914C3}"/>
    <cellStyle name="20% - Accent1 2 4 3 4 2 6 2" xfId="11786" xr:uid="{2170BEFB-D982-4CCB-A9D0-CDD2DFB811D3}"/>
    <cellStyle name="20% - Accent1 2 4 3 4 2 6 2 2" xfId="11787" xr:uid="{F690EF0A-2394-47CD-8DB7-80734F10ACF2}"/>
    <cellStyle name="20% - Accent1 2 4 3 4 2 6 3" xfId="11788" xr:uid="{24A164A7-9DD0-4849-9337-9ACE77715BFD}"/>
    <cellStyle name="20% - Accent1 2 4 3 4 2 7" xfId="11789" xr:uid="{B6B36F09-D278-48B0-B2F6-191FE1F296B7}"/>
    <cellStyle name="20% - Accent1 2 4 3 4 2 7 2" xfId="11790" xr:uid="{DD9D54A8-3813-46F9-A17C-42F135986284}"/>
    <cellStyle name="20% - Accent1 2 4 3 4 2 8" xfId="11791" xr:uid="{A893E968-F8C4-460A-AC93-11E0FA6640A9}"/>
    <cellStyle name="20% - Accent1 2 4 3 4 2 8 2" xfId="11792" xr:uid="{B3DCD018-A37F-4C82-9C96-604357127FAA}"/>
    <cellStyle name="20% - Accent1 2 4 3 4 2 9" xfId="11793" xr:uid="{1A7B51D6-3425-415E-9D1B-DD1ADC1C4BE1}"/>
    <cellStyle name="20% - Accent1 2 4 3 4 3" xfId="11794" xr:uid="{AEEA7D82-603C-4697-9E41-97DEA22BD8E3}"/>
    <cellStyle name="20% - Accent1 2 4 3 4 3 2" xfId="11795" xr:uid="{1A4F1443-53C5-4F55-978E-E0D3DEE4554F}"/>
    <cellStyle name="20% - Accent1 2 4 3 4 3 2 2" xfId="11796" xr:uid="{C4A2D644-3F0C-4E86-9F7B-1F409D8269AA}"/>
    <cellStyle name="20% - Accent1 2 4 3 4 3 2 2 2" xfId="11797" xr:uid="{7120F864-8F9E-4B15-9164-83231F7D0134}"/>
    <cellStyle name="20% - Accent1 2 4 3 4 3 2 2 2 2" xfId="11798" xr:uid="{C1903174-C876-4831-8B40-305D656EC72B}"/>
    <cellStyle name="20% - Accent1 2 4 3 4 3 2 2 3" xfId="11799" xr:uid="{9364CE52-C755-4950-85FA-F4F9CEE34D64}"/>
    <cellStyle name="20% - Accent1 2 4 3 4 3 2 3" xfId="11800" xr:uid="{115DDB6A-E516-4289-AA31-DFE8F65EF88D}"/>
    <cellStyle name="20% - Accent1 2 4 3 4 3 2 3 2" xfId="11801" xr:uid="{03DB43EB-17A8-4C31-8C12-E59C70AE7FD5}"/>
    <cellStyle name="20% - Accent1 2 4 3 4 3 2 4" xfId="11802" xr:uid="{776DE320-5247-4B49-9E96-B05A215917FE}"/>
    <cellStyle name="20% - Accent1 2 4 3 4 3 3" xfId="11803" xr:uid="{2FA374A6-36A0-4B86-B8F3-064D2150D7C2}"/>
    <cellStyle name="20% - Accent1 2 4 3 4 3 3 2" xfId="11804" xr:uid="{9912322A-E22D-4217-9398-4B6098B3CA30}"/>
    <cellStyle name="20% - Accent1 2 4 3 4 3 3 2 2" xfId="11805" xr:uid="{5C3E7097-FA38-4CAC-B6FB-C3A1D5538D3C}"/>
    <cellStyle name="20% - Accent1 2 4 3 4 3 3 2 2 2" xfId="11806" xr:uid="{03A04ACD-07BC-40BA-AF5F-81522F17B96A}"/>
    <cellStyle name="20% - Accent1 2 4 3 4 3 3 2 3" xfId="11807" xr:uid="{17EBF950-6443-4F76-AC44-2415E0EBB000}"/>
    <cellStyle name="20% - Accent1 2 4 3 4 3 3 3" xfId="11808" xr:uid="{A7FE2F0A-82E0-4EF8-B47A-0B132DFA7E89}"/>
    <cellStyle name="20% - Accent1 2 4 3 4 3 3 3 2" xfId="11809" xr:uid="{552A630A-A590-4879-9592-E8503E90904D}"/>
    <cellStyle name="20% - Accent1 2 4 3 4 3 3 4" xfId="11810" xr:uid="{66DA1B9A-66E0-404C-8E6F-E3D6E2F1B80B}"/>
    <cellStyle name="20% - Accent1 2 4 3 4 3 4" xfId="11811" xr:uid="{4411A443-BA8C-446C-A772-4C75BF862C87}"/>
    <cellStyle name="20% - Accent1 2 4 3 4 3 4 2" xfId="11812" xr:uid="{DC7507D4-1F5B-401A-923B-1F9AD7879124}"/>
    <cellStyle name="20% - Accent1 2 4 3 4 3 4 2 2" xfId="11813" xr:uid="{A869DF03-11FA-4BD1-B684-0FD978995306}"/>
    <cellStyle name="20% - Accent1 2 4 3 4 3 4 2 2 2" xfId="11814" xr:uid="{A530F7A1-B0E2-4E7F-9842-921F53A86B64}"/>
    <cellStyle name="20% - Accent1 2 4 3 4 3 4 2 3" xfId="11815" xr:uid="{BA4B87B4-AA38-47B9-943A-BCA81C1761F6}"/>
    <cellStyle name="20% - Accent1 2 4 3 4 3 4 3" xfId="11816" xr:uid="{CAC4D1D3-1897-472C-A1DF-003ED40E8358}"/>
    <cellStyle name="20% - Accent1 2 4 3 4 3 4 3 2" xfId="11817" xr:uid="{533EDAC6-F60B-4DFB-B86D-575AA4C590C5}"/>
    <cellStyle name="20% - Accent1 2 4 3 4 3 4 4" xfId="11818" xr:uid="{6975299D-0CE8-476D-B31D-B4B151EABC5C}"/>
    <cellStyle name="20% - Accent1 2 4 3 4 3 5" xfId="11819" xr:uid="{E8C23254-913C-4F08-9A91-33687AD947DD}"/>
    <cellStyle name="20% - Accent1 2 4 3 4 3 5 2" xfId="11820" xr:uid="{1D0B1FE1-AF44-4519-9D84-ED39385EC1FA}"/>
    <cellStyle name="20% - Accent1 2 4 3 4 3 5 2 2" xfId="11821" xr:uid="{DA81B208-4E41-4329-9071-EC3C8B12BF97}"/>
    <cellStyle name="20% - Accent1 2 4 3 4 3 5 3" xfId="11822" xr:uid="{4E690CC2-F797-4E93-8E34-1C1F183BE9F0}"/>
    <cellStyle name="20% - Accent1 2 4 3 4 3 6" xfId="11823" xr:uid="{266E39B9-5501-4643-96A5-D9CFB0AC26F4}"/>
    <cellStyle name="20% - Accent1 2 4 3 4 3 6 2" xfId="11824" xr:uid="{F0B733F7-B296-44A6-B03C-F9AB20BFF8EC}"/>
    <cellStyle name="20% - Accent1 2 4 3 4 3 6 2 2" xfId="11825" xr:uid="{6A2BCD13-7518-42FA-ABE9-91C38827809D}"/>
    <cellStyle name="20% - Accent1 2 4 3 4 3 6 3" xfId="11826" xr:uid="{4953B945-DAFC-44B9-B638-1B842909F23B}"/>
    <cellStyle name="20% - Accent1 2 4 3 4 3 7" xfId="11827" xr:uid="{AB92FD9D-92E2-4AC5-9426-AFE6912956F8}"/>
    <cellStyle name="20% - Accent1 2 4 3 4 3 7 2" xfId="11828" xr:uid="{3D2EB8FC-AEF4-4C77-8ADA-68C82D4434BF}"/>
    <cellStyle name="20% - Accent1 2 4 3 4 3 8" xfId="11829" xr:uid="{AB6EC6F0-E2A7-4E16-9E74-6B59B14CE131}"/>
    <cellStyle name="20% - Accent1 2 4 3 4 3 8 2" xfId="11830" xr:uid="{9B40FF3E-E4DD-4D93-AFC8-6EA8569B2828}"/>
    <cellStyle name="20% - Accent1 2 4 3 4 3 9" xfId="11831" xr:uid="{97FC9C41-38EF-4F5D-A8E0-A9055DD4DF8E}"/>
    <cellStyle name="20% - Accent1 2 4 3 4 4" xfId="11832" xr:uid="{B39F1604-5F26-41E3-A7BC-4AC634E57856}"/>
    <cellStyle name="20% - Accent1 2 4 3 4 4 2" xfId="11833" xr:uid="{7858D7C6-D0DC-452A-BFCC-AAD70FECAF5C}"/>
    <cellStyle name="20% - Accent1 2 4 3 4 4 2 2" xfId="11834" xr:uid="{65C71616-C230-437E-A3B2-2191B00A8469}"/>
    <cellStyle name="20% - Accent1 2 4 3 4 4 2 2 2" xfId="11835" xr:uid="{20ECF44A-B44B-4A31-A611-022D742239D0}"/>
    <cellStyle name="20% - Accent1 2 4 3 4 4 2 3" xfId="11836" xr:uid="{34DBB85F-5744-474F-8FC7-2273D08684ED}"/>
    <cellStyle name="20% - Accent1 2 4 3 4 4 3" xfId="11837" xr:uid="{E3C7A647-EF33-4335-B927-F9530A85A8C2}"/>
    <cellStyle name="20% - Accent1 2 4 3 4 4 3 2" xfId="11838" xr:uid="{285A8C51-6DB4-48F9-9B7A-8424F1FBDDB4}"/>
    <cellStyle name="20% - Accent1 2 4 3 4 4 4" xfId="11839" xr:uid="{0305C721-B72F-48A9-9A34-0AB1159C5FB9}"/>
    <cellStyle name="20% - Accent1 2 4 3 4 5" xfId="11840" xr:uid="{00EEE918-453B-4768-9887-870070C2E0C1}"/>
    <cellStyle name="20% - Accent1 2 4 3 4 5 2" xfId="11841" xr:uid="{53211FC9-A204-4847-AE9C-D79321431D70}"/>
    <cellStyle name="20% - Accent1 2 4 3 4 5 2 2" xfId="11842" xr:uid="{9EE75C36-E55D-44AE-9955-DE053C10C19D}"/>
    <cellStyle name="20% - Accent1 2 4 3 4 5 2 2 2" xfId="11843" xr:uid="{11B1A58B-CE90-4189-A507-DEA668F2E44D}"/>
    <cellStyle name="20% - Accent1 2 4 3 4 5 2 3" xfId="11844" xr:uid="{6C9D8B43-3E55-4FB3-80CA-0E5DB873FAE5}"/>
    <cellStyle name="20% - Accent1 2 4 3 4 5 3" xfId="11845" xr:uid="{33F17B16-65EC-4D03-A4E4-5A3AE46E0E05}"/>
    <cellStyle name="20% - Accent1 2 4 3 4 5 3 2" xfId="11846" xr:uid="{F523955F-DDB5-4E64-9A27-12FC0EE04F6D}"/>
    <cellStyle name="20% - Accent1 2 4 3 4 5 4" xfId="11847" xr:uid="{C3678A63-EE2C-4B5A-B107-B075EEFE0565}"/>
    <cellStyle name="20% - Accent1 2 4 3 4 6" xfId="11848" xr:uid="{03A8FC46-1126-4EFA-AA89-718115E78E03}"/>
    <cellStyle name="20% - Accent1 2 4 3 4 6 2" xfId="11849" xr:uid="{8F241CAB-40E8-4863-8EC0-74AF1E6599CD}"/>
    <cellStyle name="20% - Accent1 2 4 3 4 6 2 2" xfId="11850" xr:uid="{70B76F70-649A-43F3-AC07-1CF24FA9B71F}"/>
    <cellStyle name="20% - Accent1 2 4 3 4 6 2 2 2" xfId="11851" xr:uid="{99120FC9-65B0-4EDF-8C50-9C9395CB1096}"/>
    <cellStyle name="20% - Accent1 2 4 3 4 6 2 3" xfId="11852" xr:uid="{8D42E011-8B19-4C10-8F80-F35238A7FA13}"/>
    <cellStyle name="20% - Accent1 2 4 3 4 6 3" xfId="11853" xr:uid="{4B5D6057-2E26-4671-B846-00671D4C2584}"/>
    <cellStyle name="20% - Accent1 2 4 3 4 6 3 2" xfId="11854" xr:uid="{01B70D9F-424A-44A9-8B72-EBFC381E9DFD}"/>
    <cellStyle name="20% - Accent1 2 4 3 4 6 4" xfId="11855" xr:uid="{C41969F4-75B6-40D1-A750-43BDC2D9DFD3}"/>
    <cellStyle name="20% - Accent1 2 4 3 4 7" xfId="11856" xr:uid="{87746B36-A517-4B69-BA2E-DAEE30B6BB49}"/>
    <cellStyle name="20% - Accent1 2 4 3 4 7 2" xfId="11857" xr:uid="{1700A904-18A5-4C8D-8E0A-7B261FB907F4}"/>
    <cellStyle name="20% - Accent1 2 4 3 4 7 2 2" xfId="11858" xr:uid="{16C599D9-1558-40F1-BBD6-79D35FA2B03D}"/>
    <cellStyle name="20% - Accent1 2 4 3 4 7 3" xfId="11859" xr:uid="{D533C090-3399-4326-989B-DA0AB4FE7608}"/>
    <cellStyle name="20% - Accent1 2 4 3 4 8" xfId="11860" xr:uid="{92BF99F0-FEA1-43F2-83D2-5D1C33FA8768}"/>
    <cellStyle name="20% - Accent1 2 4 3 4 8 2" xfId="11861" xr:uid="{7C0DD76F-05F3-475D-AF82-9350AFC7756A}"/>
    <cellStyle name="20% - Accent1 2 4 3 4 8 2 2" xfId="11862" xr:uid="{51EE5BEA-9908-44B6-A415-EF4861DBB55F}"/>
    <cellStyle name="20% - Accent1 2 4 3 4 8 3" xfId="11863" xr:uid="{63CFCF7D-33C1-43CF-974F-EFB49293FC77}"/>
    <cellStyle name="20% - Accent1 2 4 3 4 9" xfId="11864" xr:uid="{94A0CB78-2615-4504-AF2A-F130906EDC5A}"/>
    <cellStyle name="20% - Accent1 2 4 3 4 9 2" xfId="11865" xr:uid="{5933EA2A-5AF5-45E2-BBE6-30DFDA6B5D09}"/>
    <cellStyle name="20% - Accent1 2 4 3 5" xfId="11866" xr:uid="{4F23B5FF-9236-473D-A3D1-821D1B33C673}"/>
    <cellStyle name="20% - Accent1 2 4 3 5 2" xfId="11867" xr:uid="{0A240C92-E416-4644-A812-37C6397F45F3}"/>
    <cellStyle name="20% - Accent1 2 4 3 5 2 2" xfId="11868" xr:uid="{BE32FEAE-9C0C-4A29-B79C-0D4BC360B931}"/>
    <cellStyle name="20% - Accent1 2 4 3 5 2 2 2" xfId="11869" xr:uid="{55D2C5A7-1E50-4536-9ACD-93C15AC3F3BB}"/>
    <cellStyle name="20% - Accent1 2 4 3 5 2 2 2 2" xfId="11870" xr:uid="{1D701545-2729-4B26-8D6D-8FE2F3C13E6F}"/>
    <cellStyle name="20% - Accent1 2 4 3 5 2 2 3" xfId="11871" xr:uid="{DB2D3034-BF44-4C45-91BB-F9A9888D014D}"/>
    <cellStyle name="20% - Accent1 2 4 3 5 2 3" xfId="11872" xr:uid="{855100C4-141D-47A5-B09D-56C69D2CA9C0}"/>
    <cellStyle name="20% - Accent1 2 4 3 5 2 3 2" xfId="11873" xr:uid="{EBF95469-9D04-4C75-97CC-658B8543A533}"/>
    <cellStyle name="20% - Accent1 2 4 3 5 2 4" xfId="11874" xr:uid="{A9DA82BB-3558-4FF2-B23D-445D96392C78}"/>
    <cellStyle name="20% - Accent1 2 4 3 5 3" xfId="11875" xr:uid="{6253217A-2BD6-4C2F-B253-533BBEA61085}"/>
    <cellStyle name="20% - Accent1 2 4 3 5 3 2" xfId="11876" xr:uid="{0DCEA1CD-1081-4A22-955B-62344DF250DE}"/>
    <cellStyle name="20% - Accent1 2 4 3 5 3 2 2" xfId="11877" xr:uid="{CFA488BF-EA6E-403D-99BC-E764E5BCE609}"/>
    <cellStyle name="20% - Accent1 2 4 3 5 3 2 2 2" xfId="11878" xr:uid="{CC6C3CD5-04B6-42E7-93CF-F9A086FFA1DB}"/>
    <cellStyle name="20% - Accent1 2 4 3 5 3 2 3" xfId="11879" xr:uid="{D49F9696-3B83-4740-86B4-7866F8AB8EAC}"/>
    <cellStyle name="20% - Accent1 2 4 3 5 3 3" xfId="11880" xr:uid="{9373C3FD-21C4-4665-8733-0FCC958549C9}"/>
    <cellStyle name="20% - Accent1 2 4 3 5 3 3 2" xfId="11881" xr:uid="{3F71870C-8E3B-4C40-B327-BB4CBD3F2A5F}"/>
    <cellStyle name="20% - Accent1 2 4 3 5 3 4" xfId="11882" xr:uid="{98CA55A7-EB6C-460D-8528-574BC5980021}"/>
    <cellStyle name="20% - Accent1 2 4 3 5 4" xfId="11883" xr:uid="{2793B90D-D09D-45CB-BBF5-57048E21EC04}"/>
    <cellStyle name="20% - Accent1 2 4 3 5 4 2" xfId="11884" xr:uid="{118D1694-11ED-4EFE-B74E-E4762609443A}"/>
    <cellStyle name="20% - Accent1 2 4 3 5 4 2 2" xfId="11885" xr:uid="{66EE94A2-6A41-4CC9-BB69-CD75AD8EE38F}"/>
    <cellStyle name="20% - Accent1 2 4 3 5 4 2 2 2" xfId="11886" xr:uid="{7199E76C-5700-432F-939D-27C9AB774D09}"/>
    <cellStyle name="20% - Accent1 2 4 3 5 4 2 3" xfId="11887" xr:uid="{6B0321A2-A9D4-4406-84F3-F63A01C997FE}"/>
    <cellStyle name="20% - Accent1 2 4 3 5 4 3" xfId="11888" xr:uid="{DB732645-85DA-47FD-940D-0C2086CC04BA}"/>
    <cellStyle name="20% - Accent1 2 4 3 5 4 3 2" xfId="11889" xr:uid="{3CDE7773-AB02-4540-B122-24A180EFA96E}"/>
    <cellStyle name="20% - Accent1 2 4 3 5 4 4" xfId="11890" xr:uid="{9983B500-5AF8-4F02-B009-C34C4110F708}"/>
    <cellStyle name="20% - Accent1 2 4 3 5 5" xfId="11891" xr:uid="{687DD8E9-D048-4620-9B37-C673EA630E14}"/>
    <cellStyle name="20% - Accent1 2 4 3 5 5 2" xfId="11892" xr:uid="{05C52868-BDC7-4F49-9265-242E78BD6A95}"/>
    <cellStyle name="20% - Accent1 2 4 3 5 5 2 2" xfId="11893" xr:uid="{E1BB9BC0-B7C5-4A8F-B1D0-2EDF56377B4A}"/>
    <cellStyle name="20% - Accent1 2 4 3 5 5 3" xfId="11894" xr:uid="{A5A19435-5AF4-4E3F-92BB-49F67DABD5C6}"/>
    <cellStyle name="20% - Accent1 2 4 3 5 6" xfId="11895" xr:uid="{9E66D01E-E2B5-4225-9AC4-91C89BF7DDBA}"/>
    <cellStyle name="20% - Accent1 2 4 3 5 6 2" xfId="11896" xr:uid="{11CDE9D1-146D-475A-A1E7-FE4347AF27BE}"/>
    <cellStyle name="20% - Accent1 2 4 3 5 6 2 2" xfId="11897" xr:uid="{EBFE7EF7-E8CA-4110-A170-47EA88E33801}"/>
    <cellStyle name="20% - Accent1 2 4 3 5 6 3" xfId="11898" xr:uid="{B5A9DC6D-1B8D-4C95-9C14-C99FF809A0BA}"/>
    <cellStyle name="20% - Accent1 2 4 3 5 7" xfId="11899" xr:uid="{17F14E92-CFEF-47BF-B9D9-6987C05CAAE4}"/>
    <cellStyle name="20% - Accent1 2 4 3 5 7 2" xfId="11900" xr:uid="{39599EC3-961E-4336-AFE5-5EC5B3A04BF3}"/>
    <cellStyle name="20% - Accent1 2 4 3 5 8" xfId="11901" xr:uid="{D34429D8-36E0-49C8-A9CD-B849E2B94B7D}"/>
    <cellStyle name="20% - Accent1 2 4 3 5 8 2" xfId="11902" xr:uid="{EDAC56CA-0F75-4786-9860-F6F2C07314A0}"/>
    <cellStyle name="20% - Accent1 2 4 3 5 9" xfId="11903" xr:uid="{89F1098F-8C67-47F3-979C-230ED1405A56}"/>
    <cellStyle name="20% - Accent1 2 4 3 6" xfId="11904" xr:uid="{91A7E615-DCCE-4ACC-8A37-C00865E3EAAE}"/>
    <cellStyle name="20% - Accent1 2 4 3 6 2" xfId="11905" xr:uid="{A6DFB4F0-0F59-42D1-B49D-9A2065EF3746}"/>
    <cellStyle name="20% - Accent1 2 4 3 6 2 2" xfId="11906" xr:uid="{83723CD4-9328-4B85-BB04-334FBBB303C4}"/>
    <cellStyle name="20% - Accent1 2 4 3 6 2 2 2" xfId="11907" xr:uid="{5C24C0A2-CC45-4005-B0A1-F7AAE39A4F7D}"/>
    <cellStyle name="20% - Accent1 2 4 3 6 2 2 2 2" xfId="11908" xr:uid="{1FADF75C-C64D-4A1D-8E95-504EE619D228}"/>
    <cellStyle name="20% - Accent1 2 4 3 6 2 2 3" xfId="11909" xr:uid="{E9361FBA-6813-48A2-8B13-B3026ADE93EF}"/>
    <cellStyle name="20% - Accent1 2 4 3 6 2 3" xfId="11910" xr:uid="{7F85B7D3-68D5-46EF-A555-180292B1BB5F}"/>
    <cellStyle name="20% - Accent1 2 4 3 6 2 3 2" xfId="11911" xr:uid="{64FCD4F0-9B9A-402B-9081-B692575DB155}"/>
    <cellStyle name="20% - Accent1 2 4 3 6 2 4" xfId="11912" xr:uid="{56DB3F75-0C08-4B7F-AAA2-85AC0F86DCF8}"/>
    <cellStyle name="20% - Accent1 2 4 3 6 3" xfId="11913" xr:uid="{5CC79E87-B5FD-43FA-905C-BB9CE9379388}"/>
    <cellStyle name="20% - Accent1 2 4 3 6 3 2" xfId="11914" xr:uid="{CF4D3CE1-4F95-4049-9EFF-1605C2CCBE38}"/>
    <cellStyle name="20% - Accent1 2 4 3 6 3 2 2" xfId="11915" xr:uid="{B24C4D9A-66D6-454C-87D4-AB9DCB02352F}"/>
    <cellStyle name="20% - Accent1 2 4 3 6 3 2 2 2" xfId="11916" xr:uid="{B62BF290-F205-4E8E-8DBD-283C63111528}"/>
    <cellStyle name="20% - Accent1 2 4 3 6 3 2 3" xfId="11917" xr:uid="{354F89B0-FFA0-4CA7-8EF8-579E431B1E8D}"/>
    <cellStyle name="20% - Accent1 2 4 3 6 3 3" xfId="11918" xr:uid="{C5F456DF-3BB3-4F2A-A0F9-827DEDD644E7}"/>
    <cellStyle name="20% - Accent1 2 4 3 6 3 3 2" xfId="11919" xr:uid="{E9821C3B-CB20-4516-A164-2FF71DF61E13}"/>
    <cellStyle name="20% - Accent1 2 4 3 6 3 4" xfId="11920" xr:uid="{A6CD244E-EB30-4E4E-86F0-756E523C79BC}"/>
    <cellStyle name="20% - Accent1 2 4 3 6 4" xfId="11921" xr:uid="{231DA1D3-B17E-490D-A08B-D9CFBEB4959A}"/>
    <cellStyle name="20% - Accent1 2 4 3 6 4 2" xfId="11922" xr:uid="{4E1D6B3F-52DC-44EA-B0C8-E2139F06F724}"/>
    <cellStyle name="20% - Accent1 2 4 3 6 4 2 2" xfId="11923" xr:uid="{722E0FB5-73CF-4319-AE3D-DA4188C24167}"/>
    <cellStyle name="20% - Accent1 2 4 3 6 4 2 2 2" xfId="11924" xr:uid="{69856D3D-F2E3-46F5-A927-A84CE54FCC2B}"/>
    <cellStyle name="20% - Accent1 2 4 3 6 4 2 3" xfId="11925" xr:uid="{C0CABF73-82A8-4C7C-83FA-10CEDF01CC26}"/>
    <cellStyle name="20% - Accent1 2 4 3 6 4 3" xfId="11926" xr:uid="{56EB1F01-E5E9-4288-9287-AC7157AC8B9A}"/>
    <cellStyle name="20% - Accent1 2 4 3 6 4 3 2" xfId="11927" xr:uid="{C1D28266-A360-4C8B-AE13-E3E064221DDA}"/>
    <cellStyle name="20% - Accent1 2 4 3 6 4 4" xfId="11928" xr:uid="{FDD91D49-2DAA-45C0-B6EC-5285C2F623E0}"/>
    <cellStyle name="20% - Accent1 2 4 3 6 5" xfId="11929" xr:uid="{28ABB8A9-315C-4308-882D-9C32F7828C9A}"/>
    <cellStyle name="20% - Accent1 2 4 3 6 5 2" xfId="11930" xr:uid="{E1A105C2-674C-47D2-AF7D-0338490694EF}"/>
    <cellStyle name="20% - Accent1 2 4 3 6 5 2 2" xfId="11931" xr:uid="{C52D3718-984D-4945-AA9A-78F2B36707EE}"/>
    <cellStyle name="20% - Accent1 2 4 3 6 5 3" xfId="11932" xr:uid="{271FA8AB-70B9-4167-BD25-086C83F11552}"/>
    <cellStyle name="20% - Accent1 2 4 3 6 6" xfId="11933" xr:uid="{321570B6-3191-4ECD-91E3-666109A7F96C}"/>
    <cellStyle name="20% - Accent1 2 4 3 6 6 2" xfId="11934" xr:uid="{B0DD9DAE-FB74-4843-92F9-DC1ACC54B067}"/>
    <cellStyle name="20% - Accent1 2 4 3 6 6 2 2" xfId="11935" xr:uid="{01EBE770-A79D-4BB8-A502-65B20519E1B7}"/>
    <cellStyle name="20% - Accent1 2 4 3 6 6 3" xfId="11936" xr:uid="{8CC811B5-3E8D-468E-905B-D1EE50D00840}"/>
    <cellStyle name="20% - Accent1 2 4 3 6 7" xfId="11937" xr:uid="{57EEA188-ADFD-4CAE-B9B8-DF6FC502CF86}"/>
    <cellStyle name="20% - Accent1 2 4 3 6 7 2" xfId="11938" xr:uid="{25F9B491-5611-4EDA-9685-007921FA81C4}"/>
    <cellStyle name="20% - Accent1 2 4 3 6 8" xfId="11939" xr:uid="{C9213E57-1A31-4170-A834-08E3946C7392}"/>
    <cellStyle name="20% - Accent1 2 4 3 6 8 2" xfId="11940" xr:uid="{F489B7FD-A878-48B1-A00B-D4829A3BD59A}"/>
    <cellStyle name="20% - Accent1 2 4 3 6 9" xfId="11941" xr:uid="{507FA208-6AA5-4563-ADB3-10FCDF183F7D}"/>
    <cellStyle name="20% - Accent1 2 4 3 7" xfId="11942" xr:uid="{D324E6A4-59B6-432C-95DB-3DA6C8D48DEA}"/>
    <cellStyle name="20% - Accent1 2 4 3 7 2" xfId="11943" xr:uid="{8C7285FC-B5A2-4225-A3BA-D04FD09DE71B}"/>
    <cellStyle name="20% - Accent1 2 4 3 7 2 2" xfId="11944" xr:uid="{FBB1B57D-A1ED-4BD5-943A-2888132918CB}"/>
    <cellStyle name="20% - Accent1 2 4 3 7 2 2 2" xfId="11945" xr:uid="{3E996AD5-A004-48C8-B771-E4682159E830}"/>
    <cellStyle name="20% - Accent1 2 4 3 7 2 3" xfId="11946" xr:uid="{94E4FC50-9962-4696-8D6F-F9A28BDCEBDA}"/>
    <cellStyle name="20% - Accent1 2 4 3 7 3" xfId="11947" xr:uid="{C16EB882-E1BD-4310-9149-49D9D1F57E6C}"/>
    <cellStyle name="20% - Accent1 2 4 3 7 3 2" xfId="11948" xr:uid="{C0D54C91-87ED-470D-9A77-D9AF81848577}"/>
    <cellStyle name="20% - Accent1 2 4 3 7 4" xfId="11949" xr:uid="{7C56571C-F61B-494B-8732-4B2EC17E56DF}"/>
    <cellStyle name="20% - Accent1 2 4 3 8" xfId="11950" xr:uid="{14625E26-0F10-42FD-A96C-C5001B7B95B5}"/>
    <cellStyle name="20% - Accent1 2 4 3 8 2" xfId="11951" xr:uid="{52C163B6-6D96-424A-ADEE-D02E6558160D}"/>
    <cellStyle name="20% - Accent1 2 4 3 8 2 2" xfId="11952" xr:uid="{BDAD74D8-B465-4498-9ECE-DBE690B36767}"/>
    <cellStyle name="20% - Accent1 2 4 3 8 2 2 2" xfId="11953" xr:uid="{B39E8D04-799B-44E9-9EAF-7D9ED9A8BCF7}"/>
    <cellStyle name="20% - Accent1 2 4 3 8 2 3" xfId="11954" xr:uid="{5834B32D-FB9A-4430-8750-2E7423F050D0}"/>
    <cellStyle name="20% - Accent1 2 4 3 8 3" xfId="11955" xr:uid="{24C5DFD0-EB17-4BED-9C60-FCFC96BFAA6E}"/>
    <cellStyle name="20% - Accent1 2 4 3 8 3 2" xfId="11956" xr:uid="{BE74F43A-3841-4BF2-8030-6A41F33636AE}"/>
    <cellStyle name="20% - Accent1 2 4 3 8 4" xfId="11957" xr:uid="{771C2E30-3CC8-479A-8E42-E8BBFDA2282C}"/>
    <cellStyle name="20% - Accent1 2 4 3 9" xfId="11958" xr:uid="{BA110264-FC6D-4AC8-82D0-7A44C17C1AAA}"/>
    <cellStyle name="20% - Accent1 2 4 3 9 2" xfId="11959" xr:uid="{221BC17A-E427-4FCF-8865-0A5A6AE86586}"/>
    <cellStyle name="20% - Accent1 2 4 3 9 2 2" xfId="11960" xr:uid="{34354B7C-2DAE-45CC-8B87-4E09EE57B531}"/>
    <cellStyle name="20% - Accent1 2 4 3 9 2 2 2" xfId="11961" xr:uid="{975B1A39-F92F-4FF4-B908-70BFF1114044}"/>
    <cellStyle name="20% - Accent1 2 4 3 9 2 3" xfId="11962" xr:uid="{6D46519A-638A-4B93-9AD4-37BC08C22771}"/>
    <cellStyle name="20% - Accent1 2 4 3 9 3" xfId="11963" xr:uid="{BE101556-A0BD-442B-B93E-89C0F480DEB4}"/>
    <cellStyle name="20% - Accent1 2 4 3 9 3 2" xfId="11964" xr:uid="{51CD8015-5D6B-438E-B94E-D8963D7CCA36}"/>
    <cellStyle name="20% - Accent1 2 4 3 9 4" xfId="11965" xr:uid="{A9D2217D-85F8-485A-9025-C7E28504546A}"/>
    <cellStyle name="20% - Accent1 2 4 4" xfId="11966" xr:uid="{74576DFE-B7D7-4DF4-A16A-FA91A45D8AC3}"/>
    <cellStyle name="20% - Accent1 2 4 4 10" xfId="11967" xr:uid="{2D7315B2-6AA4-44F2-99FB-C92858E8DC57}"/>
    <cellStyle name="20% - Accent1 2 4 4 10 2" xfId="11968" xr:uid="{6308E006-72BA-4E68-B809-4C41AD0FD3E6}"/>
    <cellStyle name="20% - Accent1 2 4 4 11" xfId="11969" xr:uid="{5C3121EB-02D7-4B51-9A67-DDFC40F56C14}"/>
    <cellStyle name="20% - Accent1 2 4 4 2" xfId="11970" xr:uid="{BF7623FC-38C0-4E62-89D3-A46ED9625867}"/>
    <cellStyle name="20% - Accent1 2 4 4 2 2" xfId="11971" xr:uid="{B20EFB27-BA56-4F2E-9AAF-2C20F3DB946D}"/>
    <cellStyle name="20% - Accent1 2 4 4 2 2 2" xfId="11972" xr:uid="{1B889A2F-E640-47CF-9332-5A85FB214BC0}"/>
    <cellStyle name="20% - Accent1 2 4 4 2 2 2 2" xfId="11973" xr:uid="{844D99A2-FD81-44A0-8D5D-8078DA9F2AF6}"/>
    <cellStyle name="20% - Accent1 2 4 4 2 2 2 2 2" xfId="11974" xr:uid="{9B749FA7-DE89-4708-AC6F-184B6CC8190F}"/>
    <cellStyle name="20% - Accent1 2 4 4 2 2 2 3" xfId="11975" xr:uid="{48E006E9-BEBD-4182-80D0-34194DD16ED1}"/>
    <cellStyle name="20% - Accent1 2 4 4 2 2 3" xfId="11976" xr:uid="{4665B754-CEA4-4E33-9D77-75A210FFEED5}"/>
    <cellStyle name="20% - Accent1 2 4 4 2 2 3 2" xfId="11977" xr:uid="{302A7BA1-C096-4484-8F80-16B0DF0D200E}"/>
    <cellStyle name="20% - Accent1 2 4 4 2 2 4" xfId="11978" xr:uid="{F02D9CC5-14C4-4D9F-A682-272F92283B7B}"/>
    <cellStyle name="20% - Accent1 2 4 4 2 3" xfId="11979" xr:uid="{9F2BBE0B-CF5B-4D60-B7BC-6CBF9F6F0D8A}"/>
    <cellStyle name="20% - Accent1 2 4 4 2 3 2" xfId="11980" xr:uid="{0FA22E50-E1BE-4D0D-AD0F-FFBFAA367F8C}"/>
    <cellStyle name="20% - Accent1 2 4 4 2 3 2 2" xfId="11981" xr:uid="{1A28B0E4-392C-41A4-A5A6-42286943F34F}"/>
    <cellStyle name="20% - Accent1 2 4 4 2 3 2 2 2" xfId="11982" xr:uid="{F77AF2F8-9E24-48E5-9AE5-B74132C180C2}"/>
    <cellStyle name="20% - Accent1 2 4 4 2 3 2 3" xfId="11983" xr:uid="{D601CE34-96ED-4469-A5CD-2DB96711E674}"/>
    <cellStyle name="20% - Accent1 2 4 4 2 3 3" xfId="11984" xr:uid="{10A03D1F-4D45-4EB9-9FA7-9F6E766FE915}"/>
    <cellStyle name="20% - Accent1 2 4 4 2 3 3 2" xfId="11985" xr:uid="{A3CD3165-0D44-4466-9581-DC6C67EC7BF6}"/>
    <cellStyle name="20% - Accent1 2 4 4 2 3 4" xfId="11986" xr:uid="{BC06B7C9-07D8-49C7-8EDA-1C9F74E03269}"/>
    <cellStyle name="20% - Accent1 2 4 4 2 4" xfId="11987" xr:uid="{E5954A2C-F8E8-42E2-91C8-EE4BF78CC328}"/>
    <cellStyle name="20% - Accent1 2 4 4 2 4 2" xfId="11988" xr:uid="{9AD4B702-E96A-4BF2-9F9A-5E3539867BDB}"/>
    <cellStyle name="20% - Accent1 2 4 4 2 4 2 2" xfId="11989" xr:uid="{425D822D-CAE5-49AE-ADC4-166D76D55918}"/>
    <cellStyle name="20% - Accent1 2 4 4 2 4 2 2 2" xfId="11990" xr:uid="{EA69EC69-F1E4-41FF-A48F-93DECD942178}"/>
    <cellStyle name="20% - Accent1 2 4 4 2 4 2 3" xfId="11991" xr:uid="{F2E84D00-128A-47D7-8351-79EF951CCDEA}"/>
    <cellStyle name="20% - Accent1 2 4 4 2 4 3" xfId="11992" xr:uid="{21259962-D900-438E-90AE-762CFA6BE4AF}"/>
    <cellStyle name="20% - Accent1 2 4 4 2 4 3 2" xfId="11993" xr:uid="{5CB29B46-085D-4E9C-BBAD-A30FB9C7859B}"/>
    <cellStyle name="20% - Accent1 2 4 4 2 4 4" xfId="11994" xr:uid="{3920A47A-95B0-45CA-8E12-348AF2682745}"/>
    <cellStyle name="20% - Accent1 2 4 4 2 5" xfId="11995" xr:uid="{A805CDB8-82C9-42E7-A403-21D9BABDEA84}"/>
    <cellStyle name="20% - Accent1 2 4 4 2 5 2" xfId="11996" xr:uid="{2BBF50BA-EE27-43B2-8819-E916EAC8D48F}"/>
    <cellStyle name="20% - Accent1 2 4 4 2 5 2 2" xfId="11997" xr:uid="{10A910E2-08BD-42CC-B85B-9E1AFC3BB1E6}"/>
    <cellStyle name="20% - Accent1 2 4 4 2 5 3" xfId="11998" xr:uid="{8C4587EE-846A-4C79-9D91-9A291B01C4E9}"/>
    <cellStyle name="20% - Accent1 2 4 4 2 6" xfId="11999" xr:uid="{08059C8D-2489-4F3F-95F5-3BA7EAFF3651}"/>
    <cellStyle name="20% - Accent1 2 4 4 2 6 2" xfId="12000" xr:uid="{5EAE7B61-3C14-47EE-B3C5-7107EF2EB126}"/>
    <cellStyle name="20% - Accent1 2 4 4 2 6 2 2" xfId="12001" xr:uid="{1CC3D6BA-42B3-4200-B2F7-C565BB8ECF7E}"/>
    <cellStyle name="20% - Accent1 2 4 4 2 6 3" xfId="12002" xr:uid="{EDF3983B-59CA-4368-97D6-CF07159F0245}"/>
    <cellStyle name="20% - Accent1 2 4 4 2 7" xfId="12003" xr:uid="{2CECFD4F-68B8-4128-BF64-AFAC34E4BEA3}"/>
    <cellStyle name="20% - Accent1 2 4 4 2 7 2" xfId="12004" xr:uid="{9D11F633-BABC-4156-B697-1E7C34CECCC6}"/>
    <cellStyle name="20% - Accent1 2 4 4 2 8" xfId="12005" xr:uid="{5B2F3CD2-C2AA-4D25-82B9-E5F35B22CC6C}"/>
    <cellStyle name="20% - Accent1 2 4 4 2 8 2" xfId="12006" xr:uid="{AC4864DE-7732-49FC-AB18-F62BE9D80723}"/>
    <cellStyle name="20% - Accent1 2 4 4 2 9" xfId="12007" xr:uid="{8DEF2403-6B85-4C02-9030-CE6380CD3313}"/>
    <cellStyle name="20% - Accent1 2 4 4 3" xfId="12008" xr:uid="{4FF0EAF5-AD83-4033-BF2E-FF5C9DAA6051}"/>
    <cellStyle name="20% - Accent1 2 4 4 3 2" xfId="12009" xr:uid="{2E813D10-129B-4E90-9146-9324AC6A3838}"/>
    <cellStyle name="20% - Accent1 2 4 4 3 2 2" xfId="12010" xr:uid="{0AD74EE2-88FE-4096-804D-307779D81ED6}"/>
    <cellStyle name="20% - Accent1 2 4 4 3 2 2 2" xfId="12011" xr:uid="{A8E3990A-C5AB-436D-9E84-E07C82E85293}"/>
    <cellStyle name="20% - Accent1 2 4 4 3 2 2 2 2" xfId="12012" xr:uid="{0A99B4D0-BDD9-4749-8890-32C4BDBB59AE}"/>
    <cellStyle name="20% - Accent1 2 4 4 3 2 2 3" xfId="12013" xr:uid="{E4827B2C-C42E-4138-9ED7-116892684151}"/>
    <cellStyle name="20% - Accent1 2 4 4 3 2 3" xfId="12014" xr:uid="{E1E3BE3E-5165-4A1D-B0D2-6751F3218FF3}"/>
    <cellStyle name="20% - Accent1 2 4 4 3 2 3 2" xfId="12015" xr:uid="{67464F63-875A-41E0-9F86-F1AF940DE81B}"/>
    <cellStyle name="20% - Accent1 2 4 4 3 2 4" xfId="12016" xr:uid="{2C1AD314-61E3-4CE8-95B3-F12426ADE56F}"/>
    <cellStyle name="20% - Accent1 2 4 4 3 3" xfId="12017" xr:uid="{538CCA4A-33B2-48AE-A9BC-6C4B215F2E37}"/>
    <cellStyle name="20% - Accent1 2 4 4 3 3 2" xfId="12018" xr:uid="{24B9F44B-B4A1-4B73-90E2-6FB81755970B}"/>
    <cellStyle name="20% - Accent1 2 4 4 3 3 2 2" xfId="12019" xr:uid="{77FE5B1F-B1DE-4832-B537-94FC228FFB95}"/>
    <cellStyle name="20% - Accent1 2 4 4 3 3 2 2 2" xfId="12020" xr:uid="{0D5EACC5-6FB9-4184-9917-118199B3213F}"/>
    <cellStyle name="20% - Accent1 2 4 4 3 3 2 3" xfId="12021" xr:uid="{97A24C84-4CD2-4A13-A6D1-808D9E450112}"/>
    <cellStyle name="20% - Accent1 2 4 4 3 3 3" xfId="12022" xr:uid="{1499F735-6E42-492C-8FF7-5C9781A84F63}"/>
    <cellStyle name="20% - Accent1 2 4 4 3 3 3 2" xfId="12023" xr:uid="{F52BE817-8FB0-4738-9B09-AE98DE3F9036}"/>
    <cellStyle name="20% - Accent1 2 4 4 3 3 4" xfId="12024" xr:uid="{8B294854-4525-4D9F-A798-305168E86B50}"/>
    <cellStyle name="20% - Accent1 2 4 4 3 4" xfId="12025" xr:uid="{85B160E1-51AA-4B22-833E-068ACBEAEE44}"/>
    <cellStyle name="20% - Accent1 2 4 4 3 4 2" xfId="12026" xr:uid="{A6AC5F68-8312-4863-8D94-3C86DAE259F2}"/>
    <cellStyle name="20% - Accent1 2 4 4 3 4 2 2" xfId="12027" xr:uid="{06CBA50F-FD80-4272-A917-05B06382BE38}"/>
    <cellStyle name="20% - Accent1 2 4 4 3 4 2 2 2" xfId="12028" xr:uid="{D993EEF5-344F-4477-BCE6-A7D99DE56408}"/>
    <cellStyle name="20% - Accent1 2 4 4 3 4 2 3" xfId="12029" xr:uid="{CD5A2DEF-1513-4167-824B-208E59AAF32A}"/>
    <cellStyle name="20% - Accent1 2 4 4 3 4 3" xfId="12030" xr:uid="{F9C1865F-FF13-45F0-9B71-A4E5BD658E19}"/>
    <cellStyle name="20% - Accent1 2 4 4 3 4 3 2" xfId="12031" xr:uid="{322B8B8B-7E1E-42F2-B358-3C50D3B2E806}"/>
    <cellStyle name="20% - Accent1 2 4 4 3 4 4" xfId="12032" xr:uid="{13405A04-D0CF-4EC2-BEA5-05F526841A07}"/>
    <cellStyle name="20% - Accent1 2 4 4 3 5" xfId="12033" xr:uid="{07AC45F3-3A4F-45F2-BD63-6529FC70C877}"/>
    <cellStyle name="20% - Accent1 2 4 4 3 5 2" xfId="12034" xr:uid="{3D16AA31-E422-46FF-BD8F-BE97030E930A}"/>
    <cellStyle name="20% - Accent1 2 4 4 3 5 2 2" xfId="12035" xr:uid="{D2A530DD-70FF-4235-BF49-506794E686F9}"/>
    <cellStyle name="20% - Accent1 2 4 4 3 5 3" xfId="12036" xr:uid="{ECA8245D-A831-4B08-9994-D3F0CF9CF772}"/>
    <cellStyle name="20% - Accent1 2 4 4 3 6" xfId="12037" xr:uid="{563FFE37-B0E1-45C6-97C2-4F9D53B7068C}"/>
    <cellStyle name="20% - Accent1 2 4 4 3 6 2" xfId="12038" xr:uid="{82455398-E08C-42DC-8833-01738DAC85D9}"/>
    <cellStyle name="20% - Accent1 2 4 4 3 6 2 2" xfId="12039" xr:uid="{3AC75A6E-BFC8-4913-82F6-9614B1047D0D}"/>
    <cellStyle name="20% - Accent1 2 4 4 3 6 3" xfId="12040" xr:uid="{7B450E96-75F3-4B9D-8060-15A623C64988}"/>
    <cellStyle name="20% - Accent1 2 4 4 3 7" xfId="12041" xr:uid="{68D51CB0-A876-4627-BEB1-319AA526EF7C}"/>
    <cellStyle name="20% - Accent1 2 4 4 3 7 2" xfId="12042" xr:uid="{B643CFAD-957D-455B-86BF-037A92C10C10}"/>
    <cellStyle name="20% - Accent1 2 4 4 3 8" xfId="12043" xr:uid="{D443EEC0-2377-4E3C-8D37-2A908A876130}"/>
    <cellStyle name="20% - Accent1 2 4 4 3 8 2" xfId="12044" xr:uid="{8EF07BB5-7BFE-4E8E-A9ED-BB6DB0C3B23E}"/>
    <cellStyle name="20% - Accent1 2 4 4 3 9" xfId="12045" xr:uid="{A1603101-EC61-4268-8608-10ECD2BCED3A}"/>
    <cellStyle name="20% - Accent1 2 4 4 4" xfId="12046" xr:uid="{757362E7-D9CB-4C34-BD6D-8F3AAC5A2B4E}"/>
    <cellStyle name="20% - Accent1 2 4 4 4 2" xfId="12047" xr:uid="{F9C63408-AB83-40EE-ACBC-764DF2095F17}"/>
    <cellStyle name="20% - Accent1 2 4 4 4 2 2" xfId="12048" xr:uid="{D7CD9482-EDE3-43DE-B0EA-CF3C2575D7FA}"/>
    <cellStyle name="20% - Accent1 2 4 4 4 2 2 2" xfId="12049" xr:uid="{2FAB8199-0E0C-4706-84CA-C56CB69D5DD2}"/>
    <cellStyle name="20% - Accent1 2 4 4 4 2 3" xfId="12050" xr:uid="{DD462C1B-B7BC-4505-8A12-6C45AF688A6E}"/>
    <cellStyle name="20% - Accent1 2 4 4 4 3" xfId="12051" xr:uid="{9C9457A2-0113-4702-8B7E-72D757007BE2}"/>
    <cellStyle name="20% - Accent1 2 4 4 4 3 2" xfId="12052" xr:uid="{4FB71B7A-A915-4692-85C6-363F84CDC239}"/>
    <cellStyle name="20% - Accent1 2 4 4 4 4" xfId="12053" xr:uid="{F99C8A46-4869-4415-9E71-21B91C2A7E10}"/>
    <cellStyle name="20% - Accent1 2 4 4 5" xfId="12054" xr:uid="{3C76CECD-1043-45D3-AC75-512964F3F9D7}"/>
    <cellStyle name="20% - Accent1 2 4 4 5 2" xfId="12055" xr:uid="{5D7D1F86-ADF6-4FF9-BD85-AB7928F47FC7}"/>
    <cellStyle name="20% - Accent1 2 4 4 5 2 2" xfId="12056" xr:uid="{F9229808-2178-4A0B-8F12-27BF93B8F689}"/>
    <cellStyle name="20% - Accent1 2 4 4 5 2 2 2" xfId="12057" xr:uid="{0538AA90-8C28-472B-BA1C-7D8F387F8487}"/>
    <cellStyle name="20% - Accent1 2 4 4 5 2 3" xfId="12058" xr:uid="{0BFD8E76-9C95-4246-9D29-6A8E11EED502}"/>
    <cellStyle name="20% - Accent1 2 4 4 5 3" xfId="12059" xr:uid="{1B4C43CD-450B-41AB-A499-0021C63475F3}"/>
    <cellStyle name="20% - Accent1 2 4 4 5 3 2" xfId="12060" xr:uid="{87EEA5A1-19D6-462A-8007-DC57A2AB3C5F}"/>
    <cellStyle name="20% - Accent1 2 4 4 5 4" xfId="12061" xr:uid="{BC6ECE10-15AF-4B7C-9420-FA024C5054ED}"/>
    <cellStyle name="20% - Accent1 2 4 4 6" xfId="12062" xr:uid="{E103712D-C972-4148-B5C5-7A33CEC03C3B}"/>
    <cellStyle name="20% - Accent1 2 4 4 6 2" xfId="12063" xr:uid="{6EB3FB84-2F41-4CB7-9921-6F1AD4462B27}"/>
    <cellStyle name="20% - Accent1 2 4 4 6 2 2" xfId="12064" xr:uid="{4D8A31C0-B4A7-4F7F-9D0D-B0AB9420351C}"/>
    <cellStyle name="20% - Accent1 2 4 4 6 2 2 2" xfId="12065" xr:uid="{A76CA3DE-D3F8-4338-B3E6-318BFA6CE6F9}"/>
    <cellStyle name="20% - Accent1 2 4 4 6 2 3" xfId="12066" xr:uid="{585B2029-AC1F-446D-B7D3-4365CB7075F6}"/>
    <cellStyle name="20% - Accent1 2 4 4 6 3" xfId="12067" xr:uid="{67D2F34E-6EFD-47D9-8266-5D7E15DD62D8}"/>
    <cellStyle name="20% - Accent1 2 4 4 6 3 2" xfId="12068" xr:uid="{1506984D-EBBC-44D4-ADD7-D2A01E5E7387}"/>
    <cellStyle name="20% - Accent1 2 4 4 6 4" xfId="12069" xr:uid="{93F2B217-A163-4C5E-8F5D-C48C3D592255}"/>
    <cellStyle name="20% - Accent1 2 4 4 7" xfId="12070" xr:uid="{42C16B7D-0827-4102-AB5F-9EAE97C6B6EF}"/>
    <cellStyle name="20% - Accent1 2 4 4 7 2" xfId="12071" xr:uid="{53F02F63-3452-478D-8CD9-AB1D7B804839}"/>
    <cellStyle name="20% - Accent1 2 4 4 7 2 2" xfId="12072" xr:uid="{CFD1C324-79B2-44F8-B201-62944AB08DAE}"/>
    <cellStyle name="20% - Accent1 2 4 4 7 3" xfId="12073" xr:uid="{0E4A1822-5663-4F26-8CE8-4684B713D706}"/>
    <cellStyle name="20% - Accent1 2 4 4 8" xfId="12074" xr:uid="{0D53EAB3-E5F6-4622-9B9D-C99C418DB575}"/>
    <cellStyle name="20% - Accent1 2 4 4 8 2" xfId="12075" xr:uid="{653FC9A6-0075-4DE6-A345-1689ED500DAE}"/>
    <cellStyle name="20% - Accent1 2 4 4 8 2 2" xfId="12076" xr:uid="{8E1C889E-FF4A-4B99-89B7-1D0009200696}"/>
    <cellStyle name="20% - Accent1 2 4 4 8 3" xfId="12077" xr:uid="{4EBB9FB8-8054-48FC-A6E7-C45C66D98FDC}"/>
    <cellStyle name="20% - Accent1 2 4 4 9" xfId="12078" xr:uid="{54583993-AEE1-46DD-83E4-BF09D7ED4009}"/>
    <cellStyle name="20% - Accent1 2 4 4 9 2" xfId="12079" xr:uid="{EB651DD2-CDC7-49D3-B3A6-7E6315A385A4}"/>
    <cellStyle name="20% - Accent1 2 4 5" xfId="12080" xr:uid="{7A424F24-2AAA-4D9A-8E73-A12DB427E75F}"/>
    <cellStyle name="20% - Accent1 2 4 5 10" xfId="12081" xr:uid="{68F02348-BEF8-4C59-AEDE-FEE7DA13A988}"/>
    <cellStyle name="20% - Accent1 2 4 5 10 2" xfId="12082" xr:uid="{121D55BB-1BC1-4DC2-95BB-6963550C943C}"/>
    <cellStyle name="20% - Accent1 2 4 5 11" xfId="12083" xr:uid="{2F3312E3-DB86-44BF-AD19-661D3DAEB781}"/>
    <cellStyle name="20% - Accent1 2 4 5 2" xfId="12084" xr:uid="{5A16143B-7C98-48D1-82E2-61359361EAFA}"/>
    <cellStyle name="20% - Accent1 2 4 5 2 2" xfId="12085" xr:uid="{0628F010-1013-48FD-BC5D-8B2EB9C8EAB0}"/>
    <cellStyle name="20% - Accent1 2 4 5 2 2 2" xfId="12086" xr:uid="{3EFDB5A6-2EE2-4ED5-BB43-3026E143BBEA}"/>
    <cellStyle name="20% - Accent1 2 4 5 2 2 2 2" xfId="12087" xr:uid="{3E88BE62-26F3-4F6D-ACEC-2729E4E986E1}"/>
    <cellStyle name="20% - Accent1 2 4 5 2 2 2 2 2" xfId="12088" xr:uid="{CDA43F2E-BC62-4564-9A72-D03ABDE4221F}"/>
    <cellStyle name="20% - Accent1 2 4 5 2 2 2 3" xfId="12089" xr:uid="{AC6ED48A-4A2C-4CD9-8DE5-F71392F517DB}"/>
    <cellStyle name="20% - Accent1 2 4 5 2 2 3" xfId="12090" xr:uid="{DECB8B1A-1430-40C9-843C-F0E689C0DB1B}"/>
    <cellStyle name="20% - Accent1 2 4 5 2 2 3 2" xfId="12091" xr:uid="{ABFD7774-020A-4693-AC94-41EF1904C849}"/>
    <cellStyle name="20% - Accent1 2 4 5 2 2 4" xfId="12092" xr:uid="{F445D7E2-C80A-472F-8F00-A7DA8038815E}"/>
    <cellStyle name="20% - Accent1 2 4 5 2 3" xfId="12093" xr:uid="{F47F82E5-A1C3-44AB-922B-CA1CC580C49D}"/>
    <cellStyle name="20% - Accent1 2 4 5 2 3 2" xfId="12094" xr:uid="{8E1D907D-6425-40DF-946E-47D1D725E3E2}"/>
    <cellStyle name="20% - Accent1 2 4 5 2 3 2 2" xfId="12095" xr:uid="{60AD90C4-69EF-41AD-BFF4-BF69CDA4BAEC}"/>
    <cellStyle name="20% - Accent1 2 4 5 2 3 2 2 2" xfId="12096" xr:uid="{7448026F-05A5-4267-B03E-62D4153AE13B}"/>
    <cellStyle name="20% - Accent1 2 4 5 2 3 2 3" xfId="12097" xr:uid="{D4C7F0DA-52AA-456C-A77A-9CC627C5656E}"/>
    <cellStyle name="20% - Accent1 2 4 5 2 3 3" xfId="12098" xr:uid="{ED57FC2C-0A2F-4167-A347-8F9EA0B7ECBA}"/>
    <cellStyle name="20% - Accent1 2 4 5 2 3 3 2" xfId="12099" xr:uid="{B1FA73B0-40A5-46FB-832B-FE741AD42763}"/>
    <cellStyle name="20% - Accent1 2 4 5 2 3 4" xfId="12100" xr:uid="{8DE2497B-CD07-4C1B-A591-9ADBE54954DE}"/>
    <cellStyle name="20% - Accent1 2 4 5 2 4" xfId="12101" xr:uid="{201D13FA-BF09-4162-91D0-7C0A7E680B61}"/>
    <cellStyle name="20% - Accent1 2 4 5 2 4 2" xfId="12102" xr:uid="{6CC33A02-7908-415A-B122-B9C471014A24}"/>
    <cellStyle name="20% - Accent1 2 4 5 2 4 2 2" xfId="12103" xr:uid="{B6D0E818-AA64-4B0C-A575-8BA81A316E07}"/>
    <cellStyle name="20% - Accent1 2 4 5 2 4 2 2 2" xfId="12104" xr:uid="{23A8B283-3E4C-416D-AE2D-38FBF8694C5D}"/>
    <cellStyle name="20% - Accent1 2 4 5 2 4 2 3" xfId="12105" xr:uid="{5FA67B76-88F5-4182-90ED-B66464EAD48B}"/>
    <cellStyle name="20% - Accent1 2 4 5 2 4 3" xfId="12106" xr:uid="{39FDB05E-A72C-488F-AA78-8C77D605E68F}"/>
    <cellStyle name="20% - Accent1 2 4 5 2 4 3 2" xfId="12107" xr:uid="{0939D403-9B22-4274-A4E8-0131B1778F20}"/>
    <cellStyle name="20% - Accent1 2 4 5 2 4 4" xfId="12108" xr:uid="{F7711282-FA6D-42B3-979C-7195E7318AEB}"/>
    <cellStyle name="20% - Accent1 2 4 5 2 5" xfId="12109" xr:uid="{5CA93EE1-F5E5-4B80-AF2D-B0AB0B881703}"/>
    <cellStyle name="20% - Accent1 2 4 5 2 5 2" xfId="12110" xr:uid="{13423E00-F9A1-41CF-968F-F89C872CCA44}"/>
    <cellStyle name="20% - Accent1 2 4 5 2 5 2 2" xfId="12111" xr:uid="{C392B44B-5F29-48E2-B1D3-B45791543AE9}"/>
    <cellStyle name="20% - Accent1 2 4 5 2 5 3" xfId="12112" xr:uid="{D2556422-B3F6-4703-81C1-9143E56049C0}"/>
    <cellStyle name="20% - Accent1 2 4 5 2 6" xfId="12113" xr:uid="{0830420D-E0B5-4C63-947A-A037C9CAFBE8}"/>
    <cellStyle name="20% - Accent1 2 4 5 2 6 2" xfId="12114" xr:uid="{76A23660-EA5A-4F3D-8F7D-754E3FCE953C}"/>
    <cellStyle name="20% - Accent1 2 4 5 2 6 2 2" xfId="12115" xr:uid="{B92CD559-E9BD-4277-B20B-3B7BC5D79395}"/>
    <cellStyle name="20% - Accent1 2 4 5 2 6 3" xfId="12116" xr:uid="{AD394FEE-17CE-4335-B881-7AC57F72BC8E}"/>
    <cellStyle name="20% - Accent1 2 4 5 2 7" xfId="12117" xr:uid="{3ACE7563-A5E9-427E-AC04-BA16D11F1CBC}"/>
    <cellStyle name="20% - Accent1 2 4 5 2 7 2" xfId="12118" xr:uid="{877530DD-901A-4CCE-AAD9-4F968430718E}"/>
    <cellStyle name="20% - Accent1 2 4 5 2 8" xfId="12119" xr:uid="{A62CE90B-158D-4228-9D02-9B8E7945B8C4}"/>
    <cellStyle name="20% - Accent1 2 4 5 2 8 2" xfId="12120" xr:uid="{EFE1351E-5355-4371-BFCB-38718A6C4E00}"/>
    <cellStyle name="20% - Accent1 2 4 5 2 9" xfId="12121" xr:uid="{6AA69827-80DD-482D-ADC6-990DC2C9EF86}"/>
    <cellStyle name="20% - Accent1 2 4 5 3" xfId="12122" xr:uid="{258D8E7C-067B-473A-8D1F-54C5A16B2FEC}"/>
    <cellStyle name="20% - Accent1 2 4 5 3 2" xfId="12123" xr:uid="{598C0465-7A6F-4663-875E-8849DFD1514A}"/>
    <cellStyle name="20% - Accent1 2 4 5 3 2 2" xfId="12124" xr:uid="{EB1EF224-94A6-4FBB-ABD6-E4F76EDC162C}"/>
    <cellStyle name="20% - Accent1 2 4 5 3 2 2 2" xfId="12125" xr:uid="{8F10DB91-AE43-461B-8F8C-CD00E145C9C4}"/>
    <cellStyle name="20% - Accent1 2 4 5 3 2 2 2 2" xfId="12126" xr:uid="{3D6FE8F4-4BA5-42B5-9C55-C1C2E5A064A9}"/>
    <cellStyle name="20% - Accent1 2 4 5 3 2 2 3" xfId="12127" xr:uid="{7FA46A71-2F3A-45F4-AC2D-09639F7F0A90}"/>
    <cellStyle name="20% - Accent1 2 4 5 3 2 3" xfId="12128" xr:uid="{E4FCBD6A-F633-444A-9C7F-F46A94A63BDE}"/>
    <cellStyle name="20% - Accent1 2 4 5 3 2 3 2" xfId="12129" xr:uid="{21BFBE3A-B7C9-4DB5-BE64-7CF2F72CDA0B}"/>
    <cellStyle name="20% - Accent1 2 4 5 3 2 4" xfId="12130" xr:uid="{CC7BD482-FCD1-4AD7-B7D4-528D07958E9A}"/>
    <cellStyle name="20% - Accent1 2 4 5 3 3" xfId="12131" xr:uid="{3DFD482A-4AE5-450F-AB2A-A845BB70EFB5}"/>
    <cellStyle name="20% - Accent1 2 4 5 3 3 2" xfId="12132" xr:uid="{5C458E7E-33D5-440C-B29D-1FD804DA966E}"/>
    <cellStyle name="20% - Accent1 2 4 5 3 3 2 2" xfId="12133" xr:uid="{9AF649B4-2A92-4F35-B65D-5D90F89ACB75}"/>
    <cellStyle name="20% - Accent1 2 4 5 3 3 2 2 2" xfId="12134" xr:uid="{05FD9E59-3948-46E7-AC78-E7D0F688C4CB}"/>
    <cellStyle name="20% - Accent1 2 4 5 3 3 2 3" xfId="12135" xr:uid="{D8C34715-3F06-4BE7-A2D1-63EFB23D233D}"/>
    <cellStyle name="20% - Accent1 2 4 5 3 3 3" xfId="12136" xr:uid="{D1F05F3E-738A-4C18-A04E-88BD0D68AEC6}"/>
    <cellStyle name="20% - Accent1 2 4 5 3 3 3 2" xfId="12137" xr:uid="{396351CB-E459-4D6C-BD9B-70AE209F3D70}"/>
    <cellStyle name="20% - Accent1 2 4 5 3 3 4" xfId="12138" xr:uid="{70C6E659-238E-4925-877D-B09457E2EB33}"/>
    <cellStyle name="20% - Accent1 2 4 5 3 4" xfId="12139" xr:uid="{6E40732D-B982-4D8B-8559-990DD65996C7}"/>
    <cellStyle name="20% - Accent1 2 4 5 3 4 2" xfId="12140" xr:uid="{0FB577CF-9D6A-4A0C-96AE-9E118771D3DA}"/>
    <cellStyle name="20% - Accent1 2 4 5 3 4 2 2" xfId="12141" xr:uid="{8AA1D48D-25B1-45E5-A31B-33CA617CEC04}"/>
    <cellStyle name="20% - Accent1 2 4 5 3 4 2 2 2" xfId="12142" xr:uid="{81561DF9-C7F9-4964-BD0A-3AF43669C452}"/>
    <cellStyle name="20% - Accent1 2 4 5 3 4 2 3" xfId="12143" xr:uid="{705A7819-E3E1-4549-9135-8C15CC0BEE61}"/>
    <cellStyle name="20% - Accent1 2 4 5 3 4 3" xfId="12144" xr:uid="{28BEFB2A-2209-4346-A532-B17A6CBEBC7B}"/>
    <cellStyle name="20% - Accent1 2 4 5 3 4 3 2" xfId="12145" xr:uid="{16E5478B-D983-4F36-A7A2-30A37922012B}"/>
    <cellStyle name="20% - Accent1 2 4 5 3 4 4" xfId="12146" xr:uid="{7D5110E8-57E1-451F-B111-600469545D95}"/>
    <cellStyle name="20% - Accent1 2 4 5 3 5" xfId="12147" xr:uid="{7DAA2F6D-F158-4428-8094-E4ECD9A4B844}"/>
    <cellStyle name="20% - Accent1 2 4 5 3 5 2" xfId="12148" xr:uid="{53BC2DB7-966B-4B03-A166-1C0955F2432E}"/>
    <cellStyle name="20% - Accent1 2 4 5 3 5 2 2" xfId="12149" xr:uid="{786E1DB5-0270-42C4-8D35-12A9F8C6631A}"/>
    <cellStyle name="20% - Accent1 2 4 5 3 5 3" xfId="12150" xr:uid="{50480E4B-9DB6-421D-8C43-6231336C750F}"/>
    <cellStyle name="20% - Accent1 2 4 5 3 6" xfId="12151" xr:uid="{8508B8F2-92BC-4A9B-9706-F8C6CC201E18}"/>
    <cellStyle name="20% - Accent1 2 4 5 3 6 2" xfId="12152" xr:uid="{EF9F303C-D384-4065-9AAD-CE4EEB6987C9}"/>
    <cellStyle name="20% - Accent1 2 4 5 3 6 2 2" xfId="12153" xr:uid="{E3F9F901-F5A3-4FA9-84BB-772393F2BD15}"/>
    <cellStyle name="20% - Accent1 2 4 5 3 6 3" xfId="12154" xr:uid="{B518C44F-8696-4E77-B4A4-DCBFC1FF741F}"/>
    <cellStyle name="20% - Accent1 2 4 5 3 7" xfId="12155" xr:uid="{5566DCC0-EDB6-4F84-8448-197E96408F7C}"/>
    <cellStyle name="20% - Accent1 2 4 5 3 7 2" xfId="12156" xr:uid="{C6074BEF-6759-4CF5-84A7-7FE8A7A487A9}"/>
    <cellStyle name="20% - Accent1 2 4 5 3 8" xfId="12157" xr:uid="{F46EE672-4044-48B4-BA6A-DDF42DC371C3}"/>
    <cellStyle name="20% - Accent1 2 4 5 3 8 2" xfId="12158" xr:uid="{509F412D-9C29-4095-9540-DBA39BDE6ED2}"/>
    <cellStyle name="20% - Accent1 2 4 5 3 9" xfId="12159" xr:uid="{AF5E167A-EF2D-4B0E-A073-7C1B395B3E5B}"/>
    <cellStyle name="20% - Accent1 2 4 5 4" xfId="12160" xr:uid="{1315AF48-2475-4C50-86DA-E2BF633FFC82}"/>
    <cellStyle name="20% - Accent1 2 4 5 4 2" xfId="12161" xr:uid="{E6A306C7-3A4B-4143-8F43-B294F385BC87}"/>
    <cellStyle name="20% - Accent1 2 4 5 4 2 2" xfId="12162" xr:uid="{1F9F2A2A-05DC-4CF3-8E4A-93106943EA7C}"/>
    <cellStyle name="20% - Accent1 2 4 5 4 2 2 2" xfId="12163" xr:uid="{83FD38D2-91E0-4684-A0A6-DC6BCE1C5330}"/>
    <cellStyle name="20% - Accent1 2 4 5 4 2 3" xfId="12164" xr:uid="{B9425603-2F50-4191-AFD7-91C7B6F9AE57}"/>
    <cellStyle name="20% - Accent1 2 4 5 4 3" xfId="12165" xr:uid="{E0A31A9D-C270-4752-B900-573F4B51194C}"/>
    <cellStyle name="20% - Accent1 2 4 5 4 3 2" xfId="12166" xr:uid="{2213623E-A706-41D3-852A-CC56A364F963}"/>
    <cellStyle name="20% - Accent1 2 4 5 4 4" xfId="12167" xr:uid="{C871ACDA-CBEF-43FC-99CD-5F52F356118B}"/>
    <cellStyle name="20% - Accent1 2 4 5 5" xfId="12168" xr:uid="{16C335A6-39F5-4E7C-BF5F-40EFC455CF39}"/>
    <cellStyle name="20% - Accent1 2 4 5 5 2" xfId="12169" xr:uid="{A2BF342B-DA59-4096-8860-DA769EA3D4CD}"/>
    <cellStyle name="20% - Accent1 2 4 5 5 2 2" xfId="12170" xr:uid="{D9F69CEA-9079-4C57-B10F-A0EE355C037B}"/>
    <cellStyle name="20% - Accent1 2 4 5 5 2 2 2" xfId="12171" xr:uid="{FA58238C-8B38-4FDF-B0B3-33C782FEC7C3}"/>
    <cellStyle name="20% - Accent1 2 4 5 5 2 3" xfId="12172" xr:uid="{6C3D9C6A-98F7-46C2-BA52-4B2E3536B1CD}"/>
    <cellStyle name="20% - Accent1 2 4 5 5 3" xfId="12173" xr:uid="{240F0383-8C3E-44B0-8B9A-53C6BFB6A3F9}"/>
    <cellStyle name="20% - Accent1 2 4 5 5 3 2" xfId="12174" xr:uid="{964D3F5B-9D06-4264-AFA7-5CE1A321F370}"/>
    <cellStyle name="20% - Accent1 2 4 5 5 4" xfId="12175" xr:uid="{2B9D2367-55CD-4AF0-8095-CE31A44741C3}"/>
    <cellStyle name="20% - Accent1 2 4 5 6" xfId="12176" xr:uid="{E4367AAA-29AC-45C7-BAB8-780966297A25}"/>
    <cellStyle name="20% - Accent1 2 4 5 6 2" xfId="12177" xr:uid="{B8C15363-6D42-4CA9-A622-A6D9C2A6079B}"/>
    <cellStyle name="20% - Accent1 2 4 5 6 2 2" xfId="12178" xr:uid="{45E3E8DC-A0C8-4E2D-A407-1FA37C0CC82D}"/>
    <cellStyle name="20% - Accent1 2 4 5 6 2 2 2" xfId="12179" xr:uid="{FF23CFEA-EFC4-4703-9FB0-8294585FF48E}"/>
    <cellStyle name="20% - Accent1 2 4 5 6 2 3" xfId="12180" xr:uid="{F5DA82A6-20EE-4FD5-AF45-C52435DE8FBE}"/>
    <cellStyle name="20% - Accent1 2 4 5 6 3" xfId="12181" xr:uid="{8028458B-37D5-4741-AB19-E2EA11111143}"/>
    <cellStyle name="20% - Accent1 2 4 5 6 3 2" xfId="12182" xr:uid="{405F6A0B-5C10-44F8-AEAE-C0B1D6EAF4C7}"/>
    <cellStyle name="20% - Accent1 2 4 5 6 4" xfId="12183" xr:uid="{B99CD68F-7489-4FC9-8664-FC3CF2864B89}"/>
    <cellStyle name="20% - Accent1 2 4 5 7" xfId="12184" xr:uid="{DDE96A79-725E-4561-8EE4-6D6B9C354C32}"/>
    <cellStyle name="20% - Accent1 2 4 5 7 2" xfId="12185" xr:uid="{91AE6A56-4133-4858-809C-D884BBC64F45}"/>
    <cellStyle name="20% - Accent1 2 4 5 7 2 2" xfId="12186" xr:uid="{942AC6D2-4A6D-408F-BF6D-C89CA9B3AFEC}"/>
    <cellStyle name="20% - Accent1 2 4 5 7 3" xfId="12187" xr:uid="{5B886C57-202C-427D-BB39-5D828823BE73}"/>
    <cellStyle name="20% - Accent1 2 4 5 8" xfId="12188" xr:uid="{056F9C3B-280A-4611-9A21-274C670F7AE0}"/>
    <cellStyle name="20% - Accent1 2 4 5 8 2" xfId="12189" xr:uid="{DEA1E4C2-E9AA-441E-B22E-E2906DAC37B2}"/>
    <cellStyle name="20% - Accent1 2 4 5 8 2 2" xfId="12190" xr:uid="{78CB6162-E23F-4091-A1D3-4977310DA55F}"/>
    <cellStyle name="20% - Accent1 2 4 5 8 3" xfId="12191" xr:uid="{2AE7E001-CA03-4434-8350-5480A1B65A31}"/>
    <cellStyle name="20% - Accent1 2 4 5 9" xfId="12192" xr:uid="{C2DDAC3A-25AE-459B-8A12-3B245CD4FF61}"/>
    <cellStyle name="20% - Accent1 2 4 5 9 2" xfId="12193" xr:uid="{BEA55E26-023C-4EFC-89D2-5FB2E2CD5F6E}"/>
    <cellStyle name="20% - Accent1 2 4 6" xfId="12194" xr:uid="{EA00DFAE-B1CF-4012-8F15-AD526111ED8A}"/>
    <cellStyle name="20% - Accent1 2 4 6 10" xfId="12195" xr:uid="{C95ABE7E-3E62-4F5D-966A-FD06060937AD}"/>
    <cellStyle name="20% - Accent1 2 4 6 10 2" xfId="12196" xr:uid="{D688C55E-AC2D-4382-8852-914344C84ACE}"/>
    <cellStyle name="20% - Accent1 2 4 6 11" xfId="12197" xr:uid="{C3420B44-C19D-48F1-9C14-E03B606AA798}"/>
    <cellStyle name="20% - Accent1 2 4 6 2" xfId="12198" xr:uid="{11FC6C66-D09C-415E-81BC-05EFD9BACF22}"/>
    <cellStyle name="20% - Accent1 2 4 6 2 2" xfId="12199" xr:uid="{18BBB53E-BE36-4B59-9C5E-9469898B6234}"/>
    <cellStyle name="20% - Accent1 2 4 6 2 2 2" xfId="12200" xr:uid="{54003EE1-7B4E-4C42-92C5-A368806354FB}"/>
    <cellStyle name="20% - Accent1 2 4 6 2 2 2 2" xfId="12201" xr:uid="{848832B8-72F6-4E28-A7EF-2E57106574B0}"/>
    <cellStyle name="20% - Accent1 2 4 6 2 2 2 2 2" xfId="12202" xr:uid="{530F50B3-363F-4D57-A74D-A91067FE3F80}"/>
    <cellStyle name="20% - Accent1 2 4 6 2 2 2 3" xfId="12203" xr:uid="{B91BAD38-AA9B-4F43-9EFF-267FC2E55C6B}"/>
    <cellStyle name="20% - Accent1 2 4 6 2 2 3" xfId="12204" xr:uid="{851002D7-1E46-409E-A7D9-3B7A1CACF1B5}"/>
    <cellStyle name="20% - Accent1 2 4 6 2 2 3 2" xfId="12205" xr:uid="{844041E5-76AA-4395-8577-332BB021A461}"/>
    <cellStyle name="20% - Accent1 2 4 6 2 2 4" xfId="12206" xr:uid="{1A5943AE-4336-4F50-9168-820814CC4BD1}"/>
    <cellStyle name="20% - Accent1 2 4 6 2 3" xfId="12207" xr:uid="{1583A51B-71FC-4556-A8F5-D9D97CF00076}"/>
    <cellStyle name="20% - Accent1 2 4 6 2 3 2" xfId="12208" xr:uid="{FCAFB0A8-694B-40C7-896F-01621C2DA769}"/>
    <cellStyle name="20% - Accent1 2 4 6 2 3 2 2" xfId="12209" xr:uid="{E543CCAF-EDDD-4F23-A5A7-F123AF9A561F}"/>
    <cellStyle name="20% - Accent1 2 4 6 2 3 2 2 2" xfId="12210" xr:uid="{83F310E1-0FD2-448E-A36C-1173C0558C98}"/>
    <cellStyle name="20% - Accent1 2 4 6 2 3 2 3" xfId="12211" xr:uid="{D1A26984-4411-4656-9D3D-6A39142622D4}"/>
    <cellStyle name="20% - Accent1 2 4 6 2 3 3" xfId="12212" xr:uid="{E0102FD2-731E-41DA-BD1B-848CD3C141BA}"/>
    <cellStyle name="20% - Accent1 2 4 6 2 3 3 2" xfId="12213" xr:uid="{92D7C530-4CBD-4ADC-AB2B-91759FBEDA0B}"/>
    <cellStyle name="20% - Accent1 2 4 6 2 3 4" xfId="12214" xr:uid="{4958BDEE-6210-4D28-97EC-6B1AEA8CCE33}"/>
    <cellStyle name="20% - Accent1 2 4 6 2 4" xfId="12215" xr:uid="{A59D6E25-9B4C-4AF1-BAE1-DBEBA84BD246}"/>
    <cellStyle name="20% - Accent1 2 4 6 2 4 2" xfId="12216" xr:uid="{52787C00-95C2-40F1-BD0E-C754A262BB6D}"/>
    <cellStyle name="20% - Accent1 2 4 6 2 4 2 2" xfId="12217" xr:uid="{EDD5AC4B-117A-4C95-B163-C69A6E08A07E}"/>
    <cellStyle name="20% - Accent1 2 4 6 2 4 2 2 2" xfId="12218" xr:uid="{DC47617E-B1C1-4B38-A0E8-CCCAA61C0759}"/>
    <cellStyle name="20% - Accent1 2 4 6 2 4 2 3" xfId="12219" xr:uid="{36D3598C-D057-4084-A6CA-F1F0170F3218}"/>
    <cellStyle name="20% - Accent1 2 4 6 2 4 3" xfId="12220" xr:uid="{E5D2A557-AF94-4773-8DD3-98E2943F38DC}"/>
    <cellStyle name="20% - Accent1 2 4 6 2 4 3 2" xfId="12221" xr:uid="{32E6C729-03EF-4299-83B3-97FFBABC1FC5}"/>
    <cellStyle name="20% - Accent1 2 4 6 2 4 4" xfId="12222" xr:uid="{74B78918-1E1A-4E23-ABE6-DBB469475210}"/>
    <cellStyle name="20% - Accent1 2 4 6 2 5" xfId="12223" xr:uid="{C57C4FDA-05C8-4A84-AB70-50572810DFEC}"/>
    <cellStyle name="20% - Accent1 2 4 6 2 5 2" xfId="12224" xr:uid="{314E8D78-9D1E-42ED-A0D4-7478DBA17C42}"/>
    <cellStyle name="20% - Accent1 2 4 6 2 5 2 2" xfId="12225" xr:uid="{B33D23D6-62E5-40D6-9DF8-204A84ECB363}"/>
    <cellStyle name="20% - Accent1 2 4 6 2 5 3" xfId="12226" xr:uid="{FCD90A7A-1831-40D7-BE2B-E2DD9E17A777}"/>
    <cellStyle name="20% - Accent1 2 4 6 2 6" xfId="12227" xr:uid="{909B3A46-6513-4960-B9BE-10D31AAB21F1}"/>
    <cellStyle name="20% - Accent1 2 4 6 2 6 2" xfId="12228" xr:uid="{DC3F849B-D1E9-440E-ABD8-4EAAA1341C01}"/>
    <cellStyle name="20% - Accent1 2 4 6 2 6 2 2" xfId="12229" xr:uid="{22453ABC-5797-4601-8E05-A2191245BB43}"/>
    <cellStyle name="20% - Accent1 2 4 6 2 6 3" xfId="12230" xr:uid="{57F89113-4C44-4291-98B7-0CE6C36C37A8}"/>
    <cellStyle name="20% - Accent1 2 4 6 2 7" xfId="12231" xr:uid="{7086E4B3-803E-451B-B3B5-68788F75A3F3}"/>
    <cellStyle name="20% - Accent1 2 4 6 2 7 2" xfId="12232" xr:uid="{BEFCBC3C-9C4D-4279-99DB-05D33647AADA}"/>
    <cellStyle name="20% - Accent1 2 4 6 2 8" xfId="12233" xr:uid="{6D557F5E-9B61-4258-99BF-3C2B4AC8ECD3}"/>
    <cellStyle name="20% - Accent1 2 4 6 2 8 2" xfId="12234" xr:uid="{4EA699AE-7526-430C-9557-D64C3BE68816}"/>
    <cellStyle name="20% - Accent1 2 4 6 2 9" xfId="12235" xr:uid="{00626BCE-19CF-4B56-BDFF-BA34DC4F261B}"/>
    <cellStyle name="20% - Accent1 2 4 6 3" xfId="12236" xr:uid="{14FA9B1C-FA80-44EA-AF7E-E66D8F47D77F}"/>
    <cellStyle name="20% - Accent1 2 4 6 3 2" xfId="12237" xr:uid="{0FE5849F-905C-46D0-9CCC-4C42952769B8}"/>
    <cellStyle name="20% - Accent1 2 4 6 3 2 2" xfId="12238" xr:uid="{6F9FF7AF-D3DB-4DE1-850E-4C11670E7B05}"/>
    <cellStyle name="20% - Accent1 2 4 6 3 2 2 2" xfId="12239" xr:uid="{F4828C3F-4096-4120-8A90-7E6FD772CC33}"/>
    <cellStyle name="20% - Accent1 2 4 6 3 2 2 2 2" xfId="12240" xr:uid="{29AC9D4F-FC72-4E5E-8499-F333CF1820FC}"/>
    <cellStyle name="20% - Accent1 2 4 6 3 2 2 3" xfId="12241" xr:uid="{45434FD3-D3B8-43D7-A651-206C375C342F}"/>
    <cellStyle name="20% - Accent1 2 4 6 3 2 3" xfId="12242" xr:uid="{824FF281-C8C5-4736-8AB7-B69D6BF67A9A}"/>
    <cellStyle name="20% - Accent1 2 4 6 3 2 3 2" xfId="12243" xr:uid="{D522F18D-2ADD-4E75-90F2-C0F501FACC7D}"/>
    <cellStyle name="20% - Accent1 2 4 6 3 2 4" xfId="12244" xr:uid="{B18AB9BB-6224-4FAD-96AD-5E7253B941DB}"/>
    <cellStyle name="20% - Accent1 2 4 6 3 3" xfId="12245" xr:uid="{593BD65B-5C3A-45AC-BF17-7AB0460070A1}"/>
    <cellStyle name="20% - Accent1 2 4 6 3 3 2" xfId="12246" xr:uid="{3C9AFD46-B6E1-480B-9141-7836F64F8B34}"/>
    <cellStyle name="20% - Accent1 2 4 6 3 3 2 2" xfId="12247" xr:uid="{E4F10493-FD99-4B17-BC4B-0F53310824F2}"/>
    <cellStyle name="20% - Accent1 2 4 6 3 3 2 2 2" xfId="12248" xr:uid="{31CD52DA-E5FE-40DE-A998-060ED4802255}"/>
    <cellStyle name="20% - Accent1 2 4 6 3 3 2 3" xfId="12249" xr:uid="{1BD40279-8E68-43AC-8380-1694101CCBE0}"/>
    <cellStyle name="20% - Accent1 2 4 6 3 3 3" xfId="12250" xr:uid="{4AD95E68-BDCF-48F6-9BA0-BD748A311BAA}"/>
    <cellStyle name="20% - Accent1 2 4 6 3 3 3 2" xfId="12251" xr:uid="{2211457B-6141-4401-82AE-46E8D348A61F}"/>
    <cellStyle name="20% - Accent1 2 4 6 3 3 4" xfId="12252" xr:uid="{7FDFB099-54F2-4C68-AEF4-CFCB6E30F2ED}"/>
    <cellStyle name="20% - Accent1 2 4 6 3 4" xfId="12253" xr:uid="{258BCE3C-80D5-4EB4-B6D4-955887FDFD48}"/>
    <cellStyle name="20% - Accent1 2 4 6 3 4 2" xfId="12254" xr:uid="{CCFA773A-F573-4479-ADBA-92AD481B2344}"/>
    <cellStyle name="20% - Accent1 2 4 6 3 4 2 2" xfId="12255" xr:uid="{3FCFFEDF-604C-417F-9FC8-1BF87013E830}"/>
    <cellStyle name="20% - Accent1 2 4 6 3 4 2 2 2" xfId="12256" xr:uid="{D0CA0513-D063-4D22-9D28-3A136872397F}"/>
    <cellStyle name="20% - Accent1 2 4 6 3 4 2 3" xfId="12257" xr:uid="{77F31793-55FA-4F0F-872F-F476C9BF18A8}"/>
    <cellStyle name="20% - Accent1 2 4 6 3 4 3" xfId="12258" xr:uid="{40267EAE-9E75-4E30-8CE7-A86DCBB24C84}"/>
    <cellStyle name="20% - Accent1 2 4 6 3 4 3 2" xfId="12259" xr:uid="{AD7B0D5A-1CA7-4B4A-B24B-2CDB6A8B2FFF}"/>
    <cellStyle name="20% - Accent1 2 4 6 3 4 4" xfId="12260" xr:uid="{1EE9A073-93DB-439E-9B93-82BFC5432DCF}"/>
    <cellStyle name="20% - Accent1 2 4 6 3 5" xfId="12261" xr:uid="{E4BC0DFC-BE3E-4FD1-AAD4-58F4A7EB0FC6}"/>
    <cellStyle name="20% - Accent1 2 4 6 3 5 2" xfId="12262" xr:uid="{77BCA95B-7EDB-4548-B210-529421517246}"/>
    <cellStyle name="20% - Accent1 2 4 6 3 5 2 2" xfId="12263" xr:uid="{71BE2F84-8970-4AB0-AE77-6F1B01F7340B}"/>
    <cellStyle name="20% - Accent1 2 4 6 3 5 3" xfId="12264" xr:uid="{15798C8D-B081-4A31-9F2B-3B55CCB246E1}"/>
    <cellStyle name="20% - Accent1 2 4 6 3 6" xfId="12265" xr:uid="{BF27F6C0-0199-42DD-8BF9-D98365D87014}"/>
    <cellStyle name="20% - Accent1 2 4 6 3 6 2" xfId="12266" xr:uid="{3A746E54-D503-40D5-B966-B34EC910296F}"/>
    <cellStyle name="20% - Accent1 2 4 6 3 6 2 2" xfId="12267" xr:uid="{5FD775B6-80D4-47E6-9308-E8EC83487A33}"/>
    <cellStyle name="20% - Accent1 2 4 6 3 6 3" xfId="12268" xr:uid="{12BF739E-6894-49C8-8033-24E8D8AEFB4E}"/>
    <cellStyle name="20% - Accent1 2 4 6 3 7" xfId="12269" xr:uid="{C664A6CD-DD40-42B7-8414-9244F1B1015F}"/>
    <cellStyle name="20% - Accent1 2 4 6 3 7 2" xfId="12270" xr:uid="{7DC72D4B-6D89-4EFD-BAE7-ED0D72784794}"/>
    <cellStyle name="20% - Accent1 2 4 6 3 8" xfId="12271" xr:uid="{3206AE0E-7157-4BBD-AF1F-7C3F3DD345B2}"/>
    <cellStyle name="20% - Accent1 2 4 6 3 8 2" xfId="12272" xr:uid="{5C243A50-42B0-48B8-AF52-927FB690EC19}"/>
    <cellStyle name="20% - Accent1 2 4 6 3 9" xfId="12273" xr:uid="{8D9DCFE5-D0A6-4FC6-87AC-37069CA7BBCF}"/>
    <cellStyle name="20% - Accent1 2 4 6 4" xfId="12274" xr:uid="{FB1E2B40-2AEF-479F-9148-FBD240F98573}"/>
    <cellStyle name="20% - Accent1 2 4 6 4 2" xfId="12275" xr:uid="{5E4A17B5-D319-47B2-8B3C-C4D4ADE1D354}"/>
    <cellStyle name="20% - Accent1 2 4 6 4 2 2" xfId="12276" xr:uid="{81E21D24-E5C9-4494-8CA6-C293EA25CE1B}"/>
    <cellStyle name="20% - Accent1 2 4 6 4 2 2 2" xfId="12277" xr:uid="{72601213-11D5-4CCF-8D91-36E2B9E4FE3F}"/>
    <cellStyle name="20% - Accent1 2 4 6 4 2 3" xfId="12278" xr:uid="{0C5B9655-BB99-4458-9E3F-78EDD4AA38F3}"/>
    <cellStyle name="20% - Accent1 2 4 6 4 3" xfId="12279" xr:uid="{25D007D2-E34E-4067-94A2-FA27344B2258}"/>
    <cellStyle name="20% - Accent1 2 4 6 4 3 2" xfId="12280" xr:uid="{B44A5489-E91F-4BA4-BBEE-A8D1F2B20336}"/>
    <cellStyle name="20% - Accent1 2 4 6 4 4" xfId="12281" xr:uid="{EBDFCA3B-FC1D-4851-8E34-3D047988094C}"/>
    <cellStyle name="20% - Accent1 2 4 6 5" xfId="12282" xr:uid="{277A6E50-86B9-448F-BE6F-2F017BF0E10E}"/>
    <cellStyle name="20% - Accent1 2 4 6 5 2" xfId="12283" xr:uid="{59232205-49B6-48D1-8F17-08C27DAD640C}"/>
    <cellStyle name="20% - Accent1 2 4 6 5 2 2" xfId="12284" xr:uid="{A51A988B-6241-4843-89F4-4CF961602252}"/>
    <cellStyle name="20% - Accent1 2 4 6 5 2 2 2" xfId="12285" xr:uid="{0E955C0E-D653-494C-B21B-2AFAF4D79579}"/>
    <cellStyle name="20% - Accent1 2 4 6 5 2 3" xfId="12286" xr:uid="{E3422550-7E9F-4308-B953-DCA98A1FC3BC}"/>
    <cellStyle name="20% - Accent1 2 4 6 5 3" xfId="12287" xr:uid="{48EB631D-0226-475E-B354-15383AF91B0C}"/>
    <cellStyle name="20% - Accent1 2 4 6 5 3 2" xfId="12288" xr:uid="{6C3CFB56-5F71-4FED-B609-EC49440D8B66}"/>
    <cellStyle name="20% - Accent1 2 4 6 5 4" xfId="12289" xr:uid="{ACD61493-B834-4D9B-B9F4-0275BC97CCBB}"/>
    <cellStyle name="20% - Accent1 2 4 6 6" xfId="12290" xr:uid="{7CCF11E5-E4BF-4FB7-A999-558DBA3F9C35}"/>
    <cellStyle name="20% - Accent1 2 4 6 6 2" xfId="12291" xr:uid="{F8E5B687-9744-47A6-948A-9DB82BF5CBBD}"/>
    <cellStyle name="20% - Accent1 2 4 6 6 2 2" xfId="12292" xr:uid="{BD48E3CD-9B33-409D-A36B-7D574D03004A}"/>
    <cellStyle name="20% - Accent1 2 4 6 6 2 2 2" xfId="12293" xr:uid="{83CD69C7-2063-43FA-B48A-F23803EB5242}"/>
    <cellStyle name="20% - Accent1 2 4 6 6 2 3" xfId="12294" xr:uid="{851C43C4-F93E-4EB5-83AD-EC3A7B82E084}"/>
    <cellStyle name="20% - Accent1 2 4 6 6 3" xfId="12295" xr:uid="{4F5442FF-7A9E-4563-AB0F-CEE9A7EDC505}"/>
    <cellStyle name="20% - Accent1 2 4 6 6 3 2" xfId="12296" xr:uid="{DCB66CBE-BFD1-419A-9C37-078A90BF20CA}"/>
    <cellStyle name="20% - Accent1 2 4 6 6 4" xfId="12297" xr:uid="{9D420005-544E-4A78-9657-71FA5A206CF5}"/>
    <cellStyle name="20% - Accent1 2 4 6 7" xfId="12298" xr:uid="{D32F7949-1943-4564-812F-ADD125268C0D}"/>
    <cellStyle name="20% - Accent1 2 4 6 7 2" xfId="12299" xr:uid="{391D4D5B-CB42-4E6B-9FA9-F8AEF3FA92F1}"/>
    <cellStyle name="20% - Accent1 2 4 6 7 2 2" xfId="12300" xr:uid="{849AB43B-4956-4996-8504-82246503A1D4}"/>
    <cellStyle name="20% - Accent1 2 4 6 7 3" xfId="12301" xr:uid="{CFC042BC-24B7-4A6C-AE71-628159FC99A2}"/>
    <cellStyle name="20% - Accent1 2 4 6 8" xfId="12302" xr:uid="{CAD28C14-DE0F-4212-972E-26B34CA7451D}"/>
    <cellStyle name="20% - Accent1 2 4 6 8 2" xfId="12303" xr:uid="{7DBB8483-69A7-46CB-9ACC-599C524B36D6}"/>
    <cellStyle name="20% - Accent1 2 4 6 8 2 2" xfId="12304" xr:uid="{0A4EF824-FE5C-45A2-8944-3AF8CD110D73}"/>
    <cellStyle name="20% - Accent1 2 4 6 8 3" xfId="12305" xr:uid="{6F56A56B-1C1F-495E-B424-CAE2A0150E4D}"/>
    <cellStyle name="20% - Accent1 2 4 6 9" xfId="12306" xr:uid="{C9260C41-B1F4-49CE-9982-8F000A9960BB}"/>
    <cellStyle name="20% - Accent1 2 4 6 9 2" xfId="12307" xr:uid="{C199EDBA-A5DA-4128-8E66-31B14CA0ED33}"/>
    <cellStyle name="20% - Accent1 2 4 7" xfId="12308" xr:uid="{B732BAD1-1802-4B3C-A3DB-5053B02B8AF2}"/>
    <cellStyle name="20% - Accent1 2 4 7 2" xfId="12309" xr:uid="{FB9C1DDC-71B0-4317-A6B8-B5B8A3F83249}"/>
    <cellStyle name="20% - Accent1 2 4 7 2 2" xfId="12310" xr:uid="{67B4CFE7-96E8-4538-9AAA-EDE7B4EB01CD}"/>
    <cellStyle name="20% - Accent1 2 4 7 2 2 2" xfId="12311" xr:uid="{A5715DDD-A91B-4AF7-A94B-B9898E15F481}"/>
    <cellStyle name="20% - Accent1 2 4 7 2 2 2 2" xfId="12312" xr:uid="{22C2F101-F861-4824-8197-D80B8017C626}"/>
    <cellStyle name="20% - Accent1 2 4 7 2 2 3" xfId="12313" xr:uid="{42227CF5-9D04-4460-BBD1-33D2A455FBE6}"/>
    <cellStyle name="20% - Accent1 2 4 7 2 3" xfId="12314" xr:uid="{1158D475-7B50-4193-90D7-C938D98BBB74}"/>
    <cellStyle name="20% - Accent1 2 4 7 2 3 2" xfId="12315" xr:uid="{0FCF0CCD-73FB-4512-9D82-ACFD5AEB4B53}"/>
    <cellStyle name="20% - Accent1 2 4 7 2 4" xfId="12316" xr:uid="{795BA2F2-5B1E-486A-990B-FBFA6BA47596}"/>
    <cellStyle name="20% - Accent1 2 4 7 3" xfId="12317" xr:uid="{74B8C2B6-06C1-4669-B0D2-1993F487E994}"/>
    <cellStyle name="20% - Accent1 2 4 7 3 2" xfId="12318" xr:uid="{CCAD4F97-AB9A-4DD9-BBA7-58A0D01C9079}"/>
    <cellStyle name="20% - Accent1 2 4 7 3 2 2" xfId="12319" xr:uid="{2CDF8F0C-102F-47D6-93CD-7966717AA02E}"/>
    <cellStyle name="20% - Accent1 2 4 7 3 2 2 2" xfId="12320" xr:uid="{ACDB0A8C-D9D4-4250-92E2-C168C4009B6B}"/>
    <cellStyle name="20% - Accent1 2 4 7 3 2 3" xfId="12321" xr:uid="{FF201729-B198-4EE9-836D-C3A7439F8F16}"/>
    <cellStyle name="20% - Accent1 2 4 7 3 3" xfId="12322" xr:uid="{2247B4E1-2DE8-44A8-840D-23B1C7E144A5}"/>
    <cellStyle name="20% - Accent1 2 4 7 3 3 2" xfId="12323" xr:uid="{AFE7F41A-D993-40EE-8029-AE7CB5688DFF}"/>
    <cellStyle name="20% - Accent1 2 4 7 3 4" xfId="12324" xr:uid="{2CB8AC72-0188-4D0D-BA59-116835C42F43}"/>
    <cellStyle name="20% - Accent1 2 4 7 4" xfId="12325" xr:uid="{01380944-0D52-4438-A41D-3E3AB1CA9DA6}"/>
    <cellStyle name="20% - Accent1 2 4 7 4 2" xfId="12326" xr:uid="{C150E6F0-D7FC-4DD4-9798-D12C63F8A0AA}"/>
    <cellStyle name="20% - Accent1 2 4 7 4 2 2" xfId="12327" xr:uid="{442DB7BD-A749-4E25-87EE-03A7E67492BE}"/>
    <cellStyle name="20% - Accent1 2 4 7 4 2 2 2" xfId="12328" xr:uid="{C37A2E81-1486-4097-8F04-F94883982291}"/>
    <cellStyle name="20% - Accent1 2 4 7 4 2 3" xfId="12329" xr:uid="{E0A72DAB-E2BA-4BCA-89CA-C28A2AFFE402}"/>
    <cellStyle name="20% - Accent1 2 4 7 4 3" xfId="12330" xr:uid="{33A45A7C-4B75-4EE6-B3DB-DF7C3EB70A71}"/>
    <cellStyle name="20% - Accent1 2 4 7 4 3 2" xfId="12331" xr:uid="{59306F96-DBE3-4410-AE64-8CB82AF2C484}"/>
    <cellStyle name="20% - Accent1 2 4 7 4 4" xfId="12332" xr:uid="{D9E5034B-6848-49E1-9442-0FAE755E439B}"/>
    <cellStyle name="20% - Accent1 2 4 7 5" xfId="12333" xr:uid="{A7F20A01-BF1D-4490-ACFF-C1F6F632495A}"/>
    <cellStyle name="20% - Accent1 2 4 7 5 2" xfId="12334" xr:uid="{C00C809F-7C20-45AA-B5A8-18AF007BE734}"/>
    <cellStyle name="20% - Accent1 2 4 7 5 2 2" xfId="12335" xr:uid="{8ADB0819-235A-4A37-BCCC-651B6AE4F1BC}"/>
    <cellStyle name="20% - Accent1 2 4 7 5 3" xfId="12336" xr:uid="{ED6E72AA-5E3D-4327-BC93-BEB7F3919890}"/>
    <cellStyle name="20% - Accent1 2 4 7 6" xfId="12337" xr:uid="{5A8ECD16-8B26-475D-9DE6-ED8A78CB1C60}"/>
    <cellStyle name="20% - Accent1 2 4 7 6 2" xfId="12338" xr:uid="{B2586821-FDDA-4427-81D9-FC5663789AFB}"/>
    <cellStyle name="20% - Accent1 2 4 7 6 2 2" xfId="12339" xr:uid="{6405BE3A-C353-4FB7-9A67-6F03B181BCE1}"/>
    <cellStyle name="20% - Accent1 2 4 7 6 3" xfId="12340" xr:uid="{C19566CE-961B-44C3-B125-F7DB4EC31F61}"/>
    <cellStyle name="20% - Accent1 2 4 7 7" xfId="12341" xr:uid="{2DB00A03-D6F3-461C-BBC2-44C760FCE2CF}"/>
    <cellStyle name="20% - Accent1 2 4 7 7 2" xfId="12342" xr:uid="{10DF92F2-222B-4234-9FBD-3C4DB2AD4856}"/>
    <cellStyle name="20% - Accent1 2 4 7 8" xfId="12343" xr:uid="{01A9F466-D842-4CB4-A7EB-1AFF69615217}"/>
    <cellStyle name="20% - Accent1 2 4 7 8 2" xfId="12344" xr:uid="{BF4F1C3E-22B7-42BF-B32F-6F0FB69739A2}"/>
    <cellStyle name="20% - Accent1 2 4 7 9" xfId="12345" xr:uid="{89818F47-C052-4C95-92E0-8973DAB3CEAF}"/>
    <cellStyle name="20% - Accent1 2 4 8" xfId="12346" xr:uid="{4B1E1C87-470C-4439-9982-82B584925FB9}"/>
    <cellStyle name="20% - Accent1 2 4 8 2" xfId="12347" xr:uid="{8609137A-A6A5-4FC9-9246-FACD01DEA99C}"/>
    <cellStyle name="20% - Accent1 2 4 8 2 2" xfId="12348" xr:uid="{E7833350-297F-4453-856B-EB3EAAC91655}"/>
    <cellStyle name="20% - Accent1 2 4 8 2 2 2" xfId="12349" xr:uid="{2A557D82-0661-49FF-B977-D8A9142B593A}"/>
    <cellStyle name="20% - Accent1 2 4 8 2 2 2 2" xfId="12350" xr:uid="{01321D88-C4E8-4217-AC8F-B309E9E7D171}"/>
    <cellStyle name="20% - Accent1 2 4 8 2 2 3" xfId="12351" xr:uid="{D34493C0-5991-4665-95D0-14C98A0A9CB3}"/>
    <cellStyle name="20% - Accent1 2 4 8 2 3" xfId="12352" xr:uid="{966C6D3C-D62C-4E50-8408-EDE49DA32AE9}"/>
    <cellStyle name="20% - Accent1 2 4 8 2 3 2" xfId="12353" xr:uid="{7B643432-D605-4C19-9DD6-C3A8D8C4AB13}"/>
    <cellStyle name="20% - Accent1 2 4 8 2 4" xfId="12354" xr:uid="{7A2B2976-FEC3-4505-82B1-328ACBB063A9}"/>
    <cellStyle name="20% - Accent1 2 4 8 3" xfId="12355" xr:uid="{1B9FDFAB-50CC-4C04-B832-74D08D369F6A}"/>
    <cellStyle name="20% - Accent1 2 4 8 3 2" xfId="12356" xr:uid="{2FE7D08D-EF22-4DF4-AD52-7CC72A182018}"/>
    <cellStyle name="20% - Accent1 2 4 8 3 2 2" xfId="12357" xr:uid="{8EBC91F8-6A57-45EB-AFBE-09790E0D4932}"/>
    <cellStyle name="20% - Accent1 2 4 8 3 2 2 2" xfId="12358" xr:uid="{2CCBBE54-FE75-49EB-B53C-C32086619EF9}"/>
    <cellStyle name="20% - Accent1 2 4 8 3 2 3" xfId="12359" xr:uid="{6C930F99-B538-492F-8FCB-8FC1FB9CFB65}"/>
    <cellStyle name="20% - Accent1 2 4 8 3 3" xfId="12360" xr:uid="{2F72C1A6-D6D7-43B4-91FC-9C702972E6F2}"/>
    <cellStyle name="20% - Accent1 2 4 8 3 3 2" xfId="12361" xr:uid="{12377483-87A5-4A67-A52D-A775ED7B4C95}"/>
    <cellStyle name="20% - Accent1 2 4 8 3 4" xfId="12362" xr:uid="{B877B222-F9E8-4D47-B3AE-FCEA2922557A}"/>
    <cellStyle name="20% - Accent1 2 4 8 4" xfId="12363" xr:uid="{58956B68-948E-4033-9539-F85033F343A8}"/>
    <cellStyle name="20% - Accent1 2 4 8 4 2" xfId="12364" xr:uid="{6EEEEB12-1717-472C-BF21-5A9235C44BE3}"/>
    <cellStyle name="20% - Accent1 2 4 8 4 2 2" xfId="12365" xr:uid="{BD571BDE-7119-4754-BF59-3DD2990D6623}"/>
    <cellStyle name="20% - Accent1 2 4 8 4 2 2 2" xfId="12366" xr:uid="{5C19AE3C-10E3-4C27-A5FB-134C6BBDA06D}"/>
    <cellStyle name="20% - Accent1 2 4 8 4 2 3" xfId="12367" xr:uid="{712A6619-AB32-4ECF-9CA1-A64C39CEBEAB}"/>
    <cellStyle name="20% - Accent1 2 4 8 4 3" xfId="12368" xr:uid="{11B82F5A-D331-4601-9954-98DD8C5F7071}"/>
    <cellStyle name="20% - Accent1 2 4 8 4 3 2" xfId="12369" xr:uid="{9C28CCBA-8D14-415B-B5F4-34E12D76D406}"/>
    <cellStyle name="20% - Accent1 2 4 8 4 4" xfId="12370" xr:uid="{369FF14B-8097-4A6F-9876-D1637150EC4C}"/>
    <cellStyle name="20% - Accent1 2 4 8 5" xfId="12371" xr:uid="{46B5794E-B082-48E0-85AF-420E07E27B67}"/>
    <cellStyle name="20% - Accent1 2 4 8 5 2" xfId="12372" xr:uid="{F8C88442-0B6B-4C74-9717-7BFAD8A2F474}"/>
    <cellStyle name="20% - Accent1 2 4 8 5 2 2" xfId="12373" xr:uid="{3C0EA7CF-B2C0-4868-B99E-19DADAD966B5}"/>
    <cellStyle name="20% - Accent1 2 4 8 5 3" xfId="12374" xr:uid="{FF568A23-E78C-4BF6-BEC8-DA8146CACEE7}"/>
    <cellStyle name="20% - Accent1 2 4 8 6" xfId="12375" xr:uid="{26F197E2-D7A5-4763-9F3A-3AD2D612B88B}"/>
    <cellStyle name="20% - Accent1 2 4 8 6 2" xfId="12376" xr:uid="{F2AA39B9-37D4-41F1-9A1F-C3E8E033325F}"/>
    <cellStyle name="20% - Accent1 2 4 8 6 2 2" xfId="12377" xr:uid="{F251D30A-62F5-4864-B786-B66BC551BDAB}"/>
    <cellStyle name="20% - Accent1 2 4 8 6 3" xfId="12378" xr:uid="{B64D1908-16A8-4FE8-808F-0431C7C3E97B}"/>
    <cellStyle name="20% - Accent1 2 4 8 7" xfId="12379" xr:uid="{865571DC-1DBF-476A-87D2-F76AD426234B}"/>
    <cellStyle name="20% - Accent1 2 4 8 7 2" xfId="12380" xr:uid="{5A73E441-7622-4D17-94E5-6FF7F8363FCE}"/>
    <cellStyle name="20% - Accent1 2 4 8 8" xfId="12381" xr:uid="{181C5C0C-55CD-44C8-B499-2A25EE4BBF7C}"/>
    <cellStyle name="20% - Accent1 2 4 8 8 2" xfId="12382" xr:uid="{03704680-7575-43C9-A585-FDAA357941DC}"/>
    <cellStyle name="20% - Accent1 2 4 8 9" xfId="12383" xr:uid="{4D61546E-1D9C-4298-A0FC-33E9377D1792}"/>
    <cellStyle name="20% - Accent1 2 4 9" xfId="12384" xr:uid="{E9BE7FAE-D459-45EB-90D8-DE4A016E998A}"/>
    <cellStyle name="20% - Accent1 2 4 9 2" xfId="12385" xr:uid="{B0C72DD4-1B53-46A1-80AC-52638954465E}"/>
    <cellStyle name="20% - Accent1 2 4 9 2 2" xfId="12386" xr:uid="{0C7F5FBD-02CC-4FF6-A9D3-246FD1512B70}"/>
    <cellStyle name="20% - Accent1 2 4 9 2 2 2" xfId="12387" xr:uid="{05CFA209-B78B-4B2F-9091-B4B16DC00C87}"/>
    <cellStyle name="20% - Accent1 2 4 9 2 3" xfId="12388" xr:uid="{34D930EC-675E-4A33-AB10-656C8DCE5E98}"/>
    <cellStyle name="20% - Accent1 2 4 9 3" xfId="12389" xr:uid="{C85AD2C8-2BF4-4024-8A49-F872C223AE78}"/>
    <cellStyle name="20% - Accent1 2 4 9 3 2" xfId="12390" xr:uid="{A22C6C72-9E74-4972-A1D8-07E4B72EF49C}"/>
    <cellStyle name="20% - Accent1 2 4 9 4" xfId="12391" xr:uid="{B3C5819A-A413-498C-9927-A0B65E035855}"/>
    <cellStyle name="20% - Accent1 2 5" xfId="12392" xr:uid="{3A6D25A5-5B5E-409C-ABCF-4198DF617341}"/>
    <cellStyle name="20% - Accent1 2 5 10" xfId="12393" xr:uid="{2634182E-5125-484A-97E5-8D78BAE21308}"/>
    <cellStyle name="20% - Accent1 2 5 10 2" xfId="12394" xr:uid="{7E43E5FC-980A-485F-AE6D-23A4931CCC51}"/>
    <cellStyle name="20% - Accent1 2 5 10 2 2" xfId="12395" xr:uid="{C81C749C-6CFF-41BC-B8E0-781C07F15ACA}"/>
    <cellStyle name="20% - Accent1 2 5 10 2 2 2" xfId="12396" xr:uid="{0DA082E3-920C-4D18-B35C-70F55165B7EA}"/>
    <cellStyle name="20% - Accent1 2 5 10 2 3" xfId="12397" xr:uid="{EB9ACB03-1D40-4878-92E9-400CD591F2FC}"/>
    <cellStyle name="20% - Accent1 2 5 10 3" xfId="12398" xr:uid="{BA90244F-6146-4505-B7F3-35BCE0329AFB}"/>
    <cellStyle name="20% - Accent1 2 5 10 3 2" xfId="12399" xr:uid="{01C3D087-ED7B-44A2-9615-7DFA2153AA1E}"/>
    <cellStyle name="20% - Accent1 2 5 10 4" xfId="12400" xr:uid="{E91488F3-3A2C-4785-8A5E-4D2A6A7B2766}"/>
    <cellStyle name="20% - Accent1 2 5 11" xfId="12401" xr:uid="{D97B47F7-553C-4823-ADB5-820F5A0C4541}"/>
    <cellStyle name="20% - Accent1 2 5 11 2" xfId="12402" xr:uid="{7488EF6A-C547-4791-917A-CF6DAAA7D10F}"/>
    <cellStyle name="20% - Accent1 2 5 11 2 2" xfId="12403" xr:uid="{9B90D617-C600-48D1-948B-64441DB8EEC5}"/>
    <cellStyle name="20% - Accent1 2 5 11 2 2 2" xfId="12404" xr:uid="{F371107B-BFAE-48C8-85AF-252838344EAF}"/>
    <cellStyle name="20% - Accent1 2 5 11 2 3" xfId="12405" xr:uid="{3C3381C8-E968-423F-A0F0-3497823ECCDB}"/>
    <cellStyle name="20% - Accent1 2 5 11 3" xfId="12406" xr:uid="{C6EE2261-8ED1-4D3F-9A41-F776D6FECD43}"/>
    <cellStyle name="20% - Accent1 2 5 11 3 2" xfId="12407" xr:uid="{52A3378D-9618-4950-8221-FE655C7D7198}"/>
    <cellStyle name="20% - Accent1 2 5 11 4" xfId="12408" xr:uid="{25677908-2FED-4A4F-8489-D18F294ACBEC}"/>
    <cellStyle name="20% - Accent1 2 5 12" xfId="12409" xr:uid="{4DB70134-7768-40E9-A314-48FDB22C704F}"/>
    <cellStyle name="20% - Accent1 2 5 12 2" xfId="12410" xr:uid="{126A2C58-F622-40B3-B486-B641EA0E1068}"/>
    <cellStyle name="20% - Accent1 2 5 12 2 2" xfId="12411" xr:uid="{98EDD266-5BE8-4C2D-9C39-5E1396E60DE9}"/>
    <cellStyle name="20% - Accent1 2 5 12 3" xfId="12412" xr:uid="{A546DA37-79FA-4C22-8BB5-709FB020833E}"/>
    <cellStyle name="20% - Accent1 2 5 13" xfId="12413" xr:uid="{1C4F578A-BEFE-48E8-9881-BD56175511CE}"/>
    <cellStyle name="20% - Accent1 2 5 13 2" xfId="12414" xr:uid="{34240B45-E5E1-4F43-B266-093A3024CBE5}"/>
    <cellStyle name="20% - Accent1 2 5 13 2 2" xfId="12415" xr:uid="{0BCF7D29-2161-4382-9F7C-54F3A445F1EA}"/>
    <cellStyle name="20% - Accent1 2 5 13 3" xfId="12416" xr:uid="{C23D95F0-73C1-4310-B260-6EBC3943B190}"/>
    <cellStyle name="20% - Accent1 2 5 14" xfId="12417" xr:uid="{5B243BFD-1798-47F9-8164-D64B118F5509}"/>
    <cellStyle name="20% - Accent1 2 5 14 2" xfId="12418" xr:uid="{FCB90373-718B-460B-B3F7-6D179F01C9B1}"/>
    <cellStyle name="20% - Accent1 2 5 15" xfId="12419" xr:uid="{59719139-DC75-4E4A-920C-E80C9802216E}"/>
    <cellStyle name="20% - Accent1 2 5 15 2" xfId="12420" xr:uid="{E7CD66D9-E5CA-4D00-BC8F-0CECCEEC7632}"/>
    <cellStyle name="20% - Accent1 2 5 16" xfId="12421" xr:uid="{64DCFEF1-F338-4BA5-A8E4-D5EA778C0FAF}"/>
    <cellStyle name="20% - Accent1 2 5 2" xfId="12422" xr:uid="{BE84B187-0A20-4E45-97AB-034D1629EE01}"/>
    <cellStyle name="20% - Accent1 2 5 2 10" xfId="12423" xr:uid="{BAF9050A-79DF-4C6C-AAC2-54114B9277B6}"/>
    <cellStyle name="20% - Accent1 2 5 2 10 2" xfId="12424" xr:uid="{E3261AEB-82D9-41F5-AB79-EA92E82132C3}"/>
    <cellStyle name="20% - Accent1 2 5 2 10 2 2" xfId="12425" xr:uid="{F317FB6F-965E-4452-868D-E05624E55D1F}"/>
    <cellStyle name="20% - Accent1 2 5 2 10 2 2 2" xfId="12426" xr:uid="{9B7B5774-3FF9-494D-B894-448C5C57CD25}"/>
    <cellStyle name="20% - Accent1 2 5 2 10 2 3" xfId="12427" xr:uid="{A6C16BDA-1423-4980-BCE5-F2A8D6C6B8F7}"/>
    <cellStyle name="20% - Accent1 2 5 2 10 3" xfId="12428" xr:uid="{751412A2-E26B-4618-9162-A35F05E6F9AD}"/>
    <cellStyle name="20% - Accent1 2 5 2 10 3 2" xfId="12429" xr:uid="{D90C04F4-EC86-4339-8398-6A529307B2A2}"/>
    <cellStyle name="20% - Accent1 2 5 2 10 4" xfId="12430" xr:uid="{CA462AD7-4FA7-45D0-97F1-C00FEBF4B861}"/>
    <cellStyle name="20% - Accent1 2 5 2 11" xfId="12431" xr:uid="{77A9CAD8-FBEC-4974-B4DA-1043F6DFCE57}"/>
    <cellStyle name="20% - Accent1 2 5 2 11 2" xfId="12432" xr:uid="{56A0C386-354D-40DA-9CA5-42382174A288}"/>
    <cellStyle name="20% - Accent1 2 5 2 11 2 2" xfId="12433" xr:uid="{20247EDA-57E1-42B1-9AF8-00F020B79C23}"/>
    <cellStyle name="20% - Accent1 2 5 2 11 3" xfId="12434" xr:uid="{568EFCF1-0A9B-4EE9-B66B-2A05A57FA74D}"/>
    <cellStyle name="20% - Accent1 2 5 2 12" xfId="12435" xr:uid="{04AC6509-B94F-4D09-99FC-5BE5171D0D3D}"/>
    <cellStyle name="20% - Accent1 2 5 2 12 2" xfId="12436" xr:uid="{D5882894-0397-46E5-BF9B-193FC2A76940}"/>
    <cellStyle name="20% - Accent1 2 5 2 12 2 2" xfId="12437" xr:uid="{5C625FB6-BD40-4425-8F6D-C2BE19217CD5}"/>
    <cellStyle name="20% - Accent1 2 5 2 12 3" xfId="12438" xr:uid="{2A7970DA-85B4-4072-BF87-E0AD045CFB2C}"/>
    <cellStyle name="20% - Accent1 2 5 2 13" xfId="12439" xr:uid="{29B6D208-706B-43CA-BC64-FBB880C14503}"/>
    <cellStyle name="20% - Accent1 2 5 2 13 2" xfId="12440" xr:uid="{09F3D11F-6CC2-4FED-8F51-01C100421997}"/>
    <cellStyle name="20% - Accent1 2 5 2 14" xfId="12441" xr:uid="{BFAAB73D-7F76-492F-AA7C-711CA4A48CF3}"/>
    <cellStyle name="20% - Accent1 2 5 2 14 2" xfId="12442" xr:uid="{DC054669-AE90-456F-83C5-654BB1208F7D}"/>
    <cellStyle name="20% - Accent1 2 5 2 15" xfId="12443" xr:uid="{AD51661E-6FF1-4536-A666-A203B42F12E6}"/>
    <cellStyle name="20% - Accent1 2 5 2 2" xfId="12444" xr:uid="{86B6CC6C-BC66-4308-9521-B0548DFCFCD9}"/>
    <cellStyle name="20% - Accent1 2 5 2 2 10" xfId="12445" xr:uid="{B4D89177-8588-46CE-A72D-3F76C97EA774}"/>
    <cellStyle name="20% - Accent1 2 5 2 2 10 2" xfId="12446" xr:uid="{0F193DAC-4A0C-47D6-849E-8663189F334E}"/>
    <cellStyle name="20% - Accent1 2 5 2 2 10 2 2" xfId="12447" xr:uid="{CF93A5BA-01EA-48B6-8FE2-A7C7095B6938}"/>
    <cellStyle name="20% - Accent1 2 5 2 2 10 3" xfId="12448" xr:uid="{5E2A3830-C4E2-4DB0-88EE-82C8328D8A9A}"/>
    <cellStyle name="20% - Accent1 2 5 2 2 11" xfId="12449" xr:uid="{AE11D565-FEFD-416A-9581-754DC53E7D1D}"/>
    <cellStyle name="20% - Accent1 2 5 2 2 11 2" xfId="12450" xr:uid="{529A54C3-154F-473F-8D3E-28C87C0984DF}"/>
    <cellStyle name="20% - Accent1 2 5 2 2 11 2 2" xfId="12451" xr:uid="{9EB5BD93-1FC3-4CB2-B1B5-DA70A5B7803A}"/>
    <cellStyle name="20% - Accent1 2 5 2 2 11 3" xfId="12452" xr:uid="{80149D38-CC10-4824-ADCB-845787FF323C}"/>
    <cellStyle name="20% - Accent1 2 5 2 2 12" xfId="12453" xr:uid="{EDD3E5EB-B08E-413F-A2FA-78DDD13F8DA7}"/>
    <cellStyle name="20% - Accent1 2 5 2 2 12 2" xfId="12454" xr:uid="{A2E1F123-B737-45F4-AEB3-25D61750ECA9}"/>
    <cellStyle name="20% - Accent1 2 5 2 2 13" xfId="12455" xr:uid="{319584FE-0AEF-4C3C-A4DF-2A127D619897}"/>
    <cellStyle name="20% - Accent1 2 5 2 2 13 2" xfId="12456" xr:uid="{F744FB7B-7B0B-47D6-BD1B-3A439EAC5E2A}"/>
    <cellStyle name="20% - Accent1 2 5 2 2 14" xfId="12457" xr:uid="{312FCC72-3BB6-4D96-9025-048778454CAD}"/>
    <cellStyle name="20% - Accent1 2 5 2 2 2" xfId="12458" xr:uid="{260430B3-E45C-45AF-9F73-3223B1F4CA6C}"/>
    <cellStyle name="20% - Accent1 2 5 2 2 2 10" xfId="12459" xr:uid="{674FC897-F6CF-4955-8CC3-AB5A1BEA3D96}"/>
    <cellStyle name="20% - Accent1 2 5 2 2 2 10 2" xfId="12460" xr:uid="{CA278B8E-CF80-4930-B952-C0488129C88E}"/>
    <cellStyle name="20% - Accent1 2 5 2 2 2 11" xfId="12461" xr:uid="{7CC2BB80-3FD6-496E-A766-A69CA699F30E}"/>
    <cellStyle name="20% - Accent1 2 5 2 2 2 2" xfId="12462" xr:uid="{91085C52-AE56-4E53-92C8-1511940FCB06}"/>
    <cellStyle name="20% - Accent1 2 5 2 2 2 2 2" xfId="12463" xr:uid="{FD36DE5C-3003-4B3B-9F68-73BD2B3AF703}"/>
    <cellStyle name="20% - Accent1 2 5 2 2 2 2 2 2" xfId="12464" xr:uid="{3A93EEEF-C71E-47E7-BA62-266A6BF0E7DA}"/>
    <cellStyle name="20% - Accent1 2 5 2 2 2 2 2 2 2" xfId="12465" xr:uid="{FA5F7538-215D-42DC-8DC6-2CD942DD3363}"/>
    <cellStyle name="20% - Accent1 2 5 2 2 2 2 2 2 2 2" xfId="12466" xr:uid="{0EDE4D2E-E605-4662-A303-F5B10765FD50}"/>
    <cellStyle name="20% - Accent1 2 5 2 2 2 2 2 2 3" xfId="12467" xr:uid="{99ADE96B-6A4D-4B99-9D03-E840CB403C43}"/>
    <cellStyle name="20% - Accent1 2 5 2 2 2 2 2 3" xfId="12468" xr:uid="{4D024885-E477-40C6-B2CA-188BBC081005}"/>
    <cellStyle name="20% - Accent1 2 5 2 2 2 2 2 3 2" xfId="12469" xr:uid="{CB16CC12-DA98-4ABF-AD2D-C2EFCC5FD986}"/>
    <cellStyle name="20% - Accent1 2 5 2 2 2 2 2 4" xfId="12470" xr:uid="{4BEBC6B0-E3A8-484F-AED8-44C2F894257D}"/>
    <cellStyle name="20% - Accent1 2 5 2 2 2 2 3" xfId="12471" xr:uid="{FC360BA9-7DB2-474A-AB7E-7BA8465507A3}"/>
    <cellStyle name="20% - Accent1 2 5 2 2 2 2 3 2" xfId="12472" xr:uid="{C9466BF4-7579-4381-BC78-0CBCA44C4292}"/>
    <cellStyle name="20% - Accent1 2 5 2 2 2 2 3 2 2" xfId="12473" xr:uid="{94F2CADB-F5D2-4931-A6DC-4CBCC48F78BD}"/>
    <cellStyle name="20% - Accent1 2 5 2 2 2 2 3 2 2 2" xfId="12474" xr:uid="{9AFA884E-939F-4C85-BFF4-F9A790241819}"/>
    <cellStyle name="20% - Accent1 2 5 2 2 2 2 3 2 3" xfId="12475" xr:uid="{2EB291FE-2DEF-4CE5-949D-05DBEB978F3D}"/>
    <cellStyle name="20% - Accent1 2 5 2 2 2 2 3 3" xfId="12476" xr:uid="{18256CA1-6B25-42DE-96A0-2B7490ACFE53}"/>
    <cellStyle name="20% - Accent1 2 5 2 2 2 2 3 3 2" xfId="12477" xr:uid="{7DB84EC2-F9C4-4A9D-94BD-363A5CAA3FA6}"/>
    <cellStyle name="20% - Accent1 2 5 2 2 2 2 3 4" xfId="12478" xr:uid="{12BB4986-11F7-45FF-8A38-887AF169CD45}"/>
    <cellStyle name="20% - Accent1 2 5 2 2 2 2 4" xfId="12479" xr:uid="{A9132728-5E85-4972-9AAB-0C15F43FD629}"/>
    <cellStyle name="20% - Accent1 2 5 2 2 2 2 4 2" xfId="12480" xr:uid="{41C09443-7DF1-467C-9F4D-66F13CF77A32}"/>
    <cellStyle name="20% - Accent1 2 5 2 2 2 2 4 2 2" xfId="12481" xr:uid="{55A89D46-177B-4183-B65B-D7F5C2DAA8C3}"/>
    <cellStyle name="20% - Accent1 2 5 2 2 2 2 4 2 2 2" xfId="12482" xr:uid="{D8B44B90-18B8-4183-A68A-F1DB9BC52B9F}"/>
    <cellStyle name="20% - Accent1 2 5 2 2 2 2 4 2 3" xfId="12483" xr:uid="{5176397C-629C-4692-8A4A-1240A1E058F2}"/>
    <cellStyle name="20% - Accent1 2 5 2 2 2 2 4 3" xfId="12484" xr:uid="{ACA65B97-B300-4872-B99F-B53667CFC785}"/>
    <cellStyle name="20% - Accent1 2 5 2 2 2 2 4 3 2" xfId="12485" xr:uid="{071BAB22-6F32-4C37-A887-9AF1586B8062}"/>
    <cellStyle name="20% - Accent1 2 5 2 2 2 2 4 4" xfId="12486" xr:uid="{02F7D772-506E-4F0B-B63A-8847D48D77EC}"/>
    <cellStyle name="20% - Accent1 2 5 2 2 2 2 5" xfId="12487" xr:uid="{8B65887D-CC9E-4132-9443-67CB7886784C}"/>
    <cellStyle name="20% - Accent1 2 5 2 2 2 2 5 2" xfId="12488" xr:uid="{B6880E04-D1BA-49F5-A6D8-7BE7F73917E3}"/>
    <cellStyle name="20% - Accent1 2 5 2 2 2 2 5 2 2" xfId="12489" xr:uid="{45F67A6E-0F4A-4806-A7A1-7BA2F018ED9E}"/>
    <cellStyle name="20% - Accent1 2 5 2 2 2 2 5 3" xfId="12490" xr:uid="{C48F8596-B7E7-410C-8AF9-3D8AA7880EFB}"/>
    <cellStyle name="20% - Accent1 2 5 2 2 2 2 6" xfId="12491" xr:uid="{3107A022-CF65-47F2-B861-E43AF7F2D372}"/>
    <cellStyle name="20% - Accent1 2 5 2 2 2 2 6 2" xfId="12492" xr:uid="{468306B0-C43F-4877-9D13-FF8C244321CB}"/>
    <cellStyle name="20% - Accent1 2 5 2 2 2 2 6 2 2" xfId="12493" xr:uid="{FDA8795C-D21D-46D4-A530-F2709CA98C2F}"/>
    <cellStyle name="20% - Accent1 2 5 2 2 2 2 6 3" xfId="12494" xr:uid="{8557EB1C-DC86-406D-BE48-1689A68A5DD2}"/>
    <cellStyle name="20% - Accent1 2 5 2 2 2 2 7" xfId="12495" xr:uid="{388D9BB1-777A-4EB7-8874-A2E63ED47C59}"/>
    <cellStyle name="20% - Accent1 2 5 2 2 2 2 7 2" xfId="12496" xr:uid="{79B5793F-ED36-4C63-9582-A8435F0F0961}"/>
    <cellStyle name="20% - Accent1 2 5 2 2 2 2 8" xfId="12497" xr:uid="{0DD51E62-1CAD-4E5F-B39B-78DB03C41045}"/>
    <cellStyle name="20% - Accent1 2 5 2 2 2 2 8 2" xfId="12498" xr:uid="{F0330486-5A11-43BC-BA11-992521AE901F}"/>
    <cellStyle name="20% - Accent1 2 5 2 2 2 2 9" xfId="12499" xr:uid="{B69E44C5-56E9-47A8-BA6D-98683EA4F0DE}"/>
    <cellStyle name="20% - Accent1 2 5 2 2 2 3" xfId="12500" xr:uid="{2AE6ADEB-BD6D-4C39-9BDC-4A6ECF0986C5}"/>
    <cellStyle name="20% - Accent1 2 5 2 2 2 3 2" xfId="12501" xr:uid="{20D9F94F-DB21-4D6D-A3A0-4C30CC2FA585}"/>
    <cellStyle name="20% - Accent1 2 5 2 2 2 3 2 2" xfId="12502" xr:uid="{0EC5B622-5A29-41EC-8239-EF0471C86B1F}"/>
    <cellStyle name="20% - Accent1 2 5 2 2 2 3 2 2 2" xfId="12503" xr:uid="{805E96AA-2844-4A23-A5A5-6D911635D9D5}"/>
    <cellStyle name="20% - Accent1 2 5 2 2 2 3 2 2 2 2" xfId="12504" xr:uid="{9791D516-C35C-42F4-BFC4-E85CB0FE9D7B}"/>
    <cellStyle name="20% - Accent1 2 5 2 2 2 3 2 2 3" xfId="12505" xr:uid="{CC5798C9-AB84-4486-879E-58A2F53B8FCA}"/>
    <cellStyle name="20% - Accent1 2 5 2 2 2 3 2 3" xfId="12506" xr:uid="{AD7BDD00-8A0C-4FE9-973C-895C3BDE338D}"/>
    <cellStyle name="20% - Accent1 2 5 2 2 2 3 2 3 2" xfId="12507" xr:uid="{CB411D12-730D-40CE-B358-F36C41022158}"/>
    <cellStyle name="20% - Accent1 2 5 2 2 2 3 2 4" xfId="12508" xr:uid="{9A2B7688-09A8-4E14-9112-05AA93CD308F}"/>
    <cellStyle name="20% - Accent1 2 5 2 2 2 3 3" xfId="12509" xr:uid="{17F29AE7-1159-439E-BF29-B6A551EA6DA1}"/>
    <cellStyle name="20% - Accent1 2 5 2 2 2 3 3 2" xfId="12510" xr:uid="{A9FFC893-2C55-4E49-BDF4-B63081A916C6}"/>
    <cellStyle name="20% - Accent1 2 5 2 2 2 3 3 2 2" xfId="12511" xr:uid="{F89327F5-82A7-4C10-A0AB-955813A5C596}"/>
    <cellStyle name="20% - Accent1 2 5 2 2 2 3 3 2 2 2" xfId="12512" xr:uid="{FCB04C9C-4917-4F3B-8276-8617105E7074}"/>
    <cellStyle name="20% - Accent1 2 5 2 2 2 3 3 2 3" xfId="12513" xr:uid="{AD9B5415-2CC0-42AC-974F-A915D240F23E}"/>
    <cellStyle name="20% - Accent1 2 5 2 2 2 3 3 3" xfId="12514" xr:uid="{249DFFA4-88E4-44C5-9947-845671CBAC86}"/>
    <cellStyle name="20% - Accent1 2 5 2 2 2 3 3 3 2" xfId="12515" xr:uid="{30EC5690-4C9A-48DE-A71E-6FB39A135955}"/>
    <cellStyle name="20% - Accent1 2 5 2 2 2 3 3 4" xfId="12516" xr:uid="{2CA5833F-645A-4EA8-9A25-A55A5B6D04D2}"/>
    <cellStyle name="20% - Accent1 2 5 2 2 2 3 4" xfId="12517" xr:uid="{A1FAA471-05A4-47C9-BCE5-1EB30A992537}"/>
    <cellStyle name="20% - Accent1 2 5 2 2 2 3 4 2" xfId="12518" xr:uid="{6F16D821-2CF7-45AB-B5EF-FD2B29C243DB}"/>
    <cellStyle name="20% - Accent1 2 5 2 2 2 3 4 2 2" xfId="12519" xr:uid="{5C8620CB-64A5-4E5A-BEFA-A7059F457FCF}"/>
    <cellStyle name="20% - Accent1 2 5 2 2 2 3 4 2 2 2" xfId="12520" xr:uid="{7316A8EA-CECB-4A30-AF3F-D748525D539C}"/>
    <cellStyle name="20% - Accent1 2 5 2 2 2 3 4 2 3" xfId="12521" xr:uid="{41CE85D2-311E-414E-B9AF-155391C197BD}"/>
    <cellStyle name="20% - Accent1 2 5 2 2 2 3 4 3" xfId="12522" xr:uid="{6E235576-A98C-49DA-AF41-A1132F0BE254}"/>
    <cellStyle name="20% - Accent1 2 5 2 2 2 3 4 3 2" xfId="12523" xr:uid="{827A61EA-2F28-45F5-B875-0E435E3A64D3}"/>
    <cellStyle name="20% - Accent1 2 5 2 2 2 3 4 4" xfId="12524" xr:uid="{E862E1A4-441B-45B2-8413-F8EC9266B0E0}"/>
    <cellStyle name="20% - Accent1 2 5 2 2 2 3 5" xfId="12525" xr:uid="{5C89899F-3CD2-4779-A545-C9DD6429E4FA}"/>
    <cellStyle name="20% - Accent1 2 5 2 2 2 3 5 2" xfId="12526" xr:uid="{3B1CC005-847D-4E74-8EE0-7D84157A5BE1}"/>
    <cellStyle name="20% - Accent1 2 5 2 2 2 3 5 2 2" xfId="12527" xr:uid="{7375AAFE-5988-40F9-A161-3614E721023E}"/>
    <cellStyle name="20% - Accent1 2 5 2 2 2 3 5 3" xfId="12528" xr:uid="{9F84C79C-D7E4-411B-898B-7B23A2822FDC}"/>
    <cellStyle name="20% - Accent1 2 5 2 2 2 3 6" xfId="12529" xr:uid="{93485CDC-2FBF-421C-90A2-D5688CE5B4D2}"/>
    <cellStyle name="20% - Accent1 2 5 2 2 2 3 6 2" xfId="12530" xr:uid="{5749053C-57BC-44EA-A7A8-8369F451BED7}"/>
    <cellStyle name="20% - Accent1 2 5 2 2 2 3 6 2 2" xfId="12531" xr:uid="{0C106C9B-5B3C-46B4-96CE-0ABF89A62D89}"/>
    <cellStyle name="20% - Accent1 2 5 2 2 2 3 6 3" xfId="12532" xr:uid="{59CC0553-7EE2-4973-845B-647CFF71E3D8}"/>
    <cellStyle name="20% - Accent1 2 5 2 2 2 3 7" xfId="12533" xr:uid="{F25D8F1A-9BA7-4264-B93C-DC155FEE4995}"/>
    <cellStyle name="20% - Accent1 2 5 2 2 2 3 7 2" xfId="12534" xr:uid="{645C2642-760B-449A-950A-0FB25EFA7DB1}"/>
    <cellStyle name="20% - Accent1 2 5 2 2 2 3 8" xfId="12535" xr:uid="{E5218BBD-5C25-4A9A-89E9-CE752CA54968}"/>
    <cellStyle name="20% - Accent1 2 5 2 2 2 3 8 2" xfId="12536" xr:uid="{33887176-93BC-42F2-921F-D7F721D4A03B}"/>
    <cellStyle name="20% - Accent1 2 5 2 2 2 3 9" xfId="12537" xr:uid="{FE802E49-4C1F-465D-8883-B1754BDF14BB}"/>
    <cellStyle name="20% - Accent1 2 5 2 2 2 4" xfId="12538" xr:uid="{0FC5A6AD-5896-4BF8-97DA-6444BA00C4ED}"/>
    <cellStyle name="20% - Accent1 2 5 2 2 2 4 2" xfId="12539" xr:uid="{7EF4D00B-72E9-44DF-A6CC-EE2C6CDBD0EE}"/>
    <cellStyle name="20% - Accent1 2 5 2 2 2 4 2 2" xfId="12540" xr:uid="{0D44450C-B492-44C9-A89C-804C70C916BF}"/>
    <cellStyle name="20% - Accent1 2 5 2 2 2 4 2 2 2" xfId="12541" xr:uid="{6E16C789-B83A-47E7-BEEE-0507BBA52E76}"/>
    <cellStyle name="20% - Accent1 2 5 2 2 2 4 2 3" xfId="12542" xr:uid="{53BB1ECC-B223-48BC-80AC-7215C792EFAE}"/>
    <cellStyle name="20% - Accent1 2 5 2 2 2 4 3" xfId="12543" xr:uid="{40623B69-7E78-4B81-A295-7B48A9311ED1}"/>
    <cellStyle name="20% - Accent1 2 5 2 2 2 4 3 2" xfId="12544" xr:uid="{6F040A35-E02F-4B68-946E-6F5BFA585B15}"/>
    <cellStyle name="20% - Accent1 2 5 2 2 2 4 4" xfId="12545" xr:uid="{D909BBB4-8F9A-420B-A115-A6F005CD9BA7}"/>
    <cellStyle name="20% - Accent1 2 5 2 2 2 5" xfId="12546" xr:uid="{8713D158-EFC8-433E-8D94-CD634D44841B}"/>
    <cellStyle name="20% - Accent1 2 5 2 2 2 5 2" xfId="12547" xr:uid="{AAE048B1-E2C7-42BC-B250-2A53DB63B485}"/>
    <cellStyle name="20% - Accent1 2 5 2 2 2 5 2 2" xfId="12548" xr:uid="{4D668653-636C-4D22-BB71-E114A4D41C42}"/>
    <cellStyle name="20% - Accent1 2 5 2 2 2 5 2 2 2" xfId="12549" xr:uid="{C1EFB5FE-4404-43CE-8B9B-A5FDD4F83544}"/>
    <cellStyle name="20% - Accent1 2 5 2 2 2 5 2 3" xfId="12550" xr:uid="{BC314E55-BA31-47F6-B6D2-8764524E45BF}"/>
    <cellStyle name="20% - Accent1 2 5 2 2 2 5 3" xfId="12551" xr:uid="{20B0E421-8401-40D0-A392-DD84BBF7DFB9}"/>
    <cellStyle name="20% - Accent1 2 5 2 2 2 5 3 2" xfId="12552" xr:uid="{A61FF3B9-5BA8-434D-9039-4C85B3D4333F}"/>
    <cellStyle name="20% - Accent1 2 5 2 2 2 5 4" xfId="12553" xr:uid="{9592AD4C-50DB-4B4B-AA1F-2453C639C280}"/>
    <cellStyle name="20% - Accent1 2 5 2 2 2 6" xfId="12554" xr:uid="{0C1EC4BA-4FAE-488D-9004-876FE97188FB}"/>
    <cellStyle name="20% - Accent1 2 5 2 2 2 6 2" xfId="12555" xr:uid="{EA659BD6-42F4-42B0-8485-C6628D960C7C}"/>
    <cellStyle name="20% - Accent1 2 5 2 2 2 6 2 2" xfId="12556" xr:uid="{18B4B627-BAB7-4F32-A792-6190A188F653}"/>
    <cellStyle name="20% - Accent1 2 5 2 2 2 6 2 2 2" xfId="12557" xr:uid="{40D03302-F86C-4CAC-AFE1-54329899EB9F}"/>
    <cellStyle name="20% - Accent1 2 5 2 2 2 6 2 3" xfId="12558" xr:uid="{69C037FF-7A3A-44D6-AA03-823B3DE67D89}"/>
    <cellStyle name="20% - Accent1 2 5 2 2 2 6 3" xfId="12559" xr:uid="{4EA971B7-71E6-4614-A750-69B8CB178931}"/>
    <cellStyle name="20% - Accent1 2 5 2 2 2 6 3 2" xfId="12560" xr:uid="{9EA3C87A-E625-427B-8690-EF52DFD0C347}"/>
    <cellStyle name="20% - Accent1 2 5 2 2 2 6 4" xfId="12561" xr:uid="{701E3108-65B8-4BD9-A06A-394EAA8F7A5D}"/>
    <cellStyle name="20% - Accent1 2 5 2 2 2 7" xfId="12562" xr:uid="{45DEDB87-19E0-4D5C-8798-8895207B656D}"/>
    <cellStyle name="20% - Accent1 2 5 2 2 2 7 2" xfId="12563" xr:uid="{32F81F91-57E2-4914-B5FA-422ACC1E3770}"/>
    <cellStyle name="20% - Accent1 2 5 2 2 2 7 2 2" xfId="12564" xr:uid="{6AE152A9-AD74-4DFB-82EF-CD4E2EABA66A}"/>
    <cellStyle name="20% - Accent1 2 5 2 2 2 7 3" xfId="12565" xr:uid="{B21B9E58-2831-4EBA-861B-8C61BDA2BC2C}"/>
    <cellStyle name="20% - Accent1 2 5 2 2 2 8" xfId="12566" xr:uid="{02DF6916-4F86-4DFF-944C-491FE5A4F423}"/>
    <cellStyle name="20% - Accent1 2 5 2 2 2 8 2" xfId="12567" xr:uid="{C57B27EE-7C74-4E9F-96D4-BBCDFC15131A}"/>
    <cellStyle name="20% - Accent1 2 5 2 2 2 8 2 2" xfId="12568" xr:uid="{A2C18334-5A02-408D-B1BD-593A9A4828FD}"/>
    <cellStyle name="20% - Accent1 2 5 2 2 2 8 3" xfId="12569" xr:uid="{53E9AB80-D9A5-4399-993E-0DF06C6FBE68}"/>
    <cellStyle name="20% - Accent1 2 5 2 2 2 9" xfId="12570" xr:uid="{D881314F-B7A5-4B52-BA4F-15C9C9EBDB19}"/>
    <cellStyle name="20% - Accent1 2 5 2 2 2 9 2" xfId="12571" xr:uid="{D718EBD7-B855-4FE9-AF38-93D7AFEE9385}"/>
    <cellStyle name="20% - Accent1 2 5 2 2 3" xfId="12572" xr:uid="{52504FBE-0E98-40E7-829B-C95275CFD323}"/>
    <cellStyle name="20% - Accent1 2 5 2 2 3 10" xfId="12573" xr:uid="{A8D7909C-80B9-4655-89A6-4B6268C3ADA4}"/>
    <cellStyle name="20% - Accent1 2 5 2 2 3 10 2" xfId="12574" xr:uid="{4A181061-ECF6-4638-93CF-FD1F10876172}"/>
    <cellStyle name="20% - Accent1 2 5 2 2 3 11" xfId="12575" xr:uid="{BBD6E279-23AA-41D3-8A74-179D20651627}"/>
    <cellStyle name="20% - Accent1 2 5 2 2 3 2" xfId="12576" xr:uid="{99615A09-F6CA-4D78-B419-16D56CCCA5C6}"/>
    <cellStyle name="20% - Accent1 2 5 2 2 3 2 2" xfId="12577" xr:uid="{BA90D665-F157-478E-9480-2771A13E1AD2}"/>
    <cellStyle name="20% - Accent1 2 5 2 2 3 2 2 2" xfId="12578" xr:uid="{A9C4B957-3181-4F81-8577-3A843A20556A}"/>
    <cellStyle name="20% - Accent1 2 5 2 2 3 2 2 2 2" xfId="12579" xr:uid="{09E5700C-0AED-4C5D-87F3-B97A5C986591}"/>
    <cellStyle name="20% - Accent1 2 5 2 2 3 2 2 2 2 2" xfId="12580" xr:uid="{18055A7F-C7F8-4DF1-81D4-FBFD0A10C348}"/>
    <cellStyle name="20% - Accent1 2 5 2 2 3 2 2 2 3" xfId="12581" xr:uid="{4274831E-A58A-41A7-A403-A0944AAD4BAE}"/>
    <cellStyle name="20% - Accent1 2 5 2 2 3 2 2 3" xfId="12582" xr:uid="{4F3F6B9B-C102-45C7-8656-1EA5B67520B1}"/>
    <cellStyle name="20% - Accent1 2 5 2 2 3 2 2 3 2" xfId="12583" xr:uid="{CED75904-863E-4B99-B92F-0A92BBE27332}"/>
    <cellStyle name="20% - Accent1 2 5 2 2 3 2 2 4" xfId="12584" xr:uid="{BC274E7A-01F4-4BC4-8AEC-0F5603390527}"/>
    <cellStyle name="20% - Accent1 2 5 2 2 3 2 3" xfId="12585" xr:uid="{D7562ECF-03C2-407D-9093-E64EBAD5F95B}"/>
    <cellStyle name="20% - Accent1 2 5 2 2 3 2 3 2" xfId="12586" xr:uid="{B6EA9B5F-03BC-4566-BF77-213FD4783885}"/>
    <cellStyle name="20% - Accent1 2 5 2 2 3 2 3 2 2" xfId="12587" xr:uid="{7E1DCD30-E096-4DD5-B4A8-41052B965C9B}"/>
    <cellStyle name="20% - Accent1 2 5 2 2 3 2 3 2 2 2" xfId="12588" xr:uid="{16CFE620-39E8-4447-B625-AE7E801BC734}"/>
    <cellStyle name="20% - Accent1 2 5 2 2 3 2 3 2 3" xfId="12589" xr:uid="{84B6D84F-DC48-4C87-96E8-B57432BEFC07}"/>
    <cellStyle name="20% - Accent1 2 5 2 2 3 2 3 3" xfId="12590" xr:uid="{D438A8BF-A602-45E6-BF3F-58DA2B2EFDB8}"/>
    <cellStyle name="20% - Accent1 2 5 2 2 3 2 3 3 2" xfId="12591" xr:uid="{FFC1F47F-58F5-47EA-8FF9-418D00004621}"/>
    <cellStyle name="20% - Accent1 2 5 2 2 3 2 3 4" xfId="12592" xr:uid="{E5EF9B63-A91C-436E-99A6-F07799C53DB1}"/>
    <cellStyle name="20% - Accent1 2 5 2 2 3 2 4" xfId="12593" xr:uid="{3269B060-DBC5-4695-A04D-B4545365BFB3}"/>
    <cellStyle name="20% - Accent1 2 5 2 2 3 2 4 2" xfId="12594" xr:uid="{04FDEEED-91E6-424D-9C29-472788770818}"/>
    <cellStyle name="20% - Accent1 2 5 2 2 3 2 4 2 2" xfId="12595" xr:uid="{4E35DA2F-4F49-4390-9268-B559D5D98346}"/>
    <cellStyle name="20% - Accent1 2 5 2 2 3 2 4 2 2 2" xfId="12596" xr:uid="{3970840E-08A0-419F-880D-D9CBDE4A9690}"/>
    <cellStyle name="20% - Accent1 2 5 2 2 3 2 4 2 3" xfId="12597" xr:uid="{D1D72DA1-A3FF-4685-B09A-714F3438C5C5}"/>
    <cellStyle name="20% - Accent1 2 5 2 2 3 2 4 3" xfId="12598" xr:uid="{BC93F00E-4E9D-4BAB-9ED2-520295D96DE0}"/>
    <cellStyle name="20% - Accent1 2 5 2 2 3 2 4 3 2" xfId="12599" xr:uid="{89B68A97-0E35-461C-8FD1-33B8A05B4978}"/>
    <cellStyle name="20% - Accent1 2 5 2 2 3 2 4 4" xfId="12600" xr:uid="{74EB0C0D-200E-4179-901E-383AC8C206A9}"/>
    <cellStyle name="20% - Accent1 2 5 2 2 3 2 5" xfId="12601" xr:uid="{E0E9FBAB-7F91-4D1D-A6FE-BC60C4BB551E}"/>
    <cellStyle name="20% - Accent1 2 5 2 2 3 2 5 2" xfId="12602" xr:uid="{B9CA19DB-8C60-4026-ACAF-AA1369216D18}"/>
    <cellStyle name="20% - Accent1 2 5 2 2 3 2 5 2 2" xfId="12603" xr:uid="{733F81E1-45F4-4E33-9ADA-116F6218C782}"/>
    <cellStyle name="20% - Accent1 2 5 2 2 3 2 5 3" xfId="12604" xr:uid="{75350DF2-4449-4D31-A2D2-3A02E3BEC6A8}"/>
    <cellStyle name="20% - Accent1 2 5 2 2 3 2 6" xfId="12605" xr:uid="{87FF4520-3CFF-4082-8BBD-D05900296416}"/>
    <cellStyle name="20% - Accent1 2 5 2 2 3 2 6 2" xfId="12606" xr:uid="{A887219D-855D-4464-BCB6-39C3CBD6C943}"/>
    <cellStyle name="20% - Accent1 2 5 2 2 3 2 6 2 2" xfId="12607" xr:uid="{E62A7C6C-51B2-447E-8265-862074BFC066}"/>
    <cellStyle name="20% - Accent1 2 5 2 2 3 2 6 3" xfId="12608" xr:uid="{BA9C928B-B853-4DE1-945D-159A2A133894}"/>
    <cellStyle name="20% - Accent1 2 5 2 2 3 2 7" xfId="12609" xr:uid="{B43F6BA1-BA0F-445F-94B3-B18C04F0BCCF}"/>
    <cellStyle name="20% - Accent1 2 5 2 2 3 2 7 2" xfId="12610" xr:uid="{3714BED5-4A5B-4E56-93F6-B4BCB414B7F9}"/>
    <cellStyle name="20% - Accent1 2 5 2 2 3 2 8" xfId="12611" xr:uid="{20B1B8BE-FED4-45D6-8D0A-A32F3A43E490}"/>
    <cellStyle name="20% - Accent1 2 5 2 2 3 2 8 2" xfId="12612" xr:uid="{31AF412E-53D6-4657-BB60-81B1CAD9B551}"/>
    <cellStyle name="20% - Accent1 2 5 2 2 3 2 9" xfId="12613" xr:uid="{440528BD-198D-4B16-88A0-5F4F7496CCC3}"/>
    <cellStyle name="20% - Accent1 2 5 2 2 3 3" xfId="12614" xr:uid="{FCA43862-A920-45D3-9203-63A034DA92FA}"/>
    <cellStyle name="20% - Accent1 2 5 2 2 3 3 2" xfId="12615" xr:uid="{B9E8D011-4ED1-41B1-8066-71A1785B39A7}"/>
    <cellStyle name="20% - Accent1 2 5 2 2 3 3 2 2" xfId="12616" xr:uid="{1C980DD6-623F-422B-8D02-E487620172CE}"/>
    <cellStyle name="20% - Accent1 2 5 2 2 3 3 2 2 2" xfId="12617" xr:uid="{C15C8A9C-6802-4D2E-AEB2-E9CB46F5C5D6}"/>
    <cellStyle name="20% - Accent1 2 5 2 2 3 3 2 2 2 2" xfId="12618" xr:uid="{518F7326-8D95-4893-B358-A400227B9174}"/>
    <cellStyle name="20% - Accent1 2 5 2 2 3 3 2 2 3" xfId="12619" xr:uid="{9479F572-370B-40F8-91F0-DE7045AE73EB}"/>
    <cellStyle name="20% - Accent1 2 5 2 2 3 3 2 3" xfId="12620" xr:uid="{B06E523A-BF57-4999-9791-9A061B8A0F7A}"/>
    <cellStyle name="20% - Accent1 2 5 2 2 3 3 2 3 2" xfId="12621" xr:uid="{B4AF5F17-A386-41C8-9941-EC41A6F6CE8A}"/>
    <cellStyle name="20% - Accent1 2 5 2 2 3 3 2 4" xfId="12622" xr:uid="{F8D256AA-721E-4129-8581-01BEE500827C}"/>
    <cellStyle name="20% - Accent1 2 5 2 2 3 3 3" xfId="12623" xr:uid="{27D3DB4B-A8AA-47C3-8853-9755CDEF32AC}"/>
    <cellStyle name="20% - Accent1 2 5 2 2 3 3 3 2" xfId="12624" xr:uid="{10DB2C76-0E97-4936-8202-B34367008891}"/>
    <cellStyle name="20% - Accent1 2 5 2 2 3 3 3 2 2" xfId="12625" xr:uid="{2BEDB683-523B-450D-AE20-FC7B608EB4F6}"/>
    <cellStyle name="20% - Accent1 2 5 2 2 3 3 3 2 2 2" xfId="12626" xr:uid="{A3964D93-8867-4685-B4C9-F354BF097CA4}"/>
    <cellStyle name="20% - Accent1 2 5 2 2 3 3 3 2 3" xfId="12627" xr:uid="{FBFAC7CD-584D-4872-9568-592F0E16CB1F}"/>
    <cellStyle name="20% - Accent1 2 5 2 2 3 3 3 3" xfId="12628" xr:uid="{8B45379F-ACB4-4641-93CC-E0A89F31469A}"/>
    <cellStyle name="20% - Accent1 2 5 2 2 3 3 3 3 2" xfId="12629" xr:uid="{667150FD-C92C-4FD2-8BDA-506229FFDEE7}"/>
    <cellStyle name="20% - Accent1 2 5 2 2 3 3 3 4" xfId="12630" xr:uid="{8BCE9639-F31A-4B49-AF40-C1A471DD03E0}"/>
    <cellStyle name="20% - Accent1 2 5 2 2 3 3 4" xfId="12631" xr:uid="{AB4AC9D0-500E-4ACB-A231-4D3CFF6DD54B}"/>
    <cellStyle name="20% - Accent1 2 5 2 2 3 3 4 2" xfId="12632" xr:uid="{9BD9E74F-91D8-4949-8DFB-C21CF113D8F7}"/>
    <cellStyle name="20% - Accent1 2 5 2 2 3 3 4 2 2" xfId="12633" xr:uid="{85E027EB-297D-4ED5-A485-1B8A59093325}"/>
    <cellStyle name="20% - Accent1 2 5 2 2 3 3 4 2 2 2" xfId="12634" xr:uid="{1DFC5612-8CEE-4305-87A1-680D289916A7}"/>
    <cellStyle name="20% - Accent1 2 5 2 2 3 3 4 2 3" xfId="12635" xr:uid="{9985D4FB-67FC-4490-AC20-7EE7AC1EEFE2}"/>
    <cellStyle name="20% - Accent1 2 5 2 2 3 3 4 3" xfId="12636" xr:uid="{ED867544-7E9B-4BD6-842F-05487844BE09}"/>
    <cellStyle name="20% - Accent1 2 5 2 2 3 3 4 3 2" xfId="12637" xr:uid="{B5B0818A-AFFE-4091-882A-2A9F04E05D5E}"/>
    <cellStyle name="20% - Accent1 2 5 2 2 3 3 4 4" xfId="12638" xr:uid="{AECC0E79-8A21-4455-B204-03F4DB2F207C}"/>
    <cellStyle name="20% - Accent1 2 5 2 2 3 3 5" xfId="12639" xr:uid="{625037D3-5E89-484B-914E-E8FB569A34AA}"/>
    <cellStyle name="20% - Accent1 2 5 2 2 3 3 5 2" xfId="12640" xr:uid="{6EBE5382-A40C-4004-8243-77AFFF5F1229}"/>
    <cellStyle name="20% - Accent1 2 5 2 2 3 3 5 2 2" xfId="12641" xr:uid="{03BA6D65-0B52-4EC5-9B93-915BE4EEA495}"/>
    <cellStyle name="20% - Accent1 2 5 2 2 3 3 5 3" xfId="12642" xr:uid="{8DECF62F-A366-40BB-9A83-7FCA51A6F712}"/>
    <cellStyle name="20% - Accent1 2 5 2 2 3 3 6" xfId="12643" xr:uid="{D8A3E469-BC89-45D2-9DC9-F04186F10C72}"/>
    <cellStyle name="20% - Accent1 2 5 2 2 3 3 6 2" xfId="12644" xr:uid="{5D8DB8E6-96D5-416D-AAA4-D81853A41E95}"/>
    <cellStyle name="20% - Accent1 2 5 2 2 3 3 6 2 2" xfId="12645" xr:uid="{43E87DE5-1160-4392-97C7-E89DB5C51FC6}"/>
    <cellStyle name="20% - Accent1 2 5 2 2 3 3 6 3" xfId="12646" xr:uid="{BAB1C04C-DBAA-4D9C-970F-79966E09AC9F}"/>
    <cellStyle name="20% - Accent1 2 5 2 2 3 3 7" xfId="12647" xr:uid="{3FBED462-8845-4998-AEDD-0B94D854459F}"/>
    <cellStyle name="20% - Accent1 2 5 2 2 3 3 7 2" xfId="12648" xr:uid="{09DE80C6-61FA-4F3C-89B5-7282462AAE0E}"/>
    <cellStyle name="20% - Accent1 2 5 2 2 3 3 8" xfId="12649" xr:uid="{71A54DFD-3990-4F87-BB5F-3F7F380A7720}"/>
    <cellStyle name="20% - Accent1 2 5 2 2 3 3 8 2" xfId="12650" xr:uid="{BB9FB96A-AA59-4C76-9828-12238C2D9EA6}"/>
    <cellStyle name="20% - Accent1 2 5 2 2 3 3 9" xfId="12651" xr:uid="{C7F071D5-E28F-4EE3-A029-0256729B0DE2}"/>
    <cellStyle name="20% - Accent1 2 5 2 2 3 4" xfId="12652" xr:uid="{1794C587-3754-4E27-8E38-E9F835A8CD89}"/>
    <cellStyle name="20% - Accent1 2 5 2 2 3 4 2" xfId="12653" xr:uid="{F5C2E169-16E4-4B3B-9EBC-C9AC05752AC3}"/>
    <cellStyle name="20% - Accent1 2 5 2 2 3 4 2 2" xfId="12654" xr:uid="{BA504A89-36E0-426A-A4CE-A1ADC377FE23}"/>
    <cellStyle name="20% - Accent1 2 5 2 2 3 4 2 2 2" xfId="12655" xr:uid="{3FE1B85D-66A6-439C-9A98-1595C39E1EFE}"/>
    <cellStyle name="20% - Accent1 2 5 2 2 3 4 2 3" xfId="12656" xr:uid="{78457A92-18EE-48B7-B677-83074A07CA4F}"/>
    <cellStyle name="20% - Accent1 2 5 2 2 3 4 3" xfId="12657" xr:uid="{FDB9F050-BC76-463F-9972-79BFA515B22A}"/>
    <cellStyle name="20% - Accent1 2 5 2 2 3 4 3 2" xfId="12658" xr:uid="{E6089E49-C2D4-43CB-88CE-FBCB3A87E284}"/>
    <cellStyle name="20% - Accent1 2 5 2 2 3 4 4" xfId="12659" xr:uid="{80F210E8-6F07-4818-AB5B-D6B8A6E4B549}"/>
    <cellStyle name="20% - Accent1 2 5 2 2 3 5" xfId="12660" xr:uid="{E06D70C7-F673-44C2-A672-7742E1BE1B7F}"/>
    <cellStyle name="20% - Accent1 2 5 2 2 3 5 2" xfId="12661" xr:uid="{CCCAC726-7EAB-4E15-BB70-C29E1D44FCB7}"/>
    <cellStyle name="20% - Accent1 2 5 2 2 3 5 2 2" xfId="12662" xr:uid="{209F920C-1844-4FC6-8E99-9429F5492E7B}"/>
    <cellStyle name="20% - Accent1 2 5 2 2 3 5 2 2 2" xfId="12663" xr:uid="{ADBD0F5C-24E6-4968-ADED-C80436CC2915}"/>
    <cellStyle name="20% - Accent1 2 5 2 2 3 5 2 3" xfId="12664" xr:uid="{8BF1F557-2C42-4117-A136-1E06B7FE20C4}"/>
    <cellStyle name="20% - Accent1 2 5 2 2 3 5 3" xfId="12665" xr:uid="{0D50F715-42DC-48DD-940B-79EC8FA3BAE2}"/>
    <cellStyle name="20% - Accent1 2 5 2 2 3 5 3 2" xfId="12666" xr:uid="{CBA6A8FE-2567-4B29-877F-993D7A3C753E}"/>
    <cellStyle name="20% - Accent1 2 5 2 2 3 5 4" xfId="12667" xr:uid="{6D1FD6CE-0190-4C3C-840E-9BDDF5A5D6B8}"/>
    <cellStyle name="20% - Accent1 2 5 2 2 3 6" xfId="12668" xr:uid="{639474F7-85AD-4754-80CE-7EF8E0128A4A}"/>
    <cellStyle name="20% - Accent1 2 5 2 2 3 6 2" xfId="12669" xr:uid="{63FCD441-861D-4419-AEEE-96DA184FB334}"/>
    <cellStyle name="20% - Accent1 2 5 2 2 3 6 2 2" xfId="12670" xr:uid="{3B863D7F-F1C7-4399-A624-9C5843998AFB}"/>
    <cellStyle name="20% - Accent1 2 5 2 2 3 6 2 2 2" xfId="12671" xr:uid="{7C30FF0A-E9AF-4F70-8253-0FA8CBE3A258}"/>
    <cellStyle name="20% - Accent1 2 5 2 2 3 6 2 3" xfId="12672" xr:uid="{94949CE0-BFD8-4490-9FDA-E60C0F7420AE}"/>
    <cellStyle name="20% - Accent1 2 5 2 2 3 6 3" xfId="12673" xr:uid="{F676ED89-6413-458F-92EF-BABFBA1D315E}"/>
    <cellStyle name="20% - Accent1 2 5 2 2 3 6 3 2" xfId="12674" xr:uid="{4DA326D8-5E7E-40AB-9E44-271FD8C39C54}"/>
    <cellStyle name="20% - Accent1 2 5 2 2 3 6 4" xfId="12675" xr:uid="{88735D14-A92C-4474-80D5-4B2D42425914}"/>
    <cellStyle name="20% - Accent1 2 5 2 2 3 7" xfId="12676" xr:uid="{D640BED7-2666-47DD-895D-87CC97D28873}"/>
    <cellStyle name="20% - Accent1 2 5 2 2 3 7 2" xfId="12677" xr:uid="{3184D45F-DBF4-46DA-B723-7E010DE46591}"/>
    <cellStyle name="20% - Accent1 2 5 2 2 3 7 2 2" xfId="12678" xr:uid="{D5346364-DB87-4A67-A120-ABD4656408C5}"/>
    <cellStyle name="20% - Accent1 2 5 2 2 3 7 3" xfId="12679" xr:uid="{46C2BC4E-2BAE-4425-969A-0A0EB8DC10D3}"/>
    <cellStyle name="20% - Accent1 2 5 2 2 3 8" xfId="12680" xr:uid="{87367D6B-DE84-4D22-8C53-F54DF3C9B5D4}"/>
    <cellStyle name="20% - Accent1 2 5 2 2 3 8 2" xfId="12681" xr:uid="{6549C053-FFF9-494E-9F5E-2F4F54D80B4A}"/>
    <cellStyle name="20% - Accent1 2 5 2 2 3 8 2 2" xfId="12682" xr:uid="{7A8D401B-EDAC-4906-A6BC-70A4FA3C8B80}"/>
    <cellStyle name="20% - Accent1 2 5 2 2 3 8 3" xfId="12683" xr:uid="{ECFC0287-4ADE-4EA2-A9B8-102A53C4C0F0}"/>
    <cellStyle name="20% - Accent1 2 5 2 2 3 9" xfId="12684" xr:uid="{D9891278-7396-4629-A606-AB09488433CD}"/>
    <cellStyle name="20% - Accent1 2 5 2 2 3 9 2" xfId="12685" xr:uid="{C0A1590D-33DD-4C35-BB87-07EFF490ADA5}"/>
    <cellStyle name="20% - Accent1 2 5 2 2 4" xfId="12686" xr:uid="{9AB86B99-3CAB-485F-927D-B2DB4B657A9E}"/>
    <cellStyle name="20% - Accent1 2 5 2 2 4 10" xfId="12687" xr:uid="{59D017EC-4EF8-44DA-8A98-579C3F96821F}"/>
    <cellStyle name="20% - Accent1 2 5 2 2 4 10 2" xfId="12688" xr:uid="{57408ED6-F021-46E9-AD14-801946CC65A0}"/>
    <cellStyle name="20% - Accent1 2 5 2 2 4 11" xfId="12689" xr:uid="{F6086436-6693-48B2-941A-23C9AD7C2F1C}"/>
    <cellStyle name="20% - Accent1 2 5 2 2 4 2" xfId="12690" xr:uid="{C5092501-F81C-4FE2-9BD7-DFA305C69B6B}"/>
    <cellStyle name="20% - Accent1 2 5 2 2 4 2 2" xfId="12691" xr:uid="{351BA9E6-8D39-490E-81C7-961301F46183}"/>
    <cellStyle name="20% - Accent1 2 5 2 2 4 2 2 2" xfId="12692" xr:uid="{633BE871-A552-4CF6-82C4-A9B7B28FE588}"/>
    <cellStyle name="20% - Accent1 2 5 2 2 4 2 2 2 2" xfId="12693" xr:uid="{34FC191D-77FB-4520-B5EA-B89E858A0262}"/>
    <cellStyle name="20% - Accent1 2 5 2 2 4 2 2 2 2 2" xfId="12694" xr:uid="{04EF9819-6C13-4AA3-92B2-0F5444BD67C7}"/>
    <cellStyle name="20% - Accent1 2 5 2 2 4 2 2 2 3" xfId="12695" xr:uid="{62E6B13B-F3BD-452B-8A44-2BE8BBDEC4F0}"/>
    <cellStyle name="20% - Accent1 2 5 2 2 4 2 2 3" xfId="12696" xr:uid="{E3454739-0F46-4D52-A9E0-A9052388F19B}"/>
    <cellStyle name="20% - Accent1 2 5 2 2 4 2 2 3 2" xfId="12697" xr:uid="{4191E504-9180-4C15-A463-E322C4744106}"/>
    <cellStyle name="20% - Accent1 2 5 2 2 4 2 2 4" xfId="12698" xr:uid="{A3B46887-3744-44FD-AE45-DAFC3178AB3F}"/>
    <cellStyle name="20% - Accent1 2 5 2 2 4 2 3" xfId="12699" xr:uid="{D6FC6A3B-3711-4D23-A941-17BC3B67A442}"/>
    <cellStyle name="20% - Accent1 2 5 2 2 4 2 3 2" xfId="12700" xr:uid="{F1A24A8C-505B-49B2-A741-842188781AF3}"/>
    <cellStyle name="20% - Accent1 2 5 2 2 4 2 3 2 2" xfId="12701" xr:uid="{7A1967F0-C070-467A-A6B6-F3D336D81907}"/>
    <cellStyle name="20% - Accent1 2 5 2 2 4 2 3 2 2 2" xfId="12702" xr:uid="{D489D58D-A028-4B3D-91E3-89F44673BC23}"/>
    <cellStyle name="20% - Accent1 2 5 2 2 4 2 3 2 3" xfId="12703" xr:uid="{3984A175-E702-4F6F-9CEA-D82E50A01C09}"/>
    <cellStyle name="20% - Accent1 2 5 2 2 4 2 3 3" xfId="12704" xr:uid="{A17E61C7-CC41-4F41-975A-C59D9495EBC0}"/>
    <cellStyle name="20% - Accent1 2 5 2 2 4 2 3 3 2" xfId="12705" xr:uid="{EC601A03-A9E1-4FCF-90A8-F114AF3F1A97}"/>
    <cellStyle name="20% - Accent1 2 5 2 2 4 2 3 4" xfId="12706" xr:uid="{FD163A2D-9755-4E6C-A214-45D9631C3FF1}"/>
    <cellStyle name="20% - Accent1 2 5 2 2 4 2 4" xfId="12707" xr:uid="{63C84C33-6FA2-4183-A525-1AE969E76F6C}"/>
    <cellStyle name="20% - Accent1 2 5 2 2 4 2 4 2" xfId="12708" xr:uid="{537D5CFF-E71B-4D5C-ABCD-BFAEB61003A0}"/>
    <cellStyle name="20% - Accent1 2 5 2 2 4 2 4 2 2" xfId="12709" xr:uid="{E48BD7BE-66EC-4598-98C5-50124D3F4451}"/>
    <cellStyle name="20% - Accent1 2 5 2 2 4 2 4 2 2 2" xfId="12710" xr:uid="{D8E151EC-812D-4D02-9FF0-419D44D887DA}"/>
    <cellStyle name="20% - Accent1 2 5 2 2 4 2 4 2 3" xfId="12711" xr:uid="{D4881649-30C2-4189-A05D-9A0E82C6D924}"/>
    <cellStyle name="20% - Accent1 2 5 2 2 4 2 4 3" xfId="12712" xr:uid="{A2EF860A-CA91-4534-9870-63F1DDED1C97}"/>
    <cellStyle name="20% - Accent1 2 5 2 2 4 2 4 3 2" xfId="12713" xr:uid="{EE848E11-9311-4AA1-B363-340695F48B3A}"/>
    <cellStyle name="20% - Accent1 2 5 2 2 4 2 4 4" xfId="12714" xr:uid="{B3DBD3EA-B0F4-49AC-A268-D59EC8D4F714}"/>
    <cellStyle name="20% - Accent1 2 5 2 2 4 2 5" xfId="12715" xr:uid="{8C887F39-FB6C-40DF-9699-070D8E282A99}"/>
    <cellStyle name="20% - Accent1 2 5 2 2 4 2 5 2" xfId="12716" xr:uid="{50E2F12E-154B-4788-BF51-28059396CAF7}"/>
    <cellStyle name="20% - Accent1 2 5 2 2 4 2 5 2 2" xfId="12717" xr:uid="{D335D9F3-FC12-41F8-9F42-B55333617531}"/>
    <cellStyle name="20% - Accent1 2 5 2 2 4 2 5 3" xfId="12718" xr:uid="{D21F41A2-4A1C-4285-82DD-30333811439E}"/>
    <cellStyle name="20% - Accent1 2 5 2 2 4 2 6" xfId="12719" xr:uid="{3BA9C119-5BC0-4226-B714-E30EDD7192AC}"/>
    <cellStyle name="20% - Accent1 2 5 2 2 4 2 6 2" xfId="12720" xr:uid="{5DBCE76D-2311-4F76-B882-57370ADE9472}"/>
    <cellStyle name="20% - Accent1 2 5 2 2 4 2 6 2 2" xfId="12721" xr:uid="{C7529814-41CC-4BAF-8B6D-72DC5178DD92}"/>
    <cellStyle name="20% - Accent1 2 5 2 2 4 2 6 3" xfId="12722" xr:uid="{B488E09A-DDF2-4570-B804-DE36BC17C1A6}"/>
    <cellStyle name="20% - Accent1 2 5 2 2 4 2 7" xfId="12723" xr:uid="{95D6107B-0646-491F-B6A5-F762ABBD9060}"/>
    <cellStyle name="20% - Accent1 2 5 2 2 4 2 7 2" xfId="12724" xr:uid="{95D7B348-22EC-4069-9A47-53666223349D}"/>
    <cellStyle name="20% - Accent1 2 5 2 2 4 2 8" xfId="12725" xr:uid="{96C5B987-F0BE-4417-9039-84D8676F98A4}"/>
    <cellStyle name="20% - Accent1 2 5 2 2 4 2 8 2" xfId="12726" xr:uid="{AC86AEB8-3B3E-4F3F-8AFC-A16522BB1308}"/>
    <cellStyle name="20% - Accent1 2 5 2 2 4 2 9" xfId="12727" xr:uid="{77A76BC1-23C8-4C2B-9472-3EAA16F94374}"/>
    <cellStyle name="20% - Accent1 2 5 2 2 4 3" xfId="12728" xr:uid="{EE3B473B-ED79-47DB-8805-6BE975872756}"/>
    <cellStyle name="20% - Accent1 2 5 2 2 4 3 2" xfId="12729" xr:uid="{B907DD71-CF8F-469E-B803-51F94B251549}"/>
    <cellStyle name="20% - Accent1 2 5 2 2 4 3 2 2" xfId="12730" xr:uid="{DD2ED3AE-D525-4FA7-8BAE-5A07D00BE3FB}"/>
    <cellStyle name="20% - Accent1 2 5 2 2 4 3 2 2 2" xfId="12731" xr:uid="{36D971F7-AE1F-4606-A501-9CA213DA2821}"/>
    <cellStyle name="20% - Accent1 2 5 2 2 4 3 2 2 2 2" xfId="12732" xr:uid="{376CCE9A-41DB-415E-8435-EC718B453A2F}"/>
    <cellStyle name="20% - Accent1 2 5 2 2 4 3 2 2 3" xfId="12733" xr:uid="{660B1792-FC88-41B5-9D24-7DBA39AB4264}"/>
    <cellStyle name="20% - Accent1 2 5 2 2 4 3 2 3" xfId="12734" xr:uid="{E1178782-9270-46F4-9D82-AD11157A28B3}"/>
    <cellStyle name="20% - Accent1 2 5 2 2 4 3 2 3 2" xfId="12735" xr:uid="{50AC68C8-84F2-47A8-9F9E-9D80BFB58436}"/>
    <cellStyle name="20% - Accent1 2 5 2 2 4 3 2 4" xfId="12736" xr:uid="{BC493097-277B-4AB8-B82B-EA727F7749EC}"/>
    <cellStyle name="20% - Accent1 2 5 2 2 4 3 3" xfId="12737" xr:uid="{EEB94D10-66CA-4D04-B6E1-24A589812E5A}"/>
    <cellStyle name="20% - Accent1 2 5 2 2 4 3 3 2" xfId="12738" xr:uid="{2ACC2F79-4085-4B38-AB00-F1F1E01EBE36}"/>
    <cellStyle name="20% - Accent1 2 5 2 2 4 3 3 2 2" xfId="12739" xr:uid="{A5917263-3D26-4567-AD1C-58D1C817E7BC}"/>
    <cellStyle name="20% - Accent1 2 5 2 2 4 3 3 2 2 2" xfId="12740" xr:uid="{81645CAC-58D4-424E-8562-D7951149BC22}"/>
    <cellStyle name="20% - Accent1 2 5 2 2 4 3 3 2 3" xfId="12741" xr:uid="{40CC56D2-EEF9-4396-B481-D17F9172D68C}"/>
    <cellStyle name="20% - Accent1 2 5 2 2 4 3 3 3" xfId="12742" xr:uid="{C2F1A406-9E07-40BC-9E61-83064BCCF48A}"/>
    <cellStyle name="20% - Accent1 2 5 2 2 4 3 3 3 2" xfId="12743" xr:uid="{C9C1B4A3-C466-4F83-B4F3-A7830EBA16BE}"/>
    <cellStyle name="20% - Accent1 2 5 2 2 4 3 3 4" xfId="12744" xr:uid="{1C7E1418-1C38-4CB8-A2DD-D94C4BFFBA63}"/>
    <cellStyle name="20% - Accent1 2 5 2 2 4 3 4" xfId="12745" xr:uid="{3A0E5A60-4F27-4D26-97F6-C2CC49E50E12}"/>
    <cellStyle name="20% - Accent1 2 5 2 2 4 3 4 2" xfId="12746" xr:uid="{C0EA795A-8F2F-44BD-89FE-39859FF56248}"/>
    <cellStyle name="20% - Accent1 2 5 2 2 4 3 4 2 2" xfId="12747" xr:uid="{4285B4A6-A29A-4586-BF9A-E3CBCC9BA7E3}"/>
    <cellStyle name="20% - Accent1 2 5 2 2 4 3 4 2 2 2" xfId="12748" xr:uid="{7DB2455B-5DFA-4C03-8A78-8D8F560DD133}"/>
    <cellStyle name="20% - Accent1 2 5 2 2 4 3 4 2 3" xfId="12749" xr:uid="{47B79C83-4A1B-486A-A9B1-3A8DCB1E9EE9}"/>
    <cellStyle name="20% - Accent1 2 5 2 2 4 3 4 3" xfId="12750" xr:uid="{F2B0CB23-3F8B-48E4-8A6B-E307520E1A63}"/>
    <cellStyle name="20% - Accent1 2 5 2 2 4 3 4 3 2" xfId="12751" xr:uid="{B8371C80-C82C-4F0C-A06D-2AC0BCE24538}"/>
    <cellStyle name="20% - Accent1 2 5 2 2 4 3 4 4" xfId="12752" xr:uid="{387AAB99-D3F5-43D8-9747-1563031FEA4B}"/>
    <cellStyle name="20% - Accent1 2 5 2 2 4 3 5" xfId="12753" xr:uid="{03982DB9-55F2-4F06-8850-BF5FA275D4EE}"/>
    <cellStyle name="20% - Accent1 2 5 2 2 4 3 5 2" xfId="12754" xr:uid="{2249199E-A967-4463-89DD-CD0E07C5CA16}"/>
    <cellStyle name="20% - Accent1 2 5 2 2 4 3 5 2 2" xfId="12755" xr:uid="{E02A2F6C-51AD-4BD1-9141-F06AD468BB41}"/>
    <cellStyle name="20% - Accent1 2 5 2 2 4 3 5 3" xfId="12756" xr:uid="{9CC74D90-D05C-460A-BC1E-542D95F73A42}"/>
    <cellStyle name="20% - Accent1 2 5 2 2 4 3 6" xfId="12757" xr:uid="{D2CEFFC6-0A77-4967-987E-027B1991DAED}"/>
    <cellStyle name="20% - Accent1 2 5 2 2 4 3 6 2" xfId="12758" xr:uid="{32CB9D9D-E5D5-4DED-ADB5-7120766694E5}"/>
    <cellStyle name="20% - Accent1 2 5 2 2 4 3 6 2 2" xfId="12759" xr:uid="{E7918880-7194-4543-923A-BDC13B79C3B2}"/>
    <cellStyle name="20% - Accent1 2 5 2 2 4 3 6 3" xfId="12760" xr:uid="{3D66697B-AD75-4FD8-BA4B-EBE6AE320DFD}"/>
    <cellStyle name="20% - Accent1 2 5 2 2 4 3 7" xfId="12761" xr:uid="{37565840-9CB6-4602-9DFC-C33F992225FD}"/>
    <cellStyle name="20% - Accent1 2 5 2 2 4 3 7 2" xfId="12762" xr:uid="{41A0C54B-A293-477D-ACAD-AEC84ED4D1ED}"/>
    <cellStyle name="20% - Accent1 2 5 2 2 4 3 8" xfId="12763" xr:uid="{57A1E8F2-364E-4057-96D4-F26D1A4CEFD6}"/>
    <cellStyle name="20% - Accent1 2 5 2 2 4 3 8 2" xfId="12764" xr:uid="{2F74648E-D970-4140-9887-E17BBFAFAD64}"/>
    <cellStyle name="20% - Accent1 2 5 2 2 4 3 9" xfId="12765" xr:uid="{11293A67-F55D-4EF1-81CF-C551F5990D1D}"/>
    <cellStyle name="20% - Accent1 2 5 2 2 4 4" xfId="12766" xr:uid="{A00CD751-0ABE-4BDA-B8F2-4C8524811630}"/>
    <cellStyle name="20% - Accent1 2 5 2 2 4 4 2" xfId="12767" xr:uid="{4D0C9841-FB8F-4677-9E17-03E848BB9E33}"/>
    <cellStyle name="20% - Accent1 2 5 2 2 4 4 2 2" xfId="12768" xr:uid="{68757080-0DB8-4060-8089-0C5394396B3F}"/>
    <cellStyle name="20% - Accent1 2 5 2 2 4 4 2 2 2" xfId="12769" xr:uid="{5E22B3B9-CD10-47DC-AC64-015DCFB3DB45}"/>
    <cellStyle name="20% - Accent1 2 5 2 2 4 4 2 3" xfId="12770" xr:uid="{C33B69AE-C107-4C58-8530-EFA978C24328}"/>
    <cellStyle name="20% - Accent1 2 5 2 2 4 4 3" xfId="12771" xr:uid="{E56A204A-3B71-4F1A-9ACA-90A484C4300E}"/>
    <cellStyle name="20% - Accent1 2 5 2 2 4 4 3 2" xfId="12772" xr:uid="{F9EB7E32-3DC0-4880-B264-2053D07898A5}"/>
    <cellStyle name="20% - Accent1 2 5 2 2 4 4 4" xfId="12773" xr:uid="{AE72C2A5-8DD6-4427-8029-11610851519E}"/>
    <cellStyle name="20% - Accent1 2 5 2 2 4 5" xfId="12774" xr:uid="{C7B1C1A3-B474-4DE2-B248-FBE7C159955F}"/>
    <cellStyle name="20% - Accent1 2 5 2 2 4 5 2" xfId="12775" xr:uid="{4500E2DC-E8E7-4394-ACAE-7C3D146C9041}"/>
    <cellStyle name="20% - Accent1 2 5 2 2 4 5 2 2" xfId="12776" xr:uid="{96AD7623-8113-48FE-B602-E32E85C84966}"/>
    <cellStyle name="20% - Accent1 2 5 2 2 4 5 2 2 2" xfId="12777" xr:uid="{FC7BC23F-D95E-48EB-8744-5B349AFAAE4A}"/>
    <cellStyle name="20% - Accent1 2 5 2 2 4 5 2 3" xfId="12778" xr:uid="{E97BFB9B-D7A6-4F0E-AC10-85E72BF0E1F6}"/>
    <cellStyle name="20% - Accent1 2 5 2 2 4 5 3" xfId="12779" xr:uid="{1A14289B-4353-4E9A-8008-5EC711095FAD}"/>
    <cellStyle name="20% - Accent1 2 5 2 2 4 5 3 2" xfId="12780" xr:uid="{A68C446E-F116-4B17-BAF4-3CCA3C828658}"/>
    <cellStyle name="20% - Accent1 2 5 2 2 4 5 4" xfId="12781" xr:uid="{EB5BAC55-31B7-4984-AD72-6857B877455F}"/>
    <cellStyle name="20% - Accent1 2 5 2 2 4 6" xfId="12782" xr:uid="{74EC045A-5911-4679-8911-83F8D6F301FC}"/>
    <cellStyle name="20% - Accent1 2 5 2 2 4 6 2" xfId="12783" xr:uid="{6B66DC1F-BBC0-4F30-ABCA-B103248AFD0A}"/>
    <cellStyle name="20% - Accent1 2 5 2 2 4 6 2 2" xfId="12784" xr:uid="{45A91DD3-E16C-4BE2-BADF-83AF8670C14C}"/>
    <cellStyle name="20% - Accent1 2 5 2 2 4 6 2 2 2" xfId="12785" xr:uid="{B3A0E0AE-FBC6-46F3-844B-042E1D538A00}"/>
    <cellStyle name="20% - Accent1 2 5 2 2 4 6 2 3" xfId="12786" xr:uid="{35034702-9F70-4710-BF58-E1D088CE13D6}"/>
    <cellStyle name="20% - Accent1 2 5 2 2 4 6 3" xfId="12787" xr:uid="{5DC4B4A9-9353-4431-A60D-B31EFC38DCE0}"/>
    <cellStyle name="20% - Accent1 2 5 2 2 4 6 3 2" xfId="12788" xr:uid="{A09E4701-0D9C-427B-8459-56EDCB60FBD5}"/>
    <cellStyle name="20% - Accent1 2 5 2 2 4 6 4" xfId="12789" xr:uid="{70696C34-1E79-41B5-BDA3-142E0A840AD8}"/>
    <cellStyle name="20% - Accent1 2 5 2 2 4 7" xfId="12790" xr:uid="{1DDA8D01-2DF2-4439-A83E-B44358BBC0E0}"/>
    <cellStyle name="20% - Accent1 2 5 2 2 4 7 2" xfId="12791" xr:uid="{D6682DCC-496B-4A00-9AE5-A4E48AA1A572}"/>
    <cellStyle name="20% - Accent1 2 5 2 2 4 7 2 2" xfId="12792" xr:uid="{1E23C7E6-4B8F-4AEB-80C4-23D4DC6887BD}"/>
    <cellStyle name="20% - Accent1 2 5 2 2 4 7 3" xfId="12793" xr:uid="{1E37CDED-DABD-416C-8618-89A5E5E2BBC6}"/>
    <cellStyle name="20% - Accent1 2 5 2 2 4 8" xfId="12794" xr:uid="{17D57703-857E-4E4C-A9A8-42E11C1E7D21}"/>
    <cellStyle name="20% - Accent1 2 5 2 2 4 8 2" xfId="12795" xr:uid="{747082D5-63E0-48E9-ACE1-E58379F9A372}"/>
    <cellStyle name="20% - Accent1 2 5 2 2 4 8 2 2" xfId="12796" xr:uid="{FE6E7535-57A5-4F71-9914-71D2D9FB16D0}"/>
    <cellStyle name="20% - Accent1 2 5 2 2 4 8 3" xfId="12797" xr:uid="{FC0F03D6-5A48-40A9-A914-FF4DAA9A0954}"/>
    <cellStyle name="20% - Accent1 2 5 2 2 4 9" xfId="12798" xr:uid="{ACA7166A-0E54-4BE9-9C0F-354539BBEB4B}"/>
    <cellStyle name="20% - Accent1 2 5 2 2 4 9 2" xfId="12799" xr:uid="{F399111A-2ACE-45E5-877F-034EB6B171A1}"/>
    <cellStyle name="20% - Accent1 2 5 2 2 5" xfId="12800" xr:uid="{D8862B59-B9B6-4686-B981-DC70F2A6B21D}"/>
    <cellStyle name="20% - Accent1 2 5 2 2 5 2" xfId="12801" xr:uid="{D3494E14-613E-4EAA-B7F5-91BF8847A1CC}"/>
    <cellStyle name="20% - Accent1 2 5 2 2 5 2 2" xfId="12802" xr:uid="{EEB13EC7-BF68-4891-AB23-A0FE3A61DE32}"/>
    <cellStyle name="20% - Accent1 2 5 2 2 5 2 2 2" xfId="12803" xr:uid="{185FD74A-59B2-45DA-A64F-BFAEE067851A}"/>
    <cellStyle name="20% - Accent1 2 5 2 2 5 2 2 2 2" xfId="12804" xr:uid="{CA23DD26-FDC7-41EB-9AFE-2BC4673833BF}"/>
    <cellStyle name="20% - Accent1 2 5 2 2 5 2 2 3" xfId="12805" xr:uid="{02818668-0C39-4839-AB9F-8E44DC824CED}"/>
    <cellStyle name="20% - Accent1 2 5 2 2 5 2 3" xfId="12806" xr:uid="{7125D856-3F33-463C-B83B-01AE7B574D99}"/>
    <cellStyle name="20% - Accent1 2 5 2 2 5 2 3 2" xfId="12807" xr:uid="{B9A84131-CA69-49DD-B246-B924E0BF2E87}"/>
    <cellStyle name="20% - Accent1 2 5 2 2 5 2 4" xfId="12808" xr:uid="{E6F844D0-E826-4910-B8C7-40FEE206DBBF}"/>
    <cellStyle name="20% - Accent1 2 5 2 2 5 3" xfId="12809" xr:uid="{BF798C95-DFB3-427D-BBAB-FCF8A3B183A4}"/>
    <cellStyle name="20% - Accent1 2 5 2 2 5 3 2" xfId="12810" xr:uid="{D8FD0BF8-DCA8-4462-AA25-B8B4EA8F74E5}"/>
    <cellStyle name="20% - Accent1 2 5 2 2 5 3 2 2" xfId="12811" xr:uid="{8DAE9D93-2C2B-43F6-879D-98C1F3E4D4CC}"/>
    <cellStyle name="20% - Accent1 2 5 2 2 5 3 2 2 2" xfId="12812" xr:uid="{4BDED928-4E99-4470-8ED1-58643B42AFB6}"/>
    <cellStyle name="20% - Accent1 2 5 2 2 5 3 2 3" xfId="12813" xr:uid="{AF1D78D6-8EF1-4577-BF40-3087ED30BE1A}"/>
    <cellStyle name="20% - Accent1 2 5 2 2 5 3 3" xfId="12814" xr:uid="{5510F99E-86A7-49ED-9929-95CD90A09872}"/>
    <cellStyle name="20% - Accent1 2 5 2 2 5 3 3 2" xfId="12815" xr:uid="{04888623-6FB8-4001-84EC-C03D0F974615}"/>
    <cellStyle name="20% - Accent1 2 5 2 2 5 3 4" xfId="12816" xr:uid="{F6D63747-E510-4BDB-9AD8-54FFEB7FBA23}"/>
    <cellStyle name="20% - Accent1 2 5 2 2 5 4" xfId="12817" xr:uid="{3857D0A1-0367-47E2-9AD7-E629D31ED3BB}"/>
    <cellStyle name="20% - Accent1 2 5 2 2 5 4 2" xfId="12818" xr:uid="{E0F9240E-2D55-49F3-B6DD-BCC3F796644C}"/>
    <cellStyle name="20% - Accent1 2 5 2 2 5 4 2 2" xfId="12819" xr:uid="{0C28F62B-5A4E-4D4E-9E77-5B3862A3DB85}"/>
    <cellStyle name="20% - Accent1 2 5 2 2 5 4 2 2 2" xfId="12820" xr:uid="{C05DD324-88FC-435F-8FDF-E1225B0FDCA3}"/>
    <cellStyle name="20% - Accent1 2 5 2 2 5 4 2 3" xfId="12821" xr:uid="{559331FE-DC0E-4616-A9DA-472C46AC7CF3}"/>
    <cellStyle name="20% - Accent1 2 5 2 2 5 4 3" xfId="12822" xr:uid="{DA23A72E-0F1C-4F17-98C1-30BF3C6F1792}"/>
    <cellStyle name="20% - Accent1 2 5 2 2 5 4 3 2" xfId="12823" xr:uid="{8BECBB09-35DF-405C-9B78-1DED545E88E8}"/>
    <cellStyle name="20% - Accent1 2 5 2 2 5 4 4" xfId="12824" xr:uid="{6ED7401F-2A61-4BA1-8604-0F84EBF8A004}"/>
    <cellStyle name="20% - Accent1 2 5 2 2 5 5" xfId="12825" xr:uid="{7F8FBC7B-1CA8-4ED1-9158-E2AD256BEB2F}"/>
    <cellStyle name="20% - Accent1 2 5 2 2 5 5 2" xfId="12826" xr:uid="{5CCB0A4A-F3FB-45F9-8C26-4EA96CAC6C32}"/>
    <cellStyle name="20% - Accent1 2 5 2 2 5 5 2 2" xfId="12827" xr:uid="{D1AA3902-D63D-4FA3-8BD9-671AF75BC989}"/>
    <cellStyle name="20% - Accent1 2 5 2 2 5 5 3" xfId="12828" xr:uid="{6AB67D5D-E1B1-4CC4-AAB7-F20EE3496071}"/>
    <cellStyle name="20% - Accent1 2 5 2 2 5 6" xfId="12829" xr:uid="{C3F85EB5-7CE6-424D-AFF3-F4648806015C}"/>
    <cellStyle name="20% - Accent1 2 5 2 2 5 6 2" xfId="12830" xr:uid="{F31A7F32-ECF1-44FC-8074-BEF67CE982C9}"/>
    <cellStyle name="20% - Accent1 2 5 2 2 5 6 2 2" xfId="12831" xr:uid="{B6476997-125A-48B8-B9B8-B9B03B0B9906}"/>
    <cellStyle name="20% - Accent1 2 5 2 2 5 6 3" xfId="12832" xr:uid="{7A13C25F-E71D-4B78-81BF-D15DAFDA7E31}"/>
    <cellStyle name="20% - Accent1 2 5 2 2 5 7" xfId="12833" xr:uid="{55B39A9B-A6A7-4F04-9501-2491F76F7471}"/>
    <cellStyle name="20% - Accent1 2 5 2 2 5 7 2" xfId="12834" xr:uid="{26534E8C-5C2C-443B-B6D7-29F325494A69}"/>
    <cellStyle name="20% - Accent1 2 5 2 2 5 8" xfId="12835" xr:uid="{C509659D-000F-4B76-B17B-79C02116C0D3}"/>
    <cellStyle name="20% - Accent1 2 5 2 2 5 8 2" xfId="12836" xr:uid="{46991621-10A0-4BDC-B154-3DDD1D0330E7}"/>
    <cellStyle name="20% - Accent1 2 5 2 2 5 9" xfId="12837" xr:uid="{20FBD604-644A-4B3D-B7C3-C6E3203D5C77}"/>
    <cellStyle name="20% - Accent1 2 5 2 2 6" xfId="12838" xr:uid="{8DA77E07-7C12-478E-BC27-9D94262FA02E}"/>
    <cellStyle name="20% - Accent1 2 5 2 2 6 2" xfId="12839" xr:uid="{8F247945-F91B-430B-BD75-DF6307DBB63E}"/>
    <cellStyle name="20% - Accent1 2 5 2 2 6 2 2" xfId="12840" xr:uid="{5029D65D-E422-4749-BEBC-5A08D16E1A03}"/>
    <cellStyle name="20% - Accent1 2 5 2 2 6 2 2 2" xfId="12841" xr:uid="{1E492AFA-56A4-47F2-B53D-C425ED1EC490}"/>
    <cellStyle name="20% - Accent1 2 5 2 2 6 2 2 2 2" xfId="12842" xr:uid="{5E7F7FE5-E3F1-4407-8A18-9B5DBE8B0513}"/>
    <cellStyle name="20% - Accent1 2 5 2 2 6 2 2 3" xfId="12843" xr:uid="{F494432B-E86E-4857-9C45-C729C9D3F4DB}"/>
    <cellStyle name="20% - Accent1 2 5 2 2 6 2 3" xfId="12844" xr:uid="{F69093ED-7A02-426D-B3C8-F83D295B0336}"/>
    <cellStyle name="20% - Accent1 2 5 2 2 6 2 3 2" xfId="12845" xr:uid="{6F55BE5F-D750-4FB4-AA6F-4523173D2F0F}"/>
    <cellStyle name="20% - Accent1 2 5 2 2 6 2 4" xfId="12846" xr:uid="{AF9BB0B3-4CA6-4E1E-869A-AF5D7AFB022A}"/>
    <cellStyle name="20% - Accent1 2 5 2 2 6 3" xfId="12847" xr:uid="{E5083E9E-B2B3-4641-A234-08E3119E49B7}"/>
    <cellStyle name="20% - Accent1 2 5 2 2 6 3 2" xfId="12848" xr:uid="{5071D2C5-53B1-4933-A5BD-E280C53C92D1}"/>
    <cellStyle name="20% - Accent1 2 5 2 2 6 3 2 2" xfId="12849" xr:uid="{81B47D99-4F78-425B-86C7-151942EBC4FF}"/>
    <cellStyle name="20% - Accent1 2 5 2 2 6 3 2 2 2" xfId="12850" xr:uid="{17C8160C-D9E7-40F1-8F95-9253445E7CC1}"/>
    <cellStyle name="20% - Accent1 2 5 2 2 6 3 2 3" xfId="12851" xr:uid="{5B7F4217-70D1-487E-80C6-F2F5099C5944}"/>
    <cellStyle name="20% - Accent1 2 5 2 2 6 3 3" xfId="12852" xr:uid="{9C326BB5-E20F-4F26-8001-C3CA08952341}"/>
    <cellStyle name="20% - Accent1 2 5 2 2 6 3 3 2" xfId="12853" xr:uid="{CEE191E0-C05D-4CF0-80E3-672ADDA170F5}"/>
    <cellStyle name="20% - Accent1 2 5 2 2 6 3 4" xfId="12854" xr:uid="{340BF4C5-A484-4119-9D4B-EE51B3F5286C}"/>
    <cellStyle name="20% - Accent1 2 5 2 2 6 4" xfId="12855" xr:uid="{D273C2AB-AC23-4FB9-93CD-72AD3A399BC7}"/>
    <cellStyle name="20% - Accent1 2 5 2 2 6 4 2" xfId="12856" xr:uid="{03BF711E-1656-4381-A072-F09308957B0C}"/>
    <cellStyle name="20% - Accent1 2 5 2 2 6 4 2 2" xfId="12857" xr:uid="{19BCEBD6-40F9-4D8D-825B-5D6634175340}"/>
    <cellStyle name="20% - Accent1 2 5 2 2 6 4 2 2 2" xfId="12858" xr:uid="{196BD4B1-3C14-48B9-AE07-CE9130F58B85}"/>
    <cellStyle name="20% - Accent1 2 5 2 2 6 4 2 3" xfId="12859" xr:uid="{4627184F-CB2E-4455-9C97-EDA211785B93}"/>
    <cellStyle name="20% - Accent1 2 5 2 2 6 4 3" xfId="12860" xr:uid="{24593430-D10C-4B66-81A3-721E970B32DE}"/>
    <cellStyle name="20% - Accent1 2 5 2 2 6 4 3 2" xfId="12861" xr:uid="{71E7D9D5-B097-4ED3-989B-ABCA9B434207}"/>
    <cellStyle name="20% - Accent1 2 5 2 2 6 4 4" xfId="12862" xr:uid="{18952876-ABF1-4DF7-93BB-87BB8C1C1797}"/>
    <cellStyle name="20% - Accent1 2 5 2 2 6 5" xfId="12863" xr:uid="{9C6C36A6-5D92-4963-B109-7D2E5D7C4664}"/>
    <cellStyle name="20% - Accent1 2 5 2 2 6 5 2" xfId="12864" xr:uid="{A8CFBA19-E15F-44DC-92C6-26712961D395}"/>
    <cellStyle name="20% - Accent1 2 5 2 2 6 5 2 2" xfId="12865" xr:uid="{4328AD01-FC35-4C5B-8E4D-E86C3E56BC1E}"/>
    <cellStyle name="20% - Accent1 2 5 2 2 6 5 3" xfId="12866" xr:uid="{D55B44B9-BCE2-49FC-8539-BB1F7B76FE37}"/>
    <cellStyle name="20% - Accent1 2 5 2 2 6 6" xfId="12867" xr:uid="{10C982AE-A7F7-439D-BA52-96CBC6DF474F}"/>
    <cellStyle name="20% - Accent1 2 5 2 2 6 6 2" xfId="12868" xr:uid="{C39D0134-70EA-4BFB-85B0-25EFCA06B2CB}"/>
    <cellStyle name="20% - Accent1 2 5 2 2 6 6 2 2" xfId="12869" xr:uid="{79A2BAE2-4FA4-479E-81A3-07A6FB4CA1EA}"/>
    <cellStyle name="20% - Accent1 2 5 2 2 6 6 3" xfId="12870" xr:uid="{9CE07F93-E1BA-4B06-A8C6-EA74B829947D}"/>
    <cellStyle name="20% - Accent1 2 5 2 2 6 7" xfId="12871" xr:uid="{EA4544A0-422B-4E5E-84A8-C633596E591D}"/>
    <cellStyle name="20% - Accent1 2 5 2 2 6 7 2" xfId="12872" xr:uid="{81C50878-AB4E-4E90-BC92-6D9F2F62A0E6}"/>
    <cellStyle name="20% - Accent1 2 5 2 2 6 8" xfId="12873" xr:uid="{939B4BBA-F9FB-457C-9FF6-D7E350A2194B}"/>
    <cellStyle name="20% - Accent1 2 5 2 2 6 8 2" xfId="12874" xr:uid="{509BF7F6-DB1A-40A8-841C-0399983279D3}"/>
    <cellStyle name="20% - Accent1 2 5 2 2 6 9" xfId="12875" xr:uid="{60724F66-DBB6-4075-AE98-04B5ED6D41C7}"/>
    <cellStyle name="20% - Accent1 2 5 2 2 7" xfId="12876" xr:uid="{910B8C9A-E569-4C99-8497-B3BBF0A7E671}"/>
    <cellStyle name="20% - Accent1 2 5 2 2 7 2" xfId="12877" xr:uid="{697FB87A-F6FC-4A08-A4F8-493671AEA024}"/>
    <cellStyle name="20% - Accent1 2 5 2 2 7 2 2" xfId="12878" xr:uid="{EED20758-5650-47A0-8F88-4B9CD75B89A8}"/>
    <cellStyle name="20% - Accent1 2 5 2 2 7 2 2 2" xfId="12879" xr:uid="{AC33EB43-548E-456B-9809-49AB875D8B8F}"/>
    <cellStyle name="20% - Accent1 2 5 2 2 7 2 3" xfId="12880" xr:uid="{8727F744-6E4B-4CC9-AA5D-7315F5DC1BD7}"/>
    <cellStyle name="20% - Accent1 2 5 2 2 7 3" xfId="12881" xr:uid="{01C5ACDE-4483-4323-B117-13F17B15F9FF}"/>
    <cellStyle name="20% - Accent1 2 5 2 2 7 3 2" xfId="12882" xr:uid="{DDB6C8DA-1832-4DB4-B270-2F65E4866A56}"/>
    <cellStyle name="20% - Accent1 2 5 2 2 7 4" xfId="12883" xr:uid="{9EB001EC-26B1-4EAC-B4E3-D3B5B40D1CFB}"/>
    <cellStyle name="20% - Accent1 2 5 2 2 8" xfId="12884" xr:uid="{BD036CDB-AC69-4945-A945-F7021BB53385}"/>
    <cellStyle name="20% - Accent1 2 5 2 2 8 2" xfId="12885" xr:uid="{4FA5576B-D25A-4A96-A29B-1965AE52D48E}"/>
    <cellStyle name="20% - Accent1 2 5 2 2 8 2 2" xfId="12886" xr:uid="{B1519ED6-AF73-4360-9B8F-BF6477149DC0}"/>
    <cellStyle name="20% - Accent1 2 5 2 2 8 2 2 2" xfId="12887" xr:uid="{5B128822-E533-46E0-B06D-C828F918E0D3}"/>
    <cellStyle name="20% - Accent1 2 5 2 2 8 2 3" xfId="12888" xr:uid="{466161F9-633C-40BB-914D-027D4F6CC03F}"/>
    <cellStyle name="20% - Accent1 2 5 2 2 8 3" xfId="12889" xr:uid="{8CDC1114-DF6F-4DCD-B4AD-AA08508F49BF}"/>
    <cellStyle name="20% - Accent1 2 5 2 2 8 3 2" xfId="12890" xr:uid="{9D447B09-C79F-457C-AB0F-1EEB4363162E}"/>
    <cellStyle name="20% - Accent1 2 5 2 2 8 4" xfId="12891" xr:uid="{6A5A2F2A-A074-4A09-9026-104AD08C5974}"/>
    <cellStyle name="20% - Accent1 2 5 2 2 9" xfId="12892" xr:uid="{0329905B-DC14-4889-9775-6929F4DE2646}"/>
    <cellStyle name="20% - Accent1 2 5 2 2 9 2" xfId="12893" xr:uid="{3FCCE3A5-25D3-4A81-A196-2AF3A2866107}"/>
    <cellStyle name="20% - Accent1 2 5 2 2 9 2 2" xfId="12894" xr:uid="{205BDB50-F144-409D-B048-819E63F6B127}"/>
    <cellStyle name="20% - Accent1 2 5 2 2 9 2 2 2" xfId="12895" xr:uid="{63BF8A6D-59B2-4324-80C1-BAF7BE23A517}"/>
    <cellStyle name="20% - Accent1 2 5 2 2 9 2 3" xfId="12896" xr:uid="{84F3806C-CC67-4F86-B816-DD4722F8EE5A}"/>
    <cellStyle name="20% - Accent1 2 5 2 2 9 3" xfId="12897" xr:uid="{444CED1A-3A1A-4EC8-8A4B-5EEFB29F569F}"/>
    <cellStyle name="20% - Accent1 2 5 2 2 9 3 2" xfId="12898" xr:uid="{BE3D6322-E8F7-45F1-956B-CF30EE40A1D2}"/>
    <cellStyle name="20% - Accent1 2 5 2 2 9 4" xfId="12899" xr:uid="{145F4946-1D77-47E3-83E4-FE009E1A44FA}"/>
    <cellStyle name="20% - Accent1 2 5 2 3" xfId="12900" xr:uid="{54BED53E-FF8D-4049-BF2C-7ADDFA2B91F1}"/>
    <cellStyle name="20% - Accent1 2 5 2 3 10" xfId="12901" xr:uid="{84654882-5CB1-474C-92A3-93EDD520D066}"/>
    <cellStyle name="20% - Accent1 2 5 2 3 10 2" xfId="12902" xr:uid="{733DE8D2-EC90-4AA8-A254-5D9E6483F198}"/>
    <cellStyle name="20% - Accent1 2 5 2 3 11" xfId="12903" xr:uid="{87FD02A5-37BB-406B-BEBD-4C1BFA5F6B53}"/>
    <cellStyle name="20% - Accent1 2 5 2 3 2" xfId="12904" xr:uid="{24F46A8F-6E30-4D6C-972C-94C00B8BE0CE}"/>
    <cellStyle name="20% - Accent1 2 5 2 3 2 2" xfId="12905" xr:uid="{A193A106-65F0-4B90-A7F9-5D1049987CE7}"/>
    <cellStyle name="20% - Accent1 2 5 2 3 2 2 2" xfId="12906" xr:uid="{9D348532-C88C-44FD-8CCC-778DAFF6EBE3}"/>
    <cellStyle name="20% - Accent1 2 5 2 3 2 2 2 2" xfId="12907" xr:uid="{A463B980-D866-4159-85F7-68D6B22B67B8}"/>
    <cellStyle name="20% - Accent1 2 5 2 3 2 2 2 2 2" xfId="12908" xr:uid="{E268402D-296F-40B7-83DA-F2478A5F0BFD}"/>
    <cellStyle name="20% - Accent1 2 5 2 3 2 2 2 3" xfId="12909" xr:uid="{8D350BBA-553A-4CAF-B0F2-2585950B5AC9}"/>
    <cellStyle name="20% - Accent1 2 5 2 3 2 2 3" xfId="12910" xr:uid="{1F149E0F-3DB3-47E0-A48B-FA6450061C21}"/>
    <cellStyle name="20% - Accent1 2 5 2 3 2 2 3 2" xfId="12911" xr:uid="{6AD66955-E5F4-4962-A4E7-520B46B9BCCA}"/>
    <cellStyle name="20% - Accent1 2 5 2 3 2 2 4" xfId="12912" xr:uid="{5BDEC2F2-C699-435C-9E6B-19FA266D9BC7}"/>
    <cellStyle name="20% - Accent1 2 5 2 3 2 3" xfId="12913" xr:uid="{4BD4E89E-78EE-48C1-8044-AFEB6348ADFB}"/>
    <cellStyle name="20% - Accent1 2 5 2 3 2 3 2" xfId="12914" xr:uid="{54ABD08C-4FA0-4800-8040-39E2734F7D3D}"/>
    <cellStyle name="20% - Accent1 2 5 2 3 2 3 2 2" xfId="12915" xr:uid="{5659115B-ABAD-42BC-BE9F-B91AA272B920}"/>
    <cellStyle name="20% - Accent1 2 5 2 3 2 3 2 2 2" xfId="12916" xr:uid="{4C8C8C67-6D45-4365-8C19-1C4C30E17C56}"/>
    <cellStyle name="20% - Accent1 2 5 2 3 2 3 2 3" xfId="12917" xr:uid="{848445A1-A224-4CF3-9808-B822E18CE242}"/>
    <cellStyle name="20% - Accent1 2 5 2 3 2 3 3" xfId="12918" xr:uid="{124293CB-2CE9-4BD9-BF39-E80BEF5A38C0}"/>
    <cellStyle name="20% - Accent1 2 5 2 3 2 3 3 2" xfId="12919" xr:uid="{1C822BCA-3602-4598-A3E7-FABD94804ED5}"/>
    <cellStyle name="20% - Accent1 2 5 2 3 2 3 4" xfId="12920" xr:uid="{5322FAC4-8F42-4F33-9F70-7108CDE700D1}"/>
    <cellStyle name="20% - Accent1 2 5 2 3 2 4" xfId="12921" xr:uid="{064E8E19-42AF-43B2-B7C6-FF83A5397D4A}"/>
    <cellStyle name="20% - Accent1 2 5 2 3 2 4 2" xfId="12922" xr:uid="{3C744754-4BA0-4C53-812A-68275879235E}"/>
    <cellStyle name="20% - Accent1 2 5 2 3 2 4 2 2" xfId="12923" xr:uid="{534B0443-97B0-4149-A7FC-C018181AD5C5}"/>
    <cellStyle name="20% - Accent1 2 5 2 3 2 4 2 2 2" xfId="12924" xr:uid="{3CB31A9A-0128-4626-A65E-0278890094A3}"/>
    <cellStyle name="20% - Accent1 2 5 2 3 2 4 2 3" xfId="12925" xr:uid="{0F718B7B-46D3-43DF-92EB-C6F4FEAE585C}"/>
    <cellStyle name="20% - Accent1 2 5 2 3 2 4 3" xfId="12926" xr:uid="{6E9504EF-D07B-4989-A7C4-54C264CDD173}"/>
    <cellStyle name="20% - Accent1 2 5 2 3 2 4 3 2" xfId="12927" xr:uid="{DCC42A1B-711D-4C9C-8B18-D2811DAE485E}"/>
    <cellStyle name="20% - Accent1 2 5 2 3 2 4 4" xfId="12928" xr:uid="{1DF0CA74-6107-4343-BF1B-5F29A9F20AAD}"/>
    <cellStyle name="20% - Accent1 2 5 2 3 2 5" xfId="12929" xr:uid="{D15D332F-1B44-48FA-A1EB-C5234FDE6C41}"/>
    <cellStyle name="20% - Accent1 2 5 2 3 2 5 2" xfId="12930" xr:uid="{6B85CD9B-F0E0-48B7-B2C7-06D5C52411D1}"/>
    <cellStyle name="20% - Accent1 2 5 2 3 2 5 2 2" xfId="12931" xr:uid="{AD840730-7C0F-429C-9652-6B7900AB9AAC}"/>
    <cellStyle name="20% - Accent1 2 5 2 3 2 5 3" xfId="12932" xr:uid="{7D13375F-75BA-42E5-8BC6-3763C3FE8127}"/>
    <cellStyle name="20% - Accent1 2 5 2 3 2 6" xfId="12933" xr:uid="{61043463-0FD4-4201-9484-5273943AD5BC}"/>
    <cellStyle name="20% - Accent1 2 5 2 3 2 6 2" xfId="12934" xr:uid="{2D13A28C-FEA6-4C37-AE89-57E179959DD2}"/>
    <cellStyle name="20% - Accent1 2 5 2 3 2 6 2 2" xfId="12935" xr:uid="{DAF57C94-FEC9-404C-B44A-F9F73BBD3A7F}"/>
    <cellStyle name="20% - Accent1 2 5 2 3 2 6 3" xfId="12936" xr:uid="{6D469A5B-8080-4DEC-89E5-5E5DE9CFE16F}"/>
    <cellStyle name="20% - Accent1 2 5 2 3 2 7" xfId="12937" xr:uid="{FC34DA1C-A6BE-4782-938F-F1436496D730}"/>
    <cellStyle name="20% - Accent1 2 5 2 3 2 7 2" xfId="12938" xr:uid="{2D9646F4-3C91-4653-AE59-A85D0B396F8B}"/>
    <cellStyle name="20% - Accent1 2 5 2 3 2 8" xfId="12939" xr:uid="{6C8437E1-1E20-4241-B351-18DAFF2088A9}"/>
    <cellStyle name="20% - Accent1 2 5 2 3 2 8 2" xfId="12940" xr:uid="{D1C10E7B-738D-4189-B133-30E32C3F92DC}"/>
    <cellStyle name="20% - Accent1 2 5 2 3 2 9" xfId="12941" xr:uid="{630D62CD-61FA-49D3-BCF5-C2EDC37EBADF}"/>
    <cellStyle name="20% - Accent1 2 5 2 3 3" xfId="12942" xr:uid="{EBE4F5ED-2E3E-44FC-8796-0EC337C3321A}"/>
    <cellStyle name="20% - Accent1 2 5 2 3 3 2" xfId="12943" xr:uid="{496790E5-151E-41BB-8874-46B39138C41A}"/>
    <cellStyle name="20% - Accent1 2 5 2 3 3 2 2" xfId="12944" xr:uid="{E5309596-1F80-4F00-AC40-A270011D6393}"/>
    <cellStyle name="20% - Accent1 2 5 2 3 3 2 2 2" xfId="12945" xr:uid="{376606C6-FA29-4CBB-9F18-A1AC8E1687E6}"/>
    <cellStyle name="20% - Accent1 2 5 2 3 3 2 2 2 2" xfId="12946" xr:uid="{0070E488-4F47-40F6-A00D-795628C57B68}"/>
    <cellStyle name="20% - Accent1 2 5 2 3 3 2 2 3" xfId="12947" xr:uid="{99E38A73-FC32-4DE2-B269-40178D113E69}"/>
    <cellStyle name="20% - Accent1 2 5 2 3 3 2 3" xfId="12948" xr:uid="{43CFFC38-D45A-4A6C-AC2A-32EA3509F07B}"/>
    <cellStyle name="20% - Accent1 2 5 2 3 3 2 3 2" xfId="12949" xr:uid="{2341DAA4-10A9-426E-ABFF-EBDEF75FCAD4}"/>
    <cellStyle name="20% - Accent1 2 5 2 3 3 2 4" xfId="12950" xr:uid="{4D2847C2-65AF-4E30-A393-F1B9F6F4CD99}"/>
    <cellStyle name="20% - Accent1 2 5 2 3 3 3" xfId="12951" xr:uid="{42FAE18F-12C7-40FE-B2D2-824E6D5EB521}"/>
    <cellStyle name="20% - Accent1 2 5 2 3 3 3 2" xfId="12952" xr:uid="{D831FACE-0D71-4620-A154-CDF28B53B366}"/>
    <cellStyle name="20% - Accent1 2 5 2 3 3 3 2 2" xfId="12953" xr:uid="{06D0D915-B3D7-4231-AA3C-4C6EB9BD90F8}"/>
    <cellStyle name="20% - Accent1 2 5 2 3 3 3 2 2 2" xfId="12954" xr:uid="{FE2BEEEE-E379-46D5-8591-58DCB87C4386}"/>
    <cellStyle name="20% - Accent1 2 5 2 3 3 3 2 3" xfId="12955" xr:uid="{C749CDEB-EC3D-4168-A2E4-E93C0B118EE7}"/>
    <cellStyle name="20% - Accent1 2 5 2 3 3 3 3" xfId="12956" xr:uid="{DC48AF60-E883-4C59-B6C4-EC3E57C68BC8}"/>
    <cellStyle name="20% - Accent1 2 5 2 3 3 3 3 2" xfId="12957" xr:uid="{8B5B0499-0090-43FD-BE63-B9AAD817848E}"/>
    <cellStyle name="20% - Accent1 2 5 2 3 3 3 4" xfId="12958" xr:uid="{D1177572-0183-40B0-B870-CB7A7E15A2D2}"/>
    <cellStyle name="20% - Accent1 2 5 2 3 3 4" xfId="12959" xr:uid="{07D97797-D60E-46F5-A173-76B8BB8BEA7A}"/>
    <cellStyle name="20% - Accent1 2 5 2 3 3 4 2" xfId="12960" xr:uid="{AD6D9EA7-FDAC-4D83-8F55-0A1B44778061}"/>
    <cellStyle name="20% - Accent1 2 5 2 3 3 4 2 2" xfId="12961" xr:uid="{1CA4F094-F54C-4762-9A20-69E13ABBF29A}"/>
    <cellStyle name="20% - Accent1 2 5 2 3 3 4 2 2 2" xfId="12962" xr:uid="{A443098C-1396-43D5-923D-CD8D89746294}"/>
    <cellStyle name="20% - Accent1 2 5 2 3 3 4 2 3" xfId="12963" xr:uid="{3B5E53E9-965A-4D4A-9E19-1708B451318C}"/>
    <cellStyle name="20% - Accent1 2 5 2 3 3 4 3" xfId="12964" xr:uid="{CBCE76DC-99AB-4784-A17B-A653EFE757B7}"/>
    <cellStyle name="20% - Accent1 2 5 2 3 3 4 3 2" xfId="12965" xr:uid="{AE3BE851-6F27-4A32-AB14-AFBF6122F6EA}"/>
    <cellStyle name="20% - Accent1 2 5 2 3 3 4 4" xfId="12966" xr:uid="{0B80ABF9-B886-4E9C-859D-BA895F77C0F1}"/>
    <cellStyle name="20% - Accent1 2 5 2 3 3 5" xfId="12967" xr:uid="{006FCC3F-9272-4BFF-B84C-0D695872C632}"/>
    <cellStyle name="20% - Accent1 2 5 2 3 3 5 2" xfId="12968" xr:uid="{07AB399E-6A24-442B-94C2-E071BEE154B2}"/>
    <cellStyle name="20% - Accent1 2 5 2 3 3 5 2 2" xfId="12969" xr:uid="{DE5D4633-F8E0-4253-969B-517B19740011}"/>
    <cellStyle name="20% - Accent1 2 5 2 3 3 5 3" xfId="12970" xr:uid="{21C5D44E-2284-40CB-AEBC-F95D007A8078}"/>
    <cellStyle name="20% - Accent1 2 5 2 3 3 6" xfId="12971" xr:uid="{05C15711-2BAA-45CC-849A-D2CD6194AFBA}"/>
    <cellStyle name="20% - Accent1 2 5 2 3 3 6 2" xfId="12972" xr:uid="{9C687CE7-2B1D-470F-8516-34999734981A}"/>
    <cellStyle name="20% - Accent1 2 5 2 3 3 6 2 2" xfId="12973" xr:uid="{92F7BE0B-6538-49D8-880A-1605ACB67D40}"/>
    <cellStyle name="20% - Accent1 2 5 2 3 3 6 3" xfId="12974" xr:uid="{FC639256-C188-489A-B38C-F090EC975DAF}"/>
    <cellStyle name="20% - Accent1 2 5 2 3 3 7" xfId="12975" xr:uid="{53D6B526-DFFC-47DE-B18A-6B37B277B105}"/>
    <cellStyle name="20% - Accent1 2 5 2 3 3 7 2" xfId="12976" xr:uid="{60ED1EB0-B539-4F48-A654-D535E52341C7}"/>
    <cellStyle name="20% - Accent1 2 5 2 3 3 8" xfId="12977" xr:uid="{1355480E-9F30-46BB-BF6E-69438F7B59F0}"/>
    <cellStyle name="20% - Accent1 2 5 2 3 3 8 2" xfId="12978" xr:uid="{7C935718-D634-4685-A49B-81B3162E031C}"/>
    <cellStyle name="20% - Accent1 2 5 2 3 3 9" xfId="12979" xr:uid="{2C6C106E-85A2-49CB-B09A-06D9B7954CAD}"/>
    <cellStyle name="20% - Accent1 2 5 2 3 4" xfId="12980" xr:uid="{A4435749-B79B-49F8-8688-0E33D90C6A4C}"/>
    <cellStyle name="20% - Accent1 2 5 2 3 4 2" xfId="12981" xr:uid="{64F7ED95-C341-421B-8F2B-ECA9BE885A62}"/>
    <cellStyle name="20% - Accent1 2 5 2 3 4 2 2" xfId="12982" xr:uid="{1E6A9CBC-03D6-4E90-81F3-2E0EB29106CE}"/>
    <cellStyle name="20% - Accent1 2 5 2 3 4 2 2 2" xfId="12983" xr:uid="{B63E9008-E9EE-4F1B-A9DB-B9026ED5DACC}"/>
    <cellStyle name="20% - Accent1 2 5 2 3 4 2 3" xfId="12984" xr:uid="{CA073A31-1AB4-49C0-9C8E-1E7C8C6934AE}"/>
    <cellStyle name="20% - Accent1 2 5 2 3 4 3" xfId="12985" xr:uid="{73CE75B1-DA66-4C66-81DE-1029EC3FF9B2}"/>
    <cellStyle name="20% - Accent1 2 5 2 3 4 3 2" xfId="12986" xr:uid="{E18AFDEA-FF79-48CE-8EE6-959D5C823254}"/>
    <cellStyle name="20% - Accent1 2 5 2 3 4 4" xfId="12987" xr:uid="{4F59221F-C4B4-49B1-A974-C75A8A2EBB8D}"/>
    <cellStyle name="20% - Accent1 2 5 2 3 5" xfId="12988" xr:uid="{27726C94-FAE1-4463-B13B-A304577897F3}"/>
    <cellStyle name="20% - Accent1 2 5 2 3 5 2" xfId="12989" xr:uid="{8708782F-54CA-478A-AD64-F8AE5F5E05D6}"/>
    <cellStyle name="20% - Accent1 2 5 2 3 5 2 2" xfId="12990" xr:uid="{40E9FF62-31D4-4BB5-AF3F-0C02AE66690B}"/>
    <cellStyle name="20% - Accent1 2 5 2 3 5 2 2 2" xfId="12991" xr:uid="{EAC1B810-C802-4617-A707-03ED163423F8}"/>
    <cellStyle name="20% - Accent1 2 5 2 3 5 2 3" xfId="12992" xr:uid="{2DA0B04A-5D6D-4EC0-87E3-4C71C5DBBA84}"/>
    <cellStyle name="20% - Accent1 2 5 2 3 5 3" xfId="12993" xr:uid="{E10A03C9-5671-4DFD-934D-5D017C220467}"/>
    <cellStyle name="20% - Accent1 2 5 2 3 5 3 2" xfId="12994" xr:uid="{AE003E07-B94B-4E1C-9A39-22A354CCA85F}"/>
    <cellStyle name="20% - Accent1 2 5 2 3 5 4" xfId="12995" xr:uid="{DCB91C51-67AD-4BC4-8E1C-005696C88E42}"/>
    <cellStyle name="20% - Accent1 2 5 2 3 6" xfId="12996" xr:uid="{9DAAF923-7B9F-4753-A58A-BAA52506C965}"/>
    <cellStyle name="20% - Accent1 2 5 2 3 6 2" xfId="12997" xr:uid="{346A1B01-52CF-41F2-90A8-AAB5D05D84CA}"/>
    <cellStyle name="20% - Accent1 2 5 2 3 6 2 2" xfId="12998" xr:uid="{43AC662E-3D33-4562-A3FF-AE77D6123F5A}"/>
    <cellStyle name="20% - Accent1 2 5 2 3 6 2 2 2" xfId="12999" xr:uid="{B1C89FAB-093C-405E-85B1-A3F01358E8EE}"/>
    <cellStyle name="20% - Accent1 2 5 2 3 6 2 3" xfId="13000" xr:uid="{BA68704A-AA90-456F-B99C-461735D58171}"/>
    <cellStyle name="20% - Accent1 2 5 2 3 6 3" xfId="13001" xr:uid="{F3D4EDCA-A465-4514-B9ED-BA0D6ED208AF}"/>
    <cellStyle name="20% - Accent1 2 5 2 3 6 3 2" xfId="13002" xr:uid="{325C1947-9A5C-44D7-BE07-7D7E2DAB12C0}"/>
    <cellStyle name="20% - Accent1 2 5 2 3 6 4" xfId="13003" xr:uid="{9CE8C153-9720-4616-AE72-B81EE95CF388}"/>
    <cellStyle name="20% - Accent1 2 5 2 3 7" xfId="13004" xr:uid="{D5C8E2A5-A1AE-4999-9359-D9B6F5913D0D}"/>
    <cellStyle name="20% - Accent1 2 5 2 3 7 2" xfId="13005" xr:uid="{C9F7CE8F-3914-4398-94FA-5848B6F0A149}"/>
    <cellStyle name="20% - Accent1 2 5 2 3 7 2 2" xfId="13006" xr:uid="{E5E1F21A-E568-42A8-BB1E-A1BE6E75BF92}"/>
    <cellStyle name="20% - Accent1 2 5 2 3 7 3" xfId="13007" xr:uid="{9DA7BF58-9634-46C5-AD2A-1A3028E6BED9}"/>
    <cellStyle name="20% - Accent1 2 5 2 3 8" xfId="13008" xr:uid="{4588FBE9-5A54-4773-BDDD-121CBF26CF49}"/>
    <cellStyle name="20% - Accent1 2 5 2 3 8 2" xfId="13009" xr:uid="{658D172E-8C6D-4E48-9F4A-763A591FDF9A}"/>
    <cellStyle name="20% - Accent1 2 5 2 3 8 2 2" xfId="13010" xr:uid="{C5DCEFAC-F98E-44FC-BF89-415810B01ED1}"/>
    <cellStyle name="20% - Accent1 2 5 2 3 8 3" xfId="13011" xr:uid="{3CBFE965-6C7D-4352-A8FB-5C34A929BEC4}"/>
    <cellStyle name="20% - Accent1 2 5 2 3 9" xfId="13012" xr:uid="{418A4B61-4625-4E5C-8A2C-5F8BC8375A1E}"/>
    <cellStyle name="20% - Accent1 2 5 2 3 9 2" xfId="13013" xr:uid="{EE82DF37-481A-4D6F-8A39-F2FB0210C29B}"/>
    <cellStyle name="20% - Accent1 2 5 2 4" xfId="13014" xr:uid="{27C649A4-3893-4607-8BD4-F100D4D39049}"/>
    <cellStyle name="20% - Accent1 2 5 2 4 10" xfId="13015" xr:uid="{456374E8-B8A6-4454-B2C2-A1872905DA51}"/>
    <cellStyle name="20% - Accent1 2 5 2 4 10 2" xfId="13016" xr:uid="{30E4EA40-94C2-4B01-B569-FB0D6C05F1C3}"/>
    <cellStyle name="20% - Accent1 2 5 2 4 11" xfId="13017" xr:uid="{01CFA7C6-17F0-48FD-9F30-8203A318F8C0}"/>
    <cellStyle name="20% - Accent1 2 5 2 4 2" xfId="13018" xr:uid="{1C5A324E-DD02-4333-A5AA-EEDABAB99A94}"/>
    <cellStyle name="20% - Accent1 2 5 2 4 2 2" xfId="13019" xr:uid="{23701A7B-2C7E-48B5-A5AA-3C361AA2A0EB}"/>
    <cellStyle name="20% - Accent1 2 5 2 4 2 2 2" xfId="13020" xr:uid="{E494CE65-0DB1-4C15-98D1-3A1EEE6ACE67}"/>
    <cellStyle name="20% - Accent1 2 5 2 4 2 2 2 2" xfId="13021" xr:uid="{AFE47DFC-CF36-4A99-BEFE-D13C94B3D45B}"/>
    <cellStyle name="20% - Accent1 2 5 2 4 2 2 2 2 2" xfId="13022" xr:uid="{6B7358F0-1504-4803-B620-AEF61CB069D8}"/>
    <cellStyle name="20% - Accent1 2 5 2 4 2 2 2 3" xfId="13023" xr:uid="{5F079F02-8A56-471C-B602-D70D8678B0C8}"/>
    <cellStyle name="20% - Accent1 2 5 2 4 2 2 3" xfId="13024" xr:uid="{7AA082CB-38A4-4D33-B422-96B2B1DABA45}"/>
    <cellStyle name="20% - Accent1 2 5 2 4 2 2 3 2" xfId="13025" xr:uid="{F303E4F7-BA47-4FD6-98FA-3A480767D180}"/>
    <cellStyle name="20% - Accent1 2 5 2 4 2 2 4" xfId="13026" xr:uid="{2FDE0AB2-F485-4AE1-B11A-C217FAD637A5}"/>
    <cellStyle name="20% - Accent1 2 5 2 4 2 3" xfId="13027" xr:uid="{3322F94B-40C4-4DE7-ACC5-416998E897B9}"/>
    <cellStyle name="20% - Accent1 2 5 2 4 2 3 2" xfId="13028" xr:uid="{1E2D6CC6-4489-4921-B8C7-2235F75E96A9}"/>
    <cellStyle name="20% - Accent1 2 5 2 4 2 3 2 2" xfId="13029" xr:uid="{26FDBEBC-9344-4B1D-B8ED-B82500D6BEC0}"/>
    <cellStyle name="20% - Accent1 2 5 2 4 2 3 2 2 2" xfId="13030" xr:uid="{052F3087-103A-41ED-A4CE-C42EB774F868}"/>
    <cellStyle name="20% - Accent1 2 5 2 4 2 3 2 3" xfId="13031" xr:uid="{1E6A8D7F-14C2-4862-8553-F86C9595E3C4}"/>
    <cellStyle name="20% - Accent1 2 5 2 4 2 3 3" xfId="13032" xr:uid="{332EF074-E8F2-43E3-A723-53CE6A572BC6}"/>
    <cellStyle name="20% - Accent1 2 5 2 4 2 3 3 2" xfId="13033" xr:uid="{75D20333-B0A0-41B6-A0F8-D100578431E7}"/>
    <cellStyle name="20% - Accent1 2 5 2 4 2 3 4" xfId="13034" xr:uid="{61FAC384-BE91-4806-A71E-102B0C9D9FC0}"/>
    <cellStyle name="20% - Accent1 2 5 2 4 2 4" xfId="13035" xr:uid="{C065B988-B673-4049-A4AE-E39066437471}"/>
    <cellStyle name="20% - Accent1 2 5 2 4 2 4 2" xfId="13036" xr:uid="{2A8300F7-5965-4AC4-A112-E14C69E351F6}"/>
    <cellStyle name="20% - Accent1 2 5 2 4 2 4 2 2" xfId="13037" xr:uid="{AB97F4C1-7CBB-444E-A4EE-6A44A73D33B8}"/>
    <cellStyle name="20% - Accent1 2 5 2 4 2 4 2 2 2" xfId="13038" xr:uid="{3A6EB67E-F905-456C-BAA7-ADB383CAC88E}"/>
    <cellStyle name="20% - Accent1 2 5 2 4 2 4 2 3" xfId="13039" xr:uid="{45741062-DF42-4FA0-AED7-5557FFA93048}"/>
    <cellStyle name="20% - Accent1 2 5 2 4 2 4 3" xfId="13040" xr:uid="{4F80AB9B-DA80-4A3F-9C70-512B02DB6ABE}"/>
    <cellStyle name="20% - Accent1 2 5 2 4 2 4 3 2" xfId="13041" xr:uid="{C5244661-81D7-4699-A54E-1F1683BEF2BC}"/>
    <cellStyle name="20% - Accent1 2 5 2 4 2 4 4" xfId="13042" xr:uid="{FD4F463C-290F-44BE-9863-C7F3DFF3121E}"/>
    <cellStyle name="20% - Accent1 2 5 2 4 2 5" xfId="13043" xr:uid="{A5FC7949-60F3-412C-A042-7D069FA99F9E}"/>
    <cellStyle name="20% - Accent1 2 5 2 4 2 5 2" xfId="13044" xr:uid="{AF9E5140-F357-4294-9016-905AE9337BE4}"/>
    <cellStyle name="20% - Accent1 2 5 2 4 2 5 2 2" xfId="13045" xr:uid="{888EE51A-F837-4349-9D23-0EF3E6D76401}"/>
    <cellStyle name="20% - Accent1 2 5 2 4 2 5 3" xfId="13046" xr:uid="{CFFFA694-3B6E-45AE-A58E-458E4657DE36}"/>
    <cellStyle name="20% - Accent1 2 5 2 4 2 6" xfId="13047" xr:uid="{FF9985D2-17E2-4DF2-AB6C-B0741911D686}"/>
    <cellStyle name="20% - Accent1 2 5 2 4 2 6 2" xfId="13048" xr:uid="{A212B1EC-60BD-4EB1-B4F9-C78CDC0EB9EF}"/>
    <cellStyle name="20% - Accent1 2 5 2 4 2 6 2 2" xfId="13049" xr:uid="{C685DC03-5EA1-4BFD-AEAB-717A4015A495}"/>
    <cellStyle name="20% - Accent1 2 5 2 4 2 6 3" xfId="13050" xr:uid="{DCC81DF7-AF71-415A-AF1A-3EAD93DAD901}"/>
    <cellStyle name="20% - Accent1 2 5 2 4 2 7" xfId="13051" xr:uid="{59DB7DE7-69E9-4FAF-8E69-3BE394140831}"/>
    <cellStyle name="20% - Accent1 2 5 2 4 2 7 2" xfId="13052" xr:uid="{E9E59D50-403F-44E0-ADE8-DA340F813E5F}"/>
    <cellStyle name="20% - Accent1 2 5 2 4 2 8" xfId="13053" xr:uid="{D5007018-5542-4364-B75C-7D89DE731422}"/>
    <cellStyle name="20% - Accent1 2 5 2 4 2 8 2" xfId="13054" xr:uid="{AD1B81E9-DEA8-4A3E-8EA7-661583B896EB}"/>
    <cellStyle name="20% - Accent1 2 5 2 4 2 9" xfId="13055" xr:uid="{D1E2631A-2F9D-47EB-A3D0-F183FE182C43}"/>
    <cellStyle name="20% - Accent1 2 5 2 4 3" xfId="13056" xr:uid="{2223AC1A-781C-4EA7-BBFA-15387B1C26F6}"/>
    <cellStyle name="20% - Accent1 2 5 2 4 3 2" xfId="13057" xr:uid="{AE661AD3-532D-4614-9B3E-699FFCE91917}"/>
    <cellStyle name="20% - Accent1 2 5 2 4 3 2 2" xfId="13058" xr:uid="{09D4AAE9-E1C8-45FE-9FBE-EEA67C0D1C7E}"/>
    <cellStyle name="20% - Accent1 2 5 2 4 3 2 2 2" xfId="13059" xr:uid="{AE4667CA-684D-45F3-805C-3438148BE53B}"/>
    <cellStyle name="20% - Accent1 2 5 2 4 3 2 2 2 2" xfId="13060" xr:uid="{83454854-950C-4F78-BDED-8DC5DB713BAB}"/>
    <cellStyle name="20% - Accent1 2 5 2 4 3 2 2 3" xfId="13061" xr:uid="{D1522C2E-B815-4EF9-A5FA-0053A0A48B1C}"/>
    <cellStyle name="20% - Accent1 2 5 2 4 3 2 3" xfId="13062" xr:uid="{75A4F13A-9929-40D2-801C-97DCF91F8DDD}"/>
    <cellStyle name="20% - Accent1 2 5 2 4 3 2 3 2" xfId="13063" xr:uid="{C8914D9B-3B38-4384-A11E-0CDD4D07FBA2}"/>
    <cellStyle name="20% - Accent1 2 5 2 4 3 2 4" xfId="13064" xr:uid="{4813A285-3CFE-4CBB-9DB2-34C5C88EB2D4}"/>
    <cellStyle name="20% - Accent1 2 5 2 4 3 3" xfId="13065" xr:uid="{2C50390C-6B52-4FC2-B83B-4081D4BA10BD}"/>
    <cellStyle name="20% - Accent1 2 5 2 4 3 3 2" xfId="13066" xr:uid="{89AA4D50-0129-4A05-AC05-63CC4AFA897C}"/>
    <cellStyle name="20% - Accent1 2 5 2 4 3 3 2 2" xfId="13067" xr:uid="{3A700782-729F-4CED-A582-7825A6313507}"/>
    <cellStyle name="20% - Accent1 2 5 2 4 3 3 2 2 2" xfId="13068" xr:uid="{CC9609A0-D3FF-4129-A6F1-B9D6F59B8C37}"/>
    <cellStyle name="20% - Accent1 2 5 2 4 3 3 2 3" xfId="13069" xr:uid="{290A9674-D6CE-44AB-8110-EFCF4069F25F}"/>
    <cellStyle name="20% - Accent1 2 5 2 4 3 3 3" xfId="13070" xr:uid="{76CA47B3-D650-4C52-BDBB-DA06E71D8E55}"/>
    <cellStyle name="20% - Accent1 2 5 2 4 3 3 3 2" xfId="13071" xr:uid="{877243DE-C077-4876-830A-CC9943169702}"/>
    <cellStyle name="20% - Accent1 2 5 2 4 3 3 4" xfId="13072" xr:uid="{4F31E0A2-64B0-4A7D-8F96-589A8D91BE02}"/>
    <cellStyle name="20% - Accent1 2 5 2 4 3 4" xfId="13073" xr:uid="{23CCC0D9-B365-4F52-9F59-764857BD2D4D}"/>
    <cellStyle name="20% - Accent1 2 5 2 4 3 4 2" xfId="13074" xr:uid="{8FEBFF3E-8F24-43CA-A8E9-7CACD20C85B8}"/>
    <cellStyle name="20% - Accent1 2 5 2 4 3 4 2 2" xfId="13075" xr:uid="{1B8D8750-1C91-480E-BE6D-A715C74F4BAB}"/>
    <cellStyle name="20% - Accent1 2 5 2 4 3 4 2 2 2" xfId="13076" xr:uid="{DDEB711E-D4C2-4975-88FC-A52CBB73E7D3}"/>
    <cellStyle name="20% - Accent1 2 5 2 4 3 4 2 3" xfId="13077" xr:uid="{2F2B658F-6585-4385-A71D-878637F59E32}"/>
    <cellStyle name="20% - Accent1 2 5 2 4 3 4 3" xfId="13078" xr:uid="{1F55CB49-BA26-4127-A788-75A78C624D33}"/>
    <cellStyle name="20% - Accent1 2 5 2 4 3 4 3 2" xfId="13079" xr:uid="{10FBCC9E-3ED0-4733-8AD2-5B1DB2164654}"/>
    <cellStyle name="20% - Accent1 2 5 2 4 3 4 4" xfId="13080" xr:uid="{2F6CDE98-7E86-4B0B-97C6-8394A3C281B8}"/>
    <cellStyle name="20% - Accent1 2 5 2 4 3 5" xfId="13081" xr:uid="{F0BED753-299B-4F3C-8A76-D13C051CF45F}"/>
    <cellStyle name="20% - Accent1 2 5 2 4 3 5 2" xfId="13082" xr:uid="{0C5E4967-D0AD-4649-8096-F52AE6343372}"/>
    <cellStyle name="20% - Accent1 2 5 2 4 3 5 2 2" xfId="13083" xr:uid="{EEF2E6FA-C473-460B-85EB-1627DD94AA99}"/>
    <cellStyle name="20% - Accent1 2 5 2 4 3 5 3" xfId="13084" xr:uid="{DDF53B30-1C0C-4E4B-BAEA-7A9D2BBED299}"/>
    <cellStyle name="20% - Accent1 2 5 2 4 3 6" xfId="13085" xr:uid="{0115C69E-AA00-489F-9F80-C8CDF82146B9}"/>
    <cellStyle name="20% - Accent1 2 5 2 4 3 6 2" xfId="13086" xr:uid="{CA68B829-F56C-4A30-A5AA-3C03E796B629}"/>
    <cellStyle name="20% - Accent1 2 5 2 4 3 6 2 2" xfId="13087" xr:uid="{31C40FA9-CBD2-4FC5-829F-B47597FD4E16}"/>
    <cellStyle name="20% - Accent1 2 5 2 4 3 6 3" xfId="13088" xr:uid="{FF2A1F4B-920B-42CA-9418-B5BDA2A0FC9E}"/>
    <cellStyle name="20% - Accent1 2 5 2 4 3 7" xfId="13089" xr:uid="{1303D785-DA88-46FF-A20C-7A0E763137BD}"/>
    <cellStyle name="20% - Accent1 2 5 2 4 3 7 2" xfId="13090" xr:uid="{45960317-F0F8-458D-BA05-CC8172246E3E}"/>
    <cellStyle name="20% - Accent1 2 5 2 4 3 8" xfId="13091" xr:uid="{01E5C139-2921-488D-80E6-174B1E7AEB9E}"/>
    <cellStyle name="20% - Accent1 2 5 2 4 3 8 2" xfId="13092" xr:uid="{0901EC6E-AC24-4970-A821-DC3BF6133073}"/>
    <cellStyle name="20% - Accent1 2 5 2 4 3 9" xfId="13093" xr:uid="{E9690BC0-52A1-4B98-8AEE-B6D065419B44}"/>
    <cellStyle name="20% - Accent1 2 5 2 4 4" xfId="13094" xr:uid="{E58A5790-98DF-461F-81B8-4323B863101E}"/>
    <cellStyle name="20% - Accent1 2 5 2 4 4 2" xfId="13095" xr:uid="{1C580E86-B1DE-47F3-BDE1-95B2B20DB004}"/>
    <cellStyle name="20% - Accent1 2 5 2 4 4 2 2" xfId="13096" xr:uid="{9DE503D1-6A29-45B6-A2ED-5F50DE7DFFAF}"/>
    <cellStyle name="20% - Accent1 2 5 2 4 4 2 2 2" xfId="13097" xr:uid="{09D78813-EF59-499D-848A-F878016FB443}"/>
    <cellStyle name="20% - Accent1 2 5 2 4 4 2 3" xfId="13098" xr:uid="{1DAC8696-14A5-4FF7-A74C-0BA6C68A491A}"/>
    <cellStyle name="20% - Accent1 2 5 2 4 4 3" xfId="13099" xr:uid="{13E14751-A14B-4488-836A-786470B3724A}"/>
    <cellStyle name="20% - Accent1 2 5 2 4 4 3 2" xfId="13100" xr:uid="{8623496C-D6B2-4ABF-BA6E-8A9A575A6D90}"/>
    <cellStyle name="20% - Accent1 2 5 2 4 4 4" xfId="13101" xr:uid="{6BBB5F55-329F-4DA0-9824-CF24DC7599B5}"/>
    <cellStyle name="20% - Accent1 2 5 2 4 5" xfId="13102" xr:uid="{BFAFD22C-7783-4BE6-97CF-07E62C6C9BE2}"/>
    <cellStyle name="20% - Accent1 2 5 2 4 5 2" xfId="13103" xr:uid="{7C0AE2A5-96C2-4FAC-A6DE-A57D995DDF44}"/>
    <cellStyle name="20% - Accent1 2 5 2 4 5 2 2" xfId="13104" xr:uid="{70938187-6701-46A3-A258-877F7A685EFA}"/>
    <cellStyle name="20% - Accent1 2 5 2 4 5 2 2 2" xfId="13105" xr:uid="{B8340CB1-2DCB-4D58-B560-A972EB05AEE6}"/>
    <cellStyle name="20% - Accent1 2 5 2 4 5 2 3" xfId="13106" xr:uid="{ED475500-5226-4EDA-BB23-606B0567E1A0}"/>
    <cellStyle name="20% - Accent1 2 5 2 4 5 3" xfId="13107" xr:uid="{F13BC3B3-CE1A-46CD-A6AB-370283CB96B4}"/>
    <cellStyle name="20% - Accent1 2 5 2 4 5 3 2" xfId="13108" xr:uid="{BA34DB1C-2550-45F0-BC69-F3BBB9D0D212}"/>
    <cellStyle name="20% - Accent1 2 5 2 4 5 4" xfId="13109" xr:uid="{1ABADA41-EB52-4933-977E-6CA8904CE021}"/>
    <cellStyle name="20% - Accent1 2 5 2 4 6" xfId="13110" xr:uid="{5AB92A9F-E5E4-483D-8571-9254A66C4419}"/>
    <cellStyle name="20% - Accent1 2 5 2 4 6 2" xfId="13111" xr:uid="{D7B10C37-86FC-4899-B784-1729C9B89CB4}"/>
    <cellStyle name="20% - Accent1 2 5 2 4 6 2 2" xfId="13112" xr:uid="{09A13FF5-BD3D-4A80-90BE-EFD8A126C577}"/>
    <cellStyle name="20% - Accent1 2 5 2 4 6 2 2 2" xfId="13113" xr:uid="{E0B3EEF7-8A77-4877-A115-F5AA8070C91D}"/>
    <cellStyle name="20% - Accent1 2 5 2 4 6 2 3" xfId="13114" xr:uid="{2B3E2DAC-1101-41CC-8CC6-A3A3093F5231}"/>
    <cellStyle name="20% - Accent1 2 5 2 4 6 3" xfId="13115" xr:uid="{A0D3988A-F73A-483B-A618-0BABD692F87C}"/>
    <cellStyle name="20% - Accent1 2 5 2 4 6 3 2" xfId="13116" xr:uid="{B9752352-ED6D-42EF-8B27-7E9CAA42F53A}"/>
    <cellStyle name="20% - Accent1 2 5 2 4 6 4" xfId="13117" xr:uid="{6B260A85-D406-4F1E-9212-125E688679CE}"/>
    <cellStyle name="20% - Accent1 2 5 2 4 7" xfId="13118" xr:uid="{549A505A-49F2-4F9C-9E18-49B55F4CC12F}"/>
    <cellStyle name="20% - Accent1 2 5 2 4 7 2" xfId="13119" xr:uid="{636A81A9-4F89-4B79-90EC-6C1D5F94489B}"/>
    <cellStyle name="20% - Accent1 2 5 2 4 7 2 2" xfId="13120" xr:uid="{12002B75-7989-4368-802F-3660166675ED}"/>
    <cellStyle name="20% - Accent1 2 5 2 4 7 3" xfId="13121" xr:uid="{88391404-66F0-4B42-BC43-68944C515288}"/>
    <cellStyle name="20% - Accent1 2 5 2 4 8" xfId="13122" xr:uid="{3A713964-8D19-4E75-B0DD-297DE9932810}"/>
    <cellStyle name="20% - Accent1 2 5 2 4 8 2" xfId="13123" xr:uid="{BC601D9E-3E85-4E3F-9E74-1C5442CF4D88}"/>
    <cellStyle name="20% - Accent1 2 5 2 4 8 2 2" xfId="13124" xr:uid="{23EA1D06-89B6-450A-9C56-BE07AD322B64}"/>
    <cellStyle name="20% - Accent1 2 5 2 4 8 3" xfId="13125" xr:uid="{5B55F8ED-0F6A-4FE3-87D7-9250263E9D4C}"/>
    <cellStyle name="20% - Accent1 2 5 2 4 9" xfId="13126" xr:uid="{10F69165-D063-4DE9-8751-535ECD2EA6D7}"/>
    <cellStyle name="20% - Accent1 2 5 2 4 9 2" xfId="13127" xr:uid="{7CB6A1C2-3FB7-47ED-85DC-B3562DFF89ED}"/>
    <cellStyle name="20% - Accent1 2 5 2 5" xfId="13128" xr:uid="{BB98A3C6-E812-4F7E-B645-00F0031453CD}"/>
    <cellStyle name="20% - Accent1 2 5 2 5 10" xfId="13129" xr:uid="{D4944AA8-B50D-41B8-A9B1-B33FDF3D6261}"/>
    <cellStyle name="20% - Accent1 2 5 2 5 10 2" xfId="13130" xr:uid="{CF6EA08E-DF58-430F-8758-09A521BD4522}"/>
    <cellStyle name="20% - Accent1 2 5 2 5 11" xfId="13131" xr:uid="{1753AA2F-97C1-4551-A09B-CFE237930A75}"/>
    <cellStyle name="20% - Accent1 2 5 2 5 2" xfId="13132" xr:uid="{B8C80272-39B7-4F87-82BA-1E3DACDB5711}"/>
    <cellStyle name="20% - Accent1 2 5 2 5 2 2" xfId="13133" xr:uid="{E23E7D10-1FFD-415C-A5CB-37CF3D68C1F9}"/>
    <cellStyle name="20% - Accent1 2 5 2 5 2 2 2" xfId="13134" xr:uid="{30F998CA-0784-430E-947E-BB7042CE77B5}"/>
    <cellStyle name="20% - Accent1 2 5 2 5 2 2 2 2" xfId="13135" xr:uid="{9E6CD50B-EC95-4B37-AAEB-29381FAB9624}"/>
    <cellStyle name="20% - Accent1 2 5 2 5 2 2 2 2 2" xfId="13136" xr:uid="{89EFA1C7-76C2-434D-9961-D85883DD1EC5}"/>
    <cellStyle name="20% - Accent1 2 5 2 5 2 2 2 3" xfId="13137" xr:uid="{64317D96-C433-4FAD-AF2C-C55CF89D1653}"/>
    <cellStyle name="20% - Accent1 2 5 2 5 2 2 3" xfId="13138" xr:uid="{7F1A307F-8E7F-43F0-BE3B-42E0E6D8599B}"/>
    <cellStyle name="20% - Accent1 2 5 2 5 2 2 3 2" xfId="13139" xr:uid="{AA7DEFF2-6006-4242-879C-EDDBC2417068}"/>
    <cellStyle name="20% - Accent1 2 5 2 5 2 2 4" xfId="13140" xr:uid="{297D5791-DA5B-4F10-A43D-3F05E4DE182B}"/>
    <cellStyle name="20% - Accent1 2 5 2 5 2 3" xfId="13141" xr:uid="{F8BEAC20-2C1B-4438-ACA5-65B7CBDA57CA}"/>
    <cellStyle name="20% - Accent1 2 5 2 5 2 3 2" xfId="13142" xr:uid="{A8F85493-A115-47C1-91A1-B5DD93A4058D}"/>
    <cellStyle name="20% - Accent1 2 5 2 5 2 3 2 2" xfId="13143" xr:uid="{1DE15164-D5AC-4DF0-B44E-47C24D59993D}"/>
    <cellStyle name="20% - Accent1 2 5 2 5 2 3 2 2 2" xfId="13144" xr:uid="{11E6C555-F237-4EA1-B190-55ABE88C811F}"/>
    <cellStyle name="20% - Accent1 2 5 2 5 2 3 2 3" xfId="13145" xr:uid="{34C519A9-58EB-4E82-AB92-496F03F6AAC8}"/>
    <cellStyle name="20% - Accent1 2 5 2 5 2 3 3" xfId="13146" xr:uid="{2FFFF9EB-AAB4-47F6-96B6-A1701AFB7D7D}"/>
    <cellStyle name="20% - Accent1 2 5 2 5 2 3 3 2" xfId="13147" xr:uid="{47BD719C-4F1E-4D0D-A34A-8179A185D945}"/>
    <cellStyle name="20% - Accent1 2 5 2 5 2 3 4" xfId="13148" xr:uid="{060ABCB0-B4C8-4448-9953-92D2004349C0}"/>
    <cellStyle name="20% - Accent1 2 5 2 5 2 4" xfId="13149" xr:uid="{A076DD8D-42F5-4A6D-90C3-9FE08BA08935}"/>
    <cellStyle name="20% - Accent1 2 5 2 5 2 4 2" xfId="13150" xr:uid="{A8AF3135-72BA-47EC-9291-B271AAB344F9}"/>
    <cellStyle name="20% - Accent1 2 5 2 5 2 4 2 2" xfId="13151" xr:uid="{E621ED6E-4D5F-4049-9E52-FC92F55683F7}"/>
    <cellStyle name="20% - Accent1 2 5 2 5 2 4 2 2 2" xfId="13152" xr:uid="{666149B3-D209-484B-9260-89201A5B2EB5}"/>
    <cellStyle name="20% - Accent1 2 5 2 5 2 4 2 3" xfId="13153" xr:uid="{98BE8392-E4BF-495A-AAC7-7F8E960BD85A}"/>
    <cellStyle name="20% - Accent1 2 5 2 5 2 4 3" xfId="13154" xr:uid="{1EFA227F-6905-415D-8E5B-EF8C9E3D0700}"/>
    <cellStyle name="20% - Accent1 2 5 2 5 2 4 3 2" xfId="13155" xr:uid="{67258CF2-DE50-42D9-958E-0ED3A0EF0A13}"/>
    <cellStyle name="20% - Accent1 2 5 2 5 2 4 4" xfId="13156" xr:uid="{38FACABC-3295-4E90-AF7F-5F48AA218A7D}"/>
    <cellStyle name="20% - Accent1 2 5 2 5 2 5" xfId="13157" xr:uid="{27AEFA00-F582-49A8-8C2F-57190983AC34}"/>
    <cellStyle name="20% - Accent1 2 5 2 5 2 5 2" xfId="13158" xr:uid="{0F4E3BC7-8C5E-4602-80BE-C5B4B4A4E5D1}"/>
    <cellStyle name="20% - Accent1 2 5 2 5 2 5 2 2" xfId="13159" xr:uid="{E1169A5F-48F3-4291-BA60-0E1BC1EA7A64}"/>
    <cellStyle name="20% - Accent1 2 5 2 5 2 5 3" xfId="13160" xr:uid="{39864509-755A-487E-8119-BFCC46E09DD2}"/>
    <cellStyle name="20% - Accent1 2 5 2 5 2 6" xfId="13161" xr:uid="{574F3C9A-2232-454E-8F83-19ED3BE9A5B2}"/>
    <cellStyle name="20% - Accent1 2 5 2 5 2 6 2" xfId="13162" xr:uid="{BE599C88-44CC-4B21-B677-4E3C39342238}"/>
    <cellStyle name="20% - Accent1 2 5 2 5 2 6 2 2" xfId="13163" xr:uid="{3B5A80A6-AB0B-4BDE-8910-07C7C29EBC35}"/>
    <cellStyle name="20% - Accent1 2 5 2 5 2 6 3" xfId="13164" xr:uid="{47361B0D-0E6E-44BC-BE04-BAF3237D078C}"/>
    <cellStyle name="20% - Accent1 2 5 2 5 2 7" xfId="13165" xr:uid="{C87BA925-D221-420D-9066-58289F545F67}"/>
    <cellStyle name="20% - Accent1 2 5 2 5 2 7 2" xfId="13166" xr:uid="{6569D83D-468B-40D5-8980-2712EF0F56DA}"/>
    <cellStyle name="20% - Accent1 2 5 2 5 2 8" xfId="13167" xr:uid="{1214792E-E413-4884-9BE9-911C3EA5DE02}"/>
    <cellStyle name="20% - Accent1 2 5 2 5 2 8 2" xfId="13168" xr:uid="{CE77DA39-CF25-44C8-85DD-3ACE0C03D2F2}"/>
    <cellStyle name="20% - Accent1 2 5 2 5 2 9" xfId="13169" xr:uid="{A5C4E69E-B78C-4A27-B558-96786B62B9AE}"/>
    <cellStyle name="20% - Accent1 2 5 2 5 3" xfId="13170" xr:uid="{A205EF66-7866-4C71-A7D9-7E22626E7AD9}"/>
    <cellStyle name="20% - Accent1 2 5 2 5 3 2" xfId="13171" xr:uid="{219366E6-6F3C-4564-923C-9DD9A9BAB89F}"/>
    <cellStyle name="20% - Accent1 2 5 2 5 3 2 2" xfId="13172" xr:uid="{BD087EB3-64D1-40C4-804A-D19F78425542}"/>
    <cellStyle name="20% - Accent1 2 5 2 5 3 2 2 2" xfId="13173" xr:uid="{F8169569-B37A-44D0-88A0-0EEEDCADA297}"/>
    <cellStyle name="20% - Accent1 2 5 2 5 3 2 2 2 2" xfId="13174" xr:uid="{AD4BDEA2-C4A8-4572-8D9B-EF3769468E68}"/>
    <cellStyle name="20% - Accent1 2 5 2 5 3 2 2 3" xfId="13175" xr:uid="{94C1F3C0-D236-4909-A46E-378E7868B2E2}"/>
    <cellStyle name="20% - Accent1 2 5 2 5 3 2 3" xfId="13176" xr:uid="{00201F03-E9CF-4057-A8C3-ADBEFBBD668B}"/>
    <cellStyle name="20% - Accent1 2 5 2 5 3 2 3 2" xfId="13177" xr:uid="{1158A53E-AE18-400F-8592-110FA511988B}"/>
    <cellStyle name="20% - Accent1 2 5 2 5 3 2 4" xfId="13178" xr:uid="{BC9DFF09-82DB-4601-877E-CE5968B4950A}"/>
    <cellStyle name="20% - Accent1 2 5 2 5 3 3" xfId="13179" xr:uid="{4688D1E1-0E79-412C-9501-067A79024499}"/>
    <cellStyle name="20% - Accent1 2 5 2 5 3 3 2" xfId="13180" xr:uid="{3121872A-59D9-44E3-A874-F5A1CDE7A796}"/>
    <cellStyle name="20% - Accent1 2 5 2 5 3 3 2 2" xfId="13181" xr:uid="{DA28B97F-599F-4A7D-A512-B046DFB68BD4}"/>
    <cellStyle name="20% - Accent1 2 5 2 5 3 3 2 2 2" xfId="13182" xr:uid="{B98F070D-3AD5-48F0-B7B9-B30A5707C130}"/>
    <cellStyle name="20% - Accent1 2 5 2 5 3 3 2 3" xfId="13183" xr:uid="{17152423-D825-4E4D-B7CB-983BF2E1785C}"/>
    <cellStyle name="20% - Accent1 2 5 2 5 3 3 3" xfId="13184" xr:uid="{44F5A7EB-7D7B-4B91-8AC0-A0EF3817517F}"/>
    <cellStyle name="20% - Accent1 2 5 2 5 3 3 3 2" xfId="13185" xr:uid="{2820C4B4-5CC1-4A2E-A3F2-7E8378256DC7}"/>
    <cellStyle name="20% - Accent1 2 5 2 5 3 3 4" xfId="13186" xr:uid="{E578209B-A801-42A1-B5F1-A81387A33E11}"/>
    <cellStyle name="20% - Accent1 2 5 2 5 3 4" xfId="13187" xr:uid="{398E5CDB-AEA9-4050-9DDE-C0F7662B2C82}"/>
    <cellStyle name="20% - Accent1 2 5 2 5 3 4 2" xfId="13188" xr:uid="{958FD80A-728F-42B8-BA41-AEEFE5622D62}"/>
    <cellStyle name="20% - Accent1 2 5 2 5 3 4 2 2" xfId="13189" xr:uid="{A5E945AB-231E-438C-9E9A-5CEBE6119F98}"/>
    <cellStyle name="20% - Accent1 2 5 2 5 3 4 2 2 2" xfId="13190" xr:uid="{1D68D0B3-2D8B-42E6-923B-74329606F673}"/>
    <cellStyle name="20% - Accent1 2 5 2 5 3 4 2 3" xfId="13191" xr:uid="{8394A255-C77F-49F4-9941-BF6AEF539038}"/>
    <cellStyle name="20% - Accent1 2 5 2 5 3 4 3" xfId="13192" xr:uid="{8585B179-9F7E-41B1-861A-3DE9830BDE23}"/>
    <cellStyle name="20% - Accent1 2 5 2 5 3 4 3 2" xfId="13193" xr:uid="{62E4D4A2-68E5-4C5E-B63E-87DA6B9FC7F7}"/>
    <cellStyle name="20% - Accent1 2 5 2 5 3 4 4" xfId="13194" xr:uid="{4EB3CB6B-4227-4D31-9213-332C7D10816A}"/>
    <cellStyle name="20% - Accent1 2 5 2 5 3 5" xfId="13195" xr:uid="{EA48043D-5CB3-4AFF-BB7B-6AC9BE51B932}"/>
    <cellStyle name="20% - Accent1 2 5 2 5 3 5 2" xfId="13196" xr:uid="{07675867-7F84-437C-BF47-8912984641B9}"/>
    <cellStyle name="20% - Accent1 2 5 2 5 3 5 2 2" xfId="13197" xr:uid="{5DDC8FD5-FE25-4F5E-BF76-E0EC8EE53A75}"/>
    <cellStyle name="20% - Accent1 2 5 2 5 3 5 3" xfId="13198" xr:uid="{D9D55194-6246-4DB7-989F-AB7991E92D0A}"/>
    <cellStyle name="20% - Accent1 2 5 2 5 3 6" xfId="13199" xr:uid="{422F2920-AA15-4AE7-AC0B-C983C8F29942}"/>
    <cellStyle name="20% - Accent1 2 5 2 5 3 6 2" xfId="13200" xr:uid="{F8161F1C-F008-4621-9932-F5AE09BEB553}"/>
    <cellStyle name="20% - Accent1 2 5 2 5 3 6 2 2" xfId="13201" xr:uid="{6A52226F-5E69-41DD-B95D-71BBA0089D8C}"/>
    <cellStyle name="20% - Accent1 2 5 2 5 3 6 3" xfId="13202" xr:uid="{7FFDF953-08AE-4B97-BBA1-CD23BF418309}"/>
    <cellStyle name="20% - Accent1 2 5 2 5 3 7" xfId="13203" xr:uid="{6220BE5F-3E31-4DBD-8CCF-DEC6D9BFD85D}"/>
    <cellStyle name="20% - Accent1 2 5 2 5 3 7 2" xfId="13204" xr:uid="{537270AE-D49B-4A48-A63C-357E42442B25}"/>
    <cellStyle name="20% - Accent1 2 5 2 5 3 8" xfId="13205" xr:uid="{4B893B04-1110-4B4B-A6CD-951EC91632B8}"/>
    <cellStyle name="20% - Accent1 2 5 2 5 3 8 2" xfId="13206" xr:uid="{C0FD8B99-950A-4FF8-B09D-F29EF3B7B9A4}"/>
    <cellStyle name="20% - Accent1 2 5 2 5 3 9" xfId="13207" xr:uid="{21C8776E-5D3A-4E5F-B397-2AF23D1CDE54}"/>
    <cellStyle name="20% - Accent1 2 5 2 5 4" xfId="13208" xr:uid="{1F3863EA-8187-4614-8CC3-F747621E0876}"/>
    <cellStyle name="20% - Accent1 2 5 2 5 4 2" xfId="13209" xr:uid="{FABBAE97-9D99-47E2-835C-320A9EB607DF}"/>
    <cellStyle name="20% - Accent1 2 5 2 5 4 2 2" xfId="13210" xr:uid="{B9DB63D5-0D7A-4127-B253-0EC8C0F05815}"/>
    <cellStyle name="20% - Accent1 2 5 2 5 4 2 2 2" xfId="13211" xr:uid="{6E9EF233-5E5B-4F3B-85FE-0429348A460D}"/>
    <cellStyle name="20% - Accent1 2 5 2 5 4 2 3" xfId="13212" xr:uid="{EF8FFE73-A7F6-4848-A77F-11764537A458}"/>
    <cellStyle name="20% - Accent1 2 5 2 5 4 3" xfId="13213" xr:uid="{30C6E8BC-BD3D-450B-BC2D-50F96A24DCCF}"/>
    <cellStyle name="20% - Accent1 2 5 2 5 4 3 2" xfId="13214" xr:uid="{32652522-76F8-43C8-83AF-253E982F0DC3}"/>
    <cellStyle name="20% - Accent1 2 5 2 5 4 4" xfId="13215" xr:uid="{9C18B23E-3F84-4EF0-9B4D-E748005BC4DD}"/>
    <cellStyle name="20% - Accent1 2 5 2 5 5" xfId="13216" xr:uid="{38119C15-AA97-41A4-95F4-96A4C142173B}"/>
    <cellStyle name="20% - Accent1 2 5 2 5 5 2" xfId="13217" xr:uid="{389E7B4D-EAEF-4961-9FF8-1D776FBBD944}"/>
    <cellStyle name="20% - Accent1 2 5 2 5 5 2 2" xfId="13218" xr:uid="{150BB6F8-62D4-4A35-A630-75E40DDA8272}"/>
    <cellStyle name="20% - Accent1 2 5 2 5 5 2 2 2" xfId="13219" xr:uid="{F98942F6-92C5-4D7F-B51B-414BE894FEDE}"/>
    <cellStyle name="20% - Accent1 2 5 2 5 5 2 3" xfId="13220" xr:uid="{D9A2C089-6F43-48F1-B207-8837D3B742D6}"/>
    <cellStyle name="20% - Accent1 2 5 2 5 5 3" xfId="13221" xr:uid="{BCCF989C-6A52-480B-B186-5E9786E357AA}"/>
    <cellStyle name="20% - Accent1 2 5 2 5 5 3 2" xfId="13222" xr:uid="{49C47E41-6798-4D97-A65D-CDE82A422CD7}"/>
    <cellStyle name="20% - Accent1 2 5 2 5 5 4" xfId="13223" xr:uid="{CA08FEC6-6FEC-4427-B886-30E4DEFD73AE}"/>
    <cellStyle name="20% - Accent1 2 5 2 5 6" xfId="13224" xr:uid="{A58E8E36-4E2D-4640-82D5-9DACA41950FA}"/>
    <cellStyle name="20% - Accent1 2 5 2 5 6 2" xfId="13225" xr:uid="{E00E1959-D50F-4D5F-80CC-067D1E8D2579}"/>
    <cellStyle name="20% - Accent1 2 5 2 5 6 2 2" xfId="13226" xr:uid="{B3B1DA6D-A37D-44F1-B325-965DB5893DAF}"/>
    <cellStyle name="20% - Accent1 2 5 2 5 6 2 2 2" xfId="13227" xr:uid="{9E01D42C-595B-40AB-B048-3DD1AEDE9630}"/>
    <cellStyle name="20% - Accent1 2 5 2 5 6 2 3" xfId="13228" xr:uid="{A2D0C4E0-14FE-4BD5-BDF2-FB0A3EFD8957}"/>
    <cellStyle name="20% - Accent1 2 5 2 5 6 3" xfId="13229" xr:uid="{DF6EFE83-E909-4B99-A988-E0C2367C1EE0}"/>
    <cellStyle name="20% - Accent1 2 5 2 5 6 3 2" xfId="13230" xr:uid="{677952B7-98E1-4A31-8262-B1E33DC59CF5}"/>
    <cellStyle name="20% - Accent1 2 5 2 5 6 4" xfId="13231" xr:uid="{51027970-DAD4-4E5C-A5B4-82A5C9C3FA42}"/>
    <cellStyle name="20% - Accent1 2 5 2 5 7" xfId="13232" xr:uid="{2C590927-CE5F-4766-8962-A00FE3B4ABA6}"/>
    <cellStyle name="20% - Accent1 2 5 2 5 7 2" xfId="13233" xr:uid="{E99496B1-FC5B-4780-B46D-03CDF9DCB502}"/>
    <cellStyle name="20% - Accent1 2 5 2 5 7 2 2" xfId="13234" xr:uid="{9A8386F5-12A4-4320-9C88-F224F440375A}"/>
    <cellStyle name="20% - Accent1 2 5 2 5 7 3" xfId="13235" xr:uid="{E5561EED-7961-48BD-95AF-B52AEC3590B4}"/>
    <cellStyle name="20% - Accent1 2 5 2 5 8" xfId="13236" xr:uid="{31635E6B-3C68-4715-9114-BA15BF2251D6}"/>
    <cellStyle name="20% - Accent1 2 5 2 5 8 2" xfId="13237" xr:uid="{C80CA055-8896-4E1D-B820-E725ACE6C5E9}"/>
    <cellStyle name="20% - Accent1 2 5 2 5 8 2 2" xfId="13238" xr:uid="{D84A3F5A-6B87-4DE2-9419-36C84E43C8A7}"/>
    <cellStyle name="20% - Accent1 2 5 2 5 8 3" xfId="13239" xr:uid="{B4231DA7-8E99-4FC0-BFA4-9542E01B22F4}"/>
    <cellStyle name="20% - Accent1 2 5 2 5 9" xfId="13240" xr:uid="{D1A3DAA2-E3C7-45C6-95E6-9F643CF439D9}"/>
    <cellStyle name="20% - Accent1 2 5 2 5 9 2" xfId="13241" xr:uid="{7F336385-44FD-4C3E-83A5-E1A22F7BE663}"/>
    <cellStyle name="20% - Accent1 2 5 2 6" xfId="13242" xr:uid="{70903C84-1C86-45FA-A426-D7AF92C2082E}"/>
    <cellStyle name="20% - Accent1 2 5 2 6 2" xfId="13243" xr:uid="{DE016008-976D-49B5-8991-A64A4EF6DB21}"/>
    <cellStyle name="20% - Accent1 2 5 2 6 2 2" xfId="13244" xr:uid="{83DCCB06-7E38-4063-8F0F-3BE629E1810C}"/>
    <cellStyle name="20% - Accent1 2 5 2 6 2 2 2" xfId="13245" xr:uid="{A0D3B847-DB22-4FC8-8F0D-9292D5CD00E5}"/>
    <cellStyle name="20% - Accent1 2 5 2 6 2 2 2 2" xfId="13246" xr:uid="{127481EA-1599-4EFF-8177-8DFC617A8236}"/>
    <cellStyle name="20% - Accent1 2 5 2 6 2 2 3" xfId="13247" xr:uid="{F3D3A4CB-3FD5-49E3-ACDC-DE5FEE5B454B}"/>
    <cellStyle name="20% - Accent1 2 5 2 6 2 3" xfId="13248" xr:uid="{FA755796-D870-497F-9FEF-E64BF65049A1}"/>
    <cellStyle name="20% - Accent1 2 5 2 6 2 3 2" xfId="13249" xr:uid="{0A8D0DEC-B2B2-47F1-89DD-F4F1CDAF1C70}"/>
    <cellStyle name="20% - Accent1 2 5 2 6 2 4" xfId="13250" xr:uid="{BF5D123E-79AC-4234-8AFD-698A552661B5}"/>
    <cellStyle name="20% - Accent1 2 5 2 6 3" xfId="13251" xr:uid="{2E4BE9B2-12E6-423D-B53F-5270CF6B2BEA}"/>
    <cellStyle name="20% - Accent1 2 5 2 6 3 2" xfId="13252" xr:uid="{3A0270DC-8661-42F3-932C-F3EB5355CCAD}"/>
    <cellStyle name="20% - Accent1 2 5 2 6 3 2 2" xfId="13253" xr:uid="{78B5E66F-A885-4ECC-8933-5C9A160978D8}"/>
    <cellStyle name="20% - Accent1 2 5 2 6 3 2 2 2" xfId="13254" xr:uid="{8A404DCD-CBD8-4464-B410-4D41560A93B4}"/>
    <cellStyle name="20% - Accent1 2 5 2 6 3 2 3" xfId="13255" xr:uid="{0CCD6972-DA36-48C4-8957-BBAE28F87B17}"/>
    <cellStyle name="20% - Accent1 2 5 2 6 3 3" xfId="13256" xr:uid="{3355DFB5-E9BF-4424-A0B7-368B4BC91425}"/>
    <cellStyle name="20% - Accent1 2 5 2 6 3 3 2" xfId="13257" xr:uid="{E717D2AA-2621-4A5B-9172-1C2E4C330AF3}"/>
    <cellStyle name="20% - Accent1 2 5 2 6 3 4" xfId="13258" xr:uid="{D3DE86BA-A016-4DE3-9C48-F882864CBE9D}"/>
    <cellStyle name="20% - Accent1 2 5 2 6 4" xfId="13259" xr:uid="{AA57C3A4-5485-45F3-BF65-941A6BD51C59}"/>
    <cellStyle name="20% - Accent1 2 5 2 6 4 2" xfId="13260" xr:uid="{8E5A865A-FF22-4059-8BB8-2941ECDD57B5}"/>
    <cellStyle name="20% - Accent1 2 5 2 6 4 2 2" xfId="13261" xr:uid="{E7874C6C-8816-43CD-8235-42BA82A10EE3}"/>
    <cellStyle name="20% - Accent1 2 5 2 6 4 2 2 2" xfId="13262" xr:uid="{57233E8E-AB7D-44C3-9AB9-0BF44DFE0782}"/>
    <cellStyle name="20% - Accent1 2 5 2 6 4 2 3" xfId="13263" xr:uid="{57017100-F6DF-4B23-BE73-2000E5F4B814}"/>
    <cellStyle name="20% - Accent1 2 5 2 6 4 3" xfId="13264" xr:uid="{514D2042-F29C-475B-9AB8-9D65C945AAA4}"/>
    <cellStyle name="20% - Accent1 2 5 2 6 4 3 2" xfId="13265" xr:uid="{5A9A1B39-DAFF-4447-87BF-BE2DD660BE93}"/>
    <cellStyle name="20% - Accent1 2 5 2 6 4 4" xfId="13266" xr:uid="{86D27F09-B6E2-4619-8C4D-8F52480345F9}"/>
    <cellStyle name="20% - Accent1 2 5 2 6 5" xfId="13267" xr:uid="{0CB1C3CE-6192-41A8-95A0-7BC6A1B12FB1}"/>
    <cellStyle name="20% - Accent1 2 5 2 6 5 2" xfId="13268" xr:uid="{A90B9611-E621-489A-AC8D-380E97520DAF}"/>
    <cellStyle name="20% - Accent1 2 5 2 6 5 2 2" xfId="13269" xr:uid="{6752CEEB-DFD7-42D8-B740-90A4E4F39ED3}"/>
    <cellStyle name="20% - Accent1 2 5 2 6 5 3" xfId="13270" xr:uid="{18CE2309-3AFA-494C-BFBC-FC086D647D8F}"/>
    <cellStyle name="20% - Accent1 2 5 2 6 6" xfId="13271" xr:uid="{367D00C5-E302-4DBF-98BC-27A8BEED084F}"/>
    <cellStyle name="20% - Accent1 2 5 2 6 6 2" xfId="13272" xr:uid="{76DAFA3C-31BF-4CE8-8D08-FA38309A04B0}"/>
    <cellStyle name="20% - Accent1 2 5 2 6 6 2 2" xfId="13273" xr:uid="{16891933-65C6-41C4-B00C-94B100B88AFA}"/>
    <cellStyle name="20% - Accent1 2 5 2 6 6 3" xfId="13274" xr:uid="{DA7BEF49-C8AF-4B68-BE10-5B10E7D308EA}"/>
    <cellStyle name="20% - Accent1 2 5 2 6 7" xfId="13275" xr:uid="{3BD4D851-9EEE-43E2-A686-725288527A8A}"/>
    <cellStyle name="20% - Accent1 2 5 2 6 7 2" xfId="13276" xr:uid="{47B8886E-20B2-4FE5-BADF-11FA33682153}"/>
    <cellStyle name="20% - Accent1 2 5 2 6 8" xfId="13277" xr:uid="{FF224C2A-D358-4663-8B5A-D95333770C6F}"/>
    <cellStyle name="20% - Accent1 2 5 2 6 8 2" xfId="13278" xr:uid="{CC1ADE63-DBA5-4087-B00F-F8B2A80A5C9A}"/>
    <cellStyle name="20% - Accent1 2 5 2 6 9" xfId="13279" xr:uid="{3224078E-03D4-420B-8790-A26F201246F8}"/>
    <cellStyle name="20% - Accent1 2 5 2 7" xfId="13280" xr:uid="{941B859E-9F83-453D-B86D-D1A63054CF2B}"/>
    <cellStyle name="20% - Accent1 2 5 2 7 2" xfId="13281" xr:uid="{4BBBBC91-7CD2-49AC-A037-5C0EC914508A}"/>
    <cellStyle name="20% - Accent1 2 5 2 7 2 2" xfId="13282" xr:uid="{EDBA3B03-B7FE-4012-A294-11C1E64993C3}"/>
    <cellStyle name="20% - Accent1 2 5 2 7 2 2 2" xfId="13283" xr:uid="{64D3DD4C-48B6-4C3C-910A-33D30B38DB05}"/>
    <cellStyle name="20% - Accent1 2 5 2 7 2 2 2 2" xfId="13284" xr:uid="{0741C0F2-F948-47E9-864D-0113C0E41089}"/>
    <cellStyle name="20% - Accent1 2 5 2 7 2 2 3" xfId="13285" xr:uid="{53733AEA-DF08-4BCF-9EF5-EFEA0DB094A3}"/>
    <cellStyle name="20% - Accent1 2 5 2 7 2 3" xfId="13286" xr:uid="{C26FFF64-FC20-4FC7-BB5A-F8948F22D5B7}"/>
    <cellStyle name="20% - Accent1 2 5 2 7 2 3 2" xfId="13287" xr:uid="{BF1AEE6E-5F3E-408E-935C-04C799F095F9}"/>
    <cellStyle name="20% - Accent1 2 5 2 7 2 4" xfId="13288" xr:uid="{0D37F75F-22D1-4FC2-A269-4F292850981B}"/>
    <cellStyle name="20% - Accent1 2 5 2 7 3" xfId="13289" xr:uid="{117EC1CF-AAC5-4479-BA17-9D3F0470B81C}"/>
    <cellStyle name="20% - Accent1 2 5 2 7 3 2" xfId="13290" xr:uid="{5C2E3392-92BD-4EEC-88EE-FB117AE3B242}"/>
    <cellStyle name="20% - Accent1 2 5 2 7 3 2 2" xfId="13291" xr:uid="{467AE939-8E00-4BD0-9342-D34D078570E1}"/>
    <cellStyle name="20% - Accent1 2 5 2 7 3 2 2 2" xfId="13292" xr:uid="{8DB21D87-31E5-480C-95C9-5474D996E0C7}"/>
    <cellStyle name="20% - Accent1 2 5 2 7 3 2 3" xfId="13293" xr:uid="{5ECED393-E4C4-4B70-8B1A-0EE9359354F8}"/>
    <cellStyle name="20% - Accent1 2 5 2 7 3 3" xfId="13294" xr:uid="{5D529282-B5FB-417E-8F1C-833975E411C1}"/>
    <cellStyle name="20% - Accent1 2 5 2 7 3 3 2" xfId="13295" xr:uid="{C5BFE8DC-4A35-4BEB-8023-2D3C0CB416A9}"/>
    <cellStyle name="20% - Accent1 2 5 2 7 3 4" xfId="13296" xr:uid="{F124E838-4C40-4F3D-A65F-9B2D912C5D3D}"/>
    <cellStyle name="20% - Accent1 2 5 2 7 4" xfId="13297" xr:uid="{33E10FCF-022C-407A-9557-F77CA96BB996}"/>
    <cellStyle name="20% - Accent1 2 5 2 7 4 2" xfId="13298" xr:uid="{28DFF06F-B0F5-49D8-9E0E-7FF7647F4FDA}"/>
    <cellStyle name="20% - Accent1 2 5 2 7 4 2 2" xfId="13299" xr:uid="{9B3922E7-6BFF-46DD-B350-19370D225888}"/>
    <cellStyle name="20% - Accent1 2 5 2 7 4 2 2 2" xfId="13300" xr:uid="{E61BE21A-EA45-4E54-B781-EF861EA8E779}"/>
    <cellStyle name="20% - Accent1 2 5 2 7 4 2 3" xfId="13301" xr:uid="{6DC2D73B-92E5-4397-B6B5-19AD98FC8C3E}"/>
    <cellStyle name="20% - Accent1 2 5 2 7 4 3" xfId="13302" xr:uid="{A96D6DDC-B882-4091-B560-7DC5F9611814}"/>
    <cellStyle name="20% - Accent1 2 5 2 7 4 3 2" xfId="13303" xr:uid="{A89DEA18-C5C8-46A6-8526-23BA3723A48F}"/>
    <cellStyle name="20% - Accent1 2 5 2 7 4 4" xfId="13304" xr:uid="{D4784A12-3691-47E6-9E7D-8DE9A7770E94}"/>
    <cellStyle name="20% - Accent1 2 5 2 7 5" xfId="13305" xr:uid="{4187526D-5BF9-4150-B70F-F1ED3181A4BA}"/>
    <cellStyle name="20% - Accent1 2 5 2 7 5 2" xfId="13306" xr:uid="{BC6AFB7D-18BC-4EC0-AE9D-F0A1BBD5D88D}"/>
    <cellStyle name="20% - Accent1 2 5 2 7 5 2 2" xfId="13307" xr:uid="{6861FCAF-5C87-4B95-B26E-74B3BFE5E86A}"/>
    <cellStyle name="20% - Accent1 2 5 2 7 5 3" xfId="13308" xr:uid="{CB350DE5-E3A9-47A7-B9D5-A493DB8AA3D7}"/>
    <cellStyle name="20% - Accent1 2 5 2 7 6" xfId="13309" xr:uid="{6C805602-825D-4F17-85E3-89123CBD3377}"/>
    <cellStyle name="20% - Accent1 2 5 2 7 6 2" xfId="13310" xr:uid="{50738A66-7850-4369-9773-BBCB84194BFE}"/>
    <cellStyle name="20% - Accent1 2 5 2 7 6 2 2" xfId="13311" xr:uid="{6397C8C9-A434-4601-BF48-6DF0C744C4F7}"/>
    <cellStyle name="20% - Accent1 2 5 2 7 6 3" xfId="13312" xr:uid="{8436537E-EA16-4872-B80A-D0117E8AA418}"/>
    <cellStyle name="20% - Accent1 2 5 2 7 7" xfId="13313" xr:uid="{9DEE87DE-32B7-4DCE-BA5D-4CD812041106}"/>
    <cellStyle name="20% - Accent1 2 5 2 7 7 2" xfId="13314" xr:uid="{BFFC4912-A107-427C-B498-FB75B37B1523}"/>
    <cellStyle name="20% - Accent1 2 5 2 7 8" xfId="13315" xr:uid="{E76DCEC7-57FF-4E70-BDB6-6B28C2F560BE}"/>
    <cellStyle name="20% - Accent1 2 5 2 7 8 2" xfId="13316" xr:uid="{64AA52E3-73C0-45FE-9D30-9903114E0365}"/>
    <cellStyle name="20% - Accent1 2 5 2 7 9" xfId="13317" xr:uid="{F4F8D536-EED4-46D3-A708-B606F4EE26F3}"/>
    <cellStyle name="20% - Accent1 2 5 2 8" xfId="13318" xr:uid="{4393FCEF-A400-46AE-BB7F-7D6D16CC3746}"/>
    <cellStyle name="20% - Accent1 2 5 2 8 2" xfId="13319" xr:uid="{B67595EA-01B1-47A0-8DD0-3CB18B270346}"/>
    <cellStyle name="20% - Accent1 2 5 2 8 2 2" xfId="13320" xr:uid="{60A26D60-18E9-4BE3-8610-473A706040BB}"/>
    <cellStyle name="20% - Accent1 2 5 2 8 2 2 2" xfId="13321" xr:uid="{C43E3BA7-C3C6-4695-BE7F-FC84FA0FF9DC}"/>
    <cellStyle name="20% - Accent1 2 5 2 8 2 3" xfId="13322" xr:uid="{117FF474-D06B-41AE-B51F-561C2FF6033E}"/>
    <cellStyle name="20% - Accent1 2 5 2 8 3" xfId="13323" xr:uid="{1336901D-B2DD-473D-AC22-22ED873C5DAD}"/>
    <cellStyle name="20% - Accent1 2 5 2 8 3 2" xfId="13324" xr:uid="{C30FAE98-9861-470D-87EF-D26D08413CC0}"/>
    <cellStyle name="20% - Accent1 2 5 2 8 4" xfId="13325" xr:uid="{D3C3E5A9-8577-4D50-8518-98928070B039}"/>
    <cellStyle name="20% - Accent1 2 5 2 9" xfId="13326" xr:uid="{A0688DC9-F2F1-4F64-AD47-F066EF566D64}"/>
    <cellStyle name="20% - Accent1 2 5 2 9 2" xfId="13327" xr:uid="{07CB50DA-0328-4EFA-A694-59B0860DD358}"/>
    <cellStyle name="20% - Accent1 2 5 2 9 2 2" xfId="13328" xr:uid="{89B70DE4-93D2-4CEA-9EF6-15324A2D4BF9}"/>
    <cellStyle name="20% - Accent1 2 5 2 9 2 2 2" xfId="13329" xr:uid="{294C9FF7-46AA-4DAA-A3E3-7BA8ED5B730D}"/>
    <cellStyle name="20% - Accent1 2 5 2 9 2 3" xfId="13330" xr:uid="{959B7354-0A15-48A5-91F3-1AECC20B40A2}"/>
    <cellStyle name="20% - Accent1 2 5 2 9 3" xfId="13331" xr:uid="{6DE85865-D389-4575-82D9-6F81D708BFA8}"/>
    <cellStyle name="20% - Accent1 2 5 2 9 3 2" xfId="13332" xr:uid="{FCF39136-BF81-40D2-843D-0B51069B0185}"/>
    <cellStyle name="20% - Accent1 2 5 2 9 4" xfId="13333" xr:uid="{DB242482-FAFB-4B22-ADDF-ABA118790F13}"/>
    <cellStyle name="20% - Accent1 2 5 3" xfId="13334" xr:uid="{FF31CA90-EA01-4FB3-B5BB-5640F07039C2}"/>
    <cellStyle name="20% - Accent1 2 5 3 10" xfId="13335" xr:uid="{972AB572-A360-4BE1-8D97-A616E8603C82}"/>
    <cellStyle name="20% - Accent1 2 5 3 10 2" xfId="13336" xr:uid="{4728A0C0-B5CC-4961-A4D3-8042249116F1}"/>
    <cellStyle name="20% - Accent1 2 5 3 10 2 2" xfId="13337" xr:uid="{8DD43730-0FC0-49EC-837C-A69A4CE15321}"/>
    <cellStyle name="20% - Accent1 2 5 3 10 3" xfId="13338" xr:uid="{302D3F69-7F7A-4DE1-AFBB-95DEAB726BBD}"/>
    <cellStyle name="20% - Accent1 2 5 3 11" xfId="13339" xr:uid="{93AD1424-3EE8-4D97-BEEF-CC5719254FF0}"/>
    <cellStyle name="20% - Accent1 2 5 3 11 2" xfId="13340" xr:uid="{48580946-0811-47EA-B66A-615F3774C8E8}"/>
    <cellStyle name="20% - Accent1 2 5 3 11 2 2" xfId="13341" xr:uid="{B1F164C0-BA6F-4E47-BFF7-F7C54AB09FEB}"/>
    <cellStyle name="20% - Accent1 2 5 3 11 3" xfId="13342" xr:uid="{C4BCCE97-3745-46A7-8661-A6F775F0B481}"/>
    <cellStyle name="20% - Accent1 2 5 3 12" xfId="13343" xr:uid="{CBF12664-853C-4097-A02B-8DF8B4D9B07D}"/>
    <cellStyle name="20% - Accent1 2 5 3 12 2" xfId="13344" xr:uid="{33C1D57B-96C2-4C69-9E4D-FC9A2ACED0E8}"/>
    <cellStyle name="20% - Accent1 2 5 3 13" xfId="13345" xr:uid="{AF817DAD-C93E-43F7-9C7B-C786433DC14B}"/>
    <cellStyle name="20% - Accent1 2 5 3 13 2" xfId="13346" xr:uid="{E0B372DD-B85E-401F-A44A-8ED22F399DEB}"/>
    <cellStyle name="20% - Accent1 2 5 3 14" xfId="13347" xr:uid="{82214935-6404-479E-9BE6-5E1644736CA0}"/>
    <cellStyle name="20% - Accent1 2 5 3 2" xfId="13348" xr:uid="{8EA13D38-D691-4A47-957F-AA97348E8823}"/>
    <cellStyle name="20% - Accent1 2 5 3 2 10" xfId="13349" xr:uid="{09A9C54A-205B-4425-987F-68CDB3103050}"/>
    <cellStyle name="20% - Accent1 2 5 3 2 10 2" xfId="13350" xr:uid="{9929D4B6-A786-4461-97CE-45A2359BEED8}"/>
    <cellStyle name="20% - Accent1 2 5 3 2 11" xfId="13351" xr:uid="{0C496A73-754E-473D-9528-8AEC8B936100}"/>
    <cellStyle name="20% - Accent1 2 5 3 2 2" xfId="13352" xr:uid="{5E16C4FA-BA4A-4D4D-8868-A02BA871481F}"/>
    <cellStyle name="20% - Accent1 2 5 3 2 2 2" xfId="13353" xr:uid="{26FECA2E-A24D-4B7D-B5A6-B34FEEC18303}"/>
    <cellStyle name="20% - Accent1 2 5 3 2 2 2 2" xfId="13354" xr:uid="{D4E92A03-A5B4-443A-A61F-7E402CED848D}"/>
    <cellStyle name="20% - Accent1 2 5 3 2 2 2 2 2" xfId="13355" xr:uid="{7B8221EB-3957-4325-B941-F2998BB0895B}"/>
    <cellStyle name="20% - Accent1 2 5 3 2 2 2 2 2 2" xfId="13356" xr:uid="{7CC42CD0-1983-435E-9B3E-8B939FAEEF0E}"/>
    <cellStyle name="20% - Accent1 2 5 3 2 2 2 2 3" xfId="13357" xr:uid="{6DF6F6CF-35D7-45E4-BF54-4459CF31CA5E}"/>
    <cellStyle name="20% - Accent1 2 5 3 2 2 2 3" xfId="13358" xr:uid="{CA84668F-147E-49EB-9CF2-E4D0CCB1E863}"/>
    <cellStyle name="20% - Accent1 2 5 3 2 2 2 3 2" xfId="13359" xr:uid="{1F7E0E7D-DEBD-46A0-A86B-8953F272A0C9}"/>
    <cellStyle name="20% - Accent1 2 5 3 2 2 2 4" xfId="13360" xr:uid="{BF989648-3362-4E86-AC27-AF25098ABBDF}"/>
    <cellStyle name="20% - Accent1 2 5 3 2 2 3" xfId="13361" xr:uid="{FFA21FB2-0A03-4295-ACE0-566DE248688E}"/>
    <cellStyle name="20% - Accent1 2 5 3 2 2 3 2" xfId="13362" xr:uid="{D96970A9-BD43-4C07-914C-A45AC8A80E45}"/>
    <cellStyle name="20% - Accent1 2 5 3 2 2 3 2 2" xfId="13363" xr:uid="{9FAF0B52-D8CD-4B63-A8BC-A4A2C793C0B4}"/>
    <cellStyle name="20% - Accent1 2 5 3 2 2 3 2 2 2" xfId="13364" xr:uid="{06CF673B-DBA5-44C8-BA55-94A54F025538}"/>
    <cellStyle name="20% - Accent1 2 5 3 2 2 3 2 3" xfId="13365" xr:uid="{FFCFE5BE-B31F-4F58-8CC5-D85B6D5DEE0C}"/>
    <cellStyle name="20% - Accent1 2 5 3 2 2 3 3" xfId="13366" xr:uid="{05D56DA2-9644-4ED0-8C3F-933EA08E724D}"/>
    <cellStyle name="20% - Accent1 2 5 3 2 2 3 3 2" xfId="13367" xr:uid="{1E1909E3-0674-4F40-9571-E640A1B7DD57}"/>
    <cellStyle name="20% - Accent1 2 5 3 2 2 3 4" xfId="13368" xr:uid="{A791169A-F33C-4B46-B251-AF94E03478AC}"/>
    <cellStyle name="20% - Accent1 2 5 3 2 2 4" xfId="13369" xr:uid="{B98E66CA-7FD8-4715-99BB-29D8B46FB156}"/>
    <cellStyle name="20% - Accent1 2 5 3 2 2 4 2" xfId="13370" xr:uid="{853D7828-FFD4-4B09-ACCB-93716872D046}"/>
    <cellStyle name="20% - Accent1 2 5 3 2 2 4 2 2" xfId="13371" xr:uid="{79EAFDDF-7CDB-49F7-A396-0929C82D5D07}"/>
    <cellStyle name="20% - Accent1 2 5 3 2 2 4 2 2 2" xfId="13372" xr:uid="{4E51B2F9-ADAC-40CA-8552-33E9795F100B}"/>
    <cellStyle name="20% - Accent1 2 5 3 2 2 4 2 3" xfId="13373" xr:uid="{00731510-D366-409A-9B25-02C27C3C9A72}"/>
    <cellStyle name="20% - Accent1 2 5 3 2 2 4 3" xfId="13374" xr:uid="{4ECE563C-3E46-47D0-B2B8-8177FB00B891}"/>
    <cellStyle name="20% - Accent1 2 5 3 2 2 4 3 2" xfId="13375" xr:uid="{83104D73-1716-4655-ADC8-E679CCCD16DF}"/>
    <cellStyle name="20% - Accent1 2 5 3 2 2 4 4" xfId="13376" xr:uid="{EF5C34BC-DEDB-4F89-A603-B1DBE91521EE}"/>
    <cellStyle name="20% - Accent1 2 5 3 2 2 5" xfId="13377" xr:uid="{0502AAE9-D784-40D7-A7FB-751B061DB841}"/>
    <cellStyle name="20% - Accent1 2 5 3 2 2 5 2" xfId="13378" xr:uid="{1114FFB8-E68D-4CFA-AE9E-E6CAC8E16D3A}"/>
    <cellStyle name="20% - Accent1 2 5 3 2 2 5 2 2" xfId="13379" xr:uid="{7BA9E9DB-A4E6-4848-ACB2-8839EFF8A76C}"/>
    <cellStyle name="20% - Accent1 2 5 3 2 2 5 3" xfId="13380" xr:uid="{C90993BB-D074-4BBB-BE7F-8CA633093CAC}"/>
    <cellStyle name="20% - Accent1 2 5 3 2 2 6" xfId="13381" xr:uid="{7A27D488-1044-4AB6-9C40-154384E8DA22}"/>
    <cellStyle name="20% - Accent1 2 5 3 2 2 6 2" xfId="13382" xr:uid="{D2AADF34-C96F-469B-9280-CAC074FCD980}"/>
    <cellStyle name="20% - Accent1 2 5 3 2 2 6 2 2" xfId="13383" xr:uid="{B70CBBD1-B255-4F79-A84F-CE63C315018A}"/>
    <cellStyle name="20% - Accent1 2 5 3 2 2 6 3" xfId="13384" xr:uid="{5D26F773-10D8-4D38-8F8B-0B6061E38313}"/>
    <cellStyle name="20% - Accent1 2 5 3 2 2 7" xfId="13385" xr:uid="{A9E909BE-E261-4FB3-9757-E8F75080F396}"/>
    <cellStyle name="20% - Accent1 2 5 3 2 2 7 2" xfId="13386" xr:uid="{65961CC0-E854-4007-A6F0-F3EB57AC5FEC}"/>
    <cellStyle name="20% - Accent1 2 5 3 2 2 8" xfId="13387" xr:uid="{63C8FF1D-51F1-4219-BD52-C0460912F9D8}"/>
    <cellStyle name="20% - Accent1 2 5 3 2 2 8 2" xfId="13388" xr:uid="{7C3DF6AA-60B8-4237-BC37-A8C5F29198E9}"/>
    <cellStyle name="20% - Accent1 2 5 3 2 2 9" xfId="13389" xr:uid="{7F77A999-FE93-4BC6-8B46-F3C27B745C01}"/>
    <cellStyle name="20% - Accent1 2 5 3 2 3" xfId="13390" xr:uid="{F0232AFC-40B5-4DC3-9AB6-E6D66697BA8B}"/>
    <cellStyle name="20% - Accent1 2 5 3 2 3 2" xfId="13391" xr:uid="{A4F5B930-A413-4FD8-A53D-1D5EF7B2C4C5}"/>
    <cellStyle name="20% - Accent1 2 5 3 2 3 2 2" xfId="13392" xr:uid="{3246F51D-E2C1-4E03-B395-643460359ACD}"/>
    <cellStyle name="20% - Accent1 2 5 3 2 3 2 2 2" xfId="13393" xr:uid="{50E20DC3-5412-4651-B03E-345ABA3A5338}"/>
    <cellStyle name="20% - Accent1 2 5 3 2 3 2 2 2 2" xfId="13394" xr:uid="{55BC211D-65AE-4CE0-B952-8A6A81C7401C}"/>
    <cellStyle name="20% - Accent1 2 5 3 2 3 2 2 3" xfId="13395" xr:uid="{90582C46-4AAC-465F-86EE-FAE9D200E50E}"/>
    <cellStyle name="20% - Accent1 2 5 3 2 3 2 3" xfId="13396" xr:uid="{BA115FA3-1B5D-45A7-AD16-64BE52364D46}"/>
    <cellStyle name="20% - Accent1 2 5 3 2 3 2 3 2" xfId="13397" xr:uid="{28A55E9D-A6FB-494A-8E93-D17BFCA2DAB0}"/>
    <cellStyle name="20% - Accent1 2 5 3 2 3 2 4" xfId="13398" xr:uid="{7D5CF244-3EDA-433F-B81A-3ABD940EE174}"/>
    <cellStyle name="20% - Accent1 2 5 3 2 3 3" xfId="13399" xr:uid="{95A86A98-8BA1-4C49-B1CA-F59061D2792E}"/>
    <cellStyle name="20% - Accent1 2 5 3 2 3 3 2" xfId="13400" xr:uid="{6E539785-90BD-446C-9AF6-F757895DE884}"/>
    <cellStyle name="20% - Accent1 2 5 3 2 3 3 2 2" xfId="13401" xr:uid="{FC31C82F-135D-4700-AB1E-49996B4BF398}"/>
    <cellStyle name="20% - Accent1 2 5 3 2 3 3 2 2 2" xfId="13402" xr:uid="{F0C8016D-80A0-468A-AFD3-9EC261D354D2}"/>
    <cellStyle name="20% - Accent1 2 5 3 2 3 3 2 3" xfId="13403" xr:uid="{5E6EDC61-A4ED-4EC2-BD0D-44F15CF9D222}"/>
    <cellStyle name="20% - Accent1 2 5 3 2 3 3 3" xfId="13404" xr:uid="{A398A6D1-B9E6-4025-9206-01CA0080ACDD}"/>
    <cellStyle name="20% - Accent1 2 5 3 2 3 3 3 2" xfId="13405" xr:uid="{9C30AFF0-C962-4DF8-A7A4-5DA9AA63B1A8}"/>
    <cellStyle name="20% - Accent1 2 5 3 2 3 3 4" xfId="13406" xr:uid="{9EB4725C-86CC-4A61-AC91-628DF63A24B7}"/>
    <cellStyle name="20% - Accent1 2 5 3 2 3 4" xfId="13407" xr:uid="{F33DFD1B-D8A4-4B1D-9EF4-959CF9AB66AA}"/>
    <cellStyle name="20% - Accent1 2 5 3 2 3 4 2" xfId="13408" xr:uid="{7742C6FA-7B85-4F17-97B6-CE92D88944BB}"/>
    <cellStyle name="20% - Accent1 2 5 3 2 3 4 2 2" xfId="13409" xr:uid="{52F75FD8-0131-41B3-BB86-11EC5261BE3F}"/>
    <cellStyle name="20% - Accent1 2 5 3 2 3 4 2 2 2" xfId="13410" xr:uid="{812229CB-B726-45B5-AF67-847CC1E3C972}"/>
    <cellStyle name="20% - Accent1 2 5 3 2 3 4 2 3" xfId="13411" xr:uid="{F4991ACD-60A3-4A4A-862B-61954A856BE4}"/>
    <cellStyle name="20% - Accent1 2 5 3 2 3 4 3" xfId="13412" xr:uid="{F9703759-36E6-4B53-A012-8F88F4E68E9C}"/>
    <cellStyle name="20% - Accent1 2 5 3 2 3 4 3 2" xfId="13413" xr:uid="{32805432-FE12-4D0D-8DE2-1448C823E54D}"/>
    <cellStyle name="20% - Accent1 2 5 3 2 3 4 4" xfId="13414" xr:uid="{AA23DBE3-1136-4A98-AE11-0D73F09FAB46}"/>
    <cellStyle name="20% - Accent1 2 5 3 2 3 5" xfId="13415" xr:uid="{B2DF2F47-FD9C-42DF-8AFD-FC7B952B5BED}"/>
    <cellStyle name="20% - Accent1 2 5 3 2 3 5 2" xfId="13416" xr:uid="{DD34E6C3-739F-4EFF-84D5-30DAC3C01515}"/>
    <cellStyle name="20% - Accent1 2 5 3 2 3 5 2 2" xfId="13417" xr:uid="{963B3BB9-F271-4BF8-B542-F948F138B119}"/>
    <cellStyle name="20% - Accent1 2 5 3 2 3 5 3" xfId="13418" xr:uid="{920EEC65-4EB3-4520-823B-1241633D516C}"/>
    <cellStyle name="20% - Accent1 2 5 3 2 3 6" xfId="13419" xr:uid="{05B8D6F0-3D3F-4D37-9187-85BB8B10C795}"/>
    <cellStyle name="20% - Accent1 2 5 3 2 3 6 2" xfId="13420" xr:uid="{56071F0A-B625-4382-BB27-1BAA01BEFF93}"/>
    <cellStyle name="20% - Accent1 2 5 3 2 3 6 2 2" xfId="13421" xr:uid="{CA2382D9-B9A3-4F0A-95F0-DDDAFC970A73}"/>
    <cellStyle name="20% - Accent1 2 5 3 2 3 6 3" xfId="13422" xr:uid="{9574E5DD-9427-408A-95B9-1E3F7F8438A6}"/>
    <cellStyle name="20% - Accent1 2 5 3 2 3 7" xfId="13423" xr:uid="{5F05A108-58A0-475B-A80D-F94F092B4C53}"/>
    <cellStyle name="20% - Accent1 2 5 3 2 3 7 2" xfId="13424" xr:uid="{ACA77A52-9684-49BF-8640-17D627B77058}"/>
    <cellStyle name="20% - Accent1 2 5 3 2 3 8" xfId="13425" xr:uid="{85C1AEEA-39B0-44DE-A166-0DC9BEAA8703}"/>
    <cellStyle name="20% - Accent1 2 5 3 2 3 8 2" xfId="13426" xr:uid="{7BF11892-0492-4646-9D5E-4C987DE71971}"/>
    <cellStyle name="20% - Accent1 2 5 3 2 3 9" xfId="13427" xr:uid="{8037AC71-4B28-45AA-B993-A246FB5AD7FF}"/>
    <cellStyle name="20% - Accent1 2 5 3 2 4" xfId="13428" xr:uid="{6A32C05F-6E1C-4132-BDB2-599F2F5BBB4E}"/>
    <cellStyle name="20% - Accent1 2 5 3 2 4 2" xfId="13429" xr:uid="{35F5653E-12A7-465A-8D82-15B3E4430EB2}"/>
    <cellStyle name="20% - Accent1 2 5 3 2 4 2 2" xfId="13430" xr:uid="{52E07A13-C4B7-405D-B852-44EDEFAFEDAD}"/>
    <cellStyle name="20% - Accent1 2 5 3 2 4 2 2 2" xfId="13431" xr:uid="{7ECEF955-511A-4C4A-8A6E-44F975BEBE55}"/>
    <cellStyle name="20% - Accent1 2 5 3 2 4 2 3" xfId="13432" xr:uid="{F3B808B5-DB51-46CC-BE91-97FD6B2E2948}"/>
    <cellStyle name="20% - Accent1 2 5 3 2 4 3" xfId="13433" xr:uid="{9BED870C-B012-4F93-BEE7-AC36C4F21A6B}"/>
    <cellStyle name="20% - Accent1 2 5 3 2 4 3 2" xfId="13434" xr:uid="{DE1D4649-FC34-433F-8EF0-06957A4E9A7A}"/>
    <cellStyle name="20% - Accent1 2 5 3 2 4 4" xfId="13435" xr:uid="{87C30AC9-F346-4269-84CC-E5F4F8B41CD3}"/>
    <cellStyle name="20% - Accent1 2 5 3 2 5" xfId="13436" xr:uid="{0C5D8A76-B880-4739-9944-624E6A48974E}"/>
    <cellStyle name="20% - Accent1 2 5 3 2 5 2" xfId="13437" xr:uid="{2ACE78B0-14C1-4729-93F5-67A8D1510DEC}"/>
    <cellStyle name="20% - Accent1 2 5 3 2 5 2 2" xfId="13438" xr:uid="{D7D076A7-2D17-4668-A1BA-31E3F6EE7FE2}"/>
    <cellStyle name="20% - Accent1 2 5 3 2 5 2 2 2" xfId="13439" xr:uid="{55CFEBA6-5177-45A8-981C-3B3D3722F42D}"/>
    <cellStyle name="20% - Accent1 2 5 3 2 5 2 3" xfId="13440" xr:uid="{3E098A9A-2F50-40B2-A78A-18F3BEA55306}"/>
    <cellStyle name="20% - Accent1 2 5 3 2 5 3" xfId="13441" xr:uid="{66CDE04C-CED8-4F77-B8E4-6BF55D2346BC}"/>
    <cellStyle name="20% - Accent1 2 5 3 2 5 3 2" xfId="13442" xr:uid="{24B11083-13CC-4EBA-8D8E-E1BD9A9BDA3C}"/>
    <cellStyle name="20% - Accent1 2 5 3 2 5 4" xfId="13443" xr:uid="{3EF84B49-11F6-43CF-978B-9E5FA6947404}"/>
    <cellStyle name="20% - Accent1 2 5 3 2 6" xfId="13444" xr:uid="{B426BBD0-255B-4FA5-A7AB-CD08CD01ED4B}"/>
    <cellStyle name="20% - Accent1 2 5 3 2 6 2" xfId="13445" xr:uid="{607CB26F-E221-4299-A169-034C3F8E6E08}"/>
    <cellStyle name="20% - Accent1 2 5 3 2 6 2 2" xfId="13446" xr:uid="{26C72DB2-B318-418C-A30E-10B6599433E8}"/>
    <cellStyle name="20% - Accent1 2 5 3 2 6 2 2 2" xfId="13447" xr:uid="{3528179C-AF37-4ABE-BCA1-D81F589CBABA}"/>
    <cellStyle name="20% - Accent1 2 5 3 2 6 2 3" xfId="13448" xr:uid="{BB600D90-C9C3-4FE7-8CEE-3E0CFB10D4D1}"/>
    <cellStyle name="20% - Accent1 2 5 3 2 6 3" xfId="13449" xr:uid="{C2BDB19F-1749-45A6-AF9A-79607991E53A}"/>
    <cellStyle name="20% - Accent1 2 5 3 2 6 3 2" xfId="13450" xr:uid="{B815C41A-2B6F-42C4-BD36-6D71A2F4CC4D}"/>
    <cellStyle name="20% - Accent1 2 5 3 2 6 4" xfId="13451" xr:uid="{F1F4BC99-C3F0-4A31-983E-05A37E14EA44}"/>
    <cellStyle name="20% - Accent1 2 5 3 2 7" xfId="13452" xr:uid="{A3A4B304-8520-42E3-A1D0-032545676186}"/>
    <cellStyle name="20% - Accent1 2 5 3 2 7 2" xfId="13453" xr:uid="{6423B95D-7952-4CE1-9DE4-35FF3C7939C2}"/>
    <cellStyle name="20% - Accent1 2 5 3 2 7 2 2" xfId="13454" xr:uid="{2AFC1B2B-0061-4714-801D-3186FCD4A462}"/>
    <cellStyle name="20% - Accent1 2 5 3 2 7 3" xfId="13455" xr:uid="{B8F72706-FA3B-48DF-9B63-12CB7A351EAC}"/>
    <cellStyle name="20% - Accent1 2 5 3 2 8" xfId="13456" xr:uid="{4FFA2B0A-8457-4FB7-AA79-A74C356FB1FB}"/>
    <cellStyle name="20% - Accent1 2 5 3 2 8 2" xfId="13457" xr:uid="{684F03E0-2DE4-4A9F-B3F5-9B15AAF9F097}"/>
    <cellStyle name="20% - Accent1 2 5 3 2 8 2 2" xfId="13458" xr:uid="{E27C37D6-B0CD-4B4A-A4C2-1B91E1D3E0F8}"/>
    <cellStyle name="20% - Accent1 2 5 3 2 8 3" xfId="13459" xr:uid="{2EE206F4-E57E-4ECE-BB1A-DE85130DB756}"/>
    <cellStyle name="20% - Accent1 2 5 3 2 9" xfId="13460" xr:uid="{3CE17F6B-4DF6-4E67-9E68-CC7556901C26}"/>
    <cellStyle name="20% - Accent1 2 5 3 2 9 2" xfId="13461" xr:uid="{2BCC5835-DB86-4653-A5F2-E75F616AFDEC}"/>
    <cellStyle name="20% - Accent1 2 5 3 3" xfId="13462" xr:uid="{D9A2FA33-1911-49CC-9E90-4CD65050B42A}"/>
    <cellStyle name="20% - Accent1 2 5 3 3 10" xfId="13463" xr:uid="{2586A935-4237-43B1-ADE2-6489ADB9BC7A}"/>
    <cellStyle name="20% - Accent1 2 5 3 3 10 2" xfId="13464" xr:uid="{59AB42E3-22E6-4E46-9951-44DA0A9B624E}"/>
    <cellStyle name="20% - Accent1 2 5 3 3 11" xfId="13465" xr:uid="{62592ED4-1E44-4757-B311-0322E449887F}"/>
    <cellStyle name="20% - Accent1 2 5 3 3 2" xfId="13466" xr:uid="{C60790BD-B2C1-4A69-B8ED-DCC73B06FC39}"/>
    <cellStyle name="20% - Accent1 2 5 3 3 2 2" xfId="13467" xr:uid="{F952A39B-80AF-429F-A13C-D2FB73C1D1E3}"/>
    <cellStyle name="20% - Accent1 2 5 3 3 2 2 2" xfId="13468" xr:uid="{16EB9924-36E5-4690-B763-DA554BE4841C}"/>
    <cellStyle name="20% - Accent1 2 5 3 3 2 2 2 2" xfId="13469" xr:uid="{AE41B4FE-1B30-4DF6-82D1-B9280BE5B285}"/>
    <cellStyle name="20% - Accent1 2 5 3 3 2 2 2 2 2" xfId="13470" xr:uid="{45D2D92D-7A2C-4E0D-B957-25E03C6ED64B}"/>
    <cellStyle name="20% - Accent1 2 5 3 3 2 2 2 3" xfId="13471" xr:uid="{523CEB8D-1379-4872-B08A-53A5494BA581}"/>
    <cellStyle name="20% - Accent1 2 5 3 3 2 2 3" xfId="13472" xr:uid="{345811B4-51DB-488A-ACD3-0DF9F837406A}"/>
    <cellStyle name="20% - Accent1 2 5 3 3 2 2 3 2" xfId="13473" xr:uid="{B5B368FD-D2D2-4D84-BEF5-B9CDF2462F14}"/>
    <cellStyle name="20% - Accent1 2 5 3 3 2 2 4" xfId="13474" xr:uid="{D6E0D9E6-6A38-45DF-BCF8-A20D647516C3}"/>
    <cellStyle name="20% - Accent1 2 5 3 3 2 3" xfId="13475" xr:uid="{7B6E541F-62AD-4A96-95EE-6B5E8EEA79E4}"/>
    <cellStyle name="20% - Accent1 2 5 3 3 2 3 2" xfId="13476" xr:uid="{E3BE90C2-E237-494D-A97E-8F2D500C4246}"/>
    <cellStyle name="20% - Accent1 2 5 3 3 2 3 2 2" xfId="13477" xr:uid="{67C97A50-1FFF-46C4-A5CC-957D31753609}"/>
    <cellStyle name="20% - Accent1 2 5 3 3 2 3 2 2 2" xfId="13478" xr:uid="{E8D26C8D-0D59-4584-9D1D-5B12C9A5CBDD}"/>
    <cellStyle name="20% - Accent1 2 5 3 3 2 3 2 3" xfId="13479" xr:uid="{2E074006-B615-4285-9623-040C5CE025EA}"/>
    <cellStyle name="20% - Accent1 2 5 3 3 2 3 3" xfId="13480" xr:uid="{1E824AC7-C021-4DFE-8F49-C0A29E2701C5}"/>
    <cellStyle name="20% - Accent1 2 5 3 3 2 3 3 2" xfId="13481" xr:uid="{2ED4740A-4920-434D-AC0C-C5D112D7874B}"/>
    <cellStyle name="20% - Accent1 2 5 3 3 2 3 4" xfId="13482" xr:uid="{652B2651-6CF8-4021-ACBE-DAA30292ED18}"/>
    <cellStyle name="20% - Accent1 2 5 3 3 2 4" xfId="13483" xr:uid="{1BA5A2E4-640B-46AC-B4D8-300D21F87884}"/>
    <cellStyle name="20% - Accent1 2 5 3 3 2 4 2" xfId="13484" xr:uid="{A85BCE01-2F8E-40BC-AC6B-48D15EAB18AD}"/>
    <cellStyle name="20% - Accent1 2 5 3 3 2 4 2 2" xfId="13485" xr:uid="{CE312251-EC69-402F-B78F-BD8494D726FD}"/>
    <cellStyle name="20% - Accent1 2 5 3 3 2 4 2 2 2" xfId="13486" xr:uid="{FE50529D-E189-4C22-92B9-55773F05C72B}"/>
    <cellStyle name="20% - Accent1 2 5 3 3 2 4 2 3" xfId="13487" xr:uid="{F7FFACBA-9742-4E8B-ADE9-E320DCA7848A}"/>
    <cellStyle name="20% - Accent1 2 5 3 3 2 4 3" xfId="13488" xr:uid="{B35D159A-3C4C-466E-8FE0-E257102A9526}"/>
    <cellStyle name="20% - Accent1 2 5 3 3 2 4 3 2" xfId="13489" xr:uid="{ABC98A0D-54B7-4B49-9984-668C552E835C}"/>
    <cellStyle name="20% - Accent1 2 5 3 3 2 4 4" xfId="13490" xr:uid="{0434EE72-CAC7-4D18-B628-D05AEA9C3D67}"/>
    <cellStyle name="20% - Accent1 2 5 3 3 2 5" xfId="13491" xr:uid="{24FD85F4-A53F-4A52-ABFB-D9DE3864E8E8}"/>
    <cellStyle name="20% - Accent1 2 5 3 3 2 5 2" xfId="13492" xr:uid="{C88152EA-65BC-4E8D-BE0E-54F61787D705}"/>
    <cellStyle name="20% - Accent1 2 5 3 3 2 5 2 2" xfId="13493" xr:uid="{0496284B-3065-4B19-8810-65559610B4F0}"/>
    <cellStyle name="20% - Accent1 2 5 3 3 2 5 3" xfId="13494" xr:uid="{16C6854A-B2C1-4DA7-B322-6FA5D3D865AF}"/>
    <cellStyle name="20% - Accent1 2 5 3 3 2 6" xfId="13495" xr:uid="{464B5E83-82A6-4EFE-A6AF-15B537B87C30}"/>
    <cellStyle name="20% - Accent1 2 5 3 3 2 6 2" xfId="13496" xr:uid="{65592548-FC88-4A10-9B3C-06EE11DE0723}"/>
    <cellStyle name="20% - Accent1 2 5 3 3 2 6 2 2" xfId="13497" xr:uid="{273CA275-9D72-49E4-A555-837C58EB95D4}"/>
    <cellStyle name="20% - Accent1 2 5 3 3 2 6 3" xfId="13498" xr:uid="{93D8C7FA-80A2-41C4-A8CF-E128EF0C4371}"/>
    <cellStyle name="20% - Accent1 2 5 3 3 2 7" xfId="13499" xr:uid="{007E547F-D794-4A2C-A6AE-7161B240699B}"/>
    <cellStyle name="20% - Accent1 2 5 3 3 2 7 2" xfId="13500" xr:uid="{58BF9C38-BBDF-445B-AE48-CB6B857E3D44}"/>
    <cellStyle name="20% - Accent1 2 5 3 3 2 8" xfId="13501" xr:uid="{14FFB1A5-8791-4D40-B7FD-AF9BC82F0B23}"/>
    <cellStyle name="20% - Accent1 2 5 3 3 2 8 2" xfId="13502" xr:uid="{25F9B2E1-3C38-4D69-BA2E-5998A117C64B}"/>
    <cellStyle name="20% - Accent1 2 5 3 3 2 9" xfId="13503" xr:uid="{8ED76C94-5063-4A24-9482-BF3E9E0DDD8C}"/>
    <cellStyle name="20% - Accent1 2 5 3 3 3" xfId="13504" xr:uid="{AE74480D-86A2-456E-AD97-D3A202ECE4E4}"/>
    <cellStyle name="20% - Accent1 2 5 3 3 3 2" xfId="13505" xr:uid="{D76EEFBC-3EDB-48CB-906B-429C47821E18}"/>
    <cellStyle name="20% - Accent1 2 5 3 3 3 2 2" xfId="13506" xr:uid="{E9787619-B72A-4E11-8B62-E98C3412A6A5}"/>
    <cellStyle name="20% - Accent1 2 5 3 3 3 2 2 2" xfId="13507" xr:uid="{8535D7EB-5AD7-4D62-BFD8-1F80904E3419}"/>
    <cellStyle name="20% - Accent1 2 5 3 3 3 2 2 2 2" xfId="13508" xr:uid="{C6C86170-9B75-470C-9CD5-D6851C59D414}"/>
    <cellStyle name="20% - Accent1 2 5 3 3 3 2 2 3" xfId="13509" xr:uid="{D1C3C5FC-C8C7-43C9-BBE6-8FE33D5D64D6}"/>
    <cellStyle name="20% - Accent1 2 5 3 3 3 2 3" xfId="13510" xr:uid="{5F13188F-5128-4E57-860D-14F43A70E8FD}"/>
    <cellStyle name="20% - Accent1 2 5 3 3 3 2 3 2" xfId="13511" xr:uid="{4BC6E3F3-DA44-40B6-BF9B-3F53DECBD36D}"/>
    <cellStyle name="20% - Accent1 2 5 3 3 3 2 4" xfId="13512" xr:uid="{94357255-E5A2-4E9D-88EB-81B5BC8D4877}"/>
    <cellStyle name="20% - Accent1 2 5 3 3 3 3" xfId="13513" xr:uid="{F0A0417C-94EF-46BA-A3BB-04C8B13986A0}"/>
    <cellStyle name="20% - Accent1 2 5 3 3 3 3 2" xfId="13514" xr:uid="{8F93ED6C-7B37-463A-895F-8044F4F15073}"/>
    <cellStyle name="20% - Accent1 2 5 3 3 3 3 2 2" xfId="13515" xr:uid="{886572A0-1D0D-4B98-A359-62BD758546F2}"/>
    <cellStyle name="20% - Accent1 2 5 3 3 3 3 2 2 2" xfId="13516" xr:uid="{5FB9EE92-648E-456D-ABED-2F9722996316}"/>
    <cellStyle name="20% - Accent1 2 5 3 3 3 3 2 3" xfId="13517" xr:uid="{6B7AD50E-BD8F-4827-947C-D79676344B12}"/>
    <cellStyle name="20% - Accent1 2 5 3 3 3 3 3" xfId="13518" xr:uid="{39F5905B-9987-4648-AC26-6720DF60682E}"/>
    <cellStyle name="20% - Accent1 2 5 3 3 3 3 3 2" xfId="13519" xr:uid="{49D0B46B-954B-4D02-A898-F8A03DB72BC9}"/>
    <cellStyle name="20% - Accent1 2 5 3 3 3 3 4" xfId="13520" xr:uid="{BE16D119-A18C-495F-B4C9-19500FF5C791}"/>
    <cellStyle name="20% - Accent1 2 5 3 3 3 4" xfId="13521" xr:uid="{1F5C7B89-F00C-438A-9892-C02007EE2CFE}"/>
    <cellStyle name="20% - Accent1 2 5 3 3 3 4 2" xfId="13522" xr:uid="{6BFDB57A-4AFE-40DE-9B8E-8E7B39603760}"/>
    <cellStyle name="20% - Accent1 2 5 3 3 3 4 2 2" xfId="13523" xr:uid="{A5B5DFE5-FA48-4D21-AD97-AC92684099D1}"/>
    <cellStyle name="20% - Accent1 2 5 3 3 3 4 2 2 2" xfId="13524" xr:uid="{6306F0A5-444D-43CD-A654-19920A753161}"/>
    <cellStyle name="20% - Accent1 2 5 3 3 3 4 2 3" xfId="13525" xr:uid="{C79A84F4-B835-464B-963B-42E277C396AB}"/>
    <cellStyle name="20% - Accent1 2 5 3 3 3 4 3" xfId="13526" xr:uid="{6CE210B9-9144-492E-BC0D-14E1E6600801}"/>
    <cellStyle name="20% - Accent1 2 5 3 3 3 4 3 2" xfId="13527" xr:uid="{5B4D6498-0F45-4A1A-B300-7F9007CA894B}"/>
    <cellStyle name="20% - Accent1 2 5 3 3 3 4 4" xfId="13528" xr:uid="{4311EE95-B2FB-4325-B04C-8F081650C1FD}"/>
    <cellStyle name="20% - Accent1 2 5 3 3 3 5" xfId="13529" xr:uid="{512685C8-E59C-42A8-933F-912114565D07}"/>
    <cellStyle name="20% - Accent1 2 5 3 3 3 5 2" xfId="13530" xr:uid="{30B88CB0-3CB9-49C0-B42F-937DF8B652E1}"/>
    <cellStyle name="20% - Accent1 2 5 3 3 3 5 2 2" xfId="13531" xr:uid="{B5F3B1C1-D611-440C-921E-43EEEC9E8A06}"/>
    <cellStyle name="20% - Accent1 2 5 3 3 3 5 3" xfId="13532" xr:uid="{4BBF55B7-97DC-4A0F-BC62-EC7EA74041D9}"/>
    <cellStyle name="20% - Accent1 2 5 3 3 3 6" xfId="13533" xr:uid="{FE1066A9-2025-4B5E-895C-194A2519904E}"/>
    <cellStyle name="20% - Accent1 2 5 3 3 3 6 2" xfId="13534" xr:uid="{60228894-854D-4677-8302-7C2488C1A0CE}"/>
    <cellStyle name="20% - Accent1 2 5 3 3 3 6 2 2" xfId="13535" xr:uid="{B168D873-F37E-4CA6-976E-9233F022942F}"/>
    <cellStyle name="20% - Accent1 2 5 3 3 3 6 3" xfId="13536" xr:uid="{1543ACB9-6046-447A-B407-F31B62995C23}"/>
    <cellStyle name="20% - Accent1 2 5 3 3 3 7" xfId="13537" xr:uid="{8C284A43-B755-4D6E-9CE4-9D51400286FA}"/>
    <cellStyle name="20% - Accent1 2 5 3 3 3 7 2" xfId="13538" xr:uid="{0CC85976-B224-4AE2-BE2A-6FB351A5915D}"/>
    <cellStyle name="20% - Accent1 2 5 3 3 3 8" xfId="13539" xr:uid="{E878B923-1EFD-4116-BE39-A2D6DF96C421}"/>
    <cellStyle name="20% - Accent1 2 5 3 3 3 8 2" xfId="13540" xr:uid="{EEE6CF62-FC15-4D4F-B80A-26A85578810E}"/>
    <cellStyle name="20% - Accent1 2 5 3 3 3 9" xfId="13541" xr:uid="{87E2D0EC-E7C1-4162-9249-B1BED5B0ADD5}"/>
    <cellStyle name="20% - Accent1 2 5 3 3 4" xfId="13542" xr:uid="{B36A2845-7B35-40A4-A4C2-D15825188AF8}"/>
    <cellStyle name="20% - Accent1 2 5 3 3 4 2" xfId="13543" xr:uid="{DBF2DB63-9688-4362-87CB-6DED8232B72B}"/>
    <cellStyle name="20% - Accent1 2 5 3 3 4 2 2" xfId="13544" xr:uid="{B52FE740-5E97-40FC-9F57-545E5440EF82}"/>
    <cellStyle name="20% - Accent1 2 5 3 3 4 2 2 2" xfId="13545" xr:uid="{F8085862-8F30-4F30-BFD9-424E7BB7461F}"/>
    <cellStyle name="20% - Accent1 2 5 3 3 4 2 3" xfId="13546" xr:uid="{A6D44DD2-0BFF-4FBB-BFD8-8138C0E07475}"/>
    <cellStyle name="20% - Accent1 2 5 3 3 4 3" xfId="13547" xr:uid="{68144803-A3A8-4FCB-88EA-0666D8FA2AEC}"/>
    <cellStyle name="20% - Accent1 2 5 3 3 4 3 2" xfId="13548" xr:uid="{42DEB753-C173-47AA-AB4B-2E9988D5CB3F}"/>
    <cellStyle name="20% - Accent1 2 5 3 3 4 4" xfId="13549" xr:uid="{831232DC-80D7-47D5-BD7F-31A10CD767EF}"/>
    <cellStyle name="20% - Accent1 2 5 3 3 5" xfId="13550" xr:uid="{64141586-3F03-4A23-9563-438B9571A9D1}"/>
    <cellStyle name="20% - Accent1 2 5 3 3 5 2" xfId="13551" xr:uid="{E06BA67C-A454-43C9-8F37-88F773B5BAA7}"/>
    <cellStyle name="20% - Accent1 2 5 3 3 5 2 2" xfId="13552" xr:uid="{742D0D17-5E9B-449A-8308-D45439FEA07C}"/>
    <cellStyle name="20% - Accent1 2 5 3 3 5 2 2 2" xfId="13553" xr:uid="{A2ED5FFF-FDEC-43D0-A590-C6B1199B672C}"/>
    <cellStyle name="20% - Accent1 2 5 3 3 5 2 3" xfId="13554" xr:uid="{9657C42B-3176-4437-8C45-6252A06C60B0}"/>
    <cellStyle name="20% - Accent1 2 5 3 3 5 3" xfId="13555" xr:uid="{F957B239-87E0-49C4-8D37-151C26013D68}"/>
    <cellStyle name="20% - Accent1 2 5 3 3 5 3 2" xfId="13556" xr:uid="{D92CBF2B-0E62-4603-81FE-9819963B72FC}"/>
    <cellStyle name="20% - Accent1 2 5 3 3 5 4" xfId="13557" xr:uid="{148D0DF1-C593-4F4B-AC88-1E6B0A4A768F}"/>
    <cellStyle name="20% - Accent1 2 5 3 3 6" xfId="13558" xr:uid="{9500918C-F1C6-49A5-8D34-F13482E48946}"/>
    <cellStyle name="20% - Accent1 2 5 3 3 6 2" xfId="13559" xr:uid="{34E1991F-084C-485A-A0E3-418578AB02F8}"/>
    <cellStyle name="20% - Accent1 2 5 3 3 6 2 2" xfId="13560" xr:uid="{FEC585A9-184D-4626-8694-A905FFA171D2}"/>
    <cellStyle name="20% - Accent1 2 5 3 3 6 2 2 2" xfId="13561" xr:uid="{E4014E3E-7AD2-4821-91DD-C65BA8BBEBC5}"/>
    <cellStyle name="20% - Accent1 2 5 3 3 6 2 3" xfId="13562" xr:uid="{151F04D0-61F6-4C46-AF06-0B7B431DB50D}"/>
    <cellStyle name="20% - Accent1 2 5 3 3 6 3" xfId="13563" xr:uid="{50CBAFBF-2AA6-4C33-8719-6E730BF41A6E}"/>
    <cellStyle name="20% - Accent1 2 5 3 3 6 3 2" xfId="13564" xr:uid="{67D4F3EE-48ED-4E63-8446-2655F2D5B422}"/>
    <cellStyle name="20% - Accent1 2 5 3 3 6 4" xfId="13565" xr:uid="{30552E8B-53B2-4717-94D5-D671A3B299B6}"/>
    <cellStyle name="20% - Accent1 2 5 3 3 7" xfId="13566" xr:uid="{5EE07F72-0C6D-4171-9ED5-26D937BF31F0}"/>
    <cellStyle name="20% - Accent1 2 5 3 3 7 2" xfId="13567" xr:uid="{42B0B690-70D5-4284-838F-24BFF84323B9}"/>
    <cellStyle name="20% - Accent1 2 5 3 3 7 2 2" xfId="13568" xr:uid="{1EC041F9-097A-41AA-A47C-EC83AC0D0040}"/>
    <cellStyle name="20% - Accent1 2 5 3 3 7 3" xfId="13569" xr:uid="{140CFBAB-FF9A-4C2E-BCC2-CE4E341D3A2C}"/>
    <cellStyle name="20% - Accent1 2 5 3 3 8" xfId="13570" xr:uid="{87145D4F-5E17-40AE-A5F0-223CA2A67253}"/>
    <cellStyle name="20% - Accent1 2 5 3 3 8 2" xfId="13571" xr:uid="{59F72503-B817-46A3-A743-C550B9873E3E}"/>
    <cellStyle name="20% - Accent1 2 5 3 3 8 2 2" xfId="13572" xr:uid="{AD005F67-AFC2-47BD-9CFB-59A38B119EBF}"/>
    <cellStyle name="20% - Accent1 2 5 3 3 8 3" xfId="13573" xr:uid="{314EB8B9-1341-4185-A618-85604C2CC106}"/>
    <cellStyle name="20% - Accent1 2 5 3 3 9" xfId="13574" xr:uid="{E1C86F58-841D-40E0-87C7-DA7F897EBDE4}"/>
    <cellStyle name="20% - Accent1 2 5 3 3 9 2" xfId="13575" xr:uid="{90C7F061-C0DF-4125-BCA1-5CACF4DD67D7}"/>
    <cellStyle name="20% - Accent1 2 5 3 4" xfId="13576" xr:uid="{ABBFAFCE-7BB2-4EFE-8927-0198B1CEA776}"/>
    <cellStyle name="20% - Accent1 2 5 3 4 10" xfId="13577" xr:uid="{903FEFE3-00FE-427D-9BB2-43AA8DEAF06F}"/>
    <cellStyle name="20% - Accent1 2 5 3 4 10 2" xfId="13578" xr:uid="{51361F18-325B-48AD-A1C6-D02CCFAEDF0B}"/>
    <cellStyle name="20% - Accent1 2 5 3 4 11" xfId="13579" xr:uid="{60519044-0C4A-48B4-85CB-5712551917DE}"/>
    <cellStyle name="20% - Accent1 2 5 3 4 2" xfId="13580" xr:uid="{371692EA-6FB4-41E0-AD00-0255E6E7EE60}"/>
    <cellStyle name="20% - Accent1 2 5 3 4 2 2" xfId="13581" xr:uid="{F761122D-2280-4BB6-ADEA-C68EC13288AE}"/>
    <cellStyle name="20% - Accent1 2 5 3 4 2 2 2" xfId="13582" xr:uid="{2C4E382E-31F5-4978-9D4A-113F3D5133F9}"/>
    <cellStyle name="20% - Accent1 2 5 3 4 2 2 2 2" xfId="13583" xr:uid="{27BF12E3-293F-4E13-A491-EF6C39225FF8}"/>
    <cellStyle name="20% - Accent1 2 5 3 4 2 2 2 2 2" xfId="13584" xr:uid="{14711064-81D1-4A66-A71D-3476A2E0C530}"/>
    <cellStyle name="20% - Accent1 2 5 3 4 2 2 2 3" xfId="13585" xr:uid="{369F1E9B-2F2F-4C90-8A7E-8698A149EF6E}"/>
    <cellStyle name="20% - Accent1 2 5 3 4 2 2 3" xfId="13586" xr:uid="{3B54991E-3B42-4D79-BFA1-23790AADA173}"/>
    <cellStyle name="20% - Accent1 2 5 3 4 2 2 3 2" xfId="13587" xr:uid="{A2FD6E2A-4FEF-448B-B48D-C5DEBE79B96A}"/>
    <cellStyle name="20% - Accent1 2 5 3 4 2 2 4" xfId="13588" xr:uid="{C3017535-30EB-4AF6-A7B3-ADCE0E2CD43C}"/>
    <cellStyle name="20% - Accent1 2 5 3 4 2 3" xfId="13589" xr:uid="{1FA390C1-F4BA-42DB-8A45-9DFF92F3CF54}"/>
    <cellStyle name="20% - Accent1 2 5 3 4 2 3 2" xfId="13590" xr:uid="{39242312-9044-4BDF-9FDC-9A7EF0DC1812}"/>
    <cellStyle name="20% - Accent1 2 5 3 4 2 3 2 2" xfId="13591" xr:uid="{29FC8174-F197-46CC-B2B7-9846A3162835}"/>
    <cellStyle name="20% - Accent1 2 5 3 4 2 3 2 2 2" xfId="13592" xr:uid="{C3A4A57E-7D0C-4FCE-B7E3-6206FFC52FB2}"/>
    <cellStyle name="20% - Accent1 2 5 3 4 2 3 2 3" xfId="13593" xr:uid="{742DD3F7-2E44-4B81-B191-2DD4C2374D38}"/>
    <cellStyle name="20% - Accent1 2 5 3 4 2 3 3" xfId="13594" xr:uid="{F2182EDB-4AB2-456E-847B-49440DBE1DEE}"/>
    <cellStyle name="20% - Accent1 2 5 3 4 2 3 3 2" xfId="13595" xr:uid="{9ECD0F43-A458-41B3-A867-B8CDE97C3965}"/>
    <cellStyle name="20% - Accent1 2 5 3 4 2 3 4" xfId="13596" xr:uid="{B5194C50-0798-495A-B60F-A649F9E29BB4}"/>
    <cellStyle name="20% - Accent1 2 5 3 4 2 4" xfId="13597" xr:uid="{4A2AEFBD-6D5A-478F-A51E-71887967FF87}"/>
    <cellStyle name="20% - Accent1 2 5 3 4 2 4 2" xfId="13598" xr:uid="{80CC2130-8CC4-4B40-88AE-A4082ED62487}"/>
    <cellStyle name="20% - Accent1 2 5 3 4 2 4 2 2" xfId="13599" xr:uid="{75F2A747-6418-4F37-9786-95519C73700E}"/>
    <cellStyle name="20% - Accent1 2 5 3 4 2 4 2 2 2" xfId="13600" xr:uid="{9AF6334D-A77F-41A2-9632-2F40045FF7F0}"/>
    <cellStyle name="20% - Accent1 2 5 3 4 2 4 2 3" xfId="13601" xr:uid="{D08A4575-C402-4ECD-97B1-B131B7134930}"/>
    <cellStyle name="20% - Accent1 2 5 3 4 2 4 3" xfId="13602" xr:uid="{5E4F25DE-A845-4B54-BB47-497ED36AD46C}"/>
    <cellStyle name="20% - Accent1 2 5 3 4 2 4 3 2" xfId="13603" xr:uid="{0FDAC697-BCB4-4780-B7B4-4729CB71B0B1}"/>
    <cellStyle name="20% - Accent1 2 5 3 4 2 4 4" xfId="13604" xr:uid="{D68D992E-8DAF-4866-ABD3-5A1B34E9A5C7}"/>
    <cellStyle name="20% - Accent1 2 5 3 4 2 5" xfId="13605" xr:uid="{23961B11-8A02-446F-9358-96A1F52E7388}"/>
    <cellStyle name="20% - Accent1 2 5 3 4 2 5 2" xfId="13606" xr:uid="{479D5989-06AC-4E05-933D-FE8200752D87}"/>
    <cellStyle name="20% - Accent1 2 5 3 4 2 5 2 2" xfId="13607" xr:uid="{FFE7DF9F-B39B-4B63-A3F4-C1F7DBDF00E3}"/>
    <cellStyle name="20% - Accent1 2 5 3 4 2 5 3" xfId="13608" xr:uid="{8E2F7B3F-822F-4E94-A968-74CB510DD68F}"/>
    <cellStyle name="20% - Accent1 2 5 3 4 2 6" xfId="13609" xr:uid="{9D78A652-506A-40ED-A5E4-133A72048116}"/>
    <cellStyle name="20% - Accent1 2 5 3 4 2 6 2" xfId="13610" xr:uid="{4D214DF3-2614-402B-8394-A44AA3104F60}"/>
    <cellStyle name="20% - Accent1 2 5 3 4 2 6 2 2" xfId="13611" xr:uid="{C5380C59-F139-42E4-B513-F53FE9987AA2}"/>
    <cellStyle name="20% - Accent1 2 5 3 4 2 6 3" xfId="13612" xr:uid="{968770A4-F296-4EAC-BD8B-A0684E0A52EE}"/>
    <cellStyle name="20% - Accent1 2 5 3 4 2 7" xfId="13613" xr:uid="{9CBF4E87-DE68-4EE2-819F-395FD15DA184}"/>
    <cellStyle name="20% - Accent1 2 5 3 4 2 7 2" xfId="13614" xr:uid="{9B3DA359-AE8F-4172-94C6-E0C03E78642D}"/>
    <cellStyle name="20% - Accent1 2 5 3 4 2 8" xfId="13615" xr:uid="{0C8D949D-12AE-466A-B190-E505375426A9}"/>
    <cellStyle name="20% - Accent1 2 5 3 4 2 8 2" xfId="13616" xr:uid="{AE021E4A-DB62-47FB-89A3-45770D7487ED}"/>
    <cellStyle name="20% - Accent1 2 5 3 4 2 9" xfId="13617" xr:uid="{5CC31436-714C-4ACE-B568-849F0DC5EEF5}"/>
    <cellStyle name="20% - Accent1 2 5 3 4 3" xfId="13618" xr:uid="{ECC4A35D-1A8C-4817-908B-FEA2FB89A287}"/>
    <cellStyle name="20% - Accent1 2 5 3 4 3 2" xfId="13619" xr:uid="{EAC85182-2D67-4668-B9A9-6631B5889D9E}"/>
    <cellStyle name="20% - Accent1 2 5 3 4 3 2 2" xfId="13620" xr:uid="{83027F88-C464-43BA-A6D8-B5C43825F599}"/>
    <cellStyle name="20% - Accent1 2 5 3 4 3 2 2 2" xfId="13621" xr:uid="{557A712C-2F88-4A46-B49F-B19B5B83DB49}"/>
    <cellStyle name="20% - Accent1 2 5 3 4 3 2 2 2 2" xfId="13622" xr:uid="{E593DDB3-BE8D-4E52-BA6D-D01B18F2041C}"/>
    <cellStyle name="20% - Accent1 2 5 3 4 3 2 2 3" xfId="13623" xr:uid="{66240664-0090-4DDD-AAFE-8F236E484DE1}"/>
    <cellStyle name="20% - Accent1 2 5 3 4 3 2 3" xfId="13624" xr:uid="{9084E429-BF7D-491C-97D6-D787F68AA0BB}"/>
    <cellStyle name="20% - Accent1 2 5 3 4 3 2 3 2" xfId="13625" xr:uid="{0AFEB544-0593-4F44-A081-D8C9547B659C}"/>
    <cellStyle name="20% - Accent1 2 5 3 4 3 2 4" xfId="13626" xr:uid="{D4CF7249-4D9C-412F-9AAB-D86643FE052A}"/>
    <cellStyle name="20% - Accent1 2 5 3 4 3 3" xfId="13627" xr:uid="{472711CE-CC22-4B4B-9841-72C02DF4C5C9}"/>
    <cellStyle name="20% - Accent1 2 5 3 4 3 3 2" xfId="13628" xr:uid="{79066335-A28E-4F97-ABD2-85D51FDC08B5}"/>
    <cellStyle name="20% - Accent1 2 5 3 4 3 3 2 2" xfId="13629" xr:uid="{EF4E672E-BF12-4833-99CF-CBD81E08D857}"/>
    <cellStyle name="20% - Accent1 2 5 3 4 3 3 2 2 2" xfId="13630" xr:uid="{6E069CEB-C8ED-47C7-8801-28B2A1713D38}"/>
    <cellStyle name="20% - Accent1 2 5 3 4 3 3 2 3" xfId="13631" xr:uid="{EA4AB33A-BFBA-4725-996A-9CBE897B44DA}"/>
    <cellStyle name="20% - Accent1 2 5 3 4 3 3 3" xfId="13632" xr:uid="{E1017430-26F8-40EE-BBA5-10D44DC22A47}"/>
    <cellStyle name="20% - Accent1 2 5 3 4 3 3 3 2" xfId="13633" xr:uid="{69A23566-9AFF-492E-ACD2-DA6179263565}"/>
    <cellStyle name="20% - Accent1 2 5 3 4 3 3 4" xfId="13634" xr:uid="{A53AED72-BC2F-49C2-9A0B-0E8D9F0EDD12}"/>
    <cellStyle name="20% - Accent1 2 5 3 4 3 4" xfId="13635" xr:uid="{496D71F5-3FEC-499D-A9F4-9D442814C0A4}"/>
    <cellStyle name="20% - Accent1 2 5 3 4 3 4 2" xfId="13636" xr:uid="{6697907A-ED70-4419-AD63-60F023573DAB}"/>
    <cellStyle name="20% - Accent1 2 5 3 4 3 4 2 2" xfId="13637" xr:uid="{3219995C-120E-4F19-9444-A75DF9E3414F}"/>
    <cellStyle name="20% - Accent1 2 5 3 4 3 4 2 2 2" xfId="13638" xr:uid="{0E880042-5D23-4C14-A92E-EA1A00BA72CE}"/>
    <cellStyle name="20% - Accent1 2 5 3 4 3 4 2 3" xfId="13639" xr:uid="{94E37388-B764-40E7-BEB2-B873FE8379D4}"/>
    <cellStyle name="20% - Accent1 2 5 3 4 3 4 3" xfId="13640" xr:uid="{BBA2A181-F82C-4D9D-AFFD-4C6D45EA64A1}"/>
    <cellStyle name="20% - Accent1 2 5 3 4 3 4 3 2" xfId="13641" xr:uid="{491F3471-1472-43BA-AC40-4EFFBBB694E4}"/>
    <cellStyle name="20% - Accent1 2 5 3 4 3 4 4" xfId="13642" xr:uid="{FADF0CFF-027D-49F5-B577-1533F863F133}"/>
    <cellStyle name="20% - Accent1 2 5 3 4 3 5" xfId="13643" xr:uid="{06461723-594A-4452-8873-F9EB1D822067}"/>
    <cellStyle name="20% - Accent1 2 5 3 4 3 5 2" xfId="13644" xr:uid="{455CBFEB-A7A1-4D02-9947-EE3970B98B6A}"/>
    <cellStyle name="20% - Accent1 2 5 3 4 3 5 2 2" xfId="13645" xr:uid="{8D5C0127-717E-4EDE-A104-92328A671271}"/>
    <cellStyle name="20% - Accent1 2 5 3 4 3 5 3" xfId="13646" xr:uid="{1FC4089A-0D79-4FB9-A11A-E14EF4574927}"/>
    <cellStyle name="20% - Accent1 2 5 3 4 3 6" xfId="13647" xr:uid="{BF5387AC-3B29-49F6-BB96-299D4EC8636C}"/>
    <cellStyle name="20% - Accent1 2 5 3 4 3 6 2" xfId="13648" xr:uid="{7F2B45CA-A887-4B20-9377-6FAAA2557F8B}"/>
    <cellStyle name="20% - Accent1 2 5 3 4 3 6 2 2" xfId="13649" xr:uid="{ADCE13AC-935F-47FA-B38F-498C9AC19044}"/>
    <cellStyle name="20% - Accent1 2 5 3 4 3 6 3" xfId="13650" xr:uid="{4405866F-B28B-4A7C-9D8C-0DBB5A220316}"/>
    <cellStyle name="20% - Accent1 2 5 3 4 3 7" xfId="13651" xr:uid="{88E05224-CF0C-4293-B77D-2BA9E737147F}"/>
    <cellStyle name="20% - Accent1 2 5 3 4 3 7 2" xfId="13652" xr:uid="{D85B9C28-2CEC-430F-A6BE-81BCE7D1698C}"/>
    <cellStyle name="20% - Accent1 2 5 3 4 3 8" xfId="13653" xr:uid="{6EF1F2BC-8983-454F-A15E-0B6D67FFD24D}"/>
    <cellStyle name="20% - Accent1 2 5 3 4 3 8 2" xfId="13654" xr:uid="{F61C932C-5D90-466B-896C-E80CD417BBC0}"/>
    <cellStyle name="20% - Accent1 2 5 3 4 3 9" xfId="13655" xr:uid="{4DCFC3AE-2DC2-4188-9416-202F503D3326}"/>
    <cellStyle name="20% - Accent1 2 5 3 4 4" xfId="13656" xr:uid="{FE3ADFB1-92BA-41FF-A37D-0C340593074D}"/>
    <cellStyle name="20% - Accent1 2 5 3 4 4 2" xfId="13657" xr:uid="{9066B25C-51F3-45FA-B5D4-B3BCFCA275DF}"/>
    <cellStyle name="20% - Accent1 2 5 3 4 4 2 2" xfId="13658" xr:uid="{C94F7BCE-ED2B-4C72-8F62-88CE908DB461}"/>
    <cellStyle name="20% - Accent1 2 5 3 4 4 2 2 2" xfId="13659" xr:uid="{2513A727-3F45-43BC-B5FA-F19B15405D9B}"/>
    <cellStyle name="20% - Accent1 2 5 3 4 4 2 3" xfId="13660" xr:uid="{E208D9A4-6EE3-434C-A8AE-6D57AF87259B}"/>
    <cellStyle name="20% - Accent1 2 5 3 4 4 3" xfId="13661" xr:uid="{52767C0F-F1EA-4DE2-B07E-61CF00B64C9B}"/>
    <cellStyle name="20% - Accent1 2 5 3 4 4 3 2" xfId="13662" xr:uid="{0CFBA42C-F910-40DF-804A-B60DC8D1606F}"/>
    <cellStyle name="20% - Accent1 2 5 3 4 4 4" xfId="13663" xr:uid="{CFC455F2-F601-4491-B657-6465DAC789B9}"/>
    <cellStyle name="20% - Accent1 2 5 3 4 5" xfId="13664" xr:uid="{3B304464-5E80-4FB2-B603-8FD411E561D3}"/>
    <cellStyle name="20% - Accent1 2 5 3 4 5 2" xfId="13665" xr:uid="{224E0313-7CB9-4361-BCEE-2F53172BD939}"/>
    <cellStyle name="20% - Accent1 2 5 3 4 5 2 2" xfId="13666" xr:uid="{A47FCF44-FE1B-467A-B407-2EF3137FC643}"/>
    <cellStyle name="20% - Accent1 2 5 3 4 5 2 2 2" xfId="13667" xr:uid="{142B0BDA-BBAE-4D35-9FAC-E1E4B74F9FA8}"/>
    <cellStyle name="20% - Accent1 2 5 3 4 5 2 3" xfId="13668" xr:uid="{EADF3FF3-A669-40F6-8400-8C8ADF09FC28}"/>
    <cellStyle name="20% - Accent1 2 5 3 4 5 3" xfId="13669" xr:uid="{CD7FD923-4204-426A-A43B-264E348CD74D}"/>
    <cellStyle name="20% - Accent1 2 5 3 4 5 3 2" xfId="13670" xr:uid="{8C29CBFA-E9F8-452B-9814-244648364B76}"/>
    <cellStyle name="20% - Accent1 2 5 3 4 5 4" xfId="13671" xr:uid="{37A47E49-D59C-4DC7-9541-CEFA01B29F61}"/>
    <cellStyle name="20% - Accent1 2 5 3 4 6" xfId="13672" xr:uid="{5FEA79E2-8B47-4EA3-AB79-7DB1F426B7A1}"/>
    <cellStyle name="20% - Accent1 2 5 3 4 6 2" xfId="13673" xr:uid="{7B3B60AC-4B55-4181-86CB-46347F211509}"/>
    <cellStyle name="20% - Accent1 2 5 3 4 6 2 2" xfId="13674" xr:uid="{F22C9F71-CB5F-4258-A88C-A0B316CFB721}"/>
    <cellStyle name="20% - Accent1 2 5 3 4 6 2 2 2" xfId="13675" xr:uid="{A0032102-5DF2-470A-89B8-E970C333446D}"/>
    <cellStyle name="20% - Accent1 2 5 3 4 6 2 3" xfId="13676" xr:uid="{14E9C256-5D8C-4CC5-A31B-3714760C1813}"/>
    <cellStyle name="20% - Accent1 2 5 3 4 6 3" xfId="13677" xr:uid="{C978914D-9F51-4A93-8232-82AD695B5264}"/>
    <cellStyle name="20% - Accent1 2 5 3 4 6 3 2" xfId="13678" xr:uid="{6547B06E-D1E4-4A78-B4DA-CDEEC7CD663C}"/>
    <cellStyle name="20% - Accent1 2 5 3 4 6 4" xfId="13679" xr:uid="{9C701820-208A-4831-A619-7878EDA7EE0F}"/>
    <cellStyle name="20% - Accent1 2 5 3 4 7" xfId="13680" xr:uid="{309866D8-31E6-447B-A1E6-A3FDE0585CC7}"/>
    <cellStyle name="20% - Accent1 2 5 3 4 7 2" xfId="13681" xr:uid="{A68D8680-E531-47FB-9AC0-8520CF7B16ED}"/>
    <cellStyle name="20% - Accent1 2 5 3 4 7 2 2" xfId="13682" xr:uid="{79ACE2B4-E788-4DAE-946D-2F70A79E6D27}"/>
    <cellStyle name="20% - Accent1 2 5 3 4 7 3" xfId="13683" xr:uid="{0C8B122D-D27D-4F3E-B9F5-F035DB989DD7}"/>
    <cellStyle name="20% - Accent1 2 5 3 4 8" xfId="13684" xr:uid="{B5D81664-B92E-407D-A6BA-22FF5443FEFB}"/>
    <cellStyle name="20% - Accent1 2 5 3 4 8 2" xfId="13685" xr:uid="{FD10291A-C0FE-4345-B4C2-1387C4A13E9A}"/>
    <cellStyle name="20% - Accent1 2 5 3 4 8 2 2" xfId="13686" xr:uid="{B6D85E4E-D2D6-4591-92D1-30FC6F3C1B53}"/>
    <cellStyle name="20% - Accent1 2 5 3 4 8 3" xfId="13687" xr:uid="{3368B278-8CCC-4D6B-8991-EBFC26F0B47A}"/>
    <cellStyle name="20% - Accent1 2 5 3 4 9" xfId="13688" xr:uid="{6CABEBB4-F851-43DA-AB88-C4F58DE0E0E4}"/>
    <cellStyle name="20% - Accent1 2 5 3 4 9 2" xfId="13689" xr:uid="{8AF63A25-FEB1-49E3-AC96-88A18718E4CE}"/>
    <cellStyle name="20% - Accent1 2 5 3 5" xfId="13690" xr:uid="{598D1AED-16A3-4C48-99F5-74E669782485}"/>
    <cellStyle name="20% - Accent1 2 5 3 5 2" xfId="13691" xr:uid="{78E909AD-D805-4890-AD64-C5BFF29A7C4B}"/>
    <cellStyle name="20% - Accent1 2 5 3 5 2 2" xfId="13692" xr:uid="{3651C8AF-42F0-47E2-BE04-9D8100AFD7EF}"/>
    <cellStyle name="20% - Accent1 2 5 3 5 2 2 2" xfId="13693" xr:uid="{C231C347-5242-4840-8D8A-7289EAB64E56}"/>
    <cellStyle name="20% - Accent1 2 5 3 5 2 2 2 2" xfId="13694" xr:uid="{ED98AEAC-AB73-4FED-9323-5A5C3D4A2075}"/>
    <cellStyle name="20% - Accent1 2 5 3 5 2 2 3" xfId="13695" xr:uid="{FCFA0D51-8F90-4188-8DD9-917FF8C64496}"/>
    <cellStyle name="20% - Accent1 2 5 3 5 2 3" xfId="13696" xr:uid="{1D360C96-E249-4749-8D91-DC3F3FC4EFA2}"/>
    <cellStyle name="20% - Accent1 2 5 3 5 2 3 2" xfId="13697" xr:uid="{DF23E516-5E95-424A-973F-CD5C4148EF0B}"/>
    <cellStyle name="20% - Accent1 2 5 3 5 2 4" xfId="13698" xr:uid="{CA898188-A83A-478B-AF80-9029252C5E2D}"/>
    <cellStyle name="20% - Accent1 2 5 3 5 3" xfId="13699" xr:uid="{CED53932-172B-4EB0-87C2-51D24C89FF57}"/>
    <cellStyle name="20% - Accent1 2 5 3 5 3 2" xfId="13700" xr:uid="{71D16870-1AB6-4AFB-9B19-E333B7F37FFF}"/>
    <cellStyle name="20% - Accent1 2 5 3 5 3 2 2" xfId="13701" xr:uid="{54F86356-29F9-4DC7-9C4A-901E71B4C573}"/>
    <cellStyle name="20% - Accent1 2 5 3 5 3 2 2 2" xfId="13702" xr:uid="{77AAC89E-4245-4079-BD57-271C4A5FD59E}"/>
    <cellStyle name="20% - Accent1 2 5 3 5 3 2 3" xfId="13703" xr:uid="{4BDEF69B-1ED5-4DAE-A4B9-29B23FE72CFC}"/>
    <cellStyle name="20% - Accent1 2 5 3 5 3 3" xfId="13704" xr:uid="{78732FFD-9FDC-4647-84AE-70C696131BE1}"/>
    <cellStyle name="20% - Accent1 2 5 3 5 3 3 2" xfId="13705" xr:uid="{5E2EE237-761F-445D-9B10-58C39B8E96EB}"/>
    <cellStyle name="20% - Accent1 2 5 3 5 3 4" xfId="13706" xr:uid="{8013F3BD-832A-4BBF-980C-333E6B8D9B96}"/>
    <cellStyle name="20% - Accent1 2 5 3 5 4" xfId="13707" xr:uid="{90AFF47C-CBC4-448B-BC26-5EC6C58BBDED}"/>
    <cellStyle name="20% - Accent1 2 5 3 5 4 2" xfId="13708" xr:uid="{C47899F1-3E24-4E5C-9953-3A0076F7620D}"/>
    <cellStyle name="20% - Accent1 2 5 3 5 4 2 2" xfId="13709" xr:uid="{7B844DE5-2113-466B-A69A-12124634F68F}"/>
    <cellStyle name="20% - Accent1 2 5 3 5 4 2 2 2" xfId="13710" xr:uid="{465F72E0-19D1-436D-AC2A-D2BDA258F826}"/>
    <cellStyle name="20% - Accent1 2 5 3 5 4 2 3" xfId="13711" xr:uid="{4284EDA1-2A8E-472B-AA17-88F404D07CDA}"/>
    <cellStyle name="20% - Accent1 2 5 3 5 4 3" xfId="13712" xr:uid="{ECC9796E-6737-4958-9D51-0DD2EAB7EB06}"/>
    <cellStyle name="20% - Accent1 2 5 3 5 4 3 2" xfId="13713" xr:uid="{87131737-71EE-4210-97E0-6CB4C228C421}"/>
    <cellStyle name="20% - Accent1 2 5 3 5 4 4" xfId="13714" xr:uid="{3FB8DB25-D4C8-4D9C-B5A5-A352D7852B1A}"/>
    <cellStyle name="20% - Accent1 2 5 3 5 5" xfId="13715" xr:uid="{A84814AA-1523-4FDC-BC70-726DE56C6F95}"/>
    <cellStyle name="20% - Accent1 2 5 3 5 5 2" xfId="13716" xr:uid="{AD12FF36-9337-415F-B18D-4ACE13C32AA9}"/>
    <cellStyle name="20% - Accent1 2 5 3 5 5 2 2" xfId="13717" xr:uid="{B044EA7D-8D82-43DC-964A-8A468342F910}"/>
    <cellStyle name="20% - Accent1 2 5 3 5 5 3" xfId="13718" xr:uid="{8BEC8E95-59FA-4E4F-A496-8DA3C7816EFF}"/>
    <cellStyle name="20% - Accent1 2 5 3 5 6" xfId="13719" xr:uid="{0EFBBD2F-2F5D-427F-A123-4412CC7AB1E6}"/>
    <cellStyle name="20% - Accent1 2 5 3 5 6 2" xfId="13720" xr:uid="{F116A228-4FB1-420B-AB7C-E8DAC40DDC0B}"/>
    <cellStyle name="20% - Accent1 2 5 3 5 6 2 2" xfId="13721" xr:uid="{CA33EE0F-31D5-4EC1-9898-3AF3A9A19CAC}"/>
    <cellStyle name="20% - Accent1 2 5 3 5 6 3" xfId="13722" xr:uid="{4132949F-B8F1-4F27-9DA3-EE820F51B675}"/>
    <cellStyle name="20% - Accent1 2 5 3 5 7" xfId="13723" xr:uid="{BD918AE7-04EC-4B97-9418-08DFDFE52648}"/>
    <cellStyle name="20% - Accent1 2 5 3 5 7 2" xfId="13724" xr:uid="{48900591-E172-4439-B171-849E5D3403C7}"/>
    <cellStyle name="20% - Accent1 2 5 3 5 8" xfId="13725" xr:uid="{ABDC550B-C36B-459A-80C3-9B795EC3B241}"/>
    <cellStyle name="20% - Accent1 2 5 3 5 8 2" xfId="13726" xr:uid="{4DD84C14-90F6-4B42-926D-AD63EDD88138}"/>
    <cellStyle name="20% - Accent1 2 5 3 5 9" xfId="13727" xr:uid="{F7328BDB-B7E0-4E27-BC8D-D2A4A8C8C984}"/>
    <cellStyle name="20% - Accent1 2 5 3 6" xfId="13728" xr:uid="{CE08AE94-4F62-4D0D-9F38-6B066B8AB645}"/>
    <cellStyle name="20% - Accent1 2 5 3 6 2" xfId="13729" xr:uid="{E868BDED-32FC-4E99-BF09-461F45FC63C9}"/>
    <cellStyle name="20% - Accent1 2 5 3 6 2 2" xfId="13730" xr:uid="{AF937330-CD60-4BF8-95D4-99BD1DC51372}"/>
    <cellStyle name="20% - Accent1 2 5 3 6 2 2 2" xfId="13731" xr:uid="{1EB74E2E-64EB-4B3B-B207-CB9EFBF8C361}"/>
    <cellStyle name="20% - Accent1 2 5 3 6 2 2 2 2" xfId="13732" xr:uid="{BD8B45C4-860D-4FCC-875F-9AF0B844E7D9}"/>
    <cellStyle name="20% - Accent1 2 5 3 6 2 2 3" xfId="13733" xr:uid="{777B9C9D-B75B-4828-B04C-3F15D44858CD}"/>
    <cellStyle name="20% - Accent1 2 5 3 6 2 3" xfId="13734" xr:uid="{38A22C32-A80B-481F-8940-3C74C5DCD8A5}"/>
    <cellStyle name="20% - Accent1 2 5 3 6 2 3 2" xfId="13735" xr:uid="{262B9E37-ABD1-4FA0-9E87-025A9DB0B980}"/>
    <cellStyle name="20% - Accent1 2 5 3 6 2 4" xfId="13736" xr:uid="{9AD17C02-09C2-4E89-A43D-3FCE7D770966}"/>
    <cellStyle name="20% - Accent1 2 5 3 6 3" xfId="13737" xr:uid="{C2115FDC-544E-45EB-909B-588F82F795EF}"/>
    <cellStyle name="20% - Accent1 2 5 3 6 3 2" xfId="13738" xr:uid="{30B1A3F3-699C-48DD-ACC3-1ED644733F4B}"/>
    <cellStyle name="20% - Accent1 2 5 3 6 3 2 2" xfId="13739" xr:uid="{760D5F09-E60F-4F8E-AC80-CEEC34CD261A}"/>
    <cellStyle name="20% - Accent1 2 5 3 6 3 2 2 2" xfId="13740" xr:uid="{0B9EBDC2-F4AD-450F-A793-EE12423DB5B8}"/>
    <cellStyle name="20% - Accent1 2 5 3 6 3 2 3" xfId="13741" xr:uid="{F0444A5C-C90F-413A-97A7-F4385A46BE55}"/>
    <cellStyle name="20% - Accent1 2 5 3 6 3 3" xfId="13742" xr:uid="{EEDC65EB-13D2-4E62-8000-25A24CC9E446}"/>
    <cellStyle name="20% - Accent1 2 5 3 6 3 3 2" xfId="13743" xr:uid="{CCC9EBCF-EBDD-4B63-AE44-AE08BE8324F0}"/>
    <cellStyle name="20% - Accent1 2 5 3 6 3 4" xfId="13744" xr:uid="{C1944654-E156-4815-94C0-1A3F6F3379AA}"/>
    <cellStyle name="20% - Accent1 2 5 3 6 4" xfId="13745" xr:uid="{D735E6F0-48A9-40C4-A23A-0AD1FCB8C20E}"/>
    <cellStyle name="20% - Accent1 2 5 3 6 4 2" xfId="13746" xr:uid="{49D03E83-28D0-4519-A8F7-7AEA4C702AEE}"/>
    <cellStyle name="20% - Accent1 2 5 3 6 4 2 2" xfId="13747" xr:uid="{42704513-1386-4BE3-B88D-97F91B4A068C}"/>
    <cellStyle name="20% - Accent1 2 5 3 6 4 2 2 2" xfId="13748" xr:uid="{1D0A334D-2E65-4B06-B02F-9D56BD3CF140}"/>
    <cellStyle name="20% - Accent1 2 5 3 6 4 2 3" xfId="13749" xr:uid="{7A2977DC-7F31-4F36-A05B-572A2474ACC2}"/>
    <cellStyle name="20% - Accent1 2 5 3 6 4 3" xfId="13750" xr:uid="{E58FAF29-BD58-4C39-A562-24F2592C9F45}"/>
    <cellStyle name="20% - Accent1 2 5 3 6 4 3 2" xfId="13751" xr:uid="{392C003B-EBBF-492F-9BB7-3A4F0F306752}"/>
    <cellStyle name="20% - Accent1 2 5 3 6 4 4" xfId="13752" xr:uid="{496BC57B-A4B9-4700-B6EF-171779536E9A}"/>
    <cellStyle name="20% - Accent1 2 5 3 6 5" xfId="13753" xr:uid="{344667C5-74FB-4F34-ADB3-95A29DC59D73}"/>
    <cellStyle name="20% - Accent1 2 5 3 6 5 2" xfId="13754" xr:uid="{85C48F57-29A6-4C40-A088-BB8C1C4298BB}"/>
    <cellStyle name="20% - Accent1 2 5 3 6 5 2 2" xfId="13755" xr:uid="{0BFDC65F-226A-4781-B8C8-0D1E34B39FA3}"/>
    <cellStyle name="20% - Accent1 2 5 3 6 5 3" xfId="13756" xr:uid="{0433B75B-7BB2-4A7A-8F8D-E39D72274B58}"/>
    <cellStyle name="20% - Accent1 2 5 3 6 6" xfId="13757" xr:uid="{C5463B3D-F4C0-43D9-9CEB-CE4F5D9EC834}"/>
    <cellStyle name="20% - Accent1 2 5 3 6 6 2" xfId="13758" xr:uid="{CB64CD33-7AF8-414E-A810-8774A3EAFB89}"/>
    <cellStyle name="20% - Accent1 2 5 3 6 6 2 2" xfId="13759" xr:uid="{B68860A8-6F49-4768-BF77-CF02050E924C}"/>
    <cellStyle name="20% - Accent1 2 5 3 6 6 3" xfId="13760" xr:uid="{C07C471D-619E-496B-9894-661D39CA0D66}"/>
    <cellStyle name="20% - Accent1 2 5 3 6 7" xfId="13761" xr:uid="{D63EFBDF-236C-4F98-99DF-9ACE5E931A45}"/>
    <cellStyle name="20% - Accent1 2 5 3 6 7 2" xfId="13762" xr:uid="{56EFE769-F0F7-4C91-B1D9-A360E751AF0D}"/>
    <cellStyle name="20% - Accent1 2 5 3 6 8" xfId="13763" xr:uid="{FC0EB9D2-384F-465B-8BC3-6BB6151871EE}"/>
    <cellStyle name="20% - Accent1 2 5 3 6 8 2" xfId="13764" xr:uid="{189B57C6-4AFD-4202-BDE2-4988598DB85B}"/>
    <cellStyle name="20% - Accent1 2 5 3 6 9" xfId="13765" xr:uid="{DAA91E57-4AEE-4228-A915-A54149677ABC}"/>
    <cellStyle name="20% - Accent1 2 5 3 7" xfId="13766" xr:uid="{CC823DA5-9885-4082-B4BA-C5D4EB7C5D3B}"/>
    <cellStyle name="20% - Accent1 2 5 3 7 2" xfId="13767" xr:uid="{95EAD9F1-64D2-4258-A54D-D59471C2607F}"/>
    <cellStyle name="20% - Accent1 2 5 3 7 2 2" xfId="13768" xr:uid="{52AA3B09-488A-4A76-98AD-8BCA9094595D}"/>
    <cellStyle name="20% - Accent1 2 5 3 7 2 2 2" xfId="13769" xr:uid="{E916CEC2-D51E-4A08-B6B3-F264239490CB}"/>
    <cellStyle name="20% - Accent1 2 5 3 7 2 3" xfId="13770" xr:uid="{113D35DF-AD25-4A6A-B981-C119948C1EAD}"/>
    <cellStyle name="20% - Accent1 2 5 3 7 3" xfId="13771" xr:uid="{89D89D6D-0EF3-40CA-8DF2-514C41B43EFE}"/>
    <cellStyle name="20% - Accent1 2 5 3 7 3 2" xfId="13772" xr:uid="{EAA4AB66-0EBA-4061-AAC1-815C3028DFB9}"/>
    <cellStyle name="20% - Accent1 2 5 3 7 4" xfId="13773" xr:uid="{431A9633-111A-416C-A4F5-B248468A840A}"/>
    <cellStyle name="20% - Accent1 2 5 3 8" xfId="13774" xr:uid="{81EB40DD-6411-4EE7-9820-CDB1BA0BB175}"/>
    <cellStyle name="20% - Accent1 2 5 3 8 2" xfId="13775" xr:uid="{18476420-897D-4960-8AB3-A86F90E7860A}"/>
    <cellStyle name="20% - Accent1 2 5 3 8 2 2" xfId="13776" xr:uid="{5FC7E1CD-B649-4AC9-BCD1-A7D1F9B0FAE3}"/>
    <cellStyle name="20% - Accent1 2 5 3 8 2 2 2" xfId="13777" xr:uid="{A1A0C896-A6CF-416B-BE51-D5A208386476}"/>
    <cellStyle name="20% - Accent1 2 5 3 8 2 3" xfId="13778" xr:uid="{A2734633-91A2-498B-A3F9-7C29129DB0CC}"/>
    <cellStyle name="20% - Accent1 2 5 3 8 3" xfId="13779" xr:uid="{BF32199B-0BAF-4D37-83EE-55B57A5A5C5E}"/>
    <cellStyle name="20% - Accent1 2 5 3 8 3 2" xfId="13780" xr:uid="{D8B59742-4F6A-40DB-BA63-A6048F48DC1B}"/>
    <cellStyle name="20% - Accent1 2 5 3 8 4" xfId="13781" xr:uid="{66F22A9D-25CB-4239-AEAC-D3EC44477429}"/>
    <cellStyle name="20% - Accent1 2 5 3 9" xfId="13782" xr:uid="{0D7F289B-4BD0-48B9-8A43-0DEFAA7EBC1A}"/>
    <cellStyle name="20% - Accent1 2 5 3 9 2" xfId="13783" xr:uid="{85E8F3CD-F79E-4F1F-85CD-AC432A1C2A49}"/>
    <cellStyle name="20% - Accent1 2 5 3 9 2 2" xfId="13784" xr:uid="{7B7BFF78-1E45-4498-A735-6A5D2DDB0C7A}"/>
    <cellStyle name="20% - Accent1 2 5 3 9 2 2 2" xfId="13785" xr:uid="{9A4A391D-117A-48E1-B6F6-942267BAC135}"/>
    <cellStyle name="20% - Accent1 2 5 3 9 2 3" xfId="13786" xr:uid="{2E255453-5B63-443F-A06A-1F605F76C47C}"/>
    <cellStyle name="20% - Accent1 2 5 3 9 3" xfId="13787" xr:uid="{30B60D42-63C2-430C-81F5-C4B533F672E2}"/>
    <cellStyle name="20% - Accent1 2 5 3 9 3 2" xfId="13788" xr:uid="{BEB2CAE7-C738-4AD6-9301-2E8F913A7673}"/>
    <cellStyle name="20% - Accent1 2 5 3 9 4" xfId="13789" xr:uid="{49C6E7C6-3901-444E-9125-D0AD64578E5B}"/>
    <cellStyle name="20% - Accent1 2 5 4" xfId="13790" xr:uid="{E224DBB2-5C02-4BBA-A9F2-FDCE8DFFF960}"/>
    <cellStyle name="20% - Accent1 2 5 4 10" xfId="13791" xr:uid="{2CC76540-B4FA-4995-9F20-DBDFB174D8C7}"/>
    <cellStyle name="20% - Accent1 2 5 4 10 2" xfId="13792" xr:uid="{0AF6ED6E-52F8-4450-8D73-46D3390692FF}"/>
    <cellStyle name="20% - Accent1 2 5 4 11" xfId="13793" xr:uid="{14C3395D-982C-4728-A011-CBCA1278B332}"/>
    <cellStyle name="20% - Accent1 2 5 4 2" xfId="13794" xr:uid="{1494A010-9D50-40D6-BE0B-069347DD3357}"/>
    <cellStyle name="20% - Accent1 2 5 4 2 2" xfId="13795" xr:uid="{38B6FB79-ACE4-4C7B-A6B8-8D2CF7C79183}"/>
    <cellStyle name="20% - Accent1 2 5 4 2 2 2" xfId="13796" xr:uid="{3C2309B8-F6C6-45FC-BEAA-0653686E629C}"/>
    <cellStyle name="20% - Accent1 2 5 4 2 2 2 2" xfId="13797" xr:uid="{85C4017C-5C59-433E-85FF-A4E6BF6FEF5E}"/>
    <cellStyle name="20% - Accent1 2 5 4 2 2 2 2 2" xfId="13798" xr:uid="{4FCE49E2-40F5-4040-897E-14F0743C2E29}"/>
    <cellStyle name="20% - Accent1 2 5 4 2 2 2 3" xfId="13799" xr:uid="{6428FBBD-3724-45FC-A2C5-114FB297E16D}"/>
    <cellStyle name="20% - Accent1 2 5 4 2 2 3" xfId="13800" xr:uid="{01A8F0CE-AE66-41CF-A995-C4A79EEF3690}"/>
    <cellStyle name="20% - Accent1 2 5 4 2 2 3 2" xfId="13801" xr:uid="{69CD197D-1C20-40FF-B569-FB1488DDEEEE}"/>
    <cellStyle name="20% - Accent1 2 5 4 2 2 4" xfId="13802" xr:uid="{C7459891-0B2E-4B5B-B84C-F6056091413A}"/>
    <cellStyle name="20% - Accent1 2 5 4 2 3" xfId="13803" xr:uid="{5B0425DE-C312-434D-ACD9-A857B5698748}"/>
    <cellStyle name="20% - Accent1 2 5 4 2 3 2" xfId="13804" xr:uid="{CCCCE7E7-5AF4-493C-9D2A-5D66CEE10C71}"/>
    <cellStyle name="20% - Accent1 2 5 4 2 3 2 2" xfId="13805" xr:uid="{1212ABA0-2533-4FB9-A18D-F0E75BBF1FEF}"/>
    <cellStyle name="20% - Accent1 2 5 4 2 3 2 2 2" xfId="13806" xr:uid="{0F7664E7-D0C8-4DA1-814B-45EC756D9D30}"/>
    <cellStyle name="20% - Accent1 2 5 4 2 3 2 3" xfId="13807" xr:uid="{EB8AD07B-B8D1-428B-894B-0CCBDC1958B9}"/>
    <cellStyle name="20% - Accent1 2 5 4 2 3 3" xfId="13808" xr:uid="{CC9AAACB-14C4-431B-86CF-EF0D70D37368}"/>
    <cellStyle name="20% - Accent1 2 5 4 2 3 3 2" xfId="13809" xr:uid="{952AEB73-B01D-4410-B48B-CA7C35568694}"/>
    <cellStyle name="20% - Accent1 2 5 4 2 3 4" xfId="13810" xr:uid="{0AE00D64-5A39-49E5-B05C-76B00AB628DD}"/>
    <cellStyle name="20% - Accent1 2 5 4 2 4" xfId="13811" xr:uid="{115D03BA-20E4-4841-B120-2AE997661A0E}"/>
    <cellStyle name="20% - Accent1 2 5 4 2 4 2" xfId="13812" xr:uid="{E43E6911-53BC-4913-8460-2E62E219A254}"/>
    <cellStyle name="20% - Accent1 2 5 4 2 4 2 2" xfId="13813" xr:uid="{A2170E36-892A-4A1C-9D1D-B72F9A0AF069}"/>
    <cellStyle name="20% - Accent1 2 5 4 2 4 2 2 2" xfId="13814" xr:uid="{93039A00-E245-46CC-978C-C713951A3738}"/>
    <cellStyle name="20% - Accent1 2 5 4 2 4 2 3" xfId="13815" xr:uid="{4A605902-3AD2-4984-BF46-A6248D29CBAF}"/>
    <cellStyle name="20% - Accent1 2 5 4 2 4 3" xfId="13816" xr:uid="{F21F25DA-F2B3-43B9-8B38-740EED505C5F}"/>
    <cellStyle name="20% - Accent1 2 5 4 2 4 3 2" xfId="13817" xr:uid="{F36B354A-FA9E-448F-8CC0-9A31C8C6A121}"/>
    <cellStyle name="20% - Accent1 2 5 4 2 4 4" xfId="13818" xr:uid="{BCB8F9BB-56B3-4C7E-9F24-419515363F55}"/>
    <cellStyle name="20% - Accent1 2 5 4 2 5" xfId="13819" xr:uid="{32E37346-3328-4531-A0E6-3CDEAAFBFD6C}"/>
    <cellStyle name="20% - Accent1 2 5 4 2 5 2" xfId="13820" xr:uid="{F97CD4E5-3D05-4CED-9BD3-C59D17FFA9AB}"/>
    <cellStyle name="20% - Accent1 2 5 4 2 5 2 2" xfId="13821" xr:uid="{F2D1860C-7CA4-446F-B010-0DC0F1A10028}"/>
    <cellStyle name="20% - Accent1 2 5 4 2 5 3" xfId="13822" xr:uid="{7BFC67AF-68B6-4B4D-828F-A777D573D60B}"/>
    <cellStyle name="20% - Accent1 2 5 4 2 6" xfId="13823" xr:uid="{65A9D897-B6AC-404E-9373-61D46177B752}"/>
    <cellStyle name="20% - Accent1 2 5 4 2 6 2" xfId="13824" xr:uid="{FEFE4A97-2300-49CA-84A8-931FB24D6AF9}"/>
    <cellStyle name="20% - Accent1 2 5 4 2 6 2 2" xfId="13825" xr:uid="{9EACD165-4DEB-4F2E-8A2E-01B0673CB32D}"/>
    <cellStyle name="20% - Accent1 2 5 4 2 6 3" xfId="13826" xr:uid="{F6E611E3-D6AA-4F6F-9669-61E139228466}"/>
    <cellStyle name="20% - Accent1 2 5 4 2 7" xfId="13827" xr:uid="{7F20E1A9-DA8E-41A7-9B48-50E1696D3E35}"/>
    <cellStyle name="20% - Accent1 2 5 4 2 7 2" xfId="13828" xr:uid="{EBBB259D-54DC-4F48-ADF5-BA111BDC0882}"/>
    <cellStyle name="20% - Accent1 2 5 4 2 8" xfId="13829" xr:uid="{E3537595-0E48-41A6-9089-19322B91E5E3}"/>
    <cellStyle name="20% - Accent1 2 5 4 2 8 2" xfId="13830" xr:uid="{B2E4F24B-A7CE-4CF8-9ABC-F5C998A320D2}"/>
    <cellStyle name="20% - Accent1 2 5 4 2 9" xfId="13831" xr:uid="{27BE8BB6-E20C-4FC2-97FC-1E45F4666F3C}"/>
    <cellStyle name="20% - Accent1 2 5 4 3" xfId="13832" xr:uid="{5665FE2B-8D0D-48F7-945B-529CDB1D23A3}"/>
    <cellStyle name="20% - Accent1 2 5 4 3 2" xfId="13833" xr:uid="{40970050-5828-451D-8D02-D53F4A01C80F}"/>
    <cellStyle name="20% - Accent1 2 5 4 3 2 2" xfId="13834" xr:uid="{8A1CAE60-0B60-4943-9AFB-C185F1841D5F}"/>
    <cellStyle name="20% - Accent1 2 5 4 3 2 2 2" xfId="13835" xr:uid="{041EF16C-7132-4E2D-B72A-0687391B73A2}"/>
    <cellStyle name="20% - Accent1 2 5 4 3 2 2 2 2" xfId="13836" xr:uid="{A2C7D4F8-DB18-4899-BFA5-BEAB172CEE44}"/>
    <cellStyle name="20% - Accent1 2 5 4 3 2 2 3" xfId="13837" xr:uid="{376801AB-D3CF-473B-9073-A2BA8C63732F}"/>
    <cellStyle name="20% - Accent1 2 5 4 3 2 3" xfId="13838" xr:uid="{7B3F5C5D-0B64-4FB4-8400-8E0A05D5D067}"/>
    <cellStyle name="20% - Accent1 2 5 4 3 2 3 2" xfId="13839" xr:uid="{9802CA37-09F0-45A6-A469-AF05C7EB0332}"/>
    <cellStyle name="20% - Accent1 2 5 4 3 2 4" xfId="13840" xr:uid="{DC192533-9944-4A91-B237-44685133786C}"/>
    <cellStyle name="20% - Accent1 2 5 4 3 3" xfId="13841" xr:uid="{AF480E3E-3BB6-46EC-8C27-6B1AF66C798F}"/>
    <cellStyle name="20% - Accent1 2 5 4 3 3 2" xfId="13842" xr:uid="{01458D38-3800-4DD9-985C-9075FBA8FA7B}"/>
    <cellStyle name="20% - Accent1 2 5 4 3 3 2 2" xfId="13843" xr:uid="{A01E17DF-6DB1-4DB3-B478-9999F93B1A96}"/>
    <cellStyle name="20% - Accent1 2 5 4 3 3 2 2 2" xfId="13844" xr:uid="{C5CF562E-9263-46F2-9950-6798AE0CE69D}"/>
    <cellStyle name="20% - Accent1 2 5 4 3 3 2 3" xfId="13845" xr:uid="{3477ABF6-76DE-455A-B973-77C3CABBB92D}"/>
    <cellStyle name="20% - Accent1 2 5 4 3 3 3" xfId="13846" xr:uid="{0FE1EDB8-3205-48A1-9F53-321492B18F84}"/>
    <cellStyle name="20% - Accent1 2 5 4 3 3 3 2" xfId="13847" xr:uid="{C3FFD50A-1105-4EFE-AD91-4FBE217AC5F8}"/>
    <cellStyle name="20% - Accent1 2 5 4 3 3 4" xfId="13848" xr:uid="{2985D320-55EB-46F3-A0AB-FE5D680C290E}"/>
    <cellStyle name="20% - Accent1 2 5 4 3 4" xfId="13849" xr:uid="{531615D3-6F24-48C3-8F22-3B9F4E87498F}"/>
    <cellStyle name="20% - Accent1 2 5 4 3 4 2" xfId="13850" xr:uid="{3E8CBF8D-AA03-4250-912A-56BD8B2F3F7A}"/>
    <cellStyle name="20% - Accent1 2 5 4 3 4 2 2" xfId="13851" xr:uid="{7D98B8A9-12C8-426B-88F6-643BD6A7A66F}"/>
    <cellStyle name="20% - Accent1 2 5 4 3 4 2 2 2" xfId="13852" xr:uid="{A850D339-FBDF-4655-8038-0C4ED1EBB831}"/>
    <cellStyle name="20% - Accent1 2 5 4 3 4 2 3" xfId="13853" xr:uid="{B6AF248D-4BBB-40BD-987C-52AE19108B2A}"/>
    <cellStyle name="20% - Accent1 2 5 4 3 4 3" xfId="13854" xr:uid="{866A99F2-540A-4914-855D-883CDD0B13FA}"/>
    <cellStyle name="20% - Accent1 2 5 4 3 4 3 2" xfId="13855" xr:uid="{5E6A00D8-8CBA-4B78-B606-E326F2CE3CFD}"/>
    <cellStyle name="20% - Accent1 2 5 4 3 4 4" xfId="13856" xr:uid="{4006506A-5E9A-4CE6-853E-88159A705FFF}"/>
    <cellStyle name="20% - Accent1 2 5 4 3 5" xfId="13857" xr:uid="{74369839-3FDA-451A-9FA8-A3039ED85BDE}"/>
    <cellStyle name="20% - Accent1 2 5 4 3 5 2" xfId="13858" xr:uid="{EF7E045C-ED11-46B8-9F24-5D90156DF53A}"/>
    <cellStyle name="20% - Accent1 2 5 4 3 5 2 2" xfId="13859" xr:uid="{013FE28B-ACCF-47D9-98D3-8129C9438C2B}"/>
    <cellStyle name="20% - Accent1 2 5 4 3 5 3" xfId="13860" xr:uid="{D9E02F8A-0511-4787-944D-A92CDBE437CE}"/>
    <cellStyle name="20% - Accent1 2 5 4 3 6" xfId="13861" xr:uid="{C70FDCE5-9D48-4EC2-9B6F-3E84E0CBC69E}"/>
    <cellStyle name="20% - Accent1 2 5 4 3 6 2" xfId="13862" xr:uid="{31AD0AD4-DB4B-4BF9-ABC8-CE6A5AA3FDF3}"/>
    <cellStyle name="20% - Accent1 2 5 4 3 6 2 2" xfId="13863" xr:uid="{AC77214A-B43F-4CA0-AEFF-3B29ABCF5A0E}"/>
    <cellStyle name="20% - Accent1 2 5 4 3 6 3" xfId="13864" xr:uid="{064CD876-D2A3-417D-93A3-2DDCD45AC968}"/>
    <cellStyle name="20% - Accent1 2 5 4 3 7" xfId="13865" xr:uid="{F3809E22-9B51-4320-9DF8-095514858614}"/>
    <cellStyle name="20% - Accent1 2 5 4 3 7 2" xfId="13866" xr:uid="{9FB8CB38-AFFC-4065-A8E9-EEEE7A6BD53E}"/>
    <cellStyle name="20% - Accent1 2 5 4 3 8" xfId="13867" xr:uid="{0F7AC806-3621-456A-A910-FAC661338C49}"/>
    <cellStyle name="20% - Accent1 2 5 4 3 8 2" xfId="13868" xr:uid="{73FD12CA-7CF2-4099-AA77-2AD821AE6B05}"/>
    <cellStyle name="20% - Accent1 2 5 4 3 9" xfId="13869" xr:uid="{87066AFE-F887-4197-8047-2D75DA7026D4}"/>
    <cellStyle name="20% - Accent1 2 5 4 4" xfId="13870" xr:uid="{63DB004D-1D11-4954-846A-FF538D70C8E7}"/>
    <cellStyle name="20% - Accent1 2 5 4 4 2" xfId="13871" xr:uid="{2F304C9C-784E-4744-B833-D29BF55E8D09}"/>
    <cellStyle name="20% - Accent1 2 5 4 4 2 2" xfId="13872" xr:uid="{3BE3CED2-13E5-49C2-8997-3C14945E90ED}"/>
    <cellStyle name="20% - Accent1 2 5 4 4 2 2 2" xfId="13873" xr:uid="{F2C2918A-BFC1-4944-AD66-AD543C0ACCBE}"/>
    <cellStyle name="20% - Accent1 2 5 4 4 2 3" xfId="13874" xr:uid="{034EB2AF-E66F-41D2-B678-5A0BC2845696}"/>
    <cellStyle name="20% - Accent1 2 5 4 4 3" xfId="13875" xr:uid="{C799E523-4D12-4190-847A-363A6624CCC4}"/>
    <cellStyle name="20% - Accent1 2 5 4 4 3 2" xfId="13876" xr:uid="{1F3B7C75-D517-45A9-8D64-9AF2413986C7}"/>
    <cellStyle name="20% - Accent1 2 5 4 4 4" xfId="13877" xr:uid="{D23377C8-57CB-4DA3-B95D-098F95AAE7F7}"/>
    <cellStyle name="20% - Accent1 2 5 4 5" xfId="13878" xr:uid="{AAC02AC4-20E2-4763-9421-9112B7D1D337}"/>
    <cellStyle name="20% - Accent1 2 5 4 5 2" xfId="13879" xr:uid="{DCC26EB5-0E06-4BBC-939A-7512CF9D95FD}"/>
    <cellStyle name="20% - Accent1 2 5 4 5 2 2" xfId="13880" xr:uid="{ABE387EE-44BD-4C47-9A77-82F653B8FE59}"/>
    <cellStyle name="20% - Accent1 2 5 4 5 2 2 2" xfId="13881" xr:uid="{BF9B7532-228E-4C90-B196-602B94B025F1}"/>
    <cellStyle name="20% - Accent1 2 5 4 5 2 3" xfId="13882" xr:uid="{536EB8F4-9AB6-41C7-8142-E6D708FCA710}"/>
    <cellStyle name="20% - Accent1 2 5 4 5 3" xfId="13883" xr:uid="{1C4747D0-DD2B-4147-B68A-ADBB93F8FDE6}"/>
    <cellStyle name="20% - Accent1 2 5 4 5 3 2" xfId="13884" xr:uid="{418A6010-1759-4D4C-8B51-44370B91C515}"/>
    <cellStyle name="20% - Accent1 2 5 4 5 4" xfId="13885" xr:uid="{ACEBD971-D8E2-4A26-BF82-82755CF15CBF}"/>
    <cellStyle name="20% - Accent1 2 5 4 6" xfId="13886" xr:uid="{E45F0963-F3D9-4008-8E4C-B8D1E5955FA5}"/>
    <cellStyle name="20% - Accent1 2 5 4 6 2" xfId="13887" xr:uid="{4B14C9BC-94CC-4D2A-BE0E-F0915FD643B5}"/>
    <cellStyle name="20% - Accent1 2 5 4 6 2 2" xfId="13888" xr:uid="{27F7A467-46FF-41D7-A9C9-DD4CEE39684D}"/>
    <cellStyle name="20% - Accent1 2 5 4 6 2 2 2" xfId="13889" xr:uid="{B4EC1BBD-4315-474D-BE22-B3F1FBB6F1E2}"/>
    <cellStyle name="20% - Accent1 2 5 4 6 2 3" xfId="13890" xr:uid="{B54A72C9-7B78-4124-9ED2-D27348410BBC}"/>
    <cellStyle name="20% - Accent1 2 5 4 6 3" xfId="13891" xr:uid="{E7E3164F-B1D8-43ED-86DD-80F348FACA73}"/>
    <cellStyle name="20% - Accent1 2 5 4 6 3 2" xfId="13892" xr:uid="{16724981-E715-4FED-8523-04E21462A5C1}"/>
    <cellStyle name="20% - Accent1 2 5 4 6 4" xfId="13893" xr:uid="{F7E61D9F-8AB1-4621-AFEC-5FCFEED9BEE6}"/>
    <cellStyle name="20% - Accent1 2 5 4 7" xfId="13894" xr:uid="{EA1A6E07-905E-47A5-A47A-56B4D3574057}"/>
    <cellStyle name="20% - Accent1 2 5 4 7 2" xfId="13895" xr:uid="{B6998094-E111-4E06-83FF-B016AB5CC832}"/>
    <cellStyle name="20% - Accent1 2 5 4 7 2 2" xfId="13896" xr:uid="{0FB3B878-B41B-4D54-8546-6285ABC849B3}"/>
    <cellStyle name="20% - Accent1 2 5 4 7 3" xfId="13897" xr:uid="{B7197244-D6FA-44FC-BD3D-B0871A52C024}"/>
    <cellStyle name="20% - Accent1 2 5 4 8" xfId="13898" xr:uid="{CF441E3F-CD12-4405-BD5C-F0E955355EC3}"/>
    <cellStyle name="20% - Accent1 2 5 4 8 2" xfId="13899" xr:uid="{B9A92A95-9D04-423F-959F-A42CF8D22EEA}"/>
    <cellStyle name="20% - Accent1 2 5 4 8 2 2" xfId="13900" xr:uid="{82868CE1-2E8F-4E9A-B5D6-6999EB0119B6}"/>
    <cellStyle name="20% - Accent1 2 5 4 8 3" xfId="13901" xr:uid="{A145124B-04C0-4A0A-9862-6A7CD0C7D0CA}"/>
    <cellStyle name="20% - Accent1 2 5 4 9" xfId="13902" xr:uid="{79D4BC82-D087-440F-B972-59724DD0AE2D}"/>
    <cellStyle name="20% - Accent1 2 5 4 9 2" xfId="13903" xr:uid="{6BE27596-A404-44B0-9421-AABC6A37E3DB}"/>
    <cellStyle name="20% - Accent1 2 5 5" xfId="13904" xr:uid="{35C58900-641B-4F2A-8532-556A4F39349A}"/>
    <cellStyle name="20% - Accent1 2 5 5 10" xfId="13905" xr:uid="{E5FDD671-006B-4EFE-AB35-E26F73909F62}"/>
    <cellStyle name="20% - Accent1 2 5 5 10 2" xfId="13906" xr:uid="{572342AE-BCCE-40A9-9065-CC74CBE730D4}"/>
    <cellStyle name="20% - Accent1 2 5 5 11" xfId="13907" xr:uid="{9A974B90-7248-43A1-A904-7786E4879DC5}"/>
    <cellStyle name="20% - Accent1 2 5 5 2" xfId="13908" xr:uid="{C2147EEE-1348-45D5-8281-D3202CCE28A2}"/>
    <cellStyle name="20% - Accent1 2 5 5 2 2" xfId="13909" xr:uid="{41A4F2D1-9AD6-48AB-89E8-A83F37D15313}"/>
    <cellStyle name="20% - Accent1 2 5 5 2 2 2" xfId="13910" xr:uid="{A8B264D9-231D-4505-842B-7E01C754D236}"/>
    <cellStyle name="20% - Accent1 2 5 5 2 2 2 2" xfId="13911" xr:uid="{55041535-413E-41CA-9713-AEECFED58FED}"/>
    <cellStyle name="20% - Accent1 2 5 5 2 2 2 2 2" xfId="13912" xr:uid="{ECDF52B6-209D-4310-A186-3BEA5DC869FC}"/>
    <cellStyle name="20% - Accent1 2 5 5 2 2 2 3" xfId="13913" xr:uid="{A6C38E9B-6FE4-4202-A5B5-F15BD186E718}"/>
    <cellStyle name="20% - Accent1 2 5 5 2 2 3" xfId="13914" xr:uid="{0F411452-865E-4A16-8A29-EDA77E13E123}"/>
    <cellStyle name="20% - Accent1 2 5 5 2 2 3 2" xfId="13915" xr:uid="{E501C1B2-3530-439C-A828-DEC484FE3C95}"/>
    <cellStyle name="20% - Accent1 2 5 5 2 2 4" xfId="13916" xr:uid="{EAFBF066-4364-4747-9C5D-E6E7E7A248B0}"/>
    <cellStyle name="20% - Accent1 2 5 5 2 3" xfId="13917" xr:uid="{C00C955E-8946-4172-B1D8-6FE667A87446}"/>
    <cellStyle name="20% - Accent1 2 5 5 2 3 2" xfId="13918" xr:uid="{957B7E77-01C4-4FE3-8695-8BCDF7CE3FAA}"/>
    <cellStyle name="20% - Accent1 2 5 5 2 3 2 2" xfId="13919" xr:uid="{24905F11-B8E7-400A-B192-80BC4C7DDEA1}"/>
    <cellStyle name="20% - Accent1 2 5 5 2 3 2 2 2" xfId="13920" xr:uid="{EB5AB742-2F76-4051-8730-E36DD4A15DE2}"/>
    <cellStyle name="20% - Accent1 2 5 5 2 3 2 3" xfId="13921" xr:uid="{0794BE24-E181-468F-87E5-DF5F6EFEA182}"/>
    <cellStyle name="20% - Accent1 2 5 5 2 3 3" xfId="13922" xr:uid="{2A68B116-6450-4A4C-803A-214F25A17743}"/>
    <cellStyle name="20% - Accent1 2 5 5 2 3 3 2" xfId="13923" xr:uid="{90584F95-DE1A-4875-8E65-AAE5F920D62E}"/>
    <cellStyle name="20% - Accent1 2 5 5 2 3 4" xfId="13924" xr:uid="{55BF2B66-2B24-4903-82A2-9D83B9494CB9}"/>
    <cellStyle name="20% - Accent1 2 5 5 2 4" xfId="13925" xr:uid="{D154284A-D548-4907-8C5C-32DA9CC0A941}"/>
    <cellStyle name="20% - Accent1 2 5 5 2 4 2" xfId="13926" xr:uid="{9955547B-4EAC-4C7C-BB5A-AA0C390AF443}"/>
    <cellStyle name="20% - Accent1 2 5 5 2 4 2 2" xfId="13927" xr:uid="{C89922B3-4F26-4527-BCA7-2505CE551276}"/>
    <cellStyle name="20% - Accent1 2 5 5 2 4 2 2 2" xfId="13928" xr:uid="{B69DF2F1-465E-4027-B60D-B663CB8A508F}"/>
    <cellStyle name="20% - Accent1 2 5 5 2 4 2 3" xfId="13929" xr:uid="{31BB6DC1-9CF5-42A7-B76A-ECA04F6E4932}"/>
    <cellStyle name="20% - Accent1 2 5 5 2 4 3" xfId="13930" xr:uid="{CEDA9B90-0D3D-4E9B-A490-4B058F997F83}"/>
    <cellStyle name="20% - Accent1 2 5 5 2 4 3 2" xfId="13931" xr:uid="{2D661947-BAE9-4BD6-89F7-F2ACEEC29D09}"/>
    <cellStyle name="20% - Accent1 2 5 5 2 4 4" xfId="13932" xr:uid="{905349D1-1E28-4A9C-A44D-BA3939BC7D0C}"/>
    <cellStyle name="20% - Accent1 2 5 5 2 5" xfId="13933" xr:uid="{4F83046C-FF9F-438F-82EF-FA1355C0565B}"/>
    <cellStyle name="20% - Accent1 2 5 5 2 5 2" xfId="13934" xr:uid="{E09EDBFB-65BF-4A8D-8183-193045A4B797}"/>
    <cellStyle name="20% - Accent1 2 5 5 2 5 2 2" xfId="13935" xr:uid="{2AF8667B-341E-4405-A95E-86A1B683CB66}"/>
    <cellStyle name="20% - Accent1 2 5 5 2 5 3" xfId="13936" xr:uid="{7DB71C99-A514-471A-B4D0-DBB55CCDFE4F}"/>
    <cellStyle name="20% - Accent1 2 5 5 2 6" xfId="13937" xr:uid="{C1E61E2E-E18E-4550-8D44-3E2A8AC964D6}"/>
    <cellStyle name="20% - Accent1 2 5 5 2 6 2" xfId="13938" xr:uid="{6B0132D8-821E-4EBA-8FEC-BBABAF02DEF9}"/>
    <cellStyle name="20% - Accent1 2 5 5 2 6 2 2" xfId="13939" xr:uid="{7209183B-CD20-49DC-BCD4-82F5FC4D182F}"/>
    <cellStyle name="20% - Accent1 2 5 5 2 6 3" xfId="13940" xr:uid="{6479C3AA-81D8-45CF-BF30-AD040476571C}"/>
    <cellStyle name="20% - Accent1 2 5 5 2 7" xfId="13941" xr:uid="{12977F3F-9306-41F5-8825-F532DD8CD426}"/>
    <cellStyle name="20% - Accent1 2 5 5 2 7 2" xfId="13942" xr:uid="{A6363D5B-6A62-4E78-8474-EA8CFA815048}"/>
    <cellStyle name="20% - Accent1 2 5 5 2 8" xfId="13943" xr:uid="{B5510F6E-AA22-4F83-AEF3-7AB63D50926E}"/>
    <cellStyle name="20% - Accent1 2 5 5 2 8 2" xfId="13944" xr:uid="{2CFF79E0-5640-4702-AF80-D2E03775028F}"/>
    <cellStyle name="20% - Accent1 2 5 5 2 9" xfId="13945" xr:uid="{CC3C1A0C-1BEC-476A-A580-84C549A4BB20}"/>
    <cellStyle name="20% - Accent1 2 5 5 3" xfId="13946" xr:uid="{67EF4955-7EF0-44DB-B66C-2E9970834D9B}"/>
    <cellStyle name="20% - Accent1 2 5 5 3 2" xfId="13947" xr:uid="{7E1B9226-3784-48C3-A8B2-8E63A6A531D5}"/>
    <cellStyle name="20% - Accent1 2 5 5 3 2 2" xfId="13948" xr:uid="{ACEA93B9-7F4F-4E7B-8B9E-8EDEC0D7E8DD}"/>
    <cellStyle name="20% - Accent1 2 5 5 3 2 2 2" xfId="13949" xr:uid="{E8FAF77A-BFA8-4070-910B-E4966EE43A94}"/>
    <cellStyle name="20% - Accent1 2 5 5 3 2 2 2 2" xfId="13950" xr:uid="{3E757836-8AF0-481C-A11A-84E71A54E578}"/>
    <cellStyle name="20% - Accent1 2 5 5 3 2 2 3" xfId="13951" xr:uid="{73071DF7-92DB-45AE-84F3-AA98508F883C}"/>
    <cellStyle name="20% - Accent1 2 5 5 3 2 3" xfId="13952" xr:uid="{5FF631B0-E405-42A2-A00D-4A3F3D43B5A0}"/>
    <cellStyle name="20% - Accent1 2 5 5 3 2 3 2" xfId="13953" xr:uid="{528238E1-5969-4BDC-975C-06E77C5D8916}"/>
    <cellStyle name="20% - Accent1 2 5 5 3 2 4" xfId="13954" xr:uid="{982E772C-8B18-4DA7-B874-7AA33F907D49}"/>
    <cellStyle name="20% - Accent1 2 5 5 3 3" xfId="13955" xr:uid="{04C58C6E-9B43-409C-AAA8-B6EC409C25A0}"/>
    <cellStyle name="20% - Accent1 2 5 5 3 3 2" xfId="13956" xr:uid="{8E48C861-6310-4361-94F7-85131E46753D}"/>
    <cellStyle name="20% - Accent1 2 5 5 3 3 2 2" xfId="13957" xr:uid="{16454C20-D4F8-4FA4-A198-9E6E7B294707}"/>
    <cellStyle name="20% - Accent1 2 5 5 3 3 2 2 2" xfId="13958" xr:uid="{64195E16-DCA0-4393-AE91-B71E33A7CEA7}"/>
    <cellStyle name="20% - Accent1 2 5 5 3 3 2 3" xfId="13959" xr:uid="{37A6C533-E75F-4AAA-A4FA-287444144D81}"/>
    <cellStyle name="20% - Accent1 2 5 5 3 3 3" xfId="13960" xr:uid="{2BCFB3F9-1A18-46E4-91B3-3F47D2B95093}"/>
    <cellStyle name="20% - Accent1 2 5 5 3 3 3 2" xfId="13961" xr:uid="{7E7361F5-3AC6-4677-A873-9D5800109353}"/>
    <cellStyle name="20% - Accent1 2 5 5 3 3 4" xfId="13962" xr:uid="{E0DCA7FE-EA4C-491E-8192-B35312D10866}"/>
    <cellStyle name="20% - Accent1 2 5 5 3 4" xfId="13963" xr:uid="{A9AB44A2-3588-4E32-A7F8-1A62A3696C8E}"/>
    <cellStyle name="20% - Accent1 2 5 5 3 4 2" xfId="13964" xr:uid="{183177BF-EC72-486F-B2DB-344B455B0BE2}"/>
    <cellStyle name="20% - Accent1 2 5 5 3 4 2 2" xfId="13965" xr:uid="{06049ECC-F6CF-4118-9368-6CAEF530EBBF}"/>
    <cellStyle name="20% - Accent1 2 5 5 3 4 2 2 2" xfId="13966" xr:uid="{82743ACA-AB0C-4CB1-A81B-AF23F187296B}"/>
    <cellStyle name="20% - Accent1 2 5 5 3 4 2 3" xfId="13967" xr:uid="{CADA7361-FA0F-41C8-810C-9D913941248A}"/>
    <cellStyle name="20% - Accent1 2 5 5 3 4 3" xfId="13968" xr:uid="{BB0718AB-B9D5-4E3B-BE04-B91956E6234F}"/>
    <cellStyle name="20% - Accent1 2 5 5 3 4 3 2" xfId="13969" xr:uid="{33B04DE3-F245-4EA0-84B3-6522B78FCA35}"/>
    <cellStyle name="20% - Accent1 2 5 5 3 4 4" xfId="13970" xr:uid="{8FD1D46D-3BF4-4562-BF32-95808616304E}"/>
    <cellStyle name="20% - Accent1 2 5 5 3 5" xfId="13971" xr:uid="{326784BA-12B5-4100-AA75-F29038CFB5E6}"/>
    <cellStyle name="20% - Accent1 2 5 5 3 5 2" xfId="13972" xr:uid="{8EABA7F0-82A1-4351-9CFF-0751A0929E1A}"/>
    <cellStyle name="20% - Accent1 2 5 5 3 5 2 2" xfId="13973" xr:uid="{1B45CE69-CFBB-45F5-BF39-35B1CDAA198B}"/>
    <cellStyle name="20% - Accent1 2 5 5 3 5 3" xfId="13974" xr:uid="{F97E29E5-DE4E-4646-B3F5-504C6DAE77E1}"/>
    <cellStyle name="20% - Accent1 2 5 5 3 6" xfId="13975" xr:uid="{74929A3B-AB0F-4F4A-902D-CCA33C5D4C86}"/>
    <cellStyle name="20% - Accent1 2 5 5 3 6 2" xfId="13976" xr:uid="{CF8B5762-A8D2-4E56-A555-97D00581AAA3}"/>
    <cellStyle name="20% - Accent1 2 5 5 3 6 2 2" xfId="13977" xr:uid="{2B37C134-CAA4-494C-B98F-B0D0D2C4D165}"/>
    <cellStyle name="20% - Accent1 2 5 5 3 6 3" xfId="13978" xr:uid="{D6790138-916A-4BEC-9459-DB1042568E7E}"/>
    <cellStyle name="20% - Accent1 2 5 5 3 7" xfId="13979" xr:uid="{108FC855-678B-4608-A355-4879BC1CC534}"/>
    <cellStyle name="20% - Accent1 2 5 5 3 7 2" xfId="13980" xr:uid="{C889BA24-4FB3-454C-B630-7475681DAE87}"/>
    <cellStyle name="20% - Accent1 2 5 5 3 8" xfId="13981" xr:uid="{C1A09713-097B-42F6-9195-DD73676240B0}"/>
    <cellStyle name="20% - Accent1 2 5 5 3 8 2" xfId="13982" xr:uid="{6485B219-F0FA-43A9-8315-BD223CF59D01}"/>
    <cellStyle name="20% - Accent1 2 5 5 3 9" xfId="13983" xr:uid="{4D904C1D-0BC3-4CF4-A5A3-C18C2DA4121C}"/>
    <cellStyle name="20% - Accent1 2 5 5 4" xfId="13984" xr:uid="{7A122602-14EF-48B9-B3A1-A35A179AF17A}"/>
    <cellStyle name="20% - Accent1 2 5 5 4 2" xfId="13985" xr:uid="{11A8DF86-B037-4926-B187-4D1D79C8BA4E}"/>
    <cellStyle name="20% - Accent1 2 5 5 4 2 2" xfId="13986" xr:uid="{5FDDADA9-BB90-4C93-8176-D3CF6E67B316}"/>
    <cellStyle name="20% - Accent1 2 5 5 4 2 2 2" xfId="13987" xr:uid="{67D85817-4DEA-45C7-BA6F-EE1022EE234C}"/>
    <cellStyle name="20% - Accent1 2 5 5 4 2 3" xfId="13988" xr:uid="{7E262562-D25A-4259-BAEC-41547938216E}"/>
    <cellStyle name="20% - Accent1 2 5 5 4 3" xfId="13989" xr:uid="{97B15993-E8D5-468F-9135-92F6CC3EA86C}"/>
    <cellStyle name="20% - Accent1 2 5 5 4 3 2" xfId="13990" xr:uid="{9559F3E3-90F3-4A00-AE51-E0A1459CCED3}"/>
    <cellStyle name="20% - Accent1 2 5 5 4 4" xfId="13991" xr:uid="{7E5AF634-C831-44BD-A946-D97EFAB96CBF}"/>
    <cellStyle name="20% - Accent1 2 5 5 5" xfId="13992" xr:uid="{C7A77EE6-F12E-4927-B6FB-21C0194698C1}"/>
    <cellStyle name="20% - Accent1 2 5 5 5 2" xfId="13993" xr:uid="{D7A86228-9FAA-4141-9EAB-B80F4B62913F}"/>
    <cellStyle name="20% - Accent1 2 5 5 5 2 2" xfId="13994" xr:uid="{660F166B-8FE0-4416-9B71-D8183BD8C9AF}"/>
    <cellStyle name="20% - Accent1 2 5 5 5 2 2 2" xfId="13995" xr:uid="{90E6F46A-475E-43E8-BC5B-92372C46BF62}"/>
    <cellStyle name="20% - Accent1 2 5 5 5 2 3" xfId="13996" xr:uid="{2E24714F-7158-4A09-BC92-800D00320D43}"/>
    <cellStyle name="20% - Accent1 2 5 5 5 3" xfId="13997" xr:uid="{0016E34C-0B9D-4C19-9EB1-802DEBC34E40}"/>
    <cellStyle name="20% - Accent1 2 5 5 5 3 2" xfId="13998" xr:uid="{34626FD3-35B3-4FF3-9163-B24A41D58C6D}"/>
    <cellStyle name="20% - Accent1 2 5 5 5 4" xfId="13999" xr:uid="{162A0739-ECB9-42F4-8F56-402BDBA66B38}"/>
    <cellStyle name="20% - Accent1 2 5 5 6" xfId="14000" xr:uid="{2692DE91-1821-4B8D-8B69-ED8A5F8EE2A7}"/>
    <cellStyle name="20% - Accent1 2 5 5 6 2" xfId="14001" xr:uid="{3DE1A299-9226-44FB-9706-C1E8277B9F7F}"/>
    <cellStyle name="20% - Accent1 2 5 5 6 2 2" xfId="14002" xr:uid="{AE172D38-A50F-4EE0-AE61-C28538CA759A}"/>
    <cellStyle name="20% - Accent1 2 5 5 6 2 2 2" xfId="14003" xr:uid="{A52B6D2D-3321-4735-98E1-D28E3D74FB33}"/>
    <cellStyle name="20% - Accent1 2 5 5 6 2 3" xfId="14004" xr:uid="{5DAE6961-4E1C-4CE0-AEED-53F98275F77A}"/>
    <cellStyle name="20% - Accent1 2 5 5 6 3" xfId="14005" xr:uid="{F2AD542D-3F68-4746-B618-ECE51626DEC8}"/>
    <cellStyle name="20% - Accent1 2 5 5 6 3 2" xfId="14006" xr:uid="{85C16F31-0511-488D-8FDC-B22DC29FDCB4}"/>
    <cellStyle name="20% - Accent1 2 5 5 6 4" xfId="14007" xr:uid="{2AF8AE47-48B6-4BE5-94C2-56A8407B96B1}"/>
    <cellStyle name="20% - Accent1 2 5 5 7" xfId="14008" xr:uid="{2EFD67EB-A87F-495E-8014-D30FE17A341C}"/>
    <cellStyle name="20% - Accent1 2 5 5 7 2" xfId="14009" xr:uid="{CD16B086-5F3A-4AB1-82B4-BF26C058A79A}"/>
    <cellStyle name="20% - Accent1 2 5 5 7 2 2" xfId="14010" xr:uid="{457B8933-8A96-471E-B4CA-C515811A0E02}"/>
    <cellStyle name="20% - Accent1 2 5 5 7 3" xfId="14011" xr:uid="{D306303B-7B85-4044-B628-20E485436979}"/>
    <cellStyle name="20% - Accent1 2 5 5 8" xfId="14012" xr:uid="{5891C12A-3B3C-402E-A309-0EC4CAA3C2BB}"/>
    <cellStyle name="20% - Accent1 2 5 5 8 2" xfId="14013" xr:uid="{D751E376-9171-484A-BF06-E51E9FAA07F1}"/>
    <cellStyle name="20% - Accent1 2 5 5 8 2 2" xfId="14014" xr:uid="{5EC5177F-380E-483B-AF2A-C9045CFC2E46}"/>
    <cellStyle name="20% - Accent1 2 5 5 8 3" xfId="14015" xr:uid="{695C93A0-A474-4DE5-B709-FCA9CCDC1643}"/>
    <cellStyle name="20% - Accent1 2 5 5 9" xfId="14016" xr:uid="{F88F2BF2-E18A-43BB-8B4C-9017B1CD3970}"/>
    <cellStyle name="20% - Accent1 2 5 5 9 2" xfId="14017" xr:uid="{C2ED49BB-9845-4BDE-923F-788EA490B735}"/>
    <cellStyle name="20% - Accent1 2 5 6" xfId="14018" xr:uid="{72D28723-6571-4B88-B47D-A84CD689811F}"/>
    <cellStyle name="20% - Accent1 2 5 6 10" xfId="14019" xr:uid="{96B04289-6B28-4DA6-ABB1-D8A46B8DDA3E}"/>
    <cellStyle name="20% - Accent1 2 5 6 10 2" xfId="14020" xr:uid="{A1272BDC-9368-4E5B-B46D-513F7EB56AC6}"/>
    <cellStyle name="20% - Accent1 2 5 6 11" xfId="14021" xr:uid="{5EB3AC38-18B3-4B78-91F2-50E8ED3B455C}"/>
    <cellStyle name="20% - Accent1 2 5 6 2" xfId="14022" xr:uid="{93299706-1B4D-481E-8622-2121C78B5A56}"/>
    <cellStyle name="20% - Accent1 2 5 6 2 2" xfId="14023" xr:uid="{AFFD9A95-6421-4856-A5F7-FB1E6877485F}"/>
    <cellStyle name="20% - Accent1 2 5 6 2 2 2" xfId="14024" xr:uid="{DED0129E-F1F1-486D-AE5B-4165252B5BA8}"/>
    <cellStyle name="20% - Accent1 2 5 6 2 2 2 2" xfId="14025" xr:uid="{864A0A72-4C83-4770-A4A7-EDE81B8BE4E5}"/>
    <cellStyle name="20% - Accent1 2 5 6 2 2 2 2 2" xfId="14026" xr:uid="{C743EF70-1A44-48DE-BC92-E515A1C7A838}"/>
    <cellStyle name="20% - Accent1 2 5 6 2 2 2 3" xfId="14027" xr:uid="{2B790975-5936-47F5-A2F5-11101218F1BD}"/>
    <cellStyle name="20% - Accent1 2 5 6 2 2 3" xfId="14028" xr:uid="{1FE37DA1-1469-464C-A1CA-2A9FA06614A4}"/>
    <cellStyle name="20% - Accent1 2 5 6 2 2 3 2" xfId="14029" xr:uid="{5B633D6B-DD3B-451C-8AC1-3F3C65D209EC}"/>
    <cellStyle name="20% - Accent1 2 5 6 2 2 4" xfId="14030" xr:uid="{0D7A817D-D761-4644-B599-A04285B98329}"/>
    <cellStyle name="20% - Accent1 2 5 6 2 3" xfId="14031" xr:uid="{62F80FF9-43C5-4E86-A2CF-34611853E70B}"/>
    <cellStyle name="20% - Accent1 2 5 6 2 3 2" xfId="14032" xr:uid="{61A32A7E-4013-41E4-9C31-B12C504B76D1}"/>
    <cellStyle name="20% - Accent1 2 5 6 2 3 2 2" xfId="14033" xr:uid="{279F5FCC-8D93-4F67-B64D-D950CC6E12A2}"/>
    <cellStyle name="20% - Accent1 2 5 6 2 3 2 2 2" xfId="14034" xr:uid="{FA6F9273-CFB0-41D2-9B6C-D9DE6350A7F6}"/>
    <cellStyle name="20% - Accent1 2 5 6 2 3 2 3" xfId="14035" xr:uid="{FD2DB8E4-F543-487A-841B-429D19161FF3}"/>
    <cellStyle name="20% - Accent1 2 5 6 2 3 3" xfId="14036" xr:uid="{0BAC83E3-99C1-45C2-8455-5980929BDFC5}"/>
    <cellStyle name="20% - Accent1 2 5 6 2 3 3 2" xfId="14037" xr:uid="{9C983328-E228-4856-9CB2-CDB97105234F}"/>
    <cellStyle name="20% - Accent1 2 5 6 2 3 4" xfId="14038" xr:uid="{1F774090-1626-4842-9516-EF49B7B2582A}"/>
    <cellStyle name="20% - Accent1 2 5 6 2 4" xfId="14039" xr:uid="{11633E37-05B2-4053-955E-9D61005822BB}"/>
    <cellStyle name="20% - Accent1 2 5 6 2 4 2" xfId="14040" xr:uid="{2BFCFEDE-5792-4DBB-B8A7-85C473DD1874}"/>
    <cellStyle name="20% - Accent1 2 5 6 2 4 2 2" xfId="14041" xr:uid="{50D69213-5D61-459E-BDC3-ECC03A2CEC9D}"/>
    <cellStyle name="20% - Accent1 2 5 6 2 4 2 2 2" xfId="14042" xr:uid="{1A8AE5B7-673D-4D60-88B9-171F98ADE099}"/>
    <cellStyle name="20% - Accent1 2 5 6 2 4 2 3" xfId="14043" xr:uid="{C32B8A28-DD52-4EB4-B382-4A759A5862A5}"/>
    <cellStyle name="20% - Accent1 2 5 6 2 4 3" xfId="14044" xr:uid="{07EFF951-98C7-4EBC-A01F-C9B986172178}"/>
    <cellStyle name="20% - Accent1 2 5 6 2 4 3 2" xfId="14045" xr:uid="{C718EAE9-7A14-4204-B531-F21610F0B6D7}"/>
    <cellStyle name="20% - Accent1 2 5 6 2 4 4" xfId="14046" xr:uid="{0BB96625-88F8-44B7-B397-FBBBE7D38FA9}"/>
    <cellStyle name="20% - Accent1 2 5 6 2 5" xfId="14047" xr:uid="{01527C78-1F51-42B1-AFA9-121893615A9F}"/>
    <cellStyle name="20% - Accent1 2 5 6 2 5 2" xfId="14048" xr:uid="{ED40C727-10CA-4B25-AF18-DCD4A9C36F1B}"/>
    <cellStyle name="20% - Accent1 2 5 6 2 5 2 2" xfId="14049" xr:uid="{8B0B1ABE-1DE4-4D53-BBAE-6712E005A300}"/>
    <cellStyle name="20% - Accent1 2 5 6 2 5 3" xfId="14050" xr:uid="{CDD6422F-1B95-49D7-8D01-3259AA90B952}"/>
    <cellStyle name="20% - Accent1 2 5 6 2 6" xfId="14051" xr:uid="{499C496D-AA29-4B89-95B9-68248AA9791B}"/>
    <cellStyle name="20% - Accent1 2 5 6 2 6 2" xfId="14052" xr:uid="{E6ECFE32-F165-4077-945C-D258787567C2}"/>
    <cellStyle name="20% - Accent1 2 5 6 2 6 2 2" xfId="14053" xr:uid="{C6E07B5B-02CB-43DE-BF72-9AC260132C89}"/>
    <cellStyle name="20% - Accent1 2 5 6 2 6 3" xfId="14054" xr:uid="{DF19FDAA-7510-45F4-B034-048801FC6ADD}"/>
    <cellStyle name="20% - Accent1 2 5 6 2 7" xfId="14055" xr:uid="{53736380-EC1F-464B-A96E-D9B71A72DB3E}"/>
    <cellStyle name="20% - Accent1 2 5 6 2 7 2" xfId="14056" xr:uid="{853917E0-2929-4807-88C3-1ED06590F83A}"/>
    <cellStyle name="20% - Accent1 2 5 6 2 8" xfId="14057" xr:uid="{F2A1313D-71A3-448D-936F-A882E407D16E}"/>
    <cellStyle name="20% - Accent1 2 5 6 2 8 2" xfId="14058" xr:uid="{303CB138-EF8C-4769-952E-FCC2503D9EDF}"/>
    <cellStyle name="20% - Accent1 2 5 6 2 9" xfId="14059" xr:uid="{3A17DA0B-2723-456F-B74C-5D496187AD6D}"/>
    <cellStyle name="20% - Accent1 2 5 6 3" xfId="14060" xr:uid="{82F652D3-71A0-48B8-B4F8-470E0CBDD6BA}"/>
    <cellStyle name="20% - Accent1 2 5 6 3 2" xfId="14061" xr:uid="{E53C0C99-76C5-47D2-A112-2D5B5AE338D6}"/>
    <cellStyle name="20% - Accent1 2 5 6 3 2 2" xfId="14062" xr:uid="{82C31100-CE67-49C0-8533-F90F071997CF}"/>
    <cellStyle name="20% - Accent1 2 5 6 3 2 2 2" xfId="14063" xr:uid="{00454D65-69BD-48E4-9F25-5C2F85634EA4}"/>
    <cellStyle name="20% - Accent1 2 5 6 3 2 2 2 2" xfId="14064" xr:uid="{5035CF2B-F613-432F-9350-FB0499DE5938}"/>
    <cellStyle name="20% - Accent1 2 5 6 3 2 2 3" xfId="14065" xr:uid="{77D17200-DC26-4200-ABF9-685BA16637EC}"/>
    <cellStyle name="20% - Accent1 2 5 6 3 2 3" xfId="14066" xr:uid="{30E2333B-51DA-4FBD-AD12-BCB89EBEEF7D}"/>
    <cellStyle name="20% - Accent1 2 5 6 3 2 3 2" xfId="14067" xr:uid="{B9BD7F9C-5C62-4010-8876-F42BCDCCD046}"/>
    <cellStyle name="20% - Accent1 2 5 6 3 2 4" xfId="14068" xr:uid="{12CF9124-FCCA-41A0-A5A1-B199FC85048D}"/>
    <cellStyle name="20% - Accent1 2 5 6 3 3" xfId="14069" xr:uid="{5E22DDFE-1A1F-42AB-A4A2-4F8D65E5ABC0}"/>
    <cellStyle name="20% - Accent1 2 5 6 3 3 2" xfId="14070" xr:uid="{B312EB6D-02C3-4C0E-BEEC-A04972346547}"/>
    <cellStyle name="20% - Accent1 2 5 6 3 3 2 2" xfId="14071" xr:uid="{10E4EE63-50DC-4F79-AE73-6FE8E6872B5B}"/>
    <cellStyle name="20% - Accent1 2 5 6 3 3 2 2 2" xfId="14072" xr:uid="{3F9D7EB5-CEEA-48D1-94A9-0825A5F474FC}"/>
    <cellStyle name="20% - Accent1 2 5 6 3 3 2 3" xfId="14073" xr:uid="{B034B1F3-28B9-4416-A44C-23EDDEA22BC2}"/>
    <cellStyle name="20% - Accent1 2 5 6 3 3 3" xfId="14074" xr:uid="{7462ED4A-EAE5-4ED3-A76C-0FFC8EE06EA7}"/>
    <cellStyle name="20% - Accent1 2 5 6 3 3 3 2" xfId="14075" xr:uid="{1C322F16-3E19-4C64-ADDE-C2B94AB7832F}"/>
    <cellStyle name="20% - Accent1 2 5 6 3 3 4" xfId="14076" xr:uid="{18CDE799-8921-4076-B4A3-0F77BA5C931F}"/>
    <cellStyle name="20% - Accent1 2 5 6 3 4" xfId="14077" xr:uid="{28746327-4F23-4028-946A-4DE83AFDC7A5}"/>
    <cellStyle name="20% - Accent1 2 5 6 3 4 2" xfId="14078" xr:uid="{CF7CECE3-C5B4-4B4B-BBD9-9006C019BA8D}"/>
    <cellStyle name="20% - Accent1 2 5 6 3 4 2 2" xfId="14079" xr:uid="{8935F79D-513F-4532-85AA-6F596A3C9446}"/>
    <cellStyle name="20% - Accent1 2 5 6 3 4 2 2 2" xfId="14080" xr:uid="{32840F43-252C-4969-8110-B2BA788DA8BF}"/>
    <cellStyle name="20% - Accent1 2 5 6 3 4 2 3" xfId="14081" xr:uid="{7E25EFFB-2C2A-42F9-A307-1465B04AF25C}"/>
    <cellStyle name="20% - Accent1 2 5 6 3 4 3" xfId="14082" xr:uid="{8C73B7B7-96E7-49AB-855A-0838741D19CF}"/>
    <cellStyle name="20% - Accent1 2 5 6 3 4 3 2" xfId="14083" xr:uid="{BDCD0E02-FD9F-4034-806F-18CDE39D3B19}"/>
    <cellStyle name="20% - Accent1 2 5 6 3 4 4" xfId="14084" xr:uid="{B5AEA416-93A8-4A68-B726-88A726B836B5}"/>
    <cellStyle name="20% - Accent1 2 5 6 3 5" xfId="14085" xr:uid="{3AB1C9CA-DCFE-4EA7-80BE-B4EC7FD0FB7E}"/>
    <cellStyle name="20% - Accent1 2 5 6 3 5 2" xfId="14086" xr:uid="{A63E9CE1-A3B6-4129-9997-E18028DAE661}"/>
    <cellStyle name="20% - Accent1 2 5 6 3 5 2 2" xfId="14087" xr:uid="{710993A3-2CEA-4B49-BD6A-CB850DE3DE42}"/>
    <cellStyle name="20% - Accent1 2 5 6 3 5 3" xfId="14088" xr:uid="{1CF78F5E-3A21-421C-88EA-CEA8FD0D5B43}"/>
    <cellStyle name="20% - Accent1 2 5 6 3 6" xfId="14089" xr:uid="{E63BFD8F-F910-4598-B8D5-802C47CE8AD8}"/>
    <cellStyle name="20% - Accent1 2 5 6 3 6 2" xfId="14090" xr:uid="{F38C01E8-5336-4C61-905A-E78F5A1A862D}"/>
    <cellStyle name="20% - Accent1 2 5 6 3 6 2 2" xfId="14091" xr:uid="{104CD6CE-4C9A-42AE-A360-A580B2AF2E79}"/>
    <cellStyle name="20% - Accent1 2 5 6 3 6 3" xfId="14092" xr:uid="{51C4030E-02A9-4986-A9E5-C689624383DA}"/>
    <cellStyle name="20% - Accent1 2 5 6 3 7" xfId="14093" xr:uid="{4484E53F-516D-446E-990B-7DF19C99AA5B}"/>
    <cellStyle name="20% - Accent1 2 5 6 3 7 2" xfId="14094" xr:uid="{57249A8F-1769-48D6-9300-E17899C07CBA}"/>
    <cellStyle name="20% - Accent1 2 5 6 3 8" xfId="14095" xr:uid="{181ECB0D-9D63-40D0-9908-1A3C84AD1077}"/>
    <cellStyle name="20% - Accent1 2 5 6 3 8 2" xfId="14096" xr:uid="{5DD63766-951A-4507-8BC9-CB53D2128232}"/>
    <cellStyle name="20% - Accent1 2 5 6 3 9" xfId="14097" xr:uid="{7A4923B9-7F29-4857-B679-4A8A18B05183}"/>
    <cellStyle name="20% - Accent1 2 5 6 4" xfId="14098" xr:uid="{5E47896B-6D49-4696-9343-030417A8FC76}"/>
    <cellStyle name="20% - Accent1 2 5 6 4 2" xfId="14099" xr:uid="{3F904C0F-8D41-4521-B5B1-3C6D02FEFC50}"/>
    <cellStyle name="20% - Accent1 2 5 6 4 2 2" xfId="14100" xr:uid="{63F809A5-0664-4930-A9BC-C90B58B00C26}"/>
    <cellStyle name="20% - Accent1 2 5 6 4 2 2 2" xfId="14101" xr:uid="{C42CADCD-92C9-489E-BE61-04B7AA645A4E}"/>
    <cellStyle name="20% - Accent1 2 5 6 4 2 3" xfId="14102" xr:uid="{395E12A6-C3D7-4C33-9951-F0E2240554EC}"/>
    <cellStyle name="20% - Accent1 2 5 6 4 3" xfId="14103" xr:uid="{358C8238-E001-496D-BAD8-8EA4707BEF11}"/>
    <cellStyle name="20% - Accent1 2 5 6 4 3 2" xfId="14104" xr:uid="{DC1EB10E-DE78-4D77-9A1B-4327E6D5C054}"/>
    <cellStyle name="20% - Accent1 2 5 6 4 4" xfId="14105" xr:uid="{AAA901FE-DFA3-4AF1-9398-446D8E5D802C}"/>
    <cellStyle name="20% - Accent1 2 5 6 5" xfId="14106" xr:uid="{62570A2B-8C21-4770-87A2-EC8259488EB5}"/>
    <cellStyle name="20% - Accent1 2 5 6 5 2" xfId="14107" xr:uid="{D1AEC4BC-B1F7-4E99-8107-B65E774681A6}"/>
    <cellStyle name="20% - Accent1 2 5 6 5 2 2" xfId="14108" xr:uid="{0A94585A-971D-43EF-87D9-BBCB16CE5F33}"/>
    <cellStyle name="20% - Accent1 2 5 6 5 2 2 2" xfId="14109" xr:uid="{AB9BC437-28F6-471C-B5A0-5D8A31FA03BC}"/>
    <cellStyle name="20% - Accent1 2 5 6 5 2 3" xfId="14110" xr:uid="{8DCA9D8C-B9B6-42B1-8DBA-845843AB38FF}"/>
    <cellStyle name="20% - Accent1 2 5 6 5 3" xfId="14111" xr:uid="{1B112264-DDE2-4DD8-99A4-12FB869F2C50}"/>
    <cellStyle name="20% - Accent1 2 5 6 5 3 2" xfId="14112" xr:uid="{1B8A33D1-4166-43F3-9177-844453BC3289}"/>
    <cellStyle name="20% - Accent1 2 5 6 5 4" xfId="14113" xr:uid="{94A74E5C-5923-447E-953B-5616599DF7C4}"/>
    <cellStyle name="20% - Accent1 2 5 6 6" xfId="14114" xr:uid="{EB2566A1-C202-4615-800C-444B10A1BB2E}"/>
    <cellStyle name="20% - Accent1 2 5 6 6 2" xfId="14115" xr:uid="{E5DE5261-0C04-4511-A645-E988E233743F}"/>
    <cellStyle name="20% - Accent1 2 5 6 6 2 2" xfId="14116" xr:uid="{40E1C2AB-A95A-4003-AB78-9F5708497A4A}"/>
    <cellStyle name="20% - Accent1 2 5 6 6 2 2 2" xfId="14117" xr:uid="{83DEB265-CE93-4181-B36F-903C026808F0}"/>
    <cellStyle name="20% - Accent1 2 5 6 6 2 3" xfId="14118" xr:uid="{282939BD-9A61-4E40-8C71-0A6BFA608E40}"/>
    <cellStyle name="20% - Accent1 2 5 6 6 3" xfId="14119" xr:uid="{C98C21FB-B5E8-4A01-BA9E-AA64FE0AEC77}"/>
    <cellStyle name="20% - Accent1 2 5 6 6 3 2" xfId="14120" xr:uid="{F71EE6D8-A5F0-4CBA-9851-61E4055DD58E}"/>
    <cellStyle name="20% - Accent1 2 5 6 6 4" xfId="14121" xr:uid="{7DBD13CC-FF63-4946-97B2-BBA886B27F58}"/>
    <cellStyle name="20% - Accent1 2 5 6 7" xfId="14122" xr:uid="{8B3783B9-6D7A-4EFA-9362-68AE8CCA3977}"/>
    <cellStyle name="20% - Accent1 2 5 6 7 2" xfId="14123" xr:uid="{B7001AEC-13F3-4CC6-947D-89C6E7F7F139}"/>
    <cellStyle name="20% - Accent1 2 5 6 7 2 2" xfId="14124" xr:uid="{017AE9DF-3004-4393-96D8-AA533E057D62}"/>
    <cellStyle name="20% - Accent1 2 5 6 7 3" xfId="14125" xr:uid="{51662A12-BCB4-4667-8157-7F174D9CECD3}"/>
    <cellStyle name="20% - Accent1 2 5 6 8" xfId="14126" xr:uid="{F55C3B9D-FD4D-4F9E-AA2D-3EA3476C1580}"/>
    <cellStyle name="20% - Accent1 2 5 6 8 2" xfId="14127" xr:uid="{514FED8A-8342-4724-9116-0975288051E9}"/>
    <cellStyle name="20% - Accent1 2 5 6 8 2 2" xfId="14128" xr:uid="{F57F6E37-CFEC-47AF-BE50-3460619E8696}"/>
    <cellStyle name="20% - Accent1 2 5 6 8 3" xfId="14129" xr:uid="{97A28482-5396-4BF7-88FF-7FB9982B2CEB}"/>
    <cellStyle name="20% - Accent1 2 5 6 9" xfId="14130" xr:uid="{90AEA72A-2DBA-418C-9897-FFE18BC9805F}"/>
    <cellStyle name="20% - Accent1 2 5 6 9 2" xfId="14131" xr:uid="{9BB4FF2D-71E7-492D-B744-EC09E31F448A}"/>
    <cellStyle name="20% - Accent1 2 5 7" xfId="14132" xr:uid="{3E9A53DF-338C-4964-AC8F-96D53E773D77}"/>
    <cellStyle name="20% - Accent1 2 5 7 2" xfId="14133" xr:uid="{B4186435-C1DC-4D40-8612-EB55582FCFC1}"/>
    <cellStyle name="20% - Accent1 2 5 7 2 2" xfId="14134" xr:uid="{A5A5E12E-A0A3-417D-90F6-FF9CE0068608}"/>
    <cellStyle name="20% - Accent1 2 5 7 2 2 2" xfId="14135" xr:uid="{C3F63688-FC98-42E0-9C60-BA4DE20A7BDA}"/>
    <cellStyle name="20% - Accent1 2 5 7 2 2 2 2" xfId="14136" xr:uid="{6087AD4D-7B75-43C6-B3FC-E711DBB06A01}"/>
    <cellStyle name="20% - Accent1 2 5 7 2 2 3" xfId="14137" xr:uid="{106A0AB1-73C4-4374-9580-82FCD082892B}"/>
    <cellStyle name="20% - Accent1 2 5 7 2 3" xfId="14138" xr:uid="{557D020F-EFB3-4B50-8932-6F23D3DE7F3D}"/>
    <cellStyle name="20% - Accent1 2 5 7 2 3 2" xfId="14139" xr:uid="{B778B257-34B9-44A3-AE60-CE5C83F6F865}"/>
    <cellStyle name="20% - Accent1 2 5 7 2 4" xfId="14140" xr:uid="{3264F56A-CB8D-4ADE-AB61-01C669BD5573}"/>
    <cellStyle name="20% - Accent1 2 5 7 3" xfId="14141" xr:uid="{715C1928-F7CA-41DD-BCFA-DF95CF2A41F0}"/>
    <cellStyle name="20% - Accent1 2 5 7 3 2" xfId="14142" xr:uid="{27CE1B5A-8256-4648-BBF0-BFB2DB4B9FA3}"/>
    <cellStyle name="20% - Accent1 2 5 7 3 2 2" xfId="14143" xr:uid="{BDEEE2D3-0971-4B11-A6B3-3B65DBEFF05D}"/>
    <cellStyle name="20% - Accent1 2 5 7 3 2 2 2" xfId="14144" xr:uid="{5635FEF0-8077-43E4-B388-D7F22E0803FC}"/>
    <cellStyle name="20% - Accent1 2 5 7 3 2 3" xfId="14145" xr:uid="{22319637-7950-4413-BAF0-A44BA0777E96}"/>
    <cellStyle name="20% - Accent1 2 5 7 3 3" xfId="14146" xr:uid="{D3C7EF69-EB47-4A63-8B65-8480B4E44616}"/>
    <cellStyle name="20% - Accent1 2 5 7 3 3 2" xfId="14147" xr:uid="{DD323751-8671-4EA1-B186-11C38549312D}"/>
    <cellStyle name="20% - Accent1 2 5 7 3 4" xfId="14148" xr:uid="{ED1D30A8-9DEF-4478-9EEF-6FA5E259F49A}"/>
    <cellStyle name="20% - Accent1 2 5 7 4" xfId="14149" xr:uid="{4903A721-D79B-4E78-BA79-AFC6F5DC0EF7}"/>
    <cellStyle name="20% - Accent1 2 5 7 4 2" xfId="14150" xr:uid="{EE81D2A6-F677-49CD-9FC3-310B0D51AAF1}"/>
    <cellStyle name="20% - Accent1 2 5 7 4 2 2" xfId="14151" xr:uid="{5C83CACC-687F-4597-9561-10DB8B227F42}"/>
    <cellStyle name="20% - Accent1 2 5 7 4 2 2 2" xfId="14152" xr:uid="{F1C1C26E-B238-4486-99FB-79EFCA8C7ADE}"/>
    <cellStyle name="20% - Accent1 2 5 7 4 2 3" xfId="14153" xr:uid="{71ACF6DC-0F90-4B8A-BE21-353B0AD0552D}"/>
    <cellStyle name="20% - Accent1 2 5 7 4 3" xfId="14154" xr:uid="{52816C4E-D4D1-4FE0-9126-9DB371D71DB3}"/>
    <cellStyle name="20% - Accent1 2 5 7 4 3 2" xfId="14155" xr:uid="{19E24633-8E64-4EE5-B0D8-A7E88031B20C}"/>
    <cellStyle name="20% - Accent1 2 5 7 4 4" xfId="14156" xr:uid="{93EE9D38-4E19-4EDF-AEE5-9626788E867D}"/>
    <cellStyle name="20% - Accent1 2 5 7 5" xfId="14157" xr:uid="{38EE7535-E4FE-425F-A646-70C1E6D7F300}"/>
    <cellStyle name="20% - Accent1 2 5 7 5 2" xfId="14158" xr:uid="{D77AC981-2318-44E6-A66A-B82D7DE3E3FA}"/>
    <cellStyle name="20% - Accent1 2 5 7 5 2 2" xfId="14159" xr:uid="{26C678F3-D937-44F0-BE62-55064FA6AE89}"/>
    <cellStyle name="20% - Accent1 2 5 7 5 3" xfId="14160" xr:uid="{7D4486EE-3C96-4D37-9369-125545B19D88}"/>
    <cellStyle name="20% - Accent1 2 5 7 6" xfId="14161" xr:uid="{B91F10E1-6E20-47E2-B35E-FD171563036C}"/>
    <cellStyle name="20% - Accent1 2 5 7 6 2" xfId="14162" xr:uid="{E78B7E5B-F87C-4419-9D3C-37C720FAF0F8}"/>
    <cellStyle name="20% - Accent1 2 5 7 6 2 2" xfId="14163" xr:uid="{D68C5F81-65CC-49E3-9B34-AF005C8104F3}"/>
    <cellStyle name="20% - Accent1 2 5 7 6 3" xfId="14164" xr:uid="{026DBF48-1E0F-4A3B-8779-B741CFCC5344}"/>
    <cellStyle name="20% - Accent1 2 5 7 7" xfId="14165" xr:uid="{B7FC0FC7-E9D6-4153-B1D5-51C1C7504FFC}"/>
    <cellStyle name="20% - Accent1 2 5 7 7 2" xfId="14166" xr:uid="{7BBC372C-E8D2-4B34-AA27-2D13A27F2D2D}"/>
    <cellStyle name="20% - Accent1 2 5 7 8" xfId="14167" xr:uid="{75D4F71A-9B80-44D8-A621-03F6CAFB782B}"/>
    <cellStyle name="20% - Accent1 2 5 7 8 2" xfId="14168" xr:uid="{605951F3-96A5-4ECC-A2B2-EC9DAFE63FF0}"/>
    <cellStyle name="20% - Accent1 2 5 7 9" xfId="14169" xr:uid="{F94EE9BD-7692-4D61-A9CE-D19B19E48578}"/>
    <cellStyle name="20% - Accent1 2 5 8" xfId="14170" xr:uid="{F738C86E-5481-43A3-8D64-CB81A1A3FA3E}"/>
    <cellStyle name="20% - Accent1 2 5 8 2" xfId="14171" xr:uid="{F89A9A25-7ACD-4A7F-98A5-CD888BF8FFC5}"/>
    <cellStyle name="20% - Accent1 2 5 8 2 2" xfId="14172" xr:uid="{AAB02BB0-D1BB-4A0F-8A71-5062EEB4C83A}"/>
    <cellStyle name="20% - Accent1 2 5 8 2 2 2" xfId="14173" xr:uid="{85E200E6-E10D-4B77-82D7-420C1673C719}"/>
    <cellStyle name="20% - Accent1 2 5 8 2 2 2 2" xfId="14174" xr:uid="{08C193A3-BAF7-47E3-89BA-29FDBE75F853}"/>
    <cellStyle name="20% - Accent1 2 5 8 2 2 3" xfId="14175" xr:uid="{F83FEE07-26EB-487E-805F-6D77E8C2E1C4}"/>
    <cellStyle name="20% - Accent1 2 5 8 2 3" xfId="14176" xr:uid="{3D07D335-433A-4A27-A417-718F5C2F92C6}"/>
    <cellStyle name="20% - Accent1 2 5 8 2 3 2" xfId="14177" xr:uid="{30A587E4-76F8-47DB-B6EB-5612A48B9BB8}"/>
    <cellStyle name="20% - Accent1 2 5 8 2 4" xfId="14178" xr:uid="{EB9F07D1-6C82-4429-BA48-64F5D27A7B93}"/>
    <cellStyle name="20% - Accent1 2 5 8 3" xfId="14179" xr:uid="{61173A40-C7C4-4E88-A42B-70F92CD97831}"/>
    <cellStyle name="20% - Accent1 2 5 8 3 2" xfId="14180" xr:uid="{7CE38FE7-422F-4C47-A11E-162E88AC7FC1}"/>
    <cellStyle name="20% - Accent1 2 5 8 3 2 2" xfId="14181" xr:uid="{4889EA2A-C764-4FA4-9721-8547245FD281}"/>
    <cellStyle name="20% - Accent1 2 5 8 3 2 2 2" xfId="14182" xr:uid="{120DF9C8-9D78-4A2C-A3C3-9AFE1C96736E}"/>
    <cellStyle name="20% - Accent1 2 5 8 3 2 3" xfId="14183" xr:uid="{45A50F3A-F39F-489B-92F5-7FBDB75CABF6}"/>
    <cellStyle name="20% - Accent1 2 5 8 3 3" xfId="14184" xr:uid="{E2589235-BF86-483D-A54F-CA1F1BC8877E}"/>
    <cellStyle name="20% - Accent1 2 5 8 3 3 2" xfId="14185" xr:uid="{7FD33258-8DE0-42FE-96DB-68DB01A061A0}"/>
    <cellStyle name="20% - Accent1 2 5 8 3 4" xfId="14186" xr:uid="{D6CF560D-DA3C-4594-A933-0310FDA9E9DB}"/>
    <cellStyle name="20% - Accent1 2 5 8 4" xfId="14187" xr:uid="{7C81585F-104E-4BA6-9CC6-1392018212D6}"/>
    <cellStyle name="20% - Accent1 2 5 8 4 2" xfId="14188" xr:uid="{B77BF33D-7B44-4E69-9039-80DC40DD3271}"/>
    <cellStyle name="20% - Accent1 2 5 8 4 2 2" xfId="14189" xr:uid="{4CE57453-379E-489A-BE0B-F90FC87D691D}"/>
    <cellStyle name="20% - Accent1 2 5 8 4 2 2 2" xfId="14190" xr:uid="{D76C5F0D-A621-41F6-B7FE-D05B8F23CE0D}"/>
    <cellStyle name="20% - Accent1 2 5 8 4 2 3" xfId="14191" xr:uid="{77C93C5C-EC4C-481A-862C-0071567634EC}"/>
    <cellStyle name="20% - Accent1 2 5 8 4 3" xfId="14192" xr:uid="{D95E7CF7-74DD-4F8B-A42F-40C0BD238202}"/>
    <cellStyle name="20% - Accent1 2 5 8 4 3 2" xfId="14193" xr:uid="{C4BCDB2E-777E-48BD-A6D8-327B5A924CD4}"/>
    <cellStyle name="20% - Accent1 2 5 8 4 4" xfId="14194" xr:uid="{EEF05613-F539-47DC-9C32-4AB4BD9D4D0D}"/>
    <cellStyle name="20% - Accent1 2 5 8 5" xfId="14195" xr:uid="{F05C1047-029C-40DA-B4DE-15F69A35F084}"/>
    <cellStyle name="20% - Accent1 2 5 8 5 2" xfId="14196" xr:uid="{674EB493-26DB-4154-8CF2-5AC80B3E0D8D}"/>
    <cellStyle name="20% - Accent1 2 5 8 5 2 2" xfId="14197" xr:uid="{5F09827C-D9BF-4BDD-8B4D-EAC95A91AD15}"/>
    <cellStyle name="20% - Accent1 2 5 8 5 3" xfId="14198" xr:uid="{7482EDA1-315E-4C70-BF9B-ABCEF150005E}"/>
    <cellStyle name="20% - Accent1 2 5 8 6" xfId="14199" xr:uid="{F9959CF0-78AF-416B-8A44-459FE92C6A2D}"/>
    <cellStyle name="20% - Accent1 2 5 8 6 2" xfId="14200" xr:uid="{BF180A3D-AED7-483A-A4AA-85CB0B8CEE39}"/>
    <cellStyle name="20% - Accent1 2 5 8 6 2 2" xfId="14201" xr:uid="{091D10C2-5A9B-40E4-AC23-ABD7C09F73B3}"/>
    <cellStyle name="20% - Accent1 2 5 8 6 3" xfId="14202" xr:uid="{7C415879-5C88-4B89-97AD-C9A815098B95}"/>
    <cellStyle name="20% - Accent1 2 5 8 7" xfId="14203" xr:uid="{C0DEB0A4-5FA6-4BD8-A13E-64B84726C744}"/>
    <cellStyle name="20% - Accent1 2 5 8 7 2" xfId="14204" xr:uid="{2A711674-1C66-4133-98E0-229DB4E6D1B7}"/>
    <cellStyle name="20% - Accent1 2 5 8 8" xfId="14205" xr:uid="{EB37E8A2-F32D-4EEC-BD45-C6855F5B772F}"/>
    <cellStyle name="20% - Accent1 2 5 8 8 2" xfId="14206" xr:uid="{6B212FD2-4C15-4CF1-9B1B-5D0654E7AF13}"/>
    <cellStyle name="20% - Accent1 2 5 8 9" xfId="14207" xr:uid="{93D37773-43D6-45AF-A0EC-8078EE7832B5}"/>
    <cellStyle name="20% - Accent1 2 5 9" xfId="14208" xr:uid="{C008B90D-2A89-40B1-83BF-E5A28133E3AF}"/>
    <cellStyle name="20% - Accent1 2 5 9 2" xfId="14209" xr:uid="{E990CA47-7E10-4ED2-A323-FE48DF432B8A}"/>
    <cellStyle name="20% - Accent1 2 5 9 2 2" xfId="14210" xr:uid="{E8731FAF-0905-45C9-B71B-B8229C484FC4}"/>
    <cellStyle name="20% - Accent1 2 5 9 2 2 2" xfId="14211" xr:uid="{61E90A71-99F9-415E-8652-05F44698BF97}"/>
    <cellStyle name="20% - Accent1 2 5 9 2 3" xfId="14212" xr:uid="{36A68072-B2F5-4E58-8CF1-D5A9782949AD}"/>
    <cellStyle name="20% - Accent1 2 5 9 3" xfId="14213" xr:uid="{981FA499-A72E-455D-AEED-3FE1729C40DC}"/>
    <cellStyle name="20% - Accent1 2 5 9 3 2" xfId="14214" xr:uid="{55DF78B2-5ECD-4D1B-80D8-623D57097EEF}"/>
    <cellStyle name="20% - Accent1 2 5 9 4" xfId="14215" xr:uid="{470531FE-E0BC-4A30-92F6-94965F1EC8CF}"/>
    <cellStyle name="20% - Accent1 2 6" xfId="14216" xr:uid="{C8DD4FA4-C3BC-4DD5-9703-C9ED28018634}"/>
    <cellStyle name="20% - Accent1 2 6 10" xfId="14217" xr:uid="{349A9DE5-F254-4E9E-82BC-C941514B8B62}"/>
    <cellStyle name="20% - Accent1 2 6 10 2" xfId="14218" xr:uid="{61211BEF-9870-4521-B0A4-1B0B37E0ED1B}"/>
    <cellStyle name="20% - Accent1 2 6 10 2 2" xfId="14219" xr:uid="{F738A00E-4321-47DF-A27F-00B50E5B4AD0}"/>
    <cellStyle name="20% - Accent1 2 6 10 2 2 2" xfId="14220" xr:uid="{AFB6C645-B690-4D9B-8C66-275186BC964D}"/>
    <cellStyle name="20% - Accent1 2 6 10 2 3" xfId="14221" xr:uid="{11221DD7-81F2-455F-B752-16016722C2F2}"/>
    <cellStyle name="20% - Accent1 2 6 10 3" xfId="14222" xr:uid="{AA09F95F-36FB-4C9A-9637-C3BEF87A34AE}"/>
    <cellStyle name="20% - Accent1 2 6 10 3 2" xfId="14223" xr:uid="{7BB6FF31-F5B5-4A91-AB51-A9E175B3BB7A}"/>
    <cellStyle name="20% - Accent1 2 6 10 4" xfId="14224" xr:uid="{A449C93E-A339-4B5A-9E29-FE7656F35DB3}"/>
    <cellStyle name="20% - Accent1 2 6 11" xfId="14225" xr:uid="{075D502E-A9D1-441A-B415-43A448755E12}"/>
    <cellStyle name="20% - Accent1 2 6 11 2" xfId="14226" xr:uid="{661F91DF-0365-4369-BEC3-8273742574E6}"/>
    <cellStyle name="20% - Accent1 2 6 11 2 2" xfId="14227" xr:uid="{A59E06F4-A7B0-4EFD-8D16-CB6443981730}"/>
    <cellStyle name="20% - Accent1 2 6 11 3" xfId="14228" xr:uid="{97FA4AEE-C0A9-4559-A264-42B0208AD279}"/>
    <cellStyle name="20% - Accent1 2 6 12" xfId="14229" xr:uid="{AD19BEB9-5C1D-4326-B869-CD07DEB78BE9}"/>
    <cellStyle name="20% - Accent1 2 6 12 2" xfId="14230" xr:uid="{DBE90616-0587-4378-83E5-EAA69E6E47F8}"/>
    <cellStyle name="20% - Accent1 2 6 12 2 2" xfId="14231" xr:uid="{2971C2F0-EC29-4549-B5BA-ACE80DDFF7B1}"/>
    <cellStyle name="20% - Accent1 2 6 12 3" xfId="14232" xr:uid="{F198A1E1-B742-4691-8201-5B3DE114A792}"/>
    <cellStyle name="20% - Accent1 2 6 13" xfId="14233" xr:uid="{8E2A565D-5953-422C-8780-4F4D8CF3BCCF}"/>
    <cellStyle name="20% - Accent1 2 6 13 2" xfId="14234" xr:uid="{75AC62BD-209E-4C43-B1A9-3A58DD1F7426}"/>
    <cellStyle name="20% - Accent1 2 6 14" xfId="14235" xr:uid="{E8C145B4-DA01-45E4-8A6E-3CF809B55E2D}"/>
    <cellStyle name="20% - Accent1 2 6 14 2" xfId="14236" xr:uid="{D2B8777F-ACD8-45A2-8D00-219E127F3654}"/>
    <cellStyle name="20% - Accent1 2 6 15" xfId="14237" xr:uid="{E7B5CFED-0ED5-4A09-9B46-7FC48B991628}"/>
    <cellStyle name="20% - Accent1 2 6 2" xfId="14238" xr:uid="{5190F9EA-6046-409D-963A-002DE0A9BFE7}"/>
    <cellStyle name="20% - Accent1 2 6 2 10" xfId="14239" xr:uid="{78B702AF-694F-4FAF-B23D-33906246DA16}"/>
    <cellStyle name="20% - Accent1 2 6 2 10 2" xfId="14240" xr:uid="{25FC8BBF-3BF0-43C5-8D31-C0B001A1288E}"/>
    <cellStyle name="20% - Accent1 2 6 2 10 2 2" xfId="14241" xr:uid="{E62D7FF8-E8ED-442B-9209-CCABC3D357A7}"/>
    <cellStyle name="20% - Accent1 2 6 2 10 3" xfId="14242" xr:uid="{5CED5637-5E01-4F5B-B131-F912AB106623}"/>
    <cellStyle name="20% - Accent1 2 6 2 11" xfId="14243" xr:uid="{CBCE2BC1-F1AE-4165-A892-3EC99180C6DC}"/>
    <cellStyle name="20% - Accent1 2 6 2 11 2" xfId="14244" xr:uid="{8D23E37C-0960-4D53-9992-117662DCB97C}"/>
    <cellStyle name="20% - Accent1 2 6 2 11 2 2" xfId="14245" xr:uid="{63CBAA24-E021-4785-9061-0A5636773D9E}"/>
    <cellStyle name="20% - Accent1 2 6 2 11 3" xfId="14246" xr:uid="{F250789E-150B-4536-B48C-27C287D367CE}"/>
    <cellStyle name="20% - Accent1 2 6 2 12" xfId="14247" xr:uid="{C180F38B-327E-4AA6-945E-50659D9C9D0E}"/>
    <cellStyle name="20% - Accent1 2 6 2 12 2" xfId="14248" xr:uid="{5CBFC5F1-4A8B-4D0A-8541-3FF18AD00317}"/>
    <cellStyle name="20% - Accent1 2 6 2 13" xfId="14249" xr:uid="{38F49F7B-5D52-480D-8163-FCA4DBBB555E}"/>
    <cellStyle name="20% - Accent1 2 6 2 13 2" xfId="14250" xr:uid="{D5C2FEF6-F242-4BD2-8158-1D2E0BD1BAEA}"/>
    <cellStyle name="20% - Accent1 2 6 2 14" xfId="14251" xr:uid="{DC19C32E-271F-464D-AE4A-D95089323634}"/>
    <cellStyle name="20% - Accent1 2 6 2 2" xfId="14252" xr:uid="{41ACF538-F401-4404-B70D-381E6A02B154}"/>
    <cellStyle name="20% - Accent1 2 6 2 2 10" xfId="14253" xr:uid="{BBDCD4FB-A13D-4539-876F-4AC98A19DFF5}"/>
    <cellStyle name="20% - Accent1 2 6 2 2 10 2" xfId="14254" xr:uid="{7D5F8690-97D4-4AC6-9BBA-52E2763B7941}"/>
    <cellStyle name="20% - Accent1 2 6 2 2 11" xfId="14255" xr:uid="{1E5E2213-6410-410C-A700-C549BE9C4033}"/>
    <cellStyle name="20% - Accent1 2 6 2 2 2" xfId="14256" xr:uid="{88D1DBAD-D9F7-401C-B843-B03C35AE99F1}"/>
    <cellStyle name="20% - Accent1 2 6 2 2 2 2" xfId="14257" xr:uid="{B3AE73DE-FA04-4E5D-A252-142EBFC358D3}"/>
    <cellStyle name="20% - Accent1 2 6 2 2 2 2 2" xfId="14258" xr:uid="{39319FA3-206A-4484-9512-DB19EDF702E2}"/>
    <cellStyle name="20% - Accent1 2 6 2 2 2 2 2 2" xfId="14259" xr:uid="{0C842A0A-01BF-4FD7-A28A-6099863B8FB3}"/>
    <cellStyle name="20% - Accent1 2 6 2 2 2 2 2 2 2" xfId="14260" xr:uid="{E838D07A-205A-4B40-9A51-C32FDBF0D99B}"/>
    <cellStyle name="20% - Accent1 2 6 2 2 2 2 2 3" xfId="14261" xr:uid="{B1B9E399-CB36-44BD-8AC5-3CC7D89D3833}"/>
    <cellStyle name="20% - Accent1 2 6 2 2 2 2 3" xfId="14262" xr:uid="{A080EF58-B200-41A9-A7E1-1905CF842E29}"/>
    <cellStyle name="20% - Accent1 2 6 2 2 2 2 3 2" xfId="14263" xr:uid="{57C6E7B1-8F65-4D3F-B652-410BAB18D9BE}"/>
    <cellStyle name="20% - Accent1 2 6 2 2 2 2 4" xfId="14264" xr:uid="{9468BED9-FB1E-46DE-97D7-380812792D5B}"/>
    <cellStyle name="20% - Accent1 2 6 2 2 2 3" xfId="14265" xr:uid="{2160065D-8B4E-49BF-8C1F-CE48C1AA6339}"/>
    <cellStyle name="20% - Accent1 2 6 2 2 2 3 2" xfId="14266" xr:uid="{90BD0BF1-84AF-4ED6-AC78-F1B07D25F32A}"/>
    <cellStyle name="20% - Accent1 2 6 2 2 2 3 2 2" xfId="14267" xr:uid="{177A1CB9-961C-4E09-BE96-E6F8E211FA40}"/>
    <cellStyle name="20% - Accent1 2 6 2 2 2 3 2 2 2" xfId="14268" xr:uid="{E867A9A3-73CE-4854-9E5C-7F801E17311A}"/>
    <cellStyle name="20% - Accent1 2 6 2 2 2 3 2 3" xfId="14269" xr:uid="{4055D7CB-B1D3-4081-BB4C-2012466BAED3}"/>
    <cellStyle name="20% - Accent1 2 6 2 2 2 3 3" xfId="14270" xr:uid="{E2DFACB3-4C56-4575-99EF-3ACA8C858F25}"/>
    <cellStyle name="20% - Accent1 2 6 2 2 2 3 3 2" xfId="14271" xr:uid="{05C1649B-DE1D-4739-B299-07CC532163E4}"/>
    <cellStyle name="20% - Accent1 2 6 2 2 2 3 4" xfId="14272" xr:uid="{16DC9340-A02B-437D-9D28-A4F1035C7C8D}"/>
    <cellStyle name="20% - Accent1 2 6 2 2 2 4" xfId="14273" xr:uid="{41DDC9C7-4D4B-4BF3-9DB4-6F8BBC0F7E46}"/>
    <cellStyle name="20% - Accent1 2 6 2 2 2 4 2" xfId="14274" xr:uid="{2F26A8E4-0064-4A69-97AD-75214CE0EF1E}"/>
    <cellStyle name="20% - Accent1 2 6 2 2 2 4 2 2" xfId="14275" xr:uid="{56872B06-271A-4070-A4A2-EA02D374EEC1}"/>
    <cellStyle name="20% - Accent1 2 6 2 2 2 4 2 2 2" xfId="14276" xr:uid="{4B74C822-6A86-4EDB-8FC4-5A46D9695E10}"/>
    <cellStyle name="20% - Accent1 2 6 2 2 2 4 2 3" xfId="14277" xr:uid="{6CC7AF0F-310B-4DF1-BE03-4774FE9C53EF}"/>
    <cellStyle name="20% - Accent1 2 6 2 2 2 4 3" xfId="14278" xr:uid="{28E61728-7550-4035-B7CA-81F8875CAD7C}"/>
    <cellStyle name="20% - Accent1 2 6 2 2 2 4 3 2" xfId="14279" xr:uid="{365EC395-2400-464A-9020-6A0BE45C01D4}"/>
    <cellStyle name="20% - Accent1 2 6 2 2 2 4 4" xfId="14280" xr:uid="{F7BA412B-F7F7-4D20-BFB6-B599C070050C}"/>
    <cellStyle name="20% - Accent1 2 6 2 2 2 5" xfId="14281" xr:uid="{992EB87D-E846-40C1-9D39-02C735C62A50}"/>
    <cellStyle name="20% - Accent1 2 6 2 2 2 5 2" xfId="14282" xr:uid="{C39F4774-DBDE-4151-B680-697BA48B38C2}"/>
    <cellStyle name="20% - Accent1 2 6 2 2 2 5 2 2" xfId="14283" xr:uid="{38EC3762-6786-4B14-84B2-C57C37B9341E}"/>
    <cellStyle name="20% - Accent1 2 6 2 2 2 5 3" xfId="14284" xr:uid="{B323A73A-40D4-4D05-B72A-0BFC49CCCB15}"/>
    <cellStyle name="20% - Accent1 2 6 2 2 2 6" xfId="14285" xr:uid="{8982BF4B-D53C-4EFE-A105-2001691AD7F0}"/>
    <cellStyle name="20% - Accent1 2 6 2 2 2 6 2" xfId="14286" xr:uid="{FA31F5DF-FE8A-43F3-BF96-006C1F3DEE39}"/>
    <cellStyle name="20% - Accent1 2 6 2 2 2 6 2 2" xfId="14287" xr:uid="{3879C907-DC2A-4165-B429-3FAC1B5D7469}"/>
    <cellStyle name="20% - Accent1 2 6 2 2 2 6 3" xfId="14288" xr:uid="{F997DD7B-CC98-461D-A4C1-B6989F8694B4}"/>
    <cellStyle name="20% - Accent1 2 6 2 2 2 7" xfId="14289" xr:uid="{7149874D-D6C1-48BF-B935-F910D59DB6AC}"/>
    <cellStyle name="20% - Accent1 2 6 2 2 2 7 2" xfId="14290" xr:uid="{9CDFF83D-029C-4BEF-9B0A-D0DA3D97CA94}"/>
    <cellStyle name="20% - Accent1 2 6 2 2 2 8" xfId="14291" xr:uid="{A2707024-89CC-4C97-ABAB-7008C86AE327}"/>
    <cellStyle name="20% - Accent1 2 6 2 2 2 8 2" xfId="14292" xr:uid="{ED961C14-87A5-414C-AB04-9C37F6BBE41D}"/>
    <cellStyle name="20% - Accent1 2 6 2 2 2 9" xfId="14293" xr:uid="{9B948D23-9835-4497-835E-7E7581A646BD}"/>
    <cellStyle name="20% - Accent1 2 6 2 2 3" xfId="14294" xr:uid="{76166B4D-1999-4722-8100-059ED0F359CF}"/>
    <cellStyle name="20% - Accent1 2 6 2 2 3 2" xfId="14295" xr:uid="{91A0072F-81C2-4C23-9B28-F9F02066C99D}"/>
    <cellStyle name="20% - Accent1 2 6 2 2 3 2 2" xfId="14296" xr:uid="{DC39C3EE-9F61-4DEA-A322-701E5B0BCA30}"/>
    <cellStyle name="20% - Accent1 2 6 2 2 3 2 2 2" xfId="14297" xr:uid="{9B015E85-1D3E-40FC-812A-BBDD1DEE7EAA}"/>
    <cellStyle name="20% - Accent1 2 6 2 2 3 2 2 2 2" xfId="14298" xr:uid="{DC1C088C-7DB4-4952-B136-7339F80B307A}"/>
    <cellStyle name="20% - Accent1 2 6 2 2 3 2 2 3" xfId="14299" xr:uid="{AF735508-102F-4AF7-8ABD-A16952A357A8}"/>
    <cellStyle name="20% - Accent1 2 6 2 2 3 2 3" xfId="14300" xr:uid="{98153935-B980-4984-88C2-38A512EB2E10}"/>
    <cellStyle name="20% - Accent1 2 6 2 2 3 2 3 2" xfId="14301" xr:uid="{CE02269E-5EC6-47AB-A878-3C67A1D23EE8}"/>
    <cellStyle name="20% - Accent1 2 6 2 2 3 2 4" xfId="14302" xr:uid="{E261A8EB-3327-4F07-8DC4-3AE2E410A498}"/>
    <cellStyle name="20% - Accent1 2 6 2 2 3 3" xfId="14303" xr:uid="{23415284-FB13-423D-A32C-3B0953174D65}"/>
    <cellStyle name="20% - Accent1 2 6 2 2 3 3 2" xfId="14304" xr:uid="{ACEF9C1D-7B9D-4729-85B0-C2CE1123B84A}"/>
    <cellStyle name="20% - Accent1 2 6 2 2 3 3 2 2" xfId="14305" xr:uid="{DF78739F-B3D4-40C5-8C8C-94DA60BC386F}"/>
    <cellStyle name="20% - Accent1 2 6 2 2 3 3 2 2 2" xfId="14306" xr:uid="{83EF74A1-135E-4417-AEDD-D50E14C8E4C3}"/>
    <cellStyle name="20% - Accent1 2 6 2 2 3 3 2 3" xfId="14307" xr:uid="{1C8B599C-9FF2-4A6A-B749-D97FAAF8BE54}"/>
    <cellStyle name="20% - Accent1 2 6 2 2 3 3 3" xfId="14308" xr:uid="{72CA5515-38C0-4FB5-84A9-B207C97EC27C}"/>
    <cellStyle name="20% - Accent1 2 6 2 2 3 3 3 2" xfId="14309" xr:uid="{78819DC3-CB9B-4495-A9CA-CF9F22F7A71B}"/>
    <cellStyle name="20% - Accent1 2 6 2 2 3 3 4" xfId="14310" xr:uid="{088D134B-E476-44CB-9A4E-601302FF362D}"/>
    <cellStyle name="20% - Accent1 2 6 2 2 3 4" xfId="14311" xr:uid="{84C00A4B-E8FE-4038-A43E-44C91AE9089D}"/>
    <cellStyle name="20% - Accent1 2 6 2 2 3 4 2" xfId="14312" xr:uid="{FE38A985-FB8D-417B-ABA0-7229AB4AA066}"/>
    <cellStyle name="20% - Accent1 2 6 2 2 3 4 2 2" xfId="14313" xr:uid="{55347373-1A42-4BEA-8FEC-25DF652A8B98}"/>
    <cellStyle name="20% - Accent1 2 6 2 2 3 4 2 2 2" xfId="14314" xr:uid="{40CEE2C8-3C00-402A-9810-33F3972495A3}"/>
    <cellStyle name="20% - Accent1 2 6 2 2 3 4 2 3" xfId="14315" xr:uid="{D3CB4CB2-B550-4454-A016-C68DBC6B8525}"/>
    <cellStyle name="20% - Accent1 2 6 2 2 3 4 3" xfId="14316" xr:uid="{71786E66-117F-4B11-8BB3-7903D88FB1B6}"/>
    <cellStyle name="20% - Accent1 2 6 2 2 3 4 3 2" xfId="14317" xr:uid="{1B72C8B3-75F5-4F3F-A30F-0D9B20F4BC94}"/>
    <cellStyle name="20% - Accent1 2 6 2 2 3 4 4" xfId="14318" xr:uid="{22315B96-7E37-453E-B0CC-773653680A8B}"/>
    <cellStyle name="20% - Accent1 2 6 2 2 3 5" xfId="14319" xr:uid="{6E0ADFD3-983B-475F-AF65-11A093756C56}"/>
    <cellStyle name="20% - Accent1 2 6 2 2 3 5 2" xfId="14320" xr:uid="{3A9C2DB7-DC1D-459D-AB26-5B14908FFA85}"/>
    <cellStyle name="20% - Accent1 2 6 2 2 3 5 2 2" xfId="14321" xr:uid="{FC57BCFC-D743-4B5B-B09B-1C20712DC3A8}"/>
    <cellStyle name="20% - Accent1 2 6 2 2 3 5 3" xfId="14322" xr:uid="{EAC1890D-42C0-4310-A872-7CD336456A8E}"/>
    <cellStyle name="20% - Accent1 2 6 2 2 3 6" xfId="14323" xr:uid="{D8129A76-08A6-4153-BF0A-A0DCF7AFCDBF}"/>
    <cellStyle name="20% - Accent1 2 6 2 2 3 6 2" xfId="14324" xr:uid="{FCF1E678-B354-4589-B551-B40B031DEAE5}"/>
    <cellStyle name="20% - Accent1 2 6 2 2 3 6 2 2" xfId="14325" xr:uid="{CB84DD93-D697-4081-B977-CAED00231821}"/>
    <cellStyle name="20% - Accent1 2 6 2 2 3 6 3" xfId="14326" xr:uid="{611F5F80-ADBB-451B-B436-7B3FA4531F3C}"/>
    <cellStyle name="20% - Accent1 2 6 2 2 3 7" xfId="14327" xr:uid="{4CA0396A-D4A9-4509-8EE0-9371AB4F0201}"/>
    <cellStyle name="20% - Accent1 2 6 2 2 3 7 2" xfId="14328" xr:uid="{7EABB745-6B4E-453F-9C74-CD9EE8BE7EA0}"/>
    <cellStyle name="20% - Accent1 2 6 2 2 3 8" xfId="14329" xr:uid="{D061AB60-72D2-4F51-B9F9-C2DE0DBFCEE5}"/>
    <cellStyle name="20% - Accent1 2 6 2 2 3 8 2" xfId="14330" xr:uid="{2A7F74D2-8CAB-4471-BC65-C0DED6451A51}"/>
    <cellStyle name="20% - Accent1 2 6 2 2 3 9" xfId="14331" xr:uid="{E341AD48-EB51-4F1A-82A4-3A1E56D3ACFB}"/>
    <cellStyle name="20% - Accent1 2 6 2 2 4" xfId="14332" xr:uid="{3FDF5409-2629-44F2-BEBC-B92BCB5599C8}"/>
    <cellStyle name="20% - Accent1 2 6 2 2 4 2" xfId="14333" xr:uid="{47A8FC7C-7B99-4CBF-8A83-D86F5E6A7B71}"/>
    <cellStyle name="20% - Accent1 2 6 2 2 4 2 2" xfId="14334" xr:uid="{30FB8CC9-2D25-4A73-AD9A-90C9A96D2C89}"/>
    <cellStyle name="20% - Accent1 2 6 2 2 4 2 2 2" xfId="14335" xr:uid="{BDF8491C-124D-44B5-9ADF-59BDEB7CAF4A}"/>
    <cellStyle name="20% - Accent1 2 6 2 2 4 2 3" xfId="14336" xr:uid="{70013F10-5C39-4FEC-8AA9-0E8F5E06126F}"/>
    <cellStyle name="20% - Accent1 2 6 2 2 4 3" xfId="14337" xr:uid="{A9DFE426-F8C0-47AB-A083-11F38F637B7F}"/>
    <cellStyle name="20% - Accent1 2 6 2 2 4 3 2" xfId="14338" xr:uid="{C0820C6A-BC35-4D7F-B93F-26DBA750CB1D}"/>
    <cellStyle name="20% - Accent1 2 6 2 2 4 4" xfId="14339" xr:uid="{05C73CA4-C80F-4C26-86D5-34E7EB8329A5}"/>
    <cellStyle name="20% - Accent1 2 6 2 2 5" xfId="14340" xr:uid="{AF8AAE4E-0579-4CD9-B1D6-3D28A4422DA1}"/>
    <cellStyle name="20% - Accent1 2 6 2 2 5 2" xfId="14341" xr:uid="{F767CF03-3BE1-4BC8-932A-D71B12BCA5FB}"/>
    <cellStyle name="20% - Accent1 2 6 2 2 5 2 2" xfId="14342" xr:uid="{849CE491-B671-4EBF-A7C7-8644797DFFCC}"/>
    <cellStyle name="20% - Accent1 2 6 2 2 5 2 2 2" xfId="14343" xr:uid="{29B28853-62CD-4459-84C9-FFD70667E146}"/>
    <cellStyle name="20% - Accent1 2 6 2 2 5 2 3" xfId="14344" xr:uid="{79A0F2F7-3C4F-4046-BA89-920232970E16}"/>
    <cellStyle name="20% - Accent1 2 6 2 2 5 3" xfId="14345" xr:uid="{3885C139-9F63-4C2C-A152-ADFD3D366AC7}"/>
    <cellStyle name="20% - Accent1 2 6 2 2 5 3 2" xfId="14346" xr:uid="{E05E3D19-149B-4583-BD5B-2D2C0FCE1242}"/>
    <cellStyle name="20% - Accent1 2 6 2 2 5 4" xfId="14347" xr:uid="{95478A7A-8A9B-426D-8625-C805A7F3ED92}"/>
    <cellStyle name="20% - Accent1 2 6 2 2 6" xfId="14348" xr:uid="{76052A4C-D1ED-4BE5-AB12-75A0D8AF059E}"/>
    <cellStyle name="20% - Accent1 2 6 2 2 6 2" xfId="14349" xr:uid="{FBB1B75C-5030-462F-839F-150ED9D23CE3}"/>
    <cellStyle name="20% - Accent1 2 6 2 2 6 2 2" xfId="14350" xr:uid="{DEB04962-4BDE-4056-976D-A3C62867B4B2}"/>
    <cellStyle name="20% - Accent1 2 6 2 2 6 2 2 2" xfId="14351" xr:uid="{87399ED8-AB0A-4B8E-A7DE-6A32DCB76A60}"/>
    <cellStyle name="20% - Accent1 2 6 2 2 6 2 3" xfId="14352" xr:uid="{BFCEEB5E-1171-449D-A61E-94FE592126FC}"/>
    <cellStyle name="20% - Accent1 2 6 2 2 6 3" xfId="14353" xr:uid="{1EFA3903-548A-45BF-B5CE-C17D76DFAE78}"/>
    <cellStyle name="20% - Accent1 2 6 2 2 6 3 2" xfId="14354" xr:uid="{DA7F1932-F90A-4E8F-B533-61B7D531A0B8}"/>
    <cellStyle name="20% - Accent1 2 6 2 2 6 4" xfId="14355" xr:uid="{2F84A1C5-C229-4F13-9A67-8B07E65FF7C1}"/>
    <cellStyle name="20% - Accent1 2 6 2 2 7" xfId="14356" xr:uid="{99DC97E7-5D57-47DD-A96C-733A5054F450}"/>
    <cellStyle name="20% - Accent1 2 6 2 2 7 2" xfId="14357" xr:uid="{46050273-9102-4169-8DDA-0DBEDD40816E}"/>
    <cellStyle name="20% - Accent1 2 6 2 2 7 2 2" xfId="14358" xr:uid="{FBE02FEC-E8CB-4DA4-A756-B23938B517C4}"/>
    <cellStyle name="20% - Accent1 2 6 2 2 7 3" xfId="14359" xr:uid="{AF11D423-F5E6-4F39-94C7-BBDF7B966F5C}"/>
    <cellStyle name="20% - Accent1 2 6 2 2 8" xfId="14360" xr:uid="{E4C7824B-1436-4503-BF34-417EE5663754}"/>
    <cellStyle name="20% - Accent1 2 6 2 2 8 2" xfId="14361" xr:uid="{235862C0-3225-4ABC-B723-9E0F59C145E3}"/>
    <cellStyle name="20% - Accent1 2 6 2 2 8 2 2" xfId="14362" xr:uid="{9F0900FF-8750-44B9-AF89-2495ED0C4561}"/>
    <cellStyle name="20% - Accent1 2 6 2 2 8 3" xfId="14363" xr:uid="{6A13248F-0C81-439A-9030-FA08ABD6A6F3}"/>
    <cellStyle name="20% - Accent1 2 6 2 2 9" xfId="14364" xr:uid="{5FBF7ED1-17F0-44D5-A80E-0C726328E643}"/>
    <cellStyle name="20% - Accent1 2 6 2 2 9 2" xfId="14365" xr:uid="{FAA1F8C0-903E-4CC3-8832-2EC2AA08B486}"/>
    <cellStyle name="20% - Accent1 2 6 2 3" xfId="14366" xr:uid="{005FCE64-CC0A-4FFA-9B7D-5CAE8F62CD4D}"/>
    <cellStyle name="20% - Accent1 2 6 2 3 10" xfId="14367" xr:uid="{E20AC0FC-794F-4154-B563-9AAD5554967B}"/>
    <cellStyle name="20% - Accent1 2 6 2 3 10 2" xfId="14368" xr:uid="{28954C22-9897-40C5-9F29-FB5FF5F75A16}"/>
    <cellStyle name="20% - Accent1 2 6 2 3 11" xfId="14369" xr:uid="{DFEB4ADB-27CF-4081-A7E3-41861B99C89A}"/>
    <cellStyle name="20% - Accent1 2 6 2 3 2" xfId="14370" xr:uid="{C4152FFC-F168-4B06-81F9-B0F52303E40E}"/>
    <cellStyle name="20% - Accent1 2 6 2 3 2 2" xfId="14371" xr:uid="{844EA825-0066-4679-8FB8-C4B1D8F388C6}"/>
    <cellStyle name="20% - Accent1 2 6 2 3 2 2 2" xfId="14372" xr:uid="{A589CC16-EA39-45F8-9001-8BDD6355E1D8}"/>
    <cellStyle name="20% - Accent1 2 6 2 3 2 2 2 2" xfId="14373" xr:uid="{69EEF122-6EC7-41B8-BA25-5592C498043F}"/>
    <cellStyle name="20% - Accent1 2 6 2 3 2 2 2 2 2" xfId="14374" xr:uid="{095CDB84-09F5-4971-A3D8-39B3376CF890}"/>
    <cellStyle name="20% - Accent1 2 6 2 3 2 2 2 3" xfId="14375" xr:uid="{88128723-4948-4D19-9C66-0E89ED4AD692}"/>
    <cellStyle name="20% - Accent1 2 6 2 3 2 2 3" xfId="14376" xr:uid="{14A0E073-8B14-4833-B9EE-A02357CBB2C7}"/>
    <cellStyle name="20% - Accent1 2 6 2 3 2 2 3 2" xfId="14377" xr:uid="{D9A55AF7-9B4F-45D3-BA34-6D2E0DBF2EB5}"/>
    <cellStyle name="20% - Accent1 2 6 2 3 2 2 4" xfId="14378" xr:uid="{6DA16570-9719-4945-BE29-7DA93004FB1D}"/>
    <cellStyle name="20% - Accent1 2 6 2 3 2 3" xfId="14379" xr:uid="{E0C02EF7-7D84-4C4E-B963-1F63BB10ECEA}"/>
    <cellStyle name="20% - Accent1 2 6 2 3 2 3 2" xfId="14380" xr:uid="{95D965F7-4EF3-46FC-B859-54308C3AAD1C}"/>
    <cellStyle name="20% - Accent1 2 6 2 3 2 3 2 2" xfId="14381" xr:uid="{EBDC2467-2870-4735-9265-A7F8D47C0E2B}"/>
    <cellStyle name="20% - Accent1 2 6 2 3 2 3 2 2 2" xfId="14382" xr:uid="{10E15364-BE39-40A8-B743-F91BFB067B14}"/>
    <cellStyle name="20% - Accent1 2 6 2 3 2 3 2 3" xfId="14383" xr:uid="{F4C4F9C1-5411-46F3-81EA-1897379E5241}"/>
    <cellStyle name="20% - Accent1 2 6 2 3 2 3 3" xfId="14384" xr:uid="{F5DBFBD5-2F64-4D9B-8D3E-23E0C675E0E1}"/>
    <cellStyle name="20% - Accent1 2 6 2 3 2 3 3 2" xfId="14385" xr:uid="{0B9F5257-8C05-4BE8-AF94-47C6D2884DA0}"/>
    <cellStyle name="20% - Accent1 2 6 2 3 2 3 4" xfId="14386" xr:uid="{3584BA4E-1CC9-4843-A2A2-C8DA027A41CC}"/>
    <cellStyle name="20% - Accent1 2 6 2 3 2 4" xfId="14387" xr:uid="{593AEA5C-E50D-4FD9-A6DC-443CB2ECB572}"/>
    <cellStyle name="20% - Accent1 2 6 2 3 2 4 2" xfId="14388" xr:uid="{B15B52FE-C9E3-465F-AEFE-A480A17FDA1A}"/>
    <cellStyle name="20% - Accent1 2 6 2 3 2 4 2 2" xfId="14389" xr:uid="{6F2847B2-A71D-4EB8-A4D6-4E1844CF2B3F}"/>
    <cellStyle name="20% - Accent1 2 6 2 3 2 4 2 2 2" xfId="14390" xr:uid="{B12F8B45-4222-49DD-AB8B-E4CE4E3EC321}"/>
    <cellStyle name="20% - Accent1 2 6 2 3 2 4 2 3" xfId="14391" xr:uid="{D5CCE9DF-882A-47BE-AE1D-52D261EE7899}"/>
    <cellStyle name="20% - Accent1 2 6 2 3 2 4 3" xfId="14392" xr:uid="{BE76556A-3A86-48D0-85EC-08A2254C2D76}"/>
    <cellStyle name="20% - Accent1 2 6 2 3 2 4 3 2" xfId="14393" xr:uid="{AEDF727C-4AC0-42E3-B43D-C9140EBD46D3}"/>
    <cellStyle name="20% - Accent1 2 6 2 3 2 4 4" xfId="14394" xr:uid="{B79B206B-AA05-4C30-81EA-2445CC424035}"/>
    <cellStyle name="20% - Accent1 2 6 2 3 2 5" xfId="14395" xr:uid="{E6C02A9D-1D4A-40CC-AEA7-675C2D5007C5}"/>
    <cellStyle name="20% - Accent1 2 6 2 3 2 5 2" xfId="14396" xr:uid="{2DDE72A9-5656-46FC-BEAE-1B55DED45DCA}"/>
    <cellStyle name="20% - Accent1 2 6 2 3 2 5 2 2" xfId="14397" xr:uid="{E0CF5B29-BC83-4EEF-B1AE-F67E728AA471}"/>
    <cellStyle name="20% - Accent1 2 6 2 3 2 5 3" xfId="14398" xr:uid="{9993EDA5-01F0-493E-A666-1BFD532EA20B}"/>
    <cellStyle name="20% - Accent1 2 6 2 3 2 6" xfId="14399" xr:uid="{15594D4B-C08F-43F1-8402-63AFBE48F9C4}"/>
    <cellStyle name="20% - Accent1 2 6 2 3 2 6 2" xfId="14400" xr:uid="{AFBB93FE-B257-42D3-8A8A-DC9D138FAF1C}"/>
    <cellStyle name="20% - Accent1 2 6 2 3 2 6 2 2" xfId="14401" xr:uid="{97338BB0-B707-440F-9651-0C27C421CD28}"/>
    <cellStyle name="20% - Accent1 2 6 2 3 2 6 3" xfId="14402" xr:uid="{9FE3395C-48A3-49A2-ABF8-F87F75205A40}"/>
    <cellStyle name="20% - Accent1 2 6 2 3 2 7" xfId="14403" xr:uid="{55C04CFF-4E1F-4D46-A559-CAC4AFE3B3D2}"/>
    <cellStyle name="20% - Accent1 2 6 2 3 2 7 2" xfId="14404" xr:uid="{7276A8EF-D2FA-4D98-B0DD-AAACB2BD3FC4}"/>
    <cellStyle name="20% - Accent1 2 6 2 3 2 8" xfId="14405" xr:uid="{7FA2D7AD-828B-4C3E-8D09-8E20F396296C}"/>
    <cellStyle name="20% - Accent1 2 6 2 3 2 8 2" xfId="14406" xr:uid="{D982F171-C60D-4A18-83B5-7DB8BCF543F1}"/>
    <cellStyle name="20% - Accent1 2 6 2 3 2 9" xfId="14407" xr:uid="{EBAE6702-2FC3-43D6-83A9-793453A33F87}"/>
    <cellStyle name="20% - Accent1 2 6 2 3 3" xfId="14408" xr:uid="{7D7FE584-C9C4-44A8-85CF-1CC826BD7F81}"/>
    <cellStyle name="20% - Accent1 2 6 2 3 3 2" xfId="14409" xr:uid="{77303CDA-5C60-49EC-9C34-F887F20F795E}"/>
    <cellStyle name="20% - Accent1 2 6 2 3 3 2 2" xfId="14410" xr:uid="{BD70396D-99DD-450D-923D-2B9118D6660D}"/>
    <cellStyle name="20% - Accent1 2 6 2 3 3 2 2 2" xfId="14411" xr:uid="{D6BD7382-3C04-46F3-96D5-5792F5AFC161}"/>
    <cellStyle name="20% - Accent1 2 6 2 3 3 2 2 2 2" xfId="14412" xr:uid="{DE8BBCB5-FB96-4895-AA21-E4DF0A4858F7}"/>
    <cellStyle name="20% - Accent1 2 6 2 3 3 2 2 3" xfId="14413" xr:uid="{9BC7358B-A74C-4A92-9AB0-AA28EDB260B6}"/>
    <cellStyle name="20% - Accent1 2 6 2 3 3 2 3" xfId="14414" xr:uid="{B26417FB-799F-4D48-92A9-36A23D061F5A}"/>
    <cellStyle name="20% - Accent1 2 6 2 3 3 2 3 2" xfId="14415" xr:uid="{42BD2E0D-A479-437C-BEDD-E2E33AD6859E}"/>
    <cellStyle name="20% - Accent1 2 6 2 3 3 2 4" xfId="14416" xr:uid="{56EA45EE-21D4-4249-ADD8-F813D61368A8}"/>
    <cellStyle name="20% - Accent1 2 6 2 3 3 3" xfId="14417" xr:uid="{95492010-738F-4C15-9825-F26C35111C94}"/>
    <cellStyle name="20% - Accent1 2 6 2 3 3 3 2" xfId="14418" xr:uid="{905AD4CE-9385-43FA-8478-C9EDE6484CA2}"/>
    <cellStyle name="20% - Accent1 2 6 2 3 3 3 2 2" xfId="14419" xr:uid="{0AD2D3EB-AE76-4855-9F1E-2BC177BADDD9}"/>
    <cellStyle name="20% - Accent1 2 6 2 3 3 3 2 2 2" xfId="14420" xr:uid="{105932F7-AE16-404F-B329-E82B10CD4CB0}"/>
    <cellStyle name="20% - Accent1 2 6 2 3 3 3 2 3" xfId="14421" xr:uid="{DC6B318C-FF69-4854-979E-9A563B39384F}"/>
    <cellStyle name="20% - Accent1 2 6 2 3 3 3 3" xfId="14422" xr:uid="{6F8F8AF8-52B2-4499-984F-E612D44C765C}"/>
    <cellStyle name="20% - Accent1 2 6 2 3 3 3 3 2" xfId="14423" xr:uid="{25247F04-CA8D-49F9-BA18-D4B2E108C6CE}"/>
    <cellStyle name="20% - Accent1 2 6 2 3 3 3 4" xfId="14424" xr:uid="{BBC3E958-EAB5-441D-817A-E009E1BFBD5F}"/>
    <cellStyle name="20% - Accent1 2 6 2 3 3 4" xfId="14425" xr:uid="{620BC8EC-F209-4807-90D2-93B8BE54DC38}"/>
    <cellStyle name="20% - Accent1 2 6 2 3 3 4 2" xfId="14426" xr:uid="{57DC7591-E8FD-4F01-BA76-3633286B4455}"/>
    <cellStyle name="20% - Accent1 2 6 2 3 3 4 2 2" xfId="14427" xr:uid="{423C4452-7191-4139-8450-B4085D409322}"/>
    <cellStyle name="20% - Accent1 2 6 2 3 3 4 2 2 2" xfId="14428" xr:uid="{F3B28240-B8F8-4756-A60B-C675DF3AD8CD}"/>
    <cellStyle name="20% - Accent1 2 6 2 3 3 4 2 3" xfId="14429" xr:uid="{2FC69282-0B3E-4C25-AB23-5ED43BFBA1D9}"/>
    <cellStyle name="20% - Accent1 2 6 2 3 3 4 3" xfId="14430" xr:uid="{CA5C4D3E-4829-43BD-A4DC-9A1BD309AD3A}"/>
    <cellStyle name="20% - Accent1 2 6 2 3 3 4 3 2" xfId="14431" xr:uid="{3C670615-E424-46A7-8233-59D07ABCEBC3}"/>
    <cellStyle name="20% - Accent1 2 6 2 3 3 4 4" xfId="14432" xr:uid="{ECB51149-D2B0-4E49-896A-28B7E244A327}"/>
    <cellStyle name="20% - Accent1 2 6 2 3 3 5" xfId="14433" xr:uid="{ED6FF7E2-199A-477D-8AC9-4476C4A16589}"/>
    <cellStyle name="20% - Accent1 2 6 2 3 3 5 2" xfId="14434" xr:uid="{8BEE781A-A60A-4A0F-BD9C-2D9991CC99A3}"/>
    <cellStyle name="20% - Accent1 2 6 2 3 3 5 2 2" xfId="14435" xr:uid="{62812A8B-DD0D-4438-A1D9-F850C12B80F0}"/>
    <cellStyle name="20% - Accent1 2 6 2 3 3 5 3" xfId="14436" xr:uid="{9C7B9C24-F0B3-493E-A72D-0C0AF7C5A54D}"/>
    <cellStyle name="20% - Accent1 2 6 2 3 3 6" xfId="14437" xr:uid="{E995164F-9CE7-44C9-A422-1E879FE0F888}"/>
    <cellStyle name="20% - Accent1 2 6 2 3 3 6 2" xfId="14438" xr:uid="{DAB9CD58-8BD6-4460-9EA7-5243CF2E9416}"/>
    <cellStyle name="20% - Accent1 2 6 2 3 3 6 2 2" xfId="14439" xr:uid="{5337D8AB-BA12-4691-9D3D-37E7D45A94E3}"/>
    <cellStyle name="20% - Accent1 2 6 2 3 3 6 3" xfId="14440" xr:uid="{90F01BAB-EE89-4E13-BE2A-937BC053D566}"/>
    <cellStyle name="20% - Accent1 2 6 2 3 3 7" xfId="14441" xr:uid="{279566B4-C1A0-4C5B-89B3-A4CDD06F974F}"/>
    <cellStyle name="20% - Accent1 2 6 2 3 3 7 2" xfId="14442" xr:uid="{1408D59C-1EB2-46E5-BF37-91C6C82B984B}"/>
    <cellStyle name="20% - Accent1 2 6 2 3 3 8" xfId="14443" xr:uid="{3B0F9F35-1645-443A-9013-893AA4411EC2}"/>
    <cellStyle name="20% - Accent1 2 6 2 3 3 8 2" xfId="14444" xr:uid="{983A09F3-1D1F-4877-AF55-D356F611D65E}"/>
    <cellStyle name="20% - Accent1 2 6 2 3 3 9" xfId="14445" xr:uid="{7A5559CF-4BA8-40DC-B6BE-9C10DC62EAB1}"/>
    <cellStyle name="20% - Accent1 2 6 2 3 4" xfId="14446" xr:uid="{74A63034-4C40-4BF3-80F4-FCAFC1619591}"/>
    <cellStyle name="20% - Accent1 2 6 2 3 4 2" xfId="14447" xr:uid="{4DDAC01E-6BE3-4FC4-9443-367532DE631E}"/>
    <cellStyle name="20% - Accent1 2 6 2 3 4 2 2" xfId="14448" xr:uid="{7C2A263A-1847-43C5-9E65-14EE9F300729}"/>
    <cellStyle name="20% - Accent1 2 6 2 3 4 2 2 2" xfId="14449" xr:uid="{EBE62EA5-AE37-4525-896D-CE04A2821486}"/>
    <cellStyle name="20% - Accent1 2 6 2 3 4 2 3" xfId="14450" xr:uid="{532183D8-54E9-4CCD-9478-36362542CD66}"/>
    <cellStyle name="20% - Accent1 2 6 2 3 4 3" xfId="14451" xr:uid="{F8BE8D23-FCCA-4B0D-8657-9C09C02B1692}"/>
    <cellStyle name="20% - Accent1 2 6 2 3 4 3 2" xfId="14452" xr:uid="{D874E6EB-B2A2-47E0-9C70-BD64D0BC3768}"/>
    <cellStyle name="20% - Accent1 2 6 2 3 4 4" xfId="14453" xr:uid="{321AED69-6C57-4DC3-B1C6-24910324E0ED}"/>
    <cellStyle name="20% - Accent1 2 6 2 3 5" xfId="14454" xr:uid="{98CA3F06-279F-4333-B8AC-F329FAE45D9D}"/>
    <cellStyle name="20% - Accent1 2 6 2 3 5 2" xfId="14455" xr:uid="{3A6B4626-8917-4698-9478-27784B641329}"/>
    <cellStyle name="20% - Accent1 2 6 2 3 5 2 2" xfId="14456" xr:uid="{A4834508-7BB9-4675-A67E-EC72E12A6A64}"/>
    <cellStyle name="20% - Accent1 2 6 2 3 5 2 2 2" xfId="14457" xr:uid="{C3978159-FE49-4CE6-A7F6-2AF9ECE6CDAF}"/>
    <cellStyle name="20% - Accent1 2 6 2 3 5 2 3" xfId="14458" xr:uid="{D7A1CA23-EC70-48D1-8794-9C57AE7DB9AF}"/>
    <cellStyle name="20% - Accent1 2 6 2 3 5 3" xfId="14459" xr:uid="{89B7B94B-2273-4B6F-B5EA-D041766FE2AE}"/>
    <cellStyle name="20% - Accent1 2 6 2 3 5 3 2" xfId="14460" xr:uid="{05BD55D2-94A3-407C-B566-EC377B0CE175}"/>
    <cellStyle name="20% - Accent1 2 6 2 3 5 4" xfId="14461" xr:uid="{296ECE00-8BFA-4F42-81EC-58E1A8DC6098}"/>
    <cellStyle name="20% - Accent1 2 6 2 3 6" xfId="14462" xr:uid="{5EE6CF25-52D5-452E-8AB8-2B313309D7E6}"/>
    <cellStyle name="20% - Accent1 2 6 2 3 6 2" xfId="14463" xr:uid="{A988E6BF-B2CD-4FD0-A7B6-37CD1033BBCC}"/>
    <cellStyle name="20% - Accent1 2 6 2 3 6 2 2" xfId="14464" xr:uid="{305D5DFC-975C-4BD7-A58F-F23215E2B076}"/>
    <cellStyle name="20% - Accent1 2 6 2 3 6 2 2 2" xfId="14465" xr:uid="{3BCA37F4-35A0-473D-B49C-A3B21E6EE2D7}"/>
    <cellStyle name="20% - Accent1 2 6 2 3 6 2 3" xfId="14466" xr:uid="{8D426042-0B28-474C-BE57-A49F51572C32}"/>
    <cellStyle name="20% - Accent1 2 6 2 3 6 3" xfId="14467" xr:uid="{D88037C2-EA4B-4E4B-8F44-3A0BD87D7F7D}"/>
    <cellStyle name="20% - Accent1 2 6 2 3 6 3 2" xfId="14468" xr:uid="{1E2E8BD4-A2DF-4100-80AA-4F4DFA2D621F}"/>
    <cellStyle name="20% - Accent1 2 6 2 3 6 4" xfId="14469" xr:uid="{809F19D8-1C14-431E-89AD-44F5411CD6EA}"/>
    <cellStyle name="20% - Accent1 2 6 2 3 7" xfId="14470" xr:uid="{4B92D1D8-2941-44F7-B890-AD4EA426503F}"/>
    <cellStyle name="20% - Accent1 2 6 2 3 7 2" xfId="14471" xr:uid="{EE3F5326-2082-45D9-B219-CCA37379B853}"/>
    <cellStyle name="20% - Accent1 2 6 2 3 7 2 2" xfId="14472" xr:uid="{E864B1D5-E4BC-4BA4-B729-35F0014BFD59}"/>
    <cellStyle name="20% - Accent1 2 6 2 3 7 3" xfId="14473" xr:uid="{60BBAA97-CA22-43DF-8181-4C72068659E9}"/>
    <cellStyle name="20% - Accent1 2 6 2 3 8" xfId="14474" xr:uid="{418F99C0-1156-4594-B463-37225C2F3B39}"/>
    <cellStyle name="20% - Accent1 2 6 2 3 8 2" xfId="14475" xr:uid="{8E4ACE11-7FCA-47FA-B6D3-4BACB2EE7BE4}"/>
    <cellStyle name="20% - Accent1 2 6 2 3 8 2 2" xfId="14476" xr:uid="{716417E1-A465-4239-8444-E9E1EA6B6F1A}"/>
    <cellStyle name="20% - Accent1 2 6 2 3 8 3" xfId="14477" xr:uid="{75766B75-2B7F-46F3-88FB-F08B00CB8F8B}"/>
    <cellStyle name="20% - Accent1 2 6 2 3 9" xfId="14478" xr:uid="{DA4A15E9-318A-403E-9A07-6AD6A6A44DAA}"/>
    <cellStyle name="20% - Accent1 2 6 2 3 9 2" xfId="14479" xr:uid="{22D5EA98-4B24-4100-870E-04E2DC2C5A93}"/>
    <cellStyle name="20% - Accent1 2 6 2 4" xfId="14480" xr:uid="{C4BB5297-FDA2-4B34-BE4C-170284445F66}"/>
    <cellStyle name="20% - Accent1 2 6 2 4 10" xfId="14481" xr:uid="{B6A81DB1-C48B-4343-A24D-19500403CBA4}"/>
    <cellStyle name="20% - Accent1 2 6 2 4 10 2" xfId="14482" xr:uid="{CA1E73BF-53E0-48C0-BF33-966BEECD2621}"/>
    <cellStyle name="20% - Accent1 2 6 2 4 11" xfId="14483" xr:uid="{F9CD49AB-9FB4-44B1-9A61-2EBCC5AE3551}"/>
    <cellStyle name="20% - Accent1 2 6 2 4 2" xfId="14484" xr:uid="{2ABF552F-82D7-494E-BE92-D00891686DA6}"/>
    <cellStyle name="20% - Accent1 2 6 2 4 2 2" xfId="14485" xr:uid="{D89975DD-B5E1-4A54-84CE-ACAB347E1134}"/>
    <cellStyle name="20% - Accent1 2 6 2 4 2 2 2" xfId="14486" xr:uid="{72DAB182-94B9-4BF2-B1F8-3AD95D9477DF}"/>
    <cellStyle name="20% - Accent1 2 6 2 4 2 2 2 2" xfId="14487" xr:uid="{9207CCCA-1AD3-4A72-8BBF-D79BD133B05C}"/>
    <cellStyle name="20% - Accent1 2 6 2 4 2 2 2 2 2" xfId="14488" xr:uid="{51648111-0776-45B9-82F0-6117C6CEDAE5}"/>
    <cellStyle name="20% - Accent1 2 6 2 4 2 2 2 3" xfId="14489" xr:uid="{EA2FD751-B62F-45E9-9B74-F43E53BC0CB0}"/>
    <cellStyle name="20% - Accent1 2 6 2 4 2 2 3" xfId="14490" xr:uid="{01D87DE2-6535-4C81-88A3-58C773E4458A}"/>
    <cellStyle name="20% - Accent1 2 6 2 4 2 2 3 2" xfId="14491" xr:uid="{50CF5DC4-7524-45CE-A5E2-A7CA23B55D26}"/>
    <cellStyle name="20% - Accent1 2 6 2 4 2 2 4" xfId="14492" xr:uid="{468C4260-3BC7-4001-AD7F-855C0C8E1E86}"/>
    <cellStyle name="20% - Accent1 2 6 2 4 2 3" xfId="14493" xr:uid="{424BBB1F-F93C-4001-BCD7-02A071037D8E}"/>
    <cellStyle name="20% - Accent1 2 6 2 4 2 3 2" xfId="14494" xr:uid="{544606ED-BD1A-4976-A516-3DE4B499983F}"/>
    <cellStyle name="20% - Accent1 2 6 2 4 2 3 2 2" xfId="14495" xr:uid="{99BC6F26-FDBA-451B-838C-433172CFD189}"/>
    <cellStyle name="20% - Accent1 2 6 2 4 2 3 2 2 2" xfId="14496" xr:uid="{ECFCEF4E-A446-4F9B-BA68-AF27B5329429}"/>
    <cellStyle name="20% - Accent1 2 6 2 4 2 3 2 3" xfId="14497" xr:uid="{CBBB6A1A-0883-4953-83D3-5969ECD8970B}"/>
    <cellStyle name="20% - Accent1 2 6 2 4 2 3 3" xfId="14498" xr:uid="{4490EB62-FA4D-442A-B46C-49061320EB44}"/>
    <cellStyle name="20% - Accent1 2 6 2 4 2 3 3 2" xfId="14499" xr:uid="{CD1C844D-1BFC-413E-9234-F057BB5B953F}"/>
    <cellStyle name="20% - Accent1 2 6 2 4 2 3 4" xfId="14500" xr:uid="{C343BE90-0A37-4148-8C1A-464180751252}"/>
    <cellStyle name="20% - Accent1 2 6 2 4 2 4" xfId="14501" xr:uid="{0EAD7B09-DFB0-469D-83FC-D41CD6507DBF}"/>
    <cellStyle name="20% - Accent1 2 6 2 4 2 4 2" xfId="14502" xr:uid="{216F11AA-3CCE-4B84-A459-5B9453C275A6}"/>
    <cellStyle name="20% - Accent1 2 6 2 4 2 4 2 2" xfId="14503" xr:uid="{CEF1A68D-7CA5-4E4E-A452-583F87489647}"/>
    <cellStyle name="20% - Accent1 2 6 2 4 2 4 2 2 2" xfId="14504" xr:uid="{27B41489-735F-4235-8518-7CC6FA1F7F87}"/>
    <cellStyle name="20% - Accent1 2 6 2 4 2 4 2 3" xfId="14505" xr:uid="{076C68B1-C0ED-499C-9FAD-BEBEAB16F16D}"/>
    <cellStyle name="20% - Accent1 2 6 2 4 2 4 3" xfId="14506" xr:uid="{5747EC6B-AB74-427B-A26B-F9A9A89A79AA}"/>
    <cellStyle name="20% - Accent1 2 6 2 4 2 4 3 2" xfId="14507" xr:uid="{55937219-4E91-4493-B330-AC7813352605}"/>
    <cellStyle name="20% - Accent1 2 6 2 4 2 4 4" xfId="14508" xr:uid="{3B45CD20-5694-41AC-996E-0572C85600B9}"/>
    <cellStyle name="20% - Accent1 2 6 2 4 2 5" xfId="14509" xr:uid="{ACB6891E-B400-4A00-B660-6E4B61E676B6}"/>
    <cellStyle name="20% - Accent1 2 6 2 4 2 5 2" xfId="14510" xr:uid="{67017FAF-ABA1-461F-9D71-DFCC50FBD7B1}"/>
    <cellStyle name="20% - Accent1 2 6 2 4 2 5 2 2" xfId="14511" xr:uid="{1112F58A-778E-48B4-92DC-9CD71BA0CE98}"/>
    <cellStyle name="20% - Accent1 2 6 2 4 2 5 3" xfId="14512" xr:uid="{31C82FD5-5E56-4218-89D3-CDC7293C39A6}"/>
    <cellStyle name="20% - Accent1 2 6 2 4 2 6" xfId="14513" xr:uid="{443CBFE9-F5C1-44AD-AB82-CE3395C8D944}"/>
    <cellStyle name="20% - Accent1 2 6 2 4 2 6 2" xfId="14514" xr:uid="{4E1FE338-FCD4-47CB-B6CA-76C7D252D4C2}"/>
    <cellStyle name="20% - Accent1 2 6 2 4 2 6 2 2" xfId="14515" xr:uid="{35433C7E-7FB2-4545-9534-F5BFB00AD37C}"/>
    <cellStyle name="20% - Accent1 2 6 2 4 2 6 3" xfId="14516" xr:uid="{81BA0927-3C8C-4D75-B5A0-E3982778FC3B}"/>
    <cellStyle name="20% - Accent1 2 6 2 4 2 7" xfId="14517" xr:uid="{3FF4385A-5698-4B0A-AFDC-683B8BEB2F84}"/>
    <cellStyle name="20% - Accent1 2 6 2 4 2 7 2" xfId="14518" xr:uid="{A6D04B5D-32A9-4ADF-9724-A05D8391EDF3}"/>
    <cellStyle name="20% - Accent1 2 6 2 4 2 8" xfId="14519" xr:uid="{058A310F-610D-4571-833B-7264C52B927C}"/>
    <cellStyle name="20% - Accent1 2 6 2 4 2 8 2" xfId="14520" xr:uid="{03A8BCA2-7EFD-46B3-9EB5-C8760694E5EF}"/>
    <cellStyle name="20% - Accent1 2 6 2 4 2 9" xfId="14521" xr:uid="{E09726E6-48ED-4FB1-B4D2-8282073FD153}"/>
    <cellStyle name="20% - Accent1 2 6 2 4 3" xfId="14522" xr:uid="{C80C07A5-75D2-485E-8C5D-1882E2467114}"/>
    <cellStyle name="20% - Accent1 2 6 2 4 3 2" xfId="14523" xr:uid="{8D0C05C7-C59B-4057-B228-15B6855EBBC9}"/>
    <cellStyle name="20% - Accent1 2 6 2 4 3 2 2" xfId="14524" xr:uid="{E218F8C6-46D6-4EE2-AAF1-F5087A8CFEE7}"/>
    <cellStyle name="20% - Accent1 2 6 2 4 3 2 2 2" xfId="14525" xr:uid="{A7833C21-71A0-4E37-AF9F-698012254D26}"/>
    <cellStyle name="20% - Accent1 2 6 2 4 3 2 2 2 2" xfId="14526" xr:uid="{9AA791F8-3A15-42FB-BD8E-7F180E60C67C}"/>
    <cellStyle name="20% - Accent1 2 6 2 4 3 2 2 3" xfId="14527" xr:uid="{D1879209-7955-4824-AB4C-4B82EFDC3DE5}"/>
    <cellStyle name="20% - Accent1 2 6 2 4 3 2 3" xfId="14528" xr:uid="{79FDB944-504E-461A-BB9A-20F39FC8E564}"/>
    <cellStyle name="20% - Accent1 2 6 2 4 3 2 3 2" xfId="14529" xr:uid="{27DE0586-1E1C-49AF-A975-21401F08177F}"/>
    <cellStyle name="20% - Accent1 2 6 2 4 3 2 4" xfId="14530" xr:uid="{037DB99C-7F44-47C7-8C32-25BB6D1C692F}"/>
    <cellStyle name="20% - Accent1 2 6 2 4 3 3" xfId="14531" xr:uid="{7FA1C6B9-4350-4022-931A-0E46D7AEE8D0}"/>
    <cellStyle name="20% - Accent1 2 6 2 4 3 3 2" xfId="14532" xr:uid="{8A4923E0-3F0F-4C6B-8C52-84EABB8C5BCD}"/>
    <cellStyle name="20% - Accent1 2 6 2 4 3 3 2 2" xfId="14533" xr:uid="{DC444499-B207-4559-A085-0E49F5E11CE6}"/>
    <cellStyle name="20% - Accent1 2 6 2 4 3 3 2 2 2" xfId="14534" xr:uid="{2BAA8C1A-3480-46B5-8D2F-521C599547D4}"/>
    <cellStyle name="20% - Accent1 2 6 2 4 3 3 2 3" xfId="14535" xr:uid="{F86820FF-7621-4298-B2B3-38CA83744921}"/>
    <cellStyle name="20% - Accent1 2 6 2 4 3 3 3" xfId="14536" xr:uid="{BAEE8E50-90F2-4BE5-AEAE-058DE9A6110F}"/>
    <cellStyle name="20% - Accent1 2 6 2 4 3 3 3 2" xfId="14537" xr:uid="{46FA0F85-266C-45FD-A0F2-85FE0CEB6839}"/>
    <cellStyle name="20% - Accent1 2 6 2 4 3 3 4" xfId="14538" xr:uid="{1C2B22A9-F830-4253-8FC4-F181490F61FC}"/>
    <cellStyle name="20% - Accent1 2 6 2 4 3 4" xfId="14539" xr:uid="{E8495676-742E-41F5-A3FE-C7AAFE89D552}"/>
    <cellStyle name="20% - Accent1 2 6 2 4 3 4 2" xfId="14540" xr:uid="{022A979C-DEE6-4B62-93EB-D547AE96842D}"/>
    <cellStyle name="20% - Accent1 2 6 2 4 3 4 2 2" xfId="14541" xr:uid="{8F132339-431C-4F4C-8DDF-9B491E52CC1B}"/>
    <cellStyle name="20% - Accent1 2 6 2 4 3 4 2 2 2" xfId="14542" xr:uid="{A1B8CE84-8488-41F2-9134-B99D25A3DDD4}"/>
    <cellStyle name="20% - Accent1 2 6 2 4 3 4 2 3" xfId="14543" xr:uid="{53C864E1-8035-40EC-BFF4-B5415C64A9A7}"/>
    <cellStyle name="20% - Accent1 2 6 2 4 3 4 3" xfId="14544" xr:uid="{83C64DF3-B2D9-4E88-B939-F0196903C754}"/>
    <cellStyle name="20% - Accent1 2 6 2 4 3 4 3 2" xfId="14545" xr:uid="{53D3CF85-576D-4578-90B0-8E10502824E9}"/>
    <cellStyle name="20% - Accent1 2 6 2 4 3 4 4" xfId="14546" xr:uid="{992208A9-D490-4E14-8DC9-E7132D26E464}"/>
    <cellStyle name="20% - Accent1 2 6 2 4 3 5" xfId="14547" xr:uid="{D1BD4DF2-45FB-43CE-9E8E-681915A16C45}"/>
    <cellStyle name="20% - Accent1 2 6 2 4 3 5 2" xfId="14548" xr:uid="{C4B038B8-28D4-4E65-A19D-EAEA6DA065DC}"/>
    <cellStyle name="20% - Accent1 2 6 2 4 3 5 2 2" xfId="14549" xr:uid="{F8649011-F9F4-4233-9D95-D00229673B55}"/>
    <cellStyle name="20% - Accent1 2 6 2 4 3 5 3" xfId="14550" xr:uid="{03F15A62-9A16-489F-871A-A8DC9FBA6F17}"/>
    <cellStyle name="20% - Accent1 2 6 2 4 3 6" xfId="14551" xr:uid="{BC030F80-DBCE-4A4F-B9B7-A8BECEE12335}"/>
    <cellStyle name="20% - Accent1 2 6 2 4 3 6 2" xfId="14552" xr:uid="{2CF19C5B-C858-4F44-88CE-0322CBD03EFC}"/>
    <cellStyle name="20% - Accent1 2 6 2 4 3 6 2 2" xfId="14553" xr:uid="{C01D9DC6-5CAA-47C8-9EA0-67E34351759C}"/>
    <cellStyle name="20% - Accent1 2 6 2 4 3 6 3" xfId="14554" xr:uid="{AEDCB002-987C-4B37-A3ED-CB896A3F968E}"/>
    <cellStyle name="20% - Accent1 2 6 2 4 3 7" xfId="14555" xr:uid="{2B826966-EE64-407A-9B67-9BB5129BCDD8}"/>
    <cellStyle name="20% - Accent1 2 6 2 4 3 7 2" xfId="14556" xr:uid="{B22EE868-7BE9-4016-ADD7-AB5BC82DC8A2}"/>
    <cellStyle name="20% - Accent1 2 6 2 4 3 8" xfId="14557" xr:uid="{D6B882AC-8C99-49B8-B9E9-1FAD2D55D6FB}"/>
    <cellStyle name="20% - Accent1 2 6 2 4 3 8 2" xfId="14558" xr:uid="{5A453232-251A-482F-8AB3-12A6223EBC2B}"/>
    <cellStyle name="20% - Accent1 2 6 2 4 3 9" xfId="14559" xr:uid="{9CFD092B-5D5B-4E58-A1DB-EFEFEABA2FCD}"/>
    <cellStyle name="20% - Accent1 2 6 2 4 4" xfId="14560" xr:uid="{26F18940-E136-4140-B3C9-90FB5FD9B514}"/>
    <cellStyle name="20% - Accent1 2 6 2 4 4 2" xfId="14561" xr:uid="{D0068E2E-949B-462C-BCF1-3906EAF20506}"/>
    <cellStyle name="20% - Accent1 2 6 2 4 4 2 2" xfId="14562" xr:uid="{13DEE784-5544-43BB-9294-D8C05B35CECA}"/>
    <cellStyle name="20% - Accent1 2 6 2 4 4 2 2 2" xfId="14563" xr:uid="{E0285857-8C4A-4812-B71E-D120D4396BE9}"/>
    <cellStyle name="20% - Accent1 2 6 2 4 4 2 3" xfId="14564" xr:uid="{DEF671B5-DD6C-4D8E-8F44-95807BC3B39C}"/>
    <cellStyle name="20% - Accent1 2 6 2 4 4 3" xfId="14565" xr:uid="{B8D42308-3654-483C-BA73-84732B2CE3A3}"/>
    <cellStyle name="20% - Accent1 2 6 2 4 4 3 2" xfId="14566" xr:uid="{E1D2DDD1-6051-4C5D-A47C-3FFF648B9B23}"/>
    <cellStyle name="20% - Accent1 2 6 2 4 4 4" xfId="14567" xr:uid="{9DDAA82D-3E1B-47E1-A982-19379367D7CF}"/>
    <cellStyle name="20% - Accent1 2 6 2 4 5" xfId="14568" xr:uid="{20CF3288-6A2B-4AC4-9BAF-59C5E1686E9E}"/>
    <cellStyle name="20% - Accent1 2 6 2 4 5 2" xfId="14569" xr:uid="{7B2D29C7-07F3-40F6-BCAD-620152A70C3C}"/>
    <cellStyle name="20% - Accent1 2 6 2 4 5 2 2" xfId="14570" xr:uid="{6E7039D1-DAC3-4A0C-BFCD-3427644BC453}"/>
    <cellStyle name="20% - Accent1 2 6 2 4 5 2 2 2" xfId="14571" xr:uid="{3ECAA3D0-ABC4-4F03-8122-687B4AFD167D}"/>
    <cellStyle name="20% - Accent1 2 6 2 4 5 2 3" xfId="14572" xr:uid="{0B78C6C6-42CE-4908-B2A6-C6D7BEFF954D}"/>
    <cellStyle name="20% - Accent1 2 6 2 4 5 3" xfId="14573" xr:uid="{503CE9FE-0BD9-40D2-B9F2-9D805D759796}"/>
    <cellStyle name="20% - Accent1 2 6 2 4 5 3 2" xfId="14574" xr:uid="{08BB4D34-0CBC-4A66-8B4A-DE6EE33C6673}"/>
    <cellStyle name="20% - Accent1 2 6 2 4 5 4" xfId="14575" xr:uid="{212BE3AD-9C14-410D-A905-98B9640D8E43}"/>
    <cellStyle name="20% - Accent1 2 6 2 4 6" xfId="14576" xr:uid="{61A4D622-D0C4-4429-A5BC-7E8BC765488D}"/>
    <cellStyle name="20% - Accent1 2 6 2 4 6 2" xfId="14577" xr:uid="{04AB6FFC-DBBF-4DEE-B0FA-3FD83E8B96C3}"/>
    <cellStyle name="20% - Accent1 2 6 2 4 6 2 2" xfId="14578" xr:uid="{38497F3F-3183-408C-AC09-18B79ADBC260}"/>
    <cellStyle name="20% - Accent1 2 6 2 4 6 2 2 2" xfId="14579" xr:uid="{504AAC69-3814-48D1-8822-8EE0A11AFF1D}"/>
    <cellStyle name="20% - Accent1 2 6 2 4 6 2 3" xfId="14580" xr:uid="{FCA48739-5163-4621-8E51-279F5397A766}"/>
    <cellStyle name="20% - Accent1 2 6 2 4 6 3" xfId="14581" xr:uid="{4932C23D-DD24-494D-9A7B-E5C516009EFE}"/>
    <cellStyle name="20% - Accent1 2 6 2 4 6 3 2" xfId="14582" xr:uid="{55FA4E2D-8798-43C7-B651-69AF1BA05A0C}"/>
    <cellStyle name="20% - Accent1 2 6 2 4 6 4" xfId="14583" xr:uid="{1783DAD8-4C0C-4C25-8A1E-1996F9AAA5E8}"/>
    <cellStyle name="20% - Accent1 2 6 2 4 7" xfId="14584" xr:uid="{CC1C90A4-F4F7-4376-AB8F-9AAF042C42D3}"/>
    <cellStyle name="20% - Accent1 2 6 2 4 7 2" xfId="14585" xr:uid="{919C968A-C886-46E8-9FA5-F5E07E33673B}"/>
    <cellStyle name="20% - Accent1 2 6 2 4 7 2 2" xfId="14586" xr:uid="{3E7EAEAD-F306-4A07-A3EC-2D127698C52B}"/>
    <cellStyle name="20% - Accent1 2 6 2 4 7 3" xfId="14587" xr:uid="{C22200F6-2511-4834-885C-2C478C8AF034}"/>
    <cellStyle name="20% - Accent1 2 6 2 4 8" xfId="14588" xr:uid="{48EA62E3-5163-469D-9B82-25EDA16E8EB1}"/>
    <cellStyle name="20% - Accent1 2 6 2 4 8 2" xfId="14589" xr:uid="{CD4B8646-7610-4BE4-B921-94979351A82B}"/>
    <cellStyle name="20% - Accent1 2 6 2 4 8 2 2" xfId="14590" xr:uid="{EFC57787-BDDA-46BD-8927-60A165CDFB96}"/>
    <cellStyle name="20% - Accent1 2 6 2 4 8 3" xfId="14591" xr:uid="{88CF54FB-EF35-4386-8144-7374C786A9B7}"/>
    <cellStyle name="20% - Accent1 2 6 2 4 9" xfId="14592" xr:uid="{A95B94F0-C835-4ED7-B6CB-8D7D21ED8C53}"/>
    <cellStyle name="20% - Accent1 2 6 2 4 9 2" xfId="14593" xr:uid="{9993342C-5901-47F3-9F2A-F72B037A0DDE}"/>
    <cellStyle name="20% - Accent1 2 6 2 5" xfId="14594" xr:uid="{CC8FF2FC-CDF0-47FE-93E5-1A4CDF469125}"/>
    <cellStyle name="20% - Accent1 2 6 2 5 2" xfId="14595" xr:uid="{9337897A-82CA-4A6F-A470-B6C434375554}"/>
    <cellStyle name="20% - Accent1 2 6 2 5 2 2" xfId="14596" xr:uid="{91E19598-5BC3-4D87-9CF7-584B5AE6F94C}"/>
    <cellStyle name="20% - Accent1 2 6 2 5 2 2 2" xfId="14597" xr:uid="{459B9CBA-40A2-449A-8FA6-4A123A6E1FBE}"/>
    <cellStyle name="20% - Accent1 2 6 2 5 2 2 2 2" xfId="14598" xr:uid="{A7A0EE57-A76E-4535-9B1D-F9AD28EB0E75}"/>
    <cellStyle name="20% - Accent1 2 6 2 5 2 2 3" xfId="14599" xr:uid="{252AE3C0-2F4C-422E-A18A-2722BB9613DB}"/>
    <cellStyle name="20% - Accent1 2 6 2 5 2 3" xfId="14600" xr:uid="{6466EDED-098C-46AB-A13F-62BFABB1F628}"/>
    <cellStyle name="20% - Accent1 2 6 2 5 2 3 2" xfId="14601" xr:uid="{A9338C7B-6253-4594-86B3-C5ED09631202}"/>
    <cellStyle name="20% - Accent1 2 6 2 5 2 4" xfId="14602" xr:uid="{BA0D8C5C-46A3-4B94-BDD5-04E569FD0274}"/>
    <cellStyle name="20% - Accent1 2 6 2 5 3" xfId="14603" xr:uid="{07FDD383-87C4-43FC-9F11-F8452D66CE18}"/>
    <cellStyle name="20% - Accent1 2 6 2 5 3 2" xfId="14604" xr:uid="{ABF01FE3-E476-4145-BD70-5DCCA072D3B4}"/>
    <cellStyle name="20% - Accent1 2 6 2 5 3 2 2" xfId="14605" xr:uid="{9D3B73E1-4CF7-4744-9C7D-D2506DEEC8E3}"/>
    <cellStyle name="20% - Accent1 2 6 2 5 3 2 2 2" xfId="14606" xr:uid="{45DEA3BE-F4F9-4393-B5CD-C35371FE7B4B}"/>
    <cellStyle name="20% - Accent1 2 6 2 5 3 2 3" xfId="14607" xr:uid="{890EC383-094C-4BE7-9D9A-89E11070BF79}"/>
    <cellStyle name="20% - Accent1 2 6 2 5 3 3" xfId="14608" xr:uid="{D6A041B4-F4E3-4F7C-B1F5-75D0C4C8AA91}"/>
    <cellStyle name="20% - Accent1 2 6 2 5 3 3 2" xfId="14609" xr:uid="{30DF14DD-AEC1-47BF-95A8-341922CDB90C}"/>
    <cellStyle name="20% - Accent1 2 6 2 5 3 4" xfId="14610" xr:uid="{2E7A3DDD-3C06-4EA7-B3C5-086C9D9DD85B}"/>
    <cellStyle name="20% - Accent1 2 6 2 5 4" xfId="14611" xr:uid="{20D9F483-0C29-45BA-B671-40D81D683EE8}"/>
    <cellStyle name="20% - Accent1 2 6 2 5 4 2" xfId="14612" xr:uid="{D33DCDBB-1A35-4C78-AD24-E92F8B689933}"/>
    <cellStyle name="20% - Accent1 2 6 2 5 4 2 2" xfId="14613" xr:uid="{5CE3D831-4D93-4443-BB72-BC37F8D45AC6}"/>
    <cellStyle name="20% - Accent1 2 6 2 5 4 2 2 2" xfId="14614" xr:uid="{BE20388C-25E2-46A6-B0F1-B25E673C3B82}"/>
    <cellStyle name="20% - Accent1 2 6 2 5 4 2 3" xfId="14615" xr:uid="{89900380-91A6-4B1A-B9CE-D8AA049173EC}"/>
    <cellStyle name="20% - Accent1 2 6 2 5 4 3" xfId="14616" xr:uid="{42E80D4E-F9E8-45A3-9A7E-69EC78C54D39}"/>
    <cellStyle name="20% - Accent1 2 6 2 5 4 3 2" xfId="14617" xr:uid="{5DED6950-25F3-4EC1-A163-BF2D14957BE7}"/>
    <cellStyle name="20% - Accent1 2 6 2 5 4 4" xfId="14618" xr:uid="{B6FAD12D-EF5D-4BE0-9112-6FEFCC488280}"/>
    <cellStyle name="20% - Accent1 2 6 2 5 5" xfId="14619" xr:uid="{118A59A2-6B30-476A-A6FE-91C69854CBAA}"/>
    <cellStyle name="20% - Accent1 2 6 2 5 5 2" xfId="14620" xr:uid="{BA2DB3C4-304A-4E5A-8CC8-BAAD063E6E8C}"/>
    <cellStyle name="20% - Accent1 2 6 2 5 5 2 2" xfId="14621" xr:uid="{9E38673A-D8DE-4ED0-B017-078E7D1D10E9}"/>
    <cellStyle name="20% - Accent1 2 6 2 5 5 3" xfId="14622" xr:uid="{18EE2120-9276-435A-8FB1-C3C80CFF937C}"/>
    <cellStyle name="20% - Accent1 2 6 2 5 6" xfId="14623" xr:uid="{4DA44FEC-D1A5-4BE2-BB55-ED78F8281BC4}"/>
    <cellStyle name="20% - Accent1 2 6 2 5 6 2" xfId="14624" xr:uid="{C5E9B458-522A-438D-9116-71262420DD2F}"/>
    <cellStyle name="20% - Accent1 2 6 2 5 6 2 2" xfId="14625" xr:uid="{7DEF213A-1F09-4B6C-B740-8AD3D3170DFC}"/>
    <cellStyle name="20% - Accent1 2 6 2 5 6 3" xfId="14626" xr:uid="{6E445577-E843-4E59-9681-82CC11F3A1D4}"/>
    <cellStyle name="20% - Accent1 2 6 2 5 7" xfId="14627" xr:uid="{E61F81BB-A5CF-45B2-B776-E39323CBD0C5}"/>
    <cellStyle name="20% - Accent1 2 6 2 5 7 2" xfId="14628" xr:uid="{A0413628-E370-4082-A44E-B1208EB35CF6}"/>
    <cellStyle name="20% - Accent1 2 6 2 5 8" xfId="14629" xr:uid="{D893621E-8A71-4A92-A292-559CEF1256D5}"/>
    <cellStyle name="20% - Accent1 2 6 2 5 8 2" xfId="14630" xr:uid="{3258F851-133A-48DC-85E8-770AA02BFBB5}"/>
    <cellStyle name="20% - Accent1 2 6 2 5 9" xfId="14631" xr:uid="{675426CA-3EFE-48B0-B748-56788C37E0C9}"/>
    <cellStyle name="20% - Accent1 2 6 2 6" xfId="14632" xr:uid="{6C70D1AB-5C18-430F-BEE4-6F6EAD246175}"/>
    <cellStyle name="20% - Accent1 2 6 2 6 2" xfId="14633" xr:uid="{8E4076B4-435A-4254-B1B0-3DD332706D6B}"/>
    <cellStyle name="20% - Accent1 2 6 2 6 2 2" xfId="14634" xr:uid="{AFE3E66A-B655-43D3-A674-745AAE48DB5E}"/>
    <cellStyle name="20% - Accent1 2 6 2 6 2 2 2" xfId="14635" xr:uid="{CF7D89CB-AFE7-4684-92E6-EE7C9341EE6F}"/>
    <cellStyle name="20% - Accent1 2 6 2 6 2 2 2 2" xfId="14636" xr:uid="{DA829A90-8CF6-4563-9984-0F96690EC857}"/>
    <cellStyle name="20% - Accent1 2 6 2 6 2 2 3" xfId="14637" xr:uid="{1151C76B-E2D1-4486-835E-5C3DE4C887B4}"/>
    <cellStyle name="20% - Accent1 2 6 2 6 2 3" xfId="14638" xr:uid="{EAE9221B-A7D9-4D78-90A5-59FB5B725F82}"/>
    <cellStyle name="20% - Accent1 2 6 2 6 2 3 2" xfId="14639" xr:uid="{33D18FC3-55A0-4566-A581-271EB5B7A565}"/>
    <cellStyle name="20% - Accent1 2 6 2 6 2 4" xfId="14640" xr:uid="{37B6FF64-A92B-4D92-97B2-A2C46ABF2FD4}"/>
    <cellStyle name="20% - Accent1 2 6 2 6 3" xfId="14641" xr:uid="{ED8C281B-5FBB-41E5-8479-1273DD353043}"/>
    <cellStyle name="20% - Accent1 2 6 2 6 3 2" xfId="14642" xr:uid="{136785B3-B767-4681-8095-225A853670FB}"/>
    <cellStyle name="20% - Accent1 2 6 2 6 3 2 2" xfId="14643" xr:uid="{26048DFA-23DF-4729-9F1A-C7A4B31EAA4B}"/>
    <cellStyle name="20% - Accent1 2 6 2 6 3 2 2 2" xfId="14644" xr:uid="{DF9B6C63-0908-45F4-9371-C9DE1CE35A6B}"/>
    <cellStyle name="20% - Accent1 2 6 2 6 3 2 3" xfId="14645" xr:uid="{D671844D-D13F-422B-A0B9-319A9BD13942}"/>
    <cellStyle name="20% - Accent1 2 6 2 6 3 3" xfId="14646" xr:uid="{616F872F-E030-4B88-A9DD-3E086FE5ECE0}"/>
    <cellStyle name="20% - Accent1 2 6 2 6 3 3 2" xfId="14647" xr:uid="{5491509F-2224-4D82-9A2A-04934A4A4444}"/>
    <cellStyle name="20% - Accent1 2 6 2 6 3 4" xfId="14648" xr:uid="{4E1B8E3B-A150-4699-AD3F-4218A8327E3E}"/>
    <cellStyle name="20% - Accent1 2 6 2 6 4" xfId="14649" xr:uid="{9251C9F2-0674-421B-8167-68D63EEA3BAC}"/>
    <cellStyle name="20% - Accent1 2 6 2 6 4 2" xfId="14650" xr:uid="{5911CB72-EBB5-42D4-9AD4-C812066DA6CB}"/>
    <cellStyle name="20% - Accent1 2 6 2 6 4 2 2" xfId="14651" xr:uid="{E1447FFE-E098-42D5-BEDB-161F13446B74}"/>
    <cellStyle name="20% - Accent1 2 6 2 6 4 2 2 2" xfId="14652" xr:uid="{A499119A-5148-4AE6-BDC7-23FCD40EFD88}"/>
    <cellStyle name="20% - Accent1 2 6 2 6 4 2 3" xfId="14653" xr:uid="{F10BDFDA-6D86-4C6C-A799-F4A06B6B0707}"/>
    <cellStyle name="20% - Accent1 2 6 2 6 4 3" xfId="14654" xr:uid="{82AE46C8-74F2-4875-87D8-5F4FF081A1EA}"/>
    <cellStyle name="20% - Accent1 2 6 2 6 4 3 2" xfId="14655" xr:uid="{7A70A08F-12D9-4AD2-9193-360A7779BD8F}"/>
    <cellStyle name="20% - Accent1 2 6 2 6 4 4" xfId="14656" xr:uid="{22FD7870-3B8D-4DA0-80A4-86A02C669AAF}"/>
    <cellStyle name="20% - Accent1 2 6 2 6 5" xfId="14657" xr:uid="{DEB8C7F8-505B-41EB-AA56-A7576EBF398F}"/>
    <cellStyle name="20% - Accent1 2 6 2 6 5 2" xfId="14658" xr:uid="{396DEDD3-0432-46C6-8669-3A591D49E963}"/>
    <cellStyle name="20% - Accent1 2 6 2 6 5 2 2" xfId="14659" xr:uid="{7CE03F9E-63E5-487A-8C92-54AF4A502280}"/>
    <cellStyle name="20% - Accent1 2 6 2 6 5 3" xfId="14660" xr:uid="{2478DE0C-F812-402A-A0A2-4259CB291B84}"/>
    <cellStyle name="20% - Accent1 2 6 2 6 6" xfId="14661" xr:uid="{5921F083-BB66-4A61-8966-2701B37B47C1}"/>
    <cellStyle name="20% - Accent1 2 6 2 6 6 2" xfId="14662" xr:uid="{46573F32-8FAC-4564-A49A-ED51A799C9C1}"/>
    <cellStyle name="20% - Accent1 2 6 2 6 6 2 2" xfId="14663" xr:uid="{3F2AD713-5A8C-44A8-9F6A-5E7449A81C5E}"/>
    <cellStyle name="20% - Accent1 2 6 2 6 6 3" xfId="14664" xr:uid="{83448706-E1AB-4231-A540-650DC7A7C442}"/>
    <cellStyle name="20% - Accent1 2 6 2 6 7" xfId="14665" xr:uid="{8ACE6EF0-12FC-4831-8C0A-1F1B10B3AFC2}"/>
    <cellStyle name="20% - Accent1 2 6 2 6 7 2" xfId="14666" xr:uid="{45B740A0-8099-4B1B-863B-3A4323C8C70A}"/>
    <cellStyle name="20% - Accent1 2 6 2 6 8" xfId="14667" xr:uid="{EE0A5FAF-98F0-40C3-ABF5-59FB7878CF05}"/>
    <cellStyle name="20% - Accent1 2 6 2 6 8 2" xfId="14668" xr:uid="{3E57B267-C58A-4678-9F54-81BDD0562B10}"/>
    <cellStyle name="20% - Accent1 2 6 2 6 9" xfId="14669" xr:uid="{6EE5F9D5-26F9-462D-8D10-55B423498567}"/>
    <cellStyle name="20% - Accent1 2 6 2 7" xfId="14670" xr:uid="{9FAE6250-F65D-41C9-990E-5C7E18A5BA68}"/>
    <cellStyle name="20% - Accent1 2 6 2 7 2" xfId="14671" xr:uid="{309C9C45-1AA9-46F2-B250-D64D48131695}"/>
    <cellStyle name="20% - Accent1 2 6 2 7 2 2" xfId="14672" xr:uid="{10947BC5-E917-42B5-87D2-6E709FF91CDA}"/>
    <cellStyle name="20% - Accent1 2 6 2 7 2 2 2" xfId="14673" xr:uid="{2466D609-6FD4-4E57-954C-736EDBE1EAA4}"/>
    <cellStyle name="20% - Accent1 2 6 2 7 2 3" xfId="14674" xr:uid="{2138E6BA-CF34-4EA6-B374-F3ADDE4C22CE}"/>
    <cellStyle name="20% - Accent1 2 6 2 7 3" xfId="14675" xr:uid="{FC5FACA3-CC5E-41FC-9B55-6C35A6D06CDB}"/>
    <cellStyle name="20% - Accent1 2 6 2 7 3 2" xfId="14676" xr:uid="{CFAFA77C-622E-48EB-880F-4EB248A922C9}"/>
    <cellStyle name="20% - Accent1 2 6 2 7 4" xfId="14677" xr:uid="{54C3B443-1FAC-4779-8A8D-A7EB3404BC1D}"/>
    <cellStyle name="20% - Accent1 2 6 2 8" xfId="14678" xr:uid="{A82A5C22-C47B-4F3D-B61E-87E772B0FF30}"/>
    <cellStyle name="20% - Accent1 2 6 2 8 2" xfId="14679" xr:uid="{677F406D-CB3B-4AC9-A94B-F58E39D40C32}"/>
    <cellStyle name="20% - Accent1 2 6 2 8 2 2" xfId="14680" xr:uid="{F258459A-62F4-42A4-96DB-152A5C1F3CEB}"/>
    <cellStyle name="20% - Accent1 2 6 2 8 2 2 2" xfId="14681" xr:uid="{F618F0E5-6BB0-4A7B-858E-61BE55D2D974}"/>
    <cellStyle name="20% - Accent1 2 6 2 8 2 3" xfId="14682" xr:uid="{EE765889-66C9-4053-B547-5DA1EF71FE66}"/>
    <cellStyle name="20% - Accent1 2 6 2 8 3" xfId="14683" xr:uid="{CF084B0F-8A15-425C-9362-22DCB4F25EA8}"/>
    <cellStyle name="20% - Accent1 2 6 2 8 3 2" xfId="14684" xr:uid="{9587F82E-5AF1-4512-891D-A599425BB01D}"/>
    <cellStyle name="20% - Accent1 2 6 2 8 4" xfId="14685" xr:uid="{4DB291DE-A027-4D49-AC64-783821D792A4}"/>
    <cellStyle name="20% - Accent1 2 6 2 9" xfId="14686" xr:uid="{BAD29E49-6560-4ED6-9CB1-195A7E49EBA5}"/>
    <cellStyle name="20% - Accent1 2 6 2 9 2" xfId="14687" xr:uid="{B76D8581-7637-4FBD-9CD1-186C06E9AF82}"/>
    <cellStyle name="20% - Accent1 2 6 2 9 2 2" xfId="14688" xr:uid="{420BB99B-FC7F-4963-A9B8-CE10C55C0CB4}"/>
    <cellStyle name="20% - Accent1 2 6 2 9 2 2 2" xfId="14689" xr:uid="{4973608D-59E8-409F-8EC4-71833833005E}"/>
    <cellStyle name="20% - Accent1 2 6 2 9 2 3" xfId="14690" xr:uid="{7BBD712A-F17C-4469-AE4A-857F041D7563}"/>
    <cellStyle name="20% - Accent1 2 6 2 9 3" xfId="14691" xr:uid="{0B356EA0-B87B-4722-AB20-4B2B50F99D7F}"/>
    <cellStyle name="20% - Accent1 2 6 2 9 3 2" xfId="14692" xr:uid="{C9CDB5DE-2409-46AE-BF96-82A99A8AEDF5}"/>
    <cellStyle name="20% - Accent1 2 6 2 9 4" xfId="14693" xr:uid="{5DAF1EFA-37EB-4903-B05C-BEA6290E554F}"/>
    <cellStyle name="20% - Accent1 2 6 3" xfId="14694" xr:uid="{03697B2B-A607-4572-84C9-FDEBBCBFA697}"/>
    <cellStyle name="20% - Accent1 2 6 3 10" xfId="14695" xr:uid="{F026A5BE-D9E1-4B3A-BC63-8C9EEB958CD2}"/>
    <cellStyle name="20% - Accent1 2 6 3 10 2" xfId="14696" xr:uid="{5847668C-41E6-4EE2-96BC-D03D97CDBAEA}"/>
    <cellStyle name="20% - Accent1 2 6 3 11" xfId="14697" xr:uid="{9E1233F4-C42D-497F-BF21-ADAA7991D808}"/>
    <cellStyle name="20% - Accent1 2 6 3 2" xfId="14698" xr:uid="{46F512BB-2E9E-4157-B983-25DE08B9A3AE}"/>
    <cellStyle name="20% - Accent1 2 6 3 2 2" xfId="14699" xr:uid="{417EBD0B-68B9-4389-8E2E-974B63A48FC0}"/>
    <cellStyle name="20% - Accent1 2 6 3 2 2 2" xfId="14700" xr:uid="{60F71C14-238C-4697-A4AA-3DD85BBDF9EB}"/>
    <cellStyle name="20% - Accent1 2 6 3 2 2 2 2" xfId="14701" xr:uid="{612DEDA2-4B67-46F1-9E2A-B4E3C08A7654}"/>
    <cellStyle name="20% - Accent1 2 6 3 2 2 2 2 2" xfId="14702" xr:uid="{DC9B99E2-63B3-46F5-ABB1-0BD9384B8AE9}"/>
    <cellStyle name="20% - Accent1 2 6 3 2 2 2 3" xfId="14703" xr:uid="{A85073C3-7FB8-407E-A7CB-369DDDDB89D8}"/>
    <cellStyle name="20% - Accent1 2 6 3 2 2 3" xfId="14704" xr:uid="{16EEE70C-E492-41B8-A1A4-A94BFCDD925E}"/>
    <cellStyle name="20% - Accent1 2 6 3 2 2 3 2" xfId="14705" xr:uid="{BCFD14D5-43A4-4FF1-8192-28374C173194}"/>
    <cellStyle name="20% - Accent1 2 6 3 2 2 4" xfId="14706" xr:uid="{0ED8DBAC-C3ED-4674-820F-290FC96E4ED0}"/>
    <cellStyle name="20% - Accent1 2 6 3 2 3" xfId="14707" xr:uid="{A72BEF0B-DF0A-451F-90B1-4280E847B680}"/>
    <cellStyle name="20% - Accent1 2 6 3 2 3 2" xfId="14708" xr:uid="{B0C86B9B-E38C-44ED-9767-6525F7F03E76}"/>
    <cellStyle name="20% - Accent1 2 6 3 2 3 2 2" xfId="14709" xr:uid="{4DC18480-00C3-4BDF-B072-EBB4AC8C30F0}"/>
    <cellStyle name="20% - Accent1 2 6 3 2 3 2 2 2" xfId="14710" xr:uid="{A27B7A01-C216-428F-A677-A604D2F9305B}"/>
    <cellStyle name="20% - Accent1 2 6 3 2 3 2 3" xfId="14711" xr:uid="{3D930CA7-F812-4B2D-8456-2A2A45C28CFB}"/>
    <cellStyle name="20% - Accent1 2 6 3 2 3 3" xfId="14712" xr:uid="{47D9A5E8-604A-43DF-8822-4BA0F6B6A84B}"/>
    <cellStyle name="20% - Accent1 2 6 3 2 3 3 2" xfId="14713" xr:uid="{E74E4CEC-E426-465B-AA2B-F31C49B84E42}"/>
    <cellStyle name="20% - Accent1 2 6 3 2 3 4" xfId="14714" xr:uid="{A13F5D03-9432-43BF-BF1B-2709D3ABCE13}"/>
    <cellStyle name="20% - Accent1 2 6 3 2 4" xfId="14715" xr:uid="{5AD10C24-BED9-4AE2-9B48-BD39761B90A1}"/>
    <cellStyle name="20% - Accent1 2 6 3 2 4 2" xfId="14716" xr:uid="{CE4683F6-143F-4EA4-9DD3-25FD951D2ED3}"/>
    <cellStyle name="20% - Accent1 2 6 3 2 4 2 2" xfId="14717" xr:uid="{C98E3ACC-8969-42CD-9F19-12199254C3F3}"/>
    <cellStyle name="20% - Accent1 2 6 3 2 4 2 2 2" xfId="14718" xr:uid="{95746747-5801-46B4-87FC-B955A1D35E0F}"/>
    <cellStyle name="20% - Accent1 2 6 3 2 4 2 3" xfId="14719" xr:uid="{EE811070-1400-48A7-9639-17A50098243C}"/>
    <cellStyle name="20% - Accent1 2 6 3 2 4 3" xfId="14720" xr:uid="{0DEB883A-13B8-4494-A55A-30BECFF95E75}"/>
    <cellStyle name="20% - Accent1 2 6 3 2 4 3 2" xfId="14721" xr:uid="{AC8C2301-502D-42D9-A72F-4F9A78EA31E7}"/>
    <cellStyle name="20% - Accent1 2 6 3 2 4 4" xfId="14722" xr:uid="{714C4CB3-49CE-400D-ACF9-3B78BEBE04A5}"/>
    <cellStyle name="20% - Accent1 2 6 3 2 5" xfId="14723" xr:uid="{993D8C5A-C383-48D0-9EC0-973064DAC19E}"/>
    <cellStyle name="20% - Accent1 2 6 3 2 5 2" xfId="14724" xr:uid="{5BEFC6B7-D26C-43F8-9523-635603F8B485}"/>
    <cellStyle name="20% - Accent1 2 6 3 2 5 2 2" xfId="14725" xr:uid="{AD0DADFC-2F82-4FC1-B61C-76304A6DC126}"/>
    <cellStyle name="20% - Accent1 2 6 3 2 5 3" xfId="14726" xr:uid="{E92C048E-BA0E-4617-9AC9-0A3AB92BF26F}"/>
    <cellStyle name="20% - Accent1 2 6 3 2 6" xfId="14727" xr:uid="{528FD2E6-16D3-4425-B8CE-4BDAC4DF28C0}"/>
    <cellStyle name="20% - Accent1 2 6 3 2 6 2" xfId="14728" xr:uid="{291EFF08-92E2-4C1E-98A3-5535B19C4C76}"/>
    <cellStyle name="20% - Accent1 2 6 3 2 6 2 2" xfId="14729" xr:uid="{7FAAB179-38A8-4804-957C-39CF8AAFC1F2}"/>
    <cellStyle name="20% - Accent1 2 6 3 2 6 3" xfId="14730" xr:uid="{475E8615-EAC1-4E82-AA9B-C70A0CECFAFC}"/>
    <cellStyle name="20% - Accent1 2 6 3 2 7" xfId="14731" xr:uid="{E0A3D436-441D-4F84-A65E-79DAABF0C3DA}"/>
    <cellStyle name="20% - Accent1 2 6 3 2 7 2" xfId="14732" xr:uid="{76AECC07-1A38-4039-96CC-A9575DB19C4F}"/>
    <cellStyle name="20% - Accent1 2 6 3 2 8" xfId="14733" xr:uid="{39E80AAC-C084-44C7-8997-3C46DC927691}"/>
    <cellStyle name="20% - Accent1 2 6 3 2 8 2" xfId="14734" xr:uid="{7EE09911-A250-4FAE-A269-441FE297AF24}"/>
    <cellStyle name="20% - Accent1 2 6 3 2 9" xfId="14735" xr:uid="{0C81571B-874A-49BF-8C19-CB844BF9C440}"/>
    <cellStyle name="20% - Accent1 2 6 3 3" xfId="14736" xr:uid="{CF5A909A-F20E-410A-9A1E-A4F349EA0A37}"/>
    <cellStyle name="20% - Accent1 2 6 3 3 2" xfId="14737" xr:uid="{D7455476-D71F-49F3-98C2-BC50ED4563FE}"/>
    <cellStyle name="20% - Accent1 2 6 3 3 2 2" xfId="14738" xr:uid="{5A9CE88F-BFE0-45C9-ADB9-9903E0E99DFF}"/>
    <cellStyle name="20% - Accent1 2 6 3 3 2 2 2" xfId="14739" xr:uid="{F192578F-9FCB-4800-BABD-E3FB4726E719}"/>
    <cellStyle name="20% - Accent1 2 6 3 3 2 2 2 2" xfId="14740" xr:uid="{9CFB7EAD-2BDD-47F8-8361-D2DB9CACF92E}"/>
    <cellStyle name="20% - Accent1 2 6 3 3 2 2 3" xfId="14741" xr:uid="{3091C3D0-259C-4A94-9F7B-1A61CFF5AFA6}"/>
    <cellStyle name="20% - Accent1 2 6 3 3 2 3" xfId="14742" xr:uid="{54D71E00-2C0C-41EF-B441-F38797EA9E9D}"/>
    <cellStyle name="20% - Accent1 2 6 3 3 2 3 2" xfId="14743" xr:uid="{3995F6D4-EC90-441A-A610-8884D65D2000}"/>
    <cellStyle name="20% - Accent1 2 6 3 3 2 4" xfId="14744" xr:uid="{2AB08DC9-611B-4555-80E1-6ED3B72914DE}"/>
    <cellStyle name="20% - Accent1 2 6 3 3 3" xfId="14745" xr:uid="{CA22663D-F900-4700-B083-1E4411AACF65}"/>
    <cellStyle name="20% - Accent1 2 6 3 3 3 2" xfId="14746" xr:uid="{A519CF7C-959F-4253-A1B8-01F4B05AF21C}"/>
    <cellStyle name="20% - Accent1 2 6 3 3 3 2 2" xfId="14747" xr:uid="{2D1A7C1D-C0C1-4098-8179-B472D396F76F}"/>
    <cellStyle name="20% - Accent1 2 6 3 3 3 2 2 2" xfId="14748" xr:uid="{C7F0D58D-532F-4C6B-85B8-39CD733B3CAC}"/>
    <cellStyle name="20% - Accent1 2 6 3 3 3 2 3" xfId="14749" xr:uid="{BBFE2375-EE2C-43C3-867A-EA7D569A69A2}"/>
    <cellStyle name="20% - Accent1 2 6 3 3 3 3" xfId="14750" xr:uid="{4F37D54A-054F-4A88-A592-778F40B08668}"/>
    <cellStyle name="20% - Accent1 2 6 3 3 3 3 2" xfId="14751" xr:uid="{D6B8E2EF-366D-4F25-8E19-EE31C05C1E7F}"/>
    <cellStyle name="20% - Accent1 2 6 3 3 3 4" xfId="14752" xr:uid="{A799D929-6AE6-44F3-A938-839993F431AA}"/>
    <cellStyle name="20% - Accent1 2 6 3 3 4" xfId="14753" xr:uid="{6E3B992E-3C32-4B77-849C-A1296A52FBC7}"/>
    <cellStyle name="20% - Accent1 2 6 3 3 4 2" xfId="14754" xr:uid="{99B9967E-FA7A-4FEF-BBE1-1AEA780D33E1}"/>
    <cellStyle name="20% - Accent1 2 6 3 3 4 2 2" xfId="14755" xr:uid="{DF1B5ACF-511B-4A5F-9750-1EB1E2554F81}"/>
    <cellStyle name="20% - Accent1 2 6 3 3 4 2 2 2" xfId="14756" xr:uid="{AB5FE6A4-76C1-496D-881F-2CDFA62FEF76}"/>
    <cellStyle name="20% - Accent1 2 6 3 3 4 2 3" xfId="14757" xr:uid="{6CE6A30B-9404-4A67-8842-07761C46A1EE}"/>
    <cellStyle name="20% - Accent1 2 6 3 3 4 3" xfId="14758" xr:uid="{DBD116B2-6066-4F71-9D81-9D0FA3E524C0}"/>
    <cellStyle name="20% - Accent1 2 6 3 3 4 3 2" xfId="14759" xr:uid="{30EAF2C2-5F7D-4281-BE2E-29D40605F7BD}"/>
    <cellStyle name="20% - Accent1 2 6 3 3 4 4" xfId="14760" xr:uid="{DE69D937-E868-4C3F-97E7-9AB183DF6AC9}"/>
    <cellStyle name="20% - Accent1 2 6 3 3 5" xfId="14761" xr:uid="{9A30BAA7-DA0A-4DB0-86E4-A4D101C96832}"/>
    <cellStyle name="20% - Accent1 2 6 3 3 5 2" xfId="14762" xr:uid="{2E2BB72F-1E02-4A4E-B798-9BDF6275EFBF}"/>
    <cellStyle name="20% - Accent1 2 6 3 3 5 2 2" xfId="14763" xr:uid="{BE738619-9202-4698-A8A3-8050643CDC34}"/>
    <cellStyle name="20% - Accent1 2 6 3 3 5 3" xfId="14764" xr:uid="{C25FC90F-5934-4D8C-A519-8E18E67DF237}"/>
    <cellStyle name="20% - Accent1 2 6 3 3 6" xfId="14765" xr:uid="{7C139EFE-8874-4C23-B4E3-3790C18734A4}"/>
    <cellStyle name="20% - Accent1 2 6 3 3 6 2" xfId="14766" xr:uid="{D8D4A654-390F-4C78-9DDC-8F2189B03063}"/>
    <cellStyle name="20% - Accent1 2 6 3 3 6 2 2" xfId="14767" xr:uid="{864F4991-035D-428C-9611-DEE6EE0683D1}"/>
    <cellStyle name="20% - Accent1 2 6 3 3 6 3" xfId="14768" xr:uid="{4DF21423-A560-4886-B6FE-C94E6C701D7F}"/>
    <cellStyle name="20% - Accent1 2 6 3 3 7" xfId="14769" xr:uid="{92B7186E-6CBC-4B5D-9B18-73D6AF08263D}"/>
    <cellStyle name="20% - Accent1 2 6 3 3 7 2" xfId="14770" xr:uid="{F752DDAA-D174-47B4-9A80-498ECAB6D472}"/>
    <cellStyle name="20% - Accent1 2 6 3 3 8" xfId="14771" xr:uid="{D919DC5D-28CF-41B9-B4A8-2A9C37B6199A}"/>
    <cellStyle name="20% - Accent1 2 6 3 3 8 2" xfId="14772" xr:uid="{E9322C0D-C6E1-48D0-A23D-09AC95EC1F3E}"/>
    <cellStyle name="20% - Accent1 2 6 3 3 9" xfId="14773" xr:uid="{2699C8A0-D64D-4ECB-B140-3E4FE172DAFA}"/>
    <cellStyle name="20% - Accent1 2 6 3 4" xfId="14774" xr:uid="{7662082E-980B-4959-87EF-704F8449C2DF}"/>
    <cellStyle name="20% - Accent1 2 6 3 4 2" xfId="14775" xr:uid="{A900BE0D-8228-4D95-88AC-065A458EF0B3}"/>
    <cellStyle name="20% - Accent1 2 6 3 4 2 2" xfId="14776" xr:uid="{D7A2F345-01D6-47FF-BA6D-77865E915FF4}"/>
    <cellStyle name="20% - Accent1 2 6 3 4 2 2 2" xfId="14777" xr:uid="{BFC48095-35D7-44E3-AB76-EB235C5BBF40}"/>
    <cellStyle name="20% - Accent1 2 6 3 4 2 3" xfId="14778" xr:uid="{F1872B6F-63BC-4CF3-A924-CEB7B6613676}"/>
    <cellStyle name="20% - Accent1 2 6 3 4 3" xfId="14779" xr:uid="{076E29DD-1128-46C5-8540-24EA0F223AB6}"/>
    <cellStyle name="20% - Accent1 2 6 3 4 3 2" xfId="14780" xr:uid="{0FB65BDB-FFCF-4387-B9FC-1F339F5DC6C9}"/>
    <cellStyle name="20% - Accent1 2 6 3 4 4" xfId="14781" xr:uid="{F7AC4E36-36D8-4608-B648-E742DF9022DA}"/>
    <cellStyle name="20% - Accent1 2 6 3 5" xfId="14782" xr:uid="{F40F4ABC-165C-4CA7-AA1F-DF239F463C58}"/>
    <cellStyle name="20% - Accent1 2 6 3 5 2" xfId="14783" xr:uid="{246A9B7B-3063-485C-A7D8-65FA4BB5573A}"/>
    <cellStyle name="20% - Accent1 2 6 3 5 2 2" xfId="14784" xr:uid="{6F471D94-4DA8-4223-8CDC-DEC31D0B3A9C}"/>
    <cellStyle name="20% - Accent1 2 6 3 5 2 2 2" xfId="14785" xr:uid="{E761E2F8-195E-450C-B2C3-3CD85209284F}"/>
    <cellStyle name="20% - Accent1 2 6 3 5 2 3" xfId="14786" xr:uid="{9AC720DB-4702-4ADD-B350-096F2D0F6614}"/>
    <cellStyle name="20% - Accent1 2 6 3 5 3" xfId="14787" xr:uid="{12BE8448-9F51-469D-A5DC-EEB01DCBA38A}"/>
    <cellStyle name="20% - Accent1 2 6 3 5 3 2" xfId="14788" xr:uid="{440DC923-3C09-49A4-8EA2-D99DE3DFE7D0}"/>
    <cellStyle name="20% - Accent1 2 6 3 5 4" xfId="14789" xr:uid="{8968C148-BCAC-4545-8D7B-63562BF01881}"/>
    <cellStyle name="20% - Accent1 2 6 3 6" xfId="14790" xr:uid="{750FE8B4-ACAC-47FD-8CE3-F33A2BF86017}"/>
    <cellStyle name="20% - Accent1 2 6 3 6 2" xfId="14791" xr:uid="{0DC172BF-09B1-464E-944D-9F4B4BC36B9F}"/>
    <cellStyle name="20% - Accent1 2 6 3 6 2 2" xfId="14792" xr:uid="{F93F975D-EB95-4FAA-AECE-03BA3C59311B}"/>
    <cellStyle name="20% - Accent1 2 6 3 6 2 2 2" xfId="14793" xr:uid="{B8016D74-A3FD-464D-9E64-99B62C1F910B}"/>
    <cellStyle name="20% - Accent1 2 6 3 6 2 3" xfId="14794" xr:uid="{9BCD077C-A0C3-48F3-8BA2-1E1D6C94AC73}"/>
    <cellStyle name="20% - Accent1 2 6 3 6 3" xfId="14795" xr:uid="{4336BDAF-E8E2-4E3E-95AF-3DD3B3923979}"/>
    <cellStyle name="20% - Accent1 2 6 3 6 3 2" xfId="14796" xr:uid="{33C43572-9EAC-4F24-AF60-B3403FDDF4D6}"/>
    <cellStyle name="20% - Accent1 2 6 3 6 4" xfId="14797" xr:uid="{C2664352-B906-4612-B9C2-68CE705411AA}"/>
    <cellStyle name="20% - Accent1 2 6 3 7" xfId="14798" xr:uid="{E5B41FCC-5AD0-461D-AE90-3F1AE75D5C9C}"/>
    <cellStyle name="20% - Accent1 2 6 3 7 2" xfId="14799" xr:uid="{EDE29FFE-2F2E-441F-889C-02CF3726E286}"/>
    <cellStyle name="20% - Accent1 2 6 3 7 2 2" xfId="14800" xr:uid="{1B2A5F81-F82A-4FC6-9C17-117DC0A9DFBA}"/>
    <cellStyle name="20% - Accent1 2 6 3 7 3" xfId="14801" xr:uid="{CB9F0BC6-FA00-4B80-8E19-EE192A38B0B0}"/>
    <cellStyle name="20% - Accent1 2 6 3 8" xfId="14802" xr:uid="{36E3B715-54B0-4027-82FD-BBE4547DBE7C}"/>
    <cellStyle name="20% - Accent1 2 6 3 8 2" xfId="14803" xr:uid="{5492053A-9DA6-4F24-8856-889BB8310A28}"/>
    <cellStyle name="20% - Accent1 2 6 3 8 2 2" xfId="14804" xr:uid="{E26B6C94-94BB-4489-A7BE-73C432B8BBB5}"/>
    <cellStyle name="20% - Accent1 2 6 3 8 3" xfId="14805" xr:uid="{1408A0AE-3A05-4BD9-89EA-F6E7542D028E}"/>
    <cellStyle name="20% - Accent1 2 6 3 9" xfId="14806" xr:uid="{162830DC-8CA7-4C9B-8FC1-6E247D755C6A}"/>
    <cellStyle name="20% - Accent1 2 6 3 9 2" xfId="14807" xr:uid="{CC35442E-7764-43AD-AC98-C3F01E7121D4}"/>
    <cellStyle name="20% - Accent1 2 6 4" xfId="14808" xr:uid="{9941620C-DB40-49C8-83C0-4535447108E1}"/>
    <cellStyle name="20% - Accent1 2 6 4 10" xfId="14809" xr:uid="{CC38274C-43A7-46E2-A211-36D2AD1AEBD0}"/>
    <cellStyle name="20% - Accent1 2 6 4 10 2" xfId="14810" xr:uid="{EE947587-8371-414B-A718-1676C24F9C5D}"/>
    <cellStyle name="20% - Accent1 2 6 4 11" xfId="14811" xr:uid="{0D37E04C-3FF9-4101-ABB3-EF976BBA8A1A}"/>
    <cellStyle name="20% - Accent1 2 6 4 2" xfId="14812" xr:uid="{341C5D9B-C04B-47FA-9D29-12226D933581}"/>
    <cellStyle name="20% - Accent1 2 6 4 2 2" xfId="14813" xr:uid="{2D0CAD32-2995-4276-9161-BAF9023E8CF1}"/>
    <cellStyle name="20% - Accent1 2 6 4 2 2 2" xfId="14814" xr:uid="{8931B1F0-86C6-40E8-AF84-1E9681C561B5}"/>
    <cellStyle name="20% - Accent1 2 6 4 2 2 2 2" xfId="14815" xr:uid="{943251BC-2587-420A-855B-2684F64F994C}"/>
    <cellStyle name="20% - Accent1 2 6 4 2 2 2 2 2" xfId="14816" xr:uid="{6E6CCDEF-3749-4DF4-B5E0-7BEFCCC09228}"/>
    <cellStyle name="20% - Accent1 2 6 4 2 2 2 3" xfId="14817" xr:uid="{7C4C3659-8CAD-45EC-9B74-3E8FC910F578}"/>
    <cellStyle name="20% - Accent1 2 6 4 2 2 3" xfId="14818" xr:uid="{E3DECDA2-F25B-4099-B4F0-2C30CB8812D2}"/>
    <cellStyle name="20% - Accent1 2 6 4 2 2 3 2" xfId="14819" xr:uid="{41F7E978-4CC5-421C-A2CE-AA143FE43B8F}"/>
    <cellStyle name="20% - Accent1 2 6 4 2 2 4" xfId="14820" xr:uid="{29ED8F70-B512-4EE4-A325-4088F8B89A39}"/>
    <cellStyle name="20% - Accent1 2 6 4 2 3" xfId="14821" xr:uid="{FD24EBAE-8102-4CFF-8178-C404560B1D47}"/>
    <cellStyle name="20% - Accent1 2 6 4 2 3 2" xfId="14822" xr:uid="{D40E0A9C-E322-4A2D-9296-FE7031B4CF0F}"/>
    <cellStyle name="20% - Accent1 2 6 4 2 3 2 2" xfId="14823" xr:uid="{53FD1B40-6250-4FFA-863E-0050C4600525}"/>
    <cellStyle name="20% - Accent1 2 6 4 2 3 2 2 2" xfId="14824" xr:uid="{8D10CD65-9D96-41B6-BE26-4C49D0652F18}"/>
    <cellStyle name="20% - Accent1 2 6 4 2 3 2 3" xfId="14825" xr:uid="{9F55028B-85FC-4CD3-A36B-2B50D3F5F0C1}"/>
    <cellStyle name="20% - Accent1 2 6 4 2 3 3" xfId="14826" xr:uid="{4059B170-74E9-428B-AFDB-53F2BAE72554}"/>
    <cellStyle name="20% - Accent1 2 6 4 2 3 3 2" xfId="14827" xr:uid="{BB8B1875-1739-40CA-A456-E7D1FB8E8216}"/>
    <cellStyle name="20% - Accent1 2 6 4 2 3 4" xfId="14828" xr:uid="{4BCD1F33-3101-4814-8B7C-624A7CEB83D8}"/>
    <cellStyle name="20% - Accent1 2 6 4 2 4" xfId="14829" xr:uid="{A02711D6-F07D-4B03-8E66-BA79A2B39233}"/>
    <cellStyle name="20% - Accent1 2 6 4 2 4 2" xfId="14830" xr:uid="{2B47230C-0296-4998-8D32-3F131E06BB3B}"/>
    <cellStyle name="20% - Accent1 2 6 4 2 4 2 2" xfId="14831" xr:uid="{26E2CDDA-D680-4CBD-9397-3B6A194E761C}"/>
    <cellStyle name="20% - Accent1 2 6 4 2 4 2 2 2" xfId="14832" xr:uid="{58AAF92B-5F82-4CB7-8A86-9765EACA5546}"/>
    <cellStyle name="20% - Accent1 2 6 4 2 4 2 3" xfId="14833" xr:uid="{DD47A40F-014D-437B-BE7E-A89EA46B6730}"/>
    <cellStyle name="20% - Accent1 2 6 4 2 4 3" xfId="14834" xr:uid="{9AF2B6B5-273F-4DE5-9266-5217F071715D}"/>
    <cellStyle name="20% - Accent1 2 6 4 2 4 3 2" xfId="14835" xr:uid="{515AE0E5-7031-4A80-88B6-47C573EB50E1}"/>
    <cellStyle name="20% - Accent1 2 6 4 2 4 4" xfId="14836" xr:uid="{FEF699C8-0FAC-464F-8FFB-A300B048B625}"/>
    <cellStyle name="20% - Accent1 2 6 4 2 5" xfId="14837" xr:uid="{48C3260E-001B-482A-B221-07B7D16D4BC3}"/>
    <cellStyle name="20% - Accent1 2 6 4 2 5 2" xfId="14838" xr:uid="{3D337E1C-078B-4A56-99C0-1EDA96BAB3A1}"/>
    <cellStyle name="20% - Accent1 2 6 4 2 5 2 2" xfId="14839" xr:uid="{65E68DF8-C2D2-4AF7-874F-3C6E707D2101}"/>
    <cellStyle name="20% - Accent1 2 6 4 2 5 3" xfId="14840" xr:uid="{BBE62C6F-9548-48B4-BB9B-BD7762F7C073}"/>
    <cellStyle name="20% - Accent1 2 6 4 2 6" xfId="14841" xr:uid="{521ADEB0-7A30-4BE5-9C88-A3746F302266}"/>
    <cellStyle name="20% - Accent1 2 6 4 2 6 2" xfId="14842" xr:uid="{A485B4A5-7D6C-4615-B696-BB4C3B323DE3}"/>
    <cellStyle name="20% - Accent1 2 6 4 2 6 2 2" xfId="14843" xr:uid="{194CD7FE-01CD-4932-A616-744283E7A2EB}"/>
    <cellStyle name="20% - Accent1 2 6 4 2 6 3" xfId="14844" xr:uid="{F034A5AE-901C-411D-973A-9B4389748FAA}"/>
    <cellStyle name="20% - Accent1 2 6 4 2 7" xfId="14845" xr:uid="{5B635CDF-0B6F-48CE-B5A8-17CFB826E719}"/>
    <cellStyle name="20% - Accent1 2 6 4 2 7 2" xfId="14846" xr:uid="{DC24BBF3-C97D-4C27-96EC-B91BDDF7D9C5}"/>
    <cellStyle name="20% - Accent1 2 6 4 2 8" xfId="14847" xr:uid="{CF7B2172-E42F-482B-92CB-8F4C2CC9573B}"/>
    <cellStyle name="20% - Accent1 2 6 4 2 8 2" xfId="14848" xr:uid="{6C8221F5-E45B-4A9B-8B26-4197417D5F9C}"/>
    <cellStyle name="20% - Accent1 2 6 4 2 9" xfId="14849" xr:uid="{23E3379D-1A51-47F8-9025-51DD3DA3CA13}"/>
    <cellStyle name="20% - Accent1 2 6 4 3" xfId="14850" xr:uid="{0F187B00-FA02-434E-81AC-5D98B5C34D20}"/>
    <cellStyle name="20% - Accent1 2 6 4 3 2" xfId="14851" xr:uid="{2E1CB7C8-BEF4-4FC7-842D-8562C98F6F23}"/>
    <cellStyle name="20% - Accent1 2 6 4 3 2 2" xfId="14852" xr:uid="{A4496679-22AC-4C7D-8299-1564DA777947}"/>
    <cellStyle name="20% - Accent1 2 6 4 3 2 2 2" xfId="14853" xr:uid="{068C94B2-41D1-4034-8A85-3DD0F9A2C958}"/>
    <cellStyle name="20% - Accent1 2 6 4 3 2 2 2 2" xfId="14854" xr:uid="{A1DDC966-B2F4-4C9D-9F08-ECB69E718997}"/>
    <cellStyle name="20% - Accent1 2 6 4 3 2 2 3" xfId="14855" xr:uid="{B63F45B5-6082-4296-8538-0AE918BFE868}"/>
    <cellStyle name="20% - Accent1 2 6 4 3 2 3" xfId="14856" xr:uid="{022EC00D-01E4-4921-AF8E-6D207A72191C}"/>
    <cellStyle name="20% - Accent1 2 6 4 3 2 3 2" xfId="14857" xr:uid="{7009C892-7D81-4BBE-A1DD-ACFA4F9218B6}"/>
    <cellStyle name="20% - Accent1 2 6 4 3 2 4" xfId="14858" xr:uid="{D8C82579-8FCD-4894-809B-FB87D1EC68DB}"/>
    <cellStyle name="20% - Accent1 2 6 4 3 3" xfId="14859" xr:uid="{E7A1195B-E92D-4976-BA85-CDEA78016F10}"/>
    <cellStyle name="20% - Accent1 2 6 4 3 3 2" xfId="14860" xr:uid="{4088C741-A452-44D0-AB33-39ACB2ACBD92}"/>
    <cellStyle name="20% - Accent1 2 6 4 3 3 2 2" xfId="14861" xr:uid="{AB6FEA59-A032-4351-9167-B99A850E71CF}"/>
    <cellStyle name="20% - Accent1 2 6 4 3 3 2 2 2" xfId="14862" xr:uid="{85666503-CEAF-4701-A01E-2C7C4CC34E2C}"/>
    <cellStyle name="20% - Accent1 2 6 4 3 3 2 3" xfId="14863" xr:uid="{29BEE53F-51B5-424F-9C46-774658A0D4DC}"/>
    <cellStyle name="20% - Accent1 2 6 4 3 3 3" xfId="14864" xr:uid="{E2622B8F-5FA0-4C3E-A120-B4F555CB1E34}"/>
    <cellStyle name="20% - Accent1 2 6 4 3 3 3 2" xfId="14865" xr:uid="{06DB6480-64F0-4DF9-B825-FB9C939C1FC6}"/>
    <cellStyle name="20% - Accent1 2 6 4 3 3 4" xfId="14866" xr:uid="{83B50ABA-9A69-4AE6-AFBB-1D3EB3BC14A6}"/>
    <cellStyle name="20% - Accent1 2 6 4 3 4" xfId="14867" xr:uid="{CB7A85BF-3C32-4A80-A761-9F9446B0C0FC}"/>
    <cellStyle name="20% - Accent1 2 6 4 3 4 2" xfId="14868" xr:uid="{CFED7ABF-4461-437C-B59D-FA744B54B366}"/>
    <cellStyle name="20% - Accent1 2 6 4 3 4 2 2" xfId="14869" xr:uid="{22C86984-2778-4240-BE5D-FF30F165C83E}"/>
    <cellStyle name="20% - Accent1 2 6 4 3 4 2 2 2" xfId="14870" xr:uid="{F4C01DBB-218D-4C02-AC47-B230F98602A9}"/>
    <cellStyle name="20% - Accent1 2 6 4 3 4 2 3" xfId="14871" xr:uid="{68549D0E-C046-4951-AFC7-3EBA9803B0AF}"/>
    <cellStyle name="20% - Accent1 2 6 4 3 4 3" xfId="14872" xr:uid="{FB18BD16-9759-4A31-8811-DB2DD5C98E73}"/>
    <cellStyle name="20% - Accent1 2 6 4 3 4 3 2" xfId="14873" xr:uid="{5AC30BE6-C74F-4472-A8B0-CF744D24F03D}"/>
    <cellStyle name="20% - Accent1 2 6 4 3 4 4" xfId="14874" xr:uid="{2FCE9C68-7566-49FC-9822-E2B110F67F3B}"/>
    <cellStyle name="20% - Accent1 2 6 4 3 5" xfId="14875" xr:uid="{508D2CFF-6B8B-434B-861A-CA35D636EDDF}"/>
    <cellStyle name="20% - Accent1 2 6 4 3 5 2" xfId="14876" xr:uid="{FBC68E92-0C37-4640-A319-627405FFAA5C}"/>
    <cellStyle name="20% - Accent1 2 6 4 3 5 2 2" xfId="14877" xr:uid="{1F4EAA10-8BA2-4609-A925-20F6363FEE74}"/>
    <cellStyle name="20% - Accent1 2 6 4 3 5 3" xfId="14878" xr:uid="{DE8E0FD6-5969-47AF-B1A1-E0A83E6B4DDA}"/>
    <cellStyle name="20% - Accent1 2 6 4 3 6" xfId="14879" xr:uid="{D7B1E8E4-04A2-4C45-AEA6-0AE30F028975}"/>
    <cellStyle name="20% - Accent1 2 6 4 3 6 2" xfId="14880" xr:uid="{CA060D25-AA43-4A7A-A213-E716678C6134}"/>
    <cellStyle name="20% - Accent1 2 6 4 3 6 2 2" xfId="14881" xr:uid="{970AE0E1-773C-48AD-8BF9-0EA026D8C30A}"/>
    <cellStyle name="20% - Accent1 2 6 4 3 6 3" xfId="14882" xr:uid="{0CDC736E-1914-4577-9CA3-B1D86CCA613B}"/>
    <cellStyle name="20% - Accent1 2 6 4 3 7" xfId="14883" xr:uid="{A3F74FDA-E4C7-4ADD-856E-1FCA13DE7797}"/>
    <cellStyle name="20% - Accent1 2 6 4 3 7 2" xfId="14884" xr:uid="{1B0927CA-BC0D-4BEC-8161-4B9B07353F5D}"/>
    <cellStyle name="20% - Accent1 2 6 4 3 8" xfId="14885" xr:uid="{875B2097-D9C7-45E3-8DAE-FC3E6A10DBE5}"/>
    <cellStyle name="20% - Accent1 2 6 4 3 8 2" xfId="14886" xr:uid="{0EFEF466-FD1C-4141-A4DE-6B7AF04CB634}"/>
    <cellStyle name="20% - Accent1 2 6 4 3 9" xfId="14887" xr:uid="{A3B32025-6F26-4A45-B79F-664F89C8BE0C}"/>
    <cellStyle name="20% - Accent1 2 6 4 4" xfId="14888" xr:uid="{FD9B5F02-56A6-4F04-B2D8-218ED73150E8}"/>
    <cellStyle name="20% - Accent1 2 6 4 4 2" xfId="14889" xr:uid="{7FFD2F57-E89B-4579-A242-EBE2BE43D42B}"/>
    <cellStyle name="20% - Accent1 2 6 4 4 2 2" xfId="14890" xr:uid="{B9246F81-90E3-47AF-A829-58B2C8D57EF5}"/>
    <cellStyle name="20% - Accent1 2 6 4 4 2 2 2" xfId="14891" xr:uid="{814D161F-F348-4487-836A-578678989D59}"/>
    <cellStyle name="20% - Accent1 2 6 4 4 2 3" xfId="14892" xr:uid="{587626A5-78AE-46AC-BFB5-CECEAF7DAA72}"/>
    <cellStyle name="20% - Accent1 2 6 4 4 3" xfId="14893" xr:uid="{4C04033C-3A55-46C3-942D-9272885D6FAD}"/>
    <cellStyle name="20% - Accent1 2 6 4 4 3 2" xfId="14894" xr:uid="{26663C28-86FD-4A69-8E47-086FDD6CF367}"/>
    <cellStyle name="20% - Accent1 2 6 4 4 4" xfId="14895" xr:uid="{D8395631-25D8-4A29-8E43-D2A8AD45AB79}"/>
    <cellStyle name="20% - Accent1 2 6 4 5" xfId="14896" xr:uid="{51423A44-B255-475B-BE37-6A1BCD8AAA8B}"/>
    <cellStyle name="20% - Accent1 2 6 4 5 2" xfId="14897" xr:uid="{A9D01330-97A4-41A7-A058-A439D85BBB7D}"/>
    <cellStyle name="20% - Accent1 2 6 4 5 2 2" xfId="14898" xr:uid="{3E2916C5-6423-463E-B92A-7AB7733827C5}"/>
    <cellStyle name="20% - Accent1 2 6 4 5 2 2 2" xfId="14899" xr:uid="{8F48B3F3-79FE-4333-8359-26CC8F2EF703}"/>
    <cellStyle name="20% - Accent1 2 6 4 5 2 3" xfId="14900" xr:uid="{B9BDC053-F287-4338-AC91-0DC139723815}"/>
    <cellStyle name="20% - Accent1 2 6 4 5 3" xfId="14901" xr:uid="{BCADDFC0-D0FE-4D00-869A-F001AA6C83BA}"/>
    <cellStyle name="20% - Accent1 2 6 4 5 3 2" xfId="14902" xr:uid="{C57BF1A7-912F-4B14-8CA3-D6874B4D53C4}"/>
    <cellStyle name="20% - Accent1 2 6 4 5 4" xfId="14903" xr:uid="{C98D6B75-C2D0-4EB8-9D8A-3EB23B6BD87F}"/>
    <cellStyle name="20% - Accent1 2 6 4 6" xfId="14904" xr:uid="{83A08B9B-4514-40EB-9D87-974BB986C8E1}"/>
    <cellStyle name="20% - Accent1 2 6 4 6 2" xfId="14905" xr:uid="{C0EEE91B-3476-4413-BDBC-65C82CF82CAF}"/>
    <cellStyle name="20% - Accent1 2 6 4 6 2 2" xfId="14906" xr:uid="{F7D88558-3CEB-4967-B186-003E4E643630}"/>
    <cellStyle name="20% - Accent1 2 6 4 6 2 2 2" xfId="14907" xr:uid="{A62C1EE7-4DF2-44AB-8D42-770AEE6A521C}"/>
    <cellStyle name="20% - Accent1 2 6 4 6 2 3" xfId="14908" xr:uid="{C30572F6-1378-4FF4-BB6F-8E19620A51CF}"/>
    <cellStyle name="20% - Accent1 2 6 4 6 3" xfId="14909" xr:uid="{B0603CE3-253B-4E97-B654-09E62D2A412F}"/>
    <cellStyle name="20% - Accent1 2 6 4 6 3 2" xfId="14910" xr:uid="{8BDA4A5B-2F69-4108-B4CE-9B4371C30C9E}"/>
    <cellStyle name="20% - Accent1 2 6 4 6 4" xfId="14911" xr:uid="{09F74306-401D-4144-ABF3-79719619AEBB}"/>
    <cellStyle name="20% - Accent1 2 6 4 7" xfId="14912" xr:uid="{6B4E02A8-B3D2-418D-A828-30A8FA52978B}"/>
    <cellStyle name="20% - Accent1 2 6 4 7 2" xfId="14913" xr:uid="{FFC0FAD8-DBBB-4257-8B66-3CD6C527781A}"/>
    <cellStyle name="20% - Accent1 2 6 4 7 2 2" xfId="14914" xr:uid="{1EDD8530-D67B-4B48-8C40-69B20E276E08}"/>
    <cellStyle name="20% - Accent1 2 6 4 7 3" xfId="14915" xr:uid="{26E20171-E83D-4CEB-8B92-0ABE31925116}"/>
    <cellStyle name="20% - Accent1 2 6 4 8" xfId="14916" xr:uid="{D697AFA0-59AC-49EA-8028-1B9381632B2B}"/>
    <cellStyle name="20% - Accent1 2 6 4 8 2" xfId="14917" xr:uid="{C8D6B26A-4CEC-4EA6-BC42-DF9CE15FE24B}"/>
    <cellStyle name="20% - Accent1 2 6 4 8 2 2" xfId="14918" xr:uid="{B8589192-D6EE-4A81-8C13-97A97A8C1D06}"/>
    <cellStyle name="20% - Accent1 2 6 4 8 3" xfId="14919" xr:uid="{70187FD1-D3F1-4398-A53B-E08BE77B9039}"/>
    <cellStyle name="20% - Accent1 2 6 4 9" xfId="14920" xr:uid="{7AFA3FF5-C962-48F4-B0D5-973BE50A8C64}"/>
    <cellStyle name="20% - Accent1 2 6 4 9 2" xfId="14921" xr:uid="{18789390-A81A-4B05-BE24-C05E7AAB0D96}"/>
    <cellStyle name="20% - Accent1 2 6 5" xfId="14922" xr:uid="{103109C2-4B13-493C-8854-4BFE2FEB90B8}"/>
    <cellStyle name="20% - Accent1 2 6 5 10" xfId="14923" xr:uid="{43311305-8A07-4513-A775-F538780CB9CA}"/>
    <cellStyle name="20% - Accent1 2 6 5 10 2" xfId="14924" xr:uid="{C5069DD1-55EC-45DC-830C-F57CB4A46E29}"/>
    <cellStyle name="20% - Accent1 2 6 5 11" xfId="14925" xr:uid="{03D88F80-3FBF-4F38-BC1D-BD3C286B06EC}"/>
    <cellStyle name="20% - Accent1 2 6 5 2" xfId="14926" xr:uid="{5F130B87-402E-40C2-BB75-C82FD772AD2A}"/>
    <cellStyle name="20% - Accent1 2 6 5 2 2" xfId="14927" xr:uid="{C1F185F9-F948-41FD-B167-AACFEB706C44}"/>
    <cellStyle name="20% - Accent1 2 6 5 2 2 2" xfId="14928" xr:uid="{40AC8762-F843-4B00-9B5F-0074352907FC}"/>
    <cellStyle name="20% - Accent1 2 6 5 2 2 2 2" xfId="14929" xr:uid="{E5BD14A6-1DFB-42D1-8B3D-88EE6044D268}"/>
    <cellStyle name="20% - Accent1 2 6 5 2 2 2 2 2" xfId="14930" xr:uid="{53EEB061-308D-4873-BCA5-DEB042CD4D3E}"/>
    <cellStyle name="20% - Accent1 2 6 5 2 2 2 3" xfId="14931" xr:uid="{3CEC3E5A-718A-42E6-BA3E-4050EFB3A425}"/>
    <cellStyle name="20% - Accent1 2 6 5 2 2 3" xfId="14932" xr:uid="{BAC15B8A-861A-4AFD-BEB1-331D07F8D383}"/>
    <cellStyle name="20% - Accent1 2 6 5 2 2 3 2" xfId="14933" xr:uid="{36BC7F4A-EC60-45A9-8834-A5DA6E9263C9}"/>
    <cellStyle name="20% - Accent1 2 6 5 2 2 4" xfId="14934" xr:uid="{B6BB779C-18FE-41BA-9A6E-9D31384F78AD}"/>
    <cellStyle name="20% - Accent1 2 6 5 2 3" xfId="14935" xr:uid="{4B411DD6-B6F2-4F8E-AEAC-8112A12EB052}"/>
    <cellStyle name="20% - Accent1 2 6 5 2 3 2" xfId="14936" xr:uid="{6C283AAC-6402-49C0-9AB0-D665D4885BA4}"/>
    <cellStyle name="20% - Accent1 2 6 5 2 3 2 2" xfId="14937" xr:uid="{4753C56D-529C-4A02-B215-0528DC8F02E7}"/>
    <cellStyle name="20% - Accent1 2 6 5 2 3 2 2 2" xfId="14938" xr:uid="{6B43BC4C-FA0A-40FD-A035-F4CC2FCEE69C}"/>
    <cellStyle name="20% - Accent1 2 6 5 2 3 2 3" xfId="14939" xr:uid="{CAAD75EB-F0A5-418A-928D-2EBD73CCD521}"/>
    <cellStyle name="20% - Accent1 2 6 5 2 3 3" xfId="14940" xr:uid="{8EA9D631-824B-495F-881E-DA6F726AB8AD}"/>
    <cellStyle name="20% - Accent1 2 6 5 2 3 3 2" xfId="14941" xr:uid="{19F0AB35-AD4E-4E03-9CDF-A977638D2811}"/>
    <cellStyle name="20% - Accent1 2 6 5 2 3 4" xfId="14942" xr:uid="{F51B48D8-7B82-46F2-9C4C-0B97AF285F3F}"/>
    <cellStyle name="20% - Accent1 2 6 5 2 4" xfId="14943" xr:uid="{DEA0D4E1-8221-4A12-8242-4A7377BCCA7D}"/>
    <cellStyle name="20% - Accent1 2 6 5 2 4 2" xfId="14944" xr:uid="{CA0970E9-099C-4CDE-8601-D90EAB166EFE}"/>
    <cellStyle name="20% - Accent1 2 6 5 2 4 2 2" xfId="14945" xr:uid="{1FD48457-E38F-46FE-AFB8-DF9E600A1913}"/>
    <cellStyle name="20% - Accent1 2 6 5 2 4 2 2 2" xfId="14946" xr:uid="{2CE4EDB0-2A02-4881-9434-14A4B511CEB8}"/>
    <cellStyle name="20% - Accent1 2 6 5 2 4 2 3" xfId="14947" xr:uid="{A8F8E7F9-B1D0-4B02-96EE-5D10BDA6601D}"/>
    <cellStyle name="20% - Accent1 2 6 5 2 4 3" xfId="14948" xr:uid="{87FE3745-D333-45EB-A5E5-B6FAA261AAC9}"/>
    <cellStyle name="20% - Accent1 2 6 5 2 4 3 2" xfId="14949" xr:uid="{9C83EE3B-592A-44B3-8DEF-549C907AE85C}"/>
    <cellStyle name="20% - Accent1 2 6 5 2 4 4" xfId="14950" xr:uid="{65D14F6C-6D2B-4E56-B4CD-427A4E8655D5}"/>
    <cellStyle name="20% - Accent1 2 6 5 2 5" xfId="14951" xr:uid="{A17B595C-C834-4C24-9031-37D2AEA74623}"/>
    <cellStyle name="20% - Accent1 2 6 5 2 5 2" xfId="14952" xr:uid="{0769ED93-2856-4C35-B86E-72E6DEE44777}"/>
    <cellStyle name="20% - Accent1 2 6 5 2 5 2 2" xfId="14953" xr:uid="{183AE1B2-96ED-42E9-AF78-9A05690B82C9}"/>
    <cellStyle name="20% - Accent1 2 6 5 2 5 3" xfId="14954" xr:uid="{D1CF43EC-7B82-4592-94D5-2202F15E9C80}"/>
    <cellStyle name="20% - Accent1 2 6 5 2 6" xfId="14955" xr:uid="{928DB5B9-2F0E-4A9D-A987-FE831056C8ED}"/>
    <cellStyle name="20% - Accent1 2 6 5 2 6 2" xfId="14956" xr:uid="{57E44964-1A74-4685-896F-C9E79B270D0E}"/>
    <cellStyle name="20% - Accent1 2 6 5 2 6 2 2" xfId="14957" xr:uid="{9A156955-899A-4338-918D-EB35E865F0BD}"/>
    <cellStyle name="20% - Accent1 2 6 5 2 6 3" xfId="14958" xr:uid="{B7AC68C9-07C5-4899-AEB9-66B68732667B}"/>
    <cellStyle name="20% - Accent1 2 6 5 2 7" xfId="14959" xr:uid="{FE05A211-1ADC-4F38-8FCB-FAEF271747BA}"/>
    <cellStyle name="20% - Accent1 2 6 5 2 7 2" xfId="14960" xr:uid="{F981D076-C6B7-4935-8CDD-A8E9CBCAAFE5}"/>
    <cellStyle name="20% - Accent1 2 6 5 2 8" xfId="14961" xr:uid="{B4F62886-1398-4F6F-AF04-0CCDA24A0CB4}"/>
    <cellStyle name="20% - Accent1 2 6 5 2 8 2" xfId="14962" xr:uid="{E7098EA9-91A0-4FA2-91FA-6F3848B2735B}"/>
    <cellStyle name="20% - Accent1 2 6 5 2 9" xfId="14963" xr:uid="{D4586353-3636-4963-85D9-04580E1CFB00}"/>
    <cellStyle name="20% - Accent1 2 6 5 3" xfId="14964" xr:uid="{8156BBE8-57D7-4B0F-8C25-2B93D676A6EF}"/>
    <cellStyle name="20% - Accent1 2 6 5 3 2" xfId="14965" xr:uid="{9BBE6954-A4CB-4EF6-B5B4-E16FA1D4809D}"/>
    <cellStyle name="20% - Accent1 2 6 5 3 2 2" xfId="14966" xr:uid="{F8308B1B-2C8B-4AC7-B053-67B67410735F}"/>
    <cellStyle name="20% - Accent1 2 6 5 3 2 2 2" xfId="14967" xr:uid="{1BE7FAA4-D325-4DAB-ABEF-8E18EE0D7483}"/>
    <cellStyle name="20% - Accent1 2 6 5 3 2 2 2 2" xfId="14968" xr:uid="{187A1F37-55A2-4CD6-9691-BCEA81BA6425}"/>
    <cellStyle name="20% - Accent1 2 6 5 3 2 2 3" xfId="14969" xr:uid="{C7FBDD67-32D2-414A-BAA0-BBB0E7F3AE39}"/>
    <cellStyle name="20% - Accent1 2 6 5 3 2 3" xfId="14970" xr:uid="{A9749339-C2DF-4019-A96E-EBE96B9701F6}"/>
    <cellStyle name="20% - Accent1 2 6 5 3 2 3 2" xfId="14971" xr:uid="{D846E0DE-0B33-4FA6-B1D9-C9461A671180}"/>
    <cellStyle name="20% - Accent1 2 6 5 3 2 4" xfId="14972" xr:uid="{30898007-4FAA-43B0-AB37-0F9F4DAFA784}"/>
    <cellStyle name="20% - Accent1 2 6 5 3 3" xfId="14973" xr:uid="{FFC4201B-C05B-4C65-A1C8-4E76F3988F1F}"/>
    <cellStyle name="20% - Accent1 2 6 5 3 3 2" xfId="14974" xr:uid="{FC00670A-E8FB-4A51-8110-4D1E17DFDF55}"/>
    <cellStyle name="20% - Accent1 2 6 5 3 3 2 2" xfId="14975" xr:uid="{D5BF3FA6-5D33-4B5C-8F87-43EF0FB62B96}"/>
    <cellStyle name="20% - Accent1 2 6 5 3 3 2 2 2" xfId="14976" xr:uid="{7D20DC0E-63F5-4AB9-8AC7-43267D1D3C4D}"/>
    <cellStyle name="20% - Accent1 2 6 5 3 3 2 3" xfId="14977" xr:uid="{02977C35-65B6-4A43-9417-61F6A5860C59}"/>
    <cellStyle name="20% - Accent1 2 6 5 3 3 3" xfId="14978" xr:uid="{1E1282B1-3186-4E5F-9557-0E913FD6186E}"/>
    <cellStyle name="20% - Accent1 2 6 5 3 3 3 2" xfId="14979" xr:uid="{0DD646A0-6C7C-49BA-BA61-4EA27B7B1470}"/>
    <cellStyle name="20% - Accent1 2 6 5 3 3 4" xfId="14980" xr:uid="{894E6887-9E5F-4F69-86ED-D7FB96688ECC}"/>
    <cellStyle name="20% - Accent1 2 6 5 3 4" xfId="14981" xr:uid="{05EAA82F-8AFD-45FF-9408-0FFB5545212F}"/>
    <cellStyle name="20% - Accent1 2 6 5 3 4 2" xfId="14982" xr:uid="{DFE5F38D-802D-41E8-A267-AB4610279C5F}"/>
    <cellStyle name="20% - Accent1 2 6 5 3 4 2 2" xfId="14983" xr:uid="{E2DACAD9-8E99-4561-BB93-70D78CB1B984}"/>
    <cellStyle name="20% - Accent1 2 6 5 3 4 2 2 2" xfId="14984" xr:uid="{FAE771BD-D7F1-4841-BB72-B1CF9F1D65F9}"/>
    <cellStyle name="20% - Accent1 2 6 5 3 4 2 3" xfId="14985" xr:uid="{AA7A3551-CE3B-48E8-A7CF-0E49FBD63989}"/>
    <cellStyle name="20% - Accent1 2 6 5 3 4 3" xfId="14986" xr:uid="{6C19ACC0-2342-4144-8BC8-BC21CC8E2017}"/>
    <cellStyle name="20% - Accent1 2 6 5 3 4 3 2" xfId="14987" xr:uid="{79D95D9A-CE90-4E14-B3C0-EC8E67B9915C}"/>
    <cellStyle name="20% - Accent1 2 6 5 3 4 4" xfId="14988" xr:uid="{FA73E83A-EC69-4B94-89EF-EA9752D2B24E}"/>
    <cellStyle name="20% - Accent1 2 6 5 3 5" xfId="14989" xr:uid="{D0F859A9-F1FE-43B5-98EA-544583F7C3E7}"/>
    <cellStyle name="20% - Accent1 2 6 5 3 5 2" xfId="14990" xr:uid="{80C567B3-913D-4105-9DAE-11774F64EA0B}"/>
    <cellStyle name="20% - Accent1 2 6 5 3 5 2 2" xfId="14991" xr:uid="{637F2EB2-DE39-4191-8735-668C23FEFF3C}"/>
    <cellStyle name="20% - Accent1 2 6 5 3 5 3" xfId="14992" xr:uid="{9B984C08-8D4E-4920-AEB8-92BA92CFC39E}"/>
    <cellStyle name="20% - Accent1 2 6 5 3 6" xfId="14993" xr:uid="{86A08D84-3EFF-4A06-B249-B3D8BBE94215}"/>
    <cellStyle name="20% - Accent1 2 6 5 3 6 2" xfId="14994" xr:uid="{201A7BF3-EA3C-497F-AEB0-4E1C22CDC5D5}"/>
    <cellStyle name="20% - Accent1 2 6 5 3 6 2 2" xfId="14995" xr:uid="{352B6A47-A098-419D-8A34-5469C9A23D4D}"/>
    <cellStyle name="20% - Accent1 2 6 5 3 6 3" xfId="14996" xr:uid="{E302DE35-1880-4945-8658-2A4F568B239D}"/>
    <cellStyle name="20% - Accent1 2 6 5 3 7" xfId="14997" xr:uid="{7C8A9FCB-B865-483B-8C6A-67F0D5ECCCFA}"/>
    <cellStyle name="20% - Accent1 2 6 5 3 7 2" xfId="14998" xr:uid="{739AD8FB-8FC5-46A6-96A6-75C87DD57FBF}"/>
    <cellStyle name="20% - Accent1 2 6 5 3 8" xfId="14999" xr:uid="{9A7AEE58-810A-4531-9DE4-DE25D55284FE}"/>
    <cellStyle name="20% - Accent1 2 6 5 3 8 2" xfId="15000" xr:uid="{DBA3049A-F9D9-439D-9887-FFECB1A12ADA}"/>
    <cellStyle name="20% - Accent1 2 6 5 3 9" xfId="15001" xr:uid="{CDC95A1B-4E8C-4209-987D-C82C2C58FAAE}"/>
    <cellStyle name="20% - Accent1 2 6 5 4" xfId="15002" xr:uid="{AE15D9C3-0EEB-4BD2-A764-357A9208CE11}"/>
    <cellStyle name="20% - Accent1 2 6 5 4 2" xfId="15003" xr:uid="{FE0C92FF-7DB1-437A-9304-F5CCA525CA05}"/>
    <cellStyle name="20% - Accent1 2 6 5 4 2 2" xfId="15004" xr:uid="{665F2548-5274-488D-BA6F-E8EF0AD033D7}"/>
    <cellStyle name="20% - Accent1 2 6 5 4 2 2 2" xfId="15005" xr:uid="{FC7A0CF2-9086-4620-8F1E-593BED115EE3}"/>
    <cellStyle name="20% - Accent1 2 6 5 4 2 3" xfId="15006" xr:uid="{B61260AF-D888-4620-A41A-BCAA3C5BBD38}"/>
    <cellStyle name="20% - Accent1 2 6 5 4 3" xfId="15007" xr:uid="{5A586E5B-BB4C-4F5D-B91C-9C3C1411F40F}"/>
    <cellStyle name="20% - Accent1 2 6 5 4 3 2" xfId="15008" xr:uid="{C77DC58C-1EC6-4EF4-A022-9ECF5BF6BB46}"/>
    <cellStyle name="20% - Accent1 2 6 5 4 4" xfId="15009" xr:uid="{6333EA4B-D938-400C-AFE5-FC71A90B111F}"/>
    <cellStyle name="20% - Accent1 2 6 5 5" xfId="15010" xr:uid="{1822ECE4-D1FE-4822-898F-8BF32FC6D8FA}"/>
    <cellStyle name="20% - Accent1 2 6 5 5 2" xfId="15011" xr:uid="{765F8A23-1A07-4058-AB29-3C8CA3ECBB91}"/>
    <cellStyle name="20% - Accent1 2 6 5 5 2 2" xfId="15012" xr:uid="{2F622596-9620-4870-AD29-448A91225D18}"/>
    <cellStyle name="20% - Accent1 2 6 5 5 2 2 2" xfId="15013" xr:uid="{C250CA18-05D8-45DB-8E6C-03DAE949A8E0}"/>
    <cellStyle name="20% - Accent1 2 6 5 5 2 3" xfId="15014" xr:uid="{23D43CA3-C1A1-47DD-B9E1-3CDA3EEE82BC}"/>
    <cellStyle name="20% - Accent1 2 6 5 5 3" xfId="15015" xr:uid="{B01662D3-88A7-47A0-AC86-BAF56566BF26}"/>
    <cellStyle name="20% - Accent1 2 6 5 5 3 2" xfId="15016" xr:uid="{2E29637D-D074-48A2-9428-018BA20B6BD5}"/>
    <cellStyle name="20% - Accent1 2 6 5 5 4" xfId="15017" xr:uid="{F828A6AE-7969-4132-8342-D692C1852A27}"/>
    <cellStyle name="20% - Accent1 2 6 5 6" xfId="15018" xr:uid="{ADD13206-97BF-4E40-84D5-B66CF8DADBBF}"/>
    <cellStyle name="20% - Accent1 2 6 5 6 2" xfId="15019" xr:uid="{B37BC8D5-5914-4BCD-B53A-7E297227CEB7}"/>
    <cellStyle name="20% - Accent1 2 6 5 6 2 2" xfId="15020" xr:uid="{18DE533B-C388-4E8C-8F00-5A25E9E20DD5}"/>
    <cellStyle name="20% - Accent1 2 6 5 6 2 2 2" xfId="15021" xr:uid="{23B01D88-E751-447D-9CA6-F84378C56058}"/>
    <cellStyle name="20% - Accent1 2 6 5 6 2 3" xfId="15022" xr:uid="{99DFB004-80AC-41BD-9099-56B56B783E4A}"/>
    <cellStyle name="20% - Accent1 2 6 5 6 3" xfId="15023" xr:uid="{CDE5B0B6-F013-4E71-BA6D-1194D7923246}"/>
    <cellStyle name="20% - Accent1 2 6 5 6 3 2" xfId="15024" xr:uid="{4E969F71-903B-43FA-9F3D-686B53C7894F}"/>
    <cellStyle name="20% - Accent1 2 6 5 6 4" xfId="15025" xr:uid="{47B1CB13-25AB-4D95-8BC7-4B2F942FE90A}"/>
    <cellStyle name="20% - Accent1 2 6 5 7" xfId="15026" xr:uid="{F206AE8A-406E-4088-8D85-7B64589184E8}"/>
    <cellStyle name="20% - Accent1 2 6 5 7 2" xfId="15027" xr:uid="{77A05297-2950-4613-BB22-B7BE1A1BEF8B}"/>
    <cellStyle name="20% - Accent1 2 6 5 7 2 2" xfId="15028" xr:uid="{90E1F4E2-35A5-4561-940F-DE9911CFBDA5}"/>
    <cellStyle name="20% - Accent1 2 6 5 7 3" xfId="15029" xr:uid="{2A0241E3-48AB-450F-B049-696DF4253B32}"/>
    <cellStyle name="20% - Accent1 2 6 5 8" xfId="15030" xr:uid="{4D89F323-EB27-4216-A7D5-CDC1797E510E}"/>
    <cellStyle name="20% - Accent1 2 6 5 8 2" xfId="15031" xr:uid="{F328DBFE-3B9E-4263-84BA-18921F39EBDB}"/>
    <cellStyle name="20% - Accent1 2 6 5 8 2 2" xfId="15032" xr:uid="{4A4B09C3-7FF9-4405-9AA8-E55EA2376BA4}"/>
    <cellStyle name="20% - Accent1 2 6 5 8 3" xfId="15033" xr:uid="{055CF765-1051-4E9F-965F-EAF9DCA125E6}"/>
    <cellStyle name="20% - Accent1 2 6 5 9" xfId="15034" xr:uid="{8F93867A-17CF-4D0F-B1D9-5951BD623667}"/>
    <cellStyle name="20% - Accent1 2 6 5 9 2" xfId="15035" xr:uid="{49D8D8C0-3A86-486F-8527-ED285D5266F9}"/>
    <cellStyle name="20% - Accent1 2 6 6" xfId="15036" xr:uid="{F71174DC-CFD7-4B08-B856-4307B6391734}"/>
    <cellStyle name="20% - Accent1 2 6 6 2" xfId="15037" xr:uid="{0A6537B9-13E4-4AB4-A6B7-3356C9DE37EE}"/>
    <cellStyle name="20% - Accent1 2 6 6 2 2" xfId="15038" xr:uid="{6D5C5F85-FBBA-41A1-8E82-C1E3AFFAB6CB}"/>
    <cellStyle name="20% - Accent1 2 6 6 2 2 2" xfId="15039" xr:uid="{A934D22E-543D-4344-BD29-BF475A830268}"/>
    <cellStyle name="20% - Accent1 2 6 6 2 2 2 2" xfId="15040" xr:uid="{5268F597-B69F-4D78-B9CE-28FB80691E9F}"/>
    <cellStyle name="20% - Accent1 2 6 6 2 2 3" xfId="15041" xr:uid="{324902A2-5A53-4FED-A2B9-C10857E0AEC4}"/>
    <cellStyle name="20% - Accent1 2 6 6 2 3" xfId="15042" xr:uid="{628EEF21-8688-4DC8-A8D6-CC7E789694E0}"/>
    <cellStyle name="20% - Accent1 2 6 6 2 3 2" xfId="15043" xr:uid="{A961D055-ECE3-4C30-9EE7-32CDB899D9F0}"/>
    <cellStyle name="20% - Accent1 2 6 6 2 4" xfId="15044" xr:uid="{67BEDE46-F1AE-4208-88F0-87792F9D30E7}"/>
    <cellStyle name="20% - Accent1 2 6 6 3" xfId="15045" xr:uid="{F3436479-0E31-476B-B337-3B7511983AD4}"/>
    <cellStyle name="20% - Accent1 2 6 6 3 2" xfId="15046" xr:uid="{EB5E1E6D-0CDC-48F9-9AA7-F17A7B3587B7}"/>
    <cellStyle name="20% - Accent1 2 6 6 3 2 2" xfId="15047" xr:uid="{BD946B34-4A30-4FA6-BF75-0E01C3947D87}"/>
    <cellStyle name="20% - Accent1 2 6 6 3 2 2 2" xfId="15048" xr:uid="{28A30E19-C83A-44FC-91F4-18935A69F75E}"/>
    <cellStyle name="20% - Accent1 2 6 6 3 2 3" xfId="15049" xr:uid="{78E89CFE-72EB-46EE-83A3-7D74FAD0CBF1}"/>
    <cellStyle name="20% - Accent1 2 6 6 3 3" xfId="15050" xr:uid="{DA76802F-4991-476F-A8BD-2EE6B0DBA413}"/>
    <cellStyle name="20% - Accent1 2 6 6 3 3 2" xfId="15051" xr:uid="{CC887F08-DBC2-4E60-8901-9CE39A362E62}"/>
    <cellStyle name="20% - Accent1 2 6 6 3 4" xfId="15052" xr:uid="{EC2B36BD-992A-4425-812E-0F3D0F1A8D7B}"/>
    <cellStyle name="20% - Accent1 2 6 6 4" xfId="15053" xr:uid="{57CC06A5-70FE-4651-A371-FE92ED7D304A}"/>
    <cellStyle name="20% - Accent1 2 6 6 4 2" xfId="15054" xr:uid="{2CF6E1D0-4978-4359-9182-175360F2E898}"/>
    <cellStyle name="20% - Accent1 2 6 6 4 2 2" xfId="15055" xr:uid="{46BADA24-2104-4AF2-BB07-9A0AF053D755}"/>
    <cellStyle name="20% - Accent1 2 6 6 4 2 2 2" xfId="15056" xr:uid="{882F58B2-58BB-4DEF-B12D-B1F32FF07FDE}"/>
    <cellStyle name="20% - Accent1 2 6 6 4 2 3" xfId="15057" xr:uid="{323E2338-F9F3-442E-9BE2-42B194E00DBE}"/>
    <cellStyle name="20% - Accent1 2 6 6 4 3" xfId="15058" xr:uid="{B6E961AE-4DDC-4CEB-B3C1-57DDE61D3D7A}"/>
    <cellStyle name="20% - Accent1 2 6 6 4 3 2" xfId="15059" xr:uid="{77B5BC16-5B1F-4D1A-B010-C3E4914E1985}"/>
    <cellStyle name="20% - Accent1 2 6 6 4 4" xfId="15060" xr:uid="{AEC14040-3548-4ED5-8712-63EF9842E11E}"/>
    <cellStyle name="20% - Accent1 2 6 6 5" xfId="15061" xr:uid="{A18D7EAE-4E13-46ED-A2E0-BC41A3E8668C}"/>
    <cellStyle name="20% - Accent1 2 6 6 5 2" xfId="15062" xr:uid="{CF4B7A94-D0E5-4CB0-9276-A17FCDC85974}"/>
    <cellStyle name="20% - Accent1 2 6 6 5 2 2" xfId="15063" xr:uid="{39A29A53-3FE1-4461-BAD8-CA40CD6D001E}"/>
    <cellStyle name="20% - Accent1 2 6 6 5 3" xfId="15064" xr:uid="{2CC8964F-648C-4BB4-BF19-81EAADA7ADF3}"/>
    <cellStyle name="20% - Accent1 2 6 6 6" xfId="15065" xr:uid="{B74D56D4-C056-43BD-9783-298474BB6A86}"/>
    <cellStyle name="20% - Accent1 2 6 6 6 2" xfId="15066" xr:uid="{2C456F63-FA58-4C48-84B9-6A43C2ECC342}"/>
    <cellStyle name="20% - Accent1 2 6 6 6 2 2" xfId="15067" xr:uid="{704F5390-ECD0-43A0-AFEB-3C008D114480}"/>
    <cellStyle name="20% - Accent1 2 6 6 6 3" xfId="15068" xr:uid="{B2768DF8-1C70-4970-A162-6C057A79B721}"/>
    <cellStyle name="20% - Accent1 2 6 6 7" xfId="15069" xr:uid="{7F3762A4-3AF8-483C-966F-34E052956041}"/>
    <cellStyle name="20% - Accent1 2 6 6 7 2" xfId="15070" xr:uid="{33446FDB-503B-49DA-A4FD-36E5982FFCA5}"/>
    <cellStyle name="20% - Accent1 2 6 6 8" xfId="15071" xr:uid="{176D2D95-00DE-45AE-9E0C-8B64EAC1B84E}"/>
    <cellStyle name="20% - Accent1 2 6 6 8 2" xfId="15072" xr:uid="{A5337C43-0349-4272-832F-F68CF8DE2DE1}"/>
    <cellStyle name="20% - Accent1 2 6 6 9" xfId="15073" xr:uid="{6BF7AD87-F63F-4377-AADE-39F37E94D81C}"/>
    <cellStyle name="20% - Accent1 2 6 7" xfId="15074" xr:uid="{DCCFDBD0-DA4B-473D-AF47-2F411EF9506A}"/>
    <cellStyle name="20% - Accent1 2 6 7 2" xfId="15075" xr:uid="{632AD41B-7F65-4865-BF9D-E29A68FD0209}"/>
    <cellStyle name="20% - Accent1 2 6 7 2 2" xfId="15076" xr:uid="{619D516F-C233-42EC-A331-0C60AE64EEB4}"/>
    <cellStyle name="20% - Accent1 2 6 7 2 2 2" xfId="15077" xr:uid="{34CCFB4D-84C1-45FC-8EDA-69743D29F077}"/>
    <cellStyle name="20% - Accent1 2 6 7 2 2 2 2" xfId="15078" xr:uid="{6EF163F2-0800-40D4-8764-25FD7E89014A}"/>
    <cellStyle name="20% - Accent1 2 6 7 2 2 3" xfId="15079" xr:uid="{71436258-9F7B-4B75-A9B8-BFFB6DFF3732}"/>
    <cellStyle name="20% - Accent1 2 6 7 2 3" xfId="15080" xr:uid="{1EE2CF83-D35A-44AE-975C-7F2E233F0FAA}"/>
    <cellStyle name="20% - Accent1 2 6 7 2 3 2" xfId="15081" xr:uid="{2892E8EA-48C6-4722-AA04-7C002455C519}"/>
    <cellStyle name="20% - Accent1 2 6 7 2 4" xfId="15082" xr:uid="{BB681657-CB02-4CF2-AAE7-763C0B42103C}"/>
    <cellStyle name="20% - Accent1 2 6 7 3" xfId="15083" xr:uid="{F04A9A64-37A2-44CB-8387-1F2F312E12C4}"/>
    <cellStyle name="20% - Accent1 2 6 7 3 2" xfId="15084" xr:uid="{928627E2-36AA-4A48-BA12-AF4B0C9C2B03}"/>
    <cellStyle name="20% - Accent1 2 6 7 3 2 2" xfId="15085" xr:uid="{C0015155-1F9F-40F2-B6ED-804F61D832C3}"/>
    <cellStyle name="20% - Accent1 2 6 7 3 2 2 2" xfId="15086" xr:uid="{322DA7CA-0E0D-426E-8679-145A22F236B2}"/>
    <cellStyle name="20% - Accent1 2 6 7 3 2 3" xfId="15087" xr:uid="{3CA5FB16-2B3B-4704-AA6A-2CDF5228AAE2}"/>
    <cellStyle name="20% - Accent1 2 6 7 3 3" xfId="15088" xr:uid="{42AC1089-0B39-436D-9B00-6FE3248FB78E}"/>
    <cellStyle name="20% - Accent1 2 6 7 3 3 2" xfId="15089" xr:uid="{9165E9F8-D563-42F5-85CA-F62525E74B36}"/>
    <cellStyle name="20% - Accent1 2 6 7 3 4" xfId="15090" xr:uid="{8CF417E1-735D-488C-B552-0A524BD0033A}"/>
    <cellStyle name="20% - Accent1 2 6 7 4" xfId="15091" xr:uid="{42109D85-EAC1-439E-9CF2-6272061EE1C3}"/>
    <cellStyle name="20% - Accent1 2 6 7 4 2" xfId="15092" xr:uid="{EB7AB208-3CC9-4D24-9574-2698DCA83562}"/>
    <cellStyle name="20% - Accent1 2 6 7 4 2 2" xfId="15093" xr:uid="{82B85A9A-E781-4D4F-9453-719159967465}"/>
    <cellStyle name="20% - Accent1 2 6 7 4 2 2 2" xfId="15094" xr:uid="{30690F76-8910-4384-B8B0-2648B7C1B587}"/>
    <cellStyle name="20% - Accent1 2 6 7 4 2 3" xfId="15095" xr:uid="{5BF4A4B4-65C9-4C8E-ACF1-8FC67A48C70C}"/>
    <cellStyle name="20% - Accent1 2 6 7 4 3" xfId="15096" xr:uid="{3F6244AD-E655-4A88-AEAE-C04C4C7878D8}"/>
    <cellStyle name="20% - Accent1 2 6 7 4 3 2" xfId="15097" xr:uid="{10F7C084-C303-4203-8CFA-8BC42D8DC363}"/>
    <cellStyle name="20% - Accent1 2 6 7 4 4" xfId="15098" xr:uid="{FA05BEB5-2C6B-42FA-BF38-59981469D0AC}"/>
    <cellStyle name="20% - Accent1 2 6 7 5" xfId="15099" xr:uid="{49693FBD-C327-4F19-806D-1D29F5C83C2D}"/>
    <cellStyle name="20% - Accent1 2 6 7 5 2" xfId="15100" xr:uid="{ECED0A63-19FD-40B5-957C-40541CE75386}"/>
    <cellStyle name="20% - Accent1 2 6 7 5 2 2" xfId="15101" xr:uid="{8D130485-FE10-491A-A142-3E26AD29B84D}"/>
    <cellStyle name="20% - Accent1 2 6 7 5 3" xfId="15102" xr:uid="{800E9FBF-B710-46E3-B2BE-EFDDBDFFC545}"/>
    <cellStyle name="20% - Accent1 2 6 7 6" xfId="15103" xr:uid="{C385E508-42A9-48DD-9D85-4D500C2B5A33}"/>
    <cellStyle name="20% - Accent1 2 6 7 6 2" xfId="15104" xr:uid="{79122692-91D8-4928-A593-0224390E585C}"/>
    <cellStyle name="20% - Accent1 2 6 7 6 2 2" xfId="15105" xr:uid="{0A24369B-FC6B-4C80-8808-C5B8E3AE24FD}"/>
    <cellStyle name="20% - Accent1 2 6 7 6 3" xfId="15106" xr:uid="{695E6271-D0B9-4E03-B75C-5B6C79A7F94B}"/>
    <cellStyle name="20% - Accent1 2 6 7 7" xfId="15107" xr:uid="{52F379A5-3188-495D-B429-4BC938214782}"/>
    <cellStyle name="20% - Accent1 2 6 7 7 2" xfId="15108" xr:uid="{77B59C01-5796-4EA0-BE37-DA77E1BBB517}"/>
    <cellStyle name="20% - Accent1 2 6 7 8" xfId="15109" xr:uid="{53C7B28E-BE5A-41DE-B2B4-8CED698B08AA}"/>
    <cellStyle name="20% - Accent1 2 6 7 8 2" xfId="15110" xr:uid="{8B2AC399-0458-4991-A21E-E7E552D9C080}"/>
    <cellStyle name="20% - Accent1 2 6 7 9" xfId="15111" xr:uid="{B8CAB317-9B58-42D6-B804-2C2EEFFFF77D}"/>
    <cellStyle name="20% - Accent1 2 6 8" xfId="15112" xr:uid="{C7CDB6F5-D4F1-48E4-8EE1-FC77B5D7B2B0}"/>
    <cellStyle name="20% - Accent1 2 6 8 2" xfId="15113" xr:uid="{E2997C15-A36B-4E67-BC49-4D49C63B536F}"/>
    <cellStyle name="20% - Accent1 2 6 8 2 2" xfId="15114" xr:uid="{7A1FC940-2A87-4FBB-9BAA-D9F4A890DD2D}"/>
    <cellStyle name="20% - Accent1 2 6 8 2 2 2" xfId="15115" xr:uid="{706DF58C-6B00-4370-91A6-CDAF0029C016}"/>
    <cellStyle name="20% - Accent1 2 6 8 2 3" xfId="15116" xr:uid="{B2C456DE-8FB3-471E-AE4D-5A50989CB032}"/>
    <cellStyle name="20% - Accent1 2 6 8 3" xfId="15117" xr:uid="{4C665639-B9FA-43AD-828A-B4A8351B1BAE}"/>
    <cellStyle name="20% - Accent1 2 6 8 3 2" xfId="15118" xr:uid="{DD3EF8D4-230F-41C2-A551-7F5B80B3AE2F}"/>
    <cellStyle name="20% - Accent1 2 6 8 4" xfId="15119" xr:uid="{589C010B-94C0-475C-9B0E-1DD35475BFB2}"/>
    <cellStyle name="20% - Accent1 2 6 9" xfId="15120" xr:uid="{2D9A2473-20D7-46CF-A0EC-C4F9FF22D239}"/>
    <cellStyle name="20% - Accent1 2 6 9 2" xfId="15121" xr:uid="{6A02C016-894D-4578-BFF7-95480240E8CE}"/>
    <cellStyle name="20% - Accent1 2 6 9 2 2" xfId="15122" xr:uid="{A068D4EC-643D-48D3-BBFC-A1A19118C1BA}"/>
    <cellStyle name="20% - Accent1 2 6 9 2 2 2" xfId="15123" xr:uid="{92111D81-B568-4DCC-BF15-5F0A99ACD801}"/>
    <cellStyle name="20% - Accent1 2 6 9 2 3" xfId="15124" xr:uid="{C85C7C7C-73DD-4D25-AE6B-579061998445}"/>
    <cellStyle name="20% - Accent1 2 6 9 3" xfId="15125" xr:uid="{B61AB24A-98E1-405B-886A-42BA93003836}"/>
    <cellStyle name="20% - Accent1 2 6 9 3 2" xfId="15126" xr:uid="{9314DBFC-45E8-4E61-AE5E-66EF5438DAD6}"/>
    <cellStyle name="20% - Accent1 2 6 9 4" xfId="15127" xr:uid="{4F632639-66F3-465B-B83D-BF78DDA69B4B}"/>
    <cellStyle name="20% - Accent1 2 7" xfId="15128" xr:uid="{CC4179DA-812D-4CBA-925C-90F933E6A850}"/>
    <cellStyle name="20% - Accent1 2 7 10" xfId="15129" xr:uid="{48A31B40-EB54-4306-BC4D-95ECE33E1F2F}"/>
    <cellStyle name="20% - Accent1 2 7 10 2" xfId="15130" xr:uid="{50D3C492-BF3D-43CF-9009-0132D3E085FC}"/>
    <cellStyle name="20% - Accent1 2 7 10 2 2" xfId="15131" xr:uid="{86604A2C-534D-4AB7-9B52-061A83B1C359}"/>
    <cellStyle name="20% - Accent1 2 7 10 3" xfId="15132" xr:uid="{69F94D5C-8F45-4542-9FD3-48958F3477FE}"/>
    <cellStyle name="20% - Accent1 2 7 11" xfId="15133" xr:uid="{A1A732B3-CF7B-410E-B43A-D121B4CD6ECB}"/>
    <cellStyle name="20% - Accent1 2 7 11 2" xfId="15134" xr:uid="{1F4E26B1-F69D-44C6-BEEF-C9CD2C027732}"/>
    <cellStyle name="20% - Accent1 2 7 11 2 2" xfId="15135" xr:uid="{93737326-9D1F-4D52-8A40-59AA9DDCA25A}"/>
    <cellStyle name="20% - Accent1 2 7 11 3" xfId="15136" xr:uid="{C22CEBB9-DF14-4999-A2ED-25159819298F}"/>
    <cellStyle name="20% - Accent1 2 7 12" xfId="15137" xr:uid="{3556BBD3-872B-4AE0-8A87-5FE1A26BBCCA}"/>
    <cellStyle name="20% - Accent1 2 7 12 2" xfId="15138" xr:uid="{8E6EEE12-113A-4098-B164-F007F3346E41}"/>
    <cellStyle name="20% - Accent1 2 7 13" xfId="15139" xr:uid="{E92ECC4C-6C9F-4AE9-8ED8-2DBAF3DB2CB6}"/>
    <cellStyle name="20% - Accent1 2 7 13 2" xfId="15140" xr:uid="{17784D14-5599-4E08-9B73-61A899CC6C61}"/>
    <cellStyle name="20% - Accent1 2 7 14" xfId="15141" xr:uid="{B70C44D7-57C1-4A7A-A578-C077D6C36030}"/>
    <cellStyle name="20% - Accent1 2 7 2" xfId="15142" xr:uid="{B3545D48-A182-4A5E-9390-84B547B315DF}"/>
    <cellStyle name="20% - Accent1 2 7 2 10" xfId="15143" xr:uid="{09ABF91D-4E76-476F-8090-0CC90DC9347C}"/>
    <cellStyle name="20% - Accent1 2 7 2 10 2" xfId="15144" xr:uid="{4CE561C1-2B49-4191-9034-2A9452AD94A1}"/>
    <cellStyle name="20% - Accent1 2 7 2 11" xfId="15145" xr:uid="{AECF609F-AB58-4B7C-8E5F-89FDCDE3C715}"/>
    <cellStyle name="20% - Accent1 2 7 2 2" xfId="15146" xr:uid="{037E1482-A2C5-4080-B955-89D33835B5D3}"/>
    <cellStyle name="20% - Accent1 2 7 2 2 2" xfId="15147" xr:uid="{42B9E9E3-2945-49A7-A9CD-E19C40156ABB}"/>
    <cellStyle name="20% - Accent1 2 7 2 2 2 2" xfId="15148" xr:uid="{7AAF8CA1-DE81-4024-A4F0-AAA2909A30CC}"/>
    <cellStyle name="20% - Accent1 2 7 2 2 2 2 2" xfId="15149" xr:uid="{2D95EBFF-9D09-484B-A38D-23E3C79ECF93}"/>
    <cellStyle name="20% - Accent1 2 7 2 2 2 2 2 2" xfId="15150" xr:uid="{E9770551-D30A-43F0-B792-FC6630FA9F4D}"/>
    <cellStyle name="20% - Accent1 2 7 2 2 2 2 3" xfId="15151" xr:uid="{DC4B7BC0-5C05-463A-8E79-CC459D19C065}"/>
    <cellStyle name="20% - Accent1 2 7 2 2 2 3" xfId="15152" xr:uid="{66D98EC9-A542-40A6-AF06-B4E09C505023}"/>
    <cellStyle name="20% - Accent1 2 7 2 2 2 3 2" xfId="15153" xr:uid="{C8D254F7-D7CC-4609-8ADE-1B64E144A660}"/>
    <cellStyle name="20% - Accent1 2 7 2 2 2 4" xfId="15154" xr:uid="{DC9AC8A7-AED7-4AB5-9799-76729FDAE013}"/>
    <cellStyle name="20% - Accent1 2 7 2 2 3" xfId="15155" xr:uid="{FAD3F822-4B18-443E-8D42-3CF0C62F56FF}"/>
    <cellStyle name="20% - Accent1 2 7 2 2 3 2" xfId="15156" xr:uid="{37C3038B-9CF8-4D23-8DC3-F104CD20F8A1}"/>
    <cellStyle name="20% - Accent1 2 7 2 2 3 2 2" xfId="15157" xr:uid="{804681B6-259D-4F63-91DB-8973B0378094}"/>
    <cellStyle name="20% - Accent1 2 7 2 2 3 2 2 2" xfId="15158" xr:uid="{6F9735E3-E7DB-4407-AC80-19D77944FC86}"/>
    <cellStyle name="20% - Accent1 2 7 2 2 3 2 3" xfId="15159" xr:uid="{2022B5F2-8D65-493A-A436-923BFB99588B}"/>
    <cellStyle name="20% - Accent1 2 7 2 2 3 3" xfId="15160" xr:uid="{D8FBCB88-8A37-4F23-8663-E12B5004D75C}"/>
    <cellStyle name="20% - Accent1 2 7 2 2 3 3 2" xfId="15161" xr:uid="{645A4275-045B-4691-8C1F-8B9FFAC32CDD}"/>
    <cellStyle name="20% - Accent1 2 7 2 2 3 4" xfId="15162" xr:uid="{A251CACB-7FC7-4B2E-8A3B-82B8A13CDE9A}"/>
    <cellStyle name="20% - Accent1 2 7 2 2 4" xfId="15163" xr:uid="{2B111091-3E84-4B6C-8C00-4F926AD3C44B}"/>
    <cellStyle name="20% - Accent1 2 7 2 2 4 2" xfId="15164" xr:uid="{BC7EF232-890B-4A5E-957D-DE04CFAB98C2}"/>
    <cellStyle name="20% - Accent1 2 7 2 2 4 2 2" xfId="15165" xr:uid="{713B9C92-30E9-4A23-930C-3CEE41E87673}"/>
    <cellStyle name="20% - Accent1 2 7 2 2 4 2 2 2" xfId="15166" xr:uid="{8B7553EB-83BC-4705-A43C-4D01C6482D43}"/>
    <cellStyle name="20% - Accent1 2 7 2 2 4 2 3" xfId="15167" xr:uid="{DCBD15E1-6682-49E5-8DFB-95704B725C57}"/>
    <cellStyle name="20% - Accent1 2 7 2 2 4 3" xfId="15168" xr:uid="{92CB28C8-E193-44FA-8D37-C7450DC48081}"/>
    <cellStyle name="20% - Accent1 2 7 2 2 4 3 2" xfId="15169" xr:uid="{E37C1FA3-8F02-4473-8E40-65E204ECC8E9}"/>
    <cellStyle name="20% - Accent1 2 7 2 2 4 4" xfId="15170" xr:uid="{45337E03-FD55-493A-B1B5-9D21996A5377}"/>
    <cellStyle name="20% - Accent1 2 7 2 2 5" xfId="15171" xr:uid="{CA60A27E-B294-42DC-B246-7EF945995D98}"/>
    <cellStyle name="20% - Accent1 2 7 2 2 5 2" xfId="15172" xr:uid="{D43C9512-6BF3-4804-9467-64C40038C78E}"/>
    <cellStyle name="20% - Accent1 2 7 2 2 5 2 2" xfId="15173" xr:uid="{0D8403D8-A42D-48E8-BD8A-BAE3893D3145}"/>
    <cellStyle name="20% - Accent1 2 7 2 2 5 3" xfId="15174" xr:uid="{FF6EBF86-6285-424E-B663-53F00D25BAB9}"/>
    <cellStyle name="20% - Accent1 2 7 2 2 6" xfId="15175" xr:uid="{9607C19D-C56A-42B9-B75F-89433B9B40E1}"/>
    <cellStyle name="20% - Accent1 2 7 2 2 6 2" xfId="15176" xr:uid="{AC0DEEC3-A937-436F-8267-6101CCEBC976}"/>
    <cellStyle name="20% - Accent1 2 7 2 2 6 2 2" xfId="15177" xr:uid="{5A4FE8B5-F3E5-4E1F-BC22-ADC3DE7A0713}"/>
    <cellStyle name="20% - Accent1 2 7 2 2 6 3" xfId="15178" xr:uid="{8E3374B3-A7D7-4C84-A59E-7699D1938D59}"/>
    <cellStyle name="20% - Accent1 2 7 2 2 7" xfId="15179" xr:uid="{D9884E95-4796-4848-AFD0-FEE43BCB23FF}"/>
    <cellStyle name="20% - Accent1 2 7 2 2 7 2" xfId="15180" xr:uid="{70CA9C25-B87A-4592-AFF3-27BD275B11E8}"/>
    <cellStyle name="20% - Accent1 2 7 2 2 8" xfId="15181" xr:uid="{FA858AA3-DE81-4AF4-BBCE-FC218CB5B2E2}"/>
    <cellStyle name="20% - Accent1 2 7 2 2 8 2" xfId="15182" xr:uid="{BE5CE57C-2FFC-4E38-A33C-78113F7EC1D0}"/>
    <cellStyle name="20% - Accent1 2 7 2 2 9" xfId="15183" xr:uid="{B196CA2C-A182-4BCD-8FCD-2AB5220A479E}"/>
    <cellStyle name="20% - Accent1 2 7 2 3" xfId="15184" xr:uid="{CB20D7D7-7133-41DF-8747-6487883275EC}"/>
    <cellStyle name="20% - Accent1 2 7 2 3 2" xfId="15185" xr:uid="{B024C0BE-F6AE-46F7-B668-2873F35B8476}"/>
    <cellStyle name="20% - Accent1 2 7 2 3 2 2" xfId="15186" xr:uid="{56B53A8C-9FE4-4ECC-B2A8-C19246292FEE}"/>
    <cellStyle name="20% - Accent1 2 7 2 3 2 2 2" xfId="15187" xr:uid="{26DA298F-ECF9-4C98-BF42-4BED26B70E02}"/>
    <cellStyle name="20% - Accent1 2 7 2 3 2 2 2 2" xfId="15188" xr:uid="{4909C56A-0FAC-49C5-8730-2CF245623916}"/>
    <cellStyle name="20% - Accent1 2 7 2 3 2 2 3" xfId="15189" xr:uid="{1402F566-DD73-4F30-8796-28D382858766}"/>
    <cellStyle name="20% - Accent1 2 7 2 3 2 3" xfId="15190" xr:uid="{2A586A48-EFFB-44D1-B362-228F801DF78A}"/>
    <cellStyle name="20% - Accent1 2 7 2 3 2 3 2" xfId="15191" xr:uid="{6ADF542A-3AF7-474A-A0EA-415BC0787B81}"/>
    <cellStyle name="20% - Accent1 2 7 2 3 2 4" xfId="15192" xr:uid="{3F0A2BFB-F448-4FA7-8536-7FB383DE3AA0}"/>
    <cellStyle name="20% - Accent1 2 7 2 3 3" xfId="15193" xr:uid="{0C862C13-0A4D-4C51-8644-50A53E2CA763}"/>
    <cellStyle name="20% - Accent1 2 7 2 3 3 2" xfId="15194" xr:uid="{704F852F-E1FD-488C-A589-2EF358741F79}"/>
    <cellStyle name="20% - Accent1 2 7 2 3 3 2 2" xfId="15195" xr:uid="{97933F7A-7567-4274-8270-AB1FE45E9889}"/>
    <cellStyle name="20% - Accent1 2 7 2 3 3 2 2 2" xfId="15196" xr:uid="{FBDCE538-905D-4E1A-81C3-82816397E56F}"/>
    <cellStyle name="20% - Accent1 2 7 2 3 3 2 3" xfId="15197" xr:uid="{C842CC61-18C2-4ABC-B52C-5ABFC5B8D546}"/>
    <cellStyle name="20% - Accent1 2 7 2 3 3 3" xfId="15198" xr:uid="{CC1127FB-764B-4650-9455-783B2FDD67F1}"/>
    <cellStyle name="20% - Accent1 2 7 2 3 3 3 2" xfId="15199" xr:uid="{65826C5E-5EAA-4E9B-BF85-CFD6906DE014}"/>
    <cellStyle name="20% - Accent1 2 7 2 3 3 4" xfId="15200" xr:uid="{5E09BEC4-6459-4EA5-A80B-402E04EB7E47}"/>
    <cellStyle name="20% - Accent1 2 7 2 3 4" xfId="15201" xr:uid="{8E1712C9-0E04-4E10-92C5-E3C45C2D657C}"/>
    <cellStyle name="20% - Accent1 2 7 2 3 4 2" xfId="15202" xr:uid="{A2216B7A-2EAE-4738-9092-CDCB4E4C1751}"/>
    <cellStyle name="20% - Accent1 2 7 2 3 4 2 2" xfId="15203" xr:uid="{86942DAB-72C2-4585-9160-8B84D3035303}"/>
    <cellStyle name="20% - Accent1 2 7 2 3 4 2 2 2" xfId="15204" xr:uid="{5AAD588C-158D-4DEB-BAE5-CD8148F71F3D}"/>
    <cellStyle name="20% - Accent1 2 7 2 3 4 2 3" xfId="15205" xr:uid="{BCA47365-16F2-4019-A5CC-2651C7BB7D2B}"/>
    <cellStyle name="20% - Accent1 2 7 2 3 4 3" xfId="15206" xr:uid="{8431AF5E-FBB9-447F-ABCF-7AD787CB4768}"/>
    <cellStyle name="20% - Accent1 2 7 2 3 4 3 2" xfId="15207" xr:uid="{233B6021-4491-456F-9A42-E8B05AE47C02}"/>
    <cellStyle name="20% - Accent1 2 7 2 3 4 4" xfId="15208" xr:uid="{681F954D-66C8-4A77-84CA-26671B785906}"/>
    <cellStyle name="20% - Accent1 2 7 2 3 5" xfId="15209" xr:uid="{EF4D957D-4E97-4261-B3D6-29821CC6A7FB}"/>
    <cellStyle name="20% - Accent1 2 7 2 3 5 2" xfId="15210" xr:uid="{E406EB89-3691-404C-B48C-DE7676616118}"/>
    <cellStyle name="20% - Accent1 2 7 2 3 5 2 2" xfId="15211" xr:uid="{00DA8AAC-C05A-4AE0-82D1-407695FC81B1}"/>
    <cellStyle name="20% - Accent1 2 7 2 3 5 3" xfId="15212" xr:uid="{17E56C9C-966D-4C73-A28B-F27D194A571E}"/>
    <cellStyle name="20% - Accent1 2 7 2 3 6" xfId="15213" xr:uid="{19637651-6D4A-4E40-8808-164D50076B70}"/>
    <cellStyle name="20% - Accent1 2 7 2 3 6 2" xfId="15214" xr:uid="{C09AA46E-E6DE-4E17-AD8B-2553588ACB1A}"/>
    <cellStyle name="20% - Accent1 2 7 2 3 6 2 2" xfId="15215" xr:uid="{9B2D308A-676C-4000-BC29-DEE7C7B94190}"/>
    <cellStyle name="20% - Accent1 2 7 2 3 6 3" xfId="15216" xr:uid="{55E820C7-45B9-42FD-A00C-06647895EA61}"/>
    <cellStyle name="20% - Accent1 2 7 2 3 7" xfId="15217" xr:uid="{C6676911-BC48-4162-A4BD-23A9D79F1ED7}"/>
    <cellStyle name="20% - Accent1 2 7 2 3 7 2" xfId="15218" xr:uid="{A7107314-6D92-48F0-B160-BC4C4F3C09F5}"/>
    <cellStyle name="20% - Accent1 2 7 2 3 8" xfId="15219" xr:uid="{09209BC2-F289-4B0E-9C7B-44F951AC78E5}"/>
    <cellStyle name="20% - Accent1 2 7 2 3 8 2" xfId="15220" xr:uid="{795ED827-80A2-402A-9979-16155C395CB6}"/>
    <cellStyle name="20% - Accent1 2 7 2 3 9" xfId="15221" xr:uid="{EABBBDBB-2837-406C-A3BA-930CABAA809C}"/>
    <cellStyle name="20% - Accent1 2 7 2 4" xfId="15222" xr:uid="{CA980491-098E-4F62-A045-4DA83685BD35}"/>
    <cellStyle name="20% - Accent1 2 7 2 4 2" xfId="15223" xr:uid="{9F316868-E350-4BB6-BB49-A38C7868CA21}"/>
    <cellStyle name="20% - Accent1 2 7 2 4 2 2" xfId="15224" xr:uid="{A8C6C9E4-848C-4399-94DE-E0329D21A84C}"/>
    <cellStyle name="20% - Accent1 2 7 2 4 2 2 2" xfId="15225" xr:uid="{CADC2ABD-CE44-407D-A9BD-423B543FD3B6}"/>
    <cellStyle name="20% - Accent1 2 7 2 4 2 3" xfId="15226" xr:uid="{7F1D08C7-8700-4681-A696-94D949557526}"/>
    <cellStyle name="20% - Accent1 2 7 2 4 3" xfId="15227" xr:uid="{11A16FC0-B016-4682-A936-FC58E658953B}"/>
    <cellStyle name="20% - Accent1 2 7 2 4 3 2" xfId="15228" xr:uid="{9DD8262D-24A0-49EE-8BCF-67E502A74EA9}"/>
    <cellStyle name="20% - Accent1 2 7 2 4 4" xfId="15229" xr:uid="{CEB300C6-8648-4816-9C4D-0FE7BD311C27}"/>
    <cellStyle name="20% - Accent1 2 7 2 5" xfId="15230" xr:uid="{F9E8717E-5DF8-43AC-A7EE-EF1B3F655F6B}"/>
    <cellStyle name="20% - Accent1 2 7 2 5 2" xfId="15231" xr:uid="{265217A7-10B3-43B5-B3B1-FAE5907D64DC}"/>
    <cellStyle name="20% - Accent1 2 7 2 5 2 2" xfId="15232" xr:uid="{07862133-B832-4BE8-95C6-88C05E91A3D6}"/>
    <cellStyle name="20% - Accent1 2 7 2 5 2 2 2" xfId="15233" xr:uid="{1C093846-DBE4-41B4-B5BF-12F234C38C24}"/>
    <cellStyle name="20% - Accent1 2 7 2 5 2 3" xfId="15234" xr:uid="{4E603928-EB43-49B6-87AC-95E8DDA7715A}"/>
    <cellStyle name="20% - Accent1 2 7 2 5 3" xfId="15235" xr:uid="{FB0E6BD6-CA05-45AF-B6CE-7952989E33FD}"/>
    <cellStyle name="20% - Accent1 2 7 2 5 3 2" xfId="15236" xr:uid="{4512CE98-87A0-413C-BE3A-4629B60EBD25}"/>
    <cellStyle name="20% - Accent1 2 7 2 5 4" xfId="15237" xr:uid="{F506F48D-81A8-47A5-BE19-DB1C8B20657D}"/>
    <cellStyle name="20% - Accent1 2 7 2 6" xfId="15238" xr:uid="{DA3A503D-55FC-46FA-827E-02066195B81B}"/>
    <cellStyle name="20% - Accent1 2 7 2 6 2" xfId="15239" xr:uid="{17DCA3A0-8B06-4572-8DCF-8E9089626B19}"/>
    <cellStyle name="20% - Accent1 2 7 2 6 2 2" xfId="15240" xr:uid="{C7ECEEC2-78D3-4C37-9275-1B5B401DE535}"/>
    <cellStyle name="20% - Accent1 2 7 2 6 2 2 2" xfId="15241" xr:uid="{1219576B-B6DA-4DA1-BAEC-DFD287B81124}"/>
    <cellStyle name="20% - Accent1 2 7 2 6 2 3" xfId="15242" xr:uid="{3F172B69-4749-4542-A8C9-F0B882606209}"/>
    <cellStyle name="20% - Accent1 2 7 2 6 3" xfId="15243" xr:uid="{19B4B103-1F68-4F68-9B65-E48DA8D7C38B}"/>
    <cellStyle name="20% - Accent1 2 7 2 6 3 2" xfId="15244" xr:uid="{36C4355F-5DFA-4A59-8024-1AC071BAF8E8}"/>
    <cellStyle name="20% - Accent1 2 7 2 6 4" xfId="15245" xr:uid="{3CB2023E-D39B-4FFC-939B-629E0C4C7D26}"/>
    <cellStyle name="20% - Accent1 2 7 2 7" xfId="15246" xr:uid="{B551095D-4068-483A-A134-A0461E8D8C26}"/>
    <cellStyle name="20% - Accent1 2 7 2 7 2" xfId="15247" xr:uid="{4096DE3A-BF72-4BD1-991D-C92DB8016664}"/>
    <cellStyle name="20% - Accent1 2 7 2 7 2 2" xfId="15248" xr:uid="{EB6B7C28-D67A-401F-98B7-D8565B6FCF15}"/>
    <cellStyle name="20% - Accent1 2 7 2 7 3" xfId="15249" xr:uid="{9CC09092-1450-45CB-90E6-32B75F55C61A}"/>
    <cellStyle name="20% - Accent1 2 7 2 8" xfId="15250" xr:uid="{08A1DFD1-F8EB-4B54-A156-17DC91CA2E50}"/>
    <cellStyle name="20% - Accent1 2 7 2 8 2" xfId="15251" xr:uid="{1CAD6A65-8DD1-4BD6-9101-82198E9B319D}"/>
    <cellStyle name="20% - Accent1 2 7 2 8 2 2" xfId="15252" xr:uid="{53CE636B-8242-482F-AC4F-E4E7FBA326F2}"/>
    <cellStyle name="20% - Accent1 2 7 2 8 3" xfId="15253" xr:uid="{B812D763-DB01-4C2A-8CAB-053E2BB70515}"/>
    <cellStyle name="20% - Accent1 2 7 2 9" xfId="15254" xr:uid="{74A40FC4-F95F-439E-ADCE-658CD3F064D1}"/>
    <cellStyle name="20% - Accent1 2 7 2 9 2" xfId="15255" xr:uid="{4C476C45-42C5-4B46-BB08-1D4637B4BB9B}"/>
    <cellStyle name="20% - Accent1 2 7 3" xfId="15256" xr:uid="{BEB7F7B9-01E1-4211-B0D5-A17525686FC2}"/>
    <cellStyle name="20% - Accent1 2 7 3 10" xfId="15257" xr:uid="{5E7F8AB6-2724-47D8-916C-78C8F8317823}"/>
    <cellStyle name="20% - Accent1 2 7 3 10 2" xfId="15258" xr:uid="{EE4E5E12-9963-4676-BF54-FDFFBA2D09FD}"/>
    <cellStyle name="20% - Accent1 2 7 3 11" xfId="15259" xr:uid="{EEB9E26B-D4B6-4DF9-96CE-4C8738CB8993}"/>
    <cellStyle name="20% - Accent1 2 7 3 2" xfId="15260" xr:uid="{BCD25A29-5AD3-44CA-BA00-00287C6860EE}"/>
    <cellStyle name="20% - Accent1 2 7 3 2 2" xfId="15261" xr:uid="{29A6BA59-C19C-483B-9A3A-250B031B0BD0}"/>
    <cellStyle name="20% - Accent1 2 7 3 2 2 2" xfId="15262" xr:uid="{A8C886A2-A68A-482F-B44C-C6C24F92112D}"/>
    <cellStyle name="20% - Accent1 2 7 3 2 2 2 2" xfId="15263" xr:uid="{4688E564-8D87-46D2-A720-2571C63E8E43}"/>
    <cellStyle name="20% - Accent1 2 7 3 2 2 2 2 2" xfId="15264" xr:uid="{2DF31CF9-435D-4B20-A8C3-87CFD73F95A4}"/>
    <cellStyle name="20% - Accent1 2 7 3 2 2 2 3" xfId="15265" xr:uid="{32EB7F76-C677-4B64-BDD8-09833EA3BFDF}"/>
    <cellStyle name="20% - Accent1 2 7 3 2 2 3" xfId="15266" xr:uid="{E2C9F680-27DB-470E-9827-45456ED41FF4}"/>
    <cellStyle name="20% - Accent1 2 7 3 2 2 3 2" xfId="15267" xr:uid="{353FE05E-F601-40FB-8F12-8311F65A83C0}"/>
    <cellStyle name="20% - Accent1 2 7 3 2 2 4" xfId="15268" xr:uid="{88624162-516B-4CFF-BE36-283E7913B48A}"/>
    <cellStyle name="20% - Accent1 2 7 3 2 3" xfId="15269" xr:uid="{41692D95-6CCA-4565-863C-5D7C483F8315}"/>
    <cellStyle name="20% - Accent1 2 7 3 2 3 2" xfId="15270" xr:uid="{9617B92F-9FB7-49E1-BAAF-88960A062AC9}"/>
    <cellStyle name="20% - Accent1 2 7 3 2 3 2 2" xfId="15271" xr:uid="{8B7FA609-D80C-4F9A-839D-96687F48C2D0}"/>
    <cellStyle name="20% - Accent1 2 7 3 2 3 2 2 2" xfId="15272" xr:uid="{4E66CE51-20EE-4EFE-88DC-B510CEB60CA5}"/>
    <cellStyle name="20% - Accent1 2 7 3 2 3 2 3" xfId="15273" xr:uid="{D47FFB3A-8625-436C-9C07-2C47C942334B}"/>
    <cellStyle name="20% - Accent1 2 7 3 2 3 3" xfId="15274" xr:uid="{C63015B3-52CA-47E6-A60A-E6B1170910F6}"/>
    <cellStyle name="20% - Accent1 2 7 3 2 3 3 2" xfId="15275" xr:uid="{DAFF5317-2E8E-47C6-90A9-76E4E56FAFCF}"/>
    <cellStyle name="20% - Accent1 2 7 3 2 3 4" xfId="15276" xr:uid="{7E5ED8CC-7306-48C6-9D4A-A3BD519085CA}"/>
    <cellStyle name="20% - Accent1 2 7 3 2 4" xfId="15277" xr:uid="{5B56EF9E-25A9-4F83-A8EF-057BFFCB483E}"/>
    <cellStyle name="20% - Accent1 2 7 3 2 4 2" xfId="15278" xr:uid="{1AF6A39C-499E-44CE-8691-57A6F8FC1F37}"/>
    <cellStyle name="20% - Accent1 2 7 3 2 4 2 2" xfId="15279" xr:uid="{E8E331FD-3168-4C41-B9A3-EADB8C72588C}"/>
    <cellStyle name="20% - Accent1 2 7 3 2 4 2 2 2" xfId="15280" xr:uid="{B99D3847-7D55-44E0-83CE-3BF3A11ECE6A}"/>
    <cellStyle name="20% - Accent1 2 7 3 2 4 2 3" xfId="15281" xr:uid="{2BC0D5DE-4110-4C3E-A162-719C8193C8E2}"/>
    <cellStyle name="20% - Accent1 2 7 3 2 4 3" xfId="15282" xr:uid="{60B95ECF-736B-4FC2-90D3-F3A7896FA7D8}"/>
    <cellStyle name="20% - Accent1 2 7 3 2 4 3 2" xfId="15283" xr:uid="{10A3E05A-8E3A-41D0-B205-512D757AB906}"/>
    <cellStyle name="20% - Accent1 2 7 3 2 4 4" xfId="15284" xr:uid="{D4AAB728-6A94-481E-9BBB-19E95DB82DA6}"/>
    <cellStyle name="20% - Accent1 2 7 3 2 5" xfId="15285" xr:uid="{DBD636A0-AB91-434A-9E6F-7D871E8175FB}"/>
    <cellStyle name="20% - Accent1 2 7 3 2 5 2" xfId="15286" xr:uid="{49A47A13-4710-4B85-A0B1-75CF941B03BD}"/>
    <cellStyle name="20% - Accent1 2 7 3 2 5 2 2" xfId="15287" xr:uid="{4A946BA7-23F9-42C6-88C4-F67F1DCEE230}"/>
    <cellStyle name="20% - Accent1 2 7 3 2 5 3" xfId="15288" xr:uid="{D13C7827-CA1F-478A-A582-42E73387F372}"/>
    <cellStyle name="20% - Accent1 2 7 3 2 6" xfId="15289" xr:uid="{07EEF31E-1AB3-46A9-8082-9C158BF2E3DD}"/>
    <cellStyle name="20% - Accent1 2 7 3 2 6 2" xfId="15290" xr:uid="{24D18886-5DAB-48DB-96CE-1A3DA9930173}"/>
    <cellStyle name="20% - Accent1 2 7 3 2 6 2 2" xfId="15291" xr:uid="{39B05563-6863-4204-A7EC-0043192AD344}"/>
    <cellStyle name="20% - Accent1 2 7 3 2 6 3" xfId="15292" xr:uid="{8C9D0D86-36F8-4DED-A62E-D9DE2D1EB75E}"/>
    <cellStyle name="20% - Accent1 2 7 3 2 7" xfId="15293" xr:uid="{1DFD4D96-470E-4AC6-9FAE-49B818277C6F}"/>
    <cellStyle name="20% - Accent1 2 7 3 2 7 2" xfId="15294" xr:uid="{F18267BB-7FBA-4EA5-9283-BA2C2AE7A197}"/>
    <cellStyle name="20% - Accent1 2 7 3 2 8" xfId="15295" xr:uid="{681BBD38-73F6-41DA-83ED-5C9CBC08F046}"/>
    <cellStyle name="20% - Accent1 2 7 3 2 8 2" xfId="15296" xr:uid="{8F830D2F-10E1-4B69-AB87-86482CFBAFB0}"/>
    <cellStyle name="20% - Accent1 2 7 3 2 9" xfId="15297" xr:uid="{F884B609-6F00-4956-8556-59FF541738B7}"/>
    <cellStyle name="20% - Accent1 2 7 3 3" xfId="15298" xr:uid="{7A81A6AA-6208-4095-96B5-E436C067DB7F}"/>
    <cellStyle name="20% - Accent1 2 7 3 3 2" xfId="15299" xr:uid="{2294586F-EAC3-4B6F-A25A-9D2B6BA99206}"/>
    <cellStyle name="20% - Accent1 2 7 3 3 2 2" xfId="15300" xr:uid="{EEE511AD-02BC-46C5-B58F-EBEFB6893FEE}"/>
    <cellStyle name="20% - Accent1 2 7 3 3 2 2 2" xfId="15301" xr:uid="{31A44DC6-3B56-4AE6-AFE0-B82770754D0F}"/>
    <cellStyle name="20% - Accent1 2 7 3 3 2 2 2 2" xfId="15302" xr:uid="{7E9FD4A8-418C-46BF-893B-89AB3DE07978}"/>
    <cellStyle name="20% - Accent1 2 7 3 3 2 2 3" xfId="15303" xr:uid="{128E88D9-1644-4B1D-A25C-E36A83BB9630}"/>
    <cellStyle name="20% - Accent1 2 7 3 3 2 3" xfId="15304" xr:uid="{B111522F-1BE0-4BEB-ABAB-7860C116945F}"/>
    <cellStyle name="20% - Accent1 2 7 3 3 2 3 2" xfId="15305" xr:uid="{38C2BA73-B1AE-489D-BCFD-4A1985F11B0B}"/>
    <cellStyle name="20% - Accent1 2 7 3 3 2 4" xfId="15306" xr:uid="{6F9BF95E-A8D4-4FB9-A418-3B541D2B4058}"/>
    <cellStyle name="20% - Accent1 2 7 3 3 3" xfId="15307" xr:uid="{963DFBDF-497F-475C-8086-B8BE0180DB07}"/>
    <cellStyle name="20% - Accent1 2 7 3 3 3 2" xfId="15308" xr:uid="{CDF998FF-2DFB-47E7-AAC4-9E6FA4E97494}"/>
    <cellStyle name="20% - Accent1 2 7 3 3 3 2 2" xfId="15309" xr:uid="{041B91E5-4D84-40F7-81F7-4F8F387728A5}"/>
    <cellStyle name="20% - Accent1 2 7 3 3 3 2 2 2" xfId="15310" xr:uid="{B578F308-A5E3-4ACD-9F5C-7A9C8FF97288}"/>
    <cellStyle name="20% - Accent1 2 7 3 3 3 2 3" xfId="15311" xr:uid="{C807EEAB-9722-4B1E-A9F5-3D9C7724BC91}"/>
    <cellStyle name="20% - Accent1 2 7 3 3 3 3" xfId="15312" xr:uid="{08EA0798-9EA5-4BD6-B2EE-1859565D30FA}"/>
    <cellStyle name="20% - Accent1 2 7 3 3 3 3 2" xfId="15313" xr:uid="{AA0E6418-8183-4A61-A1BB-4D0FF58084B1}"/>
    <cellStyle name="20% - Accent1 2 7 3 3 3 4" xfId="15314" xr:uid="{E32D2B0C-24E1-420B-AF1B-B3CD65D0FD9C}"/>
    <cellStyle name="20% - Accent1 2 7 3 3 4" xfId="15315" xr:uid="{D134A6FA-9DAF-41E1-AE56-008803C1D17F}"/>
    <cellStyle name="20% - Accent1 2 7 3 3 4 2" xfId="15316" xr:uid="{021E2945-D869-4695-B023-9245946A984A}"/>
    <cellStyle name="20% - Accent1 2 7 3 3 4 2 2" xfId="15317" xr:uid="{D6C80790-FC4F-4BA5-B0D7-830BA8917D30}"/>
    <cellStyle name="20% - Accent1 2 7 3 3 4 2 2 2" xfId="15318" xr:uid="{3F8D833F-A6ED-4196-8F9A-BF9122D3CD83}"/>
    <cellStyle name="20% - Accent1 2 7 3 3 4 2 3" xfId="15319" xr:uid="{40EFC28A-4DEF-4E78-AC21-C0F417E3AAE0}"/>
    <cellStyle name="20% - Accent1 2 7 3 3 4 3" xfId="15320" xr:uid="{DDC18C85-C39F-4870-9E0B-07984DC69F3E}"/>
    <cellStyle name="20% - Accent1 2 7 3 3 4 3 2" xfId="15321" xr:uid="{820E9CAA-9349-4D27-8522-BF5BFBCC04EC}"/>
    <cellStyle name="20% - Accent1 2 7 3 3 4 4" xfId="15322" xr:uid="{A9E2E723-9DCB-449B-ADD7-60CE5F0FFB81}"/>
    <cellStyle name="20% - Accent1 2 7 3 3 5" xfId="15323" xr:uid="{B8E50B7D-B1F1-4F76-BFE5-757C12A8D577}"/>
    <cellStyle name="20% - Accent1 2 7 3 3 5 2" xfId="15324" xr:uid="{817BDD1E-EFA3-47AE-9098-8CD49FE12839}"/>
    <cellStyle name="20% - Accent1 2 7 3 3 5 2 2" xfId="15325" xr:uid="{9D8AEC11-341D-40AE-9C3B-77D90744F0B4}"/>
    <cellStyle name="20% - Accent1 2 7 3 3 5 3" xfId="15326" xr:uid="{472AF486-FC87-482E-B0CD-19B94C84AB50}"/>
    <cellStyle name="20% - Accent1 2 7 3 3 6" xfId="15327" xr:uid="{310516A0-680C-42E9-8251-8A616368E876}"/>
    <cellStyle name="20% - Accent1 2 7 3 3 6 2" xfId="15328" xr:uid="{482020BA-9E1A-4C3A-BEF1-41515FE53917}"/>
    <cellStyle name="20% - Accent1 2 7 3 3 6 2 2" xfId="15329" xr:uid="{8B5B4726-722F-4D88-9CE7-889F0DDCFB3A}"/>
    <cellStyle name="20% - Accent1 2 7 3 3 6 3" xfId="15330" xr:uid="{FCB886A6-8832-40FE-9FAD-A21E3C0873B8}"/>
    <cellStyle name="20% - Accent1 2 7 3 3 7" xfId="15331" xr:uid="{2E2D3942-BAAC-4DBA-ABA6-E39778514E10}"/>
    <cellStyle name="20% - Accent1 2 7 3 3 7 2" xfId="15332" xr:uid="{C41E941A-D4D3-4696-99B9-6C75D8251008}"/>
    <cellStyle name="20% - Accent1 2 7 3 3 8" xfId="15333" xr:uid="{D80DE4B2-ECC0-437B-862C-3AE11255DDE4}"/>
    <cellStyle name="20% - Accent1 2 7 3 3 8 2" xfId="15334" xr:uid="{3A305470-094D-46A4-8D85-FA2B0F672026}"/>
    <cellStyle name="20% - Accent1 2 7 3 3 9" xfId="15335" xr:uid="{BA804A40-48DD-47EA-A598-032957741738}"/>
    <cellStyle name="20% - Accent1 2 7 3 4" xfId="15336" xr:uid="{8D8E7D9F-1502-4E0C-8D6A-703EA97D81D6}"/>
    <cellStyle name="20% - Accent1 2 7 3 4 2" xfId="15337" xr:uid="{4407A0C4-9E7E-4C11-8299-D3937311A7B3}"/>
    <cellStyle name="20% - Accent1 2 7 3 4 2 2" xfId="15338" xr:uid="{85CBEEB2-AAF2-498A-8D1E-6DE0B95D4C65}"/>
    <cellStyle name="20% - Accent1 2 7 3 4 2 2 2" xfId="15339" xr:uid="{287C6613-4FA1-48A0-912D-EAF815ECA4B6}"/>
    <cellStyle name="20% - Accent1 2 7 3 4 2 3" xfId="15340" xr:uid="{DAFCB037-D012-4961-90A3-C3E0934533A9}"/>
    <cellStyle name="20% - Accent1 2 7 3 4 3" xfId="15341" xr:uid="{7859BBD8-7008-46B4-9C9A-63E482880851}"/>
    <cellStyle name="20% - Accent1 2 7 3 4 3 2" xfId="15342" xr:uid="{8D566A90-75A2-4051-BB66-9DA0A0487847}"/>
    <cellStyle name="20% - Accent1 2 7 3 4 4" xfId="15343" xr:uid="{794E6572-1FA6-4147-81CB-4ADFF7B06690}"/>
    <cellStyle name="20% - Accent1 2 7 3 5" xfId="15344" xr:uid="{FDE5EE1F-885A-43E6-B916-039EFE6B00AE}"/>
    <cellStyle name="20% - Accent1 2 7 3 5 2" xfId="15345" xr:uid="{9920F4D8-B9B7-4C2F-A0BA-2C8D18B59ECB}"/>
    <cellStyle name="20% - Accent1 2 7 3 5 2 2" xfId="15346" xr:uid="{BE6B1A40-8C36-45FA-BC71-2DD2446AF34C}"/>
    <cellStyle name="20% - Accent1 2 7 3 5 2 2 2" xfId="15347" xr:uid="{0B0EFAD8-10BD-4149-A9A9-2FBBD030A954}"/>
    <cellStyle name="20% - Accent1 2 7 3 5 2 3" xfId="15348" xr:uid="{92C9BB77-4AB7-425F-8F88-309B211F948C}"/>
    <cellStyle name="20% - Accent1 2 7 3 5 3" xfId="15349" xr:uid="{828DE096-178C-4C44-BD40-F5EBF8B1FF88}"/>
    <cellStyle name="20% - Accent1 2 7 3 5 3 2" xfId="15350" xr:uid="{02DEFE00-6FDE-4380-918E-F44D88F11C8D}"/>
    <cellStyle name="20% - Accent1 2 7 3 5 4" xfId="15351" xr:uid="{EF51C3F5-712B-4792-B1C2-6D5E0AE62A1C}"/>
    <cellStyle name="20% - Accent1 2 7 3 6" xfId="15352" xr:uid="{8B33A11F-C4B9-4289-9406-2BD0DA0791FE}"/>
    <cellStyle name="20% - Accent1 2 7 3 6 2" xfId="15353" xr:uid="{61D8C9F0-3001-439B-AC77-8DFB024DC7EA}"/>
    <cellStyle name="20% - Accent1 2 7 3 6 2 2" xfId="15354" xr:uid="{4EC93289-AB41-4D1D-AE35-8774F04137AA}"/>
    <cellStyle name="20% - Accent1 2 7 3 6 2 2 2" xfId="15355" xr:uid="{9D7263FB-B11F-4518-B29A-D3B6A26E0F0B}"/>
    <cellStyle name="20% - Accent1 2 7 3 6 2 3" xfId="15356" xr:uid="{D04A6CBB-ECE7-4DD1-9D88-033221E1850B}"/>
    <cellStyle name="20% - Accent1 2 7 3 6 3" xfId="15357" xr:uid="{5CD5E9FC-6E3E-4E27-857C-B4AF3600CCF2}"/>
    <cellStyle name="20% - Accent1 2 7 3 6 3 2" xfId="15358" xr:uid="{DDB9BDE8-B37D-402F-93BF-A3A749933470}"/>
    <cellStyle name="20% - Accent1 2 7 3 6 4" xfId="15359" xr:uid="{88A33085-D83C-47E0-B1D3-45C993BE2DA8}"/>
    <cellStyle name="20% - Accent1 2 7 3 7" xfId="15360" xr:uid="{7CA7BC82-C0C6-43FA-B6DE-74DB86B34DE5}"/>
    <cellStyle name="20% - Accent1 2 7 3 7 2" xfId="15361" xr:uid="{D8CD25B8-D8E7-4689-A4AC-279050B423F0}"/>
    <cellStyle name="20% - Accent1 2 7 3 7 2 2" xfId="15362" xr:uid="{5B9CF002-0053-4EC4-8BC4-BE98431FDDD8}"/>
    <cellStyle name="20% - Accent1 2 7 3 7 3" xfId="15363" xr:uid="{84706B50-4C5C-45BF-B0E0-5F68D9B83C03}"/>
    <cellStyle name="20% - Accent1 2 7 3 8" xfId="15364" xr:uid="{27BAE285-C2A9-4C52-B4BD-492A0F8B5354}"/>
    <cellStyle name="20% - Accent1 2 7 3 8 2" xfId="15365" xr:uid="{33E3477D-E13A-4AAD-A144-103B33094C03}"/>
    <cellStyle name="20% - Accent1 2 7 3 8 2 2" xfId="15366" xr:uid="{C6048550-881C-4DD8-B357-A069686BAD52}"/>
    <cellStyle name="20% - Accent1 2 7 3 8 3" xfId="15367" xr:uid="{4E995D9C-F030-4148-8AA2-DBA6FEC5A68C}"/>
    <cellStyle name="20% - Accent1 2 7 3 9" xfId="15368" xr:uid="{EB99C41D-EF20-4151-8FB1-E3DE86FD972C}"/>
    <cellStyle name="20% - Accent1 2 7 3 9 2" xfId="15369" xr:uid="{A7E8ED0B-4506-4825-A6B1-871370E9E89C}"/>
    <cellStyle name="20% - Accent1 2 7 4" xfId="15370" xr:uid="{EE7E6620-B15B-4C6A-B98E-EC4F35C231B8}"/>
    <cellStyle name="20% - Accent1 2 7 4 10" xfId="15371" xr:uid="{EB222F3D-D276-4778-AAEF-9854AED7A28C}"/>
    <cellStyle name="20% - Accent1 2 7 4 10 2" xfId="15372" xr:uid="{52D78805-E0E0-4A81-8F0A-F28C1A38EF9F}"/>
    <cellStyle name="20% - Accent1 2 7 4 11" xfId="15373" xr:uid="{E2DADFE1-50F1-4FC4-983D-ED35A36C006C}"/>
    <cellStyle name="20% - Accent1 2 7 4 2" xfId="15374" xr:uid="{89826401-EAE1-41C6-BAEF-175D626BB7EF}"/>
    <cellStyle name="20% - Accent1 2 7 4 2 2" xfId="15375" xr:uid="{4C4497E4-9CD6-4602-8A2B-C17993787E60}"/>
    <cellStyle name="20% - Accent1 2 7 4 2 2 2" xfId="15376" xr:uid="{B55A5D72-51B8-430D-AB19-24195212C0A1}"/>
    <cellStyle name="20% - Accent1 2 7 4 2 2 2 2" xfId="15377" xr:uid="{1DF7C89D-EDE6-4B10-B0B3-6E4BE7AA6CFE}"/>
    <cellStyle name="20% - Accent1 2 7 4 2 2 2 2 2" xfId="15378" xr:uid="{0CF7A63B-2D7F-48D7-AE14-3C41F6751515}"/>
    <cellStyle name="20% - Accent1 2 7 4 2 2 2 3" xfId="15379" xr:uid="{3E4FE2A1-1AB1-45FE-AF64-DBFFFDFE4A13}"/>
    <cellStyle name="20% - Accent1 2 7 4 2 2 3" xfId="15380" xr:uid="{67DC46BB-36E3-4C3A-9CB5-9BF70A012CA2}"/>
    <cellStyle name="20% - Accent1 2 7 4 2 2 3 2" xfId="15381" xr:uid="{584499F9-2798-4961-B67D-0179515C9EC6}"/>
    <cellStyle name="20% - Accent1 2 7 4 2 2 4" xfId="15382" xr:uid="{49EBDD5F-58EF-40E6-A291-6E86DF167AB6}"/>
    <cellStyle name="20% - Accent1 2 7 4 2 3" xfId="15383" xr:uid="{030203B8-A49D-4FCC-AF3F-FD9A0D197B8F}"/>
    <cellStyle name="20% - Accent1 2 7 4 2 3 2" xfId="15384" xr:uid="{EF482F12-6AEB-445A-B32B-5CDBFA2EC2FF}"/>
    <cellStyle name="20% - Accent1 2 7 4 2 3 2 2" xfId="15385" xr:uid="{FC9B4E84-6B0E-499B-8114-67BCF391A556}"/>
    <cellStyle name="20% - Accent1 2 7 4 2 3 2 2 2" xfId="15386" xr:uid="{49521330-3CAD-4AF8-8D46-83CB75B98E37}"/>
    <cellStyle name="20% - Accent1 2 7 4 2 3 2 3" xfId="15387" xr:uid="{3C78307F-F2E1-48F0-9414-0995F8BC0D11}"/>
    <cellStyle name="20% - Accent1 2 7 4 2 3 3" xfId="15388" xr:uid="{88BFBFAF-117E-4BCF-B502-5C6E8EB6165B}"/>
    <cellStyle name="20% - Accent1 2 7 4 2 3 3 2" xfId="15389" xr:uid="{887EA4BA-5447-4911-9199-A36B407E3290}"/>
    <cellStyle name="20% - Accent1 2 7 4 2 3 4" xfId="15390" xr:uid="{C4BD20FA-399A-4721-9FF2-865D7ED5AE36}"/>
    <cellStyle name="20% - Accent1 2 7 4 2 4" xfId="15391" xr:uid="{40A821BE-0D82-46CD-AF84-9EDAE48F8402}"/>
    <cellStyle name="20% - Accent1 2 7 4 2 4 2" xfId="15392" xr:uid="{90F3665D-331F-449B-ABEA-80C91C26D452}"/>
    <cellStyle name="20% - Accent1 2 7 4 2 4 2 2" xfId="15393" xr:uid="{2854DD8F-EE69-4BE7-A21B-85ADC88DCB75}"/>
    <cellStyle name="20% - Accent1 2 7 4 2 4 2 2 2" xfId="15394" xr:uid="{714D611A-C357-4249-8BB1-F7D51AED81FA}"/>
    <cellStyle name="20% - Accent1 2 7 4 2 4 2 3" xfId="15395" xr:uid="{8E84E42C-EFD6-4755-BB9B-6E7E87410E80}"/>
    <cellStyle name="20% - Accent1 2 7 4 2 4 3" xfId="15396" xr:uid="{3076ADA3-C7C3-4EAC-BCD6-808F5841C417}"/>
    <cellStyle name="20% - Accent1 2 7 4 2 4 3 2" xfId="15397" xr:uid="{ADBF1AAA-9502-4E68-AC5C-4F81649271A2}"/>
    <cellStyle name="20% - Accent1 2 7 4 2 4 4" xfId="15398" xr:uid="{B9887D14-4DE1-4DE7-BC86-C7BFF0209523}"/>
    <cellStyle name="20% - Accent1 2 7 4 2 5" xfId="15399" xr:uid="{17C6B5A7-EED7-4DFC-98F0-DEDB1AC1D905}"/>
    <cellStyle name="20% - Accent1 2 7 4 2 5 2" xfId="15400" xr:uid="{1F6A1EEC-A9B6-4C25-98FD-D2A596A45FC6}"/>
    <cellStyle name="20% - Accent1 2 7 4 2 5 2 2" xfId="15401" xr:uid="{C82CEC64-4D77-4251-A5E2-9AB96185F310}"/>
    <cellStyle name="20% - Accent1 2 7 4 2 5 3" xfId="15402" xr:uid="{EB315A45-AD8F-4052-AA0A-47CE78AEB204}"/>
    <cellStyle name="20% - Accent1 2 7 4 2 6" xfId="15403" xr:uid="{F176D7D7-CCB9-4EA0-9A96-C4B68E53F3F3}"/>
    <cellStyle name="20% - Accent1 2 7 4 2 6 2" xfId="15404" xr:uid="{8B4E7445-F204-4538-8468-D258084C58BD}"/>
    <cellStyle name="20% - Accent1 2 7 4 2 6 2 2" xfId="15405" xr:uid="{1EEFE242-3819-4D4C-A8EB-F62ADC525E0F}"/>
    <cellStyle name="20% - Accent1 2 7 4 2 6 3" xfId="15406" xr:uid="{A630DA3A-06CF-4B54-A750-18827F8D67AB}"/>
    <cellStyle name="20% - Accent1 2 7 4 2 7" xfId="15407" xr:uid="{E720F8E5-3027-469F-8966-F04809C71C7A}"/>
    <cellStyle name="20% - Accent1 2 7 4 2 7 2" xfId="15408" xr:uid="{1C182916-7DE0-41CC-8AEC-46D64FC2ED02}"/>
    <cellStyle name="20% - Accent1 2 7 4 2 8" xfId="15409" xr:uid="{37AB07AF-FA11-42C5-929B-DC0EDD55331F}"/>
    <cellStyle name="20% - Accent1 2 7 4 2 8 2" xfId="15410" xr:uid="{FB005991-A2AA-4BB2-9282-C0725983F019}"/>
    <cellStyle name="20% - Accent1 2 7 4 2 9" xfId="15411" xr:uid="{F2AC63EA-1C32-4746-BD2C-52D950355A49}"/>
    <cellStyle name="20% - Accent1 2 7 4 3" xfId="15412" xr:uid="{175D85B4-1C0C-4BE6-B501-51B26FDE4681}"/>
    <cellStyle name="20% - Accent1 2 7 4 3 2" xfId="15413" xr:uid="{91E7FEFC-3642-4CE7-A794-DE78A466CD74}"/>
    <cellStyle name="20% - Accent1 2 7 4 3 2 2" xfId="15414" xr:uid="{D47DC1AA-12C3-4064-85F3-9BA7DF866D5A}"/>
    <cellStyle name="20% - Accent1 2 7 4 3 2 2 2" xfId="15415" xr:uid="{0074FBCD-DB5A-423A-BCA3-EF46F25A7C68}"/>
    <cellStyle name="20% - Accent1 2 7 4 3 2 2 2 2" xfId="15416" xr:uid="{90997EE2-0CE4-4601-B4CA-6312E679CE53}"/>
    <cellStyle name="20% - Accent1 2 7 4 3 2 2 3" xfId="15417" xr:uid="{94BA9E29-DA29-4A37-AB33-16E070088597}"/>
    <cellStyle name="20% - Accent1 2 7 4 3 2 3" xfId="15418" xr:uid="{9B0C9744-A039-4309-9F75-C4A0603AB584}"/>
    <cellStyle name="20% - Accent1 2 7 4 3 2 3 2" xfId="15419" xr:uid="{EAD743EE-9226-4E92-8A77-587BC637D4A8}"/>
    <cellStyle name="20% - Accent1 2 7 4 3 2 4" xfId="15420" xr:uid="{F9525D19-0B4A-4237-B6C7-13D59C3B9449}"/>
    <cellStyle name="20% - Accent1 2 7 4 3 3" xfId="15421" xr:uid="{D03362F7-E7D1-42CF-A092-FA9AC4FEAA00}"/>
    <cellStyle name="20% - Accent1 2 7 4 3 3 2" xfId="15422" xr:uid="{4C17F418-2290-4238-B86F-0D45A04CF2F0}"/>
    <cellStyle name="20% - Accent1 2 7 4 3 3 2 2" xfId="15423" xr:uid="{BD7FF2F1-3AD7-4B06-9FFA-EC0980A6C6A3}"/>
    <cellStyle name="20% - Accent1 2 7 4 3 3 2 2 2" xfId="15424" xr:uid="{F501D103-12D8-4264-9E6E-012E838B4BE1}"/>
    <cellStyle name="20% - Accent1 2 7 4 3 3 2 3" xfId="15425" xr:uid="{5CAA054C-964F-4BF3-B791-E9A932D37063}"/>
    <cellStyle name="20% - Accent1 2 7 4 3 3 3" xfId="15426" xr:uid="{9799644E-88E8-49B9-B889-10CF7484F870}"/>
    <cellStyle name="20% - Accent1 2 7 4 3 3 3 2" xfId="15427" xr:uid="{706C2AE9-268B-434E-BFF5-D3E0708C0B53}"/>
    <cellStyle name="20% - Accent1 2 7 4 3 3 4" xfId="15428" xr:uid="{D40DEFBD-CB35-43FF-B4D9-D3A1071B4834}"/>
    <cellStyle name="20% - Accent1 2 7 4 3 4" xfId="15429" xr:uid="{F856768D-EA3E-48DC-9452-730F36C8C0A4}"/>
    <cellStyle name="20% - Accent1 2 7 4 3 4 2" xfId="15430" xr:uid="{BA042727-5EC8-4F21-80A7-F79CABD7D9B1}"/>
    <cellStyle name="20% - Accent1 2 7 4 3 4 2 2" xfId="15431" xr:uid="{3BF233B6-7A95-4709-96F1-C18586FDA4A2}"/>
    <cellStyle name="20% - Accent1 2 7 4 3 4 2 2 2" xfId="15432" xr:uid="{F1B0D740-D294-416B-A107-07763C2E2E27}"/>
    <cellStyle name="20% - Accent1 2 7 4 3 4 2 3" xfId="15433" xr:uid="{88A2B9E3-9B5B-4499-BB04-0BB1B18F7659}"/>
    <cellStyle name="20% - Accent1 2 7 4 3 4 3" xfId="15434" xr:uid="{73CAFAB4-1DFC-469C-80EC-DC655E4973DA}"/>
    <cellStyle name="20% - Accent1 2 7 4 3 4 3 2" xfId="15435" xr:uid="{ECFE320B-2813-4E1C-98C9-5BB2444FF725}"/>
    <cellStyle name="20% - Accent1 2 7 4 3 4 4" xfId="15436" xr:uid="{24D5DCC4-1AE8-4FD4-9392-B6A4ABA8E7D1}"/>
    <cellStyle name="20% - Accent1 2 7 4 3 5" xfId="15437" xr:uid="{E0BD05EA-8561-4CD9-B9B5-E419499EBAB5}"/>
    <cellStyle name="20% - Accent1 2 7 4 3 5 2" xfId="15438" xr:uid="{2BFF6186-9403-47F7-BFA0-C283A5FED53E}"/>
    <cellStyle name="20% - Accent1 2 7 4 3 5 2 2" xfId="15439" xr:uid="{CBD835EA-D97A-4F9F-9183-574DEF26459B}"/>
    <cellStyle name="20% - Accent1 2 7 4 3 5 3" xfId="15440" xr:uid="{693E8BA1-CED8-4BA1-AC22-D2B86CC1463E}"/>
    <cellStyle name="20% - Accent1 2 7 4 3 6" xfId="15441" xr:uid="{3F89D96E-FF8A-4043-A999-9AC3E706A5B3}"/>
    <cellStyle name="20% - Accent1 2 7 4 3 6 2" xfId="15442" xr:uid="{4317AA54-8D95-42CE-A058-C00EE51DA6CE}"/>
    <cellStyle name="20% - Accent1 2 7 4 3 6 2 2" xfId="15443" xr:uid="{D76E5B7D-00BE-404E-8FA3-DA0AAE708C20}"/>
    <cellStyle name="20% - Accent1 2 7 4 3 6 3" xfId="15444" xr:uid="{D30C3CC6-57F8-4A47-A8D2-714AAB6FEE18}"/>
    <cellStyle name="20% - Accent1 2 7 4 3 7" xfId="15445" xr:uid="{4581CC82-62E7-44C6-8829-F53DC191AF9D}"/>
    <cellStyle name="20% - Accent1 2 7 4 3 7 2" xfId="15446" xr:uid="{BE83FE19-1D9B-47CD-BDAE-10959E6747CB}"/>
    <cellStyle name="20% - Accent1 2 7 4 3 8" xfId="15447" xr:uid="{74A230FB-DFAD-4855-8CDB-D9C6CD71279C}"/>
    <cellStyle name="20% - Accent1 2 7 4 3 8 2" xfId="15448" xr:uid="{8B10307F-CCC0-453E-8C6E-F66BCD279D1C}"/>
    <cellStyle name="20% - Accent1 2 7 4 3 9" xfId="15449" xr:uid="{8BCAC347-7D24-48C5-AE6B-1E68E6ADFCD1}"/>
    <cellStyle name="20% - Accent1 2 7 4 4" xfId="15450" xr:uid="{DED822A5-EA19-4010-83A6-7028B4D7EB10}"/>
    <cellStyle name="20% - Accent1 2 7 4 4 2" xfId="15451" xr:uid="{D547DA64-D750-449F-96A4-D4665D10BBB5}"/>
    <cellStyle name="20% - Accent1 2 7 4 4 2 2" xfId="15452" xr:uid="{425EEF0F-60C8-4A31-83BD-3202E3DE6AFD}"/>
    <cellStyle name="20% - Accent1 2 7 4 4 2 2 2" xfId="15453" xr:uid="{33CDB4A0-2359-4877-B503-3D3F032A559A}"/>
    <cellStyle name="20% - Accent1 2 7 4 4 2 3" xfId="15454" xr:uid="{D07CC319-8031-427B-8F8E-B0E348C08BA5}"/>
    <cellStyle name="20% - Accent1 2 7 4 4 3" xfId="15455" xr:uid="{7FCF501D-FB7A-41F6-9BCF-C7F7E91E4090}"/>
    <cellStyle name="20% - Accent1 2 7 4 4 3 2" xfId="15456" xr:uid="{0A30B6EE-7CB7-48DD-AE6B-3D8051CB1316}"/>
    <cellStyle name="20% - Accent1 2 7 4 4 4" xfId="15457" xr:uid="{40B82FB2-BCC9-4A77-B3BD-366C52A628E8}"/>
    <cellStyle name="20% - Accent1 2 7 4 5" xfId="15458" xr:uid="{28AD07C8-147A-45F0-94DB-10E2BBF0A5E5}"/>
    <cellStyle name="20% - Accent1 2 7 4 5 2" xfId="15459" xr:uid="{9AEA7EAA-0011-4E0B-9F19-F98BBF8E8034}"/>
    <cellStyle name="20% - Accent1 2 7 4 5 2 2" xfId="15460" xr:uid="{C5710A47-4950-49FE-B464-844748626E31}"/>
    <cellStyle name="20% - Accent1 2 7 4 5 2 2 2" xfId="15461" xr:uid="{046CCF2E-BBB9-4565-8031-5BB62A070C15}"/>
    <cellStyle name="20% - Accent1 2 7 4 5 2 3" xfId="15462" xr:uid="{6A4D3A41-FA69-4EFE-9006-03158450C3A9}"/>
    <cellStyle name="20% - Accent1 2 7 4 5 3" xfId="15463" xr:uid="{68B7C25B-B830-4EC5-9EFD-B84A320AD70B}"/>
    <cellStyle name="20% - Accent1 2 7 4 5 3 2" xfId="15464" xr:uid="{D3E1B0F7-D593-47F8-8882-17EA98C53FB8}"/>
    <cellStyle name="20% - Accent1 2 7 4 5 4" xfId="15465" xr:uid="{DA4BB464-3F35-4A7D-95B8-472D03B0BFA3}"/>
    <cellStyle name="20% - Accent1 2 7 4 6" xfId="15466" xr:uid="{B9BC58BE-B0D2-4CA2-9B5D-4F3D03ACFD9C}"/>
    <cellStyle name="20% - Accent1 2 7 4 6 2" xfId="15467" xr:uid="{2ABF2DAD-BA12-48BA-ACFF-C8F50DD4BAEA}"/>
    <cellStyle name="20% - Accent1 2 7 4 6 2 2" xfId="15468" xr:uid="{19BEE89B-32FE-42EE-BA57-72BD1A92E882}"/>
    <cellStyle name="20% - Accent1 2 7 4 6 2 2 2" xfId="15469" xr:uid="{AC3452D1-CF79-4E9A-9DCA-EE763BAEF429}"/>
    <cellStyle name="20% - Accent1 2 7 4 6 2 3" xfId="15470" xr:uid="{04DA37D3-232E-4DBE-8009-C0AF1C99B0BC}"/>
    <cellStyle name="20% - Accent1 2 7 4 6 3" xfId="15471" xr:uid="{9244D85B-9F69-4D4F-8128-2AE9E5BC3881}"/>
    <cellStyle name="20% - Accent1 2 7 4 6 3 2" xfId="15472" xr:uid="{1E6D9428-4E09-4EDF-B364-0C37B3FF520E}"/>
    <cellStyle name="20% - Accent1 2 7 4 6 4" xfId="15473" xr:uid="{6533F3AC-894F-41D8-B15C-17EB8DE3FB88}"/>
    <cellStyle name="20% - Accent1 2 7 4 7" xfId="15474" xr:uid="{F2205947-5A6F-478B-B4EC-F1486B917631}"/>
    <cellStyle name="20% - Accent1 2 7 4 7 2" xfId="15475" xr:uid="{2E35B38F-E0D2-499F-B052-16FB3684E84E}"/>
    <cellStyle name="20% - Accent1 2 7 4 7 2 2" xfId="15476" xr:uid="{B4E1A008-FAAF-44BC-BDD7-D6C1E17E579F}"/>
    <cellStyle name="20% - Accent1 2 7 4 7 3" xfId="15477" xr:uid="{73AC598E-3B98-4ED9-B239-58EFAC953E99}"/>
    <cellStyle name="20% - Accent1 2 7 4 8" xfId="15478" xr:uid="{BF6643A5-C80A-41E8-81EB-0075F9E25262}"/>
    <cellStyle name="20% - Accent1 2 7 4 8 2" xfId="15479" xr:uid="{CE5844D9-13CE-440D-996E-CEB2E57BD633}"/>
    <cellStyle name="20% - Accent1 2 7 4 8 2 2" xfId="15480" xr:uid="{BD7F1CCA-990B-4B30-8400-9966B7940A7B}"/>
    <cellStyle name="20% - Accent1 2 7 4 8 3" xfId="15481" xr:uid="{4560293B-8EF1-4EF1-BC2D-37CF1C909A16}"/>
    <cellStyle name="20% - Accent1 2 7 4 9" xfId="15482" xr:uid="{90C903D6-0E87-4621-824E-252085921C9A}"/>
    <cellStyle name="20% - Accent1 2 7 4 9 2" xfId="15483" xr:uid="{58D384CC-A900-4652-889E-848C56BB48B3}"/>
    <cellStyle name="20% - Accent1 2 7 5" xfId="15484" xr:uid="{61D0068D-B721-4507-9D64-72F5D590627B}"/>
    <cellStyle name="20% - Accent1 2 7 5 2" xfId="15485" xr:uid="{0DFC2A04-E5A8-48B0-96D7-D2A903C8E607}"/>
    <cellStyle name="20% - Accent1 2 7 5 2 2" xfId="15486" xr:uid="{AB5DE8CA-328F-4276-B86E-A7F7B948145F}"/>
    <cellStyle name="20% - Accent1 2 7 5 2 2 2" xfId="15487" xr:uid="{5BDEC993-6A8A-4B37-A1CD-8086A8E3E794}"/>
    <cellStyle name="20% - Accent1 2 7 5 2 2 2 2" xfId="15488" xr:uid="{B6355D47-5813-42AC-9559-702602CC95B3}"/>
    <cellStyle name="20% - Accent1 2 7 5 2 2 3" xfId="15489" xr:uid="{AC633ED2-06AE-4541-AD3B-065A1D55B24A}"/>
    <cellStyle name="20% - Accent1 2 7 5 2 3" xfId="15490" xr:uid="{4681A647-5BCE-415B-BB9B-11EE457FB00A}"/>
    <cellStyle name="20% - Accent1 2 7 5 2 3 2" xfId="15491" xr:uid="{BF776BD4-C21A-40F9-81BE-8674997619CD}"/>
    <cellStyle name="20% - Accent1 2 7 5 2 4" xfId="15492" xr:uid="{3C8BB8F8-35C5-4336-BDEA-CD638842C3F9}"/>
    <cellStyle name="20% - Accent1 2 7 5 3" xfId="15493" xr:uid="{F0CE77FB-AE08-46AC-9E0E-D2A29D37B6C8}"/>
    <cellStyle name="20% - Accent1 2 7 5 3 2" xfId="15494" xr:uid="{CBFAEAC7-C4E1-473E-843E-78EE8250C5FB}"/>
    <cellStyle name="20% - Accent1 2 7 5 3 2 2" xfId="15495" xr:uid="{77CA74BF-B204-4B2D-A602-6A7FA225F39F}"/>
    <cellStyle name="20% - Accent1 2 7 5 3 2 2 2" xfId="15496" xr:uid="{D5352683-449E-4C06-B4B1-389FF45FAD62}"/>
    <cellStyle name="20% - Accent1 2 7 5 3 2 3" xfId="15497" xr:uid="{2B4E2172-F406-4796-A545-F7FCF42D481B}"/>
    <cellStyle name="20% - Accent1 2 7 5 3 3" xfId="15498" xr:uid="{8F34A478-8568-45C0-B264-249E3E8D38FC}"/>
    <cellStyle name="20% - Accent1 2 7 5 3 3 2" xfId="15499" xr:uid="{C0A79058-DFA1-4213-AFFE-103A8D750082}"/>
    <cellStyle name="20% - Accent1 2 7 5 3 4" xfId="15500" xr:uid="{111A6E63-1783-40BB-8381-0857F39CCB50}"/>
    <cellStyle name="20% - Accent1 2 7 5 4" xfId="15501" xr:uid="{7E12BDE5-92F4-4DE7-B990-D9D12616BFE3}"/>
    <cellStyle name="20% - Accent1 2 7 5 4 2" xfId="15502" xr:uid="{C07EE00D-2F3D-45ED-B1E0-93F2CD747499}"/>
    <cellStyle name="20% - Accent1 2 7 5 4 2 2" xfId="15503" xr:uid="{0F00CD50-A48E-4C2F-BC1D-AB9707DA3F0C}"/>
    <cellStyle name="20% - Accent1 2 7 5 4 2 2 2" xfId="15504" xr:uid="{08122F37-C040-437C-8B4B-EB413ADD2EBB}"/>
    <cellStyle name="20% - Accent1 2 7 5 4 2 3" xfId="15505" xr:uid="{F20CC1E5-9161-4BCB-A43E-B8A5AA8CFD1F}"/>
    <cellStyle name="20% - Accent1 2 7 5 4 3" xfId="15506" xr:uid="{F8A7F120-1908-4219-ACB4-5B9A69EBF3C2}"/>
    <cellStyle name="20% - Accent1 2 7 5 4 3 2" xfId="15507" xr:uid="{70D3D195-D34F-406D-B921-8FC71741E097}"/>
    <cellStyle name="20% - Accent1 2 7 5 4 4" xfId="15508" xr:uid="{145E65FD-30CA-4DCF-B981-5D454FE4D2E4}"/>
    <cellStyle name="20% - Accent1 2 7 5 5" xfId="15509" xr:uid="{03C8F366-DC69-466D-9E4A-F7687E6D2B82}"/>
    <cellStyle name="20% - Accent1 2 7 5 5 2" xfId="15510" xr:uid="{B4964673-9C66-4433-8C2D-1DD9EB3908A2}"/>
    <cellStyle name="20% - Accent1 2 7 5 5 2 2" xfId="15511" xr:uid="{DDAE4FE3-BFE2-4ABA-9512-2AE8EC39AC38}"/>
    <cellStyle name="20% - Accent1 2 7 5 5 3" xfId="15512" xr:uid="{5982EC0D-171E-4DCC-8F13-F4A5041E04B1}"/>
    <cellStyle name="20% - Accent1 2 7 5 6" xfId="15513" xr:uid="{0DF5EE53-67F4-4982-9EBF-ABD7B689658E}"/>
    <cellStyle name="20% - Accent1 2 7 5 6 2" xfId="15514" xr:uid="{13E43EE9-33CE-4DD6-B638-D8E286E9043F}"/>
    <cellStyle name="20% - Accent1 2 7 5 6 2 2" xfId="15515" xr:uid="{503904F7-5C2D-4188-9E61-C0082A7FDF0F}"/>
    <cellStyle name="20% - Accent1 2 7 5 6 3" xfId="15516" xr:uid="{3EC8C1FF-0476-4C64-A50C-4CB562654C26}"/>
    <cellStyle name="20% - Accent1 2 7 5 7" xfId="15517" xr:uid="{7910815A-C2AD-4F0D-A263-A73BEA0A1370}"/>
    <cellStyle name="20% - Accent1 2 7 5 7 2" xfId="15518" xr:uid="{B5B76843-DE01-40B2-8837-0C0CEB3C46A5}"/>
    <cellStyle name="20% - Accent1 2 7 5 8" xfId="15519" xr:uid="{B2AB277E-CD1D-4101-80BA-9F9C27440AE9}"/>
    <cellStyle name="20% - Accent1 2 7 5 8 2" xfId="15520" xr:uid="{22865D88-93E0-4491-B54E-7CAC9816239B}"/>
    <cellStyle name="20% - Accent1 2 7 5 9" xfId="15521" xr:uid="{374CD2C4-0F29-4EAC-BBED-C307092A22CA}"/>
    <cellStyle name="20% - Accent1 2 7 6" xfId="15522" xr:uid="{03644595-924D-4746-8BAE-491C056565A1}"/>
    <cellStyle name="20% - Accent1 2 7 6 2" xfId="15523" xr:uid="{42F1F9F0-A00D-4C4B-AA4C-B25F65B5D499}"/>
    <cellStyle name="20% - Accent1 2 7 6 2 2" xfId="15524" xr:uid="{8436AE7A-57F9-441C-A15B-A8D229C55880}"/>
    <cellStyle name="20% - Accent1 2 7 6 2 2 2" xfId="15525" xr:uid="{2A07B15C-3BD5-4D92-8E84-7441C89096DE}"/>
    <cellStyle name="20% - Accent1 2 7 6 2 2 2 2" xfId="15526" xr:uid="{5AC52BA5-3C0C-419A-9657-57BFADF752A3}"/>
    <cellStyle name="20% - Accent1 2 7 6 2 2 3" xfId="15527" xr:uid="{EAC3E062-DBFF-4DA6-A2A7-F3503594A653}"/>
    <cellStyle name="20% - Accent1 2 7 6 2 3" xfId="15528" xr:uid="{ECD704BE-CE26-4F59-A50B-950D541ACB71}"/>
    <cellStyle name="20% - Accent1 2 7 6 2 3 2" xfId="15529" xr:uid="{7AF8386B-05D4-4C69-909B-9897CCB2BB33}"/>
    <cellStyle name="20% - Accent1 2 7 6 2 4" xfId="15530" xr:uid="{9C1DA76C-8F15-4FBF-830E-CA6F6D8EBCD9}"/>
    <cellStyle name="20% - Accent1 2 7 6 3" xfId="15531" xr:uid="{42D10614-DF4F-4B87-89F4-7CC3BA325888}"/>
    <cellStyle name="20% - Accent1 2 7 6 3 2" xfId="15532" xr:uid="{04CE4564-0B59-4EF9-B22F-918B15334CF7}"/>
    <cellStyle name="20% - Accent1 2 7 6 3 2 2" xfId="15533" xr:uid="{22EA1E3B-7988-4277-BC1E-0E9990897559}"/>
    <cellStyle name="20% - Accent1 2 7 6 3 2 2 2" xfId="15534" xr:uid="{3C3304CE-3630-4EB8-910F-28E0181638B9}"/>
    <cellStyle name="20% - Accent1 2 7 6 3 2 3" xfId="15535" xr:uid="{E7B90F68-A37A-46A6-BA08-E85D5558B1FA}"/>
    <cellStyle name="20% - Accent1 2 7 6 3 3" xfId="15536" xr:uid="{5434AE03-6E65-4A09-A611-E6885BAD7709}"/>
    <cellStyle name="20% - Accent1 2 7 6 3 3 2" xfId="15537" xr:uid="{DA26816A-E2BD-4917-8138-07C5B9BD444D}"/>
    <cellStyle name="20% - Accent1 2 7 6 3 4" xfId="15538" xr:uid="{13C2B01E-CC51-47FA-A472-24CF67FB9B53}"/>
    <cellStyle name="20% - Accent1 2 7 6 4" xfId="15539" xr:uid="{D460D077-2746-4599-809A-E877FD7D5ABA}"/>
    <cellStyle name="20% - Accent1 2 7 6 4 2" xfId="15540" xr:uid="{5A7D9A0A-AA33-47E4-B723-F15260E83E87}"/>
    <cellStyle name="20% - Accent1 2 7 6 4 2 2" xfId="15541" xr:uid="{C6B97E6B-8D40-4114-A62F-237559E37569}"/>
    <cellStyle name="20% - Accent1 2 7 6 4 2 2 2" xfId="15542" xr:uid="{B1972260-AEF4-45FE-B4D1-7D602261AB37}"/>
    <cellStyle name="20% - Accent1 2 7 6 4 2 3" xfId="15543" xr:uid="{34B478B5-6EB2-49AE-A22B-9F155C999CE4}"/>
    <cellStyle name="20% - Accent1 2 7 6 4 3" xfId="15544" xr:uid="{4728B6F7-1F41-41A4-B627-659893AA8CA3}"/>
    <cellStyle name="20% - Accent1 2 7 6 4 3 2" xfId="15545" xr:uid="{B20695F9-CA92-44E7-A7AB-D98EA76C4D5E}"/>
    <cellStyle name="20% - Accent1 2 7 6 4 4" xfId="15546" xr:uid="{92938A14-F03C-456B-96BA-DC7C71BEFE94}"/>
    <cellStyle name="20% - Accent1 2 7 6 5" xfId="15547" xr:uid="{08E5A2B6-23F5-4183-AA05-98D596B1C240}"/>
    <cellStyle name="20% - Accent1 2 7 6 5 2" xfId="15548" xr:uid="{9950A35C-30E0-4695-98D3-54216A4593BE}"/>
    <cellStyle name="20% - Accent1 2 7 6 5 2 2" xfId="15549" xr:uid="{27BF2441-8AAB-4FFE-9995-60A194E4F04D}"/>
    <cellStyle name="20% - Accent1 2 7 6 5 3" xfId="15550" xr:uid="{F64303A1-F06A-47CC-B196-F7BC27DD59EF}"/>
    <cellStyle name="20% - Accent1 2 7 6 6" xfId="15551" xr:uid="{64940417-B354-4DBB-9002-11A718AFD6E3}"/>
    <cellStyle name="20% - Accent1 2 7 6 6 2" xfId="15552" xr:uid="{6E73A261-858E-469C-98C0-E5878C90F05B}"/>
    <cellStyle name="20% - Accent1 2 7 6 6 2 2" xfId="15553" xr:uid="{E3BD8E07-64CA-4210-AA8A-4FA11C83DB54}"/>
    <cellStyle name="20% - Accent1 2 7 6 6 3" xfId="15554" xr:uid="{EC2E9E9B-621F-48E7-A73B-0813CDA42620}"/>
    <cellStyle name="20% - Accent1 2 7 6 7" xfId="15555" xr:uid="{328C17CF-C622-4A13-AFD0-86AEE22728F4}"/>
    <cellStyle name="20% - Accent1 2 7 6 7 2" xfId="15556" xr:uid="{847845F0-E490-42AF-95E4-2DDD5E2BBAC0}"/>
    <cellStyle name="20% - Accent1 2 7 6 8" xfId="15557" xr:uid="{B09F30BD-10AE-4C14-BAFD-747DDB36DEA6}"/>
    <cellStyle name="20% - Accent1 2 7 6 8 2" xfId="15558" xr:uid="{659135B1-2E79-486C-9BCF-A4959D578C92}"/>
    <cellStyle name="20% - Accent1 2 7 6 9" xfId="15559" xr:uid="{A3E44FDA-08AB-44F9-B4A3-53CDAAB5FC7F}"/>
    <cellStyle name="20% - Accent1 2 7 7" xfId="15560" xr:uid="{EDA9FA13-A05A-42A9-B7D6-B78C4DBD2DC0}"/>
    <cellStyle name="20% - Accent1 2 7 7 2" xfId="15561" xr:uid="{271D6660-B8CC-4552-8AB1-A3A83DE4EF8C}"/>
    <cellStyle name="20% - Accent1 2 7 7 2 2" xfId="15562" xr:uid="{EECDA484-6DAB-4BBE-A39F-D13611D3F9FC}"/>
    <cellStyle name="20% - Accent1 2 7 7 2 2 2" xfId="15563" xr:uid="{FD835836-C3AE-420F-8014-0475022B72E2}"/>
    <cellStyle name="20% - Accent1 2 7 7 2 3" xfId="15564" xr:uid="{431CB5DB-7753-46E2-AC0C-8D2F6E602641}"/>
    <cellStyle name="20% - Accent1 2 7 7 3" xfId="15565" xr:uid="{3AA7EFBF-EEA6-46CA-B853-B1A38F231E37}"/>
    <cellStyle name="20% - Accent1 2 7 7 3 2" xfId="15566" xr:uid="{5D7AB6D1-29C4-43B5-824D-72A0A8B9C979}"/>
    <cellStyle name="20% - Accent1 2 7 7 4" xfId="15567" xr:uid="{CE193F60-A169-42E8-A17C-8FF9D3067AD0}"/>
    <cellStyle name="20% - Accent1 2 7 8" xfId="15568" xr:uid="{9ED723D3-4A78-4D4E-80B0-1ADD1026CCE1}"/>
    <cellStyle name="20% - Accent1 2 7 8 2" xfId="15569" xr:uid="{7FF6A8F4-1D14-44B6-B94B-C340FF44AE35}"/>
    <cellStyle name="20% - Accent1 2 7 8 2 2" xfId="15570" xr:uid="{5F6F2E5C-5369-43F4-9C97-351580944721}"/>
    <cellStyle name="20% - Accent1 2 7 8 2 2 2" xfId="15571" xr:uid="{CC551968-4C46-4D57-B106-B9598841F109}"/>
    <cellStyle name="20% - Accent1 2 7 8 2 3" xfId="15572" xr:uid="{C4F36535-6268-450B-BFDE-36FFC7B9C9A9}"/>
    <cellStyle name="20% - Accent1 2 7 8 3" xfId="15573" xr:uid="{AB4DF9B7-4A2B-4D53-B734-53E213BF5F66}"/>
    <cellStyle name="20% - Accent1 2 7 8 3 2" xfId="15574" xr:uid="{74516EE8-DF63-4C7C-BB91-61ED994EEC84}"/>
    <cellStyle name="20% - Accent1 2 7 8 4" xfId="15575" xr:uid="{DC5F9BC3-7A05-4A93-A071-6D8A3FCBDA19}"/>
    <cellStyle name="20% - Accent1 2 7 9" xfId="15576" xr:uid="{F2AAD105-D6E6-4E8F-90B2-CD3375AF57E4}"/>
    <cellStyle name="20% - Accent1 2 7 9 2" xfId="15577" xr:uid="{88042922-263F-4360-AC3F-A0387415AEBA}"/>
    <cellStyle name="20% - Accent1 2 7 9 2 2" xfId="15578" xr:uid="{5006F92C-9C8C-4FD0-B127-5BDD4F412B9E}"/>
    <cellStyle name="20% - Accent1 2 7 9 2 2 2" xfId="15579" xr:uid="{60871759-2EB1-4F55-BB65-23389BF80229}"/>
    <cellStyle name="20% - Accent1 2 7 9 2 3" xfId="15580" xr:uid="{C437667C-ABBB-4381-BA35-E3085E27D1F8}"/>
    <cellStyle name="20% - Accent1 2 7 9 3" xfId="15581" xr:uid="{21593FEE-7EF8-4FD9-A642-9A970296E19D}"/>
    <cellStyle name="20% - Accent1 2 7 9 3 2" xfId="15582" xr:uid="{B9099353-3996-4FB8-98E6-3855AEEC09DA}"/>
    <cellStyle name="20% - Accent1 2 7 9 4" xfId="15583" xr:uid="{35E568C0-D4AF-480B-B26E-0442A1C3A682}"/>
    <cellStyle name="20% - Accent1 2 8" xfId="15584" xr:uid="{61231D35-5785-408A-B378-B30873ED0018}"/>
    <cellStyle name="20% - Accent1 2 8 10" xfId="15585" xr:uid="{E650B289-9E63-4140-8764-C7183CABC558}"/>
    <cellStyle name="20% - Accent1 2 8 10 2" xfId="15586" xr:uid="{541456D6-8CC2-4928-9879-A19823810AFB}"/>
    <cellStyle name="20% - Accent1 2 8 11" xfId="15587" xr:uid="{A29F7ACA-AF94-4EE0-B9DB-438BD338F261}"/>
    <cellStyle name="20% - Accent1 2 8 11 2" xfId="15588" xr:uid="{1079A811-1C0E-46DD-AF37-5A681445D953}"/>
    <cellStyle name="20% - Accent1 2 8 12" xfId="15589" xr:uid="{E7238F37-DCB8-41D8-887D-0F9215444A57}"/>
    <cellStyle name="20% - Accent1 2 8 2" xfId="15590" xr:uid="{53429841-1222-4CF0-B964-B579B48512C5}"/>
    <cellStyle name="20% - Accent1 2 8 2 10" xfId="15591" xr:uid="{65A9F24C-CE34-4BCD-B2B1-F3718E602C4D}"/>
    <cellStyle name="20% - Accent1 2 8 2 10 2" xfId="15592" xr:uid="{8821DD8C-7E29-45C6-AF8C-ABC81EEFB5A3}"/>
    <cellStyle name="20% - Accent1 2 8 2 11" xfId="15593" xr:uid="{9641713F-52FC-41E9-BD82-A499BC4807C7}"/>
    <cellStyle name="20% - Accent1 2 8 2 2" xfId="15594" xr:uid="{26F97C84-CC4E-45E2-A1C7-0591D0FEA329}"/>
    <cellStyle name="20% - Accent1 2 8 2 2 2" xfId="15595" xr:uid="{63B3C563-3666-4AC4-981E-BABE184B20DA}"/>
    <cellStyle name="20% - Accent1 2 8 2 2 2 2" xfId="15596" xr:uid="{DD61EB71-6BBC-4B41-9FAD-3EB6A5D2035D}"/>
    <cellStyle name="20% - Accent1 2 8 2 2 2 2 2" xfId="15597" xr:uid="{C46875C9-63D9-4FD1-83FD-22D63B45E169}"/>
    <cellStyle name="20% - Accent1 2 8 2 2 2 2 2 2" xfId="15598" xr:uid="{6EE5FE08-A878-4001-AF65-1820CFA153BA}"/>
    <cellStyle name="20% - Accent1 2 8 2 2 2 2 3" xfId="15599" xr:uid="{31898B3B-0E3E-41C2-B4B5-453E195811F1}"/>
    <cellStyle name="20% - Accent1 2 8 2 2 2 3" xfId="15600" xr:uid="{975726B6-D8B1-4E41-ACBE-4E5A512605A4}"/>
    <cellStyle name="20% - Accent1 2 8 2 2 2 3 2" xfId="15601" xr:uid="{E96A8F6D-417E-44D7-AC57-CA70B435639A}"/>
    <cellStyle name="20% - Accent1 2 8 2 2 2 4" xfId="15602" xr:uid="{DEF4CB32-D026-41C2-81AA-553D0DD124D0}"/>
    <cellStyle name="20% - Accent1 2 8 2 2 3" xfId="15603" xr:uid="{CB2C5D3F-5057-4260-B122-9336B29826F1}"/>
    <cellStyle name="20% - Accent1 2 8 2 2 3 2" xfId="15604" xr:uid="{0E2E9DF4-AE16-4A66-B7EA-74905206EB65}"/>
    <cellStyle name="20% - Accent1 2 8 2 2 3 2 2" xfId="15605" xr:uid="{298B6DEF-5593-47FB-8E5D-9E8754F458B2}"/>
    <cellStyle name="20% - Accent1 2 8 2 2 3 2 2 2" xfId="15606" xr:uid="{37A6B3C2-E427-48BD-95DC-879D39E616AA}"/>
    <cellStyle name="20% - Accent1 2 8 2 2 3 2 3" xfId="15607" xr:uid="{7C343045-FF3B-4487-A196-74ED1CD8320B}"/>
    <cellStyle name="20% - Accent1 2 8 2 2 3 3" xfId="15608" xr:uid="{79B86697-3CA4-4D0A-BE2E-A2B8407E2B8E}"/>
    <cellStyle name="20% - Accent1 2 8 2 2 3 3 2" xfId="15609" xr:uid="{492F07EA-31BE-4223-87AB-905343909974}"/>
    <cellStyle name="20% - Accent1 2 8 2 2 3 4" xfId="15610" xr:uid="{F244389B-6C28-400F-BD12-EC2D050D457C}"/>
    <cellStyle name="20% - Accent1 2 8 2 2 4" xfId="15611" xr:uid="{4BE1A8FC-D3BF-41CA-83A6-88BC06014587}"/>
    <cellStyle name="20% - Accent1 2 8 2 2 4 2" xfId="15612" xr:uid="{3C26702B-9FAD-4208-91BE-575D54F10E3C}"/>
    <cellStyle name="20% - Accent1 2 8 2 2 4 2 2" xfId="15613" xr:uid="{895C9357-6F2A-4F16-A171-699A82E94382}"/>
    <cellStyle name="20% - Accent1 2 8 2 2 4 2 2 2" xfId="15614" xr:uid="{686C6C4E-75F9-4BA0-8464-291199EF60C0}"/>
    <cellStyle name="20% - Accent1 2 8 2 2 4 2 3" xfId="15615" xr:uid="{F67D6499-A6D6-4897-A348-7B3059209657}"/>
    <cellStyle name="20% - Accent1 2 8 2 2 4 3" xfId="15616" xr:uid="{18D7C84D-D5D2-4D5C-82C2-1745C5891BCD}"/>
    <cellStyle name="20% - Accent1 2 8 2 2 4 3 2" xfId="15617" xr:uid="{72ED7949-D174-4DEA-90C5-3B831E45972C}"/>
    <cellStyle name="20% - Accent1 2 8 2 2 4 4" xfId="15618" xr:uid="{702EBF70-B32D-4C2E-8873-87E11290796D}"/>
    <cellStyle name="20% - Accent1 2 8 2 2 5" xfId="15619" xr:uid="{9CEE5A81-508F-4284-B3FC-A87592DA1B6C}"/>
    <cellStyle name="20% - Accent1 2 8 2 2 5 2" xfId="15620" xr:uid="{575A7D25-2BFC-400A-9AA9-7F5C40E26BDD}"/>
    <cellStyle name="20% - Accent1 2 8 2 2 5 2 2" xfId="15621" xr:uid="{A0C3176E-28D9-46F8-A34E-E19A3E592AEB}"/>
    <cellStyle name="20% - Accent1 2 8 2 2 5 3" xfId="15622" xr:uid="{58BA5AA1-FC62-40B8-9122-F55DB07612D7}"/>
    <cellStyle name="20% - Accent1 2 8 2 2 6" xfId="15623" xr:uid="{ACD86BFB-EBB2-4240-996C-4E0B0D8C654E}"/>
    <cellStyle name="20% - Accent1 2 8 2 2 6 2" xfId="15624" xr:uid="{6045E014-8048-4BA1-AD68-CD2EBA4CB98D}"/>
    <cellStyle name="20% - Accent1 2 8 2 2 6 2 2" xfId="15625" xr:uid="{75FEFC46-5EB3-4946-A1D7-A5738B9543C6}"/>
    <cellStyle name="20% - Accent1 2 8 2 2 6 3" xfId="15626" xr:uid="{A3DA703C-F335-4077-8D6B-266EFC08CA96}"/>
    <cellStyle name="20% - Accent1 2 8 2 2 7" xfId="15627" xr:uid="{1890B7F5-4E40-456D-AF0C-3B3DF3F91CEF}"/>
    <cellStyle name="20% - Accent1 2 8 2 2 7 2" xfId="15628" xr:uid="{2EAAA5A0-27F0-44C4-A9C0-3AB9F9CEE2F1}"/>
    <cellStyle name="20% - Accent1 2 8 2 2 8" xfId="15629" xr:uid="{6DFAED4A-4752-41E7-8A93-B07B96BCFC71}"/>
    <cellStyle name="20% - Accent1 2 8 2 2 8 2" xfId="15630" xr:uid="{0CF217C6-209F-4A0D-AB77-A6C045DF5175}"/>
    <cellStyle name="20% - Accent1 2 8 2 2 9" xfId="15631" xr:uid="{0EFA4DC7-66C6-48AF-8EA2-F4C62F73465B}"/>
    <cellStyle name="20% - Accent1 2 8 2 3" xfId="15632" xr:uid="{848135A9-FC6B-44EA-9114-D5FFC0DEB9BD}"/>
    <cellStyle name="20% - Accent1 2 8 2 3 2" xfId="15633" xr:uid="{6DB2E5EA-FA54-4141-BCE3-E3E9B661E6D1}"/>
    <cellStyle name="20% - Accent1 2 8 2 3 2 2" xfId="15634" xr:uid="{892A6944-C019-4375-8559-759C71DC09B0}"/>
    <cellStyle name="20% - Accent1 2 8 2 3 2 2 2" xfId="15635" xr:uid="{6F09419D-0D5E-426E-AD91-9B303ECF96FF}"/>
    <cellStyle name="20% - Accent1 2 8 2 3 2 2 2 2" xfId="15636" xr:uid="{81B10567-67FC-4547-B95F-BEC36ABD91E5}"/>
    <cellStyle name="20% - Accent1 2 8 2 3 2 2 3" xfId="15637" xr:uid="{1E78811A-9F9B-4C94-B17F-CAC0E2B9E334}"/>
    <cellStyle name="20% - Accent1 2 8 2 3 2 3" xfId="15638" xr:uid="{D6160448-7CCF-4D1B-A7E1-B89ED24ACB40}"/>
    <cellStyle name="20% - Accent1 2 8 2 3 2 3 2" xfId="15639" xr:uid="{2799F542-2A0B-4924-9067-1FE9602F6D70}"/>
    <cellStyle name="20% - Accent1 2 8 2 3 2 4" xfId="15640" xr:uid="{CB388CA7-218C-42FF-9FE9-25AFD06DDC22}"/>
    <cellStyle name="20% - Accent1 2 8 2 3 3" xfId="15641" xr:uid="{0B045F42-75CB-4B78-A9BC-34105233EE3C}"/>
    <cellStyle name="20% - Accent1 2 8 2 3 3 2" xfId="15642" xr:uid="{D4868908-A5B6-4B5D-B8F3-0F813D15E131}"/>
    <cellStyle name="20% - Accent1 2 8 2 3 3 2 2" xfId="15643" xr:uid="{B876AE79-D3AD-44CA-9880-A435017B5C4C}"/>
    <cellStyle name="20% - Accent1 2 8 2 3 3 2 2 2" xfId="15644" xr:uid="{A21E0F56-E009-46C3-B522-FDF32E7B119E}"/>
    <cellStyle name="20% - Accent1 2 8 2 3 3 2 3" xfId="15645" xr:uid="{B0FCDC55-ECA2-4094-9F49-2376BB083F37}"/>
    <cellStyle name="20% - Accent1 2 8 2 3 3 3" xfId="15646" xr:uid="{AF7038B6-5517-4CCA-BF27-8C956A6C5BF6}"/>
    <cellStyle name="20% - Accent1 2 8 2 3 3 3 2" xfId="15647" xr:uid="{9B90F351-8479-4716-B099-EE23C2BFBD91}"/>
    <cellStyle name="20% - Accent1 2 8 2 3 3 4" xfId="15648" xr:uid="{062C66D1-C759-47ED-BC4C-95F9E1014A54}"/>
    <cellStyle name="20% - Accent1 2 8 2 3 4" xfId="15649" xr:uid="{5EA36957-B4B7-4E20-AD46-65CFC0FA802F}"/>
    <cellStyle name="20% - Accent1 2 8 2 3 4 2" xfId="15650" xr:uid="{C3992CD4-7F16-461E-AA41-4E43EBD0AFE1}"/>
    <cellStyle name="20% - Accent1 2 8 2 3 4 2 2" xfId="15651" xr:uid="{9B971782-0A3F-40CB-B340-868A0CD40A1F}"/>
    <cellStyle name="20% - Accent1 2 8 2 3 4 2 2 2" xfId="15652" xr:uid="{9C100BC1-354D-4475-80CC-219040E80ED4}"/>
    <cellStyle name="20% - Accent1 2 8 2 3 4 2 3" xfId="15653" xr:uid="{12E702AF-4A29-4E61-A10F-34CC168F653E}"/>
    <cellStyle name="20% - Accent1 2 8 2 3 4 3" xfId="15654" xr:uid="{9A873F2B-E283-45D8-B318-86E8AF2F8C4A}"/>
    <cellStyle name="20% - Accent1 2 8 2 3 4 3 2" xfId="15655" xr:uid="{7D41CB94-3C02-47D1-8E42-E45DBAC855FC}"/>
    <cellStyle name="20% - Accent1 2 8 2 3 4 4" xfId="15656" xr:uid="{AE4EC903-24B4-40A6-8385-98E5C9F71208}"/>
    <cellStyle name="20% - Accent1 2 8 2 3 5" xfId="15657" xr:uid="{764951F9-BD2A-4306-9CFE-6ED10D44935D}"/>
    <cellStyle name="20% - Accent1 2 8 2 3 5 2" xfId="15658" xr:uid="{497CCE37-A432-4470-A86B-3F312B0D9CA0}"/>
    <cellStyle name="20% - Accent1 2 8 2 3 5 2 2" xfId="15659" xr:uid="{CDA33E7D-FC10-4421-8A0E-0A6578E099EC}"/>
    <cellStyle name="20% - Accent1 2 8 2 3 5 3" xfId="15660" xr:uid="{35D90A74-62B1-4B88-8F81-A385219BF3AE}"/>
    <cellStyle name="20% - Accent1 2 8 2 3 6" xfId="15661" xr:uid="{04E49360-BAB6-4E9A-ACD4-309104B4C543}"/>
    <cellStyle name="20% - Accent1 2 8 2 3 6 2" xfId="15662" xr:uid="{D1DB4297-3E12-425C-9081-B4C445871B00}"/>
    <cellStyle name="20% - Accent1 2 8 2 3 6 2 2" xfId="15663" xr:uid="{F51E8E1F-E4E7-40FB-9C6B-FDF50A317C6A}"/>
    <cellStyle name="20% - Accent1 2 8 2 3 6 3" xfId="15664" xr:uid="{3EEDE463-E7B4-484E-A403-8D85B1CFF093}"/>
    <cellStyle name="20% - Accent1 2 8 2 3 7" xfId="15665" xr:uid="{4E486C86-572B-4241-80D1-0AA20C8BBB7D}"/>
    <cellStyle name="20% - Accent1 2 8 2 3 7 2" xfId="15666" xr:uid="{1FEA6C2D-25F5-4C1A-A3B5-0DF4B7BC8EA7}"/>
    <cellStyle name="20% - Accent1 2 8 2 3 8" xfId="15667" xr:uid="{BAEE4667-DF06-46E3-8426-98F6D81F1F0F}"/>
    <cellStyle name="20% - Accent1 2 8 2 3 8 2" xfId="15668" xr:uid="{AEB5F00A-64B2-4DB5-A5B7-7863E521957A}"/>
    <cellStyle name="20% - Accent1 2 8 2 3 9" xfId="15669" xr:uid="{FE03FB5B-B12E-42BB-B661-F322F5DE8C00}"/>
    <cellStyle name="20% - Accent1 2 8 2 4" xfId="15670" xr:uid="{6F06A8AC-121D-4E31-9600-9A9FAA23C853}"/>
    <cellStyle name="20% - Accent1 2 8 2 4 2" xfId="15671" xr:uid="{87F06187-70C9-4A5A-B82F-13F1C9425C81}"/>
    <cellStyle name="20% - Accent1 2 8 2 4 2 2" xfId="15672" xr:uid="{8F5D20A2-F077-4BF8-ABA6-6017D21DBFFB}"/>
    <cellStyle name="20% - Accent1 2 8 2 4 2 2 2" xfId="15673" xr:uid="{B14FA65E-4C43-477E-B94D-89C83A4997EE}"/>
    <cellStyle name="20% - Accent1 2 8 2 4 2 3" xfId="15674" xr:uid="{F52B7FEA-0CA0-49B7-A659-E1E57235DC30}"/>
    <cellStyle name="20% - Accent1 2 8 2 4 3" xfId="15675" xr:uid="{CC810492-3ED0-4CD0-BA23-EB73EBF3E52C}"/>
    <cellStyle name="20% - Accent1 2 8 2 4 3 2" xfId="15676" xr:uid="{909D925D-C315-4C0E-99AB-A5CFF8DF5E0B}"/>
    <cellStyle name="20% - Accent1 2 8 2 4 4" xfId="15677" xr:uid="{FA9460F0-D24C-4CC4-A7E3-110DCE558B43}"/>
    <cellStyle name="20% - Accent1 2 8 2 5" xfId="15678" xr:uid="{5906CF70-51CB-464A-875D-372501CED67C}"/>
    <cellStyle name="20% - Accent1 2 8 2 5 2" xfId="15679" xr:uid="{5482C45E-2AFB-4A38-BCF6-36FA5DB9017D}"/>
    <cellStyle name="20% - Accent1 2 8 2 5 2 2" xfId="15680" xr:uid="{057EAC46-B658-4AD3-A7F3-9942FCAAE43A}"/>
    <cellStyle name="20% - Accent1 2 8 2 5 2 2 2" xfId="15681" xr:uid="{BACC9DBD-6EB0-4749-9421-F3BD6D955A13}"/>
    <cellStyle name="20% - Accent1 2 8 2 5 2 3" xfId="15682" xr:uid="{4D1FE8B0-27B4-47E7-9D53-93150CECE5D8}"/>
    <cellStyle name="20% - Accent1 2 8 2 5 3" xfId="15683" xr:uid="{B09EA778-8BA9-42C1-A24D-68A77952B20F}"/>
    <cellStyle name="20% - Accent1 2 8 2 5 3 2" xfId="15684" xr:uid="{0EB38DBB-F820-4934-99B4-2CEA38314F9C}"/>
    <cellStyle name="20% - Accent1 2 8 2 5 4" xfId="15685" xr:uid="{004C0E7C-5E25-4E95-9A55-29B7BC3B1FFE}"/>
    <cellStyle name="20% - Accent1 2 8 2 6" xfId="15686" xr:uid="{1DE3FD52-EAAD-44C5-A2DE-B7589FB8C061}"/>
    <cellStyle name="20% - Accent1 2 8 2 6 2" xfId="15687" xr:uid="{173058A1-1CFA-48A2-A124-899BFBDDA411}"/>
    <cellStyle name="20% - Accent1 2 8 2 6 2 2" xfId="15688" xr:uid="{213F1E02-BFD2-4B2A-982D-9BF398C5F9B5}"/>
    <cellStyle name="20% - Accent1 2 8 2 6 2 2 2" xfId="15689" xr:uid="{D885E59D-9546-49EF-A23B-8FE6EC9CE662}"/>
    <cellStyle name="20% - Accent1 2 8 2 6 2 3" xfId="15690" xr:uid="{6352E644-06B9-46A2-8AAE-E04D4D0DA8DF}"/>
    <cellStyle name="20% - Accent1 2 8 2 6 3" xfId="15691" xr:uid="{8E163057-E948-4E7E-812C-79BF76E6CDBA}"/>
    <cellStyle name="20% - Accent1 2 8 2 6 3 2" xfId="15692" xr:uid="{CA628DE5-20CD-4473-ABDF-3D26C5287543}"/>
    <cellStyle name="20% - Accent1 2 8 2 6 4" xfId="15693" xr:uid="{2CF66C04-E54E-406A-AAFE-8FBBACA667ED}"/>
    <cellStyle name="20% - Accent1 2 8 2 7" xfId="15694" xr:uid="{6735DAD8-9D26-46D0-AC28-7565AB715B7A}"/>
    <cellStyle name="20% - Accent1 2 8 2 7 2" xfId="15695" xr:uid="{9A6DC943-09DA-4F7A-ADD8-AB4BCB519473}"/>
    <cellStyle name="20% - Accent1 2 8 2 7 2 2" xfId="15696" xr:uid="{92927275-4EB8-4DC2-A193-6D2E673901AA}"/>
    <cellStyle name="20% - Accent1 2 8 2 7 3" xfId="15697" xr:uid="{80BAB72E-0AFF-4FDE-961F-0859504440F3}"/>
    <cellStyle name="20% - Accent1 2 8 2 8" xfId="15698" xr:uid="{53695EB8-65CB-4BF6-83D9-EF3B68D41A44}"/>
    <cellStyle name="20% - Accent1 2 8 2 8 2" xfId="15699" xr:uid="{1051294E-6E4F-4BB5-806E-C230F462996E}"/>
    <cellStyle name="20% - Accent1 2 8 2 8 2 2" xfId="15700" xr:uid="{B9EC9A23-172E-4F67-BD26-7A03BAC82D2F}"/>
    <cellStyle name="20% - Accent1 2 8 2 8 3" xfId="15701" xr:uid="{16F94F76-6DB0-496E-8ED9-9EC4843420D2}"/>
    <cellStyle name="20% - Accent1 2 8 2 9" xfId="15702" xr:uid="{C82BAC8A-2B12-45CC-96CC-B92A6B3C958C}"/>
    <cellStyle name="20% - Accent1 2 8 2 9 2" xfId="15703" xr:uid="{B0B28086-DCE2-4D28-ABC7-EE250803E4AF}"/>
    <cellStyle name="20% - Accent1 2 8 3" xfId="15704" xr:uid="{8E7BD214-A96A-44C0-BD50-9BBDAFC6A87E}"/>
    <cellStyle name="20% - Accent1 2 8 3 2" xfId="15705" xr:uid="{A8D20AE6-1E1E-422E-AB79-F5CBD20D1B8F}"/>
    <cellStyle name="20% - Accent1 2 8 3 2 2" xfId="15706" xr:uid="{790A4524-4369-4E19-A61C-5A9B43B17617}"/>
    <cellStyle name="20% - Accent1 2 8 3 2 2 2" xfId="15707" xr:uid="{AE6F0FE2-C6E8-4CA5-82CD-C3373644B8C9}"/>
    <cellStyle name="20% - Accent1 2 8 3 2 2 2 2" xfId="15708" xr:uid="{354D6399-C648-4BD9-9383-55A243EA2579}"/>
    <cellStyle name="20% - Accent1 2 8 3 2 2 3" xfId="15709" xr:uid="{E5C57B75-8F9C-4922-850A-C1528F1E2593}"/>
    <cellStyle name="20% - Accent1 2 8 3 2 3" xfId="15710" xr:uid="{ADC236AE-9150-40DE-A552-730F0A273F39}"/>
    <cellStyle name="20% - Accent1 2 8 3 2 3 2" xfId="15711" xr:uid="{49C7F488-565B-4FEA-A96D-8D545ADE0E4E}"/>
    <cellStyle name="20% - Accent1 2 8 3 2 4" xfId="15712" xr:uid="{461CFEE7-76F9-4623-A85E-B60E43B2A48F}"/>
    <cellStyle name="20% - Accent1 2 8 3 3" xfId="15713" xr:uid="{0C0FB1E3-81EF-4CCB-BAA8-7C5FB8D3B378}"/>
    <cellStyle name="20% - Accent1 2 8 3 3 2" xfId="15714" xr:uid="{0E8C9245-D02E-4A5E-983F-94C5AFD8DE56}"/>
    <cellStyle name="20% - Accent1 2 8 3 3 2 2" xfId="15715" xr:uid="{2B03F14C-BACF-431C-AE0B-E008D68CCC3E}"/>
    <cellStyle name="20% - Accent1 2 8 3 3 2 2 2" xfId="15716" xr:uid="{8ABF7848-9C6D-4C20-8392-340E11AF44FD}"/>
    <cellStyle name="20% - Accent1 2 8 3 3 2 3" xfId="15717" xr:uid="{C6251B99-325C-45C4-8AC1-91E7C6997EBD}"/>
    <cellStyle name="20% - Accent1 2 8 3 3 3" xfId="15718" xr:uid="{5F36DDE4-BEC4-45F5-A050-F71D7EE9CE25}"/>
    <cellStyle name="20% - Accent1 2 8 3 3 3 2" xfId="15719" xr:uid="{4D515589-568A-4D67-A08F-5B43727CAF8F}"/>
    <cellStyle name="20% - Accent1 2 8 3 3 4" xfId="15720" xr:uid="{35E919FA-512E-44E9-9F0C-F58752648ED2}"/>
    <cellStyle name="20% - Accent1 2 8 3 4" xfId="15721" xr:uid="{6712F722-5AAD-4B92-9EF7-4B7ACC4EB7A5}"/>
    <cellStyle name="20% - Accent1 2 8 3 4 2" xfId="15722" xr:uid="{B12DD918-B697-41EA-AFC5-787ACD1C4A88}"/>
    <cellStyle name="20% - Accent1 2 8 3 4 2 2" xfId="15723" xr:uid="{EB828C33-15D4-4FB7-8517-F29083DE5409}"/>
    <cellStyle name="20% - Accent1 2 8 3 4 2 2 2" xfId="15724" xr:uid="{660DEB03-AE34-459F-8D07-7FA1335AD27F}"/>
    <cellStyle name="20% - Accent1 2 8 3 4 2 3" xfId="15725" xr:uid="{4337FA67-403C-44D5-B37D-FE200247E35B}"/>
    <cellStyle name="20% - Accent1 2 8 3 4 3" xfId="15726" xr:uid="{D550E778-370F-4F87-A896-E7B9A818B359}"/>
    <cellStyle name="20% - Accent1 2 8 3 4 3 2" xfId="15727" xr:uid="{825878AD-2B4E-4F65-BD7F-E663124AEC13}"/>
    <cellStyle name="20% - Accent1 2 8 3 4 4" xfId="15728" xr:uid="{5C5E8371-CF46-4341-B1F2-5FD10519EF88}"/>
    <cellStyle name="20% - Accent1 2 8 3 5" xfId="15729" xr:uid="{F070C7A5-F74C-4E8C-875E-919795728471}"/>
    <cellStyle name="20% - Accent1 2 8 3 5 2" xfId="15730" xr:uid="{6813E0C8-44EB-4515-A6BC-B1C9AC5A5FAB}"/>
    <cellStyle name="20% - Accent1 2 8 3 5 2 2" xfId="15731" xr:uid="{19F78FB6-20C0-4062-9641-0A72B4B4489E}"/>
    <cellStyle name="20% - Accent1 2 8 3 5 3" xfId="15732" xr:uid="{8159AB3D-1CD4-4E0F-A3D3-1E4BFB4C8C4B}"/>
    <cellStyle name="20% - Accent1 2 8 3 6" xfId="15733" xr:uid="{587A9B7A-DB62-4660-A54B-EFE1C9CB7374}"/>
    <cellStyle name="20% - Accent1 2 8 3 6 2" xfId="15734" xr:uid="{7627A93D-6732-4821-BD38-99D681CC75FD}"/>
    <cellStyle name="20% - Accent1 2 8 3 6 2 2" xfId="15735" xr:uid="{F8CF178D-FC07-4641-B5EB-83CC2DFAE21F}"/>
    <cellStyle name="20% - Accent1 2 8 3 6 3" xfId="15736" xr:uid="{6C730846-5C55-416F-9514-13425B346A01}"/>
    <cellStyle name="20% - Accent1 2 8 3 7" xfId="15737" xr:uid="{3A133FA8-654F-4870-AF20-FBFE5111D355}"/>
    <cellStyle name="20% - Accent1 2 8 3 7 2" xfId="15738" xr:uid="{6AB2CAA0-EBAD-4F1F-BF86-FF3F5986DEA7}"/>
    <cellStyle name="20% - Accent1 2 8 3 8" xfId="15739" xr:uid="{6A808B50-56B3-46E6-AF93-CF06F3C51050}"/>
    <cellStyle name="20% - Accent1 2 8 3 8 2" xfId="15740" xr:uid="{4BB2F8B2-BFB5-4006-AF13-0F825E5B8F72}"/>
    <cellStyle name="20% - Accent1 2 8 3 9" xfId="15741" xr:uid="{6C5088EA-E563-4B1B-AEC5-13534BADE311}"/>
    <cellStyle name="20% - Accent1 2 8 4" xfId="15742" xr:uid="{D33B11C6-94DB-45CD-B198-3F56B666DA96}"/>
    <cellStyle name="20% - Accent1 2 8 4 2" xfId="15743" xr:uid="{DC3AC21B-B207-499C-A8CD-884FF3E89EF8}"/>
    <cellStyle name="20% - Accent1 2 8 4 2 2" xfId="15744" xr:uid="{AB1CEC91-F08C-4FFE-8DE2-B4895ABC867B}"/>
    <cellStyle name="20% - Accent1 2 8 4 2 2 2" xfId="15745" xr:uid="{CF94DF4B-C70B-4C6D-81ED-813F24D487C9}"/>
    <cellStyle name="20% - Accent1 2 8 4 2 2 2 2" xfId="15746" xr:uid="{3DCD8006-F2BC-4D57-96BC-CED141FF3B8D}"/>
    <cellStyle name="20% - Accent1 2 8 4 2 2 3" xfId="15747" xr:uid="{F1445FBA-0E34-4F1B-A2A7-C8DF97C74BA1}"/>
    <cellStyle name="20% - Accent1 2 8 4 2 3" xfId="15748" xr:uid="{7DBEA930-284F-4A80-8647-ED3CC736A08A}"/>
    <cellStyle name="20% - Accent1 2 8 4 2 3 2" xfId="15749" xr:uid="{A3F1935F-FA9E-453D-88EE-D7A7A8621798}"/>
    <cellStyle name="20% - Accent1 2 8 4 2 4" xfId="15750" xr:uid="{37633ECB-38C1-4269-ACA4-7521B5DA781D}"/>
    <cellStyle name="20% - Accent1 2 8 4 3" xfId="15751" xr:uid="{943859C0-F190-4A14-B88C-BCEFD26D3591}"/>
    <cellStyle name="20% - Accent1 2 8 4 3 2" xfId="15752" xr:uid="{07EBF1B7-E4F3-4458-9A75-952D0C98ECDB}"/>
    <cellStyle name="20% - Accent1 2 8 4 3 2 2" xfId="15753" xr:uid="{80C9BA10-D37A-48E9-9FB1-A113D7055CF2}"/>
    <cellStyle name="20% - Accent1 2 8 4 3 2 2 2" xfId="15754" xr:uid="{7B594575-DC53-4BDD-9280-8D030E620B8A}"/>
    <cellStyle name="20% - Accent1 2 8 4 3 2 3" xfId="15755" xr:uid="{0D391A4F-F7B0-4627-BAB3-6148CC233337}"/>
    <cellStyle name="20% - Accent1 2 8 4 3 3" xfId="15756" xr:uid="{568113D0-6283-41ED-8831-D51F57FE7238}"/>
    <cellStyle name="20% - Accent1 2 8 4 3 3 2" xfId="15757" xr:uid="{EF5DAE1C-2819-46D9-A44A-3E787D9B4C1B}"/>
    <cellStyle name="20% - Accent1 2 8 4 3 4" xfId="15758" xr:uid="{18BC502C-2C93-403C-8FC8-B7F57496481B}"/>
    <cellStyle name="20% - Accent1 2 8 4 4" xfId="15759" xr:uid="{CEB66644-9562-4F05-85EF-DE12DDE425B0}"/>
    <cellStyle name="20% - Accent1 2 8 4 4 2" xfId="15760" xr:uid="{99F11190-7B78-4425-B614-DA1AFD139EF0}"/>
    <cellStyle name="20% - Accent1 2 8 4 4 2 2" xfId="15761" xr:uid="{60A96201-B84C-45FE-84EB-FF67FD6EC35B}"/>
    <cellStyle name="20% - Accent1 2 8 4 4 2 2 2" xfId="15762" xr:uid="{55958A35-17E7-4DD0-9FC0-A60E42008ABD}"/>
    <cellStyle name="20% - Accent1 2 8 4 4 2 3" xfId="15763" xr:uid="{EA644A80-5062-49A9-999A-137F3673ED10}"/>
    <cellStyle name="20% - Accent1 2 8 4 4 3" xfId="15764" xr:uid="{369FB758-A966-4A72-8FE8-C2E8615629B6}"/>
    <cellStyle name="20% - Accent1 2 8 4 4 3 2" xfId="15765" xr:uid="{2E2B9E34-80DB-4991-B089-452E6975BF93}"/>
    <cellStyle name="20% - Accent1 2 8 4 4 4" xfId="15766" xr:uid="{0320BF29-6853-4CF6-9338-202DCA8A27F9}"/>
    <cellStyle name="20% - Accent1 2 8 4 5" xfId="15767" xr:uid="{1FAB526B-1B09-4428-ADD3-D251E9B3467F}"/>
    <cellStyle name="20% - Accent1 2 8 4 5 2" xfId="15768" xr:uid="{9C7A16FA-6E79-4ECA-AF10-663A4129552A}"/>
    <cellStyle name="20% - Accent1 2 8 4 5 2 2" xfId="15769" xr:uid="{DFF4158F-386A-493E-AE4F-C4B39CBC1115}"/>
    <cellStyle name="20% - Accent1 2 8 4 5 3" xfId="15770" xr:uid="{0F315D14-4B9D-4AC4-8040-38329D7B9422}"/>
    <cellStyle name="20% - Accent1 2 8 4 6" xfId="15771" xr:uid="{5283FFEB-47C0-4613-ABB1-7E6D14621A20}"/>
    <cellStyle name="20% - Accent1 2 8 4 6 2" xfId="15772" xr:uid="{6FF94C9D-6FAA-41D7-A3C1-D75E0E2564DD}"/>
    <cellStyle name="20% - Accent1 2 8 4 6 2 2" xfId="15773" xr:uid="{410BB9A6-25A8-490A-8691-AF6604E9ACA2}"/>
    <cellStyle name="20% - Accent1 2 8 4 6 3" xfId="15774" xr:uid="{7BC0C395-1AA6-44EB-8584-48900F7EDE17}"/>
    <cellStyle name="20% - Accent1 2 8 4 7" xfId="15775" xr:uid="{88A06626-BE49-4C4C-8151-2B9234346337}"/>
    <cellStyle name="20% - Accent1 2 8 4 7 2" xfId="15776" xr:uid="{BAE3C1B7-404A-4D37-9DF5-66AD15C5866B}"/>
    <cellStyle name="20% - Accent1 2 8 4 8" xfId="15777" xr:uid="{69E1C139-9798-4C3F-8A16-7ECB833EF74B}"/>
    <cellStyle name="20% - Accent1 2 8 4 8 2" xfId="15778" xr:uid="{C75D7902-B354-40CF-9BB1-F2E48010F380}"/>
    <cellStyle name="20% - Accent1 2 8 4 9" xfId="15779" xr:uid="{0F554A3F-4E1C-45C9-9C25-0832E81859E5}"/>
    <cellStyle name="20% - Accent1 2 8 5" xfId="15780" xr:uid="{A9BFC791-956A-406E-8786-766E685A2C57}"/>
    <cellStyle name="20% - Accent1 2 8 5 2" xfId="15781" xr:uid="{EF18531B-A993-4A7F-AF83-2005F2E1867E}"/>
    <cellStyle name="20% - Accent1 2 8 5 2 2" xfId="15782" xr:uid="{64736BCD-439A-43F1-ACCC-510CB8C61CFE}"/>
    <cellStyle name="20% - Accent1 2 8 5 2 2 2" xfId="15783" xr:uid="{CDDB8EBB-02E2-462C-9FCD-6998C9E839E5}"/>
    <cellStyle name="20% - Accent1 2 8 5 2 3" xfId="15784" xr:uid="{40798DDF-3231-451A-B0B4-D843E06D9BC0}"/>
    <cellStyle name="20% - Accent1 2 8 5 3" xfId="15785" xr:uid="{89059FC5-D6D9-47F2-8B2D-B3EEEDC9EB90}"/>
    <cellStyle name="20% - Accent1 2 8 5 3 2" xfId="15786" xr:uid="{98768F2F-7B64-4A6E-9152-7ABFD8816BD7}"/>
    <cellStyle name="20% - Accent1 2 8 5 4" xfId="15787" xr:uid="{860AA03A-572C-45E7-9144-46B1965CD194}"/>
    <cellStyle name="20% - Accent1 2 8 6" xfId="15788" xr:uid="{A75B2A49-8EDB-4190-A715-6F564FC25405}"/>
    <cellStyle name="20% - Accent1 2 8 6 2" xfId="15789" xr:uid="{C0919F3E-95E2-43D8-AC11-39E47952FE58}"/>
    <cellStyle name="20% - Accent1 2 8 6 2 2" xfId="15790" xr:uid="{C329EB78-731A-4D83-A661-A33570BB2A05}"/>
    <cellStyle name="20% - Accent1 2 8 6 2 2 2" xfId="15791" xr:uid="{64EAB15B-1200-49AC-AA5A-06160238B5F9}"/>
    <cellStyle name="20% - Accent1 2 8 6 2 3" xfId="15792" xr:uid="{9749E229-B91B-4CCE-89BF-BB90FBEA0C86}"/>
    <cellStyle name="20% - Accent1 2 8 6 3" xfId="15793" xr:uid="{97ACD533-A4FF-47A5-A6B0-D4C498904736}"/>
    <cellStyle name="20% - Accent1 2 8 6 3 2" xfId="15794" xr:uid="{FF143A5D-CC02-4155-A8EE-D1D4F5FBFA9E}"/>
    <cellStyle name="20% - Accent1 2 8 6 4" xfId="15795" xr:uid="{60A20449-5002-4EF0-8AC8-310CC2062F5B}"/>
    <cellStyle name="20% - Accent1 2 8 7" xfId="15796" xr:uid="{03CC443E-1EDE-4027-BAA5-0A727561A343}"/>
    <cellStyle name="20% - Accent1 2 8 7 2" xfId="15797" xr:uid="{4D989A1A-B66D-41BB-9996-B3EA01B18529}"/>
    <cellStyle name="20% - Accent1 2 8 7 2 2" xfId="15798" xr:uid="{0C54C96F-6384-409A-B943-0A135FE7838D}"/>
    <cellStyle name="20% - Accent1 2 8 7 2 2 2" xfId="15799" xr:uid="{C879C81F-A52C-47D4-8AD3-CDC4D013C0B9}"/>
    <cellStyle name="20% - Accent1 2 8 7 2 3" xfId="15800" xr:uid="{C0745FED-0C10-4554-874F-A52240D6310A}"/>
    <cellStyle name="20% - Accent1 2 8 7 3" xfId="15801" xr:uid="{1EDF59E1-C10C-4AE2-B37B-D70F2C1BE4E2}"/>
    <cellStyle name="20% - Accent1 2 8 7 3 2" xfId="15802" xr:uid="{4F9C1067-CE84-4049-A3E7-919ACA01D7C3}"/>
    <cellStyle name="20% - Accent1 2 8 7 4" xfId="15803" xr:uid="{C18BD5DC-3C6A-406C-8E0D-4732E1E4F207}"/>
    <cellStyle name="20% - Accent1 2 8 8" xfId="15804" xr:uid="{C89D1A49-3FA4-486E-AE23-1CC88EEC0CC0}"/>
    <cellStyle name="20% - Accent1 2 8 8 2" xfId="15805" xr:uid="{4B11E73E-2C54-427A-B566-87B6C1615924}"/>
    <cellStyle name="20% - Accent1 2 8 8 2 2" xfId="15806" xr:uid="{212F5915-B186-4551-9612-8D261D09B316}"/>
    <cellStyle name="20% - Accent1 2 8 8 3" xfId="15807" xr:uid="{B2675CCD-5F16-4AD4-832C-EC8C641CE1BD}"/>
    <cellStyle name="20% - Accent1 2 8 9" xfId="15808" xr:uid="{F321D909-0B05-483D-A13A-5289DBDBC59F}"/>
    <cellStyle name="20% - Accent1 2 8 9 2" xfId="15809" xr:uid="{83AC5921-1B00-4A31-BB89-5E25DD1269C2}"/>
    <cellStyle name="20% - Accent1 2 8 9 2 2" xfId="15810" xr:uid="{8F60C819-EF9E-424C-9736-0E527366B9A6}"/>
    <cellStyle name="20% - Accent1 2 8 9 3" xfId="15811" xr:uid="{28F9FC3C-DBAC-4DCA-9A0C-8B07F3F5D342}"/>
    <cellStyle name="20% - Accent1 2 9" xfId="15812" xr:uid="{C6CD8457-856C-4167-A704-4BCD19202147}"/>
    <cellStyle name="20% - Accent1 2 9 10" xfId="15813" xr:uid="{47A473EC-2C22-4F58-83F3-C5438903F2DF}"/>
    <cellStyle name="20% - Accent1 2 9 10 2" xfId="15814" xr:uid="{81058664-F2A5-43E8-A2B2-4813F40C19B7}"/>
    <cellStyle name="20% - Accent1 2 9 11" xfId="15815" xr:uid="{AACF6F9A-814A-467A-8BBF-9842DCE38132}"/>
    <cellStyle name="20% - Accent1 2 9 2" xfId="15816" xr:uid="{265C46E1-C3C8-4BA9-A013-A15FA635472D}"/>
    <cellStyle name="20% - Accent1 2 9 2 2" xfId="15817" xr:uid="{0CBD33D2-F2C0-4215-9B0A-44624ACBE9B7}"/>
    <cellStyle name="20% - Accent1 2 9 2 2 2" xfId="15818" xr:uid="{D4AE26DC-6689-4D71-9B63-8BA80A108912}"/>
    <cellStyle name="20% - Accent1 2 9 2 2 2 2" xfId="15819" xr:uid="{B29B0FB1-FFDD-4892-AD77-8F50B842CD98}"/>
    <cellStyle name="20% - Accent1 2 9 2 2 2 2 2" xfId="15820" xr:uid="{A43844AA-C1A3-42E3-BDBC-43737122EAD9}"/>
    <cellStyle name="20% - Accent1 2 9 2 2 2 3" xfId="15821" xr:uid="{973E6654-1A7B-4E3D-8FAF-838E003D716F}"/>
    <cellStyle name="20% - Accent1 2 9 2 2 3" xfId="15822" xr:uid="{0F1F36A9-063B-40DC-861E-313318FE9E3B}"/>
    <cellStyle name="20% - Accent1 2 9 2 2 3 2" xfId="15823" xr:uid="{A0630F6A-F7C5-48DC-B511-AD5C564D9F6D}"/>
    <cellStyle name="20% - Accent1 2 9 2 2 4" xfId="15824" xr:uid="{2611D976-505D-42FE-9B02-0554C361FDAA}"/>
    <cellStyle name="20% - Accent1 2 9 2 3" xfId="15825" xr:uid="{AFE00673-3C64-43F5-A1D0-055A7E6480BA}"/>
    <cellStyle name="20% - Accent1 2 9 2 3 2" xfId="15826" xr:uid="{3E5FDB53-6AEE-416D-8225-D01262A0F899}"/>
    <cellStyle name="20% - Accent1 2 9 2 3 2 2" xfId="15827" xr:uid="{99BD867F-250E-4F2F-A472-F0721E1A36FD}"/>
    <cellStyle name="20% - Accent1 2 9 2 3 2 2 2" xfId="15828" xr:uid="{E55254AC-A0EC-4D2D-B7D1-0E2FAF556C6F}"/>
    <cellStyle name="20% - Accent1 2 9 2 3 2 3" xfId="15829" xr:uid="{45C4D6CA-213A-4016-A440-8A8F29B6E1ED}"/>
    <cellStyle name="20% - Accent1 2 9 2 3 3" xfId="15830" xr:uid="{657079F1-B0CA-4D4F-9DC9-4B01D5385F1D}"/>
    <cellStyle name="20% - Accent1 2 9 2 3 3 2" xfId="15831" xr:uid="{9D404572-CBEA-4F86-9C4E-BEAFCB497A16}"/>
    <cellStyle name="20% - Accent1 2 9 2 3 4" xfId="15832" xr:uid="{64460B5C-26CE-491F-AF07-0B7EDF41934D}"/>
    <cellStyle name="20% - Accent1 2 9 2 4" xfId="15833" xr:uid="{6145EFD2-A4B5-4732-82AD-290FF720253F}"/>
    <cellStyle name="20% - Accent1 2 9 2 4 2" xfId="15834" xr:uid="{1E7B7254-4855-492C-9952-F9B66D1B4B44}"/>
    <cellStyle name="20% - Accent1 2 9 2 4 2 2" xfId="15835" xr:uid="{2ADE9576-B183-41FE-B4DD-14BE49D614A0}"/>
    <cellStyle name="20% - Accent1 2 9 2 4 2 2 2" xfId="15836" xr:uid="{E052F0D5-4197-4228-8D21-80C9C8F03495}"/>
    <cellStyle name="20% - Accent1 2 9 2 4 2 3" xfId="15837" xr:uid="{EDB0A940-7D90-449B-B668-C9E4AC55B440}"/>
    <cellStyle name="20% - Accent1 2 9 2 4 3" xfId="15838" xr:uid="{75734A40-1E0C-4F1F-BC40-B3755BBA5D22}"/>
    <cellStyle name="20% - Accent1 2 9 2 4 3 2" xfId="15839" xr:uid="{8A03D00F-E447-43BC-8F42-611B0EA2A0DE}"/>
    <cellStyle name="20% - Accent1 2 9 2 4 4" xfId="15840" xr:uid="{34B9E0EB-9B0C-4D01-8059-D429FA690E06}"/>
    <cellStyle name="20% - Accent1 2 9 2 5" xfId="15841" xr:uid="{5DDD2007-656F-44E7-8555-3C4CC9D6E7E3}"/>
    <cellStyle name="20% - Accent1 2 9 2 5 2" xfId="15842" xr:uid="{E45D0CC2-3EB9-4546-ACE8-6284116D3FCF}"/>
    <cellStyle name="20% - Accent1 2 9 2 5 2 2" xfId="15843" xr:uid="{2E74E27D-EFDA-4BD4-A4E1-5071CA4F587D}"/>
    <cellStyle name="20% - Accent1 2 9 2 5 3" xfId="15844" xr:uid="{A92508C8-D262-420D-BE38-ED216B6627FD}"/>
    <cellStyle name="20% - Accent1 2 9 2 6" xfId="15845" xr:uid="{E525EE4A-ECC9-46C4-B42D-CF43AAEBEB13}"/>
    <cellStyle name="20% - Accent1 2 9 2 6 2" xfId="15846" xr:uid="{6A15D719-B4EB-43FF-A9CB-7A4747593823}"/>
    <cellStyle name="20% - Accent1 2 9 2 6 2 2" xfId="15847" xr:uid="{4D9FC6C2-51C1-41D9-ABDA-375F51EB09D3}"/>
    <cellStyle name="20% - Accent1 2 9 2 6 3" xfId="15848" xr:uid="{CC600575-9A02-4745-8AA7-82D0EAABAAD2}"/>
    <cellStyle name="20% - Accent1 2 9 2 7" xfId="15849" xr:uid="{D04EB090-9137-4A08-8DA8-EBB435EFEC4C}"/>
    <cellStyle name="20% - Accent1 2 9 2 7 2" xfId="15850" xr:uid="{43664EA6-B636-4694-A8D2-11967A721A8E}"/>
    <cellStyle name="20% - Accent1 2 9 2 8" xfId="15851" xr:uid="{C8B4CCAB-3114-435F-A4FF-C0AF745DA1D2}"/>
    <cellStyle name="20% - Accent1 2 9 2 8 2" xfId="15852" xr:uid="{CE1B1CD0-E5FF-4F7B-8A3D-1659B2955565}"/>
    <cellStyle name="20% - Accent1 2 9 2 9" xfId="15853" xr:uid="{B8E3CD15-29B3-461C-9FD7-9960AEBB0A64}"/>
    <cellStyle name="20% - Accent1 2 9 3" xfId="15854" xr:uid="{2DB73AB5-7392-43FF-AB20-1B20E7341E30}"/>
    <cellStyle name="20% - Accent1 2 9 3 2" xfId="15855" xr:uid="{A6A478DB-0C51-40FC-B453-C03FCAA85D8F}"/>
    <cellStyle name="20% - Accent1 2 9 3 2 2" xfId="15856" xr:uid="{680BADF8-55A1-41DA-BF50-08ADA41B9ED8}"/>
    <cellStyle name="20% - Accent1 2 9 3 2 2 2" xfId="15857" xr:uid="{DC59C215-C92B-45E6-ABD1-733A75332AAA}"/>
    <cellStyle name="20% - Accent1 2 9 3 2 2 2 2" xfId="15858" xr:uid="{F7DD750B-DCFA-453C-AF23-93C96118F332}"/>
    <cellStyle name="20% - Accent1 2 9 3 2 2 3" xfId="15859" xr:uid="{F3B825A0-4409-4ED2-B98C-D99F34E8F437}"/>
    <cellStyle name="20% - Accent1 2 9 3 2 3" xfId="15860" xr:uid="{6DF5DDF9-E4E8-4D3A-BC19-D6EA505E8922}"/>
    <cellStyle name="20% - Accent1 2 9 3 2 3 2" xfId="15861" xr:uid="{4E0018E0-B5D7-4FEA-9928-53ABAD0798BE}"/>
    <cellStyle name="20% - Accent1 2 9 3 2 4" xfId="15862" xr:uid="{B502FA4A-3A26-41B5-BE6A-AD2CAF334154}"/>
    <cellStyle name="20% - Accent1 2 9 3 3" xfId="15863" xr:uid="{7DE3E4DF-AE07-414F-9191-CC6654AE395C}"/>
    <cellStyle name="20% - Accent1 2 9 3 3 2" xfId="15864" xr:uid="{44B73C8E-1746-4BFC-8D6C-CC51A787E49C}"/>
    <cellStyle name="20% - Accent1 2 9 3 3 2 2" xfId="15865" xr:uid="{AAB44D16-E763-4A7A-9229-F2B4DE3F6415}"/>
    <cellStyle name="20% - Accent1 2 9 3 3 2 2 2" xfId="15866" xr:uid="{D57248E0-18F2-4B55-BE03-E9AE6F3F6F09}"/>
    <cellStyle name="20% - Accent1 2 9 3 3 2 3" xfId="15867" xr:uid="{86FF4171-9BC6-41B8-9B0F-65F65927D2B6}"/>
    <cellStyle name="20% - Accent1 2 9 3 3 3" xfId="15868" xr:uid="{4CB039AE-6907-4F0B-B307-EF1EF463CCD4}"/>
    <cellStyle name="20% - Accent1 2 9 3 3 3 2" xfId="15869" xr:uid="{C5DA5860-6B96-4057-B0D9-EAB3702AB2C8}"/>
    <cellStyle name="20% - Accent1 2 9 3 3 4" xfId="15870" xr:uid="{1853F36C-79CD-4FCC-9496-08B19A1FAC38}"/>
    <cellStyle name="20% - Accent1 2 9 3 4" xfId="15871" xr:uid="{55788110-BF27-481E-B7D2-D62BEC00C080}"/>
    <cellStyle name="20% - Accent1 2 9 3 4 2" xfId="15872" xr:uid="{1F012BFE-843A-4EC5-A63D-5B6AC2FA8EF4}"/>
    <cellStyle name="20% - Accent1 2 9 3 4 2 2" xfId="15873" xr:uid="{5BDD5D4A-5FDD-4151-B87A-EB7EF65B5C92}"/>
    <cellStyle name="20% - Accent1 2 9 3 4 2 2 2" xfId="15874" xr:uid="{0236761A-38C7-436C-90F9-AA23372F021C}"/>
    <cellStyle name="20% - Accent1 2 9 3 4 2 3" xfId="15875" xr:uid="{48AFC48D-BA7E-420E-BBCA-C651D4B8A611}"/>
    <cellStyle name="20% - Accent1 2 9 3 4 3" xfId="15876" xr:uid="{47BBB4B0-6953-4288-8B4B-3BE7A95404DA}"/>
    <cellStyle name="20% - Accent1 2 9 3 4 3 2" xfId="15877" xr:uid="{361A024A-C7CC-414D-BB0B-9F62B7D02E8F}"/>
    <cellStyle name="20% - Accent1 2 9 3 4 4" xfId="15878" xr:uid="{68EA7250-DC10-46A7-87E9-666740C10BB1}"/>
    <cellStyle name="20% - Accent1 2 9 3 5" xfId="15879" xr:uid="{B09DFFD8-E1CB-48F3-8663-FBE76E138BD9}"/>
    <cellStyle name="20% - Accent1 2 9 3 5 2" xfId="15880" xr:uid="{633AD843-19D7-4D42-944F-E7A893AF56ED}"/>
    <cellStyle name="20% - Accent1 2 9 3 5 2 2" xfId="15881" xr:uid="{F593AF2E-E3DD-4375-AF32-BDD7C264A6DE}"/>
    <cellStyle name="20% - Accent1 2 9 3 5 3" xfId="15882" xr:uid="{0EBEA37B-B6A1-4DEC-825D-9F4D9C0434EB}"/>
    <cellStyle name="20% - Accent1 2 9 3 6" xfId="15883" xr:uid="{D6F6A315-4564-413D-AC15-34F0122217C3}"/>
    <cellStyle name="20% - Accent1 2 9 3 6 2" xfId="15884" xr:uid="{C23C0707-EBE2-4B00-8A02-9D9DE95DB909}"/>
    <cellStyle name="20% - Accent1 2 9 3 6 2 2" xfId="15885" xr:uid="{D194C3F7-1FB6-4AC9-BC4F-2081633C1E92}"/>
    <cellStyle name="20% - Accent1 2 9 3 6 3" xfId="15886" xr:uid="{170FF7BF-FBF5-4A75-ABE8-D5CFF7DBA2D4}"/>
    <cellStyle name="20% - Accent1 2 9 3 7" xfId="15887" xr:uid="{BBEEF574-A728-4F4D-AA0A-83E4CF6A00B4}"/>
    <cellStyle name="20% - Accent1 2 9 3 7 2" xfId="15888" xr:uid="{54BC11F8-AC14-4DCC-AEE5-F792EA7C1E15}"/>
    <cellStyle name="20% - Accent1 2 9 3 8" xfId="15889" xr:uid="{1E14B5AF-22D0-4563-B4C0-8E936162DD7C}"/>
    <cellStyle name="20% - Accent1 2 9 3 8 2" xfId="15890" xr:uid="{48721FE8-BF71-4262-B2E8-8D16F7FE91B0}"/>
    <cellStyle name="20% - Accent1 2 9 3 9" xfId="15891" xr:uid="{A49D91D6-C2A6-4DDF-9527-67083BE22EDF}"/>
    <cellStyle name="20% - Accent1 2 9 4" xfId="15892" xr:uid="{4F499648-578C-4168-B736-314A69447C5F}"/>
    <cellStyle name="20% - Accent1 2 9 4 2" xfId="15893" xr:uid="{3B327CB5-671C-4099-A331-02DC9980A475}"/>
    <cellStyle name="20% - Accent1 2 9 4 2 2" xfId="15894" xr:uid="{4119DB68-AA56-44D8-BA94-4138A7F39780}"/>
    <cellStyle name="20% - Accent1 2 9 4 2 2 2" xfId="15895" xr:uid="{4DC3149E-3E9F-44C0-99B9-3371A60AAE8C}"/>
    <cellStyle name="20% - Accent1 2 9 4 2 3" xfId="15896" xr:uid="{A53D3DAE-76A4-4021-AFD6-EB6909E43C10}"/>
    <cellStyle name="20% - Accent1 2 9 4 3" xfId="15897" xr:uid="{8B674500-326C-4C58-B9F9-CD4DE75C8A1C}"/>
    <cellStyle name="20% - Accent1 2 9 4 3 2" xfId="15898" xr:uid="{18527F3E-6557-4B4F-96D3-B34EC12660F1}"/>
    <cellStyle name="20% - Accent1 2 9 4 4" xfId="15899" xr:uid="{3E324F38-2E67-4EA1-B64F-F669554DE188}"/>
    <cellStyle name="20% - Accent1 2 9 5" xfId="15900" xr:uid="{C95015AE-3786-4010-B005-5409CB6A6D93}"/>
    <cellStyle name="20% - Accent1 2 9 5 2" xfId="15901" xr:uid="{B99F884E-32B4-41C0-A876-5893386F1281}"/>
    <cellStyle name="20% - Accent1 2 9 5 2 2" xfId="15902" xr:uid="{BBF7D87B-94EB-4044-B530-53E136B0EC92}"/>
    <cellStyle name="20% - Accent1 2 9 5 2 2 2" xfId="15903" xr:uid="{3221BB12-1D21-4B87-8806-EA4E51EFAB33}"/>
    <cellStyle name="20% - Accent1 2 9 5 2 3" xfId="15904" xr:uid="{5A628BF9-694D-42D3-98CF-28C6DE2D7917}"/>
    <cellStyle name="20% - Accent1 2 9 5 3" xfId="15905" xr:uid="{3D85EA1E-A468-40EE-BDE8-99F9E730B69C}"/>
    <cellStyle name="20% - Accent1 2 9 5 3 2" xfId="15906" xr:uid="{677A0D8F-4AA1-484D-A03A-7FBF67B9C336}"/>
    <cellStyle name="20% - Accent1 2 9 5 4" xfId="15907" xr:uid="{28976FB8-8DF1-4EB9-9E17-AA718786B811}"/>
    <cellStyle name="20% - Accent1 2 9 6" xfId="15908" xr:uid="{ACD6F3D6-06CE-4D1A-9310-7381E97FCBD1}"/>
    <cellStyle name="20% - Accent1 2 9 6 2" xfId="15909" xr:uid="{6F746D55-F4F2-42B2-A743-79E28500DDC8}"/>
    <cellStyle name="20% - Accent1 2 9 6 2 2" xfId="15910" xr:uid="{80626E5F-2ED8-419E-A8F5-9250A2151FEF}"/>
    <cellStyle name="20% - Accent1 2 9 6 2 2 2" xfId="15911" xr:uid="{F85BDABF-6406-496A-837B-95B3E5D480CE}"/>
    <cellStyle name="20% - Accent1 2 9 6 2 3" xfId="15912" xr:uid="{44F6CE1E-44D0-4FB9-A836-D5EE7A606DE6}"/>
    <cellStyle name="20% - Accent1 2 9 6 3" xfId="15913" xr:uid="{8F92EC0E-23DE-417F-A847-79B27F356FEA}"/>
    <cellStyle name="20% - Accent1 2 9 6 3 2" xfId="15914" xr:uid="{B12434D8-A23A-4174-8A08-3391B4A41018}"/>
    <cellStyle name="20% - Accent1 2 9 6 4" xfId="15915" xr:uid="{F27E1776-B9DC-48B1-B2E1-43ADB94829FC}"/>
    <cellStyle name="20% - Accent1 2 9 7" xfId="15916" xr:uid="{278A77C4-3FB0-4420-932D-8F4BB517A114}"/>
    <cellStyle name="20% - Accent1 2 9 7 2" xfId="15917" xr:uid="{E63291D2-EA0D-48D1-93AD-B9E89E16BCC8}"/>
    <cellStyle name="20% - Accent1 2 9 7 2 2" xfId="15918" xr:uid="{A55FA64F-814E-4E13-94F2-57BAEA1E7F78}"/>
    <cellStyle name="20% - Accent1 2 9 7 3" xfId="15919" xr:uid="{15887B9A-1F0D-47C4-8D59-89586E1FC026}"/>
    <cellStyle name="20% - Accent1 2 9 8" xfId="15920" xr:uid="{049C1DCE-1455-4116-A472-F780B6858F4E}"/>
    <cellStyle name="20% - Accent1 2 9 8 2" xfId="15921" xr:uid="{90DC23CA-BBAC-471E-AE51-84FB865C9F33}"/>
    <cellStyle name="20% - Accent1 2 9 8 2 2" xfId="15922" xr:uid="{87E5395B-A195-4206-B406-39404DE6423F}"/>
    <cellStyle name="20% - Accent1 2 9 8 3" xfId="15923" xr:uid="{D8B2338D-60C5-4EFB-9E45-AD006430D9AC}"/>
    <cellStyle name="20% - Accent1 2 9 9" xfId="15924" xr:uid="{B5DEEFC6-3534-4047-B4BE-7357FBBD170E}"/>
    <cellStyle name="20% - Accent1 2 9 9 2" xfId="15925" xr:uid="{4A685901-62FD-450C-853D-FC504DFC50E9}"/>
    <cellStyle name="20% - Accent1 20" xfId="15926" xr:uid="{A174A599-8944-4B27-A672-0827331CAEAC}"/>
    <cellStyle name="20% - Accent1 20 2" xfId="15927" xr:uid="{08D9DFC4-005B-4BE9-8D30-742B1E0AF645}"/>
    <cellStyle name="20% - Accent1 20 2 2" xfId="15928" xr:uid="{F857D137-F3BC-4EEA-8CF1-672287BB2577}"/>
    <cellStyle name="20% - Accent1 20 3" xfId="15929" xr:uid="{BBC81613-98F7-4C6C-8629-F25397EB0992}"/>
    <cellStyle name="20% - Accent1 21" xfId="15930" xr:uid="{6C28E7D7-3BDB-4058-A43D-2D30E49189C8}"/>
    <cellStyle name="20% - Accent1 21 2" xfId="15931" xr:uid="{EA415005-B567-463D-B6DE-7A422079E27E}"/>
    <cellStyle name="20% - Accent1 22" xfId="15932" xr:uid="{D940BEC6-B823-4FCB-8ADA-93DCA44EF9AF}"/>
    <cellStyle name="20% - Accent1 22 2" xfId="15933" xr:uid="{C942EABA-2E7B-40B6-9A02-0BC2DE9D1CBF}"/>
    <cellStyle name="20% - Accent1 23" xfId="15934" xr:uid="{E172A67C-DE61-4E36-9261-99CBDD15D5CF}"/>
    <cellStyle name="20% - Accent1 24" xfId="59" xr:uid="{35CEBE2A-A86D-4399-86E6-9DBEEA8436AE}"/>
    <cellStyle name="20% - Accent1 3" xfId="127" xr:uid="{453E0985-8674-480B-AFAA-4EE670917FE3}"/>
    <cellStyle name="20% - Accent1 3 10" xfId="15935" xr:uid="{A2993329-004B-4D17-9DE4-B1F58DE7FB32}"/>
    <cellStyle name="20% - Accent1 3 10 10" xfId="15936" xr:uid="{404625F5-28A7-4E55-A528-14F0FA7EE1DA}"/>
    <cellStyle name="20% - Accent1 3 10 10 2" xfId="15937" xr:uid="{86BD4D9D-5144-4E40-9C50-2AC2EAF1413B}"/>
    <cellStyle name="20% - Accent1 3 10 11" xfId="15938" xr:uid="{E8A3BF04-5814-443D-A779-6C0EA8E9ECC3}"/>
    <cellStyle name="20% - Accent1 3 10 2" xfId="15939" xr:uid="{F13322B4-E1E3-441D-ACAD-96D04E71F37B}"/>
    <cellStyle name="20% - Accent1 3 10 2 2" xfId="15940" xr:uid="{D479F56C-75F9-4C6C-9B2C-EF27E99B8D25}"/>
    <cellStyle name="20% - Accent1 3 10 2 2 2" xfId="15941" xr:uid="{4B2FA323-53B2-4D4D-9BB4-C4BC85E9A45E}"/>
    <cellStyle name="20% - Accent1 3 10 2 2 2 2" xfId="15942" xr:uid="{C2320825-93CB-4CD5-87F1-8BDB762693BB}"/>
    <cellStyle name="20% - Accent1 3 10 2 2 2 2 2" xfId="15943" xr:uid="{900AB0C4-5E84-4011-8EF2-15CE4E269F32}"/>
    <cellStyle name="20% - Accent1 3 10 2 2 2 3" xfId="15944" xr:uid="{DD704A90-7986-4696-A1F0-4D98E79D716E}"/>
    <cellStyle name="20% - Accent1 3 10 2 2 3" xfId="15945" xr:uid="{F76D0E25-3AF6-45B9-A4FF-7ABB9E400BC4}"/>
    <cellStyle name="20% - Accent1 3 10 2 2 3 2" xfId="15946" xr:uid="{107D0F1F-4AE9-458A-8571-152B026AC201}"/>
    <cellStyle name="20% - Accent1 3 10 2 2 4" xfId="15947" xr:uid="{7C16FCBC-C010-4BCE-B737-9DE21EDF409D}"/>
    <cellStyle name="20% - Accent1 3 10 2 3" xfId="15948" xr:uid="{995490ED-1EE1-4D21-9A39-1F9341451314}"/>
    <cellStyle name="20% - Accent1 3 10 2 3 2" xfId="15949" xr:uid="{B2180B62-002C-49F4-A78A-4745B3253BDE}"/>
    <cellStyle name="20% - Accent1 3 10 2 3 2 2" xfId="15950" xr:uid="{28656DD7-E793-40D3-ADEA-85443873EC74}"/>
    <cellStyle name="20% - Accent1 3 10 2 3 2 2 2" xfId="15951" xr:uid="{CED003AA-E11B-45F0-A8C3-9B2278340AD7}"/>
    <cellStyle name="20% - Accent1 3 10 2 3 2 3" xfId="15952" xr:uid="{2A7B6100-1A4C-4DC2-AD96-5198F4739322}"/>
    <cellStyle name="20% - Accent1 3 10 2 3 3" xfId="15953" xr:uid="{6B15CD59-A983-4CEF-B932-3F0819CE2545}"/>
    <cellStyle name="20% - Accent1 3 10 2 3 3 2" xfId="15954" xr:uid="{87FC3DFA-4E75-4195-87B2-00446BFB0ECA}"/>
    <cellStyle name="20% - Accent1 3 10 2 3 4" xfId="15955" xr:uid="{56111256-938F-4639-A7E5-C124549389A1}"/>
    <cellStyle name="20% - Accent1 3 10 2 4" xfId="15956" xr:uid="{D57B8F32-3B25-47D2-9AF6-3E41F6272A6C}"/>
    <cellStyle name="20% - Accent1 3 10 2 4 2" xfId="15957" xr:uid="{61B4746E-59F4-4CDF-9403-CF6CD89A3080}"/>
    <cellStyle name="20% - Accent1 3 10 2 4 2 2" xfId="15958" xr:uid="{A5FA3263-B9FA-4431-8640-E8649F1FBB13}"/>
    <cellStyle name="20% - Accent1 3 10 2 4 2 2 2" xfId="15959" xr:uid="{A230477F-CA20-4411-8C17-203818899132}"/>
    <cellStyle name="20% - Accent1 3 10 2 4 2 3" xfId="15960" xr:uid="{DFA46234-23F0-4C9A-89EC-F1862D955534}"/>
    <cellStyle name="20% - Accent1 3 10 2 4 3" xfId="15961" xr:uid="{7A6F1067-9CB2-4757-9449-DB07FB01A79F}"/>
    <cellStyle name="20% - Accent1 3 10 2 4 3 2" xfId="15962" xr:uid="{655A9DE9-ED07-478E-B975-5BE9D1D8C61F}"/>
    <cellStyle name="20% - Accent1 3 10 2 4 4" xfId="15963" xr:uid="{ECBEA86E-3B5C-4F92-9D3E-C320354AFCB4}"/>
    <cellStyle name="20% - Accent1 3 10 2 5" xfId="15964" xr:uid="{163BE891-36AF-4F14-B9A4-4255484255D7}"/>
    <cellStyle name="20% - Accent1 3 10 2 5 2" xfId="15965" xr:uid="{51DDFF7B-2778-438F-A00B-7A5B7015D1B0}"/>
    <cellStyle name="20% - Accent1 3 10 2 5 2 2" xfId="15966" xr:uid="{DFEC9A11-2B70-4324-9109-9E033172F19C}"/>
    <cellStyle name="20% - Accent1 3 10 2 5 3" xfId="15967" xr:uid="{C9463298-D31D-4DFA-8B02-E5A2377D9165}"/>
    <cellStyle name="20% - Accent1 3 10 2 6" xfId="15968" xr:uid="{47298B91-D293-4D91-8E1A-4B826725FD42}"/>
    <cellStyle name="20% - Accent1 3 10 2 6 2" xfId="15969" xr:uid="{CF12A2A4-77E9-4837-8EE3-A5BD3924D5CF}"/>
    <cellStyle name="20% - Accent1 3 10 2 6 2 2" xfId="15970" xr:uid="{12F5DF54-BDCF-4E74-AA52-7C5BD91ED21C}"/>
    <cellStyle name="20% - Accent1 3 10 2 6 3" xfId="15971" xr:uid="{23B89E33-3BF4-492E-8692-B769937AACFF}"/>
    <cellStyle name="20% - Accent1 3 10 2 7" xfId="15972" xr:uid="{8347F3F2-CFCE-4B0F-81B2-DC586ED253E3}"/>
    <cellStyle name="20% - Accent1 3 10 2 7 2" xfId="15973" xr:uid="{A0639AAA-0ABF-46D6-9D3F-1D159BCAACA7}"/>
    <cellStyle name="20% - Accent1 3 10 2 8" xfId="15974" xr:uid="{5276AB48-25AB-4821-A094-5F0CEE367E59}"/>
    <cellStyle name="20% - Accent1 3 10 2 8 2" xfId="15975" xr:uid="{34DD163D-67B8-4C67-8638-FBAFFB4B857B}"/>
    <cellStyle name="20% - Accent1 3 10 2 9" xfId="15976" xr:uid="{3FF268DF-1A18-4FA4-A930-FAE881053BAC}"/>
    <cellStyle name="20% - Accent1 3 10 3" xfId="15977" xr:uid="{BDE9FEFA-D944-4D48-A342-688B69C8EA4C}"/>
    <cellStyle name="20% - Accent1 3 10 3 2" xfId="15978" xr:uid="{29670774-B814-497E-8A49-EABE14B91AAD}"/>
    <cellStyle name="20% - Accent1 3 10 3 2 2" xfId="15979" xr:uid="{A11F02E8-7CC1-4C42-B42E-AD2246D9EF7D}"/>
    <cellStyle name="20% - Accent1 3 10 3 2 2 2" xfId="15980" xr:uid="{080D4277-8EFD-4CE5-ABA0-92D3CF277C0C}"/>
    <cellStyle name="20% - Accent1 3 10 3 2 2 2 2" xfId="15981" xr:uid="{BACB322C-D3F2-4F5D-B7FA-C93DE6EB8247}"/>
    <cellStyle name="20% - Accent1 3 10 3 2 2 3" xfId="15982" xr:uid="{2CEF99B5-4549-436B-B973-47EF560992F4}"/>
    <cellStyle name="20% - Accent1 3 10 3 2 3" xfId="15983" xr:uid="{4D04452C-0510-4D9C-8568-AC8103C88034}"/>
    <cellStyle name="20% - Accent1 3 10 3 2 3 2" xfId="15984" xr:uid="{BB893965-FF8B-4FBC-948F-BE6AB847C762}"/>
    <cellStyle name="20% - Accent1 3 10 3 2 4" xfId="15985" xr:uid="{FBC024E8-029D-42CA-8D53-C0B392E36622}"/>
    <cellStyle name="20% - Accent1 3 10 3 3" xfId="15986" xr:uid="{C400D8E7-D117-42A5-AD0E-FDC6F145EC28}"/>
    <cellStyle name="20% - Accent1 3 10 3 3 2" xfId="15987" xr:uid="{AAE879C8-4E4A-4DDD-9FD7-1C8269344C8F}"/>
    <cellStyle name="20% - Accent1 3 10 3 3 2 2" xfId="15988" xr:uid="{458DEA60-6740-4128-AAA1-22A86075FE28}"/>
    <cellStyle name="20% - Accent1 3 10 3 3 2 2 2" xfId="15989" xr:uid="{4015FEC9-5543-4B86-9130-00BCF77B64BB}"/>
    <cellStyle name="20% - Accent1 3 10 3 3 2 3" xfId="15990" xr:uid="{3B6E3DD9-AA98-48D7-92F7-1CF37C6F4A5F}"/>
    <cellStyle name="20% - Accent1 3 10 3 3 3" xfId="15991" xr:uid="{B0D7E5AB-8D37-43F3-9D02-25BAA8F9EE87}"/>
    <cellStyle name="20% - Accent1 3 10 3 3 3 2" xfId="15992" xr:uid="{D7BE3A25-0EED-4D04-8DA4-ADACE44D49C8}"/>
    <cellStyle name="20% - Accent1 3 10 3 3 4" xfId="15993" xr:uid="{97F1FAD5-8E68-40E5-85B1-8E77DECFB573}"/>
    <cellStyle name="20% - Accent1 3 10 3 4" xfId="15994" xr:uid="{415459CC-8592-43EC-A07E-ACA622D6A92F}"/>
    <cellStyle name="20% - Accent1 3 10 3 4 2" xfId="15995" xr:uid="{95A7C4CC-36AB-4386-8D7D-757C6384499B}"/>
    <cellStyle name="20% - Accent1 3 10 3 4 2 2" xfId="15996" xr:uid="{08E35A0D-C919-4759-BF54-BC0C2B81F162}"/>
    <cellStyle name="20% - Accent1 3 10 3 4 2 2 2" xfId="15997" xr:uid="{73BCD6E1-D45B-4CD3-8544-98BA277569CC}"/>
    <cellStyle name="20% - Accent1 3 10 3 4 2 3" xfId="15998" xr:uid="{73527F80-BF1A-452A-82C7-0C4A938310F5}"/>
    <cellStyle name="20% - Accent1 3 10 3 4 3" xfId="15999" xr:uid="{F075F0E0-E9B0-43A3-B01D-A81C2FC4F386}"/>
    <cellStyle name="20% - Accent1 3 10 3 4 3 2" xfId="16000" xr:uid="{650A7184-0C68-468D-8668-14C4891E861E}"/>
    <cellStyle name="20% - Accent1 3 10 3 4 4" xfId="16001" xr:uid="{DCB925A1-3814-45FC-90BE-FEE878DD7AB2}"/>
    <cellStyle name="20% - Accent1 3 10 3 5" xfId="16002" xr:uid="{76E619A4-01E3-4F13-BAE5-C838AED0F1CF}"/>
    <cellStyle name="20% - Accent1 3 10 3 5 2" xfId="16003" xr:uid="{5D7B8C79-B3CA-40E9-A82A-C22907A82EBA}"/>
    <cellStyle name="20% - Accent1 3 10 3 5 2 2" xfId="16004" xr:uid="{58FDEFFE-41F5-48C8-A55E-5042F776639D}"/>
    <cellStyle name="20% - Accent1 3 10 3 5 3" xfId="16005" xr:uid="{EB829750-88C8-4729-A387-0153C36DB5F2}"/>
    <cellStyle name="20% - Accent1 3 10 3 6" xfId="16006" xr:uid="{48C5C257-DF42-4D54-A313-45FD168952DA}"/>
    <cellStyle name="20% - Accent1 3 10 3 6 2" xfId="16007" xr:uid="{22989933-9F33-42EC-9490-B624E3D3AB05}"/>
    <cellStyle name="20% - Accent1 3 10 3 6 2 2" xfId="16008" xr:uid="{2B4AC509-6E9F-42DB-BD47-1F5516D8E054}"/>
    <cellStyle name="20% - Accent1 3 10 3 6 3" xfId="16009" xr:uid="{3BBDDAFE-F803-421A-A8FF-424509930D92}"/>
    <cellStyle name="20% - Accent1 3 10 3 7" xfId="16010" xr:uid="{8DF38AFA-C8FF-4CA3-BD2C-3787665DC847}"/>
    <cellStyle name="20% - Accent1 3 10 3 7 2" xfId="16011" xr:uid="{180ED8EA-5994-42AD-9E91-ED8E2B0EA18B}"/>
    <cellStyle name="20% - Accent1 3 10 3 8" xfId="16012" xr:uid="{27B1D78D-B517-45F2-9A44-11FC97EE9EBA}"/>
    <cellStyle name="20% - Accent1 3 10 3 8 2" xfId="16013" xr:uid="{9F6033EA-A303-452F-945C-90C0DC27D456}"/>
    <cellStyle name="20% - Accent1 3 10 3 9" xfId="16014" xr:uid="{3DE744C2-CA5F-4DF1-8AF0-FA9650156B6A}"/>
    <cellStyle name="20% - Accent1 3 10 4" xfId="16015" xr:uid="{E7CC78EC-FA13-4A9F-9695-0965BEA04F52}"/>
    <cellStyle name="20% - Accent1 3 10 4 2" xfId="16016" xr:uid="{B313776C-A808-4384-93A4-F3E0CB7AF3F8}"/>
    <cellStyle name="20% - Accent1 3 10 4 2 2" xfId="16017" xr:uid="{ED11FCEC-0E62-40E0-85DE-E70578D8AA65}"/>
    <cellStyle name="20% - Accent1 3 10 4 2 2 2" xfId="16018" xr:uid="{37E74861-2DB5-491C-98FC-EADD6C7F295D}"/>
    <cellStyle name="20% - Accent1 3 10 4 2 3" xfId="16019" xr:uid="{07EDCB9D-79D7-4AA0-BF98-2EB8E6CBA70A}"/>
    <cellStyle name="20% - Accent1 3 10 4 3" xfId="16020" xr:uid="{55747D84-AD83-4E79-A490-3603DC1D44FF}"/>
    <cellStyle name="20% - Accent1 3 10 4 3 2" xfId="16021" xr:uid="{CF4FD9A6-8A37-4FEA-9DFC-9D4442778E24}"/>
    <cellStyle name="20% - Accent1 3 10 4 4" xfId="16022" xr:uid="{AADFCDCE-08AD-47C0-B4B0-6B50BCD9EF7C}"/>
    <cellStyle name="20% - Accent1 3 10 5" xfId="16023" xr:uid="{1D736590-7929-4479-B67F-78355ED7F6F3}"/>
    <cellStyle name="20% - Accent1 3 10 5 2" xfId="16024" xr:uid="{D80A57D2-F1F6-44EF-BA22-4DEF69065C90}"/>
    <cellStyle name="20% - Accent1 3 10 5 2 2" xfId="16025" xr:uid="{B598FB4C-1643-4CA6-8F9E-9F7A3D0A0EFE}"/>
    <cellStyle name="20% - Accent1 3 10 5 2 2 2" xfId="16026" xr:uid="{1FC8DC89-F7AB-4BE3-952E-18180371467E}"/>
    <cellStyle name="20% - Accent1 3 10 5 2 3" xfId="16027" xr:uid="{36F02163-D7D8-4BB0-8E6A-AA3FADF1FE7C}"/>
    <cellStyle name="20% - Accent1 3 10 5 3" xfId="16028" xr:uid="{9C0A60CD-C072-4738-85E1-0D140841D19A}"/>
    <cellStyle name="20% - Accent1 3 10 5 3 2" xfId="16029" xr:uid="{8DE5558B-D41C-4209-A202-09E71F497B8A}"/>
    <cellStyle name="20% - Accent1 3 10 5 4" xfId="16030" xr:uid="{3194EF03-C27E-475A-8632-FE7C15CF04F0}"/>
    <cellStyle name="20% - Accent1 3 10 6" xfId="16031" xr:uid="{5A0E43C2-FD43-4E30-B934-12BC06B78A8D}"/>
    <cellStyle name="20% - Accent1 3 10 6 2" xfId="16032" xr:uid="{A739AFFF-9AD0-463A-8343-F7A06E2FB7A7}"/>
    <cellStyle name="20% - Accent1 3 10 6 2 2" xfId="16033" xr:uid="{9D0F448B-7FD3-41BA-8A2E-FACB874424A1}"/>
    <cellStyle name="20% - Accent1 3 10 6 2 2 2" xfId="16034" xr:uid="{19D62DA3-D25C-4F21-8775-4C8BDC407D3D}"/>
    <cellStyle name="20% - Accent1 3 10 6 2 3" xfId="16035" xr:uid="{C2082275-3F43-40B3-B689-50BEFD7AD7D1}"/>
    <cellStyle name="20% - Accent1 3 10 6 3" xfId="16036" xr:uid="{0EA21368-9BAA-408C-953C-6E088B8E148A}"/>
    <cellStyle name="20% - Accent1 3 10 6 3 2" xfId="16037" xr:uid="{09FD3C36-E393-4E6C-9B08-5271B6A49335}"/>
    <cellStyle name="20% - Accent1 3 10 6 4" xfId="16038" xr:uid="{9A52318D-3706-40B3-9DA1-62A0CD5540A3}"/>
    <cellStyle name="20% - Accent1 3 10 7" xfId="16039" xr:uid="{33C96814-050A-4B73-A849-339015325827}"/>
    <cellStyle name="20% - Accent1 3 10 7 2" xfId="16040" xr:uid="{4B96540E-A158-4137-881F-E321AE9D6682}"/>
    <cellStyle name="20% - Accent1 3 10 7 2 2" xfId="16041" xr:uid="{D83AD3D4-A609-4B7F-8781-2400B803EF1E}"/>
    <cellStyle name="20% - Accent1 3 10 7 3" xfId="16042" xr:uid="{24C5C82A-C905-4DE5-AA50-48DD823A210F}"/>
    <cellStyle name="20% - Accent1 3 10 8" xfId="16043" xr:uid="{E3208BE6-AEF0-4358-A075-087A325C68ED}"/>
    <cellStyle name="20% - Accent1 3 10 8 2" xfId="16044" xr:uid="{E20279C8-8234-4751-BB71-D61FE5CF7508}"/>
    <cellStyle name="20% - Accent1 3 10 8 2 2" xfId="16045" xr:uid="{B97C2695-37A2-4FD8-B0D1-C6904AA01D6A}"/>
    <cellStyle name="20% - Accent1 3 10 8 3" xfId="16046" xr:uid="{1E853522-E183-4D62-BD1B-D15EE10EE9A9}"/>
    <cellStyle name="20% - Accent1 3 10 9" xfId="16047" xr:uid="{2812F885-3BB8-47E2-83F3-AA0333F9153B}"/>
    <cellStyle name="20% - Accent1 3 10 9 2" xfId="16048" xr:uid="{71E2E4AC-C5C4-49D3-8148-735E49EBCB25}"/>
    <cellStyle name="20% - Accent1 3 11" xfId="128" xr:uid="{04314EC4-6D3C-41FC-83EC-3442BF2A1F1A}"/>
    <cellStyle name="20% - Accent1 3 11 10" xfId="16049" xr:uid="{A92EB2DE-E8A6-4CB9-A418-A72D941C4AE9}"/>
    <cellStyle name="20% - Accent1 3 11 10 2" xfId="16050" xr:uid="{C7C59629-14CE-4948-A21B-ABE6C588B5CA}"/>
    <cellStyle name="20% - Accent1 3 11 11" xfId="16051" xr:uid="{92FD4174-5610-4DF3-9F07-E8BB62FB9CC4}"/>
    <cellStyle name="20% - Accent1 3 11 12" xfId="16052" xr:uid="{1620D0E1-6F7C-4DB0-9474-2B819F084C50}"/>
    <cellStyle name="20% - Accent1 3 11 2" xfId="129" xr:uid="{D220BD8C-E406-4F52-BE04-A909022BD83E}"/>
    <cellStyle name="20% - Accent1 3 11 2 2" xfId="16053" xr:uid="{206E7F84-E929-4DB7-8E2D-4DF963DD1282}"/>
    <cellStyle name="20% - Accent1 3 11 2 2 2" xfId="16054" xr:uid="{E6DC70B4-6874-4B33-9734-7E0CD1252AFE}"/>
    <cellStyle name="20% - Accent1 3 11 2 2 2 2" xfId="16055" xr:uid="{24B6C95E-87DB-4D37-9111-8566B3BCA522}"/>
    <cellStyle name="20% - Accent1 3 11 2 2 2 2 2" xfId="16056" xr:uid="{76F24D0D-962B-475E-8C8B-12C329AE0923}"/>
    <cellStyle name="20% - Accent1 3 11 2 2 2 3" xfId="16057" xr:uid="{ADEB27F6-2873-4561-B580-E25ED2915B4B}"/>
    <cellStyle name="20% - Accent1 3 11 2 2 3" xfId="16058" xr:uid="{9AB96405-8019-4700-B20B-16AEE054E4D2}"/>
    <cellStyle name="20% - Accent1 3 11 2 2 3 2" xfId="16059" xr:uid="{71C7A001-85B1-4E7B-B038-2680DFA4B92D}"/>
    <cellStyle name="20% - Accent1 3 11 2 2 4" xfId="16060" xr:uid="{0E26E467-EB8E-47B1-8F84-0D4F0A3844D4}"/>
    <cellStyle name="20% - Accent1 3 11 2 3" xfId="16061" xr:uid="{7E833F9A-7EFE-47D1-BE04-17E7138E064C}"/>
    <cellStyle name="20% - Accent1 3 11 2 3 2" xfId="16062" xr:uid="{FF8792C9-7DCF-460E-81B8-83672F03996C}"/>
    <cellStyle name="20% - Accent1 3 11 2 3 2 2" xfId="16063" xr:uid="{3BFDF56E-CD40-4E0D-A3FE-4AD374E1BB11}"/>
    <cellStyle name="20% - Accent1 3 11 2 3 2 2 2" xfId="16064" xr:uid="{10A82BE8-CF9A-4101-8FBD-8B5443060A5E}"/>
    <cellStyle name="20% - Accent1 3 11 2 3 2 3" xfId="16065" xr:uid="{3D1DC87F-5F39-4824-9597-0790F4C5EB94}"/>
    <cellStyle name="20% - Accent1 3 11 2 3 3" xfId="16066" xr:uid="{1DDEA813-F0FE-4B55-9A70-C0D4A952A89D}"/>
    <cellStyle name="20% - Accent1 3 11 2 3 3 2" xfId="16067" xr:uid="{FFA4105B-E650-41C0-AE57-F84D3C9BC342}"/>
    <cellStyle name="20% - Accent1 3 11 2 3 4" xfId="16068" xr:uid="{A9159FBC-6E13-4908-91AD-A15BC0AEA094}"/>
    <cellStyle name="20% - Accent1 3 11 2 4" xfId="16069" xr:uid="{C8B7AB8F-F87B-4681-BA6D-1DBAAB4251F1}"/>
    <cellStyle name="20% - Accent1 3 11 2 4 2" xfId="16070" xr:uid="{B9ACE40A-B698-4F2E-A6ED-5B63148BFBCD}"/>
    <cellStyle name="20% - Accent1 3 11 2 4 2 2" xfId="16071" xr:uid="{50CDB560-33BA-416D-B75C-AF55EB846AF9}"/>
    <cellStyle name="20% - Accent1 3 11 2 4 2 2 2" xfId="16072" xr:uid="{7D6C96BC-97A6-4317-AE57-F26240E23E51}"/>
    <cellStyle name="20% - Accent1 3 11 2 4 2 3" xfId="16073" xr:uid="{FA1BACB6-9879-461B-97CD-05EDE76E2EAA}"/>
    <cellStyle name="20% - Accent1 3 11 2 4 3" xfId="16074" xr:uid="{3DB53EFA-C6D0-4B52-9D01-758773B3E58C}"/>
    <cellStyle name="20% - Accent1 3 11 2 4 3 2" xfId="16075" xr:uid="{460C098E-63F3-4241-AB9A-04FADF041BA5}"/>
    <cellStyle name="20% - Accent1 3 11 2 4 4" xfId="16076" xr:uid="{7B5FFD26-4202-4716-BABF-D624D6A7396F}"/>
    <cellStyle name="20% - Accent1 3 11 2 5" xfId="16077" xr:uid="{06A037D8-E66B-4F56-A617-7BB194C25B59}"/>
    <cellStyle name="20% - Accent1 3 11 2 5 2" xfId="16078" xr:uid="{F50FDC6D-3DE5-4739-B24D-8CF190A5A3C4}"/>
    <cellStyle name="20% - Accent1 3 11 2 5 2 2" xfId="16079" xr:uid="{AD36756B-CA44-4825-9B89-7013C8D44CB2}"/>
    <cellStyle name="20% - Accent1 3 11 2 5 3" xfId="16080" xr:uid="{1A658D88-FC96-41E5-A5B6-3CEAA9500103}"/>
    <cellStyle name="20% - Accent1 3 11 2 6" xfId="16081" xr:uid="{71C162C9-3AC5-4204-A1C1-4D3A760C2B08}"/>
    <cellStyle name="20% - Accent1 3 11 2 6 2" xfId="16082" xr:uid="{1FDDE2B7-42CD-4817-84E7-B09EE214AE75}"/>
    <cellStyle name="20% - Accent1 3 11 2 6 2 2" xfId="16083" xr:uid="{60AC3DDE-8AC8-40CF-AA1D-401F0717262D}"/>
    <cellStyle name="20% - Accent1 3 11 2 6 3" xfId="16084" xr:uid="{AFC745CD-E34A-4FFF-95FE-B99BE1D17238}"/>
    <cellStyle name="20% - Accent1 3 11 2 7" xfId="16085" xr:uid="{4A0937AD-B914-46C3-B5AA-77122EB611BD}"/>
    <cellStyle name="20% - Accent1 3 11 2 7 2" xfId="16086" xr:uid="{14084925-95A1-4CEA-BDB6-5EEF88BC305E}"/>
    <cellStyle name="20% - Accent1 3 11 2 8" xfId="16087" xr:uid="{5D4F7920-CD71-43CB-9A15-D2ADBD44E6C7}"/>
    <cellStyle name="20% - Accent1 3 11 2 8 2" xfId="16088" xr:uid="{4B898359-027D-4C57-86F6-47248597AD06}"/>
    <cellStyle name="20% - Accent1 3 11 2 9" xfId="16089" xr:uid="{60B70176-B508-4492-B836-8BEB390ED343}"/>
    <cellStyle name="20% - Accent1 3 11 3" xfId="130" xr:uid="{50B567BA-45C8-45BB-B964-C268DB272A73}"/>
    <cellStyle name="20% - Accent1 3 11 3 2" xfId="16090" xr:uid="{6D61ADCE-6F9C-4666-9C92-0F87F23A9F10}"/>
    <cellStyle name="20% - Accent1 3 11 3 2 2" xfId="16091" xr:uid="{F7DD0F91-CBAD-4632-BD1A-73ABBFBC7A68}"/>
    <cellStyle name="20% - Accent1 3 11 3 2 2 2" xfId="16092" xr:uid="{A8D030F0-7092-4FBA-823F-B1134499E978}"/>
    <cellStyle name="20% - Accent1 3 11 3 2 2 2 2" xfId="16093" xr:uid="{A12A1FB9-6316-4646-84FD-B82E5A9A3E28}"/>
    <cellStyle name="20% - Accent1 3 11 3 2 2 3" xfId="16094" xr:uid="{D5BF6B6A-EA57-45A3-AD4C-01D2F7F70900}"/>
    <cellStyle name="20% - Accent1 3 11 3 2 3" xfId="16095" xr:uid="{FCE9E04C-8381-41BF-8FC5-CFB4BD324DB1}"/>
    <cellStyle name="20% - Accent1 3 11 3 2 3 2" xfId="16096" xr:uid="{17A83BA5-062B-4AC3-B32B-B9A5ADB9D034}"/>
    <cellStyle name="20% - Accent1 3 11 3 2 4" xfId="16097" xr:uid="{7C933046-ECA0-4706-93EB-B70783764FBD}"/>
    <cellStyle name="20% - Accent1 3 11 3 3" xfId="16098" xr:uid="{F23D94C2-0B10-41C9-85ED-6F8A2CD21CD4}"/>
    <cellStyle name="20% - Accent1 3 11 3 3 2" xfId="16099" xr:uid="{027A6590-FFCF-4141-8FC7-071098EDD9E0}"/>
    <cellStyle name="20% - Accent1 3 11 3 3 2 2" xfId="16100" xr:uid="{87603153-A472-4168-B594-15D108843505}"/>
    <cellStyle name="20% - Accent1 3 11 3 3 2 2 2" xfId="16101" xr:uid="{6F0AF3ED-7CF6-4E0B-9BCB-292FD406E749}"/>
    <cellStyle name="20% - Accent1 3 11 3 3 2 3" xfId="16102" xr:uid="{820BD5DC-320E-426A-A3B7-BACE713BC0CB}"/>
    <cellStyle name="20% - Accent1 3 11 3 3 3" xfId="16103" xr:uid="{8182BB40-603B-406D-BD60-DD5A27C7CD33}"/>
    <cellStyle name="20% - Accent1 3 11 3 3 3 2" xfId="16104" xr:uid="{C38CB4A1-4A6E-4CAA-ABD3-35FF6FA5C7F8}"/>
    <cellStyle name="20% - Accent1 3 11 3 3 4" xfId="16105" xr:uid="{388914B4-4C34-4720-83F8-3AD455D96A3D}"/>
    <cellStyle name="20% - Accent1 3 11 3 4" xfId="16106" xr:uid="{C90A9939-5429-46A5-B7D3-152255A5B468}"/>
    <cellStyle name="20% - Accent1 3 11 3 4 2" xfId="16107" xr:uid="{4CC541AE-3CFA-4DEA-A855-BB307E154B18}"/>
    <cellStyle name="20% - Accent1 3 11 3 4 2 2" xfId="16108" xr:uid="{9AF66157-778D-45C0-A84D-6D5F4926CDEF}"/>
    <cellStyle name="20% - Accent1 3 11 3 4 2 2 2" xfId="16109" xr:uid="{39B67E57-2334-4CB4-82C7-841CF1117D8B}"/>
    <cellStyle name="20% - Accent1 3 11 3 4 2 3" xfId="16110" xr:uid="{153A3CDF-4153-43AC-840C-9DA30EEF483A}"/>
    <cellStyle name="20% - Accent1 3 11 3 4 3" xfId="16111" xr:uid="{7BE71D3E-3A1D-4D97-8236-49F74063E9AE}"/>
    <cellStyle name="20% - Accent1 3 11 3 4 3 2" xfId="16112" xr:uid="{8C452660-69A1-4EA4-9294-4C2BDA5D6F80}"/>
    <cellStyle name="20% - Accent1 3 11 3 4 4" xfId="16113" xr:uid="{542C618B-43DB-48D0-BF77-D2D5909AF9F8}"/>
    <cellStyle name="20% - Accent1 3 11 3 5" xfId="16114" xr:uid="{CDC17682-1D99-466E-884F-99A11BE17E6C}"/>
    <cellStyle name="20% - Accent1 3 11 3 5 2" xfId="16115" xr:uid="{4EAF5024-C520-4D3A-9F68-6ACB97564CC2}"/>
    <cellStyle name="20% - Accent1 3 11 3 5 2 2" xfId="16116" xr:uid="{C9261505-7C96-4668-857B-DF3C13C33AC6}"/>
    <cellStyle name="20% - Accent1 3 11 3 5 3" xfId="16117" xr:uid="{CF8D3230-C31B-4611-BD6A-FD68E4D0F97B}"/>
    <cellStyle name="20% - Accent1 3 11 3 6" xfId="16118" xr:uid="{CDB0CA9E-65AB-4C5E-8D17-45218D1082B9}"/>
    <cellStyle name="20% - Accent1 3 11 3 6 2" xfId="16119" xr:uid="{6EB53D49-CBE0-4516-B204-3013517E7D57}"/>
    <cellStyle name="20% - Accent1 3 11 3 6 2 2" xfId="16120" xr:uid="{2E432D83-C777-46F0-8C86-5EDD44DE5438}"/>
    <cellStyle name="20% - Accent1 3 11 3 6 3" xfId="16121" xr:uid="{6D0BAD1E-4574-4733-A10D-E89FF3EA0D2E}"/>
    <cellStyle name="20% - Accent1 3 11 3 7" xfId="16122" xr:uid="{156313A3-2A30-47C4-B79E-FE7E6F259111}"/>
    <cellStyle name="20% - Accent1 3 11 3 7 2" xfId="16123" xr:uid="{D8CE06FE-8251-43E1-814E-D4EFBEACE0CB}"/>
    <cellStyle name="20% - Accent1 3 11 3 8" xfId="16124" xr:uid="{232BE8CF-F2AF-42B4-B58A-E1EBB32E137C}"/>
    <cellStyle name="20% - Accent1 3 11 3 8 2" xfId="16125" xr:uid="{7A7E464F-C967-4F96-A030-208765D61F77}"/>
    <cellStyle name="20% - Accent1 3 11 3 9" xfId="16126" xr:uid="{4792FE55-6254-46D6-BB34-19477A9297ED}"/>
    <cellStyle name="20% - Accent1 3 11 4" xfId="16127" xr:uid="{F1FEBC61-217F-4351-8DD5-3E3826621EB3}"/>
    <cellStyle name="20% - Accent1 3 11 4 2" xfId="16128" xr:uid="{E5C7EEF8-2BBC-4BD6-B88C-71391171BA79}"/>
    <cellStyle name="20% - Accent1 3 11 4 2 2" xfId="16129" xr:uid="{7E7C587D-5F32-4C63-83FD-E14C7D306AC5}"/>
    <cellStyle name="20% - Accent1 3 11 4 2 2 2" xfId="16130" xr:uid="{A69A32FA-39F5-41E4-815A-1450D3E60CDB}"/>
    <cellStyle name="20% - Accent1 3 11 4 2 3" xfId="16131" xr:uid="{E92DC9D5-F5C9-4AB3-ABFB-18E6C199E767}"/>
    <cellStyle name="20% - Accent1 3 11 4 3" xfId="16132" xr:uid="{DBF652BC-BFF2-4C8A-B73F-2DBA9759AD81}"/>
    <cellStyle name="20% - Accent1 3 11 4 3 2" xfId="16133" xr:uid="{62A4C54A-18A5-483C-8EEA-6C02C45A2ECA}"/>
    <cellStyle name="20% - Accent1 3 11 4 4" xfId="16134" xr:uid="{45EB6209-1F5F-405E-A336-910954DE4EE2}"/>
    <cellStyle name="20% - Accent1 3 11 5" xfId="16135" xr:uid="{83B7B818-9CBA-42B7-B968-899E9C929656}"/>
    <cellStyle name="20% - Accent1 3 11 5 2" xfId="16136" xr:uid="{3387E8DE-4FF2-44AE-8FAE-F2A9E18ABDB0}"/>
    <cellStyle name="20% - Accent1 3 11 5 2 2" xfId="16137" xr:uid="{DA468E6D-FA7D-4775-8DDE-E55077EB316E}"/>
    <cellStyle name="20% - Accent1 3 11 5 2 2 2" xfId="16138" xr:uid="{A164EFE1-4C1D-4F43-97D4-0A646A7D34B2}"/>
    <cellStyle name="20% - Accent1 3 11 5 2 3" xfId="16139" xr:uid="{137C654F-9A3A-45FE-8212-FFE67C0F8486}"/>
    <cellStyle name="20% - Accent1 3 11 5 3" xfId="16140" xr:uid="{22B6B592-D30F-4086-8583-2762522728A0}"/>
    <cellStyle name="20% - Accent1 3 11 5 3 2" xfId="16141" xr:uid="{D2B90CAD-289C-42E4-801B-5EAA530DE390}"/>
    <cellStyle name="20% - Accent1 3 11 5 4" xfId="16142" xr:uid="{F6B9D8FC-F9ED-4290-B4EC-B3B8570E0465}"/>
    <cellStyle name="20% - Accent1 3 11 6" xfId="16143" xr:uid="{D8B3E76A-09DB-4944-AB84-39741AB44AE4}"/>
    <cellStyle name="20% - Accent1 3 11 6 2" xfId="16144" xr:uid="{A49A17A1-DDC7-4B4D-8312-2705478963E9}"/>
    <cellStyle name="20% - Accent1 3 11 6 2 2" xfId="16145" xr:uid="{3CAB96A8-722A-4B09-884C-2302AF639DAB}"/>
    <cellStyle name="20% - Accent1 3 11 6 2 2 2" xfId="16146" xr:uid="{05A508F7-9001-4A94-A6F5-9A487A238649}"/>
    <cellStyle name="20% - Accent1 3 11 6 2 3" xfId="16147" xr:uid="{B752D503-C280-47B3-8155-B29172DE2A36}"/>
    <cellStyle name="20% - Accent1 3 11 6 3" xfId="16148" xr:uid="{70C40367-917F-4466-A51B-EC65CC48E8A4}"/>
    <cellStyle name="20% - Accent1 3 11 6 3 2" xfId="16149" xr:uid="{2BB01B86-0ED7-45BA-873D-D51A3B05BAFD}"/>
    <cellStyle name="20% - Accent1 3 11 6 4" xfId="16150" xr:uid="{CA1FA863-D3B5-46AF-BBB4-680D2511B8D3}"/>
    <cellStyle name="20% - Accent1 3 11 7" xfId="16151" xr:uid="{C9AE3381-E33A-4EF0-98EB-80D38CD0942F}"/>
    <cellStyle name="20% - Accent1 3 11 7 2" xfId="16152" xr:uid="{6BEB4E91-CC16-49C5-9054-68493DA44CA3}"/>
    <cellStyle name="20% - Accent1 3 11 7 2 2" xfId="16153" xr:uid="{B6708FD2-4BED-4913-B2C1-8401C41D2D21}"/>
    <cellStyle name="20% - Accent1 3 11 7 3" xfId="16154" xr:uid="{8105353E-9829-4DFF-9B4F-B5FB9AC6966B}"/>
    <cellStyle name="20% - Accent1 3 11 8" xfId="16155" xr:uid="{98725212-5DAB-4755-B274-EB7E4B143761}"/>
    <cellStyle name="20% - Accent1 3 11 8 2" xfId="16156" xr:uid="{8A140DB2-55A3-47A7-8CBF-D0C4A7B4ADD3}"/>
    <cellStyle name="20% - Accent1 3 11 8 2 2" xfId="16157" xr:uid="{84F7A3CC-E356-40D4-BB31-0811A916ACD8}"/>
    <cellStyle name="20% - Accent1 3 11 8 3" xfId="16158" xr:uid="{1D18445D-AB4D-4F1D-9422-17D39CBF532E}"/>
    <cellStyle name="20% - Accent1 3 11 9" xfId="16159" xr:uid="{05D90F62-6348-4FDE-9A70-A3E5184205D6}"/>
    <cellStyle name="20% - Accent1 3 11 9 2" xfId="16160" xr:uid="{0752FCD1-5829-4C65-8C97-213F439D40DF}"/>
    <cellStyle name="20% - Accent1 3 12" xfId="16161" xr:uid="{7FE42A7D-8AC3-4C1C-A4BB-7D7CF119BE17}"/>
    <cellStyle name="20% - Accent1 3 12 2" xfId="16162" xr:uid="{29D4201D-452E-4E68-A7EB-38CE9A14D442}"/>
    <cellStyle name="20% - Accent1 3 12 2 2" xfId="16163" xr:uid="{9BA71B5C-D1B1-4748-B8A7-CB0DDA1D92BC}"/>
    <cellStyle name="20% - Accent1 3 12 2 2 2" xfId="16164" xr:uid="{AA26D0B6-0798-4894-837E-0423E051AD97}"/>
    <cellStyle name="20% - Accent1 3 12 2 2 2 2" xfId="16165" xr:uid="{8B86885C-CD83-4DE8-BE1E-B1F1B8249CF7}"/>
    <cellStyle name="20% - Accent1 3 12 2 2 3" xfId="16166" xr:uid="{6B959858-1196-4CDC-82AF-EAE5EEBAF9CE}"/>
    <cellStyle name="20% - Accent1 3 12 2 3" xfId="16167" xr:uid="{D0A3F4FC-0FC0-4D67-A7C1-6EA885DA2646}"/>
    <cellStyle name="20% - Accent1 3 12 2 3 2" xfId="16168" xr:uid="{3C313C8D-D4AB-411B-AA0D-07457BC04568}"/>
    <cellStyle name="20% - Accent1 3 12 2 4" xfId="16169" xr:uid="{D46E3078-3F48-4038-8187-6AA33623523A}"/>
    <cellStyle name="20% - Accent1 3 12 3" xfId="16170" xr:uid="{C5BAD6D4-AE3C-4190-8C7F-C6D7F1AFBDE7}"/>
    <cellStyle name="20% - Accent1 3 12 3 2" xfId="16171" xr:uid="{3FC1C350-C7FC-4DF0-9804-99EA7CE97AEF}"/>
    <cellStyle name="20% - Accent1 3 12 3 2 2" xfId="16172" xr:uid="{E4907B1D-263F-4874-8F2A-7BF2BDCB3D48}"/>
    <cellStyle name="20% - Accent1 3 12 3 2 2 2" xfId="16173" xr:uid="{C6456648-3FF5-4DFC-A9AD-713EF420F1FC}"/>
    <cellStyle name="20% - Accent1 3 12 3 2 3" xfId="16174" xr:uid="{4D73C38E-C646-48A3-A6DC-011429CFFDFE}"/>
    <cellStyle name="20% - Accent1 3 12 3 3" xfId="16175" xr:uid="{74A8D701-3690-43F6-9618-54350B00B8A3}"/>
    <cellStyle name="20% - Accent1 3 12 3 3 2" xfId="16176" xr:uid="{239AB95E-97E9-4CAF-86D4-E7E8BA075C85}"/>
    <cellStyle name="20% - Accent1 3 12 3 4" xfId="16177" xr:uid="{93779019-993C-4643-8D77-39751F6C4B2F}"/>
    <cellStyle name="20% - Accent1 3 12 4" xfId="16178" xr:uid="{79536CC7-B1C3-47D9-AF75-1B721099642B}"/>
    <cellStyle name="20% - Accent1 3 12 4 2" xfId="16179" xr:uid="{D9EEF351-8CCB-4933-AE0F-F60051CD9E69}"/>
    <cellStyle name="20% - Accent1 3 12 4 2 2" xfId="16180" xr:uid="{4E216FEF-24B8-4388-AF8E-4DDD6FDFC870}"/>
    <cellStyle name="20% - Accent1 3 12 4 2 2 2" xfId="16181" xr:uid="{8DE0A5AF-DF7E-4F0A-BBF8-8BF214787F5C}"/>
    <cellStyle name="20% - Accent1 3 12 4 2 3" xfId="16182" xr:uid="{FA8A4C71-A262-456A-9A6F-8DAE2CC63890}"/>
    <cellStyle name="20% - Accent1 3 12 4 3" xfId="16183" xr:uid="{CF66EA25-FC69-48F1-8167-8142E202C832}"/>
    <cellStyle name="20% - Accent1 3 12 4 3 2" xfId="16184" xr:uid="{314A896A-B681-4A5C-89E1-249CB51FC37C}"/>
    <cellStyle name="20% - Accent1 3 12 4 4" xfId="16185" xr:uid="{0DBB14B7-E08D-4561-B764-CFDC6D8E9511}"/>
    <cellStyle name="20% - Accent1 3 12 5" xfId="16186" xr:uid="{523E3A6B-67C3-49DD-BDBF-8DAE5D6829C6}"/>
    <cellStyle name="20% - Accent1 3 12 5 2" xfId="16187" xr:uid="{A45E49CB-863F-45C5-B485-3C20D71935A8}"/>
    <cellStyle name="20% - Accent1 3 12 5 2 2" xfId="16188" xr:uid="{ED6BA1FD-F421-4624-AC1B-B4CE9D23353A}"/>
    <cellStyle name="20% - Accent1 3 12 5 3" xfId="16189" xr:uid="{B807AB1C-75C6-4AE1-BC3B-219BF886FB92}"/>
    <cellStyle name="20% - Accent1 3 12 6" xfId="16190" xr:uid="{E8590AC7-404F-4B69-8553-F4BE941D43B1}"/>
    <cellStyle name="20% - Accent1 3 12 6 2" xfId="16191" xr:uid="{922CB99C-1B27-4CB2-B8CF-1763440FE0AA}"/>
    <cellStyle name="20% - Accent1 3 12 6 2 2" xfId="16192" xr:uid="{D6D8E007-9944-4215-81D9-D4C83FBA8D67}"/>
    <cellStyle name="20% - Accent1 3 12 6 3" xfId="16193" xr:uid="{206BD4EC-0293-41DA-9FA8-02BF48C1FDD8}"/>
    <cellStyle name="20% - Accent1 3 12 7" xfId="16194" xr:uid="{9D8AE58F-CD18-4367-B3F5-421A0C386BF7}"/>
    <cellStyle name="20% - Accent1 3 12 7 2" xfId="16195" xr:uid="{D72C6749-4308-4EAD-95B6-5D488A1B82FD}"/>
    <cellStyle name="20% - Accent1 3 12 8" xfId="16196" xr:uid="{3BDA38B9-FCBF-4300-8C46-6E3D5BCBCEBC}"/>
    <cellStyle name="20% - Accent1 3 12 8 2" xfId="16197" xr:uid="{7939341D-F82B-409E-A239-7F70D79E96A3}"/>
    <cellStyle name="20% - Accent1 3 12 9" xfId="16198" xr:uid="{D85BD337-2AAB-47DF-BF78-AB12BA0FBD50}"/>
    <cellStyle name="20% - Accent1 3 13" xfId="16199" xr:uid="{9730347E-0D3A-4D3D-9DB5-525A420A061D}"/>
    <cellStyle name="20% - Accent1 3 13 2" xfId="16200" xr:uid="{6E59DB47-FA4A-4836-9272-69300856628C}"/>
    <cellStyle name="20% - Accent1 3 13 2 2" xfId="16201" xr:uid="{F898B465-ADDD-477A-BD6E-F790CB97334D}"/>
    <cellStyle name="20% - Accent1 3 13 2 2 2" xfId="16202" xr:uid="{696220BB-3F4F-4B2B-BB42-2D0C2E95F441}"/>
    <cellStyle name="20% - Accent1 3 13 2 2 2 2" xfId="16203" xr:uid="{B7BF8D4E-E4AD-41B2-BD56-19FCE4D3AC1D}"/>
    <cellStyle name="20% - Accent1 3 13 2 2 3" xfId="16204" xr:uid="{AA5E1215-3239-415F-8274-F8AA2B9246A8}"/>
    <cellStyle name="20% - Accent1 3 13 2 3" xfId="16205" xr:uid="{173A8BBE-2ED5-41E6-9551-ACAC31D9218B}"/>
    <cellStyle name="20% - Accent1 3 13 2 3 2" xfId="16206" xr:uid="{71FCCAFF-D22B-4EBB-B933-F11002BBD044}"/>
    <cellStyle name="20% - Accent1 3 13 2 4" xfId="16207" xr:uid="{0BAFA8B9-70AA-4530-A668-9964A770DE98}"/>
    <cellStyle name="20% - Accent1 3 13 3" xfId="16208" xr:uid="{DDD2A51A-F811-45C7-996F-4C9FFDACF1A9}"/>
    <cellStyle name="20% - Accent1 3 13 3 2" xfId="16209" xr:uid="{14F6BCB0-04E7-4FE8-BDDE-E33B581517AF}"/>
    <cellStyle name="20% - Accent1 3 13 3 2 2" xfId="16210" xr:uid="{C340572E-F1DE-4004-BB90-1AC0632502CE}"/>
    <cellStyle name="20% - Accent1 3 13 3 2 2 2" xfId="16211" xr:uid="{E4908877-1118-44E6-AEF1-9600E192CC0A}"/>
    <cellStyle name="20% - Accent1 3 13 3 2 3" xfId="16212" xr:uid="{77E4B54E-8386-4420-8D73-9CE8D9C48E9A}"/>
    <cellStyle name="20% - Accent1 3 13 3 3" xfId="16213" xr:uid="{C82AC30A-0DF8-41AE-A0D0-D56372B2D472}"/>
    <cellStyle name="20% - Accent1 3 13 3 3 2" xfId="16214" xr:uid="{68AC901D-E424-4663-AD02-4130F947717B}"/>
    <cellStyle name="20% - Accent1 3 13 3 4" xfId="16215" xr:uid="{6D8673F0-D0D5-4A36-974B-8E562FC0374E}"/>
    <cellStyle name="20% - Accent1 3 13 4" xfId="16216" xr:uid="{5D9C46FC-20EB-4EE1-BE27-64B65F54E856}"/>
    <cellStyle name="20% - Accent1 3 13 4 2" xfId="16217" xr:uid="{3D288620-1709-42B8-A4AB-2489DED3E52F}"/>
    <cellStyle name="20% - Accent1 3 13 4 2 2" xfId="16218" xr:uid="{62E1C576-BDDE-46DD-ABF0-D91A890AB71E}"/>
    <cellStyle name="20% - Accent1 3 13 4 2 2 2" xfId="16219" xr:uid="{C16FB6D9-B22E-4634-8FE1-C3DC00216F83}"/>
    <cellStyle name="20% - Accent1 3 13 4 2 3" xfId="16220" xr:uid="{6E76C4EE-1FFD-440F-A73E-25116B76EA6F}"/>
    <cellStyle name="20% - Accent1 3 13 4 3" xfId="16221" xr:uid="{7B83568E-5A1C-4CA8-9A0F-DFF26E72A8EA}"/>
    <cellStyle name="20% - Accent1 3 13 4 3 2" xfId="16222" xr:uid="{0715295C-7B54-4C9C-AD09-7AA201722551}"/>
    <cellStyle name="20% - Accent1 3 13 4 4" xfId="16223" xr:uid="{91BCCF8A-AA9C-487F-9EC8-E1D4800563EA}"/>
    <cellStyle name="20% - Accent1 3 13 5" xfId="16224" xr:uid="{66B458CE-FEDF-4633-A73D-7CA91DBB89C5}"/>
    <cellStyle name="20% - Accent1 3 13 5 2" xfId="16225" xr:uid="{457295B5-0A9A-431B-B340-30BE420FC3DE}"/>
    <cellStyle name="20% - Accent1 3 13 5 2 2" xfId="16226" xr:uid="{3321C99D-5EE8-49A8-9663-70E47FA2975D}"/>
    <cellStyle name="20% - Accent1 3 13 5 3" xfId="16227" xr:uid="{A0902992-D53C-4413-835D-05AB9DC2A6E3}"/>
    <cellStyle name="20% - Accent1 3 13 6" xfId="16228" xr:uid="{C0F897C7-77EA-40FE-9240-076B81B366D4}"/>
    <cellStyle name="20% - Accent1 3 13 6 2" xfId="16229" xr:uid="{0643BF01-9BA3-4038-806B-47AAC098B686}"/>
    <cellStyle name="20% - Accent1 3 13 6 2 2" xfId="16230" xr:uid="{5530230C-86C1-4FB7-BC9F-FF0B495E015C}"/>
    <cellStyle name="20% - Accent1 3 13 6 3" xfId="16231" xr:uid="{9029CE47-2D37-425B-80C8-829A8F7441A3}"/>
    <cellStyle name="20% - Accent1 3 13 7" xfId="16232" xr:uid="{8C1F806D-1B45-4E6B-920D-65EB815975D1}"/>
    <cellStyle name="20% - Accent1 3 13 7 2" xfId="16233" xr:uid="{D99C8431-F3AF-4FD5-A791-8DD0104A47E3}"/>
    <cellStyle name="20% - Accent1 3 13 8" xfId="16234" xr:uid="{ECB83F09-EA1B-4405-AF99-B6B16544F3F3}"/>
    <cellStyle name="20% - Accent1 3 13 8 2" xfId="16235" xr:uid="{07620C5A-66B5-44A4-96E8-3D6BE68D1B58}"/>
    <cellStyle name="20% - Accent1 3 13 9" xfId="16236" xr:uid="{1BDD82FD-14B6-414C-91C7-438C21477309}"/>
    <cellStyle name="20% - Accent1 3 14" xfId="16237" xr:uid="{F18D2A1B-C801-4E35-9367-E3EF3BACE12C}"/>
    <cellStyle name="20% - Accent1 3 14 2" xfId="16238" xr:uid="{E1AB27F8-9512-4485-AF94-DD1CD83CAD1F}"/>
    <cellStyle name="20% - Accent1 3 14 2 2" xfId="16239" xr:uid="{65E2A4EA-2B35-44A3-946F-2D0F815BB61D}"/>
    <cellStyle name="20% - Accent1 3 14 2 2 2" xfId="16240" xr:uid="{3A9E0882-2750-45B1-8405-87554E829588}"/>
    <cellStyle name="20% - Accent1 3 14 2 3" xfId="16241" xr:uid="{1B48F2D1-9DDF-4C58-B60C-F6FAD27D784B}"/>
    <cellStyle name="20% - Accent1 3 14 3" xfId="16242" xr:uid="{78C43ABF-9A21-4499-B40A-B37C437580DD}"/>
    <cellStyle name="20% - Accent1 3 14 3 2" xfId="16243" xr:uid="{EEC05668-99AE-434E-BD72-C95B28117130}"/>
    <cellStyle name="20% - Accent1 3 14 4" xfId="16244" xr:uid="{F83C1F05-3255-42A7-98CB-2081FD11A201}"/>
    <cellStyle name="20% - Accent1 3 15" xfId="16245" xr:uid="{412CB871-3D49-482D-8D48-D2D75100F5A0}"/>
    <cellStyle name="20% - Accent1 3 15 2" xfId="16246" xr:uid="{06A2E507-1AFF-4B19-B525-E963005C116C}"/>
    <cellStyle name="20% - Accent1 3 15 2 2" xfId="16247" xr:uid="{FEC56AAC-8EBC-40EA-AC21-683A826CA285}"/>
    <cellStyle name="20% - Accent1 3 15 2 2 2" xfId="16248" xr:uid="{FBB77D58-2063-400A-BD9F-F5D0B65570FB}"/>
    <cellStyle name="20% - Accent1 3 15 2 3" xfId="16249" xr:uid="{37E9A25E-5AED-4EBC-8DB4-EADC73BBC782}"/>
    <cellStyle name="20% - Accent1 3 15 3" xfId="16250" xr:uid="{8CA53162-8011-4034-897A-A7831C403AE6}"/>
    <cellStyle name="20% - Accent1 3 15 3 2" xfId="16251" xr:uid="{9E6329BB-BFA7-4BBE-A994-2897B6C98063}"/>
    <cellStyle name="20% - Accent1 3 15 4" xfId="16252" xr:uid="{6727CBA9-84C4-4A1D-9DAF-88933DC53DC1}"/>
    <cellStyle name="20% - Accent1 3 16" xfId="16253" xr:uid="{419E8E31-FE2D-470E-8A3D-BEDC48D212CF}"/>
    <cellStyle name="20% - Accent1 3 16 2" xfId="16254" xr:uid="{845CCEB8-9623-412E-AA6A-9A511C255505}"/>
    <cellStyle name="20% - Accent1 3 16 2 2" xfId="16255" xr:uid="{C078F85E-4E53-433F-B8A8-A9B14492B73E}"/>
    <cellStyle name="20% - Accent1 3 16 2 2 2" xfId="16256" xr:uid="{BD5EF5CB-1CFB-4AF1-B524-A5ECC3389067}"/>
    <cellStyle name="20% - Accent1 3 16 2 3" xfId="16257" xr:uid="{1C2F0E7B-DBD6-40C1-B3EE-EB2086D4686B}"/>
    <cellStyle name="20% - Accent1 3 16 3" xfId="16258" xr:uid="{D465598E-AE2D-46F4-AA3A-2ED2717EE442}"/>
    <cellStyle name="20% - Accent1 3 16 3 2" xfId="16259" xr:uid="{54310911-B1B9-4BBA-8D1B-2FA7CAD95D40}"/>
    <cellStyle name="20% - Accent1 3 16 4" xfId="16260" xr:uid="{B2ED6B01-6F81-4CD0-97CC-2860DEA03A96}"/>
    <cellStyle name="20% - Accent1 3 17" xfId="16261" xr:uid="{A38E4F67-1958-41CD-BF3D-05C044C388C5}"/>
    <cellStyle name="20% - Accent1 3 17 2" xfId="16262" xr:uid="{46BC9E80-6CA1-44D0-88E7-1E509B23AD6D}"/>
    <cellStyle name="20% - Accent1 3 17 2 2" xfId="16263" xr:uid="{54368F45-1DE4-493D-81E3-3F0F0E86204E}"/>
    <cellStyle name="20% - Accent1 3 17 3" xfId="16264" xr:uid="{9FC1D45A-A0A9-4F6C-A23A-FD49A4F6FE85}"/>
    <cellStyle name="20% - Accent1 3 18" xfId="16265" xr:uid="{C9CBFFB9-6611-4801-BFE3-A17B7D7D888D}"/>
    <cellStyle name="20% - Accent1 3 18 2" xfId="16266" xr:uid="{397A8BB0-117C-45EB-BA4A-8293F75868C8}"/>
    <cellStyle name="20% - Accent1 3 18 2 2" xfId="16267" xr:uid="{E9496CF8-638A-431A-AF99-C93ACEDD74BC}"/>
    <cellStyle name="20% - Accent1 3 18 3" xfId="16268" xr:uid="{3B38CD51-8E72-4ABA-9946-53A9A3B5741C}"/>
    <cellStyle name="20% - Accent1 3 19" xfId="16269" xr:uid="{88C84FC9-D468-429E-9633-AAA6EC041279}"/>
    <cellStyle name="20% - Accent1 3 19 2" xfId="16270" xr:uid="{076A0827-93D7-48E8-AB70-831C759C99DE}"/>
    <cellStyle name="20% - Accent1 3 2" xfId="16271" xr:uid="{FA34F940-03AD-4D68-9FE5-066F6A661E3B}"/>
    <cellStyle name="20% - Accent1 3 2 10" xfId="16272" xr:uid="{C2196EE4-6840-49FB-981E-5F340AF1477D}"/>
    <cellStyle name="20% - Accent1 3 2 10 10" xfId="16273" xr:uid="{E209E534-F7AC-48E5-A993-C57C26024EFE}"/>
    <cellStyle name="20% - Accent1 3 2 10 10 2" xfId="16274" xr:uid="{DD6E919B-F468-4FA7-9E5A-93195C5EE79A}"/>
    <cellStyle name="20% - Accent1 3 2 10 11" xfId="16275" xr:uid="{27A9BE64-7E96-4699-ACEF-15E1E8003E1B}"/>
    <cellStyle name="20% - Accent1 3 2 10 2" xfId="16276" xr:uid="{A8381462-CC10-49B2-97E1-D6D58350F373}"/>
    <cellStyle name="20% - Accent1 3 2 10 2 2" xfId="16277" xr:uid="{42648A8B-9C98-47A2-9C40-20FF9503BCCC}"/>
    <cellStyle name="20% - Accent1 3 2 10 2 2 2" xfId="16278" xr:uid="{D93C56C3-B3B3-4293-8A0D-AA7299F98DC7}"/>
    <cellStyle name="20% - Accent1 3 2 10 2 2 2 2" xfId="16279" xr:uid="{43557422-7FB4-4F74-B626-B87263911594}"/>
    <cellStyle name="20% - Accent1 3 2 10 2 2 2 2 2" xfId="16280" xr:uid="{9417EF1F-E338-4471-AF68-A1A0D55A2916}"/>
    <cellStyle name="20% - Accent1 3 2 10 2 2 2 3" xfId="16281" xr:uid="{442B0527-ABD9-429B-AEC7-B9102F7605C2}"/>
    <cellStyle name="20% - Accent1 3 2 10 2 2 3" xfId="16282" xr:uid="{7AB89E4E-486E-4BF5-8938-50242CA70847}"/>
    <cellStyle name="20% - Accent1 3 2 10 2 2 3 2" xfId="16283" xr:uid="{5406EF78-6994-4FC0-97BC-0A1517643677}"/>
    <cellStyle name="20% - Accent1 3 2 10 2 2 4" xfId="16284" xr:uid="{B5208A1F-8DE6-44AF-955D-0EBDF3F0AEA9}"/>
    <cellStyle name="20% - Accent1 3 2 10 2 3" xfId="16285" xr:uid="{5A531F18-A053-42D5-A466-0DB42385AF40}"/>
    <cellStyle name="20% - Accent1 3 2 10 2 3 2" xfId="16286" xr:uid="{A48F9F03-57B8-43F1-8C2E-AA78C9679F0F}"/>
    <cellStyle name="20% - Accent1 3 2 10 2 3 2 2" xfId="16287" xr:uid="{63090F2E-BE04-4EE0-85C1-3E6BD9DF4ABA}"/>
    <cellStyle name="20% - Accent1 3 2 10 2 3 2 2 2" xfId="16288" xr:uid="{73FC586E-26F8-438A-8850-3C64963C6515}"/>
    <cellStyle name="20% - Accent1 3 2 10 2 3 2 3" xfId="16289" xr:uid="{A3A6A152-2BE0-4F12-AAFD-C5A84FA7D580}"/>
    <cellStyle name="20% - Accent1 3 2 10 2 3 3" xfId="16290" xr:uid="{CEF994DB-472F-4A94-9A95-BC42E9E2AED5}"/>
    <cellStyle name="20% - Accent1 3 2 10 2 3 3 2" xfId="16291" xr:uid="{351BA07B-9627-4506-AF39-3B5067CBFF03}"/>
    <cellStyle name="20% - Accent1 3 2 10 2 3 4" xfId="16292" xr:uid="{F082E040-1AE5-469A-812E-4EFDD9F8916F}"/>
    <cellStyle name="20% - Accent1 3 2 10 2 4" xfId="16293" xr:uid="{3FC8067C-C354-4701-87D5-F5258AF2201C}"/>
    <cellStyle name="20% - Accent1 3 2 10 2 4 2" xfId="16294" xr:uid="{7EE67FCC-7B24-4107-8DFD-96A177158105}"/>
    <cellStyle name="20% - Accent1 3 2 10 2 4 2 2" xfId="16295" xr:uid="{104346D7-E432-4AC6-87C5-0E6DE4ACD5A0}"/>
    <cellStyle name="20% - Accent1 3 2 10 2 4 2 2 2" xfId="16296" xr:uid="{93B23FD3-1DCE-4237-B7F8-4506DB965C5C}"/>
    <cellStyle name="20% - Accent1 3 2 10 2 4 2 3" xfId="16297" xr:uid="{80BB7CC4-38DD-46B9-B051-C2D66F649A8E}"/>
    <cellStyle name="20% - Accent1 3 2 10 2 4 3" xfId="16298" xr:uid="{C9F428C3-8B37-493C-BA06-5DA8E0176634}"/>
    <cellStyle name="20% - Accent1 3 2 10 2 4 3 2" xfId="16299" xr:uid="{A25787A1-D4C9-4A9A-A7F7-4566E075BE74}"/>
    <cellStyle name="20% - Accent1 3 2 10 2 4 4" xfId="16300" xr:uid="{72198AD8-D762-4273-A458-FA30B796261D}"/>
    <cellStyle name="20% - Accent1 3 2 10 2 5" xfId="16301" xr:uid="{B7AC4532-2292-4124-A4A2-90B382CF4F85}"/>
    <cellStyle name="20% - Accent1 3 2 10 2 5 2" xfId="16302" xr:uid="{8873AD07-91C6-46F9-AC2E-416911382F96}"/>
    <cellStyle name="20% - Accent1 3 2 10 2 5 2 2" xfId="16303" xr:uid="{4A9F91E6-89A9-416A-9384-E86AE7B3939C}"/>
    <cellStyle name="20% - Accent1 3 2 10 2 5 3" xfId="16304" xr:uid="{8999ADFC-C548-423D-B7D6-D0C7E016E060}"/>
    <cellStyle name="20% - Accent1 3 2 10 2 6" xfId="16305" xr:uid="{C71F1402-FA3C-4006-8F40-D8AA550E1F2F}"/>
    <cellStyle name="20% - Accent1 3 2 10 2 6 2" xfId="16306" xr:uid="{6074099F-4EE9-4D1C-B64B-28226421D87B}"/>
    <cellStyle name="20% - Accent1 3 2 10 2 6 2 2" xfId="16307" xr:uid="{3CA7BDB5-4480-402E-9F2F-8A7916F87AA9}"/>
    <cellStyle name="20% - Accent1 3 2 10 2 6 3" xfId="16308" xr:uid="{CE4F282E-5C03-492D-9BAC-2FF033B0C1F6}"/>
    <cellStyle name="20% - Accent1 3 2 10 2 7" xfId="16309" xr:uid="{341D9F2F-4BFB-4396-9346-A9758095BF32}"/>
    <cellStyle name="20% - Accent1 3 2 10 2 7 2" xfId="16310" xr:uid="{1452814E-9EB1-4324-B0A4-6B25D643F410}"/>
    <cellStyle name="20% - Accent1 3 2 10 2 8" xfId="16311" xr:uid="{FD3EA73F-64A2-4711-844D-32964B3E3851}"/>
    <cellStyle name="20% - Accent1 3 2 10 2 8 2" xfId="16312" xr:uid="{7D506FCA-DB68-4D03-9A43-1467C53A1788}"/>
    <cellStyle name="20% - Accent1 3 2 10 2 9" xfId="16313" xr:uid="{71AC90EB-EEEA-482F-987C-BB76EE5262FF}"/>
    <cellStyle name="20% - Accent1 3 2 10 3" xfId="16314" xr:uid="{432EADA6-9019-4A5A-A128-DD9E9B2F38D7}"/>
    <cellStyle name="20% - Accent1 3 2 10 3 2" xfId="16315" xr:uid="{CC6D4BB9-3E1F-4EAE-A076-B01B3AA9D271}"/>
    <cellStyle name="20% - Accent1 3 2 10 3 2 2" xfId="16316" xr:uid="{1630A00F-2323-4500-BC93-9E72A5BB2EC3}"/>
    <cellStyle name="20% - Accent1 3 2 10 3 2 2 2" xfId="16317" xr:uid="{C72D6305-90DF-49E5-A268-2CB17EDF1DEF}"/>
    <cellStyle name="20% - Accent1 3 2 10 3 2 2 2 2" xfId="16318" xr:uid="{F022D403-A1EE-49FE-BAB7-045EF5B0549D}"/>
    <cellStyle name="20% - Accent1 3 2 10 3 2 2 3" xfId="16319" xr:uid="{10042D42-0E03-41A9-A332-969A1D9B5348}"/>
    <cellStyle name="20% - Accent1 3 2 10 3 2 3" xfId="16320" xr:uid="{2436861B-300B-430E-9285-8F2C0DC855E9}"/>
    <cellStyle name="20% - Accent1 3 2 10 3 2 3 2" xfId="16321" xr:uid="{86F49D94-94FD-4C01-BC29-02197509AFD3}"/>
    <cellStyle name="20% - Accent1 3 2 10 3 2 4" xfId="16322" xr:uid="{31595D76-706D-43D7-AA3D-E312E863D2FC}"/>
    <cellStyle name="20% - Accent1 3 2 10 3 3" xfId="16323" xr:uid="{41A271B6-CE2B-4E10-AF9B-2B366E1A7AFF}"/>
    <cellStyle name="20% - Accent1 3 2 10 3 3 2" xfId="16324" xr:uid="{046D6F79-24DA-4DF8-8FFA-D128BCF466B7}"/>
    <cellStyle name="20% - Accent1 3 2 10 3 3 2 2" xfId="16325" xr:uid="{E611D024-8E03-43E5-97F3-5CE9F6075256}"/>
    <cellStyle name="20% - Accent1 3 2 10 3 3 2 2 2" xfId="16326" xr:uid="{2C841BEC-BFBC-4A84-95C6-D322CA790890}"/>
    <cellStyle name="20% - Accent1 3 2 10 3 3 2 3" xfId="16327" xr:uid="{19D4B1F9-9119-4B6E-AE09-CEFC4CCEA676}"/>
    <cellStyle name="20% - Accent1 3 2 10 3 3 3" xfId="16328" xr:uid="{BFE6E713-7896-46F7-B24C-85A6264D6F84}"/>
    <cellStyle name="20% - Accent1 3 2 10 3 3 3 2" xfId="16329" xr:uid="{C1B42E56-A790-4100-9C03-576839DD6981}"/>
    <cellStyle name="20% - Accent1 3 2 10 3 3 4" xfId="16330" xr:uid="{CADFF4F2-4706-49ED-9633-80F660328A2F}"/>
    <cellStyle name="20% - Accent1 3 2 10 3 4" xfId="16331" xr:uid="{509156E0-C02D-4045-BDF0-463AC8D602D0}"/>
    <cellStyle name="20% - Accent1 3 2 10 3 4 2" xfId="16332" xr:uid="{18CFE236-4D8B-4854-B806-3AC5C6ABA748}"/>
    <cellStyle name="20% - Accent1 3 2 10 3 4 2 2" xfId="16333" xr:uid="{C1ED6DE5-8328-44DF-B067-F62A8DB3464D}"/>
    <cellStyle name="20% - Accent1 3 2 10 3 4 2 2 2" xfId="16334" xr:uid="{97AD5013-94D3-42F6-BAAE-33A2274928DB}"/>
    <cellStyle name="20% - Accent1 3 2 10 3 4 2 3" xfId="16335" xr:uid="{894F1FD0-3548-48E9-B7AB-76EF5647EE30}"/>
    <cellStyle name="20% - Accent1 3 2 10 3 4 3" xfId="16336" xr:uid="{320B7FB2-EED7-4147-A85B-147BC21B9ACB}"/>
    <cellStyle name="20% - Accent1 3 2 10 3 4 3 2" xfId="16337" xr:uid="{F5EE7689-7F59-44A4-B8E9-63446FA9455E}"/>
    <cellStyle name="20% - Accent1 3 2 10 3 4 4" xfId="16338" xr:uid="{A4B433EC-CDC6-4342-A1FA-2A48BCD13D49}"/>
    <cellStyle name="20% - Accent1 3 2 10 3 5" xfId="16339" xr:uid="{11F882F5-CA67-457E-AF83-58B02CAC9701}"/>
    <cellStyle name="20% - Accent1 3 2 10 3 5 2" xfId="16340" xr:uid="{F76E28DD-4785-4F40-A8F4-04A53D48DB59}"/>
    <cellStyle name="20% - Accent1 3 2 10 3 5 2 2" xfId="16341" xr:uid="{E6ED375B-7A87-4A4B-AD3A-6CFC989AA943}"/>
    <cellStyle name="20% - Accent1 3 2 10 3 5 3" xfId="16342" xr:uid="{8B3FFBBA-3C85-4F18-82DB-A9B043140F5C}"/>
    <cellStyle name="20% - Accent1 3 2 10 3 6" xfId="16343" xr:uid="{D0BEE37D-CA2C-40CB-8A09-37FD8ED18C88}"/>
    <cellStyle name="20% - Accent1 3 2 10 3 6 2" xfId="16344" xr:uid="{FF120882-DBB9-4BBD-9F6B-C73C74878A8D}"/>
    <cellStyle name="20% - Accent1 3 2 10 3 6 2 2" xfId="16345" xr:uid="{A6D3B2A7-8C48-4BE3-BC28-42C9AA074074}"/>
    <cellStyle name="20% - Accent1 3 2 10 3 6 3" xfId="16346" xr:uid="{E7856C36-5083-4B99-8710-8992B1115B86}"/>
    <cellStyle name="20% - Accent1 3 2 10 3 7" xfId="16347" xr:uid="{DDF7710F-9787-4876-9B7E-61CD6BB82DED}"/>
    <cellStyle name="20% - Accent1 3 2 10 3 7 2" xfId="16348" xr:uid="{E25A061C-DDDC-4D8C-A9A3-CE0A200BE720}"/>
    <cellStyle name="20% - Accent1 3 2 10 3 8" xfId="16349" xr:uid="{C2EB526D-F3FD-4795-AD24-2D3FFD037BC5}"/>
    <cellStyle name="20% - Accent1 3 2 10 3 8 2" xfId="16350" xr:uid="{1BDD7A60-10D1-42CC-8543-2DFA983CAB1D}"/>
    <cellStyle name="20% - Accent1 3 2 10 3 9" xfId="16351" xr:uid="{07C0FD43-94DE-439C-84BC-C8E16C5AE89B}"/>
    <cellStyle name="20% - Accent1 3 2 10 4" xfId="16352" xr:uid="{FDC64DE6-CC30-4CC2-9A75-080487BD2CFE}"/>
    <cellStyle name="20% - Accent1 3 2 10 4 2" xfId="16353" xr:uid="{E4B472CA-5FCB-4ED1-9DA7-CE939321D68A}"/>
    <cellStyle name="20% - Accent1 3 2 10 4 2 2" xfId="16354" xr:uid="{328AD7D7-5057-4F4E-B29E-43F11D3C86EB}"/>
    <cellStyle name="20% - Accent1 3 2 10 4 2 2 2" xfId="16355" xr:uid="{E92EC72F-3777-4EBC-BE5A-A72F1EDE6BA6}"/>
    <cellStyle name="20% - Accent1 3 2 10 4 2 3" xfId="16356" xr:uid="{4626E2E0-DD15-4EEF-B506-E391DCCB91A3}"/>
    <cellStyle name="20% - Accent1 3 2 10 4 3" xfId="16357" xr:uid="{D714C365-C236-45B8-B6D9-EF4CBF4D8FF0}"/>
    <cellStyle name="20% - Accent1 3 2 10 4 3 2" xfId="16358" xr:uid="{AF7CE4C2-A9DD-4155-A3AF-368AC67BA542}"/>
    <cellStyle name="20% - Accent1 3 2 10 4 4" xfId="16359" xr:uid="{E8D49831-55FF-4ECF-9AF8-29E7A98F79B8}"/>
    <cellStyle name="20% - Accent1 3 2 10 5" xfId="16360" xr:uid="{0F2BC09E-2BEF-422C-BC30-495A56F88540}"/>
    <cellStyle name="20% - Accent1 3 2 10 5 2" xfId="16361" xr:uid="{093732C2-80C3-4C13-B63C-BB7566992268}"/>
    <cellStyle name="20% - Accent1 3 2 10 5 2 2" xfId="16362" xr:uid="{BF732F37-6295-4C00-8959-832755ABEF9F}"/>
    <cellStyle name="20% - Accent1 3 2 10 5 2 2 2" xfId="16363" xr:uid="{EB8439A0-C863-48E5-9CF6-8FA23C01ECED}"/>
    <cellStyle name="20% - Accent1 3 2 10 5 2 3" xfId="16364" xr:uid="{3D6174CC-D196-44C0-BA2B-AAC7CBAC98F0}"/>
    <cellStyle name="20% - Accent1 3 2 10 5 3" xfId="16365" xr:uid="{40D58557-FAFA-4A0C-9425-C1D56FE70B27}"/>
    <cellStyle name="20% - Accent1 3 2 10 5 3 2" xfId="16366" xr:uid="{A57F166B-FABF-451A-BE1F-585F8DDF145E}"/>
    <cellStyle name="20% - Accent1 3 2 10 5 4" xfId="16367" xr:uid="{A22B5AC0-7685-450E-A16A-7291A24B2216}"/>
    <cellStyle name="20% - Accent1 3 2 10 6" xfId="16368" xr:uid="{EFC9EF7F-F247-4332-AB65-22290FE6AB36}"/>
    <cellStyle name="20% - Accent1 3 2 10 6 2" xfId="16369" xr:uid="{198ED4B9-3B06-4EE8-A8C2-9CD0D0DA4F09}"/>
    <cellStyle name="20% - Accent1 3 2 10 6 2 2" xfId="16370" xr:uid="{D752A792-5769-4CD4-9C42-2EEEE0DBAD39}"/>
    <cellStyle name="20% - Accent1 3 2 10 6 2 2 2" xfId="16371" xr:uid="{E63562FD-F792-447D-AB6D-6542C7A21895}"/>
    <cellStyle name="20% - Accent1 3 2 10 6 2 3" xfId="16372" xr:uid="{0A235BC7-4697-4304-9161-2B6EB980A55F}"/>
    <cellStyle name="20% - Accent1 3 2 10 6 3" xfId="16373" xr:uid="{F528E09A-153F-45A7-9AAA-DC580CC5D057}"/>
    <cellStyle name="20% - Accent1 3 2 10 6 3 2" xfId="16374" xr:uid="{F3FB0831-B2F5-4BFD-A1BA-BEF4D8AC3379}"/>
    <cellStyle name="20% - Accent1 3 2 10 6 4" xfId="16375" xr:uid="{4BFE9570-3792-4A6F-A311-BA2CC982CC8A}"/>
    <cellStyle name="20% - Accent1 3 2 10 7" xfId="16376" xr:uid="{787BAA34-CBF8-4332-917A-B9F52A610FD3}"/>
    <cellStyle name="20% - Accent1 3 2 10 7 2" xfId="16377" xr:uid="{BD0F3A24-CF9B-4D99-998B-805E9DC78DED}"/>
    <cellStyle name="20% - Accent1 3 2 10 7 2 2" xfId="16378" xr:uid="{E79C2EA1-4544-4198-8205-2C36BE774D81}"/>
    <cellStyle name="20% - Accent1 3 2 10 7 3" xfId="16379" xr:uid="{6D3146FB-C7A9-484F-9787-FD97D2410E93}"/>
    <cellStyle name="20% - Accent1 3 2 10 8" xfId="16380" xr:uid="{0D8F6D85-9EE0-48B6-ABA1-6529B6046838}"/>
    <cellStyle name="20% - Accent1 3 2 10 8 2" xfId="16381" xr:uid="{74453FCB-7256-4E43-8104-8C3B706E1EB0}"/>
    <cellStyle name="20% - Accent1 3 2 10 8 2 2" xfId="16382" xr:uid="{F5F2F681-5E5D-414C-969E-71B4597FBFAD}"/>
    <cellStyle name="20% - Accent1 3 2 10 8 3" xfId="16383" xr:uid="{7E2DDAA3-9D35-4A10-B0DE-04E88C84C25C}"/>
    <cellStyle name="20% - Accent1 3 2 10 9" xfId="16384" xr:uid="{10592426-9371-4A76-9EBC-BB91D1930C5D}"/>
    <cellStyle name="20% - Accent1 3 2 10 9 2" xfId="16385" xr:uid="{92449BE2-45CB-4CB6-86B7-434AC8D8E038}"/>
    <cellStyle name="20% - Accent1 3 2 11" xfId="16386" xr:uid="{D3D83E2C-C635-4412-BBF1-9DC25679702C}"/>
    <cellStyle name="20% - Accent1 3 2 11 2" xfId="16387" xr:uid="{445DDB45-2F60-44E7-ACA3-9E6A1EE16FDF}"/>
    <cellStyle name="20% - Accent1 3 2 11 2 2" xfId="16388" xr:uid="{4E088CEA-71AE-4A8F-AED2-0EEA1B8E5B49}"/>
    <cellStyle name="20% - Accent1 3 2 11 2 2 2" xfId="16389" xr:uid="{36DA8A60-E325-4D2C-95AC-605234D655B5}"/>
    <cellStyle name="20% - Accent1 3 2 11 2 2 2 2" xfId="16390" xr:uid="{06870613-2F91-4F3D-B0BB-220124CBB3D8}"/>
    <cellStyle name="20% - Accent1 3 2 11 2 2 3" xfId="16391" xr:uid="{92B76426-79F5-49D3-A601-33F9418A4E5D}"/>
    <cellStyle name="20% - Accent1 3 2 11 2 3" xfId="16392" xr:uid="{1BA06D7F-F78E-406A-A387-08447ACF786C}"/>
    <cellStyle name="20% - Accent1 3 2 11 2 3 2" xfId="16393" xr:uid="{D95CDF59-C5C5-42F0-9DEC-A7AF1B89DB46}"/>
    <cellStyle name="20% - Accent1 3 2 11 2 4" xfId="16394" xr:uid="{2F4598FC-5648-4E1B-9509-D47A1E13EB89}"/>
    <cellStyle name="20% - Accent1 3 2 11 3" xfId="16395" xr:uid="{F0F65104-82C3-4411-A3C0-5862D0AA49D5}"/>
    <cellStyle name="20% - Accent1 3 2 11 3 2" xfId="16396" xr:uid="{C5BAD02E-6535-41B1-93B4-122FC372E078}"/>
    <cellStyle name="20% - Accent1 3 2 11 3 2 2" xfId="16397" xr:uid="{281CF69E-54F6-4C1F-A1A2-3C17B060E92E}"/>
    <cellStyle name="20% - Accent1 3 2 11 3 2 2 2" xfId="16398" xr:uid="{59260A8F-69FC-4FBE-B6ED-434023DC0899}"/>
    <cellStyle name="20% - Accent1 3 2 11 3 2 3" xfId="16399" xr:uid="{9D65E182-41E0-463F-803E-AE8CD05EE4AD}"/>
    <cellStyle name="20% - Accent1 3 2 11 3 3" xfId="16400" xr:uid="{DEA13BBE-8C69-4C2C-AED1-C50C712385D4}"/>
    <cellStyle name="20% - Accent1 3 2 11 3 3 2" xfId="16401" xr:uid="{8A6BC8AD-F5E4-46C3-8911-AA4CD4553912}"/>
    <cellStyle name="20% - Accent1 3 2 11 3 4" xfId="16402" xr:uid="{B5502CC4-BCB0-44D1-9392-2A4939688144}"/>
    <cellStyle name="20% - Accent1 3 2 11 4" xfId="16403" xr:uid="{5F0978A5-E9CC-43C0-9B5F-194D9995ABF7}"/>
    <cellStyle name="20% - Accent1 3 2 11 4 2" xfId="16404" xr:uid="{D0A3A788-C565-4BB8-82FE-C26FD6F81724}"/>
    <cellStyle name="20% - Accent1 3 2 11 4 2 2" xfId="16405" xr:uid="{CD87CA57-A284-4C11-825B-C662D6DC3551}"/>
    <cellStyle name="20% - Accent1 3 2 11 4 2 2 2" xfId="16406" xr:uid="{2D93B322-22E2-45FA-8D8C-B4C8DBDBB6E0}"/>
    <cellStyle name="20% - Accent1 3 2 11 4 2 3" xfId="16407" xr:uid="{C010AC13-BD6B-45CC-A5EF-4A7DA3E5AB0D}"/>
    <cellStyle name="20% - Accent1 3 2 11 4 3" xfId="16408" xr:uid="{9E69027B-D2E6-4F72-AB4B-ABE43AB9A20E}"/>
    <cellStyle name="20% - Accent1 3 2 11 4 3 2" xfId="16409" xr:uid="{E42B5807-DA56-47C0-9741-54312D8CC597}"/>
    <cellStyle name="20% - Accent1 3 2 11 4 4" xfId="16410" xr:uid="{EF441FC2-0920-4435-A88B-1842B6F679C8}"/>
    <cellStyle name="20% - Accent1 3 2 11 5" xfId="16411" xr:uid="{4B37F014-42D1-4BE3-990E-46646EA2CF0F}"/>
    <cellStyle name="20% - Accent1 3 2 11 5 2" xfId="16412" xr:uid="{037ABFDF-8B64-4D38-953A-DCC09E9C45B6}"/>
    <cellStyle name="20% - Accent1 3 2 11 5 2 2" xfId="16413" xr:uid="{3CD888C3-EF66-41F7-B70A-71620F3E1453}"/>
    <cellStyle name="20% - Accent1 3 2 11 5 3" xfId="16414" xr:uid="{ABC0F8C4-6AED-430C-9F09-E83FD135DF12}"/>
    <cellStyle name="20% - Accent1 3 2 11 6" xfId="16415" xr:uid="{423A931E-4CED-4928-B072-9F62E4E66EA4}"/>
    <cellStyle name="20% - Accent1 3 2 11 6 2" xfId="16416" xr:uid="{7D9D97F2-1930-4848-A6CC-29E73249B7D4}"/>
    <cellStyle name="20% - Accent1 3 2 11 6 2 2" xfId="16417" xr:uid="{75D07703-F0DF-4164-A679-5D44124F2D1B}"/>
    <cellStyle name="20% - Accent1 3 2 11 6 3" xfId="16418" xr:uid="{3F894B4D-5C08-4CF3-AB70-BB143A8FDF62}"/>
    <cellStyle name="20% - Accent1 3 2 11 7" xfId="16419" xr:uid="{4510006D-5FFC-4953-97B0-7DD53D3F3A95}"/>
    <cellStyle name="20% - Accent1 3 2 11 7 2" xfId="16420" xr:uid="{8503054B-5629-45AE-A2E3-45A3FF42AB88}"/>
    <cellStyle name="20% - Accent1 3 2 11 8" xfId="16421" xr:uid="{5CB96375-2226-4DB7-B0E2-87BF5EC6E3BC}"/>
    <cellStyle name="20% - Accent1 3 2 11 8 2" xfId="16422" xr:uid="{5946C047-2F84-40CC-8494-B4E6A2D55654}"/>
    <cellStyle name="20% - Accent1 3 2 11 9" xfId="16423" xr:uid="{85E9F43F-4F53-4DD8-9FE3-1BAE03504953}"/>
    <cellStyle name="20% - Accent1 3 2 12" xfId="16424" xr:uid="{3E463AC0-E24F-4FDB-8C0F-5AF4715E67BB}"/>
    <cellStyle name="20% - Accent1 3 2 12 2" xfId="16425" xr:uid="{3072818E-9685-4E5E-AA6E-0ADB3902256E}"/>
    <cellStyle name="20% - Accent1 3 2 12 2 2" xfId="16426" xr:uid="{E2A9FE87-C026-4342-B777-47021EF1E31F}"/>
    <cellStyle name="20% - Accent1 3 2 12 2 2 2" xfId="16427" xr:uid="{47404028-0F40-43B3-885E-ED23172AF9F4}"/>
    <cellStyle name="20% - Accent1 3 2 12 2 2 2 2" xfId="16428" xr:uid="{3A26DE2A-D7D6-47CF-8B57-4D96BFB46E9C}"/>
    <cellStyle name="20% - Accent1 3 2 12 2 2 3" xfId="16429" xr:uid="{2010A91C-A36B-41E7-9DC9-88E5F37B1EEC}"/>
    <cellStyle name="20% - Accent1 3 2 12 2 3" xfId="16430" xr:uid="{A049FE96-1EDD-4130-BBFB-135D06801EEB}"/>
    <cellStyle name="20% - Accent1 3 2 12 2 3 2" xfId="16431" xr:uid="{63394B50-1222-46BA-A704-90ABAE19EE96}"/>
    <cellStyle name="20% - Accent1 3 2 12 2 4" xfId="16432" xr:uid="{9E66EF26-98CA-4FEF-87DE-CD2436FBC627}"/>
    <cellStyle name="20% - Accent1 3 2 12 3" xfId="16433" xr:uid="{76625510-163D-4A79-BA68-5EAE39EAA143}"/>
    <cellStyle name="20% - Accent1 3 2 12 3 2" xfId="16434" xr:uid="{C668DD96-1EEE-46DC-81B2-3D524EF48356}"/>
    <cellStyle name="20% - Accent1 3 2 12 3 2 2" xfId="16435" xr:uid="{F5674EBF-3755-4F82-9AF2-C60CB28CF01F}"/>
    <cellStyle name="20% - Accent1 3 2 12 3 2 2 2" xfId="16436" xr:uid="{FFB29175-518F-4F57-8624-7B5ED83E498F}"/>
    <cellStyle name="20% - Accent1 3 2 12 3 2 3" xfId="16437" xr:uid="{167DCA92-8AD9-4D16-AD0E-56C489F19ACB}"/>
    <cellStyle name="20% - Accent1 3 2 12 3 3" xfId="16438" xr:uid="{847708D8-DD04-4972-8188-7DBCB7C0E4DC}"/>
    <cellStyle name="20% - Accent1 3 2 12 3 3 2" xfId="16439" xr:uid="{136BDF0C-F363-4858-A9DD-DC1747712C38}"/>
    <cellStyle name="20% - Accent1 3 2 12 3 4" xfId="16440" xr:uid="{FA17B899-CB54-4E7E-97BA-6A46ADFCE666}"/>
    <cellStyle name="20% - Accent1 3 2 12 4" xfId="16441" xr:uid="{F2A11C1A-AD3D-4DA1-A4E1-D6472DBCAD36}"/>
    <cellStyle name="20% - Accent1 3 2 12 4 2" xfId="16442" xr:uid="{2FD53A44-5FDF-4795-A4F5-400FC0AB0F47}"/>
    <cellStyle name="20% - Accent1 3 2 12 4 2 2" xfId="16443" xr:uid="{D0D3C0B3-BA76-4E4B-BDB9-507F93DBCA90}"/>
    <cellStyle name="20% - Accent1 3 2 12 4 2 2 2" xfId="16444" xr:uid="{F2EC013B-50E8-432B-90AF-878684E89D00}"/>
    <cellStyle name="20% - Accent1 3 2 12 4 2 3" xfId="16445" xr:uid="{05D76D7F-94EF-4E7A-BC02-8FB80BED9712}"/>
    <cellStyle name="20% - Accent1 3 2 12 4 3" xfId="16446" xr:uid="{97137EAD-E24F-4A15-AFBF-EAD63212CCF0}"/>
    <cellStyle name="20% - Accent1 3 2 12 4 3 2" xfId="16447" xr:uid="{D049ED4F-14CB-4B5F-B914-BEF5C8BDB038}"/>
    <cellStyle name="20% - Accent1 3 2 12 4 4" xfId="16448" xr:uid="{7B91DED4-6C89-4D80-88AA-24A428587634}"/>
    <cellStyle name="20% - Accent1 3 2 12 5" xfId="16449" xr:uid="{C962C9C5-1DD2-4115-B1DA-6CE08DB87487}"/>
    <cellStyle name="20% - Accent1 3 2 12 5 2" xfId="16450" xr:uid="{4EF82850-3CEF-4933-A23B-10954FAD09C1}"/>
    <cellStyle name="20% - Accent1 3 2 12 5 2 2" xfId="16451" xr:uid="{3B905638-2161-4A89-A60C-4EB7E9541C8F}"/>
    <cellStyle name="20% - Accent1 3 2 12 5 3" xfId="16452" xr:uid="{CB8C2520-170B-4350-951D-A3EC8DB43702}"/>
    <cellStyle name="20% - Accent1 3 2 12 6" xfId="16453" xr:uid="{8E2CCE07-3414-4CBF-9E4B-EAD344E9AF0D}"/>
    <cellStyle name="20% - Accent1 3 2 12 6 2" xfId="16454" xr:uid="{F0D3E4D3-EEE2-44A3-8736-50670A555C93}"/>
    <cellStyle name="20% - Accent1 3 2 12 6 2 2" xfId="16455" xr:uid="{20DB0C6E-F444-47B1-8177-7D9FCDA48C7B}"/>
    <cellStyle name="20% - Accent1 3 2 12 6 3" xfId="16456" xr:uid="{E9BCA76B-8755-4F8B-92C6-14BC32A6B801}"/>
    <cellStyle name="20% - Accent1 3 2 12 7" xfId="16457" xr:uid="{A01CDC49-D0D8-4B8B-A856-8D02BE4750DC}"/>
    <cellStyle name="20% - Accent1 3 2 12 7 2" xfId="16458" xr:uid="{84BB2BCD-2093-4D61-B70F-D4144B61293C}"/>
    <cellStyle name="20% - Accent1 3 2 12 8" xfId="16459" xr:uid="{63DFBD7E-9A86-408C-8B68-D31AD6B84592}"/>
    <cellStyle name="20% - Accent1 3 2 12 8 2" xfId="16460" xr:uid="{916CF991-9088-47E3-B72A-2F9781B19221}"/>
    <cellStyle name="20% - Accent1 3 2 12 9" xfId="16461" xr:uid="{C2647724-66D5-4CE8-A0A5-8E6CAD25BD88}"/>
    <cellStyle name="20% - Accent1 3 2 13" xfId="16462" xr:uid="{68B03CF9-9F82-4206-9F5D-C7F433086C3A}"/>
    <cellStyle name="20% - Accent1 3 2 13 2" xfId="16463" xr:uid="{03A2C049-4AFA-4545-80C9-E300BB1D4781}"/>
    <cellStyle name="20% - Accent1 3 2 13 2 2" xfId="16464" xr:uid="{856A1239-5D96-4F63-8DC0-637773515F26}"/>
    <cellStyle name="20% - Accent1 3 2 13 2 2 2" xfId="16465" xr:uid="{F7CF5BD9-9EB7-464C-8D9B-EA8F2F17D653}"/>
    <cellStyle name="20% - Accent1 3 2 13 2 3" xfId="16466" xr:uid="{5F060933-C518-4AF9-AF6E-1EDCFE748639}"/>
    <cellStyle name="20% - Accent1 3 2 13 3" xfId="16467" xr:uid="{F7D7E6E0-7041-4019-8237-C39F2F2BFF6B}"/>
    <cellStyle name="20% - Accent1 3 2 13 3 2" xfId="16468" xr:uid="{B33664AD-E71A-4921-970B-AABDEEB0A067}"/>
    <cellStyle name="20% - Accent1 3 2 13 4" xfId="16469" xr:uid="{CC408A47-5ECC-43FC-8E51-4BD713074704}"/>
    <cellStyle name="20% - Accent1 3 2 14" xfId="16470" xr:uid="{5817B86B-678E-40B8-BE45-0F9C1DFCAD24}"/>
    <cellStyle name="20% - Accent1 3 2 14 2" xfId="16471" xr:uid="{AF3F00C6-C96C-4230-AB89-549B243605B2}"/>
    <cellStyle name="20% - Accent1 3 2 14 2 2" xfId="16472" xr:uid="{8D5A667A-4AB7-4C2B-8595-EC65AA925CFA}"/>
    <cellStyle name="20% - Accent1 3 2 14 2 2 2" xfId="16473" xr:uid="{C2867E17-0E8A-4C46-A3B7-CC97954C65E9}"/>
    <cellStyle name="20% - Accent1 3 2 14 2 3" xfId="16474" xr:uid="{00265AE8-761E-41D7-AEDE-8617E5C1F40A}"/>
    <cellStyle name="20% - Accent1 3 2 14 3" xfId="16475" xr:uid="{9FBB7372-7C9D-4622-9E01-64DCCDFEE95C}"/>
    <cellStyle name="20% - Accent1 3 2 14 3 2" xfId="16476" xr:uid="{B56B8F2D-F67B-4A75-8D98-D1C3E2F2FC4E}"/>
    <cellStyle name="20% - Accent1 3 2 14 4" xfId="16477" xr:uid="{124341D5-24D5-42A5-8903-EF4CA1DEF853}"/>
    <cellStyle name="20% - Accent1 3 2 15" xfId="16478" xr:uid="{D8979BF7-80E7-47AE-BE1E-48F3FE1E1CB5}"/>
    <cellStyle name="20% - Accent1 3 2 15 2" xfId="16479" xr:uid="{76BF4827-A3E1-43D0-B685-68F57C912B21}"/>
    <cellStyle name="20% - Accent1 3 2 15 2 2" xfId="16480" xr:uid="{11D54614-469E-4E6A-9EE4-D990A530146D}"/>
    <cellStyle name="20% - Accent1 3 2 15 2 2 2" xfId="16481" xr:uid="{663F9FD5-48B7-4E5D-AF6E-C586CBAD3006}"/>
    <cellStyle name="20% - Accent1 3 2 15 2 3" xfId="16482" xr:uid="{83CE8C2B-42EA-4558-B232-235C8F79AE84}"/>
    <cellStyle name="20% - Accent1 3 2 15 3" xfId="16483" xr:uid="{9AC6CAEB-2C6D-4BDB-B2B3-9A7073E1D448}"/>
    <cellStyle name="20% - Accent1 3 2 15 3 2" xfId="16484" xr:uid="{D31128BF-AD29-4476-A019-D2052156B64A}"/>
    <cellStyle name="20% - Accent1 3 2 15 4" xfId="16485" xr:uid="{728A5B3D-B8CB-4E9A-A78A-824AF46ECD16}"/>
    <cellStyle name="20% - Accent1 3 2 16" xfId="16486" xr:uid="{3E6607C3-80EF-4175-BBAF-DB8BF5F11021}"/>
    <cellStyle name="20% - Accent1 3 2 16 2" xfId="16487" xr:uid="{CCB9012D-6C2D-4032-96B5-5BDDD4359A03}"/>
    <cellStyle name="20% - Accent1 3 2 16 2 2" xfId="16488" xr:uid="{924C94B2-6185-48E3-8E9E-EBEC72BFC773}"/>
    <cellStyle name="20% - Accent1 3 2 16 3" xfId="16489" xr:uid="{7369ABCA-0540-428D-8B8C-56666100C280}"/>
    <cellStyle name="20% - Accent1 3 2 17" xfId="16490" xr:uid="{AB8E65B7-F70D-46A1-9E62-E5133C2147D2}"/>
    <cellStyle name="20% - Accent1 3 2 17 2" xfId="16491" xr:uid="{5C5A08EE-A6E3-4564-A7F8-7EA0FE19F807}"/>
    <cellStyle name="20% - Accent1 3 2 17 2 2" xfId="16492" xr:uid="{F620AD93-6C06-47E8-8606-92FABEAE66E5}"/>
    <cellStyle name="20% - Accent1 3 2 17 3" xfId="16493" xr:uid="{87AE0D20-175B-4BAB-BF9D-6CB0D2288AC4}"/>
    <cellStyle name="20% - Accent1 3 2 18" xfId="16494" xr:uid="{829E4888-C197-455F-AC93-6E32B9B8AC50}"/>
    <cellStyle name="20% - Accent1 3 2 18 2" xfId="16495" xr:uid="{6A1390FA-F648-4C7B-94A1-34F9F95B2417}"/>
    <cellStyle name="20% - Accent1 3 2 19" xfId="16496" xr:uid="{54FE12DF-9F87-465F-ACB6-10A48552B74B}"/>
    <cellStyle name="20% - Accent1 3 2 19 2" xfId="16497" xr:uid="{A7489CBE-2E91-4D22-B132-B8BAAAD85549}"/>
    <cellStyle name="20% - Accent1 3 2 2" xfId="16498" xr:uid="{1B63F323-FFB1-479D-8878-0DD7128F986E}"/>
    <cellStyle name="20% - Accent1 3 2 2 10" xfId="16499" xr:uid="{1B4C5D77-B449-432D-94A3-138ECDE3B375}"/>
    <cellStyle name="20% - Accent1 3 2 2 10 2" xfId="16500" xr:uid="{20604AB7-53EB-474F-BD05-41C8FEC9AB60}"/>
    <cellStyle name="20% - Accent1 3 2 2 10 2 2" xfId="16501" xr:uid="{C49EAC5C-F59B-4D70-AEAD-A7BBC9ABA009}"/>
    <cellStyle name="20% - Accent1 3 2 2 10 2 2 2" xfId="16502" xr:uid="{5E24D7BE-0DAD-4B8B-8408-17F7DD5CFC3C}"/>
    <cellStyle name="20% - Accent1 3 2 2 10 2 3" xfId="16503" xr:uid="{8BD1708C-F5B9-4280-B6C9-920D3BA2EA48}"/>
    <cellStyle name="20% - Accent1 3 2 2 10 3" xfId="16504" xr:uid="{9F2D0864-460F-4F68-A7D5-D9AF63892865}"/>
    <cellStyle name="20% - Accent1 3 2 2 10 3 2" xfId="16505" xr:uid="{17D3DC5B-6BF9-45E4-A75C-B4AD93DBA602}"/>
    <cellStyle name="20% - Accent1 3 2 2 10 4" xfId="16506" xr:uid="{B8681080-9710-45E8-AABA-6B4E6451B841}"/>
    <cellStyle name="20% - Accent1 3 2 2 11" xfId="16507" xr:uid="{E34AA858-8ADC-477B-98DC-FE471DBCD641}"/>
    <cellStyle name="20% - Accent1 3 2 2 11 2" xfId="16508" xr:uid="{7A0AAE4B-C2B8-440C-AA41-4AAF3A9E54C9}"/>
    <cellStyle name="20% - Accent1 3 2 2 11 2 2" xfId="16509" xr:uid="{654A2A3A-1E4B-46CD-A4A6-CD44B13CE598}"/>
    <cellStyle name="20% - Accent1 3 2 2 11 2 2 2" xfId="16510" xr:uid="{D7B26CA8-C706-4251-A387-C7995043BD7A}"/>
    <cellStyle name="20% - Accent1 3 2 2 11 2 3" xfId="16511" xr:uid="{BA131DD5-3A5B-4CF3-8D95-F25E0A6CBA99}"/>
    <cellStyle name="20% - Accent1 3 2 2 11 3" xfId="16512" xr:uid="{7000B1F6-ECE3-49BE-95B0-D40C85529597}"/>
    <cellStyle name="20% - Accent1 3 2 2 11 3 2" xfId="16513" xr:uid="{5A07F0A7-D3B1-480E-A980-C1C219357E14}"/>
    <cellStyle name="20% - Accent1 3 2 2 11 4" xfId="16514" xr:uid="{7FF73005-37DF-4438-9944-5B72E99B7212}"/>
    <cellStyle name="20% - Accent1 3 2 2 12" xfId="16515" xr:uid="{B2B2ADD4-7AB6-4253-B17A-2784E1E3DA5C}"/>
    <cellStyle name="20% - Accent1 3 2 2 12 2" xfId="16516" xr:uid="{C54A0A76-DCD5-44BD-87DA-A82B6C4E5EC3}"/>
    <cellStyle name="20% - Accent1 3 2 2 12 2 2" xfId="16517" xr:uid="{FAB05A7E-52ED-4293-9846-F244C26774F0}"/>
    <cellStyle name="20% - Accent1 3 2 2 12 3" xfId="16518" xr:uid="{E4FA930B-8DAE-487E-900A-F1F6AF156C5C}"/>
    <cellStyle name="20% - Accent1 3 2 2 13" xfId="16519" xr:uid="{2A944A75-8FCE-4AF3-88CB-D508F0AA56B9}"/>
    <cellStyle name="20% - Accent1 3 2 2 13 2" xfId="16520" xr:uid="{F9AD9983-0D24-4675-8B6E-DCF896BF2409}"/>
    <cellStyle name="20% - Accent1 3 2 2 13 2 2" xfId="16521" xr:uid="{49D868BC-07D6-4285-97CE-EFA4E9184D5A}"/>
    <cellStyle name="20% - Accent1 3 2 2 13 3" xfId="16522" xr:uid="{52508C12-A0B3-4D4D-8A96-96F25641D2F6}"/>
    <cellStyle name="20% - Accent1 3 2 2 14" xfId="16523" xr:uid="{CF69D3C2-60CE-49BF-A786-24E764194021}"/>
    <cellStyle name="20% - Accent1 3 2 2 14 2" xfId="16524" xr:uid="{43D39C73-E2AC-4F9D-8979-4CE712590DF0}"/>
    <cellStyle name="20% - Accent1 3 2 2 15" xfId="16525" xr:uid="{A2F2FBDD-AFBA-4D46-9CAE-BD7E2DF9F94E}"/>
    <cellStyle name="20% - Accent1 3 2 2 15 2" xfId="16526" xr:uid="{9E258E19-2AC6-4EB5-A0A6-9D5651954D33}"/>
    <cellStyle name="20% - Accent1 3 2 2 16" xfId="16527" xr:uid="{C39C56D0-92CD-4F7D-83E7-B1104289A449}"/>
    <cellStyle name="20% - Accent1 3 2 2 2" xfId="16528" xr:uid="{6AAB1159-6925-4C05-A31B-6FB0098BAFB7}"/>
    <cellStyle name="20% - Accent1 3 2 2 2 10" xfId="16529" xr:uid="{5AFF9D8B-086D-489E-9B6D-AB28D98FA1BD}"/>
    <cellStyle name="20% - Accent1 3 2 2 2 10 2" xfId="16530" xr:uid="{F13379C8-BEAD-4972-A7C3-5485BD1F64A0}"/>
    <cellStyle name="20% - Accent1 3 2 2 2 10 2 2" xfId="16531" xr:uid="{C0CA0367-7696-4B1C-8509-ABCAF862B896}"/>
    <cellStyle name="20% - Accent1 3 2 2 2 10 2 2 2" xfId="16532" xr:uid="{EE02C78A-1614-4C20-BD87-DC1889E5D86E}"/>
    <cellStyle name="20% - Accent1 3 2 2 2 10 2 3" xfId="16533" xr:uid="{1728C29C-A0DD-4769-AFC1-4A3AA58E83F4}"/>
    <cellStyle name="20% - Accent1 3 2 2 2 10 3" xfId="16534" xr:uid="{02C25D45-4DE4-4CF2-9FA4-99D4CB89AC78}"/>
    <cellStyle name="20% - Accent1 3 2 2 2 10 3 2" xfId="16535" xr:uid="{63FBF91F-BD26-459A-9D60-7C61A12898FC}"/>
    <cellStyle name="20% - Accent1 3 2 2 2 10 4" xfId="16536" xr:uid="{6AA641F3-A76D-41CB-B5DF-80825C5A54CB}"/>
    <cellStyle name="20% - Accent1 3 2 2 2 11" xfId="16537" xr:uid="{C26EF379-A457-4318-B24D-2CFBBEB76F59}"/>
    <cellStyle name="20% - Accent1 3 2 2 2 11 2" xfId="16538" xr:uid="{DE495E50-39AD-423B-BB4D-48F7437453AA}"/>
    <cellStyle name="20% - Accent1 3 2 2 2 11 2 2" xfId="16539" xr:uid="{D2DD9DB1-79AD-4C72-8B8E-634CACFB8BAD}"/>
    <cellStyle name="20% - Accent1 3 2 2 2 11 3" xfId="16540" xr:uid="{804C87D8-2539-4CB8-958B-8906AE1AA0F5}"/>
    <cellStyle name="20% - Accent1 3 2 2 2 12" xfId="16541" xr:uid="{B5C46DFD-A64C-4842-B1F5-441983F5EED4}"/>
    <cellStyle name="20% - Accent1 3 2 2 2 12 2" xfId="16542" xr:uid="{1506F298-2A96-48F5-B38C-CB5136D105B5}"/>
    <cellStyle name="20% - Accent1 3 2 2 2 12 2 2" xfId="16543" xr:uid="{90F06835-8429-494D-97DD-615CC958DAAB}"/>
    <cellStyle name="20% - Accent1 3 2 2 2 12 3" xfId="16544" xr:uid="{5C54492F-8BD5-4BCE-9FCC-FFC4CA1BE525}"/>
    <cellStyle name="20% - Accent1 3 2 2 2 13" xfId="16545" xr:uid="{37877F75-6668-49EC-B1DD-C956D289BAEE}"/>
    <cellStyle name="20% - Accent1 3 2 2 2 13 2" xfId="16546" xr:uid="{65EC8901-B473-48B3-9257-4945D1BC5E7B}"/>
    <cellStyle name="20% - Accent1 3 2 2 2 14" xfId="16547" xr:uid="{03F615D6-FF8A-4098-8F78-83F746B42711}"/>
    <cellStyle name="20% - Accent1 3 2 2 2 14 2" xfId="16548" xr:uid="{25A01497-CB44-420E-83EF-D8C7A6D1578D}"/>
    <cellStyle name="20% - Accent1 3 2 2 2 15" xfId="16549" xr:uid="{524F9CA0-0A13-4E14-8ADD-128E95F03664}"/>
    <cellStyle name="20% - Accent1 3 2 2 2 2" xfId="16550" xr:uid="{62E61A04-7E85-477E-8496-D9EAEEC16CC8}"/>
    <cellStyle name="20% - Accent1 3 2 2 2 2 10" xfId="16551" xr:uid="{15ADB05D-663E-4E0D-9CB8-B0EC97732B6B}"/>
    <cellStyle name="20% - Accent1 3 2 2 2 2 10 2" xfId="16552" xr:uid="{E7158067-9067-43E0-A7C5-3CCE7C38DCD8}"/>
    <cellStyle name="20% - Accent1 3 2 2 2 2 10 2 2" xfId="16553" xr:uid="{278AA3D9-ED74-4420-80A1-5A0829B9A0BD}"/>
    <cellStyle name="20% - Accent1 3 2 2 2 2 10 3" xfId="16554" xr:uid="{68D1A0BF-33BF-46B9-A0A5-741F668B2580}"/>
    <cellStyle name="20% - Accent1 3 2 2 2 2 11" xfId="16555" xr:uid="{AA604830-4F58-4FBE-8D6F-BFCC1B2381D8}"/>
    <cellStyle name="20% - Accent1 3 2 2 2 2 11 2" xfId="16556" xr:uid="{FB0B9CA4-9693-477A-9069-600C7FC475FE}"/>
    <cellStyle name="20% - Accent1 3 2 2 2 2 11 2 2" xfId="16557" xr:uid="{4FF0FF4B-09F8-4E08-8B7B-6C14DB5EEC38}"/>
    <cellStyle name="20% - Accent1 3 2 2 2 2 11 3" xfId="16558" xr:uid="{2F5C64BD-0A5C-4393-8230-E66CE5E6B5C2}"/>
    <cellStyle name="20% - Accent1 3 2 2 2 2 12" xfId="16559" xr:uid="{C47B2DB8-6E75-4FEB-A870-4FF586424A59}"/>
    <cellStyle name="20% - Accent1 3 2 2 2 2 12 2" xfId="16560" xr:uid="{F45764B7-D95C-4810-AF35-E969087521E1}"/>
    <cellStyle name="20% - Accent1 3 2 2 2 2 13" xfId="16561" xr:uid="{1F378CF9-B7B0-4F2E-8215-80635D2335E3}"/>
    <cellStyle name="20% - Accent1 3 2 2 2 2 13 2" xfId="16562" xr:uid="{71A8F90F-23D4-421D-9D94-65BE14F73590}"/>
    <cellStyle name="20% - Accent1 3 2 2 2 2 14" xfId="16563" xr:uid="{6E52B22E-249D-4A04-86AC-CAC0DAA50DDB}"/>
    <cellStyle name="20% - Accent1 3 2 2 2 2 2" xfId="16564" xr:uid="{A0B4136C-B794-4C0B-BAA9-8CFAF903B830}"/>
    <cellStyle name="20% - Accent1 3 2 2 2 2 2 10" xfId="16565" xr:uid="{F2582132-4E2D-4A84-BC72-A2E82CFEF6A9}"/>
    <cellStyle name="20% - Accent1 3 2 2 2 2 2 10 2" xfId="16566" xr:uid="{EE85D5AB-10CD-4C22-8869-F64697B866FD}"/>
    <cellStyle name="20% - Accent1 3 2 2 2 2 2 11" xfId="16567" xr:uid="{24C34031-7B18-4CD6-8AB3-82C292C8559F}"/>
    <cellStyle name="20% - Accent1 3 2 2 2 2 2 2" xfId="16568" xr:uid="{6026854E-A7D9-4E91-8A70-72E169C0B16C}"/>
    <cellStyle name="20% - Accent1 3 2 2 2 2 2 2 2" xfId="16569" xr:uid="{B6F415E6-A7DB-473D-9ACD-9EED27B8C9DA}"/>
    <cellStyle name="20% - Accent1 3 2 2 2 2 2 2 2 2" xfId="16570" xr:uid="{B533EFF1-1806-4B26-9A13-56ED9E8BBC4A}"/>
    <cellStyle name="20% - Accent1 3 2 2 2 2 2 2 2 2 2" xfId="16571" xr:uid="{326C18B8-B3A2-4C48-A27F-EEDE946FA7AA}"/>
    <cellStyle name="20% - Accent1 3 2 2 2 2 2 2 2 2 2 2" xfId="16572" xr:uid="{E6A71C1C-BED9-43D8-ADAB-5D26606472AC}"/>
    <cellStyle name="20% - Accent1 3 2 2 2 2 2 2 2 2 3" xfId="16573" xr:uid="{50878CA0-E98D-4A34-A2CE-C63B88E0F039}"/>
    <cellStyle name="20% - Accent1 3 2 2 2 2 2 2 2 3" xfId="16574" xr:uid="{E8F29E3E-3759-4A11-82FD-E132666E58A7}"/>
    <cellStyle name="20% - Accent1 3 2 2 2 2 2 2 2 3 2" xfId="16575" xr:uid="{1E0314AC-41C3-498A-9D30-E738E4284CE6}"/>
    <cellStyle name="20% - Accent1 3 2 2 2 2 2 2 2 4" xfId="16576" xr:uid="{56713029-E6BD-4983-80BA-494E6DF87B74}"/>
    <cellStyle name="20% - Accent1 3 2 2 2 2 2 2 3" xfId="16577" xr:uid="{7F99252B-6888-4DFF-8076-B586B9426FBD}"/>
    <cellStyle name="20% - Accent1 3 2 2 2 2 2 2 3 2" xfId="16578" xr:uid="{12267F67-CC34-4FFF-9DAF-893C92263CB8}"/>
    <cellStyle name="20% - Accent1 3 2 2 2 2 2 2 3 2 2" xfId="16579" xr:uid="{12DF4517-BF0A-42BF-A7E5-95DEAFECEC4A}"/>
    <cellStyle name="20% - Accent1 3 2 2 2 2 2 2 3 2 2 2" xfId="16580" xr:uid="{8762BD5D-B02E-4EAF-BE78-CEA1BA3F8BE8}"/>
    <cellStyle name="20% - Accent1 3 2 2 2 2 2 2 3 2 3" xfId="16581" xr:uid="{2E5DA59D-25FF-41AC-BB76-44B0DBE08773}"/>
    <cellStyle name="20% - Accent1 3 2 2 2 2 2 2 3 3" xfId="16582" xr:uid="{D248E786-A9B4-428C-A1A7-11FB51E0B02A}"/>
    <cellStyle name="20% - Accent1 3 2 2 2 2 2 2 3 3 2" xfId="16583" xr:uid="{081F18C9-C25E-4465-AB18-266F432E3181}"/>
    <cellStyle name="20% - Accent1 3 2 2 2 2 2 2 3 4" xfId="16584" xr:uid="{B9E53977-7950-450A-9FF6-183631EAB2F9}"/>
    <cellStyle name="20% - Accent1 3 2 2 2 2 2 2 4" xfId="16585" xr:uid="{142B463B-6FB8-4E5D-8659-C6AF7DCBB0B2}"/>
    <cellStyle name="20% - Accent1 3 2 2 2 2 2 2 4 2" xfId="16586" xr:uid="{7F57051D-FBAC-475E-A78C-C08FAB960E04}"/>
    <cellStyle name="20% - Accent1 3 2 2 2 2 2 2 4 2 2" xfId="16587" xr:uid="{8F326740-FEC8-4B67-989E-FF505D27A5F8}"/>
    <cellStyle name="20% - Accent1 3 2 2 2 2 2 2 4 2 2 2" xfId="16588" xr:uid="{A9ABA4E8-34A9-4809-A753-4D14D2867E77}"/>
    <cellStyle name="20% - Accent1 3 2 2 2 2 2 2 4 2 3" xfId="16589" xr:uid="{266D31BF-35CB-49C6-AE38-36F89F399284}"/>
    <cellStyle name="20% - Accent1 3 2 2 2 2 2 2 4 3" xfId="16590" xr:uid="{AB98E302-C98B-42C0-B0E3-7D08D9F3B771}"/>
    <cellStyle name="20% - Accent1 3 2 2 2 2 2 2 4 3 2" xfId="16591" xr:uid="{1C3E040E-7EE0-4251-BF9E-D806F4E9DFEF}"/>
    <cellStyle name="20% - Accent1 3 2 2 2 2 2 2 4 4" xfId="16592" xr:uid="{A6F07878-A130-4EA3-A4C2-DCD977F1BEF8}"/>
    <cellStyle name="20% - Accent1 3 2 2 2 2 2 2 5" xfId="16593" xr:uid="{3B16A59C-9499-4DAD-980E-AB72F76ECBE0}"/>
    <cellStyle name="20% - Accent1 3 2 2 2 2 2 2 5 2" xfId="16594" xr:uid="{9684369D-374F-4A94-9565-7B78F121BA7C}"/>
    <cellStyle name="20% - Accent1 3 2 2 2 2 2 2 5 2 2" xfId="16595" xr:uid="{42450992-5B0C-48A8-97B1-E0F566B59434}"/>
    <cellStyle name="20% - Accent1 3 2 2 2 2 2 2 5 3" xfId="16596" xr:uid="{7B3BFCD5-2545-4E88-B3DB-618C553DFD56}"/>
    <cellStyle name="20% - Accent1 3 2 2 2 2 2 2 6" xfId="16597" xr:uid="{154CF1CF-C1A5-445F-962C-07546CA6FD31}"/>
    <cellStyle name="20% - Accent1 3 2 2 2 2 2 2 6 2" xfId="16598" xr:uid="{1D61339C-393F-4F64-9504-A2AF2474A13E}"/>
    <cellStyle name="20% - Accent1 3 2 2 2 2 2 2 6 2 2" xfId="16599" xr:uid="{EE792822-6FE5-4314-9536-5469ABE5C6F4}"/>
    <cellStyle name="20% - Accent1 3 2 2 2 2 2 2 6 3" xfId="16600" xr:uid="{282A21ED-80A4-4DE5-A6D8-B23FEF862888}"/>
    <cellStyle name="20% - Accent1 3 2 2 2 2 2 2 7" xfId="16601" xr:uid="{3AD58688-7C97-4D85-BDB6-DF451EFCC9EA}"/>
    <cellStyle name="20% - Accent1 3 2 2 2 2 2 2 7 2" xfId="16602" xr:uid="{4489310C-30F5-4E07-ABE9-2EEF45E3CCB3}"/>
    <cellStyle name="20% - Accent1 3 2 2 2 2 2 2 8" xfId="16603" xr:uid="{D02A5345-12EC-4BA4-9065-A77987B8AD19}"/>
    <cellStyle name="20% - Accent1 3 2 2 2 2 2 2 8 2" xfId="16604" xr:uid="{26859039-DCB9-46DC-B81C-CB388812FA7E}"/>
    <cellStyle name="20% - Accent1 3 2 2 2 2 2 2 9" xfId="16605" xr:uid="{1FBBBBD7-4DEC-4BFB-8EE8-CE228F0FEBA4}"/>
    <cellStyle name="20% - Accent1 3 2 2 2 2 2 3" xfId="16606" xr:uid="{A7D7D4EB-D814-4394-934B-F5301BB738B0}"/>
    <cellStyle name="20% - Accent1 3 2 2 2 2 2 3 2" xfId="16607" xr:uid="{B6A15D94-7019-4EBF-91BB-802CAB97561B}"/>
    <cellStyle name="20% - Accent1 3 2 2 2 2 2 3 2 2" xfId="16608" xr:uid="{AA5DAB4B-D5B2-4B0B-A9AB-44D8CED0EE7C}"/>
    <cellStyle name="20% - Accent1 3 2 2 2 2 2 3 2 2 2" xfId="16609" xr:uid="{53780B7D-FBB3-4AAE-B5A7-9EFB1E956BD3}"/>
    <cellStyle name="20% - Accent1 3 2 2 2 2 2 3 2 2 2 2" xfId="16610" xr:uid="{F2E67F8A-28C6-4E44-AE32-3F6FF1B5C179}"/>
    <cellStyle name="20% - Accent1 3 2 2 2 2 2 3 2 2 3" xfId="16611" xr:uid="{CB8EEBAC-F419-482B-BA85-63A40E1E4668}"/>
    <cellStyle name="20% - Accent1 3 2 2 2 2 2 3 2 3" xfId="16612" xr:uid="{CCEE8BCE-91D9-426B-8788-5C367168DB3D}"/>
    <cellStyle name="20% - Accent1 3 2 2 2 2 2 3 2 3 2" xfId="16613" xr:uid="{80ACFC12-B25F-4803-9A1D-1CA5231E7576}"/>
    <cellStyle name="20% - Accent1 3 2 2 2 2 2 3 2 4" xfId="16614" xr:uid="{70F0E3F1-8544-4C2B-87C4-B04E698A61D6}"/>
    <cellStyle name="20% - Accent1 3 2 2 2 2 2 3 3" xfId="16615" xr:uid="{0BC58DB3-BB4D-46A3-A15C-5F7E36FCA8B1}"/>
    <cellStyle name="20% - Accent1 3 2 2 2 2 2 3 3 2" xfId="16616" xr:uid="{50AD8864-9BA0-4CC9-98A9-1C50B5E0D2C5}"/>
    <cellStyle name="20% - Accent1 3 2 2 2 2 2 3 3 2 2" xfId="16617" xr:uid="{48F422EB-D58D-49B4-936F-6D86CAC9FEC5}"/>
    <cellStyle name="20% - Accent1 3 2 2 2 2 2 3 3 2 2 2" xfId="16618" xr:uid="{87343469-31EB-4838-9217-E56C2DBEF993}"/>
    <cellStyle name="20% - Accent1 3 2 2 2 2 2 3 3 2 3" xfId="16619" xr:uid="{60A65791-D329-43F2-9BEC-3EA802D937ED}"/>
    <cellStyle name="20% - Accent1 3 2 2 2 2 2 3 3 3" xfId="16620" xr:uid="{B6A82A65-02B4-4BF2-A74A-95FE52E2038B}"/>
    <cellStyle name="20% - Accent1 3 2 2 2 2 2 3 3 3 2" xfId="16621" xr:uid="{883300B3-9789-4251-8DB1-5BC2D879CCA3}"/>
    <cellStyle name="20% - Accent1 3 2 2 2 2 2 3 3 4" xfId="16622" xr:uid="{F1E81AFE-6DAB-4D30-A62C-6F7C7703E6A0}"/>
    <cellStyle name="20% - Accent1 3 2 2 2 2 2 3 4" xfId="16623" xr:uid="{EE684820-8D7C-4653-A7DD-F30AB484E58E}"/>
    <cellStyle name="20% - Accent1 3 2 2 2 2 2 3 4 2" xfId="16624" xr:uid="{A2C1A743-1005-4D66-8929-9E94BC1C4D06}"/>
    <cellStyle name="20% - Accent1 3 2 2 2 2 2 3 4 2 2" xfId="16625" xr:uid="{4C502918-DF37-498A-8455-A876E32FB5A6}"/>
    <cellStyle name="20% - Accent1 3 2 2 2 2 2 3 4 2 2 2" xfId="16626" xr:uid="{D4312C95-81F2-49D5-8936-94EB7D26AB6F}"/>
    <cellStyle name="20% - Accent1 3 2 2 2 2 2 3 4 2 3" xfId="16627" xr:uid="{2FB29A69-D470-4F5C-A951-3D6F92C8E951}"/>
    <cellStyle name="20% - Accent1 3 2 2 2 2 2 3 4 3" xfId="16628" xr:uid="{1AAC94C2-A58C-4DC3-814E-3485642D9402}"/>
    <cellStyle name="20% - Accent1 3 2 2 2 2 2 3 4 3 2" xfId="16629" xr:uid="{A39DEB93-E235-4C2A-9B2D-6C63AA9A7A05}"/>
    <cellStyle name="20% - Accent1 3 2 2 2 2 2 3 4 4" xfId="16630" xr:uid="{70CD622E-D792-4E0B-8F37-D761AF4939AC}"/>
    <cellStyle name="20% - Accent1 3 2 2 2 2 2 3 5" xfId="16631" xr:uid="{CDFCA644-9A9C-4025-9571-963EF03394DF}"/>
    <cellStyle name="20% - Accent1 3 2 2 2 2 2 3 5 2" xfId="16632" xr:uid="{A7CB140C-0B25-4AD9-91DA-31FC1EE9C8BD}"/>
    <cellStyle name="20% - Accent1 3 2 2 2 2 2 3 5 2 2" xfId="16633" xr:uid="{E2D9746B-F8A6-4E3A-87DB-8EF2CCC54780}"/>
    <cellStyle name="20% - Accent1 3 2 2 2 2 2 3 5 3" xfId="16634" xr:uid="{3260048E-8F04-4D11-9BB6-3663294A4C3A}"/>
    <cellStyle name="20% - Accent1 3 2 2 2 2 2 3 6" xfId="16635" xr:uid="{34370AD3-EDDA-42B3-B63F-99A215C1E2CA}"/>
    <cellStyle name="20% - Accent1 3 2 2 2 2 2 3 6 2" xfId="16636" xr:uid="{284E3C84-1EFD-4322-9696-072BD7D847B4}"/>
    <cellStyle name="20% - Accent1 3 2 2 2 2 2 3 6 2 2" xfId="16637" xr:uid="{5BC15AE9-C27D-4389-8F5F-828159CEACC9}"/>
    <cellStyle name="20% - Accent1 3 2 2 2 2 2 3 6 3" xfId="16638" xr:uid="{5C076854-CA30-49F3-A658-128FA41D59A2}"/>
    <cellStyle name="20% - Accent1 3 2 2 2 2 2 3 7" xfId="16639" xr:uid="{9B858F78-E3B1-4074-92C8-E30FD4979BD9}"/>
    <cellStyle name="20% - Accent1 3 2 2 2 2 2 3 7 2" xfId="16640" xr:uid="{6673FBD7-7684-4FC4-B657-E016F29A9629}"/>
    <cellStyle name="20% - Accent1 3 2 2 2 2 2 3 8" xfId="16641" xr:uid="{EAFAB39A-C71A-4D57-BA68-6000D509F38B}"/>
    <cellStyle name="20% - Accent1 3 2 2 2 2 2 3 8 2" xfId="16642" xr:uid="{EF2BA60F-AF9F-4BC0-97AF-83A1DF1BEDF6}"/>
    <cellStyle name="20% - Accent1 3 2 2 2 2 2 3 9" xfId="16643" xr:uid="{F457CA2C-D684-48D0-9B48-62350914D808}"/>
    <cellStyle name="20% - Accent1 3 2 2 2 2 2 4" xfId="16644" xr:uid="{6782E7A6-8B76-4693-B672-856757D5FEB8}"/>
    <cellStyle name="20% - Accent1 3 2 2 2 2 2 4 2" xfId="16645" xr:uid="{0BC15964-3D49-4060-80E2-551D739C148B}"/>
    <cellStyle name="20% - Accent1 3 2 2 2 2 2 4 2 2" xfId="16646" xr:uid="{4B6BB260-539A-4954-9C38-87D865762A00}"/>
    <cellStyle name="20% - Accent1 3 2 2 2 2 2 4 2 2 2" xfId="16647" xr:uid="{0EA74B76-C5A9-4AB1-9A47-C5850BF883E2}"/>
    <cellStyle name="20% - Accent1 3 2 2 2 2 2 4 2 3" xfId="16648" xr:uid="{720366A4-A64F-439E-8B6D-1CF54C1C1B23}"/>
    <cellStyle name="20% - Accent1 3 2 2 2 2 2 4 3" xfId="16649" xr:uid="{E33FA35D-2772-4853-9150-924CE0811D8A}"/>
    <cellStyle name="20% - Accent1 3 2 2 2 2 2 4 3 2" xfId="16650" xr:uid="{FF070EED-CE20-4863-93A1-E137250AE236}"/>
    <cellStyle name="20% - Accent1 3 2 2 2 2 2 4 4" xfId="16651" xr:uid="{50E81AF0-C974-496D-8017-83EB3B16D231}"/>
    <cellStyle name="20% - Accent1 3 2 2 2 2 2 5" xfId="16652" xr:uid="{910067AF-5FD2-4DAA-98C2-AC3AD8ADECAF}"/>
    <cellStyle name="20% - Accent1 3 2 2 2 2 2 5 2" xfId="16653" xr:uid="{80D8F8CE-161D-45A2-8686-EBBF39825102}"/>
    <cellStyle name="20% - Accent1 3 2 2 2 2 2 5 2 2" xfId="16654" xr:uid="{D5750975-064C-4243-94C2-08E8BF44F870}"/>
    <cellStyle name="20% - Accent1 3 2 2 2 2 2 5 2 2 2" xfId="16655" xr:uid="{9C06D6A7-B9D7-4C8B-AB75-2022D2B6A5E7}"/>
    <cellStyle name="20% - Accent1 3 2 2 2 2 2 5 2 3" xfId="16656" xr:uid="{328296DE-A502-42CC-8624-3C473A0850BA}"/>
    <cellStyle name="20% - Accent1 3 2 2 2 2 2 5 3" xfId="16657" xr:uid="{A7834D2A-47FC-4898-BDEC-244854FFDE71}"/>
    <cellStyle name="20% - Accent1 3 2 2 2 2 2 5 3 2" xfId="16658" xr:uid="{D1342ADF-2BDD-4B81-AFC9-A1F53A8539AC}"/>
    <cellStyle name="20% - Accent1 3 2 2 2 2 2 5 4" xfId="16659" xr:uid="{EDFA8F77-EB45-4895-A853-D23CE6FD9ED1}"/>
    <cellStyle name="20% - Accent1 3 2 2 2 2 2 6" xfId="16660" xr:uid="{7623A005-E3C2-4591-91E3-AC0B43D01239}"/>
    <cellStyle name="20% - Accent1 3 2 2 2 2 2 6 2" xfId="16661" xr:uid="{06F8A683-6723-4F58-BF0E-6ABDDE1A23F8}"/>
    <cellStyle name="20% - Accent1 3 2 2 2 2 2 6 2 2" xfId="16662" xr:uid="{DA63B8AB-E123-4B1E-A0F0-4FE22D544844}"/>
    <cellStyle name="20% - Accent1 3 2 2 2 2 2 6 2 2 2" xfId="16663" xr:uid="{37675D48-BC06-4D65-83BF-B2C44C484DAF}"/>
    <cellStyle name="20% - Accent1 3 2 2 2 2 2 6 2 3" xfId="16664" xr:uid="{83AE4005-0DCE-4942-AAB1-32216E2DECCE}"/>
    <cellStyle name="20% - Accent1 3 2 2 2 2 2 6 3" xfId="16665" xr:uid="{CB9BFC81-BA76-4D7E-AC2A-4178AD63AE3B}"/>
    <cellStyle name="20% - Accent1 3 2 2 2 2 2 6 3 2" xfId="16666" xr:uid="{EAE3E534-E88D-41DA-8CBB-A3F71C8FF7DB}"/>
    <cellStyle name="20% - Accent1 3 2 2 2 2 2 6 4" xfId="16667" xr:uid="{1BC8EA19-A4D1-4296-A1CA-FD8472DEB3F9}"/>
    <cellStyle name="20% - Accent1 3 2 2 2 2 2 7" xfId="16668" xr:uid="{8AD1AFB6-49F4-4E09-A5CF-3D4B2C592C3F}"/>
    <cellStyle name="20% - Accent1 3 2 2 2 2 2 7 2" xfId="16669" xr:uid="{F86F068F-E4CB-4A0E-83C3-3E080F8879B1}"/>
    <cellStyle name="20% - Accent1 3 2 2 2 2 2 7 2 2" xfId="16670" xr:uid="{AA394DB9-9257-4574-AE21-CB5DB82A9CB4}"/>
    <cellStyle name="20% - Accent1 3 2 2 2 2 2 7 3" xfId="16671" xr:uid="{165594D3-D202-4C3A-A048-A2706E85601F}"/>
    <cellStyle name="20% - Accent1 3 2 2 2 2 2 8" xfId="16672" xr:uid="{E3241F4E-9EF4-4C58-A65A-EE9EB7CBEDFE}"/>
    <cellStyle name="20% - Accent1 3 2 2 2 2 2 8 2" xfId="16673" xr:uid="{23260A7E-5A83-4BAE-BCD6-F659D7EACA46}"/>
    <cellStyle name="20% - Accent1 3 2 2 2 2 2 8 2 2" xfId="16674" xr:uid="{A2933B6F-66D3-49CD-8015-738DF2C5BF7F}"/>
    <cellStyle name="20% - Accent1 3 2 2 2 2 2 8 3" xfId="16675" xr:uid="{CD54292E-6E1F-4A39-8D4E-41877234DA6B}"/>
    <cellStyle name="20% - Accent1 3 2 2 2 2 2 9" xfId="16676" xr:uid="{A0810B8C-B573-48F6-B4FF-751E367473CD}"/>
    <cellStyle name="20% - Accent1 3 2 2 2 2 2 9 2" xfId="16677" xr:uid="{C7F2D4DF-B12C-41C4-88D4-23721BE70500}"/>
    <cellStyle name="20% - Accent1 3 2 2 2 2 3" xfId="16678" xr:uid="{CD4AF00D-D469-4680-98B4-F8B73D70061A}"/>
    <cellStyle name="20% - Accent1 3 2 2 2 2 3 10" xfId="16679" xr:uid="{FFA4C654-EFF4-4B92-8597-BD0D8ECF3A48}"/>
    <cellStyle name="20% - Accent1 3 2 2 2 2 3 10 2" xfId="16680" xr:uid="{3D5F090C-1347-4378-BCB6-5CF68F79214D}"/>
    <cellStyle name="20% - Accent1 3 2 2 2 2 3 11" xfId="16681" xr:uid="{39D82DC2-0766-49B6-B450-FB0B88993359}"/>
    <cellStyle name="20% - Accent1 3 2 2 2 2 3 2" xfId="16682" xr:uid="{55C37555-DC51-4C24-8C0E-78B271EFDD7F}"/>
    <cellStyle name="20% - Accent1 3 2 2 2 2 3 2 2" xfId="16683" xr:uid="{46928B6B-888B-4754-8A5C-EB0C5BD1784E}"/>
    <cellStyle name="20% - Accent1 3 2 2 2 2 3 2 2 2" xfId="16684" xr:uid="{786D116F-6165-4377-8499-5EF517491D03}"/>
    <cellStyle name="20% - Accent1 3 2 2 2 2 3 2 2 2 2" xfId="16685" xr:uid="{09469DAE-E994-4CE6-A478-8E20B0743387}"/>
    <cellStyle name="20% - Accent1 3 2 2 2 2 3 2 2 2 2 2" xfId="16686" xr:uid="{0E20F716-BE9E-4E7D-A9E1-E64203CA0CC1}"/>
    <cellStyle name="20% - Accent1 3 2 2 2 2 3 2 2 2 3" xfId="16687" xr:uid="{811BDC16-D758-4AFC-9181-1515F9B5BA2E}"/>
    <cellStyle name="20% - Accent1 3 2 2 2 2 3 2 2 3" xfId="16688" xr:uid="{8FF0432A-6514-495A-81A7-A96AC1F60A6A}"/>
    <cellStyle name="20% - Accent1 3 2 2 2 2 3 2 2 3 2" xfId="16689" xr:uid="{7C027EA2-5F71-41A8-A5A4-07CE6D38940F}"/>
    <cellStyle name="20% - Accent1 3 2 2 2 2 3 2 2 4" xfId="16690" xr:uid="{B06D1C6E-2E2C-4A72-9B2F-0788DAB3734F}"/>
    <cellStyle name="20% - Accent1 3 2 2 2 2 3 2 3" xfId="16691" xr:uid="{96F562EA-5B2E-493F-81D8-169F5D300E9E}"/>
    <cellStyle name="20% - Accent1 3 2 2 2 2 3 2 3 2" xfId="16692" xr:uid="{76B97148-87B0-4A97-AE6E-DC51D553999F}"/>
    <cellStyle name="20% - Accent1 3 2 2 2 2 3 2 3 2 2" xfId="16693" xr:uid="{3924E46E-20CE-4E44-922B-02EDF6ED805A}"/>
    <cellStyle name="20% - Accent1 3 2 2 2 2 3 2 3 2 2 2" xfId="16694" xr:uid="{507E8230-3BB8-4542-81C7-6EAA0C885401}"/>
    <cellStyle name="20% - Accent1 3 2 2 2 2 3 2 3 2 3" xfId="16695" xr:uid="{B30926CF-AB7C-494D-9902-69258F29D1EC}"/>
    <cellStyle name="20% - Accent1 3 2 2 2 2 3 2 3 3" xfId="16696" xr:uid="{FD93AA97-18AE-4AF5-A4A7-FEAFED4D0030}"/>
    <cellStyle name="20% - Accent1 3 2 2 2 2 3 2 3 3 2" xfId="16697" xr:uid="{94033D81-EDAA-4B54-BAAB-8A987B9E6F08}"/>
    <cellStyle name="20% - Accent1 3 2 2 2 2 3 2 3 4" xfId="16698" xr:uid="{BA33D63B-CE97-4AE6-B97A-DE1A5B6ED0ED}"/>
    <cellStyle name="20% - Accent1 3 2 2 2 2 3 2 4" xfId="16699" xr:uid="{31935E93-31C6-414F-9437-3DAA9C839122}"/>
    <cellStyle name="20% - Accent1 3 2 2 2 2 3 2 4 2" xfId="16700" xr:uid="{7E1CA8C4-9013-4C61-8EC3-99CAE7A452C1}"/>
    <cellStyle name="20% - Accent1 3 2 2 2 2 3 2 4 2 2" xfId="16701" xr:uid="{E8F29FBB-BFC1-44AC-A790-2BA9857B345E}"/>
    <cellStyle name="20% - Accent1 3 2 2 2 2 3 2 4 2 2 2" xfId="16702" xr:uid="{A0F801AA-9D7C-45FC-967B-B26AB07DC403}"/>
    <cellStyle name="20% - Accent1 3 2 2 2 2 3 2 4 2 3" xfId="16703" xr:uid="{9087828E-3F39-4295-A19A-499867C037CD}"/>
    <cellStyle name="20% - Accent1 3 2 2 2 2 3 2 4 3" xfId="16704" xr:uid="{8725FD42-A75F-4C27-8E15-8A48CD9D0B0F}"/>
    <cellStyle name="20% - Accent1 3 2 2 2 2 3 2 4 3 2" xfId="16705" xr:uid="{4E124CE1-AC4D-4374-860A-6DA33FD66643}"/>
    <cellStyle name="20% - Accent1 3 2 2 2 2 3 2 4 4" xfId="16706" xr:uid="{6A27E64C-9F23-41B4-AB65-7AAE18DC5803}"/>
    <cellStyle name="20% - Accent1 3 2 2 2 2 3 2 5" xfId="16707" xr:uid="{E29C2903-18A4-4D80-9402-FE34D26DAFA6}"/>
    <cellStyle name="20% - Accent1 3 2 2 2 2 3 2 5 2" xfId="16708" xr:uid="{EBBD69B4-9C63-4AC4-AD48-BE01FEFB9EC6}"/>
    <cellStyle name="20% - Accent1 3 2 2 2 2 3 2 5 2 2" xfId="16709" xr:uid="{77A61E9C-0EEA-4953-8EB3-23717BC96551}"/>
    <cellStyle name="20% - Accent1 3 2 2 2 2 3 2 5 3" xfId="16710" xr:uid="{87E17C67-F686-4CE1-B315-EFA6F4433D9F}"/>
    <cellStyle name="20% - Accent1 3 2 2 2 2 3 2 6" xfId="16711" xr:uid="{AECB1409-B1A2-465C-B1CF-E81016D027B9}"/>
    <cellStyle name="20% - Accent1 3 2 2 2 2 3 2 6 2" xfId="16712" xr:uid="{349DCA6C-DC46-4972-87C3-6754A20A50D3}"/>
    <cellStyle name="20% - Accent1 3 2 2 2 2 3 2 6 2 2" xfId="16713" xr:uid="{1C28AE15-C55D-4580-B2E7-9968606E17D1}"/>
    <cellStyle name="20% - Accent1 3 2 2 2 2 3 2 6 3" xfId="16714" xr:uid="{5BC42293-B893-4711-9435-4B8760804F30}"/>
    <cellStyle name="20% - Accent1 3 2 2 2 2 3 2 7" xfId="16715" xr:uid="{F5540A28-3A7C-48DE-A36D-9DDCFCB4218E}"/>
    <cellStyle name="20% - Accent1 3 2 2 2 2 3 2 7 2" xfId="16716" xr:uid="{97DA8DB2-941F-41F6-A7DA-B9CFD9902E71}"/>
    <cellStyle name="20% - Accent1 3 2 2 2 2 3 2 8" xfId="16717" xr:uid="{F0340DB9-5A74-4593-81B4-8F0161690C71}"/>
    <cellStyle name="20% - Accent1 3 2 2 2 2 3 2 8 2" xfId="16718" xr:uid="{BC3FBF96-367B-4960-98CB-BF59E9E92C11}"/>
    <cellStyle name="20% - Accent1 3 2 2 2 2 3 2 9" xfId="16719" xr:uid="{EE84B6C3-DEC0-4745-8E36-1CE66F193B2D}"/>
    <cellStyle name="20% - Accent1 3 2 2 2 2 3 3" xfId="16720" xr:uid="{92096C6A-8E31-4D4A-84F7-09FF76A7AB6A}"/>
    <cellStyle name="20% - Accent1 3 2 2 2 2 3 3 2" xfId="16721" xr:uid="{DB506E9D-E4BF-4CC8-8ADB-952DA1DC4520}"/>
    <cellStyle name="20% - Accent1 3 2 2 2 2 3 3 2 2" xfId="16722" xr:uid="{B4099986-30AF-4606-84F8-1FA2327086C0}"/>
    <cellStyle name="20% - Accent1 3 2 2 2 2 3 3 2 2 2" xfId="16723" xr:uid="{D4F1E81B-CC22-4EE1-AF09-8C0C18019C62}"/>
    <cellStyle name="20% - Accent1 3 2 2 2 2 3 3 2 2 2 2" xfId="16724" xr:uid="{DD52F198-51B0-41D4-85BB-3D3013A566F7}"/>
    <cellStyle name="20% - Accent1 3 2 2 2 2 3 3 2 2 3" xfId="16725" xr:uid="{38892198-3981-424D-BBF6-692E45D0EA6B}"/>
    <cellStyle name="20% - Accent1 3 2 2 2 2 3 3 2 3" xfId="16726" xr:uid="{D30548A0-061A-445F-9880-27B6314CC289}"/>
    <cellStyle name="20% - Accent1 3 2 2 2 2 3 3 2 3 2" xfId="16727" xr:uid="{CC954C07-130E-4017-85E3-5ECB9D93F868}"/>
    <cellStyle name="20% - Accent1 3 2 2 2 2 3 3 2 4" xfId="16728" xr:uid="{48312EB7-B86D-4E6F-9671-6C9802582161}"/>
    <cellStyle name="20% - Accent1 3 2 2 2 2 3 3 3" xfId="16729" xr:uid="{D964A64A-CD18-498A-A069-B3C3B1A1D70B}"/>
    <cellStyle name="20% - Accent1 3 2 2 2 2 3 3 3 2" xfId="16730" xr:uid="{FAD4E8C2-B819-4EE2-8AD6-75C2C455EAB0}"/>
    <cellStyle name="20% - Accent1 3 2 2 2 2 3 3 3 2 2" xfId="16731" xr:uid="{20558A61-E459-43C9-A996-281AE76F2735}"/>
    <cellStyle name="20% - Accent1 3 2 2 2 2 3 3 3 2 2 2" xfId="16732" xr:uid="{E0367540-F685-4169-9F03-B094C9B8E4F1}"/>
    <cellStyle name="20% - Accent1 3 2 2 2 2 3 3 3 2 3" xfId="16733" xr:uid="{E1B16E2B-9E70-41C1-AC63-2E11EA00BDE4}"/>
    <cellStyle name="20% - Accent1 3 2 2 2 2 3 3 3 3" xfId="16734" xr:uid="{D8A8C8B1-036A-45AB-AE2D-CECD63CF40FB}"/>
    <cellStyle name="20% - Accent1 3 2 2 2 2 3 3 3 3 2" xfId="16735" xr:uid="{80A83465-0D6D-4807-BB9C-EEDA1F569D44}"/>
    <cellStyle name="20% - Accent1 3 2 2 2 2 3 3 3 4" xfId="16736" xr:uid="{93474E75-B708-4A0B-AB94-C061A380DA7C}"/>
    <cellStyle name="20% - Accent1 3 2 2 2 2 3 3 4" xfId="16737" xr:uid="{96956880-41BB-4272-A18B-1055C6B2428D}"/>
    <cellStyle name="20% - Accent1 3 2 2 2 2 3 3 4 2" xfId="16738" xr:uid="{A3185A73-6C33-45C5-9690-72A0A9891A33}"/>
    <cellStyle name="20% - Accent1 3 2 2 2 2 3 3 4 2 2" xfId="16739" xr:uid="{116F5F5E-0D56-4EA5-AC27-A9CC4302D71E}"/>
    <cellStyle name="20% - Accent1 3 2 2 2 2 3 3 4 2 2 2" xfId="16740" xr:uid="{4D54E300-C8BA-4A3B-AC6A-AE1CAD99BEFE}"/>
    <cellStyle name="20% - Accent1 3 2 2 2 2 3 3 4 2 3" xfId="16741" xr:uid="{28B14522-68EB-460B-B801-28E1B73147AF}"/>
    <cellStyle name="20% - Accent1 3 2 2 2 2 3 3 4 3" xfId="16742" xr:uid="{483606C1-28D3-4218-BBCC-97827B776FD2}"/>
    <cellStyle name="20% - Accent1 3 2 2 2 2 3 3 4 3 2" xfId="16743" xr:uid="{CEAFEB32-C1ED-4884-9522-39C6BC39C3F4}"/>
    <cellStyle name="20% - Accent1 3 2 2 2 2 3 3 4 4" xfId="16744" xr:uid="{C48CF9AC-28A7-4559-92C4-6646E3CB5AD7}"/>
    <cellStyle name="20% - Accent1 3 2 2 2 2 3 3 5" xfId="16745" xr:uid="{28E99F63-6C06-4F98-A9B2-A28F77D4BFAB}"/>
    <cellStyle name="20% - Accent1 3 2 2 2 2 3 3 5 2" xfId="16746" xr:uid="{AE78AF92-9F7C-439B-A972-4E4D29718A28}"/>
    <cellStyle name="20% - Accent1 3 2 2 2 2 3 3 5 2 2" xfId="16747" xr:uid="{16BF9B75-D1E9-4F96-8756-CDD2C88692AE}"/>
    <cellStyle name="20% - Accent1 3 2 2 2 2 3 3 5 3" xfId="16748" xr:uid="{03011EA1-91CF-4F32-AC87-620D328F9EDB}"/>
    <cellStyle name="20% - Accent1 3 2 2 2 2 3 3 6" xfId="16749" xr:uid="{B6EF3A49-9470-4605-B17D-19B366B89C27}"/>
    <cellStyle name="20% - Accent1 3 2 2 2 2 3 3 6 2" xfId="16750" xr:uid="{AEF08DE3-C976-44C3-B960-5F2E5081AC93}"/>
    <cellStyle name="20% - Accent1 3 2 2 2 2 3 3 6 2 2" xfId="16751" xr:uid="{9F29CF27-9415-49EA-BABC-BAC42052AB3C}"/>
    <cellStyle name="20% - Accent1 3 2 2 2 2 3 3 6 3" xfId="16752" xr:uid="{11431F83-7505-443D-A96D-8D46020152CB}"/>
    <cellStyle name="20% - Accent1 3 2 2 2 2 3 3 7" xfId="16753" xr:uid="{427F419D-9181-43BF-8CFC-DB3A96CFEB37}"/>
    <cellStyle name="20% - Accent1 3 2 2 2 2 3 3 7 2" xfId="16754" xr:uid="{6D4824A0-D6A4-4373-9EA9-E6B22A17F628}"/>
    <cellStyle name="20% - Accent1 3 2 2 2 2 3 3 8" xfId="16755" xr:uid="{7642E0D6-0C40-40BF-94F4-055EFFB3328B}"/>
    <cellStyle name="20% - Accent1 3 2 2 2 2 3 3 8 2" xfId="16756" xr:uid="{E4960371-C984-4BD5-9352-F39C0B557109}"/>
    <cellStyle name="20% - Accent1 3 2 2 2 2 3 3 9" xfId="16757" xr:uid="{E527EF72-69C8-4D35-94BC-CBC2FC311E6F}"/>
    <cellStyle name="20% - Accent1 3 2 2 2 2 3 4" xfId="16758" xr:uid="{4D8BFD49-25EC-4115-BAC5-659DE119AD58}"/>
    <cellStyle name="20% - Accent1 3 2 2 2 2 3 4 2" xfId="16759" xr:uid="{C76DF419-1C95-4F49-A3B1-68679DB64EA4}"/>
    <cellStyle name="20% - Accent1 3 2 2 2 2 3 4 2 2" xfId="16760" xr:uid="{59FAB530-0CF8-4422-BD03-178F57539097}"/>
    <cellStyle name="20% - Accent1 3 2 2 2 2 3 4 2 2 2" xfId="16761" xr:uid="{C1A02DD9-3AEC-4CB0-A46C-22FA0312946A}"/>
    <cellStyle name="20% - Accent1 3 2 2 2 2 3 4 2 3" xfId="16762" xr:uid="{3EA862C7-4269-4BE9-B5C2-78B6AB0F5146}"/>
    <cellStyle name="20% - Accent1 3 2 2 2 2 3 4 3" xfId="16763" xr:uid="{20041420-DA02-42BC-A20C-0268A9E066D0}"/>
    <cellStyle name="20% - Accent1 3 2 2 2 2 3 4 3 2" xfId="16764" xr:uid="{CDB25DC1-49BD-48CB-A03F-D0D7B7A24AC4}"/>
    <cellStyle name="20% - Accent1 3 2 2 2 2 3 4 4" xfId="16765" xr:uid="{0CCF6617-4CC8-442C-9AEB-AD6A1662E9BA}"/>
    <cellStyle name="20% - Accent1 3 2 2 2 2 3 5" xfId="16766" xr:uid="{760B4657-550A-4F79-B595-26126FD74295}"/>
    <cellStyle name="20% - Accent1 3 2 2 2 2 3 5 2" xfId="16767" xr:uid="{9BEB7314-F84C-4292-BE19-3332DCB1905A}"/>
    <cellStyle name="20% - Accent1 3 2 2 2 2 3 5 2 2" xfId="16768" xr:uid="{8FC221AD-434E-431E-9E0B-7CA03460AD57}"/>
    <cellStyle name="20% - Accent1 3 2 2 2 2 3 5 2 2 2" xfId="16769" xr:uid="{C3F34185-804A-4208-93B4-3FFF4A64629D}"/>
    <cellStyle name="20% - Accent1 3 2 2 2 2 3 5 2 3" xfId="16770" xr:uid="{5BBBC9B0-1EFC-45AD-AA5D-F77A689BBB4A}"/>
    <cellStyle name="20% - Accent1 3 2 2 2 2 3 5 3" xfId="16771" xr:uid="{957D34AA-04B0-441C-AC48-43CE9368C101}"/>
    <cellStyle name="20% - Accent1 3 2 2 2 2 3 5 3 2" xfId="16772" xr:uid="{81F43428-9C6D-4A51-A83D-24EFC0CC7FBC}"/>
    <cellStyle name="20% - Accent1 3 2 2 2 2 3 5 4" xfId="16773" xr:uid="{ECC9A7AA-0A18-4F31-9730-36B1DAB62E1C}"/>
    <cellStyle name="20% - Accent1 3 2 2 2 2 3 6" xfId="16774" xr:uid="{4F47F3B6-FA9E-49A0-9661-B9E55A6B7B86}"/>
    <cellStyle name="20% - Accent1 3 2 2 2 2 3 6 2" xfId="16775" xr:uid="{743FC6FA-45C3-4DEA-A14C-DC86BF18184C}"/>
    <cellStyle name="20% - Accent1 3 2 2 2 2 3 6 2 2" xfId="16776" xr:uid="{68F26144-18EA-4D4F-8B31-9B5826ABF849}"/>
    <cellStyle name="20% - Accent1 3 2 2 2 2 3 6 2 2 2" xfId="16777" xr:uid="{299BDFA9-7175-40AB-9028-F43F2C756087}"/>
    <cellStyle name="20% - Accent1 3 2 2 2 2 3 6 2 3" xfId="16778" xr:uid="{555D9F9C-BA63-4479-A302-72A389EB7BC6}"/>
    <cellStyle name="20% - Accent1 3 2 2 2 2 3 6 3" xfId="16779" xr:uid="{2499F90E-0D4B-4482-9A75-40654AD7CD6A}"/>
    <cellStyle name="20% - Accent1 3 2 2 2 2 3 6 3 2" xfId="16780" xr:uid="{15615A97-0AA3-4805-8E42-18536730011E}"/>
    <cellStyle name="20% - Accent1 3 2 2 2 2 3 6 4" xfId="16781" xr:uid="{C00909EF-8562-4AAD-BD1C-72B4FE392A43}"/>
    <cellStyle name="20% - Accent1 3 2 2 2 2 3 7" xfId="16782" xr:uid="{67FF227F-9428-42E3-9C7D-09DD5837D7D4}"/>
    <cellStyle name="20% - Accent1 3 2 2 2 2 3 7 2" xfId="16783" xr:uid="{ABB327C5-8FB8-479B-B6ED-85A3F339DAE4}"/>
    <cellStyle name="20% - Accent1 3 2 2 2 2 3 7 2 2" xfId="16784" xr:uid="{56DB0356-5F7D-4F70-AC12-0C058B2DA0FD}"/>
    <cellStyle name="20% - Accent1 3 2 2 2 2 3 7 3" xfId="16785" xr:uid="{3EF7071F-DABE-477E-B7EB-24974785C44A}"/>
    <cellStyle name="20% - Accent1 3 2 2 2 2 3 8" xfId="16786" xr:uid="{CBD18E6F-47EB-4390-89A2-3CC079F2A367}"/>
    <cellStyle name="20% - Accent1 3 2 2 2 2 3 8 2" xfId="16787" xr:uid="{DA712AAB-8248-4F65-9FAA-6A9DAC60FF68}"/>
    <cellStyle name="20% - Accent1 3 2 2 2 2 3 8 2 2" xfId="16788" xr:uid="{61C17D57-DF95-4FAE-AAD1-BC4676F131CF}"/>
    <cellStyle name="20% - Accent1 3 2 2 2 2 3 8 3" xfId="16789" xr:uid="{D20E4C64-2491-4189-955D-498477F49C11}"/>
    <cellStyle name="20% - Accent1 3 2 2 2 2 3 9" xfId="16790" xr:uid="{27D7DAA8-A43E-48C6-869D-E964F179938B}"/>
    <cellStyle name="20% - Accent1 3 2 2 2 2 3 9 2" xfId="16791" xr:uid="{86E19D6A-3075-4B72-A0B9-FD515397BC17}"/>
    <cellStyle name="20% - Accent1 3 2 2 2 2 4" xfId="16792" xr:uid="{17E71BD6-AC0F-4457-9DC1-DF92CB7B10DC}"/>
    <cellStyle name="20% - Accent1 3 2 2 2 2 4 10" xfId="16793" xr:uid="{1B189976-B870-4FD8-ADEE-82214198778C}"/>
    <cellStyle name="20% - Accent1 3 2 2 2 2 4 10 2" xfId="16794" xr:uid="{BF876003-1C19-408E-940A-74CAA072C392}"/>
    <cellStyle name="20% - Accent1 3 2 2 2 2 4 11" xfId="16795" xr:uid="{53D9DE51-6184-4EC0-9DFD-11BB24C529DE}"/>
    <cellStyle name="20% - Accent1 3 2 2 2 2 4 2" xfId="16796" xr:uid="{A28704D0-0860-4629-A321-C4E1503D8E65}"/>
    <cellStyle name="20% - Accent1 3 2 2 2 2 4 2 2" xfId="16797" xr:uid="{F7E6B138-FB89-4B9A-9908-C181597AE8A1}"/>
    <cellStyle name="20% - Accent1 3 2 2 2 2 4 2 2 2" xfId="16798" xr:uid="{468C74E7-7E7C-46B0-BCF9-A3DF3D04D648}"/>
    <cellStyle name="20% - Accent1 3 2 2 2 2 4 2 2 2 2" xfId="16799" xr:uid="{1D542025-8594-48F9-98A2-D4D56FE77699}"/>
    <cellStyle name="20% - Accent1 3 2 2 2 2 4 2 2 2 2 2" xfId="16800" xr:uid="{00959C85-A69E-4751-8DC0-0EACCF58E55F}"/>
    <cellStyle name="20% - Accent1 3 2 2 2 2 4 2 2 2 3" xfId="16801" xr:uid="{04B74FDD-9011-446B-AA83-62EA9ADF11A6}"/>
    <cellStyle name="20% - Accent1 3 2 2 2 2 4 2 2 3" xfId="16802" xr:uid="{319A27E2-4761-43FE-8A14-30303FE1042E}"/>
    <cellStyle name="20% - Accent1 3 2 2 2 2 4 2 2 3 2" xfId="16803" xr:uid="{1E2DED01-38D1-4217-8B39-3EC6304D94C1}"/>
    <cellStyle name="20% - Accent1 3 2 2 2 2 4 2 2 4" xfId="16804" xr:uid="{7BD47003-1334-40AA-B477-4A3A41E7E3A5}"/>
    <cellStyle name="20% - Accent1 3 2 2 2 2 4 2 3" xfId="16805" xr:uid="{719B5449-18CE-451D-A387-4653B6C32A5D}"/>
    <cellStyle name="20% - Accent1 3 2 2 2 2 4 2 3 2" xfId="16806" xr:uid="{C7DDA16E-1AF6-4DEA-81DD-FF9B5090F863}"/>
    <cellStyle name="20% - Accent1 3 2 2 2 2 4 2 3 2 2" xfId="16807" xr:uid="{889C55A8-9E75-47D9-AA47-144AE4A7FC2C}"/>
    <cellStyle name="20% - Accent1 3 2 2 2 2 4 2 3 2 2 2" xfId="16808" xr:uid="{05DE5087-7498-4F14-8399-47DEA8CA0E8E}"/>
    <cellStyle name="20% - Accent1 3 2 2 2 2 4 2 3 2 3" xfId="16809" xr:uid="{7CC90115-D9E2-402D-83AF-FD33D8DFA06B}"/>
    <cellStyle name="20% - Accent1 3 2 2 2 2 4 2 3 3" xfId="16810" xr:uid="{32075C56-603D-4FF2-B9B5-C998815682F4}"/>
    <cellStyle name="20% - Accent1 3 2 2 2 2 4 2 3 3 2" xfId="16811" xr:uid="{C0F38CBE-38F9-4E1E-8D38-FAE72D492DEB}"/>
    <cellStyle name="20% - Accent1 3 2 2 2 2 4 2 3 4" xfId="16812" xr:uid="{0621AAB3-0F7D-4A82-9A88-1E6D1301F319}"/>
    <cellStyle name="20% - Accent1 3 2 2 2 2 4 2 4" xfId="16813" xr:uid="{EEB3BCA0-16DA-45A2-B84E-D5FEDCFACCC6}"/>
    <cellStyle name="20% - Accent1 3 2 2 2 2 4 2 4 2" xfId="16814" xr:uid="{AE92DF4D-4795-49F9-B7DC-2273CE71C39A}"/>
    <cellStyle name="20% - Accent1 3 2 2 2 2 4 2 4 2 2" xfId="16815" xr:uid="{07C64773-C3E8-448F-A3E5-7386DE45A172}"/>
    <cellStyle name="20% - Accent1 3 2 2 2 2 4 2 4 2 2 2" xfId="16816" xr:uid="{D9F85456-E7DB-46CC-AC60-6D958957994D}"/>
    <cellStyle name="20% - Accent1 3 2 2 2 2 4 2 4 2 3" xfId="16817" xr:uid="{E92AD7C5-605B-414E-BD50-04A77CF861FB}"/>
    <cellStyle name="20% - Accent1 3 2 2 2 2 4 2 4 3" xfId="16818" xr:uid="{BF67E054-935D-4776-9F74-01009FBEC5E7}"/>
    <cellStyle name="20% - Accent1 3 2 2 2 2 4 2 4 3 2" xfId="16819" xr:uid="{D8062949-1846-49B0-8D23-3EB4A373898E}"/>
    <cellStyle name="20% - Accent1 3 2 2 2 2 4 2 4 4" xfId="16820" xr:uid="{2152F43B-3C95-436F-91B3-D6D0EDA0B9A0}"/>
    <cellStyle name="20% - Accent1 3 2 2 2 2 4 2 5" xfId="16821" xr:uid="{6AF0C5DE-9C4F-4742-8BE9-342FD02666FB}"/>
    <cellStyle name="20% - Accent1 3 2 2 2 2 4 2 5 2" xfId="16822" xr:uid="{72FC5219-2239-4B5B-A6EB-1EFBC4311C02}"/>
    <cellStyle name="20% - Accent1 3 2 2 2 2 4 2 5 2 2" xfId="16823" xr:uid="{C7FAFAC8-9B64-43E3-B7AE-B3D8EC460ACC}"/>
    <cellStyle name="20% - Accent1 3 2 2 2 2 4 2 5 3" xfId="16824" xr:uid="{B38F4494-B2A6-479C-93AB-0DC43C138174}"/>
    <cellStyle name="20% - Accent1 3 2 2 2 2 4 2 6" xfId="16825" xr:uid="{8C62A75F-5D5C-48BE-878A-6024FC6EF14E}"/>
    <cellStyle name="20% - Accent1 3 2 2 2 2 4 2 6 2" xfId="16826" xr:uid="{F19D7948-52F4-4261-8664-61CE26C1AC18}"/>
    <cellStyle name="20% - Accent1 3 2 2 2 2 4 2 6 2 2" xfId="16827" xr:uid="{33BA0869-4C60-4CE3-968A-7B47AED07995}"/>
    <cellStyle name="20% - Accent1 3 2 2 2 2 4 2 6 3" xfId="16828" xr:uid="{CE540DF5-3F3C-4024-BE50-0446EC4EE891}"/>
    <cellStyle name="20% - Accent1 3 2 2 2 2 4 2 7" xfId="16829" xr:uid="{BDD2F69F-79D7-4DD3-9AC0-92DD1E764900}"/>
    <cellStyle name="20% - Accent1 3 2 2 2 2 4 2 7 2" xfId="16830" xr:uid="{D00A44EB-5D91-44FA-A3D4-EF9D8C709E59}"/>
    <cellStyle name="20% - Accent1 3 2 2 2 2 4 2 8" xfId="16831" xr:uid="{13EE31DB-8B28-4168-808C-686AFF339197}"/>
    <cellStyle name="20% - Accent1 3 2 2 2 2 4 2 8 2" xfId="16832" xr:uid="{09A1B4B1-7169-4A4B-9529-3396EF499FF6}"/>
    <cellStyle name="20% - Accent1 3 2 2 2 2 4 2 9" xfId="16833" xr:uid="{2B0724A4-E9B8-4CF8-B47C-E4E2643C716A}"/>
    <cellStyle name="20% - Accent1 3 2 2 2 2 4 3" xfId="16834" xr:uid="{F4AE7F57-BD0A-4B0E-8306-A1FB413EBD76}"/>
    <cellStyle name="20% - Accent1 3 2 2 2 2 4 3 2" xfId="16835" xr:uid="{972C1923-ECC4-4FF8-9C25-38A80C50044B}"/>
    <cellStyle name="20% - Accent1 3 2 2 2 2 4 3 2 2" xfId="16836" xr:uid="{FF01F92B-218C-4D97-9EEB-13B4D76F57FC}"/>
    <cellStyle name="20% - Accent1 3 2 2 2 2 4 3 2 2 2" xfId="16837" xr:uid="{5CE7AEB4-7AE6-4703-AF85-4D019F81ABCD}"/>
    <cellStyle name="20% - Accent1 3 2 2 2 2 4 3 2 2 2 2" xfId="16838" xr:uid="{5CB8252E-292B-4BBC-819F-97BA7780E0FF}"/>
    <cellStyle name="20% - Accent1 3 2 2 2 2 4 3 2 2 3" xfId="16839" xr:uid="{095AFC55-96EA-4189-AD20-01C87C7CF3D9}"/>
    <cellStyle name="20% - Accent1 3 2 2 2 2 4 3 2 3" xfId="16840" xr:uid="{DDB42362-17B5-4037-9442-07F908E12F4D}"/>
    <cellStyle name="20% - Accent1 3 2 2 2 2 4 3 2 3 2" xfId="16841" xr:uid="{4B51093A-CFD4-4926-B3CA-C4220B090434}"/>
    <cellStyle name="20% - Accent1 3 2 2 2 2 4 3 2 4" xfId="16842" xr:uid="{370E8B25-F710-4210-9998-49D131961034}"/>
    <cellStyle name="20% - Accent1 3 2 2 2 2 4 3 3" xfId="16843" xr:uid="{48CBE9C7-0955-4D89-827C-E5F794CBC191}"/>
    <cellStyle name="20% - Accent1 3 2 2 2 2 4 3 3 2" xfId="16844" xr:uid="{149FD289-BFBD-4170-A9A3-54364436B749}"/>
    <cellStyle name="20% - Accent1 3 2 2 2 2 4 3 3 2 2" xfId="16845" xr:uid="{5469C567-E728-4C4E-8461-8633220783FA}"/>
    <cellStyle name="20% - Accent1 3 2 2 2 2 4 3 3 2 2 2" xfId="16846" xr:uid="{46DC1C71-49B7-4771-A740-2C56CE987186}"/>
    <cellStyle name="20% - Accent1 3 2 2 2 2 4 3 3 2 3" xfId="16847" xr:uid="{C0966D2E-76C0-4118-AE14-518C2F59B44C}"/>
    <cellStyle name="20% - Accent1 3 2 2 2 2 4 3 3 3" xfId="16848" xr:uid="{EA138E16-C86E-44BF-AF11-B9887B2440D4}"/>
    <cellStyle name="20% - Accent1 3 2 2 2 2 4 3 3 3 2" xfId="16849" xr:uid="{0FC7A911-17F0-4115-AEEF-149100A588BD}"/>
    <cellStyle name="20% - Accent1 3 2 2 2 2 4 3 3 4" xfId="16850" xr:uid="{B52B9766-9709-4911-BE48-E7B0E3D10D6C}"/>
    <cellStyle name="20% - Accent1 3 2 2 2 2 4 3 4" xfId="16851" xr:uid="{2B387F8E-AAE8-415B-A9CD-83E0419482C0}"/>
    <cellStyle name="20% - Accent1 3 2 2 2 2 4 3 4 2" xfId="16852" xr:uid="{7C98E896-2F35-4059-9A84-B7F83F3EBE10}"/>
    <cellStyle name="20% - Accent1 3 2 2 2 2 4 3 4 2 2" xfId="16853" xr:uid="{602DDB76-0F74-4EAF-A462-36436F7E28B2}"/>
    <cellStyle name="20% - Accent1 3 2 2 2 2 4 3 4 2 2 2" xfId="16854" xr:uid="{1F53DA6D-A3CD-4B1C-9740-E5EB4305FD44}"/>
    <cellStyle name="20% - Accent1 3 2 2 2 2 4 3 4 2 3" xfId="16855" xr:uid="{C3668D3F-8A10-4ED1-9A70-42AC99964F82}"/>
    <cellStyle name="20% - Accent1 3 2 2 2 2 4 3 4 3" xfId="16856" xr:uid="{69078266-04AF-4C77-9E73-3AB50D5754C9}"/>
    <cellStyle name="20% - Accent1 3 2 2 2 2 4 3 4 3 2" xfId="16857" xr:uid="{491D4CDD-C9BE-4AE1-91F7-C3B7DB9F7A18}"/>
    <cellStyle name="20% - Accent1 3 2 2 2 2 4 3 4 4" xfId="16858" xr:uid="{B5CFF8EB-54CE-4D7E-8B95-963C28B2439B}"/>
    <cellStyle name="20% - Accent1 3 2 2 2 2 4 3 5" xfId="16859" xr:uid="{8E5E32E2-1A32-4FE1-A034-0BD42227C023}"/>
    <cellStyle name="20% - Accent1 3 2 2 2 2 4 3 5 2" xfId="16860" xr:uid="{000EF037-FE5D-4666-8496-F08E75CAB1BF}"/>
    <cellStyle name="20% - Accent1 3 2 2 2 2 4 3 5 2 2" xfId="16861" xr:uid="{7E1C9863-96EC-4F60-9DE2-19AAB3B5C977}"/>
    <cellStyle name="20% - Accent1 3 2 2 2 2 4 3 5 3" xfId="16862" xr:uid="{2BE82412-1EEA-42B4-AC45-C7F58CA4A91B}"/>
    <cellStyle name="20% - Accent1 3 2 2 2 2 4 3 6" xfId="16863" xr:uid="{F1654E9F-5AE9-48A2-9762-D8B7A15600AF}"/>
    <cellStyle name="20% - Accent1 3 2 2 2 2 4 3 6 2" xfId="16864" xr:uid="{29804683-C641-427C-989C-E87BAFF58E15}"/>
    <cellStyle name="20% - Accent1 3 2 2 2 2 4 3 6 2 2" xfId="16865" xr:uid="{B67F547C-E88B-4D36-8944-6ED8C0454128}"/>
    <cellStyle name="20% - Accent1 3 2 2 2 2 4 3 6 3" xfId="16866" xr:uid="{5C493C58-2982-42F5-B55F-EA907A629BEE}"/>
    <cellStyle name="20% - Accent1 3 2 2 2 2 4 3 7" xfId="16867" xr:uid="{C6EA9400-FB31-467E-9627-5203F5395EFA}"/>
    <cellStyle name="20% - Accent1 3 2 2 2 2 4 3 7 2" xfId="16868" xr:uid="{2AC16936-D4F9-4337-9B6B-4E9998EADCBF}"/>
    <cellStyle name="20% - Accent1 3 2 2 2 2 4 3 8" xfId="16869" xr:uid="{782AA5FE-4C2B-493E-B93D-E3D665A10C6B}"/>
    <cellStyle name="20% - Accent1 3 2 2 2 2 4 3 8 2" xfId="16870" xr:uid="{C28AD072-7673-465A-81C8-7DDD775C41B0}"/>
    <cellStyle name="20% - Accent1 3 2 2 2 2 4 3 9" xfId="16871" xr:uid="{DB965919-5095-4A2B-8FAE-753865DB0D99}"/>
    <cellStyle name="20% - Accent1 3 2 2 2 2 4 4" xfId="16872" xr:uid="{E3994AE8-5363-4058-BC85-6D7F3994E4F9}"/>
    <cellStyle name="20% - Accent1 3 2 2 2 2 4 4 2" xfId="16873" xr:uid="{7165EFC6-3693-455D-A430-457C9FE854A3}"/>
    <cellStyle name="20% - Accent1 3 2 2 2 2 4 4 2 2" xfId="16874" xr:uid="{E55C73D8-6CC3-4D2A-B989-03EE97103CAA}"/>
    <cellStyle name="20% - Accent1 3 2 2 2 2 4 4 2 2 2" xfId="16875" xr:uid="{C4E19AD7-31A2-4DF8-8D13-F46C13CD6FF6}"/>
    <cellStyle name="20% - Accent1 3 2 2 2 2 4 4 2 3" xfId="16876" xr:uid="{B985FE9F-A557-4266-A636-E63FAFBD7562}"/>
    <cellStyle name="20% - Accent1 3 2 2 2 2 4 4 3" xfId="16877" xr:uid="{EA4BF955-D0BE-4AEF-B3ED-3D7987F42F84}"/>
    <cellStyle name="20% - Accent1 3 2 2 2 2 4 4 3 2" xfId="16878" xr:uid="{1E276BEF-CF3D-4793-A988-6A5D47D5CB55}"/>
    <cellStyle name="20% - Accent1 3 2 2 2 2 4 4 4" xfId="16879" xr:uid="{F754CEE7-AFBC-4BD3-9FBB-7D6AC1CADF70}"/>
    <cellStyle name="20% - Accent1 3 2 2 2 2 4 5" xfId="16880" xr:uid="{EB626E79-5A22-40E0-9EF9-8C80DD6E5DF0}"/>
    <cellStyle name="20% - Accent1 3 2 2 2 2 4 5 2" xfId="16881" xr:uid="{A935E346-64AE-4610-B6D6-1C07F64E0015}"/>
    <cellStyle name="20% - Accent1 3 2 2 2 2 4 5 2 2" xfId="16882" xr:uid="{785347B0-D460-4451-BAF4-17AE13A70698}"/>
    <cellStyle name="20% - Accent1 3 2 2 2 2 4 5 2 2 2" xfId="16883" xr:uid="{1BE68A7C-CEA2-4BE0-A4AB-E501D5821918}"/>
    <cellStyle name="20% - Accent1 3 2 2 2 2 4 5 2 3" xfId="16884" xr:uid="{810822E3-BE7C-4B5C-B4AA-F49B39058BE7}"/>
    <cellStyle name="20% - Accent1 3 2 2 2 2 4 5 3" xfId="16885" xr:uid="{FD7CBE23-3FA2-464E-B790-84FB5CA3DD84}"/>
    <cellStyle name="20% - Accent1 3 2 2 2 2 4 5 3 2" xfId="16886" xr:uid="{1E04B3E2-B42C-4184-9ED4-0D79F05539DD}"/>
    <cellStyle name="20% - Accent1 3 2 2 2 2 4 5 4" xfId="16887" xr:uid="{CD2CBDFD-6CA0-4594-9ED9-D3D399ACBD8B}"/>
    <cellStyle name="20% - Accent1 3 2 2 2 2 4 6" xfId="16888" xr:uid="{52398865-67C9-4F4B-A4C1-8E676C51290A}"/>
    <cellStyle name="20% - Accent1 3 2 2 2 2 4 6 2" xfId="16889" xr:uid="{69CCCA88-C1A9-4739-91CF-9FD1EF794A1E}"/>
    <cellStyle name="20% - Accent1 3 2 2 2 2 4 6 2 2" xfId="16890" xr:uid="{096FAABE-ED01-49EB-BE26-F33394AF332A}"/>
    <cellStyle name="20% - Accent1 3 2 2 2 2 4 6 2 2 2" xfId="16891" xr:uid="{ADC1E482-1B07-43E7-A9F4-157A89DDEDB3}"/>
    <cellStyle name="20% - Accent1 3 2 2 2 2 4 6 2 3" xfId="16892" xr:uid="{35F61F4B-B1C5-4C95-ADCE-735A890AF669}"/>
    <cellStyle name="20% - Accent1 3 2 2 2 2 4 6 3" xfId="16893" xr:uid="{DA16CFF7-C5C4-4F4F-B5F4-F6937F4B9D92}"/>
    <cellStyle name="20% - Accent1 3 2 2 2 2 4 6 3 2" xfId="16894" xr:uid="{6C44FB77-ED89-40BE-A5A4-97EFDE1DF3A1}"/>
    <cellStyle name="20% - Accent1 3 2 2 2 2 4 6 4" xfId="16895" xr:uid="{B72AD042-03D9-40B8-9F51-2151D2F5157C}"/>
    <cellStyle name="20% - Accent1 3 2 2 2 2 4 7" xfId="16896" xr:uid="{77FD2D36-EBF5-40D6-AB61-CA1BF569B685}"/>
    <cellStyle name="20% - Accent1 3 2 2 2 2 4 7 2" xfId="16897" xr:uid="{3C0B4F74-0977-4820-989A-0176FDFEA6AD}"/>
    <cellStyle name="20% - Accent1 3 2 2 2 2 4 7 2 2" xfId="16898" xr:uid="{373E8389-04E6-417D-8326-450F490DB2C9}"/>
    <cellStyle name="20% - Accent1 3 2 2 2 2 4 7 3" xfId="16899" xr:uid="{C4EB38C1-B23A-459D-B464-02118F43D598}"/>
    <cellStyle name="20% - Accent1 3 2 2 2 2 4 8" xfId="16900" xr:uid="{D16EFC1A-912D-4705-A3A2-264DAA65ECD2}"/>
    <cellStyle name="20% - Accent1 3 2 2 2 2 4 8 2" xfId="16901" xr:uid="{E5BDB496-3D93-4116-8F5F-9F23E7EDA8ED}"/>
    <cellStyle name="20% - Accent1 3 2 2 2 2 4 8 2 2" xfId="16902" xr:uid="{4BD2C43F-2E8D-4075-82B3-516E690113AD}"/>
    <cellStyle name="20% - Accent1 3 2 2 2 2 4 8 3" xfId="16903" xr:uid="{3AF2C708-4231-405C-A7B3-C2D294D0FB9F}"/>
    <cellStyle name="20% - Accent1 3 2 2 2 2 4 9" xfId="16904" xr:uid="{B91DE48B-1159-44E9-A217-1A1C829E0269}"/>
    <cellStyle name="20% - Accent1 3 2 2 2 2 4 9 2" xfId="16905" xr:uid="{5DB516F3-F4BE-44BE-B249-694DE98E43DE}"/>
    <cellStyle name="20% - Accent1 3 2 2 2 2 5" xfId="16906" xr:uid="{C0AB2F12-9792-497C-B141-A03744DFD80A}"/>
    <cellStyle name="20% - Accent1 3 2 2 2 2 5 2" xfId="16907" xr:uid="{0C22300C-7962-4F9C-9A84-1423B1065BE5}"/>
    <cellStyle name="20% - Accent1 3 2 2 2 2 5 2 2" xfId="16908" xr:uid="{CC0F7564-E4A1-449F-BE68-E866A55D9306}"/>
    <cellStyle name="20% - Accent1 3 2 2 2 2 5 2 2 2" xfId="16909" xr:uid="{7A901E0E-8B16-4382-822C-767B3E25EDDE}"/>
    <cellStyle name="20% - Accent1 3 2 2 2 2 5 2 2 2 2" xfId="16910" xr:uid="{DAD54FCF-CDD1-4052-B021-CAA923170124}"/>
    <cellStyle name="20% - Accent1 3 2 2 2 2 5 2 2 3" xfId="16911" xr:uid="{1AB1F961-BAEC-4326-B994-CF10B7A24085}"/>
    <cellStyle name="20% - Accent1 3 2 2 2 2 5 2 3" xfId="16912" xr:uid="{D87ADF90-EDC3-490F-B8BA-3AA49E8A60B2}"/>
    <cellStyle name="20% - Accent1 3 2 2 2 2 5 2 3 2" xfId="16913" xr:uid="{9E5CE3B5-DC14-455E-BDEE-ADFD7E9F7544}"/>
    <cellStyle name="20% - Accent1 3 2 2 2 2 5 2 4" xfId="16914" xr:uid="{DA5D292F-6CDE-46D6-B9ED-4F310682FE30}"/>
    <cellStyle name="20% - Accent1 3 2 2 2 2 5 3" xfId="16915" xr:uid="{4A76D6A8-7253-46A0-A31D-AB455EB45F13}"/>
    <cellStyle name="20% - Accent1 3 2 2 2 2 5 3 2" xfId="16916" xr:uid="{4F9DF94E-EB2D-4D88-98C7-7A4BA3B4AF40}"/>
    <cellStyle name="20% - Accent1 3 2 2 2 2 5 3 2 2" xfId="16917" xr:uid="{90FDA548-FCF3-4458-A79A-6E06408999AF}"/>
    <cellStyle name="20% - Accent1 3 2 2 2 2 5 3 2 2 2" xfId="16918" xr:uid="{57469BBF-7171-4F8F-A4B4-B9C9F4C3B0F9}"/>
    <cellStyle name="20% - Accent1 3 2 2 2 2 5 3 2 3" xfId="16919" xr:uid="{A4958E97-8494-4CC8-8B75-432C42A24A86}"/>
    <cellStyle name="20% - Accent1 3 2 2 2 2 5 3 3" xfId="16920" xr:uid="{952F55A4-9DCE-48EB-94E5-6441D3E1171F}"/>
    <cellStyle name="20% - Accent1 3 2 2 2 2 5 3 3 2" xfId="16921" xr:uid="{6EA4A6F3-AA8C-45B3-8C50-5B3F8495EC5C}"/>
    <cellStyle name="20% - Accent1 3 2 2 2 2 5 3 4" xfId="16922" xr:uid="{48C7E0F6-BDD8-4BD2-BF7B-020989EF4C5D}"/>
    <cellStyle name="20% - Accent1 3 2 2 2 2 5 4" xfId="16923" xr:uid="{2A4ADDCE-3FCD-4B42-9348-EF293AC3D1B4}"/>
    <cellStyle name="20% - Accent1 3 2 2 2 2 5 4 2" xfId="16924" xr:uid="{836E9603-CA58-4F64-9063-B15B0721E133}"/>
    <cellStyle name="20% - Accent1 3 2 2 2 2 5 4 2 2" xfId="16925" xr:uid="{D4C7ABC1-C51F-496E-935E-26F63434C035}"/>
    <cellStyle name="20% - Accent1 3 2 2 2 2 5 4 2 2 2" xfId="16926" xr:uid="{0D325E8C-F188-49F8-A2FD-1AF39C956112}"/>
    <cellStyle name="20% - Accent1 3 2 2 2 2 5 4 2 3" xfId="16927" xr:uid="{0816F7E6-EE33-427B-AD86-19B825D1DAB5}"/>
    <cellStyle name="20% - Accent1 3 2 2 2 2 5 4 3" xfId="16928" xr:uid="{80951E9A-93CE-4536-A345-AE1F9104F256}"/>
    <cellStyle name="20% - Accent1 3 2 2 2 2 5 4 3 2" xfId="16929" xr:uid="{BD72C7E8-A747-4A54-8BC4-EA0730991118}"/>
    <cellStyle name="20% - Accent1 3 2 2 2 2 5 4 4" xfId="16930" xr:uid="{85EAE285-EC33-4235-90D3-235971EE41DA}"/>
    <cellStyle name="20% - Accent1 3 2 2 2 2 5 5" xfId="16931" xr:uid="{BC4BBC6E-9587-4C93-B5D5-F61AEDEEE601}"/>
    <cellStyle name="20% - Accent1 3 2 2 2 2 5 5 2" xfId="16932" xr:uid="{60733D75-FAFE-4446-A243-AE4375D90D78}"/>
    <cellStyle name="20% - Accent1 3 2 2 2 2 5 5 2 2" xfId="16933" xr:uid="{2ED3E760-1B97-4498-8D20-B73F06FAEE47}"/>
    <cellStyle name="20% - Accent1 3 2 2 2 2 5 5 3" xfId="16934" xr:uid="{1EDD577D-8FFC-40D4-A80A-4133DDEE2A9D}"/>
    <cellStyle name="20% - Accent1 3 2 2 2 2 5 6" xfId="16935" xr:uid="{17D79723-EAAD-4732-AB2E-F67F7F2E39EC}"/>
    <cellStyle name="20% - Accent1 3 2 2 2 2 5 6 2" xfId="16936" xr:uid="{7868FAF1-249F-40F6-AAC3-61C5B200E797}"/>
    <cellStyle name="20% - Accent1 3 2 2 2 2 5 6 2 2" xfId="16937" xr:uid="{5CCD64A3-7F74-4A4C-B5E6-C7C73D339EC8}"/>
    <cellStyle name="20% - Accent1 3 2 2 2 2 5 6 3" xfId="16938" xr:uid="{1F5285AA-7698-4511-B178-6F75BF8C133A}"/>
    <cellStyle name="20% - Accent1 3 2 2 2 2 5 7" xfId="16939" xr:uid="{94384DF5-EC88-43C5-B328-AE26608A3DBD}"/>
    <cellStyle name="20% - Accent1 3 2 2 2 2 5 7 2" xfId="16940" xr:uid="{C881A6BB-0FF9-4089-B2D5-05A9E8E9D634}"/>
    <cellStyle name="20% - Accent1 3 2 2 2 2 5 8" xfId="16941" xr:uid="{D1D880EE-E0FB-46A4-A3C2-2661F1C9C81A}"/>
    <cellStyle name="20% - Accent1 3 2 2 2 2 5 8 2" xfId="16942" xr:uid="{A2F9C759-5F29-4414-BEF4-D59635E1F193}"/>
    <cellStyle name="20% - Accent1 3 2 2 2 2 5 9" xfId="16943" xr:uid="{E0692F34-383A-46CF-B434-42A73776D99D}"/>
    <cellStyle name="20% - Accent1 3 2 2 2 2 6" xfId="16944" xr:uid="{37176EEF-10FC-496E-9C85-FA48D14945B5}"/>
    <cellStyle name="20% - Accent1 3 2 2 2 2 6 2" xfId="16945" xr:uid="{08573C9E-A250-4DE8-B619-782524870F49}"/>
    <cellStyle name="20% - Accent1 3 2 2 2 2 6 2 2" xfId="16946" xr:uid="{F58A14B2-60E9-4CD5-ABA9-ACE853BCD9BB}"/>
    <cellStyle name="20% - Accent1 3 2 2 2 2 6 2 2 2" xfId="16947" xr:uid="{1FD876B3-A190-4486-A2D3-4E950A09DD17}"/>
    <cellStyle name="20% - Accent1 3 2 2 2 2 6 2 2 2 2" xfId="16948" xr:uid="{23EEA9CF-E14A-405F-BFD2-36037E1AB03C}"/>
    <cellStyle name="20% - Accent1 3 2 2 2 2 6 2 2 3" xfId="16949" xr:uid="{254522D4-E573-4326-A4E0-1D2CDD4C1B2D}"/>
    <cellStyle name="20% - Accent1 3 2 2 2 2 6 2 3" xfId="16950" xr:uid="{7ED05E7A-9B66-4A1E-BE35-6AB7428C56E0}"/>
    <cellStyle name="20% - Accent1 3 2 2 2 2 6 2 3 2" xfId="16951" xr:uid="{AAA1ECAA-7221-43DD-9004-0EFC95143705}"/>
    <cellStyle name="20% - Accent1 3 2 2 2 2 6 2 4" xfId="16952" xr:uid="{6A81396C-3C5F-4050-A8D9-B272797D75A0}"/>
    <cellStyle name="20% - Accent1 3 2 2 2 2 6 3" xfId="16953" xr:uid="{75CB4A85-18AE-4B40-9D4A-AA561129388B}"/>
    <cellStyle name="20% - Accent1 3 2 2 2 2 6 3 2" xfId="16954" xr:uid="{CA7652B2-7AE1-486D-80B7-3BB2E059BE3A}"/>
    <cellStyle name="20% - Accent1 3 2 2 2 2 6 3 2 2" xfId="16955" xr:uid="{3AB1D7DD-0045-4C58-B63B-CBA1BE12C335}"/>
    <cellStyle name="20% - Accent1 3 2 2 2 2 6 3 2 2 2" xfId="16956" xr:uid="{BD7AE841-EF70-461F-9CE5-A9C73E9222C9}"/>
    <cellStyle name="20% - Accent1 3 2 2 2 2 6 3 2 3" xfId="16957" xr:uid="{02E25076-559C-4B55-B3DA-3CD74D8C4998}"/>
    <cellStyle name="20% - Accent1 3 2 2 2 2 6 3 3" xfId="16958" xr:uid="{7748F290-E350-4F8E-933C-F1265A2F2286}"/>
    <cellStyle name="20% - Accent1 3 2 2 2 2 6 3 3 2" xfId="16959" xr:uid="{20DEE428-DA40-4087-A510-2FBE382A842B}"/>
    <cellStyle name="20% - Accent1 3 2 2 2 2 6 3 4" xfId="16960" xr:uid="{A6FA2205-28B0-4C6A-95D8-204CAC70E6D6}"/>
    <cellStyle name="20% - Accent1 3 2 2 2 2 6 4" xfId="16961" xr:uid="{89ED6104-FE83-493C-B35B-F1AADFEF2536}"/>
    <cellStyle name="20% - Accent1 3 2 2 2 2 6 4 2" xfId="16962" xr:uid="{DA124864-7D0F-46C5-B695-9B166B3B1F1C}"/>
    <cellStyle name="20% - Accent1 3 2 2 2 2 6 4 2 2" xfId="16963" xr:uid="{726E6F70-0FB1-4698-A5CC-E66CDB5E5F35}"/>
    <cellStyle name="20% - Accent1 3 2 2 2 2 6 4 2 2 2" xfId="16964" xr:uid="{6E4934A6-9392-4286-8080-34CCD1244AFF}"/>
    <cellStyle name="20% - Accent1 3 2 2 2 2 6 4 2 3" xfId="16965" xr:uid="{5514E53E-C6CA-43C0-8E49-E617B9C8D924}"/>
    <cellStyle name="20% - Accent1 3 2 2 2 2 6 4 3" xfId="16966" xr:uid="{CB7E0F74-802F-4034-AA18-43B6B49C22AE}"/>
    <cellStyle name="20% - Accent1 3 2 2 2 2 6 4 3 2" xfId="16967" xr:uid="{63B9ECC6-8F80-463F-8DD2-B74C6B7E0D62}"/>
    <cellStyle name="20% - Accent1 3 2 2 2 2 6 4 4" xfId="16968" xr:uid="{2277248A-6C35-4A7E-8B27-5E315EAE3F5B}"/>
    <cellStyle name="20% - Accent1 3 2 2 2 2 6 5" xfId="16969" xr:uid="{47006E30-C275-43CF-AF06-61E88A1D0CD0}"/>
    <cellStyle name="20% - Accent1 3 2 2 2 2 6 5 2" xfId="16970" xr:uid="{3AF2F455-F571-46A1-902D-60FD5E12E518}"/>
    <cellStyle name="20% - Accent1 3 2 2 2 2 6 5 2 2" xfId="16971" xr:uid="{1F14166D-E7C1-422B-8BAA-DEAF4C52E9AC}"/>
    <cellStyle name="20% - Accent1 3 2 2 2 2 6 5 3" xfId="16972" xr:uid="{B80C484C-E0C7-4B04-86DE-5E300579A9AD}"/>
    <cellStyle name="20% - Accent1 3 2 2 2 2 6 6" xfId="16973" xr:uid="{89BD3C35-482A-4CB2-AC72-83B7BE3FA942}"/>
    <cellStyle name="20% - Accent1 3 2 2 2 2 6 6 2" xfId="16974" xr:uid="{C216AA59-93E1-4DED-97F3-08C0DFA96826}"/>
    <cellStyle name="20% - Accent1 3 2 2 2 2 6 6 2 2" xfId="16975" xr:uid="{028DCD7A-389C-46C8-BC83-73849E0102C6}"/>
    <cellStyle name="20% - Accent1 3 2 2 2 2 6 6 3" xfId="16976" xr:uid="{FAF60F7F-9803-4B7B-A325-A1FAD0ECBD36}"/>
    <cellStyle name="20% - Accent1 3 2 2 2 2 6 7" xfId="16977" xr:uid="{4B4C1BDB-8875-41B7-8451-45FDBA812BBB}"/>
    <cellStyle name="20% - Accent1 3 2 2 2 2 6 7 2" xfId="16978" xr:uid="{DA26B411-6591-45CD-BEEC-8357B2B59DB8}"/>
    <cellStyle name="20% - Accent1 3 2 2 2 2 6 8" xfId="16979" xr:uid="{18776A9C-DDE3-4AD5-BE3B-711285E2544A}"/>
    <cellStyle name="20% - Accent1 3 2 2 2 2 6 8 2" xfId="16980" xr:uid="{6DB40635-71A1-4A45-A290-BBCB08EF845F}"/>
    <cellStyle name="20% - Accent1 3 2 2 2 2 6 9" xfId="16981" xr:uid="{BC8D66EA-212C-403C-B24A-7D28BA6F3DC2}"/>
    <cellStyle name="20% - Accent1 3 2 2 2 2 7" xfId="16982" xr:uid="{C536C21B-F1A6-4D09-A0EE-0E8CEE8D9275}"/>
    <cellStyle name="20% - Accent1 3 2 2 2 2 7 2" xfId="16983" xr:uid="{1213D249-63DA-4787-A468-FA30332DE757}"/>
    <cellStyle name="20% - Accent1 3 2 2 2 2 7 2 2" xfId="16984" xr:uid="{4611E4BB-8F9C-48A0-989D-ED7C2F1B7F4B}"/>
    <cellStyle name="20% - Accent1 3 2 2 2 2 7 2 2 2" xfId="16985" xr:uid="{5DFC6679-2892-487A-B29E-32DB3BFB2809}"/>
    <cellStyle name="20% - Accent1 3 2 2 2 2 7 2 3" xfId="16986" xr:uid="{5E0A7A72-CD1A-454F-8213-64DD35051606}"/>
    <cellStyle name="20% - Accent1 3 2 2 2 2 7 3" xfId="16987" xr:uid="{DEAAF54B-E882-472E-BBB2-3302347EABA2}"/>
    <cellStyle name="20% - Accent1 3 2 2 2 2 7 3 2" xfId="16988" xr:uid="{B0031B62-F90C-4118-8311-BA33E0691DF7}"/>
    <cellStyle name="20% - Accent1 3 2 2 2 2 7 4" xfId="16989" xr:uid="{AAB5C68F-0EBA-4523-96D4-0F23ECDE1101}"/>
    <cellStyle name="20% - Accent1 3 2 2 2 2 8" xfId="16990" xr:uid="{3BDC1A57-DEDD-45C3-82C1-A90E068B32AB}"/>
    <cellStyle name="20% - Accent1 3 2 2 2 2 8 2" xfId="16991" xr:uid="{99B7AB61-975D-4927-93AB-C8B069ABD1F2}"/>
    <cellStyle name="20% - Accent1 3 2 2 2 2 8 2 2" xfId="16992" xr:uid="{683D87F6-80C5-448E-8793-886CFF2F7042}"/>
    <cellStyle name="20% - Accent1 3 2 2 2 2 8 2 2 2" xfId="16993" xr:uid="{6FBB2C95-EFDE-4D0C-8345-D7F1F5E06E5C}"/>
    <cellStyle name="20% - Accent1 3 2 2 2 2 8 2 3" xfId="16994" xr:uid="{A06A907C-82CE-4F53-AC23-8EA8F7633C74}"/>
    <cellStyle name="20% - Accent1 3 2 2 2 2 8 3" xfId="16995" xr:uid="{CD938481-0D8D-41BA-BF7A-74DB9EFCAC7D}"/>
    <cellStyle name="20% - Accent1 3 2 2 2 2 8 3 2" xfId="16996" xr:uid="{EFC169EF-141E-4036-AC91-B14CE3F4C480}"/>
    <cellStyle name="20% - Accent1 3 2 2 2 2 8 4" xfId="16997" xr:uid="{875DBC2A-3E21-4354-AB3D-5BE2C7487D2A}"/>
    <cellStyle name="20% - Accent1 3 2 2 2 2 9" xfId="16998" xr:uid="{209DD2E2-81AF-42B4-909F-A9A55099D2EE}"/>
    <cellStyle name="20% - Accent1 3 2 2 2 2 9 2" xfId="16999" xr:uid="{FF94F39A-BDEF-4EEA-BD0A-F54ABA25964E}"/>
    <cellStyle name="20% - Accent1 3 2 2 2 2 9 2 2" xfId="17000" xr:uid="{85421D69-887B-4DAE-B91E-DDCD82A34D68}"/>
    <cellStyle name="20% - Accent1 3 2 2 2 2 9 2 2 2" xfId="17001" xr:uid="{0980F626-AD7E-4999-A49D-3513F93F885B}"/>
    <cellStyle name="20% - Accent1 3 2 2 2 2 9 2 3" xfId="17002" xr:uid="{26B3FA41-E113-4BD9-8F7D-4DFBF5A01241}"/>
    <cellStyle name="20% - Accent1 3 2 2 2 2 9 3" xfId="17003" xr:uid="{3E4A986B-2F3C-4219-8B4D-51520BFEEB93}"/>
    <cellStyle name="20% - Accent1 3 2 2 2 2 9 3 2" xfId="17004" xr:uid="{DF94BE7D-EFC7-43CE-8F68-24A68FCDE450}"/>
    <cellStyle name="20% - Accent1 3 2 2 2 2 9 4" xfId="17005" xr:uid="{58661E7F-ECAB-411E-9B4E-A8B36D924C2F}"/>
    <cellStyle name="20% - Accent1 3 2 2 2 3" xfId="17006" xr:uid="{A0F6708E-2BE2-4D5B-A1F1-FAE35FC6D09C}"/>
    <cellStyle name="20% - Accent1 3 2 2 2 3 10" xfId="17007" xr:uid="{14105F6F-2865-4646-BE44-122FAF6B7F69}"/>
    <cellStyle name="20% - Accent1 3 2 2 2 3 10 2" xfId="17008" xr:uid="{E1A7D1B0-6698-4F1A-87E6-F03405572298}"/>
    <cellStyle name="20% - Accent1 3 2 2 2 3 11" xfId="17009" xr:uid="{5163464F-0DDE-43A4-BE05-0EA8A869BFAA}"/>
    <cellStyle name="20% - Accent1 3 2 2 2 3 2" xfId="17010" xr:uid="{448B3639-503B-4C34-A431-6B6DB86C5BF3}"/>
    <cellStyle name="20% - Accent1 3 2 2 2 3 2 2" xfId="17011" xr:uid="{BDD04B27-9C67-4C6E-961D-BFF761299A4C}"/>
    <cellStyle name="20% - Accent1 3 2 2 2 3 2 2 2" xfId="17012" xr:uid="{A248E6C1-AAC0-401A-B4EE-D6AC628E6708}"/>
    <cellStyle name="20% - Accent1 3 2 2 2 3 2 2 2 2" xfId="17013" xr:uid="{3477637C-C508-4CD9-9756-5FA22EB2CF8A}"/>
    <cellStyle name="20% - Accent1 3 2 2 2 3 2 2 2 2 2" xfId="17014" xr:uid="{96E578B1-A053-4749-9546-9A085F0EE4A7}"/>
    <cellStyle name="20% - Accent1 3 2 2 2 3 2 2 2 3" xfId="17015" xr:uid="{1C9F8AF3-C245-4E62-9480-FCC641BD9121}"/>
    <cellStyle name="20% - Accent1 3 2 2 2 3 2 2 3" xfId="17016" xr:uid="{4DB1ECF8-82CE-48CF-A8F1-43735BB332D9}"/>
    <cellStyle name="20% - Accent1 3 2 2 2 3 2 2 3 2" xfId="17017" xr:uid="{17448526-DAED-4523-9D36-D784D40FBD31}"/>
    <cellStyle name="20% - Accent1 3 2 2 2 3 2 2 4" xfId="17018" xr:uid="{FBB4C695-5B57-4DD8-B511-A6C059065916}"/>
    <cellStyle name="20% - Accent1 3 2 2 2 3 2 3" xfId="17019" xr:uid="{C937E475-A093-454F-8560-8A483AB98C24}"/>
    <cellStyle name="20% - Accent1 3 2 2 2 3 2 3 2" xfId="17020" xr:uid="{6C1FE994-9A4C-4B41-A5F4-43515B167EF2}"/>
    <cellStyle name="20% - Accent1 3 2 2 2 3 2 3 2 2" xfId="17021" xr:uid="{3ED91A19-8CA1-4B8C-B7C4-FE911C351E65}"/>
    <cellStyle name="20% - Accent1 3 2 2 2 3 2 3 2 2 2" xfId="17022" xr:uid="{BB0E9F99-49CE-49ED-B730-F7F9A4A5F7E9}"/>
    <cellStyle name="20% - Accent1 3 2 2 2 3 2 3 2 3" xfId="17023" xr:uid="{83B683BE-1AAE-4245-9A42-E9578DABC14B}"/>
    <cellStyle name="20% - Accent1 3 2 2 2 3 2 3 3" xfId="17024" xr:uid="{1B4C53C9-6AA3-4FEA-A3A3-CEFA722300D5}"/>
    <cellStyle name="20% - Accent1 3 2 2 2 3 2 3 3 2" xfId="17025" xr:uid="{99FDC673-F009-4F45-A3EB-2481C791D64C}"/>
    <cellStyle name="20% - Accent1 3 2 2 2 3 2 3 4" xfId="17026" xr:uid="{FE6EFB80-557B-4F75-91EB-D78CB72830A3}"/>
    <cellStyle name="20% - Accent1 3 2 2 2 3 2 4" xfId="17027" xr:uid="{497C402F-4897-41A7-83BC-E7BD60353723}"/>
    <cellStyle name="20% - Accent1 3 2 2 2 3 2 4 2" xfId="17028" xr:uid="{7CE6D352-30CF-4435-B647-F3AB8E9CA677}"/>
    <cellStyle name="20% - Accent1 3 2 2 2 3 2 4 2 2" xfId="17029" xr:uid="{F88C4DFE-DD23-4067-AC5C-00C59EF7CC99}"/>
    <cellStyle name="20% - Accent1 3 2 2 2 3 2 4 2 2 2" xfId="17030" xr:uid="{2206E8DB-F22C-434F-B28C-B799A99A8D72}"/>
    <cellStyle name="20% - Accent1 3 2 2 2 3 2 4 2 3" xfId="17031" xr:uid="{9F8F3304-D76C-4FF2-9764-E13393B245C1}"/>
    <cellStyle name="20% - Accent1 3 2 2 2 3 2 4 3" xfId="17032" xr:uid="{48D8BA19-5E33-4301-8361-BD400E3E3282}"/>
    <cellStyle name="20% - Accent1 3 2 2 2 3 2 4 3 2" xfId="17033" xr:uid="{669E8550-D49A-42F6-89A3-5E425DA91138}"/>
    <cellStyle name="20% - Accent1 3 2 2 2 3 2 4 4" xfId="17034" xr:uid="{BDAD22AB-020F-4FD6-9A58-6964A8D55510}"/>
    <cellStyle name="20% - Accent1 3 2 2 2 3 2 5" xfId="17035" xr:uid="{837E7D55-02CA-4EC7-8B85-CF3B1843F98D}"/>
    <cellStyle name="20% - Accent1 3 2 2 2 3 2 5 2" xfId="17036" xr:uid="{0CB520F4-4BDA-4D17-BCA4-99C0A2685647}"/>
    <cellStyle name="20% - Accent1 3 2 2 2 3 2 5 2 2" xfId="17037" xr:uid="{668D3C54-8D50-4B52-8749-E427D32F9293}"/>
    <cellStyle name="20% - Accent1 3 2 2 2 3 2 5 3" xfId="17038" xr:uid="{12FFDF95-7D71-48A2-805C-3E4AEAF39D6F}"/>
    <cellStyle name="20% - Accent1 3 2 2 2 3 2 6" xfId="17039" xr:uid="{5394B945-3196-4239-82D0-944D27158B69}"/>
    <cellStyle name="20% - Accent1 3 2 2 2 3 2 6 2" xfId="17040" xr:uid="{6D546256-6428-4974-8618-14EE23AFFE5A}"/>
    <cellStyle name="20% - Accent1 3 2 2 2 3 2 6 2 2" xfId="17041" xr:uid="{B6F7BC7A-3A99-42D3-9647-4856FE5CB7C8}"/>
    <cellStyle name="20% - Accent1 3 2 2 2 3 2 6 3" xfId="17042" xr:uid="{0563D81C-DE4A-4A62-A7D9-3FEC0F85E959}"/>
    <cellStyle name="20% - Accent1 3 2 2 2 3 2 7" xfId="17043" xr:uid="{792337F5-C0F4-4A16-8669-1E39908D438A}"/>
    <cellStyle name="20% - Accent1 3 2 2 2 3 2 7 2" xfId="17044" xr:uid="{C658B359-FDBF-4BD7-AD18-8F23587182B4}"/>
    <cellStyle name="20% - Accent1 3 2 2 2 3 2 8" xfId="17045" xr:uid="{E91D6D3D-2C98-4777-9979-F7F93A31C327}"/>
    <cellStyle name="20% - Accent1 3 2 2 2 3 2 8 2" xfId="17046" xr:uid="{D27352E3-E5E5-477B-8703-F757228EA710}"/>
    <cellStyle name="20% - Accent1 3 2 2 2 3 2 9" xfId="17047" xr:uid="{619AB7D5-A73A-4AD8-9860-F0E979979FBB}"/>
    <cellStyle name="20% - Accent1 3 2 2 2 3 3" xfId="17048" xr:uid="{FB8BD55B-4F98-46F1-8A23-02BD8F80D535}"/>
    <cellStyle name="20% - Accent1 3 2 2 2 3 3 2" xfId="17049" xr:uid="{D285057A-410F-4047-8F72-88CBD2001A96}"/>
    <cellStyle name="20% - Accent1 3 2 2 2 3 3 2 2" xfId="17050" xr:uid="{7821644B-DCA2-4432-BB16-B05309F48657}"/>
    <cellStyle name="20% - Accent1 3 2 2 2 3 3 2 2 2" xfId="17051" xr:uid="{DFC1A01B-AF1C-4234-BF37-E71EA98111CC}"/>
    <cellStyle name="20% - Accent1 3 2 2 2 3 3 2 2 2 2" xfId="17052" xr:uid="{7CC53385-9033-4C43-A626-4D496FA51DA2}"/>
    <cellStyle name="20% - Accent1 3 2 2 2 3 3 2 2 3" xfId="17053" xr:uid="{C1E2461D-D73E-48FE-941F-5B40FAF04497}"/>
    <cellStyle name="20% - Accent1 3 2 2 2 3 3 2 3" xfId="17054" xr:uid="{F370CBCB-0D5A-4140-9438-9C78912B9DAA}"/>
    <cellStyle name="20% - Accent1 3 2 2 2 3 3 2 3 2" xfId="17055" xr:uid="{B6E62811-D0A5-40C9-88AA-848B61FD5CF3}"/>
    <cellStyle name="20% - Accent1 3 2 2 2 3 3 2 4" xfId="17056" xr:uid="{D7C0B35C-18FD-4930-988A-D16B1D8EFC47}"/>
    <cellStyle name="20% - Accent1 3 2 2 2 3 3 3" xfId="17057" xr:uid="{55163BC1-0DFA-4DD2-9563-A1AF411D709D}"/>
    <cellStyle name="20% - Accent1 3 2 2 2 3 3 3 2" xfId="17058" xr:uid="{92950E0D-71B7-4CA8-8D37-C30C049F7ABC}"/>
    <cellStyle name="20% - Accent1 3 2 2 2 3 3 3 2 2" xfId="17059" xr:uid="{64867E6F-5772-4ACE-82B0-FDD37543E243}"/>
    <cellStyle name="20% - Accent1 3 2 2 2 3 3 3 2 2 2" xfId="17060" xr:uid="{C95D0986-6CB7-469D-913A-B47716DD2C07}"/>
    <cellStyle name="20% - Accent1 3 2 2 2 3 3 3 2 3" xfId="17061" xr:uid="{E26D4565-0D5D-451B-A9BD-81E1FDF6BEFE}"/>
    <cellStyle name="20% - Accent1 3 2 2 2 3 3 3 3" xfId="17062" xr:uid="{719B8EBA-CC25-4A64-8E79-2D590A3782A9}"/>
    <cellStyle name="20% - Accent1 3 2 2 2 3 3 3 3 2" xfId="17063" xr:uid="{9F1005C3-7883-426E-AEC3-467E29CF8A7A}"/>
    <cellStyle name="20% - Accent1 3 2 2 2 3 3 3 4" xfId="17064" xr:uid="{894E6706-614A-4ECA-9A25-680661F6C599}"/>
    <cellStyle name="20% - Accent1 3 2 2 2 3 3 4" xfId="17065" xr:uid="{F3A8591A-00E2-4E02-BA2B-889DEF2A4186}"/>
    <cellStyle name="20% - Accent1 3 2 2 2 3 3 4 2" xfId="17066" xr:uid="{B3A04A23-B45C-4C9B-8A26-8A263504B95E}"/>
    <cellStyle name="20% - Accent1 3 2 2 2 3 3 4 2 2" xfId="17067" xr:uid="{AF7ED3A2-A7CB-4E01-BE2B-23F67DCD02F5}"/>
    <cellStyle name="20% - Accent1 3 2 2 2 3 3 4 2 2 2" xfId="17068" xr:uid="{3A3EE046-6AA9-41AF-8452-21342BAF0051}"/>
    <cellStyle name="20% - Accent1 3 2 2 2 3 3 4 2 3" xfId="17069" xr:uid="{DC4DDBE3-4923-42BA-B6FF-4360C9EB00B1}"/>
    <cellStyle name="20% - Accent1 3 2 2 2 3 3 4 3" xfId="17070" xr:uid="{B763D8AC-C082-4F4B-9EC4-383EFD1E1872}"/>
    <cellStyle name="20% - Accent1 3 2 2 2 3 3 4 3 2" xfId="17071" xr:uid="{AE2170D0-318D-447F-B7B8-AB8AC5FB8781}"/>
    <cellStyle name="20% - Accent1 3 2 2 2 3 3 4 4" xfId="17072" xr:uid="{45746C1D-6CF5-4631-9F1F-539C7F5DB434}"/>
    <cellStyle name="20% - Accent1 3 2 2 2 3 3 5" xfId="17073" xr:uid="{ABBC2E52-E988-4E52-B9E3-80A53B624A6B}"/>
    <cellStyle name="20% - Accent1 3 2 2 2 3 3 5 2" xfId="17074" xr:uid="{5CB6AD8E-A5BC-49E5-93DB-50BFBB0F567B}"/>
    <cellStyle name="20% - Accent1 3 2 2 2 3 3 5 2 2" xfId="17075" xr:uid="{0A7F3B61-EB51-43B6-8C3E-A9B30E4D8951}"/>
    <cellStyle name="20% - Accent1 3 2 2 2 3 3 5 3" xfId="17076" xr:uid="{64A7290B-A6E5-4713-BC2D-3619CEB0A21F}"/>
    <cellStyle name="20% - Accent1 3 2 2 2 3 3 6" xfId="17077" xr:uid="{7655A195-BACE-4F81-B7EC-4B809BA564D3}"/>
    <cellStyle name="20% - Accent1 3 2 2 2 3 3 6 2" xfId="17078" xr:uid="{3B7BC8A7-25F4-4C52-A91D-F99F218118DE}"/>
    <cellStyle name="20% - Accent1 3 2 2 2 3 3 6 2 2" xfId="17079" xr:uid="{99E15DBE-ED47-47C9-B49E-38AF80E3A5FC}"/>
    <cellStyle name="20% - Accent1 3 2 2 2 3 3 6 3" xfId="17080" xr:uid="{E7DF5CB0-1AF6-4409-889B-1011BCF548C1}"/>
    <cellStyle name="20% - Accent1 3 2 2 2 3 3 7" xfId="17081" xr:uid="{D1CD6EA1-76B4-4528-8416-B86A7D8FB709}"/>
    <cellStyle name="20% - Accent1 3 2 2 2 3 3 7 2" xfId="17082" xr:uid="{8F0E671F-5619-4628-BF5C-8409D6092319}"/>
    <cellStyle name="20% - Accent1 3 2 2 2 3 3 8" xfId="17083" xr:uid="{720A5A52-1ED8-4861-977C-30CA609C9DA7}"/>
    <cellStyle name="20% - Accent1 3 2 2 2 3 3 8 2" xfId="17084" xr:uid="{2895A5AA-E688-49DB-8723-A067B22645FB}"/>
    <cellStyle name="20% - Accent1 3 2 2 2 3 3 9" xfId="17085" xr:uid="{A0A9AEE1-6DB5-4B4C-AA01-BD29BD05C5F6}"/>
    <cellStyle name="20% - Accent1 3 2 2 2 3 4" xfId="17086" xr:uid="{C8B6926D-216E-4A1C-A6C2-8F0F7D50D10B}"/>
    <cellStyle name="20% - Accent1 3 2 2 2 3 4 2" xfId="17087" xr:uid="{2524623A-D1C1-4A6C-9B66-4D3D1F3E5BB8}"/>
    <cellStyle name="20% - Accent1 3 2 2 2 3 4 2 2" xfId="17088" xr:uid="{6CB54A8B-06ED-4ACB-9F72-9A20CDB6C338}"/>
    <cellStyle name="20% - Accent1 3 2 2 2 3 4 2 2 2" xfId="17089" xr:uid="{9E5FFA27-3535-4BAA-8BC8-9FF24082F4C7}"/>
    <cellStyle name="20% - Accent1 3 2 2 2 3 4 2 3" xfId="17090" xr:uid="{10A3A0C2-25B4-45E9-828E-01F6A5A41B10}"/>
    <cellStyle name="20% - Accent1 3 2 2 2 3 4 3" xfId="17091" xr:uid="{57794F8F-7B3D-4185-82C4-43A577134833}"/>
    <cellStyle name="20% - Accent1 3 2 2 2 3 4 3 2" xfId="17092" xr:uid="{D75FC35E-931C-4354-BE52-0EADDE672102}"/>
    <cellStyle name="20% - Accent1 3 2 2 2 3 4 4" xfId="17093" xr:uid="{C19CF5E1-AAD7-4F15-BF0A-8000C17C0FD1}"/>
    <cellStyle name="20% - Accent1 3 2 2 2 3 5" xfId="17094" xr:uid="{9A406986-58B3-4DF0-91FD-C72E5FD9CB73}"/>
    <cellStyle name="20% - Accent1 3 2 2 2 3 5 2" xfId="17095" xr:uid="{BBB04559-407C-4B59-B1FC-F56F53BFE57B}"/>
    <cellStyle name="20% - Accent1 3 2 2 2 3 5 2 2" xfId="17096" xr:uid="{99E02F37-9786-42B6-A0CC-B83991C866DC}"/>
    <cellStyle name="20% - Accent1 3 2 2 2 3 5 2 2 2" xfId="17097" xr:uid="{96F8FCB5-432D-48D1-9ECF-073C4F19AC4D}"/>
    <cellStyle name="20% - Accent1 3 2 2 2 3 5 2 3" xfId="17098" xr:uid="{4F4708F3-FEC5-4199-AFF6-805429ABC6A1}"/>
    <cellStyle name="20% - Accent1 3 2 2 2 3 5 3" xfId="17099" xr:uid="{6AA712B0-8340-4EDE-BBC4-E30171EF65BE}"/>
    <cellStyle name="20% - Accent1 3 2 2 2 3 5 3 2" xfId="17100" xr:uid="{FB8F8CE3-19B7-410D-973C-19758D8CF19E}"/>
    <cellStyle name="20% - Accent1 3 2 2 2 3 5 4" xfId="17101" xr:uid="{A3A609CB-F1C0-4B20-A6B2-AB2CF70F1A01}"/>
    <cellStyle name="20% - Accent1 3 2 2 2 3 6" xfId="17102" xr:uid="{2B3A1C97-34C6-4FB0-8968-FF1A52495C49}"/>
    <cellStyle name="20% - Accent1 3 2 2 2 3 6 2" xfId="17103" xr:uid="{0F493362-708C-4CDB-8120-37F178FAD483}"/>
    <cellStyle name="20% - Accent1 3 2 2 2 3 6 2 2" xfId="17104" xr:uid="{FF1F102B-DA99-441C-9736-93E755216611}"/>
    <cellStyle name="20% - Accent1 3 2 2 2 3 6 2 2 2" xfId="17105" xr:uid="{E6B42484-880D-4BEB-AFEB-61F3C968A632}"/>
    <cellStyle name="20% - Accent1 3 2 2 2 3 6 2 3" xfId="17106" xr:uid="{E71B5105-FEDB-4AE2-AA5C-BD6A94242D08}"/>
    <cellStyle name="20% - Accent1 3 2 2 2 3 6 3" xfId="17107" xr:uid="{F3FAD835-1FAE-49F2-B002-AA085573444F}"/>
    <cellStyle name="20% - Accent1 3 2 2 2 3 6 3 2" xfId="17108" xr:uid="{7165F729-1B66-4EB4-BC6F-7F1F9A17AAC1}"/>
    <cellStyle name="20% - Accent1 3 2 2 2 3 6 4" xfId="17109" xr:uid="{ACBF8F22-424F-4F0B-BEC4-B0F3D4D512DE}"/>
    <cellStyle name="20% - Accent1 3 2 2 2 3 7" xfId="17110" xr:uid="{6EDDBA4B-13C7-4254-9719-E53B744AADD1}"/>
    <cellStyle name="20% - Accent1 3 2 2 2 3 7 2" xfId="17111" xr:uid="{544183ED-917C-495D-ACE0-B71A0417A387}"/>
    <cellStyle name="20% - Accent1 3 2 2 2 3 7 2 2" xfId="17112" xr:uid="{D4C4BF9A-A47C-4EC4-B11B-722E442E7EC9}"/>
    <cellStyle name="20% - Accent1 3 2 2 2 3 7 3" xfId="17113" xr:uid="{C3A87257-C802-41AE-A60B-07FBEF6C5F27}"/>
    <cellStyle name="20% - Accent1 3 2 2 2 3 8" xfId="17114" xr:uid="{E0B3B758-BEE2-4E87-8EF7-87538B357B91}"/>
    <cellStyle name="20% - Accent1 3 2 2 2 3 8 2" xfId="17115" xr:uid="{144D6A96-DE0B-4EBC-BCDD-4DEEE8F1745B}"/>
    <cellStyle name="20% - Accent1 3 2 2 2 3 8 2 2" xfId="17116" xr:uid="{FF153852-C9A2-4C8E-BE5B-D2D59046E357}"/>
    <cellStyle name="20% - Accent1 3 2 2 2 3 8 3" xfId="17117" xr:uid="{3523ED2A-65A5-4A40-9DEE-25395940251A}"/>
    <cellStyle name="20% - Accent1 3 2 2 2 3 9" xfId="17118" xr:uid="{13D9A29E-C139-4A3E-966A-8887E53639F0}"/>
    <cellStyle name="20% - Accent1 3 2 2 2 3 9 2" xfId="17119" xr:uid="{74CCE5A8-6002-432D-91A1-20B12A488E8F}"/>
    <cellStyle name="20% - Accent1 3 2 2 2 4" xfId="17120" xr:uid="{51550793-AFA2-4124-B971-0087AEB5F00A}"/>
    <cellStyle name="20% - Accent1 3 2 2 2 4 10" xfId="17121" xr:uid="{DA350847-BB84-4A4F-980D-3FF81979404C}"/>
    <cellStyle name="20% - Accent1 3 2 2 2 4 10 2" xfId="17122" xr:uid="{7A8F7109-E977-47F0-8B58-523ED6C9C60C}"/>
    <cellStyle name="20% - Accent1 3 2 2 2 4 11" xfId="17123" xr:uid="{7A8E3275-D7B9-44B2-851B-A5B476463651}"/>
    <cellStyle name="20% - Accent1 3 2 2 2 4 2" xfId="17124" xr:uid="{31C93D6C-6968-4CC0-92CB-AC253B765711}"/>
    <cellStyle name="20% - Accent1 3 2 2 2 4 2 2" xfId="17125" xr:uid="{DE8EED69-5527-40FE-9992-00DC3B0658D8}"/>
    <cellStyle name="20% - Accent1 3 2 2 2 4 2 2 2" xfId="17126" xr:uid="{AE90E70E-1BF8-41A0-9CC6-51DA1422A39F}"/>
    <cellStyle name="20% - Accent1 3 2 2 2 4 2 2 2 2" xfId="17127" xr:uid="{A6619BD9-8BFB-43DF-8BE7-D2F2964BE181}"/>
    <cellStyle name="20% - Accent1 3 2 2 2 4 2 2 2 2 2" xfId="17128" xr:uid="{6E55FFAC-AABA-4ADE-A6B1-747FD1A5C16D}"/>
    <cellStyle name="20% - Accent1 3 2 2 2 4 2 2 2 3" xfId="17129" xr:uid="{7A262177-4E9F-45FE-AB4C-A36221DE2069}"/>
    <cellStyle name="20% - Accent1 3 2 2 2 4 2 2 3" xfId="17130" xr:uid="{8DE67A53-F06F-44AF-A51D-992973EE987A}"/>
    <cellStyle name="20% - Accent1 3 2 2 2 4 2 2 3 2" xfId="17131" xr:uid="{3A0834D2-5926-4E89-A935-8E3945142983}"/>
    <cellStyle name="20% - Accent1 3 2 2 2 4 2 2 4" xfId="17132" xr:uid="{A04D3CBA-EB7B-43C6-8E12-5748885C9D94}"/>
    <cellStyle name="20% - Accent1 3 2 2 2 4 2 3" xfId="17133" xr:uid="{774CC5F5-25D6-41E1-9793-43A029EADAFA}"/>
    <cellStyle name="20% - Accent1 3 2 2 2 4 2 3 2" xfId="17134" xr:uid="{AEFC547C-32E3-4FAC-9AB8-7A496A2C7BA6}"/>
    <cellStyle name="20% - Accent1 3 2 2 2 4 2 3 2 2" xfId="17135" xr:uid="{6F3F6434-3897-4BA6-995D-BD6BC1587DF8}"/>
    <cellStyle name="20% - Accent1 3 2 2 2 4 2 3 2 2 2" xfId="17136" xr:uid="{9590D08F-E450-4DA8-8B97-7A56189CF5CF}"/>
    <cellStyle name="20% - Accent1 3 2 2 2 4 2 3 2 3" xfId="17137" xr:uid="{734F656C-D12A-4F5E-A8DF-2DE185C7D1CA}"/>
    <cellStyle name="20% - Accent1 3 2 2 2 4 2 3 3" xfId="17138" xr:uid="{6C712B97-36DC-4FD9-BBD4-AE0ED8E89AA9}"/>
    <cellStyle name="20% - Accent1 3 2 2 2 4 2 3 3 2" xfId="17139" xr:uid="{6974BAF6-11D1-4236-95CF-3663025720CF}"/>
    <cellStyle name="20% - Accent1 3 2 2 2 4 2 3 4" xfId="17140" xr:uid="{AB7A0F6E-352C-474C-9B20-3E27B5FC6F52}"/>
    <cellStyle name="20% - Accent1 3 2 2 2 4 2 4" xfId="17141" xr:uid="{CD8FFC50-4B0C-446F-BDBD-F55955A0F19D}"/>
    <cellStyle name="20% - Accent1 3 2 2 2 4 2 4 2" xfId="17142" xr:uid="{B6C1A6A0-F9A6-4E8C-8171-2E630D13AF58}"/>
    <cellStyle name="20% - Accent1 3 2 2 2 4 2 4 2 2" xfId="17143" xr:uid="{79FE6FD0-ACFE-4752-AE85-43B4AA4E67C7}"/>
    <cellStyle name="20% - Accent1 3 2 2 2 4 2 4 2 2 2" xfId="17144" xr:uid="{3924FEB7-65D6-424D-B3E7-E699E15540D9}"/>
    <cellStyle name="20% - Accent1 3 2 2 2 4 2 4 2 3" xfId="17145" xr:uid="{B3811728-B17F-4A5A-9D6E-91F5B33C27F9}"/>
    <cellStyle name="20% - Accent1 3 2 2 2 4 2 4 3" xfId="17146" xr:uid="{BFB814F6-7845-4979-80BB-8824B11954AA}"/>
    <cellStyle name="20% - Accent1 3 2 2 2 4 2 4 3 2" xfId="17147" xr:uid="{CB053FB2-01CE-422E-95C0-37EFF382DA80}"/>
    <cellStyle name="20% - Accent1 3 2 2 2 4 2 4 4" xfId="17148" xr:uid="{9942D7C9-7589-43BA-ACCD-0BA787B61A67}"/>
    <cellStyle name="20% - Accent1 3 2 2 2 4 2 5" xfId="17149" xr:uid="{71727FFA-3304-47B3-B4E0-994792C6AC6B}"/>
    <cellStyle name="20% - Accent1 3 2 2 2 4 2 5 2" xfId="17150" xr:uid="{27D5667C-5CC5-4FBA-84AD-837BEE9C4401}"/>
    <cellStyle name="20% - Accent1 3 2 2 2 4 2 5 2 2" xfId="17151" xr:uid="{87A9FB15-7E3A-4E70-AA4E-A61ED482BF92}"/>
    <cellStyle name="20% - Accent1 3 2 2 2 4 2 5 3" xfId="17152" xr:uid="{27458549-E7F3-4ECF-8F4C-CB9A663E66CF}"/>
    <cellStyle name="20% - Accent1 3 2 2 2 4 2 6" xfId="17153" xr:uid="{95875E1C-F37B-45A0-B43F-16E1D7906C18}"/>
    <cellStyle name="20% - Accent1 3 2 2 2 4 2 6 2" xfId="17154" xr:uid="{DF1BA201-ECFC-46CD-B39E-67CB4D86377C}"/>
    <cellStyle name="20% - Accent1 3 2 2 2 4 2 6 2 2" xfId="17155" xr:uid="{C141FD4C-5458-4DB6-B3CC-FC5138C362DA}"/>
    <cellStyle name="20% - Accent1 3 2 2 2 4 2 6 3" xfId="17156" xr:uid="{0DFF7E2D-5F79-40DA-913F-A7EBDA4D38E4}"/>
    <cellStyle name="20% - Accent1 3 2 2 2 4 2 7" xfId="17157" xr:uid="{DFCB0C30-098B-4F21-9707-73F45B14B8FE}"/>
    <cellStyle name="20% - Accent1 3 2 2 2 4 2 7 2" xfId="17158" xr:uid="{5D906571-3D41-4EC8-8707-A433EF676E40}"/>
    <cellStyle name="20% - Accent1 3 2 2 2 4 2 8" xfId="17159" xr:uid="{0A0447A1-4A4E-4206-BEF5-E665D62E231C}"/>
    <cellStyle name="20% - Accent1 3 2 2 2 4 2 8 2" xfId="17160" xr:uid="{EAF46C08-4027-44D8-BEAE-11F049DF9048}"/>
    <cellStyle name="20% - Accent1 3 2 2 2 4 2 9" xfId="17161" xr:uid="{B9A9DFB9-CF58-4DDB-94A2-2BEB3D3775B1}"/>
    <cellStyle name="20% - Accent1 3 2 2 2 4 3" xfId="17162" xr:uid="{D0436237-5A6D-484F-8623-5A6D1E474917}"/>
    <cellStyle name="20% - Accent1 3 2 2 2 4 3 2" xfId="17163" xr:uid="{FC6B0001-0221-4CA7-9554-D586BAC18960}"/>
    <cellStyle name="20% - Accent1 3 2 2 2 4 3 2 2" xfId="17164" xr:uid="{480B27EC-5068-4478-9A19-D8F69154CF58}"/>
    <cellStyle name="20% - Accent1 3 2 2 2 4 3 2 2 2" xfId="17165" xr:uid="{0AC08B1B-43A4-44AA-8574-32BEEFF5F9B7}"/>
    <cellStyle name="20% - Accent1 3 2 2 2 4 3 2 2 2 2" xfId="17166" xr:uid="{650A2233-80BD-42F6-9406-A3AFDC712274}"/>
    <cellStyle name="20% - Accent1 3 2 2 2 4 3 2 2 3" xfId="17167" xr:uid="{4A225397-5F6F-4800-94A7-4310252967EF}"/>
    <cellStyle name="20% - Accent1 3 2 2 2 4 3 2 3" xfId="17168" xr:uid="{1873166D-35A2-42C0-B37F-A362FDB15338}"/>
    <cellStyle name="20% - Accent1 3 2 2 2 4 3 2 3 2" xfId="17169" xr:uid="{EB1C95E0-AD9F-4AE9-8872-ACEDEE10E3BE}"/>
    <cellStyle name="20% - Accent1 3 2 2 2 4 3 2 4" xfId="17170" xr:uid="{48E54EFE-F594-4CDB-BA92-A62BEAEA89D1}"/>
    <cellStyle name="20% - Accent1 3 2 2 2 4 3 3" xfId="17171" xr:uid="{13E39127-F76B-4602-A831-4F219CA84D8A}"/>
    <cellStyle name="20% - Accent1 3 2 2 2 4 3 3 2" xfId="17172" xr:uid="{51C0EAD0-8ADA-4F95-B292-C61748C7AA32}"/>
    <cellStyle name="20% - Accent1 3 2 2 2 4 3 3 2 2" xfId="17173" xr:uid="{2C5350AF-7F3C-474C-BC9C-6A5E5157CF51}"/>
    <cellStyle name="20% - Accent1 3 2 2 2 4 3 3 2 2 2" xfId="17174" xr:uid="{DAAE9F8A-303C-46AD-97D3-F371AB293810}"/>
    <cellStyle name="20% - Accent1 3 2 2 2 4 3 3 2 3" xfId="17175" xr:uid="{A7A57F13-50F5-4FEC-A024-2E956CC09FA2}"/>
    <cellStyle name="20% - Accent1 3 2 2 2 4 3 3 3" xfId="17176" xr:uid="{F2E65585-598E-4B05-88FD-FD4797B9FC68}"/>
    <cellStyle name="20% - Accent1 3 2 2 2 4 3 3 3 2" xfId="17177" xr:uid="{11534186-AA1A-4197-8447-13D3E23C2D92}"/>
    <cellStyle name="20% - Accent1 3 2 2 2 4 3 3 4" xfId="17178" xr:uid="{F15840E0-6187-40B3-84FD-D07367FEB599}"/>
    <cellStyle name="20% - Accent1 3 2 2 2 4 3 4" xfId="17179" xr:uid="{5CF624B1-3C69-4564-B057-5209D6D0F112}"/>
    <cellStyle name="20% - Accent1 3 2 2 2 4 3 4 2" xfId="17180" xr:uid="{1C72CB26-55B4-463B-8AC0-109E2FFB8270}"/>
    <cellStyle name="20% - Accent1 3 2 2 2 4 3 4 2 2" xfId="17181" xr:uid="{A82AD6AE-1CFE-4E7A-824B-42EE632F8F2B}"/>
    <cellStyle name="20% - Accent1 3 2 2 2 4 3 4 2 2 2" xfId="17182" xr:uid="{A9481FD5-4F0C-4A6C-A82A-EAF7CF1BE111}"/>
    <cellStyle name="20% - Accent1 3 2 2 2 4 3 4 2 3" xfId="17183" xr:uid="{E70A66D9-2DFF-4EA3-8BA9-0BFFA9C8114A}"/>
    <cellStyle name="20% - Accent1 3 2 2 2 4 3 4 3" xfId="17184" xr:uid="{0BC1F5B6-2A29-442F-B78B-9411538060BE}"/>
    <cellStyle name="20% - Accent1 3 2 2 2 4 3 4 3 2" xfId="17185" xr:uid="{086F7840-E3F6-4DDD-BF21-82D5415B8CC3}"/>
    <cellStyle name="20% - Accent1 3 2 2 2 4 3 4 4" xfId="17186" xr:uid="{CFEADC20-4B53-4DEF-91C4-6FD3C6CF32C6}"/>
    <cellStyle name="20% - Accent1 3 2 2 2 4 3 5" xfId="17187" xr:uid="{9142888A-8EAE-43F9-9D46-77284DDC757C}"/>
    <cellStyle name="20% - Accent1 3 2 2 2 4 3 5 2" xfId="17188" xr:uid="{37417EA2-260E-4214-93DF-BB29CFC8E427}"/>
    <cellStyle name="20% - Accent1 3 2 2 2 4 3 5 2 2" xfId="17189" xr:uid="{26021010-6F78-4527-8329-025BA0A01B66}"/>
    <cellStyle name="20% - Accent1 3 2 2 2 4 3 5 3" xfId="17190" xr:uid="{7768F4C0-DE1F-4988-B183-30EB0624A226}"/>
    <cellStyle name="20% - Accent1 3 2 2 2 4 3 6" xfId="17191" xr:uid="{92A8DAAA-D214-4657-A12D-6A45B0C06CA7}"/>
    <cellStyle name="20% - Accent1 3 2 2 2 4 3 6 2" xfId="17192" xr:uid="{649B4E35-570F-432F-A7AA-39E96CE8D7FF}"/>
    <cellStyle name="20% - Accent1 3 2 2 2 4 3 6 2 2" xfId="17193" xr:uid="{13C8516F-61E8-4B53-9EEA-39FF1183AB3C}"/>
    <cellStyle name="20% - Accent1 3 2 2 2 4 3 6 3" xfId="17194" xr:uid="{CDBA1CBF-5BC2-4DA8-81AE-03CB2C22ACCA}"/>
    <cellStyle name="20% - Accent1 3 2 2 2 4 3 7" xfId="17195" xr:uid="{AE0F4F1A-A8B0-4CED-9A7C-FF4F3C0868FF}"/>
    <cellStyle name="20% - Accent1 3 2 2 2 4 3 7 2" xfId="17196" xr:uid="{5340C99D-2877-4BBC-835C-1A5F4626BB28}"/>
    <cellStyle name="20% - Accent1 3 2 2 2 4 3 8" xfId="17197" xr:uid="{624D764C-2002-4704-AB4F-3D70DF1AE8B1}"/>
    <cellStyle name="20% - Accent1 3 2 2 2 4 3 8 2" xfId="17198" xr:uid="{CDF2AD7F-8863-44F0-A6C5-2931D950D04A}"/>
    <cellStyle name="20% - Accent1 3 2 2 2 4 3 9" xfId="17199" xr:uid="{6A3C160A-4207-4B91-B603-5713E37B1794}"/>
    <cellStyle name="20% - Accent1 3 2 2 2 4 4" xfId="17200" xr:uid="{A18F99B7-45FD-4690-8CB5-EEF97D1A8FD6}"/>
    <cellStyle name="20% - Accent1 3 2 2 2 4 4 2" xfId="17201" xr:uid="{41D1B626-30DD-42D6-863A-2AB055E58CDB}"/>
    <cellStyle name="20% - Accent1 3 2 2 2 4 4 2 2" xfId="17202" xr:uid="{EF510EC9-1120-4B8B-952F-D7A8A34D5B47}"/>
    <cellStyle name="20% - Accent1 3 2 2 2 4 4 2 2 2" xfId="17203" xr:uid="{64837ADD-EE40-46ED-883E-DB2E4D7F1A9E}"/>
    <cellStyle name="20% - Accent1 3 2 2 2 4 4 2 3" xfId="17204" xr:uid="{AA7B9FA3-BCA4-4EA0-95D0-115B9972AA56}"/>
    <cellStyle name="20% - Accent1 3 2 2 2 4 4 3" xfId="17205" xr:uid="{376F96AA-D6AE-430E-A066-66B7520DED24}"/>
    <cellStyle name="20% - Accent1 3 2 2 2 4 4 3 2" xfId="17206" xr:uid="{8C8BAA60-0CCB-4445-AFCC-6094C2181A65}"/>
    <cellStyle name="20% - Accent1 3 2 2 2 4 4 4" xfId="17207" xr:uid="{C5C834BC-FDFC-4AD7-9C19-4BF8664A6666}"/>
    <cellStyle name="20% - Accent1 3 2 2 2 4 5" xfId="17208" xr:uid="{29DA4138-1D16-4D1E-AA02-62DB565F8A2F}"/>
    <cellStyle name="20% - Accent1 3 2 2 2 4 5 2" xfId="17209" xr:uid="{1A07F59B-A27A-47D7-864D-84EA308B6610}"/>
    <cellStyle name="20% - Accent1 3 2 2 2 4 5 2 2" xfId="17210" xr:uid="{139F5834-AD8C-47C3-BC04-CA41B33813F7}"/>
    <cellStyle name="20% - Accent1 3 2 2 2 4 5 2 2 2" xfId="17211" xr:uid="{159B44B7-3960-45A1-9EAF-1C0A0FEDB539}"/>
    <cellStyle name="20% - Accent1 3 2 2 2 4 5 2 3" xfId="17212" xr:uid="{0EA815F1-C1E4-40A6-B407-C9C88ADECA97}"/>
    <cellStyle name="20% - Accent1 3 2 2 2 4 5 3" xfId="17213" xr:uid="{6F2A1DB2-8EF2-4B88-9A2C-9BDD6BFD8055}"/>
    <cellStyle name="20% - Accent1 3 2 2 2 4 5 3 2" xfId="17214" xr:uid="{D7CF7B45-84BC-4975-AFB8-9A40E3E8D29C}"/>
    <cellStyle name="20% - Accent1 3 2 2 2 4 5 4" xfId="17215" xr:uid="{F64E3D49-B855-4686-BEA7-CCD3E5870542}"/>
    <cellStyle name="20% - Accent1 3 2 2 2 4 6" xfId="17216" xr:uid="{FA6D61C4-5E05-4EFA-B5F3-0DBABC23913B}"/>
    <cellStyle name="20% - Accent1 3 2 2 2 4 6 2" xfId="17217" xr:uid="{4E8CA1B0-C865-4E68-9575-C63C4A56E610}"/>
    <cellStyle name="20% - Accent1 3 2 2 2 4 6 2 2" xfId="17218" xr:uid="{477F059B-13A0-490B-8164-83691D3CD25E}"/>
    <cellStyle name="20% - Accent1 3 2 2 2 4 6 2 2 2" xfId="17219" xr:uid="{DA91EDC0-19D2-4F29-9D77-3EB87F8B7CA2}"/>
    <cellStyle name="20% - Accent1 3 2 2 2 4 6 2 3" xfId="17220" xr:uid="{257B4DB5-D34B-40E4-8807-A18B7F6DAE7C}"/>
    <cellStyle name="20% - Accent1 3 2 2 2 4 6 3" xfId="17221" xr:uid="{7BD35ABB-DE46-4670-A351-CFDB36185E4D}"/>
    <cellStyle name="20% - Accent1 3 2 2 2 4 6 3 2" xfId="17222" xr:uid="{0D42A6F8-F786-4518-864C-48639EA6A871}"/>
    <cellStyle name="20% - Accent1 3 2 2 2 4 6 4" xfId="17223" xr:uid="{A7F0976D-D0A5-4AF2-9C2C-C94C844C1876}"/>
    <cellStyle name="20% - Accent1 3 2 2 2 4 7" xfId="17224" xr:uid="{141D7A85-80BE-4365-80B2-C3290758ED1A}"/>
    <cellStyle name="20% - Accent1 3 2 2 2 4 7 2" xfId="17225" xr:uid="{6DC5BF2F-49A5-4695-BA55-0D54A8599D11}"/>
    <cellStyle name="20% - Accent1 3 2 2 2 4 7 2 2" xfId="17226" xr:uid="{EF163BF7-E2B5-4B6A-8B29-6B66478F4252}"/>
    <cellStyle name="20% - Accent1 3 2 2 2 4 7 3" xfId="17227" xr:uid="{E6866EA2-0483-497F-8193-E1C132DAE0B3}"/>
    <cellStyle name="20% - Accent1 3 2 2 2 4 8" xfId="17228" xr:uid="{420CDCE7-8F8C-48DD-AFAF-E0A39655E4D0}"/>
    <cellStyle name="20% - Accent1 3 2 2 2 4 8 2" xfId="17229" xr:uid="{4D3C0816-40A8-4949-86A6-A3D86792162B}"/>
    <cellStyle name="20% - Accent1 3 2 2 2 4 8 2 2" xfId="17230" xr:uid="{E4AC3D34-69D0-4123-B7B1-74077F17DEA7}"/>
    <cellStyle name="20% - Accent1 3 2 2 2 4 8 3" xfId="17231" xr:uid="{AD1A1BDE-A995-4E5D-B4EA-01E9D4387308}"/>
    <cellStyle name="20% - Accent1 3 2 2 2 4 9" xfId="17232" xr:uid="{AECD3F85-86CC-43E5-96E2-DA960C7E6FD9}"/>
    <cellStyle name="20% - Accent1 3 2 2 2 4 9 2" xfId="17233" xr:uid="{08976173-D788-4BBA-B0B1-7AFEA5EA5688}"/>
    <cellStyle name="20% - Accent1 3 2 2 2 5" xfId="17234" xr:uid="{2EB945DC-9ACF-4EA8-856A-D42C995AA41C}"/>
    <cellStyle name="20% - Accent1 3 2 2 2 5 10" xfId="17235" xr:uid="{EC82F37A-6DB9-4EB5-B794-A309CC4651D2}"/>
    <cellStyle name="20% - Accent1 3 2 2 2 5 10 2" xfId="17236" xr:uid="{08980660-C333-4C39-9232-9B6DADC89A7C}"/>
    <cellStyle name="20% - Accent1 3 2 2 2 5 11" xfId="17237" xr:uid="{AA9D6435-319E-492C-9DC6-2D754E632A39}"/>
    <cellStyle name="20% - Accent1 3 2 2 2 5 2" xfId="17238" xr:uid="{F9A6B197-217A-45CC-962F-FDCED60E9150}"/>
    <cellStyle name="20% - Accent1 3 2 2 2 5 2 2" xfId="17239" xr:uid="{5F8A6352-2DAF-4AE9-B80D-918925388643}"/>
    <cellStyle name="20% - Accent1 3 2 2 2 5 2 2 2" xfId="17240" xr:uid="{3EF8B5FB-4834-4799-BEDE-22DD6BAD4E4C}"/>
    <cellStyle name="20% - Accent1 3 2 2 2 5 2 2 2 2" xfId="17241" xr:uid="{B08CFA87-1A77-4B57-A90F-1E9F2DB0EDA6}"/>
    <cellStyle name="20% - Accent1 3 2 2 2 5 2 2 2 2 2" xfId="17242" xr:uid="{31DD279A-335C-4F3F-B560-B7301290076F}"/>
    <cellStyle name="20% - Accent1 3 2 2 2 5 2 2 2 3" xfId="17243" xr:uid="{DF957D27-D276-4C84-B344-4E30562DC2CF}"/>
    <cellStyle name="20% - Accent1 3 2 2 2 5 2 2 3" xfId="17244" xr:uid="{9C3E5A5A-1CBE-40A7-BAD8-FAF7C6A3A05D}"/>
    <cellStyle name="20% - Accent1 3 2 2 2 5 2 2 3 2" xfId="17245" xr:uid="{08BECB17-26FE-49C4-9699-32BA4596CBE2}"/>
    <cellStyle name="20% - Accent1 3 2 2 2 5 2 2 4" xfId="17246" xr:uid="{CDC30BA9-731B-49F1-87B4-7E1A324A3110}"/>
    <cellStyle name="20% - Accent1 3 2 2 2 5 2 3" xfId="17247" xr:uid="{FF67BC80-65B5-4118-985B-11BA3731F402}"/>
    <cellStyle name="20% - Accent1 3 2 2 2 5 2 3 2" xfId="17248" xr:uid="{7032E86D-7E8A-415B-A572-F04951688648}"/>
    <cellStyle name="20% - Accent1 3 2 2 2 5 2 3 2 2" xfId="17249" xr:uid="{37F02D56-8E77-461C-A017-8058A8BAC80A}"/>
    <cellStyle name="20% - Accent1 3 2 2 2 5 2 3 2 2 2" xfId="17250" xr:uid="{621C74CC-186F-4DF7-A123-E6F2D52DDF9A}"/>
    <cellStyle name="20% - Accent1 3 2 2 2 5 2 3 2 3" xfId="17251" xr:uid="{D1E6A3D8-62EF-4F6F-AB9C-076B9D3DF06F}"/>
    <cellStyle name="20% - Accent1 3 2 2 2 5 2 3 3" xfId="17252" xr:uid="{04CF056F-2A48-4A2E-B223-DCA210DD9E37}"/>
    <cellStyle name="20% - Accent1 3 2 2 2 5 2 3 3 2" xfId="17253" xr:uid="{EAB93CB5-72FE-4200-82C6-F844F50F3B25}"/>
    <cellStyle name="20% - Accent1 3 2 2 2 5 2 3 4" xfId="17254" xr:uid="{2F48720A-B97E-4B7E-A4FC-4893CB190F10}"/>
    <cellStyle name="20% - Accent1 3 2 2 2 5 2 4" xfId="17255" xr:uid="{10321C5C-0DD4-4FFF-A7D5-8F1F2864A576}"/>
    <cellStyle name="20% - Accent1 3 2 2 2 5 2 4 2" xfId="17256" xr:uid="{7A4FBCFE-3C53-4349-8334-9D814C9848BE}"/>
    <cellStyle name="20% - Accent1 3 2 2 2 5 2 4 2 2" xfId="17257" xr:uid="{6495D42F-E745-434A-AD58-1A7464EEA01B}"/>
    <cellStyle name="20% - Accent1 3 2 2 2 5 2 4 2 2 2" xfId="17258" xr:uid="{0B7B88F6-3765-4E83-BC63-9A33795579B8}"/>
    <cellStyle name="20% - Accent1 3 2 2 2 5 2 4 2 3" xfId="17259" xr:uid="{083D76EF-26F6-40E2-AB9A-7D63FC8FAB2A}"/>
    <cellStyle name="20% - Accent1 3 2 2 2 5 2 4 3" xfId="17260" xr:uid="{6FBD941B-A08A-4AD5-9E0F-BA0C00F6E158}"/>
    <cellStyle name="20% - Accent1 3 2 2 2 5 2 4 3 2" xfId="17261" xr:uid="{96C7C731-3A79-42B1-8173-730DF01955E9}"/>
    <cellStyle name="20% - Accent1 3 2 2 2 5 2 4 4" xfId="17262" xr:uid="{1B1EBA3A-F453-4191-91D4-80571D8ADADF}"/>
    <cellStyle name="20% - Accent1 3 2 2 2 5 2 5" xfId="17263" xr:uid="{8B3078ED-A23C-45E0-ACD0-5FBCE6EFA8E9}"/>
    <cellStyle name="20% - Accent1 3 2 2 2 5 2 5 2" xfId="17264" xr:uid="{732FDC14-DB9E-4B6E-A6CD-B1643BC60F16}"/>
    <cellStyle name="20% - Accent1 3 2 2 2 5 2 5 2 2" xfId="17265" xr:uid="{D2E1BC05-2F7F-4D8C-AF1B-1CE66AAF01AD}"/>
    <cellStyle name="20% - Accent1 3 2 2 2 5 2 5 3" xfId="17266" xr:uid="{1C139D53-9991-44CC-8482-74B786ADA860}"/>
    <cellStyle name="20% - Accent1 3 2 2 2 5 2 6" xfId="17267" xr:uid="{E7792032-22DE-4003-8B9D-E746D390E0A4}"/>
    <cellStyle name="20% - Accent1 3 2 2 2 5 2 6 2" xfId="17268" xr:uid="{6F2C0627-5F74-4E53-86D9-426D18D34C18}"/>
    <cellStyle name="20% - Accent1 3 2 2 2 5 2 6 2 2" xfId="17269" xr:uid="{73742275-4F11-489D-839B-18F10CC53986}"/>
    <cellStyle name="20% - Accent1 3 2 2 2 5 2 6 3" xfId="17270" xr:uid="{5EFA02BD-E0E8-4BBA-BF13-73C703533E51}"/>
    <cellStyle name="20% - Accent1 3 2 2 2 5 2 7" xfId="17271" xr:uid="{12F9DF65-07B2-455C-A0B1-A3992AE3811D}"/>
    <cellStyle name="20% - Accent1 3 2 2 2 5 2 7 2" xfId="17272" xr:uid="{F449076A-8AD3-4AC7-A746-36AE6F8D7034}"/>
    <cellStyle name="20% - Accent1 3 2 2 2 5 2 8" xfId="17273" xr:uid="{599BDA50-FBA5-4808-A666-615CA6965169}"/>
    <cellStyle name="20% - Accent1 3 2 2 2 5 2 8 2" xfId="17274" xr:uid="{A7822315-DC01-46E9-AE5C-462DFBA99D2E}"/>
    <cellStyle name="20% - Accent1 3 2 2 2 5 2 9" xfId="17275" xr:uid="{640DD90C-50FD-4D87-A3F5-D847BEDA37DD}"/>
    <cellStyle name="20% - Accent1 3 2 2 2 5 3" xfId="17276" xr:uid="{3476935A-2695-4591-803A-A315E3050BB2}"/>
    <cellStyle name="20% - Accent1 3 2 2 2 5 3 2" xfId="17277" xr:uid="{B366EFEE-AA70-41DD-98BD-06E5C57AC881}"/>
    <cellStyle name="20% - Accent1 3 2 2 2 5 3 2 2" xfId="17278" xr:uid="{15A2B30B-53C0-4854-B6DF-6BB03E691928}"/>
    <cellStyle name="20% - Accent1 3 2 2 2 5 3 2 2 2" xfId="17279" xr:uid="{2AAA84AE-B1F8-4E82-A3C9-CDD81C65B444}"/>
    <cellStyle name="20% - Accent1 3 2 2 2 5 3 2 2 2 2" xfId="17280" xr:uid="{7224B403-E1E9-4363-B68D-D6F254C80623}"/>
    <cellStyle name="20% - Accent1 3 2 2 2 5 3 2 2 3" xfId="17281" xr:uid="{E8DEF84E-D4D9-415D-B5EF-4C337A3DF94A}"/>
    <cellStyle name="20% - Accent1 3 2 2 2 5 3 2 3" xfId="17282" xr:uid="{4E0D90A1-9658-492E-9DAB-20660D37481A}"/>
    <cellStyle name="20% - Accent1 3 2 2 2 5 3 2 3 2" xfId="17283" xr:uid="{FB270DAD-A223-42F7-AE0C-65083AAB22A6}"/>
    <cellStyle name="20% - Accent1 3 2 2 2 5 3 2 4" xfId="17284" xr:uid="{93574B11-F51C-4DC7-A1A9-A968AB5961E4}"/>
    <cellStyle name="20% - Accent1 3 2 2 2 5 3 3" xfId="17285" xr:uid="{FBB60167-EE20-4D58-B7D8-68E257961EAC}"/>
    <cellStyle name="20% - Accent1 3 2 2 2 5 3 3 2" xfId="17286" xr:uid="{A2073606-DBBD-4401-AE1A-80A0C68AA7D3}"/>
    <cellStyle name="20% - Accent1 3 2 2 2 5 3 3 2 2" xfId="17287" xr:uid="{CBB59F63-F1AF-46BB-8A22-7570BAE4C335}"/>
    <cellStyle name="20% - Accent1 3 2 2 2 5 3 3 2 2 2" xfId="17288" xr:uid="{B5084CDC-7179-481A-AFD7-837C734CB3C6}"/>
    <cellStyle name="20% - Accent1 3 2 2 2 5 3 3 2 3" xfId="17289" xr:uid="{1F8803C5-822A-4FEF-8AAE-FC706EB35F10}"/>
    <cellStyle name="20% - Accent1 3 2 2 2 5 3 3 3" xfId="17290" xr:uid="{C3134C43-BE6D-43E3-9751-2D952A82464B}"/>
    <cellStyle name="20% - Accent1 3 2 2 2 5 3 3 3 2" xfId="17291" xr:uid="{F5D5308F-0D84-45FF-97BF-DE829FCDA422}"/>
    <cellStyle name="20% - Accent1 3 2 2 2 5 3 3 4" xfId="17292" xr:uid="{39319BF0-A0F3-4974-871F-160D4263C2EC}"/>
    <cellStyle name="20% - Accent1 3 2 2 2 5 3 4" xfId="17293" xr:uid="{E853CF9C-658D-4785-BDBF-00EA91E09828}"/>
    <cellStyle name="20% - Accent1 3 2 2 2 5 3 4 2" xfId="17294" xr:uid="{5B08174B-CBEA-4F53-B51F-57A17BDA4436}"/>
    <cellStyle name="20% - Accent1 3 2 2 2 5 3 4 2 2" xfId="17295" xr:uid="{88EE3AA5-EC65-4516-BBFC-98F17723C0E7}"/>
    <cellStyle name="20% - Accent1 3 2 2 2 5 3 4 2 2 2" xfId="17296" xr:uid="{C3DEBB4E-1885-40BE-90E1-96B2167C57EB}"/>
    <cellStyle name="20% - Accent1 3 2 2 2 5 3 4 2 3" xfId="17297" xr:uid="{DEAC763C-27C9-46AD-82DF-254945E5095E}"/>
    <cellStyle name="20% - Accent1 3 2 2 2 5 3 4 3" xfId="17298" xr:uid="{4FFDD76B-4525-4D78-80E3-A7D744F3EDED}"/>
    <cellStyle name="20% - Accent1 3 2 2 2 5 3 4 3 2" xfId="17299" xr:uid="{2AC8DEB7-BE1F-4316-913B-EE74F2A27FD1}"/>
    <cellStyle name="20% - Accent1 3 2 2 2 5 3 4 4" xfId="17300" xr:uid="{5D80029F-0C1D-41D0-83B9-07C0DE79A414}"/>
    <cellStyle name="20% - Accent1 3 2 2 2 5 3 5" xfId="17301" xr:uid="{619FE9AE-BA91-4FED-97BB-F8951528AD79}"/>
    <cellStyle name="20% - Accent1 3 2 2 2 5 3 5 2" xfId="17302" xr:uid="{85F0D971-8001-47F2-9F27-578C50912EEC}"/>
    <cellStyle name="20% - Accent1 3 2 2 2 5 3 5 2 2" xfId="17303" xr:uid="{52804DF2-A9F6-4FD9-9B56-AF1FC0AEA418}"/>
    <cellStyle name="20% - Accent1 3 2 2 2 5 3 5 3" xfId="17304" xr:uid="{6DEBBE11-C3FC-4C80-87B0-4B254A6F2690}"/>
    <cellStyle name="20% - Accent1 3 2 2 2 5 3 6" xfId="17305" xr:uid="{3CE557D4-1D7D-4069-BFC3-65DD6EAA5553}"/>
    <cellStyle name="20% - Accent1 3 2 2 2 5 3 6 2" xfId="17306" xr:uid="{E1ECD526-0777-4E80-B738-9D948401C38C}"/>
    <cellStyle name="20% - Accent1 3 2 2 2 5 3 6 2 2" xfId="17307" xr:uid="{4B77AD51-CCBD-4DFB-A1F7-312737E2C357}"/>
    <cellStyle name="20% - Accent1 3 2 2 2 5 3 6 3" xfId="17308" xr:uid="{68955027-7EC5-4F79-B9CE-F2D0310BE711}"/>
    <cellStyle name="20% - Accent1 3 2 2 2 5 3 7" xfId="17309" xr:uid="{9BBBAE69-9EA8-4BD7-819A-8A4BCA754D57}"/>
    <cellStyle name="20% - Accent1 3 2 2 2 5 3 7 2" xfId="17310" xr:uid="{BCE859BF-6AF9-486C-99D0-09BB304A22B8}"/>
    <cellStyle name="20% - Accent1 3 2 2 2 5 3 8" xfId="17311" xr:uid="{A1A2B3FE-03BB-4285-A0D5-A332D367A57B}"/>
    <cellStyle name="20% - Accent1 3 2 2 2 5 3 8 2" xfId="17312" xr:uid="{92E82BFB-6CDD-44E4-A9F3-1C79ECEC56DB}"/>
    <cellStyle name="20% - Accent1 3 2 2 2 5 3 9" xfId="17313" xr:uid="{FEE8C02F-5942-4C70-8DB0-E38BB18754CF}"/>
    <cellStyle name="20% - Accent1 3 2 2 2 5 4" xfId="17314" xr:uid="{2223CFDB-7A91-430A-9BD1-F4ADDACABE02}"/>
    <cellStyle name="20% - Accent1 3 2 2 2 5 4 2" xfId="17315" xr:uid="{0F3A291D-21AC-40B0-A772-84AB69C1B69F}"/>
    <cellStyle name="20% - Accent1 3 2 2 2 5 4 2 2" xfId="17316" xr:uid="{4EB92015-DEB5-4121-8A1E-2773F9C1EAF8}"/>
    <cellStyle name="20% - Accent1 3 2 2 2 5 4 2 2 2" xfId="17317" xr:uid="{7A2569A5-57C0-4DAB-A704-F2CB5F530A9F}"/>
    <cellStyle name="20% - Accent1 3 2 2 2 5 4 2 3" xfId="17318" xr:uid="{71212FD7-C612-4C31-ADC4-8857AEAB2627}"/>
    <cellStyle name="20% - Accent1 3 2 2 2 5 4 3" xfId="17319" xr:uid="{06BDA63D-5D31-4230-968B-0C96BF62DBD7}"/>
    <cellStyle name="20% - Accent1 3 2 2 2 5 4 3 2" xfId="17320" xr:uid="{44604FB6-89D2-4599-A836-E633F9EB7171}"/>
    <cellStyle name="20% - Accent1 3 2 2 2 5 4 4" xfId="17321" xr:uid="{A60CA797-9F5E-401F-943F-9FCAF8831064}"/>
    <cellStyle name="20% - Accent1 3 2 2 2 5 5" xfId="17322" xr:uid="{4A4F9DC7-1BF2-4D07-BC36-DC35EFB76773}"/>
    <cellStyle name="20% - Accent1 3 2 2 2 5 5 2" xfId="17323" xr:uid="{D1BD2849-53AD-45FB-B022-A354E5BFF7E7}"/>
    <cellStyle name="20% - Accent1 3 2 2 2 5 5 2 2" xfId="17324" xr:uid="{E2CCB4DC-EC45-48E9-82FC-DD4A74AA51AC}"/>
    <cellStyle name="20% - Accent1 3 2 2 2 5 5 2 2 2" xfId="17325" xr:uid="{15A2F6B6-210A-4F5B-86AC-00537A3EE5E8}"/>
    <cellStyle name="20% - Accent1 3 2 2 2 5 5 2 3" xfId="17326" xr:uid="{E8AD18C1-F09E-4470-BE99-E3AF5C9B36A7}"/>
    <cellStyle name="20% - Accent1 3 2 2 2 5 5 3" xfId="17327" xr:uid="{773ED2FA-4F40-4E9E-B345-28E0ADE6FFB8}"/>
    <cellStyle name="20% - Accent1 3 2 2 2 5 5 3 2" xfId="17328" xr:uid="{C3F4B5B3-B78E-4FEE-8EDA-31C50BB526BA}"/>
    <cellStyle name="20% - Accent1 3 2 2 2 5 5 4" xfId="17329" xr:uid="{49869C35-3525-433D-8C81-7B61D1843CF7}"/>
    <cellStyle name="20% - Accent1 3 2 2 2 5 6" xfId="17330" xr:uid="{728AAF72-CBC7-475A-A376-E760834AE02E}"/>
    <cellStyle name="20% - Accent1 3 2 2 2 5 6 2" xfId="17331" xr:uid="{B60A11D4-A1F0-4483-AF25-A9432EDD50C9}"/>
    <cellStyle name="20% - Accent1 3 2 2 2 5 6 2 2" xfId="17332" xr:uid="{3944ECC3-AB7D-47CF-B29C-714E45919FE7}"/>
    <cellStyle name="20% - Accent1 3 2 2 2 5 6 2 2 2" xfId="17333" xr:uid="{5ED490E1-E02F-40F6-BCD0-6A13A5388813}"/>
    <cellStyle name="20% - Accent1 3 2 2 2 5 6 2 3" xfId="17334" xr:uid="{62AD80BF-842E-45F6-964E-6522BB7A3D81}"/>
    <cellStyle name="20% - Accent1 3 2 2 2 5 6 3" xfId="17335" xr:uid="{1FF432A3-4989-490B-BDEF-9DF471385640}"/>
    <cellStyle name="20% - Accent1 3 2 2 2 5 6 3 2" xfId="17336" xr:uid="{081CFEEF-FF70-4D32-A2A3-3F7342A4CEDB}"/>
    <cellStyle name="20% - Accent1 3 2 2 2 5 6 4" xfId="17337" xr:uid="{C035B923-7A2E-4D02-9E8A-84A9935F5976}"/>
    <cellStyle name="20% - Accent1 3 2 2 2 5 7" xfId="17338" xr:uid="{6AC502E9-159C-4935-A8F5-07D35DEF8116}"/>
    <cellStyle name="20% - Accent1 3 2 2 2 5 7 2" xfId="17339" xr:uid="{BBDCE5C5-3BA0-4342-BEDF-F7EA36511D64}"/>
    <cellStyle name="20% - Accent1 3 2 2 2 5 7 2 2" xfId="17340" xr:uid="{84E33560-9B7C-4675-AEA8-487499BCA122}"/>
    <cellStyle name="20% - Accent1 3 2 2 2 5 7 3" xfId="17341" xr:uid="{250C16E7-F4BA-4DDB-B516-BCE42510B355}"/>
    <cellStyle name="20% - Accent1 3 2 2 2 5 8" xfId="17342" xr:uid="{7135E888-062F-4FBC-9632-8B89497B9282}"/>
    <cellStyle name="20% - Accent1 3 2 2 2 5 8 2" xfId="17343" xr:uid="{33364D99-9C95-46A1-B537-C636FB45B6BA}"/>
    <cellStyle name="20% - Accent1 3 2 2 2 5 8 2 2" xfId="17344" xr:uid="{300927F9-1E2B-4810-B41D-9F3189133CA1}"/>
    <cellStyle name="20% - Accent1 3 2 2 2 5 8 3" xfId="17345" xr:uid="{16D77A02-DEE8-4200-B880-4E12B408EC01}"/>
    <cellStyle name="20% - Accent1 3 2 2 2 5 9" xfId="17346" xr:uid="{558053E9-047B-4424-9F3C-3B862F73758F}"/>
    <cellStyle name="20% - Accent1 3 2 2 2 5 9 2" xfId="17347" xr:uid="{29F23026-87B1-4644-AE57-C0EDF4648C93}"/>
    <cellStyle name="20% - Accent1 3 2 2 2 6" xfId="17348" xr:uid="{A7FAC665-E77F-42D5-A046-F2FA96854577}"/>
    <cellStyle name="20% - Accent1 3 2 2 2 6 2" xfId="17349" xr:uid="{5AB47464-D23F-4342-A14D-A870F8C4E120}"/>
    <cellStyle name="20% - Accent1 3 2 2 2 6 2 2" xfId="17350" xr:uid="{D3978B71-0BB5-4D01-8B1A-99BF927144E3}"/>
    <cellStyle name="20% - Accent1 3 2 2 2 6 2 2 2" xfId="17351" xr:uid="{4CC1064A-56E4-4B83-9033-A9CF6BB1BA6E}"/>
    <cellStyle name="20% - Accent1 3 2 2 2 6 2 2 2 2" xfId="17352" xr:uid="{673D702B-9DA5-42BE-9A16-667A474D7D67}"/>
    <cellStyle name="20% - Accent1 3 2 2 2 6 2 2 3" xfId="17353" xr:uid="{D8855DE3-BF48-4223-BF30-8C04DEA4F4AA}"/>
    <cellStyle name="20% - Accent1 3 2 2 2 6 2 3" xfId="17354" xr:uid="{C59ED42D-4C2A-408A-B97C-2C11E0FBC543}"/>
    <cellStyle name="20% - Accent1 3 2 2 2 6 2 3 2" xfId="17355" xr:uid="{1FF7E39E-51AC-4A2D-B3A6-B2D745398F1D}"/>
    <cellStyle name="20% - Accent1 3 2 2 2 6 2 4" xfId="17356" xr:uid="{44A626BE-9077-4601-BB33-D689908D5404}"/>
    <cellStyle name="20% - Accent1 3 2 2 2 6 3" xfId="17357" xr:uid="{2622A5B9-FF64-4CD8-8617-FB3EB540F6D0}"/>
    <cellStyle name="20% - Accent1 3 2 2 2 6 3 2" xfId="17358" xr:uid="{7B920B75-4924-46A6-B70E-A9A998478A5F}"/>
    <cellStyle name="20% - Accent1 3 2 2 2 6 3 2 2" xfId="17359" xr:uid="{BEA22533-A6CD-4502-A540-12C3E260BE81}"/>
    <cellStyle name="20% - Accent1 3 2 2 2 6 3 2 2 2" xfId="17360" xr:uid="{DB8ABCC3-6E69-4DE1-B3CA-AF427D066E13}"/>
    <cellStyle name="20% - Accent1 3 2 2 2 6 3 2 3" xfId="17361" xr:uid="{673230B8-B268-4E28-8D0F-5CA2778BBE69}"/>
    <cellStyle name="20% - Accent1 3 2 2 2 6 3 3" xfId="17362" xr:uid="{2DF56C27-4298-4B04-8B2A-7DBE6CA7027E}"/>
    <cellStyle name="20% - Accent1 3 2 2 2 6 3 3 2" xfId="17363" xr:uid="{55789B07-09F6-48BA-B7DE-488EFDC4DFD4}"/>
    <cellStyle name="20% - Accent1 3 2 2 2 6 3 4" xfId="17364" xr:uid="{65D0BA44-FF17-4026-B793-3155B0F9CDDD}"/>
    <cellStyle name="20% - Accent1 3 2 2 2 6 4" xfId="17365" xr:uid="{C7721261-A363-4ACF-B3DB-3D978E46E4DD}"/>
    <cellStyle name="20% - Accent1 3 2 2 2 6 4 2" xfId="17366" xr:uid="{41F38079-B0E9-43E7-8274-8EE2BF69ABEA}"/>
    <cellStyle name="20% - Accent1 3 2 2 2 6 4 2 2" xfId="17367" xr:uid="{D7334B35-E808-4476-B5DE-07229FD34EE1}"/>
    <cellStyle name="20% - Accent1 3 2 2 2 6 4 2 2 2" xfId="17368" xr:uid="{8D2B174C-2CC2-44B3-AE56-22DAA4477EA7}"/>
    <cellStyle name="20% - Accent1 3 2 2 2 6 4 2 3" xfId="17369" xr:uid="{928A6AD3-E646-4B65-8159-AA4DFD7D1B13}"/>
    <cellStyle name="20% - Accent1 3 2 2 2 6 4 3" xfId="17370" xr:uid="{B9DCD3FA-DE5D-4221-9C20-866F3E2FE1F0}"/>
    <cellStyle name="20% - Accent1 3 2 2 2 6 4 3 2" xfId="17371" xr:uid="{2A68F16A-5CE0-47B9-998D-C178B8573EB7}"/>
    <cellStyle name="20% - Accent1 3 2 2 2 6 4 4" xfId="17372" xr:uid="{3DB97BF5-BE48-45ED-BE78-E4DBFD459EED}"/>
    <cellStyle name="20% - Accent1 3 2 2 2 6 5" xfId="17373" xr:uid="{DA16E14E-29EB-42EF-A6A6-5CC9ECC7088B}"/>
    <cellStyle name="20% - Accent1 3 2 2 2 6 5 2" xfId="17374" xr:uid="{85862963-5FBD-4A4C-AE1F-D6DF01B3F7F6}"/>
    <cellStyle name="20% - Accent1 3 2 2 2 6 5 2 2" xfId="17375" xr:uid="{5A5F6A85-BE70-44BD-BF84-7CDEF1B99091}"/>
    <cellStyle name="20% - Accent1 3 2 2 2 6 5 3" xfId="17376" xr:uid="{1053E2CB-898D-4B79-87E1-748F7D546F47}"/>
    <cellStyle name="20% - Accent1 3 2 2 2 6 6" xfId="17377" xr:uid="{EE13EA05-6574-4E3C-9430-CD34B8FEB111}"/>
    <cellStyle name="20% - Accent1 3 2 2 2 6 6 2" xfId="17378" xr:uid="{6FB6F23B-3933-46FA-8B66-3014E5BFBB4B}"/>
    <cellStyle name="20% - Accent1 3 2 2 2 6 6 2 2" xfId="17379" xr:uid="{DD87B3FC-9FD8-4747-9087-48D0322AB7B2}"/>
    <cellStyle name="20% - Accent1 3 2 2 2 6 6 3" xfId="17380" xr:uid="{ADBDB31E-94F8-4E85-9EF2-6835AD103173}"/>
    <cellStyle name="20% - Accent1 3 2 2 2 6 7" xfId="17381" xr:uid="{84B2BAA7-73FD-4CB2-AA26-D9895B59871B}"/>
    <cellStyle name="20% - Accent1 3 2 2 2 6 7 2" xfId="17382" xr:uid="{A5D2243A-E47E-4631-9F29-51E6EF8CF1BD}"/>
    <cellStyle name="20% - Accent1 3 2 2 2 6 8" xfId="17383" xr:uid="{722D550B-37EB-493B-92B2-AAE0916CF3CD}"/>
    <cellStyle name="20% - Accent1 3 2 2 2 6 8 2" xfId="17384" xr:uid="{7A700517-8C83-43F1-9D04-8DC010CB9754}"/>
    <cellStyle name="20% - Accent1 3 2 2 2 6 9" xfId="17385" xr:uid="{16926D8A-18AA-4C54-9786-4F4D35401981}"/>
    <cellStyle name="20% - Accent1 3 2 2 2 7" xfId="17386" xr:uid="{CA8DD5CB-DEE7-4C18-8909-EE5EC2A0AE63}"/>
    <cellStyle name="20% - Accent1 3 2 2 2 7 2" xfId="17387" xr:uid="{808D63C2-44AD-499E-A9FA-80B4B38AA65C}"/>
    <cellStyle name="20% - Accent1 3 2 2 2 7 2 2" xfId="17388" xr:uid="{AED211E0-5CF0-452E-8633-3058763D1E57}"/>
    <cellStyle name="20% - Accent1 3 2 2 2 7 2 2 2" xfId="17389" xr:uid="{E29F02CA-A14A-4A5F-AEE8-1F8367860DAA}"/>
    <cellStyle name="20% - Accent1 3 2 2 2 7 2 2 2 2" xfId="17390" xr:uid="{630E499F-761D-4324-B97C-01F78EECB61E}"/>
    <cellStyle name="20% - Accent1 3 2 2 2 7 2 2 3" xfId="17391" xr:uid="{D161C578-16E2-45C7-B9B5-79092D4F8D73}"/>
    <cellStyle name="20% - Accent1 3 2 2 2 7 2 3" xfId="17392" xr:uid="{ED3AB4AF-808E-4FAC-B90B-DCC2AAA66DBE}"/>
    <cellStyle name="20% - Accent1 3 2 2 2 7 2 3 2" xfId="17393" xr:uid="{66AC579C-AC96-49DD-8549-476C2AAA30C6}"/>
    <cellStyle name="20% - Accent1 3 2 2 2 7 2 4" xfId="17394" xr:uid="{03919ACE-83D0-444B-AB57-AC7DEBB57E6D}"/>
    <cellStyle name="20% - Accent1 3 2 2 2 7 3" xfId="17395" xr:uid="{4872D35F-F4A1-40F7-9646-39900529E73D}"/>
    <cellStyle name="20% - Accent1 3 2 2 2 7 3 2" xfId="17396" xr:uid="{2AA23D9A-8E0D-4B08-BD65-14B730BD8D23}"/>
    <cellStyle name="20% - Accent1 3 2 2 2 7 3 2 2" xfId="17397" xr:uid="{F10C0ADA-2561-44DE-8FE9-2D5FC4661D8E}"/>
    <cellStyle name="20% - Accent1 3 2 2 2 7 3 2 2 2" xfId="17398" xr:uid="{F7C042E5-6837-4794-A3AA-EF2AF39940D6}"/>
    <cellStyle name="20% - Accent1 3 2 2 2 7 3 2 3" xfId="17399" xr:uid="{5950173E-BEC0-41BE-8AB6-7AAC74A87F67}"/>
    <cellStyle name="20% - Accent1 3 2 2 2 7 3 3" xfId="17400" xr:uid="{DA31898A-472E-4A5F-8929-412FCAFB4969}"/>
    <cellStyle name="20% - Accent1 3 2 2 2 7 3 3 2" xfId="17401" xr:uid="{28FB9953-46BE-4F5F-A23E-A8DA27D849F4}"/>
    <cellStyle name="20% - Accent1 3 2 2 2 7 3 4" xfId="17402" xr:uid="{24017ACD-C3BF-468D-9B1B-D36B7BED3157}"/>
    <cellStyle name="20% - Accent1 3 2 2 2 7 4" xfId="17403" xr:uid="{6578C518-60B5-4F50-B823-8C1407155542}"/>
    <cellStyle name="20% - Accent1 3 2 2 2 7 4 2" xfId="17404" xr:uid="{E706A30E-2919-452B-84D0-9ADFFF80C172}"/>
    <cellStyle name="20% - Accent1 3 2 2 2 7 4 2 2" xfId="17405" xr:uid="{54C3564C-58C9-41A8-A026-AA390B9751A9}"/>
    <cellStyle name="20% - Accent1 3 2 2 2 7 4 2 2 2" xfId="17406" xr:uid="{3FA6EDFC-FD0C-4816-8358-49471407229D}"/>
    <cellStyle name="20% - Accent1 3 2 2 2 7 4 2 3" xfId="17407" xr:uid="{336FEAD9-4C35-4753-AFAB-F93AAE4657F1}"/>
    <cellStyle name="20% - Accent1 3 2 2 2 7 4 3" xfId="17408" xr:uid="{62657B52-69CB-42E1-B07B-29A98718A76E}"/>
    <cellStyle name="20% - Accent1 3 2 2 2 7 4 3 2" xfId="17409" xr:uid="{DCEE3489-BA70-4AC6-9BFC-D07DD9F335CF}"/>
    <cellStyle name="20% - Accent1 3 2 2 2 7 4 4" xfId="17410" xr:uid="{2FED943A-8929-48CA-8530-E613CD7354A9}"/>
    <cellStyle name="20% - Accent1 3 2 2 2 7 5" xfId="17411" xr:uid="{8FA6EBFE-7930-4088-9B1A-5D80B83D3BE1}"/>
    <cellStyle name="20% - Accent1 3 2 2 2 7 5 2" xfId="17412" xr:uid="{F4CBD438-1D66-447A-A3A3-DAFE78DEF393}"/>
    <cellStyle name="20% - Accent1 3 2 2 2 7 5 2 2" xfId="17413" xr:uid="{C277A957-8C75-4449-A8C8-7D750F93B6BA}"/>
    <cellStyle name="20% - Accent1 3 2 2 2 7 5 3" xfId="17414" xr:uid="{176570EB-DA92-4358-A6D3-51E957E19F05}"/>
    <cellStyle name="20% - Accent1 3 2 2 2 7 6" xfId="17415" xr:uid="{56CDAD64-DCFD-467B-90C3-E5A7400EAADB}"/>
    <cellStyle name="20% - Accent1 3 2 2 2 7 6 2" xfId="17416" xr:uid="{4554CCDB-CD99-4227-8540-C1861C71BD42}"/>
    <cellStyle name="20% - Accent1 3 2 2 2 7 6 2 2" xfId="17417" xr:uid="{FFD6BBB6-2916-4861-83D2-3707C55CDA04}"/>
    <cellStyle name="20% - Accent1 3 2 2 2 7 6 3" xfId="17418" xr:uid="{0B973DD0-DA62-4CD4-8572-AFFFAE8F44AB}"/>
    <cellStyle name="20% - Accent1 3 2 2 2 7 7" xfId="17419" xr:uid="{E85CB633-F4E0-4574-9971-F2F5F80BD53A}"/>
    <cellStyle name="20% - Accent1 3 2 2 2 7 7 2" xfId="17420" xr:uid="{AD750BA3-E7BF-44BF-90E7-DF54D32268EF}"/>
    <cellStyle name="20% - Accent1 3 2 2 2 7 8" xfId="17421" xr:uid="{894D77A4-E9CA-4204-AE7E-2A1665BC1282}"/>
    <cellStyle name="20% - Accent1 3 2 2 2 7 8 2" xfId="17422" xr:uid="{9D234D6D-14F3-4EF9-B436-A2612D1E497E}"/>
    <cellStyle name="20% - Accent1 3 2 2 2 7 9" xfId="17423" xr:uid="{7314A22A-E36F-49FD-94D8-FF59634ED05E}"/>
    <cellStyle name="20% - Accent1 3 2 2 2 8" xfId="17424" xr:uid="{4937AB5A-4876-4DB5-9E91-9E76CFA0F9F3}"/>
    <cellStyle name="20% - Accent1 3 2 2 2 8 2" xfId="17425" xr:uid="{C251F2BC-542D-45D1-BBAD-A5E58AAC46A2}"/>
    <cellStyle name="20% - Accent1 3 2 2 2 8 2 2" xfId="17426" xr:uid="{62F15C05-F9AC-4527-ABC9-922F0DB2991A}"/>
    <cellStyle name="20% - Accent1 3 2 2 2 8 2 2 2" xfId="17427" xr:uid="{9C5F46D3-8661-423F-9386-C086CF197BF9}"/>
    <cellStyle name="20% - Accent1 3 2 2 2 8 2 3" xfId="17428" xr:uid="{F3900204-AA48-4ECB-A092-2AA8D624F208}"/>
    <cellStyle name="20% - Accent1 3 2 2 2 8 3" xfId="17429" xr:uid="{4A48223D-C1F1-49E3-9FA3-00FFEA30B507}"/>
    <cellStyle name="20% - Accent1 3 2 2 2 8 3 2" xfId="17430" xr:uid="{15E4DACC-85A4-46BB-B5D5-A4739D6C97C2}"/>
    <cellStyle name="20% - Accent1 3 2 2 2 8 4" xfId="17431" xr:uid="{F5077C05-8685-4B31-9100-CD8712D04809}"/>
    <cellStyle name="20% - Accent1 3 2 2 2 9" xfId="17432" xr:uid="{1679059D-435D-4D24-85DD-A088AB31ECEB}"/>
    <cellStyle name="20% - Accent1 3 2 2 2 9 2" xfId="17433" xr:uid="{83F81767-C6B2-462C-B0BF-5EF9971DDC50}"/>
    <cellStyle name="20% - Accent1 3 2 2 2 9 2 2" xfId="17434" xr:uid="{22D122B1-EB89-4365-8B77-78A4E855354C}"/>
    <cellStyle name="20% - Accent1 3 2 2 2 9 2 2 2" xfId="17435" xr:uid="{45707AD6-26CF-4AB7-B043-DD422E5DAAB3}"/>
    <cellStyle name="20% - Accent1 3 2 2 2 9 2 3" xfId="17436" xr:uid="{CECDEB43-D92C-40E0-BB1D-9E15E2BC8D9D}"/>
    <cellStyle name="20% - Accent1 3 2 2 2 9 3" xfId="17437" xr:uid="{1F242DE4-2950-4573-B9A6-0907C2BD63CF}"/>
    <cellStyle name="20% - Accent1 3 2 2 2 9 3 2" xfId="17438" xr:uid="{3C24BC42-83FB-4EC2-B8E9-CB38657FF9E2}"/>
    <cellStyle name="20% - Accent1 3 2 2 2 9 4" xfId="17439" xr:uid="{01E30D77-FB33-4AB2-B27F-09659D8F487B}"/>
    <cellStyle name="20% - Accent1 3 2 2 3" xfId="17440" xr:uid="{956F6691-F530-4726-8B8A-BC1B46A2B50F}"/>
    <cellStyle name="20% - Accent1 3 2 2 3 10" xfId="17441" xr:uid="{542A635B-9282-4EC1-A613-00244F66D11D}"/>
    <cellStyle name="20% - Accent1 3 2 2 3 10 2" xfId="17442" xr:uid="{F8BC3D6E-2214-4CBC-8E0F-69B5B41287DE}"/>
    <cellStyle name="20% - Accent1 3 2 2 3 10 2 2" xfId="17443" xr:uid="{C65164CD-92B7-4471-8B0C-1FE00D0A234B}"/>
    <cellStyle name="20% - Accent1 3 2 2 3 10 3" xfId="17444" xr:uid="{3E98ECFE-0E15-459D-8443-591F4647E241}"/>
    <cellStyle name="20% - Accent1 3 2 2 3 11" xfId="17445" xr:uid="{85C0E522-B1E3-4BCD-902A-72DE025FAA5F}"/>
    <cellStyle name="20% - Accent1 3 2 2 3 11 2" xfId="17446" xr:uid="{A721C4A4-2C0D-44FA-A173-15988DD4502A}"/>
    <cellStyle name="20% - Accent1 3 2 2 3 11 2 2" xfId="17447" xr:uid="{5B4BC28B-6D56-48BB-B01E-9CAD842A0CA7}"/>
    <cellStyle name="20% - Accent1 3 2 2 3 11 3" xfId="17448" xr:uid="{D95F89CF-E82E-4738-BB80-7A8E9BCED558}"/>
    <cellStyle name="20% - Accent1 3 2 2 3 12" xfId="17449" xr:uid="{3FF8966A-02A2-4D5D-BF8C-E0D3FCCCE3DC}"/>
    <cellStyle name="20% - Accent1 3 2 2 3 12 2" xfId="17450" xr:uid="{6A96BFB8-50FE-4DEB-A7DA-B8D223A2599F}"/>
    <cellStyle name="20% - Accent1 3 2 2 3 13" xfId="17451" xr:uid="{A50DEBA1-C263-47A3-B278-A89BDD857BBA}"/>
    <cellStyle name="20% - Accent1 3 2 2 3 13 2" xfId="17452" xr:uid="{22ED0EB1-05BD-4325-AE54-754287ABADFE}"/>
    <cellStyle name="20% - Accent1 3 2 2 3 14" xfId="17453" xr:uid="{C69DB77F-BACB-4ABB-B91A-861C3752D79C}"/>
    <cellStyle name="20% - Accent1 3 2 2 3 2" xfId="17454" xr:uid="{85AE0C59-B8BF-4381-9B61-8E339A4428FB}"/>
    <cellStyle name="20% - Accent1 3 2 2 3 2 10" xfId="17455" xr:uid="{977A2F12-027C-4177-B05D-F5CF455C052A}"/>
    <cellStyle name="20% - Accent1 3 2 2 3 2 10 2" xfId="17456" xr:uid="{EBF4FC44-021B-4929-BF2D-4BD4D3E4F033}"/>
    <cellStyle name="20% - Accent1 3 2 2 3 2 11" xfId="17457" xr:uid="{4547199C-665C-4978-9A2F-5DE90BFD6FAB}"/>
    <cellStyle name="20% - Accent1 3 2 2 3 2 2" xfId="17458" xr:uid="{D037D515-8513-43FA-B68A-B5A155B3CBE3}"/>
    <cellStyle name="20% - Accent1 3 2 2 3 2 2 2" xfId="17459" xr:uid="{3CF41114-0057-4BC4-A389-E50607EE7F46}"/>
    <cellStyle name="20% - Accent1 3 2 2 3 2 2 2 2" xfId="17460" xr:uid="{18B22C03-137C-4554-B5C6-67EA0F675061}"/>
    <cellStyle name="20% - Accent1 3 2 2 3 2 2 2 2 2" xfId="17461" xr:uid="{AB95C103-531A-4E7A-8F3A-A7B34C85516D}"/>
    <cellStyle name="20% - Accent1 3 2 2 3 2 2 2 2 2 2" xfId="17462" xr:uid="{4AD626B9-9F96-4062-A511-9639BA102674}"/>
    <cellStyle name="20% - Accent1 3 2 2 3 2 2 2 2 3" xfId="17463" xr:uid="{E5F86E0F-E8FE-4108-8E94-47DD7E6F00A2}"/>
    <cellStyle name="20% - Accent1 3 2 2 3 2 2 2 3" xfId="17464" xr:uid="{CAC57409-6B67-42FF-B735-86638789CBD4}"/>
    <cellStyle name="20% - Accent1 3 2 2 3 2 2 2 3 2" xfId="17465" xr:uid="{7358B0FF-1817-4264-A380-C0919920A120}"/>
    <cellStyle name="20% - Accent1 3 2 2 3 2 2 2 4" xfId="17466" xr:uid="{EACC615C-74C6-49B6-B79A-5915DDCDA324}"/>
    <cellStyle name="20% - Accent1 3 2 2 3 2 2 3" xfId="17467" xr:uid="{995B6AAF-194B-4C95-A665-80A3EBA97F91}"/>
    <cellStyle name="20% - Accent1 3 2 2 3 2 2 3 2" xfId="17468" xr:uid="{1AD3A17A-43FF-43DD-A8CE-445DCAAEE275}"/>
    <cellStyle name="20% - Accent1 3 2 2 3 2 2 3 2 2" xfId="17469" xr:uid="{7A13D446-935B-4D51-A034-C93F3A25D568}"/>
    <cellStyle name="20% - Accent1 3 2 2 3 2 2 3 2 2 2" xfId="17470" xr:uid="{3C1EFA2C-186A-4484-BE04-AFFA14AFDC6A}"/>
    <cellStyle name="20% - Accent1 3 2 2 3 2 2 3 2 3" xfId="17471" xr:uid="{EB842C67-D053-496C-8CE4-44A77145A0E0}"/>
    <cellStyle name="20% - Accent1 3 2 2 3 2 2 3 3" xfId="17472" xr:uid="{9C34F188-2809-4317-AC3F-5118F0BE6784}"/>
    <cellStyle name="20% - Accent1 3 2 2 3 2 2 3 3 2" xfId="17473" xr:uid="{6AE47710-1BE8-468B-B543-D089FD4CB52D}"/>
    <cellStyle name="20% - Accent1 3 2 2 3 2 2 3 4" xfId="17474" xr:uid="{27FADCE0-1620-4C98-A4CA-DDAC955482DA}"/>
    <cellStyle name="20% - Accent1 3 2 2 3 2 2 4" xfId="17475" xr:uid="{D104DF11-7F1D-47FE-8903-F7D19AC128E2}"/>
    <cellStyle name="20% - Accent1 3 2 2 3 2 2 4 2" xfId="17476" xr:uid="{C4D810D9-DC31-49F0-A3ED-24278684E706}"/>
    <cellStyle name="20% - Accent1 3 2 2 3 2 2 4 2 2" xfId="17477" xr:uid="{4B1D774C-0464-478F-B842-E9C3E764C70B}"/>
    <cellStyle name="20% - Accent1 3 2 2 3 2 2 4 2 2 2" xfId="17478" xr:uid="{E772A941-586B-4414-B4A3-AED29240BC4C}"/>
    <cellStyle name="20% - Accent1 3 2 2 3 2 2 4 2 3" xfId="17479" xr:uid="{D00BAC5D-0B38-4FBE-8B63-4503749C97D7}"/>
    <cellStyle name="20% - Accent1 3 2 2 3 2 2 4 3" xfId="17480" xr:uid="{1C142BC7-A811-424D-83CD-CDE50324B50F}"/>
    <cellStyle name="20% - Accent1 3 2 2 3 2 2 4 3 2" xfId="17481" xr:uid="{1D76EEFD-EC0C-40B8-9942-E3039B113097}"/>
    <cellStyle name="20% - Accent1 3 2 2 3 2 2 4 4" xfId="17482" xr:uid="{3B465959-46BB-4454-B9F9-A1AFC246B5DF}"/>
    <cellStyle name="20% - Accent1 3 2 2 3 2 2 5" xfId="17483" xr:uid="{43DA229B-CF5D-4784-9463-9A14373F29A4}"/>
    <cellStyle name="20% - Accent1 3 2 2 3 2 2 5 2" xfId="17484" xr:uid="{ED6CF768-32FA-43FE-9B2E-F87016E877AF}"/>
    <cellStyle name="20% - Accent1 3 2 2 3 2 2 5 2 2" xfId="17485" xr:uid="{AA8550D9-DFED-4781-99E4-5AFD21AE5B55}"/>
    <cellStyle name="20% - Accent1 3 2 2 3 2 2 5 3" xfId="17486" xr:uid="{4EB741FE-B63A-4457-9934-AF8D16AB37FC}"/>
    <cellStyle name="20% - Accent1 3 2 2 3 2 2 6" xfId="17487" xr:uid="{AC75D71B-8A15-4FB1-BF1D-4D36C184F45A}"/>
    <cellStyle name="20% - Accent1 3 2 2 3 2 2 6 2" xfId="17488" xr:uid="{F25BE5F4-D4FD-42D7-BB64-986C870ACAD6}"/>
    <cellStyle name="20% - Accent1 3 2 2 3 2 2 6 2 2" xfId="17489" xr:uid="{A085CC89-8B50-4C5A-BC3E-6037348AC262}"/>
    <cellStyle name="20% - Accent1 3 2 2 3 2 2 6 3" xfId="17490" xr:uid="{B291A49E-103C-42C2-871E-C6D452B62C0B}"/>
    <cellStyle name="20% - Accent1 3 2 2 3 2 2 7" xfId="17491" xr:uid="{5D16E850-96C1-4DD7-ACB2-4430A2EE708E}"/>
    <cellStyle name="20% - Accent1 3 2 2 3 2 2 7 2" xfId="17492" xr:uid="{01CE92F5-F9F6-4B24-8FFA-B6880E6B4051}"/>
    <cellStyle name="20% - Accent1 3 2 2 3 2 2 8" xfId="17493" xr:uid="{981C7499-920D-43DA-8F2C-25E58F737476}"/>
    <cellStyle name="20% - Accent1 3 2 2 3 2 2 8 2" xfId="17494" xr:uid="{32D88D4B-A9D7-411D-96D4-BE7FFE34C0F5}"/>
    <cellStyle name="20% - Accent1 3 2 2 3 2 2 9" xfId="17495" xr:uid="{EEF6F4D4-C8A1-426D-AEF3-21D40D61E151}"/>
    <cellStyle name="20% - Accent1 3 2 2 3 2 3" xfId="17496" xr:uid="{C8ECB96E-AACD-4E80-B2CB-9C104C461E5F}"/>
    <cellStyle name="20% - Accent1 3 2 2 3 2 3 2" xfId="17497" xr:uid="{6ABABCD8-5AC3-486C-8A3E-8F98231F5311}"/>
    <cellStyle name="20% - Accent1 3 2 2 3 2 3 2 2" xfId="17498" xr:uid="{5B657F5B-B520-4C53-94CD-8F05F7711715}"/>
    <cellStyle name="20% - Accent1 3 2 2 3 2 3 2 2 2" xfId="17499" xr:uid="{39D22070-BBB1-4B41-9B62-E64DE11EA292}"/>
    <cellStyle name="20% - Accent1 3 2 2 3 2 3 2 2 2 2" xfId="17500" xr:uid="{65BF3281-D8F2-45EB-9EEC-5BB8EB0B0E52}"/>
    <cellStyle name="20% - Accent1 3 2 2 3 2 3 2 2 3" xfId="17501" xr:uid="{A3C3A1C6-DDD5-4897-8112-95244B80CADB}"/>
    <cellStyle name="20% - Accent1 3 2 2 3 2 3 2 3" xfId="17502" xr:uid="{C0486CBD-67A0-4C73-B857-9066C8564CC8}"/>
    <cellStyle name="20% - Accent1 3 2 2 3 2 3 2 3 2" xfId="17503" xr:uid="{C19CD0B0-2725-428D-AD62-3658FE467F93}"/>
    <cellStyle name="20% - Accent1 3 2 2 3 2 3 2 4" xfId="17504" xr:uid="{7A0686FB-93F6-4788-A6E6-FE9671347ABD}"/>
    <cellStyle name="20% - Accent1 3 2 2 3 2 3 3" xfId="17505" xr:uid="{613CC254-F3B2-4F5D-961B-BE5D2DE880C4}"/>
    <cellStyle name="20% - Accent1 3 2 2 3 2 3 3 2" xfId="17506" xr:uid="{0343B5FC-5F08-440F-AA43-92E0BF1F4792}"/>
    <cellStyle name="20% - Accent1 3 2 2 3 2 3 3 2 2" xfId="17507" xr:uid="{AE7E1BB0-1811-44B0-8232-D06B226CEF28}"/>
    <cellStyle name="20% - Accent1 3 2 2 3 2 3 3 2 2 2" xfId="17508" xr:uid="{B06E4F9A-5E13-4CA1-8746-B35B6779103A}"/>
    <cellStyle name="20% - Accent1 3 2 2 3 2 3 3 2 3" xfId="17509" xr:uid="{6C9B37D2-9C67-4F8B-90A4-4A33FCAEB5F4}"/>
    <cellStyle name="20% - Accent1 3 2 2 3 2 3 3 3" xfId="17510" xr:uid="{2EB669E0-2FC9-48E1-9D57-0E8287C527A0}"/>
    <cellStyle name="20% - Accent1 3 2 2 3 2 3 3 3 2" xfId="17511" xr:uid="{5E6493B7-D977-40C7-81B3-5EDCF98AD2F4}"/>
    <cellStyle name="20% - Accent1 3 2 2 3 2 3 3 4" xfId="17512" xr:uid="{3F20E773-5379-4918-BF1F-97B1FF6B51FF}"/>
    <cellStyle name="20% - Accent1 3 2 2 3 2 3 4" xfId="17513" xr:uid="{3CBA900F-C935-4357-9AEA-C7037F80EE22}"/>
    <cellStyle name="20% - Accent1 3 2 2 3 2 3 4 2" xfId="17514" xr:uid="{7DDD2C47-2D9C-414D-AED1-A4F07309BBB8}"/>
    <cellStyle name="20% - Accent1 3 2 2 3 2 3 4 2 2" xfId="17515" xr:uid="{BA58608D-C2DB-4DE6-8F42-CF83C5009873}"/>
    <cellStyle name="20% - Accent1 3 2 2 3 2 3 4 2 2 2" xfId="17516" xr:uid="{154A7A58-82E2-4913-88AD-5F6CFF9A6A10}"/>
    <cellStyle name="20% - Accent1 3 2 2 3 2 3 4 2 3" xfId="17517" xr:uid="{A252D71E-2543-4C89-A0F6-49586E160E05}"/>
    <cellStyle name="20% - Accent1 3 2 2 3 2 3 4 3" xfId="17518" xr:uid="{DBBAE986-C668-4B37-81B7-52111BA8D64F}"/>
    <cellStyle name="20% - Accent1 3 2 2 3 2 3 4 3 2" xfId="17519" xr:uid="{FAD6F51B-DF97-4AC8-ACC1-42D4B009F861}"/>
    <cellStyle name="20% - Accent1 3 2 2 3 2 3 4 4" xfId="17520" xr:uid="{BB7C2B16-7F00-426D-82F7-21A2201C0357}"/>
    <cellStyle name="20% - Accent1 3 2 2 3 2 3 5" xfId="17521" xr:uid="{71847FE7-3908-4640-908F-5341D0581FE1}"/>
    <cellStyle name="20% - Accent1 3 2 2 3 2 3 5 2" xfId="17522" xr:uid="{45999710-5115-42A8-A562-FE396FE03F0A}"/>
    <cellStyle name="20% - Accent1 3 2 2 3 2 3 5 2 2" xfId="17523" xr:uid="{6CC5EFB9-1E2E-45BA-A1D8-3D4C1EECE771}"/>
    <cellStyle name="20% - Accent1 3 2 2 3 2 3 5 3" xfId="17524" xr:uid="{2325A77F-BB68-42A8-AF83-27D6CF69CEA7}"/>
    <cellStyle name="20% - Accent1 3 2 2 3 2 3 6" xfId="17525" xr:uid="{D20602E1-AAE0-4442-8108-421402927717}"/>
    <cellStyle name="20% - Accent1 3 2 2 3 2 3 6 2" xfId="17526" xr:uid="{065BDA02-4769-4CC0-BA12-3F51D67DD5C8}"/>
    <cellStyle name="20% - Accent1 3 2 2 3 2 3 6 2 2" xfId="17527" xr:uid="{4CCDE159-961E-47DD-A5EF-832B8F201BBA}"/>
    <cellStyle name="20% - Accent1 3 2 2 3 2 3 6 3" xfId="17528" xr:uid="{81C03D23-DDFF-4F62-9048-3D13C19E913F}"/>
    <cellStyle name="20% - Accent1 3 2 2 3 2 3 7" xfId="17529" xr:uid="{EE81C978-F90E-4E01-BA7F-6E6DF14F26AE}"/>
    <cellStyle name="20% - Accent1 3 2 2 3 2 3 7 2" xfId="17530" xr:uid="{884BD2A3-0B20-4711-B4D0-ABDB496AE65A}"/>
    <cellStyle name="20% - Accent1 3 2 2 3 2 3 8" xfId="17531" xr:uid="{F126CD1B-27AB-4F07-83B6-DEB364D2F194}"/>
    <cellStyle name="20% - Accent1 3 2 2 3 2 3 8 2" xfId="17532" xr:uid="{2C2D06C0-0492-45AF-8A00-8A073EEEAD8D}"/>
    <cellStyle name="20% - Accent1 3 2 2 3 2 3 9" xfId="17533" xr:uid="{974C99AB-A08E-4A2B-8CA2-9717FFCECDE2}"/>
    <cellStyle name="20% - Accent1 3 2 2 3 2 4" xfId="17534" xr:uid="{126B1D08-0364-4D43-A2CD-FCE8B297A410}"/>
    <cellStyle name="20% - Accent1 3 2 2 3 2 4 2" xfId="17535" xr:uid="{D3D4F8BC-D1AC-45D2-B379-34041FBEC5C4}"/>
    <cellStyle name="20% - Accent1 3 2 2 3 2 4 2 2" xfId="17536" xr:uid="{0739D5CF-51F1-4622-8016-D78EF77F1B28}"/>
    <cellStyle name="20% - Accent1 3 2 2 3 2 4 2 2 2" xfId="17537" xr:uid="{2E48CB81-4891-49B6-9E95-FBB363A01B2C}"/>
    <cellStyle name="20% - Accent1 3 2 2 3 2 4 2 3" xfId="17538" xr:uid="{73A80AC9-870B-4C21-AE34-831C515098BE}"/>
    <cellStyle name="20% - Accent1 3 2 2 3 2 4 3" xfId="17539" xr:uid="{343DA0A6-082D-47D0-B538-DBD315248046}"/>
    <cellStyle name="20% - Accent1 3 2 2 3 2 4 3 2" xfId="17540" xr:uid="{1B06C7EE-2D36-491D-930D-3A8CF4870C07}"/>
    <cellStyle name="20% - Accent1 3 2 2 3 2 4 4" xfId="17541" xr:uid="{DC43512B-FFCA-486B-B42B-79AA2F38C1F2}"/>
    <cellStyle name="20% - Accent1 3 2 2 3 2 5" xfId="17542" xr:uid="{150B4504-E272-42DF-A574-C3B89660DF54}"/>
    <cellStyle name="20% - Accent1 3 2 2 3 2 5 2" xfId="17543" xr:uid="{A39E0617-717E-432E-9544-69A14CAD5C43}"/>
    <cellStyle name="20% - Accent1 3 2 2 3 2 5 2 2" xfId="17544" xr:uid="{2A83A5F2-04F8-4196-9912-636FBAE4E4B7}"/>
    <cellStyle name="20% - Accent1 3 2 2 3 2 5 2 2 2" xfId="17545" xr:uid="{E1AAAA17-A0F6-49DA-A095-CE799CB433D3}"/>
    <cellStyle name="20% - Accent1 3 2 2 3 2 5 2 3" xfId="17546" xr:uid="{FE9F3685-D7B5-41A5-8089-A84D19F8DE14}"/>
    <cellStyle name="20% - Accent1 3 2 2 3 2 5 3" xfId="17547" xr:uid="{2F9AEDFA-F938-4849-91A6-FB5C8B1BFD19}"/>
    <cellStyle name="20% - Accent1 3 2 2 3 2 5 3 2" xfId="17548" xr:uid="{D2F0D5C6-B56B-4F24-A786-CA3C742EC371}"/>
    <cellStyle name="20% - Accent1 3 2 2 3 2 5 4" xfId="17549" xr:uid="{3144DD2B-CD3F-4187-B318-0EB20B1F2573}"/>
    <cellStyle name="20% - Accent1 3 2 2 3 2 6" xfId="17550" xr:uid="{392DBCC4-4F5A-41DB-8BEE-488AB6C16CEF}"/>
    <cellStyle name="20% - Accent1 3 2 2 3 2 6 2" xfId="17551" xr:uid="{48AE7621-D9A9-44B1-921A-85D2A3FA719E}"/>
    <cellStyle name="20% - Accent1 3 2 2 3 2 6 2 2" xfId="17552" xr:uid="{5F7FB20D-3C42-4B2C-BA43-AA69169F1668}"/>
    <cellStyle name="20% - Accent1 3 2 2 3 2 6 2 2 2" xfId="17553" xr:uid="{169D4918-3BFC-42E8-A67A-F417C12E3A52}"/>
    <cellStyle name="20% - Accent1 3 2 2 3 2 6 2 3" xfId="17554" xr:uid="{850B2F85-97D3-4E8E-8E70-E68E352F22EC}"/>
    <cellStyle name="20% - Accent1 3 2 2 3 2 6 3" xfId="17555" xr:uid="{F05EFE88-090D-4928-B135-20EFEEEBCCAF}"/>
    <cellStyle name="20% - Accent1 3 2 2 3 2 6 3 2" xfId="17556" xr:uid="{B8AC5C1C-EE96-450A-9633-BD2A902D4846}"/>
    <cellStyle name="20% - Accent1 3 2 2 3 2 6 4" xfId="17557" xr:uid="{4B16251F-D51D-464E-B284-230A1ACA6AF7}"/>
    <cellStyle name="20% - Accent1 3 2 2 3 2 7" xfId="17558" xr:uid="{FC932803-727F-480F-8F2A-A4170FC38C4C}"/>
    <cellStyle name="20% - Accent1 3 2 2 3 2 7 2" xfId="17559" xr:uid="{475407D1-5E33-4D7D-9849-27BE5030ADF0}"/>
    <cellStyle name="20% - Accent1 3 2 2 3 2 7 2 2" xfId="17560" xr:uid="{6ACACFDC-CDDF-4280-9557-D8DCED8C5A3B}"/>
    <cellStyle name="20% - Accent1 3 2 2 3 2 7 3" xfId="17561" xr:uid="{A3DA4ADB-C0F9-41D0-93D9-D74282409C6F}"/>
    <cellStyle name="20% - Accent1 3 2 2 3 2 8" xfId="17562" xr:uid="{F4AB244D-56F2-4880-ACE1-E68102C62067}"/>
    <cellStyle name="20% - Accent1 3 2 2 3 2 8 2" xfId="17563" xr:uid="{0C94EE17-280D-47BC-9E69-1C4D4153EAE4}"/>
    <cellStyle name="20% - Accent1 3 2 2 3 2 8 2 2" xfId="17564" xr:uid="{2CEDA46F-FB54-456E-83D4-F9D8F5E3D663}"/>
    <cellStyle name="20% - Accent1 3 2 2 3 2 8 3" xfId="17565" xr:uid="{64A509FC-EE10-4AF2-91E3-56186599D6BB}"/>
    <cellStyle name="20% - Accent1 3 2 2 3 2 9" xfId="17566" xr:uid="{1638D949-5ED4-4BA4-88B4-BB80DD236A72}"/>
    <cellStyle name="20% - Accent1 3 2 2 3 2 9 2" xfId="17567" xr:uid="{99D56112-65A3-4A88-A647-9E2B73175B09}"/>
    <cellStyle name="20% - Accent1 3 2 2 3 3" xfId="17568" xr:uid="{CA0F6C57-5E93-4164-8E53-886E996D6870}"/>
    <cellStyle name="20% - Accent1 3 2 2 3 3 10" xfId="17569" xr:uid="{642179F7-AB99-4FC3-B342-43778A0959B4}"/>
    <cellStyle name="20% - Accent1 3 2 2 3 3 10 2" xfId="17570" xr:uid="{398D7F2F-B6E9-4473-ADB6-F6EC87CA6B30}"/>
    <cellStyle name="20% - Accent1 3 2 2 3 3 11" xfId="17571" xr:uid="{BE25E65F-97B8-4F45-BAC8-6E3FE6967F89}"/>
    <cellStyle name="20% - Accent1 3 2 2 3 3 2" xfId="17572" xr:uid="{D9F0E2F3-4D94-4B1C-BD51-458396A69B34}"/>
    <cellStyle name="20% - Accent1 3 2 2 3 3 2 2" xfId="17573" xr:uid="{3073A1EA-CE0C-4286-8B73-42946BEF0BAF}"/>
    <cellStyle name="20% - Accent1 3 2 2 3 3 2 2 2" xfId="17574" xr:uid="{1357642F-AD7F-4EC2-BFC8-2509C2C6C1CA}"/>
    <cellStyle name="20% - Accent1 3 2 2 3 3 2 2 2 2" xfId="17575" xr:uid="{01D8B3AA-7641-4E4E-B092-5044504464F2}"/>
    <cellStyle name="20% - Accent1 3 2 2 3 3 2 2 2 2 2" xfId="17576" xr:uid="{A98DF0F4-3B63-4DFE-9FB6-AB5119CDAD7D}"/>
    <cellStyle name="20% - Accent1 3 2 2 3 3 2 2 2 3" xfId="17577" xr:uid="{F23CD43B-19D8-4390-964A-2F3DEE9F2311}"/>
    <cellStyle name="20% - Accent1 3 2 2 3 3 2 2 3" xfId="17578" xr:uid="{77118217-7E86-45D1-98B9-5FC88B9AA071}"/>
    <cellStyle name="20% - Accent1 3 2 2 3 3 2 2 3 2" xfId="17579" xr:uid="{786BBA2B-0722-46F6-9A53-6520A707B790}"/>
    <cellStyle name="20% - Accent1 3 2 2 3 3 2 2 4" xfId="17580" xr:uid="{6662646B-BBA4-4C4F-8066-0DFD1793A8DA}"/>
    <cellStyle name="20% - Accent1 3 2 2 3 3 2 3" xfId="17581" xr:uid="{20429859-8F1E-4046-BCA8-7DE6060EB37B}"/>
    <cellStyle name="20% - Accent1 3 2 2 3 3 2 3 2" xfId="17582" xr:uid="{2B876AE8-BE8D-4B2C-A815-647F73F3812E}"/>
    <cellStyle name="20% - Accent1 3 2 2 3 3 2 3 2 2" xfId="17583" xr:uid="{E8ED6060-D5B4-4284-8DFD-1D1E7E35B7E7}"/>
    <cellStyle name="20% - Accent1 3 2 2 3 3 2 3 2 2 2" xfId="17584" xr:uid="{FAE7B95F-4F9F-426B-AC97-50B3970EA074}"/>
    <cellStyle name="20% - Accent1 3 2 2 3 3 2 3 2 3" xfId="17585" xr:uid="{788136A0-2119-435F-8B36-9C3A0B68E2E3}"/>
    <cellStyle name="20% - Accent1 3 2 2 3 3 2 3 3" xfId="17586" xr:uid="{C8E04C69-BB6B-46EA-97B4-80A18FA9EF34}"/>
    <cellStyle name="20% - Accent1 3 2 2 3 3 2 3 3 2" xfId="17587" xr:uid="{3BE3EA62-35E8-4563-B191-0751F48EB215}"/>
    <cellStyle name="20% - Accent1 3 2 2 3 3 2 3 4" xfId="17588" xr:uid="{BE5CBA00-86FD-4F42-8778-F9962EF68C10}"/>
    <cellStyle name="20% - Accent1 3 2 2 3 3 2 4" xfId="17589" xr:uid="{F945F905-D705-4E52-A25E-750625FAC7B8}"/>
    <cellStyle name="20% - Accent1 3 2 2 3 3 2 4 2" xfId="17590" xr:uid="{621B32F1-3048-46C8-BC90-732C0ED3596D}"/>
    <cellStyle name="20% - Accent1 3 2 2 3 3 2 4 2 2" xfId="17591" xr:uid="{6A5F6E17-AD8C-4FC9-9C40-DAA38320BA9F}"/>
    <cellStyle name="20% - Accent1 3 2 2 3 3 2 4 2 2 2" xfId="17592" xr:uid="{A24909B1-96D8-4A11-AA3D-AE501AAA059A}"/>
    <cellStyle name="20% - Accent1 3 2 2 3 3 2 4 2 3" xfId="17593" xr:uid="{342E364A-11FB-4BD6-BD07-62ACC8F1B161}"/>
    <cellStyle name="20% - Accent1 3 2 2 3 3 2 4 3" xfId="17594" xr:uid="{2395F9C6-A191-45EF-8C4D-8E4BEBC01CE4}"/>
    <cellStyle name="20% - Accent1 3 2 2 3 3 2 4 3 2" xfId="17595" xr:uid="{74D4A8F7-5C2C-48DB-93C8-D368F7B1E349}"/>
    <cellStyle name="20% - Accent1 3 2 2 3 3 2 4 4" xfId="17596" xr:uid="{A933CD73-7A12-4F06-AC72-E8BC06B2A53D}"/>
    <cellStyle name="20% - Accent1 3 2 2 3 3 2 5" xfId="17597" xr:uid="{102D61FB-2348-4A0F-91CF-32EDE680DFD7}"/>
    <cellStyle name="20% - Accent1 3 2 2 3 3 2 5 2" xfId="17598" xr:uid="{4A62D58B-0BCD-44B3-8352-EB10C9837ED5}"/>
    <cellStyle name="20% - Accent1 3 2 2 3 3 2 5 2 2" xfId="17599" xr:uid="{DAE0F219-9455-4208-91FC-01C7480D1CB1}"/>
    <cellStyle name="20% - Accent1 3 2 2 3 3 2 5 3" xfId="17600" xr:uid="{111D4D05-1137-43A5-9C44-66757D4B1B21}"/>
    <cellStyle name="20% - Accent1 3 2 2 3 3 2 6" xfId="17601" xr:uid="{23EAD87F-32B8-4B1D-A53F-68062842C207}"/>
    <cellStyle name="20% - Accent1 3 2 2 3 3 2 6 2" xfId="17602" xr:uid="{0BDA8994-1E60-43FF-837E-F8EB899AB00E}"/>
    <cellStyle name="20% - Accent1 3 2 2 3 3 2 6 2 2" xfId="17603" xr:uid="{C40A0EAB-25CB-4806-8A74-0C43AB1F3061}"/>
    <cellStyle name="20% - Accent1 3 2 2 3 3 2 6 3" xfId="17604" xr:uid="{3D922952-9261-46AB-AD4E-65E2DE5D4874}"/>
    <cellStyle name="20% - Accent1 3 2 2 3 3 2 7" xfId="17605" xr:uid="{51F10819-7CE1-4371-B4DE-259868ECA651}"/>
    <cellStyle name="20% - Accent1 3 2 2 3 3 2 7 2" xfId="17606" xr:uid="{3DCE9022-CF62-49D4-9ADE-4126072F5F3E}"/>
    <cellStyle name="20% - Accent1 3 2 2 3 3 2 8" xfId="17607" xr:uid="{2573719F-3560-4519-A0A9-418B02AE9261}"/>
    <cellStyle name="20% - Accent1 3 2 2 3 3 2 8 2" xfId="17608" xr:uid="{B96833C4-B4E9-4529-A752-5A61EC29BCD7}"/>
    <cellStyle name="20% - Accent1 3 2 2 3 3 2 9" xfId="17609" xr:uid="{D6D6ACA3-31B9-4823-86E3-8A96276228DB}"/>
    <cellStyle name="20% - Accent1 3 2 2 3 3 3" xfId="17610" xr:uid="{6C9C5A5C-550D-4220-A606-EB730A479E31}"/>
    <cellStyle name="20% - Accent1 3 2 2 3 3 3 2" xfId="17611" xr:uid="{0DC32BA1-E46B-4EBE-97E9-6679BB53AA6B}"/>
    <cellStyle name="20% - Accent1 3 2 2 3 3 3 2 2" xfId="17612" xr:uid="{3C25E598-52C7-4151-9680-3F23BC74662B}"/>
    <cellStyle name="20% - Accent1 3 2 2 3 3 3 2 2 2" xfId="17613" xr:uid="{9982CB62-C0BF-4413-9C94-579314DD3798}"/>
    <cellStyle name="20% - Accent1 3 2 2 3 3 3 2 2 2 2" xfId="17614" xr:uid="{C67ED6E7-DA7A-45CC-B91F-0131CC63DCC8}"/>
    <cellStyle name="20% - Accent1 3 2 2 3 3 3 2 2 3" xfId="17615" xr:uid="{372FE742-178C-451C-9489-5CD5C2C00889}"/>
    <cellStyle name="20% - Accent1 3 2 2 3 3 3 2 3" xfId="17616" xr:uid="{77884CCF-A1AE-4812-93A2-0E6E3112A8D0}"/>
    <cellStyle name="20% - Accent1 3 2 2 3 3 3 2 3 2" xfId="17617" xr:uid="{399124C7-C2D0-4177-A6DB-AC753A0BDA59}"/>
    <cellStyle name="20% - Accent1 3 2 2 3 3 3 2 4" xfId="17618" xr:uid="{DA134680-7780-442C-A092-DA652560623E}"/>
    <cellStyle name="20% - Accent1 3 2 2 3 3 3 3" xfId="17619" xr:uid="{AE5002BF-0DBE-42BF-BBB0-D298908FFC81}"/>
    <cellStyle name="20% - Accent1 3 2 2 3 3 3 3 2" xfId="17620" xr:uid="{898C202E-46DC-4B49-9CB0-CA37C45E2705}"/>
    <cellStyle name="20% - Accent1 3 2 2 3 3 3 3 2 2" xfId="17621" xr:uid="{C31C2CDA-2CCA-4DAC-9769-35A908F62E1A}"/>
    <cellStyle name="20% - Accent1 3 2 2 3 3 3 3 2 2 2" xfId="17622" xr:uid="{AE1E8FA3-38B3-4F49-9DE2-26EF18712287}"/>
    <cellStyle name="20% - Accent1 3 2 2 3 3 3 3 2 3" xfId="17623" xr:uid="{1BAC1482-43F1-42F6-8E45-F7C38F315C17}"/>
    <cellStyle name="20% - Accent1 3 2 2 3 3 3 3 3" xfId="17624" xr:uid="{D809C307-8654-4278-A7B7-05E5D94F93F2}"/>
    <cellStyle name="20% - Accent1 3 2 2 3 3 3 3 3 2" xfId="17625" xr:uid="{7A7F9DA9-6C70-4B4E-B689-32045D40D4BA}"/>
    <cellStyle name="20% - Accent1 3 2 2 3 3 3 3 4" xfId="17626" xr:uid="{4F99DA0F-639B-420B-8A7D-D59C89A16AB0}"/>
    <cellStyle name="20% - Accent1 3 2 2 3 3 3 4" xfId="17627" xr:uid="{68E77269-C7A0-45AB-90AE-8A2B907FFC04}"/>
    <cellStyle name="20% - Accent1 3 2 2 3 3 3 4 2" xfId="17628" xr:uid="{4A1E4094-FF67-44A6-8125-A23E6D199035}"/>
    <cellStyle name="20% - Accent1 3 2 2 3 3 3 4 2 2" xfId="17629" xr:uid="{A37DEBB9-AADE-445A-A9F9-D8E412642EDC}"/>
    <cellStyle name="20% - Accent1 3 2 2 3 3 3 4 2 2 2" xfId="17630" xr:uid="{1B5F9DB8-C231-4D2F-8477-12664CBF8F76}"/>
    <cellStyle name="20% - Accent1 3 2 2 3 3 3 4 2 3" xfId="17631" xr:uid="{07EA03C9-A82C-4C93-A18F-F03940026D22}"/>
    <cellStyle name="20% - Accent1 3 2 2 3 3 3 4 3" xfId="17632" xr:uid="{5CA9C234-9121-418D-8F64-CB57A6942CD1}"/>
    <cellStyle name="20% - Accent1 3 2 2 3 3 3 4 3 2" xfId="17633" xr:uid="{28D89E3D-3CD3-45AC-9F58-3D5A10C0047A}"/>
    <cellStyle name="20% - Accent1 3 2 2 3 3 3 4 4" xfId="17634" xr:uid="{8F82EED6-1726-4A13-8ABE-AC4326A52C86}"/>
    <cellStyle name="20% - Accent1 3 2 2 3 3 3 5" xfId="17635" xr:uid="{1BD032A6-8E0C-4372-A9B2-341B43AA303A}"/>
    <cellStyle name="20% - Accent1 3 2 2 3 3 3 5 2" xfId="17636" xr:uid="{46BCED2D-799E-4F09-AD8F-27B4AE3311DD}"/>
    <cellStyle name="20% - Accent1 3 2 2 3 3 3 5 2 2" xfId="17637" xr:uid="{256D5CB4-41DC-4E4B-A892-B3F0A6BF1BC2}"/>
    <cellStyle name="20% - Accent1 3 2 2 3 3 3 5 3" xfId="17638" xr:uid="{1114F06C-0BD9-4B1F-A1C3-D4DFA3F56E9B}"/>
    <cellStyle name="20% - Accent1 3 2 2 3 3 3 6" xfId="17639" xr:uid="{8237C329-CF53-45AD-A1F4-4D8A336A10DB}"/>
    <cellStyle name="20% - Accent1 3 2 2 3 3 3 6 2" xfId="17640" xr:uid="{20DC7424-479A-4469-B33A-B93028944632}"/>
    <cellStyle name="20% - Accent1 3 2 2 3 3 3 6 2 2" xfId="17641" xr:uid="{6F4E49C6-B053-49CC-BFB5-F05D49466C1B}"/>
    <cellStyle name="20% - Accent1 3 2 2 3 3 3 6 3" xfId="17642" xr:uid="{75C93EED-68AA-45EF-A06F-A2318C7CD040}"/>
    <cellStyle name="20% - Accent1 3 2 2 3 3 3 7" xfId="17643" xr:uid="{E8BFCA5F-DA3B-4F31-82D2-36371E77F595}"/>
    <cellStyle name="20% - Accent1 3 2 2 3 3 3 7 2" xfId="17644" xr:uid="{B00283B2-4558-4E92-BE92-9A393B71C381}"/>
    <cellStyle name="20% - Accent1 3 2 2 3 3 3 8" xfId="17645" xr:uid="{E27AA649-8ABB-4C20-AC83-55F098ED7066}"/>
    <cellStyle name="20% - Accent1 3 2 2 3 3 3 8 2" xfId="17646" xr:uid="{D790EF3D-AD87-42EA-89BE-A7E3B43241C8}"/>
    <cellStyle name="20% - Accent1 3 2 2 3 3 3 9" xfId="17647" xr:uid="{E3D1F310-62E0-4286-9955-AD19515C6B19}"/>
    <cellStyle name="20% - Accent1 3 2 2 3 3 4" xfId="17648" xr:uid="{7BB20341-F40E-428A-BCF6-A2342FEEF59B}"/>
    <cellStyle name="20% - Accent1 3 2 2 3 3 4 2" xfId="17649" xr:uid="{B2CB41D5-3D48-4A2B-8627-16FEF0929D7B}"/>
    <cellStyle name="20% - Accent1 3 2 2 3 3 4 2 2" xfId="17650" xr:uid="{50E1F19D-E942-471D-AFAD-DC16D7CD43EB}"/>
    <cellStyle name="20% - Accent1 3 2 2 3 3 4 2 2 2" xfId="17651" xr:uid="{86B7D394-1F31-4B23-AB2E-0F742724FDA9}"/>
    <cellStyle name="20% - Accent1 3 2 2 3 3 4 2 3" xfId="17652" xr:uid="{98EFBAA6-FE23-4A50-9C46-5AA2FD2FCC17}"/>
    <cellStyle name="20% - Accent1 3 2 2 3 3 4 3" xfId="17653" xr:uid="{6DEB9DB9-3F71-454B-87D4-0A2AC544DABA}"/>
    <cellStyle name="20% - Accent1 3 2 2 3 3 4 3 2" xfId="17654" xr:uid="{6195B407-B856-4F81-BE2A-C603F80AE6B6}"/>
    <cellStyle name="20% - Accent1 3 2 2 3 3 4 4" xfId="17655" xr:uid="{185B30CF-9C0E-4E08-BBB0-3216B015B5A3}"/>
    <cellStyle name="20% - Accent1 3 2 2 3 3 5" xfId="17656" xr:uid="{D93C65FA-8984-4223-AFB7-EDF6D127DA02}"/>
    <cellStyle name="20% - Accent1 3 2 2 3 3 5 2" xfId="17657" xr:uid="{6D2377B8-F5B6-4E15-BF18-E33F2B1F859E}"/>
    <cellStyle name="20% - Accent1 3 2 2 3 3 5 2 2" xfId="17658" xr:uid="{E6E58072-B8B8-4432-8403-BD9112CB0FC9}"/>
    <cellStyle name="20% - Accent1 3 2 2 3 3 5 2 2 2" xfId="17659" xr:uid="{72D6E99E-6A84-4AF0-81C1-9D2CF1642098}"/>
    <cellStyle name="20% - Accent1 3 2 2 3 3 5 2 3" xfId="17660" xr:uid="{A8B344FE-A673-4F14-83E2-D13BF2128489}"/>
    <cellStyle name="20% - Accent1 3 2 2 3 3 5 3" xfId="17661" xr:uid="{16369555-2875-4823-8E3F-B593855C055A}"/>
    <cellStyle name="20% - Accent1 3 2 2 3 3 5 3 2" xfId="17662" xr:uid="{C12402CB-DEC2-4AB3-A6BB-75B944827B83}"/>
    <cellStyle name="20% - Accent1 3 2 2 3 3 5 4" xfId="17663" xr:uid="{D75DB483-F170-46E3-8031-D7BA70E06F3C}"/>
    <cellStyle name="20% - Accent1 3 2 2 3 3 6" xfId="17664" xr:uid="{17CEF084-05ED-4254-BF3C-FDDF3ECBA406}"/>
    <cellStyle name="20% - Accent1 3 2 2 3 3 6 2" xfId="17665" xr:uid="{1E19BD96-5576-4085-BCA8-12D66FE96A38}"/>
    <cellStyle name="20% - Accent1 3 2 2 3 3 6 2 2" xfId="17666" xr:uid="{B4083A61-C357-4F6F-A4CA-C4CABCDE48B7}"/>
    <cellStyle name="20% - Accent1 3 2 2 3 3 6 2 2 2" xfId="17667" xr:uid="{CB7BEB2A-2FC0-4670-9A87-E6EEDEA9F787}"/>
    <cellStyle name="20% - Accent1 3 2 2 3 3 6 2 3" xfId="17668" xr:uid="{303328FC-5BAC-421C-9DB6-54CFBF76FFFE}"/>
    <cellStyle name="20% - Accent1 3 2 2 3 3 6 3" xfId="17669" xr:uid="{17E4C010-4097-46D5-879F-C1933A064A52}"/>
    <cellStyle name="20% - Accent1 3 2 2 3 3 6 3 2" xfId="17670" xr:uid="{011B21B0-1D40-4398-8F41-6659DEDE43C4}"/>
    <cellStyle name="20% - Accent1 3 2 2 3 3 6 4" xfId="17671" xr:uid="{CB11D1CB-B719-4634-A938-2C72953C8DFD}"/>
    <cellStyle name="20% - Accent1 3 2 2 3 3 7" xfId="17672" xr:uid="{5558403F-5CB0-4463-8ECA-9C3F0EBD20FB}"/>
    <cellStyle name="20% - Accent1 3 2 2 3 3 7 2" xfId="17673" xr:uid="{42A4F875-A1C7-4666-9E4C-8D241A4B01A8}"/>
    <cellStyle name="20% - Accent1 3 2 2 3 3 7 2 2" xfId="17674" xr:uid="{C0C3CC3E-6FD9-4EEA-915C-C2A69AD3E5AC}"/>
    <cellStyle name="20% - Accent1 3 2 2 3 3 7 3" xfId="17675" xr:uid="{48FC0AC6-7FD1-4856-BDB3-9CA0336421B9}"/>
    <cellStyle name="20% - Accent1 3 2 2 3 3 8" xfId="17676" xr:uid="{11BA7A7B-7713-45B4-B0C8-0B0B34C4CB18}"/>
    <cellStyle name="20% - Accent1 3 2 2 3 3 8 2" xfId="17677" xr:uid="{3E87341C-DD68-488B-90B1-AD672FC84278}"/>
    <cellStyle name="20% - Accent1 3 2 2 3 3 8 2 2" xfId="17678" xr:uid="{1B90CC6D-EAB4-4865-A70F-2F07BD1C722E}"/>
    <cellStyle name="20% - Accent1 3 2 2 3 3 8 3" xfId="17679" xr:uid="{03CFBA52-6F02-4129-A8F9-F21BECF1B93A}"/>
    <cellStyle name="20% - Accent1 3 2 2 3 3 9" xfId="17680" xr:uid="{663257EC-7BCE-4938-AEE0-ED79B5689CA3}"/>
    <cellStyle name="20% - Accent1 3 2 2 3 3 9 2" xfId="17681" xr:uid="{43B18F92-D57E-4D37-81E6-A3A1DBBBA183}"/>
    <cellStyle name="20% - Accent1 3 2 2 3 4" xfId="17682" xr:uid="{D6CB08DF-0771-4C69-8C54-B0C407FDCF16}"/>
    <cellStyle name="20% - Accent1 3 2 2 3 4 10" xfId="17683" xr:uid="{CFFDD2F6-3D1A-41CB-B70A-2D9AD2E03F29}"/>
    <cellStyle name="20% - Accent1 3 2 2 3 4 10 2" xfId="17684" xr:uid="{8C6E51D9-373B-425B-A4FA-1B3E8C5D3310}"/>
    <cellStyle name="20% - Accent1 3 2 2 3 4 11" xfId="17685" xr:uid="{00386FC5-1D78-4441-9388-D03FDC2AE682}"/>
    <cellStyle name="20% - Accent1 3 2 2 3 4 2" xfId="17686" xr:uid="{EF32B9DD-3417-4A2C-BC44-478D08945618}"/>
    <cellStyle name="20% - Accent1 3 2 2 3 4 2 2" xfId="17687" xr:uid="{22392D2B-436D-4148-AC9F-F03973C49599}"/>
    <cellStyle name="20% - Accent1 3 2 2 3 4 2 2 2" xfId="17688" xr:uid="{67C96085-7CBF-4317-B898-AB056CF30225}"/>
    <cellStyle name="20% - Accent1 3 2 2 3 4 2 2 2 2" xfId="17689" xr:uid="{D56ACE22-05CE-442B-A434-BCF0B75DE221}"/>
    <cellStyle name="20% - Accent1 3 2 2 3 4 2 2 2 2 2" xfId="17690" xr:uid="{33F877AC-836F-4200-97A3-E73DFB95E9F2}"/>
    <cellStyle name="20% - Accent1 3 2 2 3 4 2 2 2 3" xfId="17691" xr:uid="{1EE82703-8A02-49BC-BEBB-5843976FD8BE}"/>
    <cellStyle name="20% - Accent1 3 2 2 3 4 2 2 3" xfId="17692" xr:uid="{A9544E04-0B0B-4719-98D3-D52DC882DC7D}"/>
    <cellStyle name="20% - Accent1 3 2 2 3 4 2 2 3 2" xfId="17693" xr:uid="{EFCE4435-6013-4E5F-A7A9-8FD6AC695DD4}"/>
    <cellStyle name="20% - Accent1 3 2 2 3 4 2 2 4" xfId="17694" xr:uid="{01D5B0AE-9CF1-4212-9B57-500973BCE8DD}"/>
    <cellStyle name="20% - Accent1 3 2 2 3 4 2 3" xfId="17695" xr:uid="{5A499AE4-09DB-4C5D-8DD6-85EC070CE9E6}"/>
    <cellStyle name="20% - Accent1 3 2 2 3 4 2 3 2" xfId="17696" xr:uid="{EF1B827E-282F-4169-BA68-CD92A94F53BF}"/>
    <cellStyle name="20% - Accent1 3 2 2 3 4 2 3 2 2" xfId="17697" xr:uid="{64949E6C-6E5A-4352-AF32-A048E920D9EC}"/>
    <cellStyle name="20% - Accent1 3 2 2 3 4 2 3 2 2 2" xfId="17698" xr:uid="{59950C04-8E75-4AED-8916-A1D14158A84B}"/>
    <cellStyle name="20% - Accent1 3 2 2 3 4 2 3 2 3" xfId="17699" xr:uid="{01119A79-9D22-454E-9FF2-2BC7E7FEBF52}"/>
    <cellStyle name="20% - Accent1 3 2 2 3 4 2 3 3" xfId="17700" xr:uid="{72E9C095-144C-461E-A2E4-DE5BA9533B2E}"/>
    <cellStyle name="20% - Accent1 3 2 2 3 4 2 3 3 2" xfId="17701" xr:uid="{BF282931-3E48-4D7F-9C8D-7D3DB11A4597}"/>
    <cellStyle name="20% - Accent1 3 2 2 3 4 2 3 4" xfId="17702" xr:uid="{DE7F4A20-AB18-4A01-BD65-FA79BCB66273}"/>
    <cellStyle name="20% - Accent1 3 2 2 3 4 2 4" xfId="17703" xr:uid="{20945665-ACC4-48B3-973B-AD2ED84212F7}"/>
    <cellStyle name="20% - Accent1 3 2 2 3 4 2 4 2" xfId="17704" xr:uid="{D1C12952-C6A5-4102-A4BF-5A35A2A8BA8C}"/>
    <cellStyle name="20% - Accent1 3 2 2 3 4 2 4 2 2" xfId="17705" xr:uid="{4AC1DBDD-9E33-4F6D-915C-5265903A09A6}"/>
    <cellStyle name="20% - Accent1 3 2 2 3 4 2 4 2 2 2" xfId="17706" xr:uid="{2A3869C0-E6DF-41FA-897F-EED83FB618F9}"/>
    <cellStyle name="20% - Accent1 3 2 2 3 4 2 4 2 3" xfId="17707" xr:uid="{C3B10E29-F422-46F8-ADBF-F7B6F67176B8}"/>
    <cellStyle name="20% - Accent1 3 2 2 3 4 2 4 3" xfId="17708" xr:uid="{B6B02B07-C2E4-4ADE-8104-5945A718FD2B}"/>
    <cellStyle name="20% - Accent1 3 2 2 3 4 2 4 3 2" xfId="17709" xr:uid="{4DC87FC7-5E5A-4722-A748-766C67E67B60}"/>
    <cellStyle name="20% - Accent1 3 2 2 3 4 2 4 4" xfId="17710" xr:uid="{842EB96F-FC7F-43D8-A703-7B2F19C60738}"/>
    <cellStyle name="20% - Accent1 3 2 2 3 4 2 5" xfId="17711" xr:uid="{923FAC1C-46E0-470D-BD71-2445BF0F15DE}"/>
    <cellStyle name="20% - Accent1 3 2 2 3 4 2 5 2" xfId="17712" xr:uid="{E1D84071-5CFB-48BD-A72A-17DDDF942B0A}"/>
    <cellStyle name="20% - Accent1 3 2 2 3 4 2 5 2 2" xfId="17713" xr:uid="{5EACFA7D-B0C9-4815-ACD7-0BC1BDAB37F0}"/>
    <cellStyle name="20% - Accent1 3 2 2 3 4 2 5 3" xfId="17714" xr:uid="{453A0C59-C87C-464A-AE2D-71300672AEB6}"/>
    <cellStyle name="20% - Accent1 3 2 2 3 4 2 6" xfId="17715" xr:uid="{E2A6525D-AF7D-4D32-90DC-872E43CDCB6D}"/>
    <cellStyle name="20% - Accent1 3 2 2 3 4 2 6 2" xfId="17716" xr:uid="{91F6CB5E-C30F-4694-8A6E-A3B601012858}"/>
    <cellStyle name="20% - Accent1 3 2 2 3 4 2 6 2 2" xfId="17717" xr:uid="{35A3D6A7-2E7E-461A-B489-AFE98E4301B2}"/>
    <cellStyle name="20% - Accent1 3 2 2 3 4 2 6 3" xfId="17718" xr:uid="{FF4CCF2C-E22E-4FE7-A9EE-1B2A7A693076}"/>
    <cellStyle name="20% - Accent1 3 2 2 3 4 2 7" xfId="17719" xr:uid="{160C7BF8-BD54-445C-B3B7-7CC1E64F09C1}"/>
    <cellStyle name="20% - Accent1 3 2 2 3 4 2 7 2" xfId="17720" xr:uid="{25007D85-58A9-4682-B506-A98E8FF8CE3A}"/>
    <cellStyle name="20% - Accent1 3 2 2 3 4 2 8" xfId="17721" xr:uid="{9E8C96DF-4D97-40B2-BA99-A67EBCA86292}"/>
    <cellStyle name="20% - Accent1 3 2 2 3 4 2 8 2" xfId="17722" xr:uid="{3906F8D8-A727-4E13-85BA-95444A43A798}"/>
    <cellStyle name="20% - Accent1 3 2 2 3 4 2 9" xfId="17723" xr:uid="{D3A375BF-8BB4-46C7-BB56-4DC0C441A5F7}"/>
    <cellStyle name="20% - Accent1 3 2 2 3 4 3" xfId="17724" xr:uid="{92084D9A-7D35-474F-85AF-81FF979B0640}"/>
    <cellStyle name="20% - Accent1 3 2 2 3 4 3 2" xfId="17725" xr:uid="{076F8D2D-988C-4492-99AB-44266220FB2F}"/>
    <cellStyle name="20% - Accent1 3 2 2 3 4 3 2 2" xfId="17726" xr:uid="{6F674F4A-2442-4197-95E3-C72CB5F0C047}"/>
    <cellStyle name="20% - Accent1 3 2 2 3 4 3 2 2 2" xfId="17727" xr:uid="{CB2D467C-5B38-4891-AFA9-DF8E84A67F98}"/>
    <cellStyle name="20% - Accent1 3 2 2 3 4 3 2 2 2 2" xfId="17728" xr:uid="{C355CA16-C2DC-4569-A734-D6AC72EEED2D}"/>
    <cellStyle name="20% - Accent1 3 2 2 3 4 3 2 2 3" xfId="17729" xr:uid="{3FD0A617-3431-474A-A225-E17C317AC015}"/>
    <cellStyle name="20% - Accent1 3 2 2 3 4 3 2 3" xfId="17730" xr:uid="{D5FFC7D0-D2E9-4229-8401-5B97181FC8DE}"/>
    <cellStyle name="20% - Accent1 3 2 2 3 4 3 2 3 2" xfId="17731" xr:uid="{94485537-FA05-4BAC-ADA2-C770924B94D9}"/>
    <cellStyle name="20% - Accent1 3 2 2 3 4 3 2 4" xfId="17732" xr:uid="{F51F0F4B-B09B-4923-9DBD-3A150B2E673A}"/>
    <cellStyle name="20% - Accent1 3 2 2 3 4 3 3" xfId="17733" xr:uid="{AAB312C1-3C62-418A-A700-589DB60FA726}"/>
    <cellStyle name="20% - Accent1 3 2 2 3 4 3 3 2" xfId="17734" xr:uid="{D9F06082-D7D9-4143-AE67-3399A4DFC11D}"/>
    <cellStyle name="20% - Accent1 3 2 2 3 4 3 3 2 2" xfId="17735" xr:uid="{D738DE04-0931-4CAA-B1C3-5367EF15454E}"/>
    <cellStyle name="20% - Accent1 3 2 2 3 4 3 3 2 2 2" xfId="17736" xr:uid="{9B2EA4A8-5375-449E-BB0F-FC55613A1CD4}"/>
    <cellStyle name="20% - Accent1 3 2 2 3 4 3 3 2 3" xfId="17737" xr:uid="{C9B57F83-7378-450F-8BBF-4D2FF9E6580D}"/>
    <cellStyle name="20% - Accent1 3 2 2 3 4 3 3 3" xfId="17738" xr:uid="{19AC9BDD-C515-4730-BB81-57A04A47C93C}"/>
    <cellStyle name="20% - Accent1 3 2 2 3 4 3 3 3 2" xfId="17739" xr:uid="{3F0E3B6B-4FE1-42B5-B50E-3D1609A02101}"/>
    <cellStyle name="20% - Accent1 3 2 2 3 4 3 3 4" xfId="17740" xr:uid="{631375E3-6F7F-4B11-BD96-AD1725C48272}"/>
    <cellStyle name="20% - Accent1 3 2 2 3 4 3 4" xfId="17741" xr:uid="{AF85920E-2E09-4325-A978-228D705A5882}"/>
    <cellStyle name="20% - Accent1 3 2 2 3 4 3 4 2" xfId="17742" xr:uid="{7C5D64A0-E52A-4E72-B99A-D2FA90E6A3B4}"/>
    <cellStyle name="20% - Accent1 3 2 2 3 4 3 4 2 2" xfId="17743" xr:uid="{6BBB313A-6350-4CCE-AA76-444AD059518F}"/>
    <cellStyle name="20% - Accent1 3 2 2 3 4 3 4 2 2 2" xfId="17744" xr:uid="{AE1837A6-B991-4270-8FD2-8061DA2A9692}"/>
    <cellStyle name="20% - Accent1 3 2 2 3 4 3 4 2 3" xfId="17745" xr:uid="{A066A21D-1465-472A-AF7E-4F2B801D424A}"/>
    <cellStyle name="20% - Accent1 3 2 2 3 4 3 4 3" xfId="17746" xr:uid="{1D078010-38FD-43BE-A32B-4A92F5681BE4}"/>
    <cellStyle name="20% - Accent1 3 2 2 3 4 3 4 3 2" xfId="17747" xr:uid="{C95281A7-B1F5-4140-B5E3-1C3D8537EC69}"/>
    <cellStyle name="20% - Accent1 3 2 2 3 4 3 4 4" xfId="17748" xr:uid="{6872D452-6311-41A6-8CF3-AA39F9F65E0F}"/>
    <cellStyle name="20% - Accent1 3 2 2 3 4 3 5" xfId="17749" xr:uid="{04723B28-F18D-4C96-90B1-56BC98B1AE5C}"/>
    <cellStyle name="20% - Accent1 3 2 2 3 4 3 5 2" xfId="17750" xr:uid="{2443852D-EDB2-4EFB-B228-101B3D136593}"/>
    <cellStyle name="20% - Accent1 3 2 2 3 4 3 5 2 2" xfId="17751" xr:uid="{3D019750-C5BB-4125-826D-638D7383B6DA}"/>
    <cellStyle name="20% - Accent1 3 2 2 3 4 3 5 3" xfId="17752" xr:uid="{C052C8E7-2BCA-4C28-A411-EDCF2376CD3F}"/>
    <cellStyle name="20% - Accent1 3 2 2 3 4 3 6" xfId="17753" xr:uid="{76099184-A500-4F41-824B-4B5063EBBC36}"/>
    <cellStyle name="20% - Accent1 3 2 2 3 4 3 6 2" xfId="17754" xr:uid="{763CE457-8889-4637-B513-F9E99CA8D12D}"/>
    <cellStyle name="20% - Accent1 3 2 2 3 4 3 6 2 2" xfId="17755" xr:uid="{93FA7BB6-6899-4CDB-84F4-8495EFF3F4B3}"/>
    <cellStyle name="20% - Accent1 3 2 2 3 4 3 6 3" xfId="17756" xr:uid="{BAEE9F7B-631E-4916-951A-3E8C966B9FB2}"/>
    <cellStyle name="20% - Accent1 3 2 2 3 4 3 7" xfId="17757" xr:uid="{CE348C84-CF6F-42E0-A7B5-C11ED9DA5767}"/>
    <cellStyle name="20% - Accent1 3 2 2 3 4 3 7 2" xfId="17758" xr:uid="{AB3589C5-980A-4CD6-8EB4-C2AF886229EF}"/>
    <cellStyle name="20% - Accent1 3 2 2 3 4 3 8" xfId="17759" xr:uid="{8A90073C-A3A7-42A8-B70C-AA3565E7E9CF}"/>
    <cellStyle name="20% - Accent1 3 2 2 3 4 3 8 2" xfId="17760" xr:uid="{7E3D22ED-4954-431A-A4E4-41C073A27578}"/>
    <cellStyle name="20% - Accent1 3 2 2 3 4 3 9" xfId="17761" xr:uid="{E0FBDA78-5E4A-4753-9E6C-0310BAEF77C8}"/>
    <cellStyle name="20% - Accent1 3 2 2 3 4 4" xfId="17762" xr:uid="{21F86B17-530B-4858-8734-A0AD483FE098}"/>
    <cellStyle name="20% - Accent1 3 2 2 3 4 4 2" xfId="17763" xr:uid="{9CD0EE95-E7D9-44F1-BD79-D926EB8D999B}"/>
    <cellStyle name="20% - Accent1 3 2 2 3 4 4 2 2" xfId="17764" xr:uid="{2FE9F509-9FED-4345-B4D0-4871E82FE215}"/>
    <cellStyle name="20% - Accent1 3 2 2 3 4 4 2 2 2" xfId="17765" xr:uid="{A84171CC-1A9F-4F27-9F36-D37BCA474241}"/>
    <cellStyle name="20% - Accent1 3 2 2 3 4 4 2 3" xfId="17766" xr:uid="{BCA89130-F68B-44DB-9D09-062B7F9F5BA3}"/>
    <cellStyle name="20% - Accent1 3 2 2 3 4 4 3" xfId="17767" xr:uid="{79E22F47-7787-40B5-8C63-6DF79792EF6D}"/>
    <cellStyle name="20% - Accent1 3 2 2 3 4 4 3 2" xfId="17768" xr:uid="{C5BE20D4-678A-476D-8CAE-9E44147175C9}"/>
    <cellStyle name="20% - Accent1 3 2 2 3 4 4 4" xfId="17769" xr:uid="{92F7DFF1-BBC2-4775-B156-2092B192C771}"/>
    <cellStyle name="20% - Accent1 3 2 2 3 4 5" xfId="17770" xr:uid="{6ECEE838-BC29-4FA8-AF68-281DC474143F}"/>
    <cellStyle name="20% - Accent1 3 2 2 3 4 5 2" xfId="17771" xr:uid="{B3404339-3BC7-48D0-8C59-0010B96B1EEF}"/>
    <cellStyle name="20% - Accent1 3 2 2 3 4 5 2 2" xfId="17772" xr:uid="{299FA074-C293-4D75-9D6E-128E5EB12531}"/>
    <cellStyle name="20% - Accent1 3 2 2 3 4 5 2 2 2" xfId="17773" xr:uid="{975A45FA-9DBE-4B7B-B65C-557F7D495D4D}"/>
    <cellStyle name="20% - Accent1 3 2 2 3 4 5 2 3" xfId="17774" xr:uid="{30EAAC86-4CDE-4AE2-9DCC-56FAECB0F128}"/>
    <cellStyle name="20% - Accent1 3 2 2 3 4 5 3" xfId="17775" xr:uid="{73C5E0E2-41AD-43BE-A5AA-037C5C71A750}"/>
    <cellStyle name="20% - Accent1 3 2 2 3 4 5 3 2" xfId="17776" xr:uid="{3A3683DE-C491-49C8-9E4F-FB39500C905D}"/>
    <cellStyle name="20% - Accent1 3 2 2 3 4 5 4" xfId="17777" xr:uid="{7894873B-637C-48F7-828A-EF2A837B00FF}"/>
    <cellStyle name="20% - Accent1 3 2 2 3 4 6" xfId="17778" xr:uid="{115510F8-C45F-4F1C-836E-77D77E963AFC}"/>
    <cellStyle name="20% - Accent1 3 2 2 3 4 6 2" xfId="17779" xr:uid="{3829DCB4-5D03-45D3-9B3C-4A7F39F86E41}"/>
    <cellStyle name="20% - Accent1 3 2 2 3 4 6 2 2" xfId="17780" xr:uid="{BA26B966-8644-4166-8323-E5CC337FB7BE}"/>
    <cellStyle name="20% - Accent1 3 2 2 3 4 6 2 2 2" xfId="17781" xr:uid="{EE484161-37AC-4543-B1CE-461F1EA43256}"/>
    <cellStyle name="20% - Accent1 3 2 2 3 4 6 2 3" xfId="17782" xr:uid="{9CED6FFE-24A5-402A-9EB7-9A3DBA38FC24}"/>
    <cellStyle name="20% - Accent1 3 2 2 3 4 6 3" xfId="17783" xr:uid="{79529DBD-4412-4CFE-8160-0E05EAF9D25B}"/>
    <cellStyle name="20% - Accent1 3 2 2 3 4 6 3 2" xfId="17784" xr:uid="{1D7BF8A9-06FC-4660-AC1F-BDA75086DFAA}"/>
    <cellStyle name="20% - Accent1 3 2 2 3 4 6 4" xfId="17785" xr:uid="{D8365651-5889-418D-9B48-5BCE6DC39723}"/>
    <cellStyle name="20% - Accent1 3 2 2 3 4 7" xfId="17786" xr:uid="{7DBEBDD6-1141-4F00-A26A-19FB9BD9F18F}"/>
    <cellStyle name="20% - Accent1 3 2 2 3 4 7 2" xfId="17787" xr:uid="{86F26CBE-2196-4455-AC67-DBF09C053D7B}"/>
    <cellStyle name="20% - Accent1 3 2 2 3 4 7 2 2" xfId="17788" xr:uid="{E0E101E6-EE52-42FE-9575-51EE852BCAD0}"/>
    <cellStyle name="20% - Accent1 3 2 2 3 4 7 3" xfId="17789" xr:uid="{24171219-CA3D-4BC1-A633-0AE413E4B91B}"/>
    <cellStyle name="20% - Accent1 3 2 2 3 4 8" xfId="17790" xr:uid="{4EE9D7DB-4E97-481D-9E60-27E0D391335C}"/>
    <cellStyle name="20% - Accent1 3 2 2 3 4 8 2" xfId="17791" xr:uid="{C35134C0-5F8E-456B-8E41-4EB690129343}"/>
    <cellStyle name="20% - Accent1 3 2 2 3 4 8 2 2" xfId="17792" xr:uid="{BBC9AB7B-097A-4CD7-B36D-71CF7FACF46C}"/>
    <cellStyle name="20% - Accent1 3 2 2 3 4 8 3" xfId="17793" xr:uid="{F81E51C8-921B-4991-9591-A9AB0706BF74}"/>
    <cellStyle name="20% - Accent1 3 2 2 3 4 9" xfId="17794" xr:uid="{7B25B7FD-1A2C-4C25-95B7-685D576B3529}"/>
    <cellStyle name="20% - Accent1 3 2 2 3 4 9 2" xfId="17795" xr:uid="{40909D71-2856-479C-9033-D3661B52EF42}"/>
    <cellStyle name="20% - Accent1 3 2 2 3 5" xfId="17796" xr:uid="{1B71971E-C51D-46A6-8EAF-F66DDEDD3005}"/>
    <cellStyle name="20% - Accent1 3 2 2 3 5 2" xfId="17797" xr:uid="{452B0FC3-88AC-45A2-82E7-12D493AB82F6}"/>
    <cellStyle name="20% - Accent1 3 2 2 3 5 2 2" xfId="17798" xr:uid="{CFD4BF4A-190F-46C3-AC28-4E5F29CEB1B5}"/>
    <cellStyle name="20% - Accent1 3 2 2 3 5 2 2 2" xfId="17799" xr:uid="{90CC5A05-7301-476C-9079-9644953FC75A}"/>
    <cellStyle name="20% - Accent1 3 2 2 3 5 2 2 2 2" xfId="17800" xr:uid="{165913A3-AE2A-4788-B93C-79F5FFC51177}"/>
    <cellStyle name="20% - Accent1 3 2 2 3 5 2 2 3" xfId="17801" xr:uid="{C8199943-FCB5-4CE3-AABA-C2A03F7A47E1}"/>
    <cellStyle name="20% - Accent1 3 2 2 3 5 2 3" xfId="17802" xr:uid="{7C18F86B-84E0-4682-ADEF-4D986E49757A}"/>
    <cellStyle name="20% - Accent1 3 2 2 3 5 2 3 2" xfId="17803" xr:uid="{B312F45A-CD2D-4F0E-8800-291D98F20AB4}"/>
    <cellStyle name="20% - Accent1 3 2 2 3 5 2 4" xfId="17804" xr:uid="{07236051-CEFA-49F7-A343-F732AC392FFD}"/>
    <cellStyle name="20% - Accent1 3 2 2 3 5 3" xfId="17805" xr:uid="{64467EF0-7B1A-4AF7-A8CF-6B0BEE2DF4B6}"/>
    <cellStyle name="20% - Accent1 3 2 2 3 5 3 2" xfId="17806" xr:uid="{B0D77475-D29C-41FB-8B22-B430FA96B392}"/>
    <cellStyle name="20% - Accent1 3 2 2 3 5 3 2 2" xfId="17807" xr:uid="{876C9941-599E-4692-82F8-C0E1CCFC0F91}"/>
    <cellStyle name="20% - Accent1 3 2 2 3 5 3 2 2 2" xfId="17808" xr:uid="{BE11F388-EB66-4E1B-80CE-85247D04AC53}"/>
    <cellStyle name="20% - Accent1 3 2 2 3 5 3 2 3" xfId="17809" xr:uid="{6840725E-538A-4C39-A7E0-69EE75776811}"/>
    <cellStyle name="20% - Accent1 3 2 2 3 5 3 3" xfId="17810" xr:uid="{7C5928E8-5BED-4F1D-A5B0-FF8014892749}"/>
    <cellStyle name="20% - Accent1 3 2 2 3 5 3 3 2" xfId="17811" xr:uid="{6F443372-D78B-4004-BE81-33565C182C5D}"/>
    <cellStyle name="20% - Accent1 3 2 2 3 5 3 4" xfId="17812" xr:uid="{778C9113-7EDB-45FA-A789-D3688D7630CD}"/>
    <cellStyle name="20% - Accent1 3 2 2 3 5 4" xfId="17813" xr:uid="{6531F49A-9F13-4459-B219-50F3C528F412}"/>
    <cellStyle name="20% - Accent1 3 2 2 3 5 4 2" xfId="17814" xr:uid="{28D20859-586D-469E-8D2E-7A3A6EAF32D6}"/>
    <cellStyle name="20% - Accent1 3 2 2 3 5 4 2 2" xfId="17815" xr:uid="{4C44A6E6-69A9-43D4-8FCA-9475A18BE4E5}"/>
    <cellStyle name="20% - Accent1 3 2 2 3 5 4 2 2 2" xfId="17816" xr:uid="{B4DBD17E-A90D-453F-A096-FBABEE9F4D42}"/>
    <cellStyle name="20% - Accent1 3 2 2 3 5 4 2 3" xfId="17817" xr:uid="{02B98314-3181-4D58-A0A3-7EAE91CDBA7E}"/>
    <cellStyle name="20% - Accent1 3 2 2 3 5 4 3" xfId="17818" xr:uid="{2667C3F7-3E9F-4247-A56F-B4D33A6B85B4}"/>
    <cellStyle name="20% - Accent1 3 2 2 3 5 4 3 2" xfId="17819" xr:uid="{6F520F75-7B59-4B18-B9D6-FE473747E2B5}"/>
    <cellStyle name="20% - Accent1 3 2 2 3 5 4 4" xfId="17820" xr:uid="{994C8A60-3E9E-408E-8318-1A9140195BC0}"/>
    <cellStyle name="20% - Accent1 3 2 2 3 5 5" xfId="17821" xr:uid="{FE452974-7FFD-4158-A79D-30AE3D393CD1}"/>
    <cellStyle name="20% - Accent1 3 2 2 3 5 5 2" xfId="17822" xr:uid="{04B3CE09-B4FD-4F10-A07F-8A044A753B55}"/>
    <cellStyle name="20% - Accent1 3 2 2 3 5 5 2 2" xfId="17823" xr:uid="{E17E9964-DF8B-4B13-A305-14574D6E48B9}"/>
    <cellStyle name="20% - Accent1 3 2 2 3 5 5 3" xfId="17824" xr:uid="{560B589A-3240-45CF-8FF4-F7606ABBB708}"/>
    <cellStyle name="20% - Accent1 3 2 2 3 5 6" xfId="17825" xr:uid="{71668A10-92F1-4FB1-B73B-A9CFEBCF5259}"/>
    <cellStyle name="20% - Accent1 3 2 2 3 5 6 2" xfId="17826" xr:uid="{2AD28074-DDA4-4B0C-B6AD-87F258B1830A}"/>
    <cellStyle name="20% - Accent1 3 2 2 3 5 6 2 2" xfId="17827" xr:uid="{7CD88945-6F39-4DFF-91FC-6267DC39D58C}"/>
    <cellStyle name="20% - Accent1 3 2 2 3 5 6 3" xfId="17828" xr:uid="{7EE6C1AD-F336-4CE3-AE28-AEFE1B40ABBE}"/>
    <cellStyle name="20% - Accent1 3 2 2 3 5 7" xfId="17829" xr:uid="{922189BD-9491-4E97-832F-EB465EB11414}"/>
    <cellStyle name="20% - Accent1 3 2 2 3 5 7 2" xfId="17830" xr:uid="{FEF381CB-EC10-477B-81F5-76B52EBCE9FD}"/>
    <cellStyle name="20% - Accent1 3 2 2 3 5 8" xfId="17831" xr:uid="{FBD5086A-1A34-4FEB-9FB4-E89FA14BCE92}"/>
    <cellStyle name="20% - Accent1 3 2 2 3 5 8 2" xfId="17832" xr:uid="{BFD1F802-BFD3-4092-BBE8-3223BF9EDBFC}"/>
    <cellStyle name="20% - Accent1 3 2 2 3 5 9" xfId="17833" xr:uid="{F417E25F-9A8A-4ED3-8245-19E043EF4BCA}"/>
    <cellStyle name="20% - Accent1 3 2 2 3 6" xfId="17834" xr:uid="{F4C8BF4B-DD6D-44A9-8464-1BF305123613}"/>
    <cellStyle name="20% - Accent1 3 2 2 3 6 2" xfId="17835" xr:uid="{B8426F80-E319-4F6F-9653-FC3825A48B89}"/>
    <cellStyle name="20% - Accent1 3 2 2 3 6 2 2" xfId="17836" xr:uid="{0CFE4826-5856-4CFA-A828-7D9D4B4A163E}"/>
    <cellStyle name="20% - Accent1 3 2 2 3 6 2 2 2" xfId="17837" xr:uid="{8DBA9B5F-F0C9-4057-A45B-0A286EAEC5E9}"/>
    <cellStyle name="20% - Accent1 3 2 2 3 6 2 2 2 2" xfId="17838" xr:uid="{364AFD30-AFB5-4713-8511-0139CF96E6EA}"/>
    <cellStyle name="20% - Accent1 3 2 2 3 6 2 2 3" xfId="17839" xr:uid="{49A8C35A-FABF-4640-B500-3112EB04F2D4}"/>
    <cellStyle name="20% - Accent1 3 2 2 3 6 2 3" xfId="17840" xr:uid="{FB671AB9-A9C4-419F-A9DF-B74820353AFF}"/>
    <cellStyle name="20% - Accent1 3 2 2 3 6 2 3 2" xfId="17841" xr:uid="{AF232A92-F357-40D3-9F56-6206B397D689}"/>
    <cellStyle name="20% - Accent1 3 2 2 3 6 2 4" xfId="17842" xr:uid="{9A396084-2AAA-421F-BE31-426653C4C032}"/>
    <cellStyle name="20% - Accent1 3 2 2 3 6 3" xfId="17843" xr:uid="{DFE5BB46-F044-45D9-8E4A-A39520F9DE3B}"/>
    <cellStyle name="20% - Accent1 3 2 2 3 6 3 2" xfId="17844" xr:uid="{1EC1A341-B1E6-4FAA-87A8-95EF32076504}"/>
    <cellStyle name="20% - Accent1 3 2 2 3 6 3 2 2" xfId="17845" xr:uid="{FA43E204-8B32-492B-807B-8E9DC3158EBB}"/>
    <cellStyle name="20% - Accent1 3 2 2 3 6 3 2 2 2" xfId="17846" xr:uid="{5A7DF245-E070-42CB-A244-AE59DAEFA325}"/>
    <cellStyle name="20% - Accent1 3 2 2 3 6 3 2 3" xfId="17847" xr:uid="{65217091-0427-4F90-941A-CA322C6AF42B}"/>
    <cellStyle name="20% - Accent1 3 2 2 3 6 3 3" xfId="17848" xr:uid="{C6E8021F-D07C-4009-BD4E-8DF5EE511D5B}"/>
    <cellStyle name="20% - Accent1 3 2 2 3 6 3 3 2" xfId="17849" xr:uid="{C5B82B4C-BB68-4C93-A6B8-9AFF67CCC386}"/>
    <cellStyle name="20% - Accent1 3 2 2 3 6 3 4" xfId="17850" xr:uid="{DDFC4E13-1314-4653-8843-EFF017704A03}"/>
    <cellStyle name="20% - Accent1 3 2 2 3 6 4" xfId="17851" xr:uid="{D0F4729E-5C73-4FCB-9E9B-A4BC7651F779}"/>
    <cellStyle name="20% - Accent1 3 2 2 3 6 4 2" xfId="17852" xr:uid="{3AA24E4C-0B90-4B5E-9A2F-DDE06878F9BA}"/>
    <cellStyle name="20% - Accent1 3 2 2 3 6 4 2 2" xfId="17853" xr:uid="{1D21BB75-D6F3-424E-9A8E-2834E2DE854D}"/>
    <cellStyle name="20% - Accent1 3 2 2 3 6 4 2 2 2" xfId="17854" xr:uid="{2CCF2C84-0F68-4076-A7CC-1AC0A451D43E}"/>
    <cellStyle name="20% - Accent1 3 2 2 3 6 4 2 3" xfId="17855" xr:uid="{AF083FE7-6C94-416F-A72F-B7EA2BCB7E0C}"/>
    <cellStyle name="20% - Accent1 3 2 2 3 6 4 3" xfId="17856" xr:uid="{F1C4B263-0172-435A-820B-8242074AA1AA}"/>
    <cellStyle name="20% - Accent1 3 2 2 3 6 4 3 2" xfId="17857" xr:uid="{70C935C0-217D-4FF6-B606-C815960367B8}"/>
    <cellStyle name="20% - Accent1 3 2 2 3 6 4 4" xfId="17858" xr:uid="{84DB81A1-DF14-4B38-93DF-0CCF3A9BC21A}"/>
    <cellStyle name="20% - Accent1 3 2 2 3 6 5" xfId="17859" xr:uid="{22A62C7E-3F99-49C2-9AC8-C20725FB5E7A}"/>
    <cellStyle name="20% - Accent1 3 2 2 3 6 5 2" xfId="17860" xr:uid="{F80AF9A2-B676-4CFD-8305-C28760EF1131}"/>
    <cellStyle name="20% - Accent1 3 2 2 3 6 5 2 2" xfId="17861" xr:uid="{2CAF9652-EAE8-482F-A6A3-E1C18CB58D9F}"/>
    <cellStyle name="20% - Accent1 3 2 2 3 6 5 3" xfId="17862" xr:uid="{CBB1D8F2-30A0-4094-A345-8DA55C65043A}"/>
    <cellStyle name="20% - Accent1 3 2 2 3 6 6" xfId="17863" xr:uid="{47DB83C6-FE62-4BEB-ABD9-7A7F5315CD60}"/>
    <cellStyle name="20% - Accent1 3 2 2 3 6 6 2" xfId="17864" xr:uid="{B38FD065-E14D-4370-90ED-C9E45BF2BAC4}"/>
    <cellStyle name="20% - Accent1 3 2 2 3 6 6 2 2" xfId="17865" xr:uid="{1721F9C5-BC0B-4A55-9413-7D5885473579}"/>
    <cellStyle name="20% - Accent1 3 2 2 3 6 6 3" xfId="17866" xr:uid="{0D455749-D4FD-4B6C-9B2A-FCE422441BB1}"/>
    <cellStyle name="20% - Accent1 3 2 2 3 6 7" xfId="17867" xr:uid="{DEDF3F7B-9E7B-49E2-90CA-253F48AC9FFF}"/>
    <cellStyle name="20% - Accent1 3 2 2 3 6 7 2" xfId="17868" xr:uid="{D03A8E06-4777-40EE-855A-B487597C30CC}"/>
    <cellStyle name="20% - Accent1 3 2 2 3 6 8" xfId="17869" xr:uid="{32782D43-AAC7-4438-A35F-7C1D29109BFD}"/>
    <cellStyle name="20% - Accent1 3 2 2 3 6 8 2" xfId="17870" xr:uid="{D77EF043-7A52-444E-B66F-5069E11ADE3F}"/>
    <cellStyle name="20% - Accent1 3 2 2 3 6 9" xfId="17871" xr:uid="{0C60513E-2E77-430D-B0BE-B24FDAF70721}"/>
    <cellStyle name="20% - Accent1 3 2 2 3 7" xfId="17872" xr:uid="{01E4EC92-A5E2-4CB6-BD26-DB9B1203265D}"/>
    <cellStyle name="20% - Accent1 3 2 2 3 7 2" xfId="17873" xr:uid="{E635635A-E6DA-40EE-B254-9385FE8B815E}"/>
    <cellStyle name="20% - Accent1 3 2 2 3 7 2 2" xfId="17874" xr:uid="{35D17288-63D3-4B12-B800-29129CDE7F42}"/>
    <cellStyle name="20% - Accent1 3 2 2 3 7 2 2 2" xfId="17875" xr:uid="{F67DC950-473A-4F7F-8485-714833BC9173}"/>
    <cellStyle name="20% - Accent1 3 2 2 3 7 2 3" xfId="17876" xr:uid="{19A062DA-A225-473A-99E9-A72CA5455C0C}"/>
    <cellStyle name="20% - Accent1 3 2 2 3 7 3" xfId="17877" xr:uid="{9FF0E0CD-81AC-4BA7-91FB-E3D5AC0213AC}"/>
    <cellStyle name="20% - Accent1 3 2 2 3 7 3 2" xfId="17878" xr:uid="{D61D1178-1E0B-4452-B879-5FEA9BD0178A}"/>
    <cellStyle name="20% - Accent1 3 2 2 3 7 4" xfId="17879" xr:uid="{90CE04DC-6AC4-4743-8A1D-C0A1A74ADE1C}"/>
    <cellStyle name="20% - Accent1 3 2 2 3 8" xfId="17880" xr:uid="{8B73EBDC-86CE-4ACC-9305-6E8A3D9DBAFF}"/>
    <cellStyle name="20% - Accent1 3 2 2 3 8 2" xfId="17881" xr:uid="{40F35602-6147-4626-A84A-D488CA5682A6}"/>
    <cellStyle name="20% - Accent1 3 2 2 3 8 2 2" xfId="17882" xr:uid="{0CEF4E90-E301-490B-A6D3-44ED3900960E}"/>
    <cellStyle name="20% - Accent1 3 2 2 3 8 2 2 2" xfId="17883" xr:uid="{0C94A1BE-2552-4333-BB1A-07078C80648E}"/>
    <cellStyle name="20% - Accent1 3 2 2 3 8 2 3" xfId="17884" xr:uid="{B2A4298F-D4D7-4A9F-8737-62AE77E3E9C2}"/>
    <cellStyle name="20% - Accent1 3 2 2 3 8 3" xfId="17885" xr:uid="{7ED843B9-680D-4600-AC9F-20B5CD8E8E66}"/>
    <cellStyle name="20% - Accent1 3 2 2 3 8 3 2" xfId="17886" xr:uid="{509C1015-67D5-471B-AF5F-B45666E4E7E0}"/>
    <cellStyle name="20% - Accent1 3 2 2 3 8 4" xfId="17887" xr:uid="{BB61A5CE-5514-43C5-BAC9-76597DE53A83}"/>
    <cellStyle name="20% - Accent1 3 2 2 3 9" xfId="17888" xr:uid="{C74D873D-069D-4F0B-A0EF-0DC74D4D505A}"/>
    <cellStyle name="20% - Accent1 3 2 2 3 9 2" xfId="17889" xr:uid="{254772B3-0FED-4EF2-B056-2CD9518F1609}"/>
    <cellStyle name="20% - Accent1 3 2 2 3 9 2 2" xfId="17890" xr:uid="{DE9D2E8C-8128-4825-A048-444891E00479}"/>
    <cellStyle name="20% - Accent1 3 2 2 3 9 2 2 2" xfId="17891" xr:uid="{AEAC5EB0-7CA9-48E0-AA0B-755EBAEB6726}"/>
    <cellStyle name="20% - Accent1 3 2 2 3 9 2 3" xfId="17892" xr:uid="{F80BC26A-8067-4A6B-87F2-8A13DCBB32D8}"/>
    <cellStyle name="20% - Accent1 3 2 2 3 9 3" xfId="17893" xr:uid="{6FB24740-6401-41CF-9339-D7DCEDA16D08}"/>
    <cellStyle name="20% - Accent1 3 2 2 3 9 3 2" xfId="17894" xr:uid="{A4DF5212-9942-460B-8FFD-F77DB5972890}"/>
    <cellStyle name="20% - Accent1 3 2 2 3 9 4" xfId="17895" xr:uid="{E6BB3C76-E4BF-4262-9B8C-584FE1E76C4E}"/>
    <cellStyle name="20% - Accent1 3 2 2 4" xfId="17896" xr:uid="{52C030C8-BA41-4C58-A274-605910A53000}"/>
    <cellStyle name="20% - Accent1 3 2 2 4 10" xfId="17897" xr:uid="{9EE186B2-7FDA-4F75-BC66-22A269BDE9C3}"/>
    <cellStyle name="20% - Accent1 3 2 2 4 10 2" xfId="17898" xr:uid="{4CCA4002-A7AA-4DC2-8DB2-279BC707BE63}"/>
    <cellStyle name="20% - Accent1 3 2 2 4 11" xfId="17899" xr:uid="{CBB24E81-9912-46E3-BB3D-964CA2E0F12E}"/>
    <cellStyle name="20% - Accent1 3 2 2 4 2" xfId="17900" xr:uid="{9B7B8F16-2E8E-48D6-BDF0-C11A76695D87}"/>
    <cellStyle name="20% - Accent1 3 2 2 4 2 2" xfId="17901" xr:uid="{87451CE3-AE57-47B7-9FD3-AD80687FD633}"/>
    <cellStyle name="20% - Accent1 3 2 2 4 2 2 2" xfId="17902" xr:uid="{23592006-CF06-47ED-9FD6-6E3E6D47BDE3}"/>
    <cellStyle name="20% - Accent1 3 2 2 4 2 2 2 2" xfId="17903" xr:uid="{4D932049-2C15-46CE-B2FA-C4A7F90F941C}"/>
    <cellStyle name="20% - Accent1 3 2 2 4 2 2 2 2 2" xfId="17904" xr:uid="{9E710887-314C-4165-847F-C994190C8CAD}"/>
    <cellStyle name="20% - Accent1 3 2 2 4 2 2 2 3" xfId="17905" xr:uid="{2F26E20D-E937-4099-AB2A-0C93DEC14184}"/>
    <cellStyle name="20% - Accent1 3 2 2 4 2 2 3" xfId="17906" xr:uid="{962030F5-652F-4FBE-B4DC-717637A47EC1}"/>
    <cellStyle name="20% - Accent1 3 2 2 4 2 2 3 2" xfId="17907" xr:uid="{A1D24321-A292-4400-AAE1-EBEE09A5B54B}"/>
    <cellStyle name="20% - Accent1 3 2 2 4 2 2 4" xfId="17908" xr:uid="{75DDD645-18A2-415A-97B8-2BCF989912CA}"/>
    <cellStyle name="20% - Accent1 3 2 2 4 2 3" xfId="17909" xr:uid="{DAEC8B8F-27E3-44AF-A6C8-CC2B9F5E0325}"/>
    <cellStyle name="20% - Accent1 3 2 2 4 2 3 2" xfId="17910" xr:uid="{F5FAE208-70EF-49B8-8771-A6EEF755FA7F}"/>
    <cellStyle name="20% - Accent1 3 2 2 4 2 3 2 2" xfId="17911" xr:uid="{46E55FFF-A17F-4ED5-AA06-651DFB300CA6}"/>
    <cellStyle name="20% - Accent1 3 2 2 4 2 3 2 2 2" xfId="17912" xr:uid="{AE69B424-9846-4926-90FA-45D9AB02439D}"/>
    <cellStyle name="20% - Accent1 3 2 2 4 2 3 2 3" xfId="17913" xr:uid="{AB814F75-BD69-4EB2-BCEB-E5A776121827}"/>
    <cellStyle name="20% - Accent1 3 2 2 4 2 3 3" xfId="17914" xr:uid="{ADFFA08C-E567-4291-A3BF-488BED90DF9E}"/>
    <cellStyle name="20% - Accent1 3 2 2 4 2 3 3 2" xfId="17915" xr:uid="{501C118E-6392-4E8C-8157-0BA9A7DC8DCC}"/>
    <cellStyle name="20% - Accent1 3 2 2 4 2 3 4" xfId="17916" xr:uid="{87195C33-46A5-43D9-BC33-70AE8D1D1927}"/>
    <cellStyle name="20% - Accent1 3 2 2 4 2 4" xfId="17917" xr:uid="{917E8DF4-EB03-448D-AB42-9602E82A48A9}"/>
    <cellStyle name="20% - Accent1 3 2 2 4 2 4 2" xfId="17918" xr:uid="{6FD5E9A9-B2A6-4F2C-A8B6-CFD90E95990D}"/>
    <cellStyle name="20% - Accent1 3 2 2 4 2 4 2 2" xfId="17919" xr:uid="{5400CB89-EBC1-4877-A1B8-B89FDD66FA05}"/>
    <cellStyle name="20% - Accent1 3 2 2 4 2 4 2 2 2" xfId="17920" xr:uid="{B3408B12-040C-45D9-992E-D9E8B98E6D12}"/>
    <cellStyle name="20% - Accent1 3 2 2 4 2 4 2 3" xfId="17921" xr:uid="{FE08B5AB-145A-437E-AB61-95BDF62965D5}"/>
    <cellStyle name="20% - Accent1 3 2 2 4 2 4 3" xfId="17922" xr:uid="{547FB1E0-9162-469A-8DC3-AE3E40C84E31}"/>
    <cellStyle name="20% - Accent1 3 2 2 4 2 4 3 2" xfId="17923" xr:uid="{9F018346-8935-46A1-A280-8A9901717582}"/>
    <cellStyle name="20% - Accent1 3 2 2 4 2 4 4" xfId="17924" xr:uid="{117E22EB-D86E-4460-BADF-DE0B097FD3EF}"/>
    <cellStyle name="20% - Accent1 3 2 2 4 2 5" xfId="17925" xr:uid="{E5C0B39C-361C-447B-8BCB-22FD113131EE}"/>
    <cellStyle name="20% - Accent1 3 2 2 4 2 5 2" xfId="17926" xr:uid="{B18B2604-4A60-4CC3-A536-81CB09586655}"/>
    <cellStyle name="20% - Accent1 3 2 2 4 2 5 2 2" xfId="17927" xr:uid="{2BD6BFB5-9FC3-44B1-899F-720A09F16BA8}"/>
    <cellStyle name="20% - Accent1 3 2 2 4 2 5 3" xfId="17928" xr:uid="{DD844FC9-9C9C-4385-95FB-DFAFE90DA02F}"/>
    <cellStyle name="20% - Accent1 3 2 2 4 2 6" xfId="17929" xr:uid="{781A6462-30DC-4BFD-AE93-8A595899B482}"/>
    <cellStyle name="20% - Accent1 3 2 2 4 2 6 2" xfId="17930" xr:uid="{8F7B6B2F-D44A-4980-9265-45D5E83F0D3D}"/>
    <cellStyle name="20% - Accent1 3 2 2 4 2 6 2 2" xfId="17931" xr:uid="{FCD43C3A-7220-4496-A170-B3D4C3B89301}"/>
    <cellStyle name="20% - Accent1 3 2 2 4 2 6 3" xfId="17932" xr:uid="{16E96DFB-15E6-4069-89C7-7D57ACEC5BB8}"/>
    <cellStyle name="20% - Accent1 3 2 2 4 2 7" xfId="17933" xr:uid="{116A8F0C-DB39-4AC2-8F95-38E0C372BF9D}"/>
    <cellStyle name="20% - Accent1 3 2 2 4 2 7 2" xfId="17934" xr:uid="{8C12BA80-9B1F-473D-B176-F03907607D8C}"/>
    <cellStyle name="20% - Accent1 3 2 2 4 2 8" xfId="17935" xr:uid="{B4E9B8F7-4262-4563-972A-F5D86C9D43F4}"/>
    <cellStyle name="20% - Accent1 3 2 2 4 2 8 2" xfId="17936" xr:uid="{5B14EE9F-9E29-4A0D-9834-D3F944AD41D1}"/>
    <cellStyle name="20% - Accent1 3 2 2 4 2 9" xfId="17937" xr:uid="{32DB8495-AA00-44AB-83B9-3035FF344856}"/>
    <cellStyle name="20% - Accent1 3 2 2 4 3" xfId="17938" xr:uid="{D656D484-EB11-445F-A888-EF01010B62A6}"/>
    <cellStyle name="20% - Accent1 3 2 2 4 3 2" xfId="17939" xr:uid="{494837EE-6671-4FA8-A5E9-63DF46D6A864}"/>
    <cellStyle name="20% - Accent1 3 2 2 4 3 2 2" xfId="17940" xr:uid="{15043A83-7824-44DD-AB90-D625D0FD1A56}"/>
    <cellStyle name="20% - Accent1 3 2 2 4 3 2 2 2" xfId="17941" xr:uid="{DDB1E271-1568-4EB1-AD0F-BE7488C8C8A5}"/>
    <cellStyle name="20% - Accent1 3 2 2 4 3 2 2 2 2" xfId="17942" xr:uid="{E5DFCDF0-5E1D-4BC8-B19F-C68C60DB3EDD}"/>
    <cellStyle name="20% - Accent1 3 2 2 4 3 2 2 3" xfId="17943" xr:uid="{C470A78D-8685-4D4B-BE37-CA41DFECC63D}"/>
    <cellStyle name="20% - Accent1 3 2 2 4 3 2 3" xfId="17944" xr:uid="{E9D2453C-855D-4439-AAB5-F8AE61AB4BF4}"/>
    <cellStyle name="20% - Accent1 3 2 2 4 3 2 3 2" xfId="17945" xr:uid="{6FE8BFA7-069D-43A0-903E-E35A3B199DFC}"/>
    <cellStyle name="20% - Accent1 3 2 2 4 3 2 4" xfId="17946" xr:uid="{4FD98ADF-A4C5-4845-95CC-2D21C0AEACDC}"/>
    <cellStyle name="20% - Accent1 3 2 2 4 3 3" xfId="17947" xr:uid="{25C05DCB-EC8E-4D8D-92D3-009157AA373E}"/>
    <cellStyle name="20% - Accent1 3 2 2 4 3 3 2" xfId="17948" xr:uid="{08753017-E23D-4F7D-A8D8-952F239F0093}"/>
    <cellStyle name="20% - Accent1 3 2 2 4 3 3 2 2" xfId="17949" xr:uid="{0144C074-6D2B-4FC6-9A52-DD23C0A927A3}"/>
    <cellStyle name="20% - Accent1 3 2 2 4 3 3 2 2 2" xfId="17950" xr:uid="{86DBBF4B-3549-4A6B-B7BF-D0E7D20BED9B}"/>
    <cellStyle name="20% - Accent1 3 2 2 4 3 3 2 3" xfId="17951" xr:uid="{40D7B758-CDF6-4848-9440-F0A856127DFD}"/>
    <cellStyle name="20% - Accent1 3 2 2 4 3 3 3" xfId="17952" xr:uid="{3629240C-1511-4A06-B0E6-BF6E4F0FAA6F}"/>
    <cellStyle name="20% - Accent1 3 2 2 4 3 3 3 2" xfId="17953" xr:uid="{5015EADA-04E4-4C1B-AD85-D31417738CD0}"/>
    <cellStyle name="20% - Accent1 3 2 2 4 3 3 4" xfId="17954" xr:uid="{5105C278-907C-4E95-AFB4-D96407CF7483}"/>
    <cellStyle name="20% - Accent1 3 2 2 4 3 4" xfId="17955" xr:uid="{661ACDB7-1EAC-412E-AACF-B0E0A29F7420}"/>
    <cellStyle name="20% - Accent1 3 2 2 4 3 4 2" xfId="17956" xr:uid="{C750A391-0451-44C0-81A1-5F46E4AF3BDD}"/>
    <cellStyle name="20% - Accent1 3 2 2 4 3 4 2 2" xfId="17957" xr:uid="{BFBAF1CA-7CA2-4567-9DC8-81C5EB49C07B}"/>
    <cellStyle name="20% - Accent1 3 2 2 4 3 4 2 2 2" xfId="17958" xr:uid="{4624EDAB-1594-42FC-B8B7-DF7549CB672A}"/>
    <cellStyle name="20% - Accent1 3 2 2 4 3 4 2 3" xfId="17959" xr:uid="{1E3B4386-1EE3-4683-9D21-B5E4AB32DAAC}"/>
    <cellStyle name="20% - Accent1 3 2 2 4 3 4 3" xfId="17960" xr:uid="{82A69BA1-3A70-431F-8443-B490D1C1FF86}"/>
    <cellStyle name="20% - Accent1 3 2 2 4 3 4 3 2" xfId="17961" xr:uid="{94982406-D149-4D9C-B447-B44C9FB86BDA}"/>
    <cellStyle name="20% - Accent1 3 2 2 4 3 4 4" xfId="17962" xr:uid="{AA2EC32A-AE47-44A9-8D44-25B72F983E14}"/>
    <cellStyle name="20% - Accent1 3 2 2 4 3 5" xfId="17963" xr:uid="{321FB2E3-36BC-4C72-8E8E-BDAC89B0D73F}"/>
    <cellStyle name="20% - Accent1 3 2 2 4 3 5 2" xfId="17964" xr:uid="{AFA09ACC-BBEC-49E8-8E7C-05DCCE57D325}"/>
    <cellStyle name="20% - Accent1 3 2 2 4 3 5 2 2" xfId="17965" xr:uid="{C0EB05B8-D413-4D91-87E3-EBFB1758513B}"/>
    <cellStyle name="20% - Accent1 3 2 2 4 3 5 3" xfId="17966" xr:uid="{13C39F04-9E06-4F52-8602-577C8F755B30}"/>
    <cellStyle name="20% - Accent1 3 2 2 4 3 6" xfId="17967" xr:uid="{2010E8A1-D366-4971-9FDD-B402C90322C7}"/>
    <cellStyle name="20% - Accent1 3 2 2 4 3 6 2" xfId="17968" xr:uid="{71E635EC-E26C-4C4D-8DBE-E5DCC85FFBA6}"/>
    <cellStyle name="20% - Accent1 3 2 2 4 3 6 2 2" xfId="17969" xr:uid="{A4959CC4-0E81-4D1C-A4A1-AF503725ED15}"/>
    <cellStyle name="20% - Accent1 3 2 2 4 3 6 3" xfId="17970" xr:uid="{A9A0F6BB-9CC5-4A9D-A947-552B7040C9F3}"/>
    <cellStyle name="20% - Accent1 3 2 2 4 3 7" xfId="17971" xr:uid="{218D5D56-325A-4C02-9E0A-6A644874F67F}"/>
    <cellStyle name="20% - Accent1 3 2 2 4 3 7 2" xfId="17972" xr:uid="{B875839B-A54B-4B5D-A039-BCA1B4886FEF}"/>
    <cellStyle name="20% - Accent1 3 2 2 4 3 8" xfId="17973" xr:uid="{EA0491C7-E7CA-462B-A049-2E510C648EC6}"/>
    <cellStyle name="20% - Accent1 3 2 2 4 3 8 2" xfId="17974" xr:uid="{CA186CE7-1A2C-414B-A778-5D9A8CCE34C9}"/>
    <cellStyle name="20% - Accent1 3 2 2 4 3 9" xfId="17975" xr:uid="{94534A17-754D-4CDD-82EA-76107821F5B3}"/>
    <cellStyle name="20% - Accent1 3 2 2 4 4" xfId="17976" xr:uid="{E7CBFB9C-DC2F-4DA2-9867-8E72821B5408}"/>
    <cellStyle name="20% - Accent1 3 2 2 4 4 2" xfId="17977" xr:uid="{145389F7-DCD7-4B8A-81E0-FB7623EB8FF4}"/>
    <cellStyle name="20% - Accent1 3 2 2 4 4 2 2" xfId="17978" xr:uid="{D5C3248B-F9AB-46E0-A135-EF930639AB5C}"/>
    <cellStyle name="20% - Accent1 3 2 2 4 4 2 2 2" xfId="17979" xr:uid="{F18E18C5-893D-4B0E-BE69-880867ED76E9}"/>
    <cellStyle name="20% - Accent1 3 2 2 4 4 2 3" xfId="17980" xr:uid="{AB7E4262-E928-4D91-AEC6-EA2A1C17304A}"/>
    <cellStyle name="20% - Accent1 3 2 2 4 4 3" xfId="17981" xr:uid="{D286778A-3417-4B90-91FF-03E5DDE3FD0E}"/>
    <cellStyle name="20% - Accent1 3 2 2 4 4 3 2" xfId="17982" xr:uid="{485C213D-28D2-4D13-800D-D232692BC508}"/>
    <cellStyle name="20% - Accent1 3 2 2 4 4 4" xfId="17983" xr:uid="{7CEBDECC-AC1E-409F-BC58-F895FBEC96A6}"/>
    <cellStyle name="20% - Accent1 3 2 2 4 5" xfId="17984" xr:uid="{FB7B4920-09DB-4C3F-B57E-4F1EF6140318}"/>
    <cellStyle name="20% - Accent1 3 2 2 4 5 2" xfId="17985" xr:uid="{64D9085E-340C-459B-872E-7611B9A37FF5}"/>
    <cellStyle name="20% - Accent1 3 2 2 4 5 2 2" xfId="17986" xr:uid="{6B03A79A-0317-4101-921E-821AA0760A3E}"/>
    <cellStyle name="20% - Accent1 3 2 2 4 5 2 2 2" xfId="17987" xr:uid="{768DA16D-EFC6-4429-856D-BC0102E8F639}"/>
    <cellStyle name="20% - Accent1 3 2 2 4 5 2 3" xfId="17988" xr:uid="{C6B14E50-7E51-4319-9271-313F7FC914C4}"/>
    <cellStyle name="20% - Accent1 3 2 2 4 5 3" xfId="17989" xr:uid="{B0FDA1AC-DF93-485F-8919-D5FFF82F13BD}"/>
    <cellStyle name="20% - Accent1 3 2 2 4 5 3 2" xfId="17990" xr:uid="{983140BB-4F1C-4662-93B7-F60603AD7726}"/>
    <cellStyle name="20% - Accent1 3 2 2 4 5 4" xfId="17991" xr:uid="{FC5D2254-19C2-4653-8C60-AC0F2F73F340}"/>
    <cellStyle name="20% - Accent1 3 2 2 4 6" xfId="17992" xr:uid="{1178BEF3-72D3-4E9A-9651-60AED74FF153}"/>
    <cellStyle name="20% - Accent1 3 2 2 4 6 2" xfId="17993" xr:uid="{5473E742-FD66-47DB-97E2-F60F1551BA2E}"/>
    <cellStyle name="20% - Accent1 3 2 2 4 6 2 2" xfId="17994" xr:uid="{40A61B61-9599-45BA-808C-7EBE2E3EE2C4}"/>
    <cellStyle name="20% - Accent1 3 2 2 4 6 2 2 2" xfId="17995" xr:uid="{9251294A-CC64-427D-B870-12CDAC1C5D22}"/>
    <cellStyle name="20% - Accent1 3 2 2 4 6 2 3" xfId="17996" xr:uid="{A8201231-092C-4630-AC68-5E9DD080FF30}"/>
    <cellStyle name="20% - Accent1 3 2 2 4 6 3" xfId="17997" xr:uid="{2FAA78C2-272D-4848-9AB7-F03E79C0E4D0}"/>
    <cellStyle name="20% - Accent1 3 2 2 4 6 3 2" xfId="17998" xr:uid="{A3B16CF5-3544-4D6B-AEF3-2E82FB63CA63}"/>
    <cellStyle name="20% - Accent1 3 2 2 4 6 4" xfId="17999" xr:uid="{07CEA3E9-9BB4-4813-B785-4DC9153840A3}"/>
    <cellStyle name="20% - Accent1 3 2 2 4 7" xfId="18000" xr:uid="{5E4C1F33-BB14-4752-9B24-F230E65B7038}"/>
    <cellStyle name="20% - Accent1 3 2 2 4 7 2" xfId="18001" xr:uid="{71C570F1-A0E4-4F35-82F0-22EE0134878C}"/>
    <cellStyle name="20% - Accent1 3 2 2 4 7 2 2" xfId="18002" xr:uid="{B52B6248-7C7E-4356-B9AE-B465AB63AF82}"/>
    <cellStyle name="20% - Accent1 3 2 2 4 7 3" xfId="18003" xr:uid="{3FE388CC-B2DF-4CAA-B009-D84E37392855}"/>
    <cellStyle name="20% - Accent1 3 2 2 4 8" xfId="18004" xr:uid="{0AF28838-0D4A-4B1C-9D4B-1B687865E5A8}"/>
    <cellStyle name="20% - Accent1 3 2 2 4 8 2" xfId="18005" xr:uid="{05AE7672-D28C-4B63-88C7-D1D8E7B1020E}"/>
    <cellStyle name="20% - Accent1 3 2 2 4 8 2 2" xfId="18006" xr:uid="{99B69F81-4F8B-45CA-83DF-CA6F4788B83F}"/>
    <cellStyle name="20% - Accent1 3 2 2 4 8 3" xfId="18007" xr:uid="{6EB374C8-7AB5-4610-B37B-E5C45EC28AEC}"/>
    <cellStyle name="20% - Accent1 3 2 2 4 9" xfId="18008" xr:uid="{38851F4D-E243-4970-A5E9-3CC90B8B2060}"/>
    <cellStyle name="20% - Accent1 3 2 2 4 9 2" xfId="18009" xr:uid="{2C951A2B-8F26-46A0-8D85-268588970F1C}"/>
    <cellStyle name="20% - Accent1 3 2 2 5" xfId="18010" xr:uid="{3C01294B-119B-4B1A-8487-38FD768F1C28}"/>
    <cellStyle name="20% - Accent1 3 2 2 5 10" xfId="18011" xr:uid="{1E7E75D5-69CA-44F2-BB15-EE5F4B4B5CDF}"/>
    <cellStyle name="20% - Accent1 3 2 2 5 10 2" xfId="18012" xr:uid="{FB30E232-B099-45D4-BE48-9E0B5954207B}"/>
    <cellStyle name="20% - Accent1 3 2 2 5 11" xfId="18013" xr:uid="{6046B69F-A3A3-43A7-AF81-DBDF9A75546E}"/>
    <cellStyle name="20% - Accent1 3 2 2 5 2" xfId="18014" xr:uid="{84AB1220-5569-4885-9C72-94C70E02962C}"/>
    <cellStyle name="20% - Accent1 3 2 2 5 2 2" xfId="18015" xr:uid="{961EBB0C-5A2F-44EE-ADC8-0F17B78D579B}"/>
    <cellStyle name="20% - Accent1 3 2 2 5 2 2 2" xfId="18016" xr:uid="{C9664459-8711-426C-8F77-8857BFCB5603}"/>
    <cellStyle name="20% - Accent1 3 2 2 5 2 2 2 2" xfId="18017" xr:uid="{B7710B3F-910C-4201-BCBD-B9A7DA1BB69B}"/>
    <cellStyle name="20% - Accent1 3 2 2 5 2 2 2 2 2" xfId="18018" xr:uid="{981CFD14-0535-46FB-A468-48FA23F626F5}"/>
    <cellStyle name="20% - Accent1 3 2 2 5 2 2 2 3" xfId="18019" xr:uid="{022AEA4E-093B-49BA-9D06-C9EADF51908E}"/>
    <cellStyle name="20% - Accent1 3 2 2 5 2 2 3" xfId="18020" xr:uid="{01EDFC6D-1D1C-4405-8282-E17DD4974969}"/>
    <cellStyle name="20% - Accent1 3 2 2 5 2 2 3 2" xfId="18021" xr:uid="{71EA03DE-E3E6-4173-BA5E-F53425CECD18}"/>
    <cellStyle name="20% - Accent1 3 2 2 5 2 2 4" xfId="18022" xr:uid="{C0C1C572-FFD5-4C59-B23A-34DF7259FBB9}"/>
    <cellStyle name="20% - Accent1 3 2 2 5 2 3" xfId="18023" xr:uid="{39DAACF1-2219-4062-8530-784717F34186}"/>
    <cellStyle name="20% - Accent1 3 2 2 5 2 3 2" xfId="18024" xr:uid="{6484A714-1980-413A-8CB3-13F1F7FDAED5}"/>
    <cellStyle name="20% - Accent1 3 2 2 5 2 3 2 2" xfId="18025" xr:uid="{C1013679-684A-4F50-ABDD-ED62EFCE360C}"/>
    <cellStyle name="20% - Accent1 3 2 2 5 2 3 2 2 2" xfId="18026" xr:uid="{E831C305-8D2C-41D8-B474-05BBA649F415}"/>
    <cellStyle name="20% - Accent1 3 2 2 5 2 3 2 3" xfId="18027" xr:uid="{BBFC775F-4BE1-4769-AE09-23DB3F21E429}"/>
    <cellStyle name="20% - Accent1 3 2 2 5 2 3 3" xfId="18028" xr:uid="{59871DA9-F530-4311-90D1-F6E1EFCF51C5}"/>
    <cellStyle name="20% - Accent1 3 2 2 5 2 3 3 2" xfId="18029" xr:uid="{D7C03F40-F522-4265-A9A2-439A412206C3}"/>
    <cellStyle name="20% - Accent1 3 2 2 5 2 3 4" xfId="18030" xr:uid="{5829405E-8446-466A-AB10-79ADA62338EF}"/>
    <cellStyle name="20% - Accent1 3 2 2 5 2 4" xfId="18031" xr:uid="{0F037CB9-5887-421E-AC90-4DBE4B7F65EF}"/>
    <cellStyle name="20% - Accent1 3 2 2 5 2 4 2" xfId="18032" xr:uid="{8BA58DAF-812F-417C-929C-C623DB4BEF02}"/>
    <cellStyle name="20% - Accent1 3 2 2 5 2 4 2 2" xfId="18033" xr:uid="{176B5FEB-3527-4BB4-A620-01A0D7298E1D}"/>
    <cellStyle name="20% - Accent1 3 2 2 5 2 4 2 2 2" xfId="18034" xr:uid="{98488FCB-A2AA-4BCB-8DA0-AF5A66276286}"/>
    <cellStyle name="20% - Accent1 3 2 2 5 2 4 2 3" xfId="18035" xr:uid="{3B11629B-3826-4F51-8F6F-7C68220EE7B2}"/>
    <cellStyle name="20% - Accent1 3 2 2 5 2 4 3" xfId="18036" xr:uid="{7CAFF3BE-D320-44C6-A1CE-A3E4918F1C5B}"/>
    <cellStyle name="20% - Accent1 3 2 2 5 2 4 3 2" xfId="18037" xr:uid="{550F2C97-22AF-450F-8587-BF35CC9919F7}"/>
    <cellStyle name="20% - Accent1 3 2 2 5 2 4 4" xfId="18038" xr:uid="{35B11791-CD66-4C8B-B2BE-5F876FEBE293}"/>
    <cellStyle name="20% - Accent1 3 2 2 5 2 5" xfId="18039" xr:uid="{3ACD2048-CDDB-4BFE-8317-AE9819625F7D}"/>
    <cellStyle name="20% - Accent1 3 2 2 5 2 5 2" xfId="18040" xr:uid="{18C0C0C1-39D2-4CCA-BF93-785EF7914528}"/>
    <cellStyle name="20% - Accent1 3 2 2 5 2 5 2 2" xfId="18041" xr:uid="{56D77495-E7FF-4EB5-BD21-1E9EA7B3F62E}"/>
    <cellStyle name="20% - Accent1 3 2 2 5 2 5 3" xfId="18042" xr:uid="{0FFFC3ED-8459-4BBF-888B-5AEDBBD2B2C8}"/>
    <cellStyle name="20% - Accent1 3 2 2 5 2 6" xfId="18043" xr:uid="{3217E116-90BC-4FD0-B94E-0A65C4F6C9AC}"/>
    <cellStyle name="20% - Accent1 3 2 2 5 2 6 2" xfId="18044" xr:uid="{F62F7E42-C520-49A0-B6EA-046E7A3F355E}"/>
    <cellStyle name="20% - Accent1 3 2 2 5 2 6 2 2" xfId="18045" xr:uid="{860A9974-D2E9-4DEC-A228-8D01D8461200}"/>
    <cellStyle name="20% - Accent1 3 2 2 5 2 6 3" xfId="18046" xr:uid="{0CFF1CA4-D798-4E2D-9FDF-421D82A75945}"/>
    <cellStyle name="20% - Accent1 3 2 2 5 2 7" xfId="18047" xr:uid="{99F08C6E-894E-499F-AA7C-6D683800F291}"/>
    <cellStyle name="20% - Accent1 3 2 2 5 2 7 2" xfId="18048" xr:uid="{E1AD38CD-348A-4B70-9E67-4C04C5510FC4}"/>
    <cellStyle name="20% - Accent1 3 2 2 5 2 8" xfId="18049" xr:uid="{5A7B9197-4B91-4784-81A9-2208B132E404}"/>
    <cellStyle name="20% - Accent1 3 2 2 5 2 8 2" xfId="18050" xr:uid="{B2FA2B66-E4AA-4994-99EB-96767872303E}"/>
    <cellStyle name="20% - Accent1 3 2 2 5 2 9" xfId="18051" xr:uid="{2C4ABBDA-93AD-4FA7-A5FD-D14C24099836}"/>
    <cellStyle name="20% - Accent1 3 2 2 5 3" xfId="18052" xr:uid="{B8104EBA-49C4-4A57-AD29-D43B04069217}"/>
    <cellStyle name="20% - Accent1 3 2 2 5 3 2" xfId="18053" xr:uid="{D9780016-C809-435F-8564-BB4806CA7B8B}"/>
    <cellStyle name="20% - Accent1 3 2 2 5 3 2 2" xfId="18054" xr:uid="{7E225294-589A-4F1C-9F36-E931988231BA}"/>
    <cellStyle name="20% - Accent1 3 2 2 5 3 2 2 2" xfId="18055" xr:uid="{891AF698-DD08-4173-A6D8-E8F892C23FC2}"/>
    <cellStyle name="20% - Accent1 3 2 2 5 3 2 2 2 2" xfId="18056" xr:uid="{1F519321-B76D-4AD4-8C8F-F8013035016E}"/>
    <cellStyle name="20% - Accent1 3 2 2 5 3 2 2 3" xfId="18057" xr:uid="{693BD2B0-F95A-48E7-A31D-9A58B8F4E866}"/>
    <cellStyle name="20% - Accent1 3 2 2 5 3 2 3" xfId="18058" xr:uid="{90BCCD44-8A4A-42BC-BB07-995F254C715D}"/>
    <cellStyle name="20% - Accent1 3 2 2 5 3 2 3 2" xfId="18059" xr:uid="{AE67B730-F211-4F4B-8461-FFB35728E525}"/>
    <cellStyle name="20% - Accent1 3 2 2 5 3 2 4" xfId="18060" xr:uid="{228B168B-9EF0-4D58-95F1-CBA1D5BA6E57}"/>
    <cellStyle name="20% - Accent1 3 2 2 5 3 3" xfId="18061" xr:uid="{EECBA475-CA9E-4466-A983-8F0F5B8F315F}"/>
    <cellStyle name="20% - Accent1 3 2 2 5 3 3 2" xfId="18062" xr:uid="{33DAC6D4-1D91-4FB2-ABA5-C382C35ACCAE}"/>
    <cellStyle name="20% - Accent1 3 2 2 5 3 3 2 2" xfId="18063" xr:uid="{4C31E8B3-40C5-4ECC-B3D4-FF9DFDFFF871}"/>
    <cellStyle name="20% - Accent1 3 2 2 5 3 3 2 2 2" xfId="18064" xr:uid="{98BF0BCC-EB68-43EE-BDAE-89700E2FD1CC}"/>
    <cellStyle name="20% - Accent1 3 2 2 5 3 3 2 3" xfId="18065" xr:uid="{51EAB67B-30AA-4745-A01D-F83D21776506}"/>
    <cellStyle name="20% - Accent1 3 2 2 5 3 3 3" xfId="18066" xr:uid="{426170B5-1546-4C06-AA98-433AC60017CF}"/>
    <cellStyle name="20% - Accent1 3 2 2 5 3 3 3 2" xfId="18067" xr:uid="{0D3CC47B-E196-48C3-AC29-8DF393FE47E6}"/>
    <cellStyle name="20% - Accent1 3 2 2 5 3 3 4" xfId="18068" xr:uid="{AC3EE986-31D1-4605-994B-DE06C4397AEC}"/>
    <cellStyle name="20% - Accent1 3 2 2 5 3 4" xfId="18069" xr:uid="{83DCA751-8488-4BB7-9C3B-00A2352CD43C}"/>
    <cellStyle name="20% - Accent1 3 2 2 5 3 4 2" xfId="18070" xr:uid="{EE48BCA6-CF10-4A61-9BF6-A729F79E0389}"/>
    <cellStyle name="20% - Accent1 3 2 2 5 3 4 2 2" xfId="18071" xr:uid="{6113643B-70CD-4E2D-96CE-0EF7011E08B4}"/>
    <cellStyle name="20% - Accent1 3 2 2 5 3 4 2 2 2" xfId="18072" xr:uid="{AF72E34D-5849-430E-B749-808C29767B37}"/>
    <cellStyle name="20% - Accent1 3 2 2 5 3 4 2 3" xfId="18073" xr:uid="{AF6DDE80-C043-4E5A-A93B-C9162E171C53}"/>
    <cellStyle name="20% - Accent1 3 2 2 5 3 4 3" xfId="18074" xr:uid="{8B298F98-D2BE-4992-AF35-A97626CE7C75}"/>
    <cellStyle name="20% - Accent1 3 2 2 5 3 4 3 2" xfId="18075" xr:uid="{1D1597D1-4505-4BC8-8D86-836414B1F8F8}"/>
    <cellStyle name="20% - Accent1 3 2 2 5 3 4 4" xfId="18076" xr:uid="{764EA231-6A80-443F-87F9-C2FBC2D43A2C}"/>
    <cellStyle name="20% - Accent1 3 2 2 5 3 5" xfId="18077" xr:uid="{ED78FA52-2812-453B-8E25-6CF67EC83F27}"/>
    <cellStyle name="20% - Accent1 3 2 2 5 3 5 2" xfId="18078" xr:uid="{F2AA113F-895F-4108-91E3-28CDFA3DB9AB}"/>
    <cellStyle name="20% - Accent1 3 2 2 5 3 5 2 2" xfId="18079" xr:uid="{6210B77F-4146-4C45-8822-0D6B67B9EC67}"/>
    <cellStyle name="20% - Accent1 3 2 2 5 3 5 3" xfId="18080" xr:uid="{79780259-F844-47DB-862F-F5AFB67F4448}"/>
    <cellStyle name="20% - Accent1 3 2 2 5 3 6" xfId="18081" xr:uid="{3698E9F8-BA13-4910-9FAB-F734709A8E02}"/>
    <cellStyle name="20% - Accent1 3 2 2 5 3 6 2" xfId="18082" xr:uid="{19B995E6-0B2D-42C6-B99E-DD69318E0823}"/>
    <cellStyle name="20% - Accent1 3 2 2 5 3 6 2 2" xfId="18083" xr:uid="{9A2431B8-75FA-4863-B06A-0A000E5D7B51}"/>
    <cellStyle name="20% - Accent1 3 2 2 5 3 6 3" xfId="18084" xr:uid="{FF3D4420-8D73-4BCF-8427-368DD0E7888F}"/>
    <cellStyle name="20% - Accent1 3 2 2 5 3 7" xfId="18085" xr:uid="{B9520775-FCE4-4CB7-BA4A-9FF55563E8F1}"/>
    <cellStyle name="20% - Accent1 3 2 2 5 3 7 2" xfId="18086" xr:uid="{83C9D6E9-E0BF-41CC-9D4E-E9F96738A64C}"/>
    <cellStyle name="20% - Accent1 3 2 2 5 3 8" xfId="18087" xr:uid="{E01592F1-2E3E-4744-9810-D6B5F1EAD101}"/>
    <cellStyle name="20% - Accent1 3 2 2 5 3 8 2" xfId="18088" xr:uid="{C56920AC-44E6-4975-B1ED-9C819A016DFC}"/>
    <cellStyle name="20% - Accent1 3 2 2 5 3 9" xfId="18089" xr:uid="{72354A8B-E32F-4879-88A2-46A4289C5CF2}"/>
    <cellStyle name="20% - Accent1 3 2 2 5 4" xfId="18090" xr:uid="{F9F675B9-C7BF-4637-AAB5-497222F4F795}"/>
    <cellStyle name="20% - Accent1 3 2 2 5 4 2" xfId="18091" xr:uid="{9497BC6B-1498-4EEC-8FBC-560D531BD234}"/>
    <cellStyle name="20% - Accent1 3 2 2 5 4 2 2" xfId="18092" xr:uid="{97EC40C4-2351-485A-A250-72040C524A6C}"/>
    <cellStyle name="20% - Accent1 3 2 2 5 4 2 2 2" xfId="18093" xr:uid="{FF00F18B-18A1-4F30-BFFA-6CEBDF3C0B88}"/>
    <cellStyle name="20% - Accent1 3 2 2 5 4 2 3" xfId="18094" xr:uid="{617250D9-19A7-4325-AB4A-2D2BE16E761F}"/>
    <cellStyle name="20% - Accent1 3 2 2 5 4 3" xfId="18095" xr:uid="{CCEF2CE3-F478-447E-AB4C-1AB67AA63993}"/>
    <cellStyle name="20% - Accent1 3 2 2 5 4 3 2" xfId="18096" xr:uid="{8FD51627-F23B-46FB-8FD9-806463524FA9}"/>
    <cellStyle name="20% - Accent1 3 2 2 5 4 4" xfId="18097" xr:uid="{4953FC05-90C7-46FF-A4FE-A6C713CD499F}"/>
    <cellStyle name="20% - Accent1 3 2 2 5 5" xfId="18098" xr:uid="{2B4F43FD-78C3-4946-92AF-4D48E48B4F32}"/>
    <cellStyle name="20% - Accent1 3 2 2 5 5 2" xfId="18099" xr:uid="{62DCAA62-3F3D-43FB-A3E5-0049EA73FE88}"/>
    <cellStyle name="20% - Accent1 3 2 2 5 5 2 2" xfId="18100" xr:uid="{BA7F08E7-229E-45D1-9771-172934990D37}"/>
    <cellStyle name="20% - Accent1 3 2 2 5 5 2 2 2" xfId="18101" xr:uid="{7885C30F-AF93-4A85-9672-95BAF9214B4F}"/>
    <cellStyle name="20% - Accent1 3 2 2 5 5 2 3" xfId="18102" xr:uid="{F01402BB-60D4-484C-AC7F-CD055F94E5B9}"/>
    <cellStyle name="20% - Accent1 3 2 2 5 5 3" xfId="18103" xr:uid="{26676102-A61D-4E7D-97D1-FCED8575FE7E}"/>
    <cellStyle name="20% - Accent1 3 2 2 5 5 3 2" xfId="18104" xr:uid="{05A87911-E026-4A66-ADCD-6E2544FB36C3}"/>
    <cellStyle name="20% - Accent1 3 2 2 5 5 4" xfId="18105" xr:uid="{4B18770F-B416-400D-A15E-3E6DDF541C30}"/>
    <cellStyle name="20% - Accent1 3 2 2 5 6" xfId="18106" xr:uid="{6CAE9D89-2FB9-4C5E-A0D6-C5DD4C8398DB}"/>
    <cellStyle name="20% - Accent1 3 2 2 5 6 2" xfId="18107" xr:uid="{12C9E889-7382-4C85-B4A9-3C70520DACEA}"/>
    <cellStyle name="20% - Accent1 3 2 2 5 6 2 2" xfId="18108" xr:uid="{C9AF47C9-5253-4A3B-8448-676B5A7D7DAE}"/>
    <cellStyle name="20% - Accent1 3 2 2 5 6 2 2 2" xfId="18109" xr:uid="{478D1B4F-33A1-4D9E-AE4C-429EF5108FAD}"/>
    <cellStyle name="20% - Accent1 3 2 2 5 6 2 3" xfId="18110" xr:uid="{ECADB820-7F77-4EEA-9683-04F5959B6D55}"/>
    <cellStyle name="20% - Accent1 3 2 2 5 6 3" xfId="18111" xr:uid="{AD1071BB-5352-4D48-AE63-5B3A6495F4C7}"/>
    <cellStyle name="20% - Accent1 3 2 2 5 6 3 2" xfId="18112" xr:uid="{B2E3001F-A4EC-4712-8361-A2AF6FDF1E70}"/>
    <cellStyle name="20% - Accent1 3 2 2 5 6 4" xfId="18113" xr:uid="{2EE81E73-3BBB-42D1-8E6F-A52FAF79B656}"/>
    <cellStyle name="20% - Accent1 3 2 2 5 7" xfId="18114" xr:uid="{2DDB3070-1652-4EFC-9886-5BB874585BA9}"/>
    <cellStyle name="20% - Accent1 3 2 2 5 7 2" xfId="18115" xr:uid="{13877E21-059A-4F43-ADBC-310975182C73}"/>
    <cellStyle name="20% - Accent1 3 2 2 5 7 2 2" xfId="18116" xr:uid="{C4708E4A-9C99-49E1-8BD5-77CD8FE0ECD8}"/>
    <cellStyle name="20% - Accent1 3 2 2 5 7 3" xfId="18117" xr:uid="{881A9CEE-8931-400D-8BF2-BB264B37A14F}"/>
    <cellStyle name="20% - Accent1 3 2 2 5 8" xfId="18118" xr:uid="{F4B9135C-3425-46FB-8C39-B49CBD4F48B9}"/>
    <cellStyle name="20% - Accent1 3 2 2 5 8 2" xfId="18119" xr:uid="{4AE0E05E-FFAF-42D2-9FD7-848CB21B923E}"/>
    <cellStyle name="20% - Accent1 3 2 2 5 8 2 2" xfId="18120" xr:uid="{CCB8653A-0DF4-4AF3-A7E0-3663E91E865E}"/>
    <cellStyle name="20% - Accent1 3 2 2 5 8 3" xfId="18121" xr:uid="{9CD30875-6DC3-405A-914D-C9008A07CC49}"/>
    <cellStyle name="20% - Accent1 3 2 2 5 9" xfId="18122" xr:uid="{CE3C48BA-E627-4AAF-AE49-BCE9A946E7E9}"/>
    <cellStyle name="20% - Accent1 3 2 2 5 9 2" xfId="18123" xr:uid="{FF27767A-9F63-4E33-970F-48D960F6708A}"/>
    <cellStyle name="20% - Accent1 3 2 2 6" xfId="18124" xr:uid="{00DBC806-ECD4-4DAF-9358-ECA32EC3D9C3}"/>
    <cellStyle name="20% - Accent1 3 2 2 6 10" xfId="18125" xr:uid="{F9690589-D534-426D-AB6A-0E1A7CD8DC67}"/>
    <cellStyle name="20% - Accent1 3 2 2 6 10 2" xfId="18126" xr:uid="{9F7161CF-CC07-4685-AD87-74ADF7E82255}"/>
    <cellStyle name="20% - Accent1 3 2 2 6 11" xfId="18127" xr:uid="{53CCD46E-7E49-452F-BCC2-C41FEC3F6089}"/>
    <cellStyle name="20% - Accent1 3 2 2 6 2" xfId="18128" xr:uid="{BFEECDB1-1C09-4FA9-91F1-601D871B1E2B}"/>
    <cellStyle name="20% - Accent1 3 2 2 6 2 2" xfId="18129" xr:uid="{FB8EA04F-20ED-40E5-8C84-F08752093200}"/>
    <cellStyle name="20% - Accent1 3 2 2 6 2 2 2" xfId="18130" xr:uid="{C9E74CF7-58DE-49A8-9B7D-194DBFB04A8B}"/>
    <cellStyle name="20% - Accent1 3 2 2 6 2 2 2 2" xfId="18131" xr:uid="{2AAA9923-CCD8-42AA-B914-DD731B02E4E0}"/>
    <cellStyle name="20% - Accent1 3 2 2 6 2 2 2 2 2" xfId="18132" xr:uid="{9D5D7015-48B1-4CA6-ADAF-4239B678C0BD}"/>
    <cellStyle name="20% - Accent1 3 2 2 6 2 2 2 3" xfId="18133" xr:uid="{DD81DDF8-67FF-43C6-B247-8AFC8B211C5D}"/>
    <cellStyle name="20% - Accent1 3 2 2 6 2 2 3" xfId="18134" xr:uid="{2738CED6-6432-4961-B842-4D48743B91A9}"/>
    <cellStyle name="20% - Accent1 3 2 2 6 2 2 3 2" xfId="18135" xr:uid="{59C5272A-1521-4C42-BE5A-05BA096B5BDD}"/>
    <cellStyle name="20% - Accent1 3 2 2 6 2 2 4" xfId="18136" xr:uid="{0CCE6494-EE0D-4723-B851-36AFF5CADDEB}"/>
    <cellStyle name="20% - Accent1 3 2 2 6 2 3" xfId="18137" xr:uid="{32DC71FF-0C47-446E-AB41-B3DA35A9091A}"/>
    <cellStyle name="20% - Accent1 3 2 2 6 2 3 2" xfId="18138" xr:uid="{2C734F71-5F6B-46F7-A72A-83F067F3EDEA}"/>
    <cellStyle name="20% - Accent1 3 2 2 6 2 3 2 2" xfId="18139" xr:uid="{341C6782-FB6D-415B-83A7-F146070DB3B9}"/>
    <cellStyle name="20% - Accent1 3 2 2 6 2 3 2 2 2" xfId="18140" xr:uid="{7A5A47C0-89FB-4344-BC77-E0A68D40CD57}"/>
    <cellStyle name="20% - Accent1 3 2 2 6 2 3 2 3" xfId="18141" xr:uid="{68E8616F-C435-4EB1-9A0E-D7D8FCB65D05}"/>
    <cellStyle name="20% - Accent1 3 2 2 6 2 3 3" xfId="18142" xr:uid="{0ADA0C17-9718-4796-A602-94571E97273F}"/>
    <cellStyle name="20% - Accent1 3 2 2 6 2 3 3 2" xfId="18143" xr:uid="{CBAD1EFE-4985-4A12-AFAE-E1C3BDCBC179}"/>
    <cellStyle name="20% - Accent1 3 2 2 6 2 3 4" xfId="18144" xr:uid="{BD986104-489E-4FB5-8E85-60909A98C9A9}"/>
    <cellStyle name="20% - Accent1 3 2 2 6 2 4" xfId="18145" xr:uid="{AEC39722-2054-49B0-ADA7-D010B6B5E8E4}"/>
    <cellStyle name="20% - Accent1 3 2 2 6 2 4 2" xfId="18146" xr:uid="{A31AAF73-B708-4B60-88E1-49EAA35B315B}"/>
    <cellStyle name="20% - Accent1 3 2 2 6 2 4 2 2" xfId="18147" xr:uid="{9E41D1DF-8461-42E2-922E-456FE78BD2B6}"/>
    <cellStyle name="20% - Accent1 3 2 2 6 2 4 2 2 2" xfId="18148" xr:uid="{38E08F76-3ABA-4900-A17B-DFA72F338512}"/>
    <cellStyle name="20% - Accent1 3 2 2 6 2 4 2 3" xfId="18149" xr:uid="{6F8A5145-B167-43F6-BC8E-1DE87A1363FB}"/>
    <cellStyle name="20% - Accent1 3 2 2 6 2 4 3" xfId="18150" xr:uid="{B399795A-6B5B-4A44-8E09-71B5B89F1A1C}"/>
    <cellStyle name="20% - Accent1 3 2 2 6 2 4 3 2" xfId="18151" xr:uid="{5277312B-1F15-4AF7-BD50-6180470B0FC5}"/>
    <cellStyle name="20% - Accent1 3 2 2 6 2 4 4" xfId="18152" xr:uid="{2787052F-37DE-4A2C-8378-D0F42AD21422}"/>
    <cellStyle name="20% - Accent1 3 2 2 6 2 5" xfId="18153" xr:uid="{A62E9128-55FE-42F2-B6C2-17555F1BF4E5}"/>
    <cellStyle name="20% - Accent1 3 2 2 6 2 5 2" xfId="18154" xr:uid="{017310AD-4949-4B0F-B3FD-74F0524876F9}"/>
    <cellStyle name="20% - Accent1 3 2 2 6 2 5 2 2" xfId="18155" xr:uid="{FF746972-8510-4567-81F3-A8683978883E}"/>
    <cellStyle name="20% - Accent1 3 2 2 6 2 5 3" xfId="18156" xr:uid="{BF883E53-1AD6-4433-80AB-A558ED03146D}"/>
    <cellStyle name="20% - Accent1 3 2 2 6 2 6" xfId="18157" xr:uid="{C2CD0D70-CEEC-4BBC-932F-64C025A0B38F}"/>
    <cellStyle name="20% - Accent1 3 2 2 6 2 6 2" xfId="18158" xr:uid="{201574A0-0F79-42E9-824A-687642C3C741}"/>
    <cellStyle name="20% - Accent1 3 2 2 6 2 6 2 2" xfId="18159" xr:uid="{CCD22A06-7171-4869-92B5-BAECFC9FDB73}"/>
    <cellStyle name="20% - Accent1 3 2 2 6 2 6 3" xfId="18160" xr:uid="{91E332EA-91D4-4525-83EC-7D1D27F68D3A}"/>
    <cellStyle name="20% - Accent1 3 2 2 6 2 7" xfId="18161" xr:uid="{171A1F66-82E0-4BA2-A122-17114286F32F}"/>
    <cellStyle name="20% - Accent1 3 2 2 6 2 7 2" xfId="18162" xr:uid="{F8B3D334-14B5-477E-BB99-3F0E9293E2B5}"/>
    <cellStyle name="20% - Accent1 3 2 2 6 2 8" xfId="18163" xr:uid="{569CC587-0A52-4EB9-9038-B7811E7B2857}"/>
    <cellStyle name="20% - Accent1 3 2 2 6 2 8 2" xfId="18164" xr:uid="{316036BF-C7CC-4332-801F-354F97C53C28}"/>
    <cellStyle name="20% - Accent1 3 2 2 6 2 9" xfId="18165" xr:uid="{82E1FB50-6CD7-4CA7-AE01-5237628A1F4B}"/>
    <cellStyle name="20% - Accent1 3 2 2 6 3" xfId="18166" xr:uid="{C0DD64C2-5901-41D5-A8BC-4A4DD4B3DD5D}"/>
    <cellStyle name="20% - Accent1 3 2 2 6 3 2" xfId="18167" xr:uid="{2CA4CCA8-7D5B-4D4A-9D94-BD3366EE00AB}"/>
    <cellStyle name="20% - Accent1 3 2 2 6 3 2 2" xfId="18168" xr:uid="{4077027A-E816-4962-A6D8-F1CE6CF01F41}"/>
    <cellStyle name="20% - Accent1 3 2 2 6 3 2 2 2" xfId="18169" xr:uid="{57F404C7-40C1-48E2-B46E-532A866172AB}"/>
    <cellStyle name="20% - Accent1 3 2 2 6 3 2 2 2 2" xfId="18170" xr:uid="{48424710-ADC1-40EE-BD94-C9D0C256A42A}"/>
    <cellStyle name="20% - Accent1 3 2 2 6 3 2 2 3" xfId="18171" xr:uid="{F40B8BA4-8E47-4D8E-B4E1-9903731AADE4}"/>
    <cellStyle name="20% - Accent1 3 2 2 6 3 2 3" xfId="18172" xr:uid="{78F6616D-3534-4E2E-ACF5-D674316F84C1}"/>
    <cellStyle name="20% - Accent1 3 2 2 6 3 2 3 2" xfId="18173" xr:uid="{8C28D988-649C-4377-A0CB-BFAF879B6523}"/>
    <cellStyle name="20% - Accent1 3 2 2 6 3 2 4" xfId="18174" xr:uid="{4876763F-1D19-4A9F-8500-AF274A9CB240}"/>
    <cellStyle name="20% - Accent1 3 2 2 6 3 3" xfId="18175" xr:uid="{E549F6F3-8568-4518-9745-8FD388A33781}"/>
    <cellStyle name="20% - Accent1 3 2 2 6 3 3 2" xfId="18176" xr:uid="{1901C7C5-130C-471D-9EBD-0FB5E73C837F}"/>
    <cellStyle name="20% - Accent1 3 2 2 6 3 3 2 2" xfId="18177" xr:uid="{D3CF1C03-4576-40D0-AF28-154125A979DA}"/>
    <cellStyle name="20% - Accent1 3 2 2 6 3 3 2 2 2" xfId="18178" xr:uid="{5C8E716A-B265-44E8-9C1C-8CA123C2E9B1}"/>
    <cellStyle name="20% - Accent1 3 2 2 6 3 3 2 3" xfId="18179" xr:uid="{2C1C3987-7DC0-4DA9-9761-F3FEB39A8E65}"/>
    <cellStyle name="20% - Accent1 3 2 2 6 3 3 3" xfId="18180" xr:uid="{66562EC8-0AA9-41C1-8B2C-BB41434DCCED}"/>
    <cellStyle name="20% - Accent1 3 2 2 6 3 3 3 2" xfId="18181" xr:uid="{030124E0-8DC6-4467-A676-D3A533083A1D}"/>
    <cellStyle name="20% - Accent1 3 2 2 6 3 3 4" xfId="18182" xr:uid="{597B78BD-E0F3-4E21-8490-724D98C76E18}"/>
    <cellStyle name="20% - Accent1 3 2 2 6 3 4" xfId="18183" xr:uid="{53AE6B2B-6B31-4299-9303-F7912B308669}"/>
    <cellStyle name="20% - Accent1 3 2 2 6 3 4 2" xfId="18184" xr:uid="{6EBC428E-B969-430C-90A4-DE01B9F5DD0B}"/>
    <cellStyle name="20% - Accent1 3 2 2 6 3 4 2 2" xfId="18185" xr:uid="{D05D82AE-5FFF-48A8-9468-0516F66CF788}"/>
    <cellStyle name="20% - Accent1 3 2 2 6 3 4 2 2 2" xfId="18186" xr:uid="{956EB305-BA30-493C-8B8A-B7E55F7D99C3}"/>
    <cellStyle name="20% - Accent1 3 2 2 6 3 4 2 3" xfId="18187" xr:uid="{F0340D02-4CDF-4D0A-9597-559DB91894A6}"/>
    <cellStyle name="20% - Accent1 3 2 2 6 3 4 3" xfId="18188" xr:uid="{2AA41556-E390-4A0E-AA7C-FAC94EA8075B}"/>
    <cellStyle name="20% - Accent1 3 2 2 6 3 4 3 2" xfId="18189" xr:uid="{F4C6192C-232F-448C-ADF7-E3B801104FA8}"/>
    <cellStyle name="20% - Accent1 3 2 2 6 3 4 4" xfId="18190" xr:uid="{5726DF1A-2389-4603-B317-2A3420EBE62B}"/>
    <cellStyle name="20% - Accent1 3 2 2 6 3 5" xfId="18191" xr:uid="{8C3D4364-27C2-4FF9-BD81-A1F170D8C1BA}"/>
    <cellStyle name="20% - Accent1 3 2 2 6 3 5 2" xfId="18192" xr:uid="{8B71EB92-1C10-4522-97A9-E6BB159F402E}"/>
    <cellStyle name="20% - Accent1 3 2 2 6 3 5 2 2" xfId="18193" xr:uid="{CA7CFD48-FA51-4BA8-A1F6-02B05AC996B5}"/>
    <cellStyle name="20% - Accent1 3 2 2 6 3 5 3" xfId="18194" xr:uid="{89CC9D64-966D-407A-98C4-C1E7BFA7177A}"/>
    <cellStyle name="20% - Accent1 3 2 2 6 3 6" xfId="18195" xr:uid="{A9BB1573-11DD-46D6-8965-58D06057936F}"/>
    <cellStyle name="20% - Accent1 3 2 2 6 3 6 2" xfId="18196" xr:uid="{0B3BE7DB-59EB-4B9A-B700-B900EAA6CA7F}"/>
    <cellStyle name="20% - Accent1 3 2 2 6 3 6 2 2" xfId="18197" xr:uid="{2F55FF80-708D-411F-BBF2-5FB75B318FF5}"/>
    <cellStyle name="20% - Accent1 3 2 2 6 3 6 3" xfId="18198" xr:uid="{5987A276-2BD3-47D5-99D1-AA82C51791B2}"/>
    <cellStyle name="20% - Accent1 3 2 2 6 3 7" xfId="18199" xr:uid="{CEFE5908-4999-42FC-B362-D093069A8187}"/>
    <cellStyle name="20% - Accent1 3 2 2 6 3 7 2" xfId="18200" xr:uid="{4281759B-74AD-4B13-9EC7-9B0279F9CFC0}"/>
    <cellStyle name="20% - Accent1 3 2 2 6 3 8" xfId="18201" xr:uid="{382D40BC-8E78-415A-8304-167AA5BFBC74}"/>
    <cellStyle name="20% - Accent1 3 2 2 6 3 8 2" xfId="18202" xr:uid="{ECDE36CD-C337-4232-B3D2-3F5D9181FF4A}"/>
    <cellStyle name="20% - Accent1 3 2 2 6 3 9" xfId="18203" xr:uid="{9B954016-D87E-41E9-B1A5-12599D6475E3}"/>
    <cellStyle name="20% - Accent1 3 2 2 6 4" xfId="18204" xr:uid="{897EA102-C140-4F16-97FD-2B08B55EC4E1}"/>
    <cellStyle name="20% - Accent1 3 2 2 6 4 2" xfId="18205" xr:uid="{ABA4AE7A-F87D-44DD-ABB7-9EFF483203EB}"/>
    <cellStyle name="20% - Accent1 3 2 2 6 4 2 2" xfId="18206" xr:uid="{398B274E-6587-4475-B918-B2FE02787F45}"/>
    <cellStyle name="20% - Accent1 3 2 2 6 4 2 2 2" xfId="18207" xr:uid="{3F6AC006-354D-4368-AFC5-4198710F0C3C}"/>
    <cellStyle name="20% - Accent1 3 2 2 6 4 2 3" xfId="18208" xr:uid="{E63D39F6-43F9-44EB-A3B0-16052DB4BDC5}"/>
    <cellStyle name="20% - Accent1 3 2 2 6 4 3" xfId="18209" xr:uid="{5E56199E-416C-4B09-B494-14F047547CB0}"/>
    <cellStyle name="20% - Accent1 3 2 2 6 4 3 2" xfId="18210" xr:uid="{1D7D9911-B35D-4292-9501-45A117272C0B}"/>
    <cellStyle name="20% - Accent1 3 2 2 6 4 4" xfId="18211" xr:uid="{1ECE375F-0DFA-4E6E-8AC7-661CADFDB0DC}"/>
    <cellStyle name="20% - Accent1 3 2 2 6 5" xfId="18212" xr:uid="{718E910C-E2B7-49DE-8CE3-508081FCB89E}"/>
    <cellStyle name="20% - Accent1 3 2 2 6 5 2" xfId="18213" xr:uid="{46CFF3E1-83EA-44AE-9824-37CD6F8AF179}"/>
    <cellStyle name="20% - Accent1 3 2 2 6 5 2 2" xfId="18214" xr:uid="{C2371BCC-CD2C-49EC-8FA8-CD7D663E0780}"/>
    <cellStyle name="20% - Accent1 3 2 2 6 5 2 2 2" xfId="18215" xr:uid="{72E60FB4-6F2A-4867-BD0E-F6041D9666DE}"/>
    <cellStyle name="20% - Accent1 3 2 2 6 5 2 3" xfId="18216" xr:uid="{A311EE3E-0294-46FF-85C2-11CE1CF6B25D}"/>
    <cellStyle name="20% - Accent1 3 2 2 6 5 3" xfId="18217" xr:uid="{E0F3826B-B1DE-46A5-924A-0FD9EDD28BE6}"/>
    <cellStyle name="20% - Accent1 3 2 2 6 5 3 2" xfId="18218" xr:uid="{6EE99008-E470-4365-9264-4D9D76CD95EF}"/>
    <cellStyle name="20% - Accent1 3 2 2 6 5 4" xfId="18219" xr:uid="{3FA81352-2853-4CF0-9AD4-A05E22850A78}"/>
    <cellStyle name="20% - Accent1 3 2 2 6 6" xfId="18220" xr:uid="{75712B97-D0D0-4ED4-9CD9-1A339107627D}"/>
    <cellStyle name="20% - Accent1 3 2 2 6 6 2" xfId="18221" xr:uid="{1ACDB743-15F5-4ED4-A36C-2149D748D66B}"/>
    <cellStyle name="20% - Accent1 3 2 2 6 6 2 2" xfId="18222" xr:uid="{26FF86B6-4346-493F-9303-726CCEDDDCC8}"/>
    <cellStyle name="20% - Accent1 3 2 2 6 6 2 2 2" xfId="18223" xr:uid="{1A327E20-6EBE-417F-B92E-285A9DA66F1A}"/>
    <cellStyle name="20% - Accent1 3 2 2 6 6 2 3" xfId="18224" xr:uid="{82055F9F-A64C-4C31-BBD4-38451483C729}"/>
    <cellStyle name="20% - Accent1 3 2 2 6 6 3" xfId="18225" xr:uid="{87AE8357-B193-4AD2-A54A-0437F0DD43C6}"/>
    <cellStyle name="20% - Accent1 3 2 2 6 6 3 2" xfId="18226" xr:uid="{F395F208-FFFA-4F14-893B-26570B1BAAAF}"/>
    <cellStyle name="20% - Accent1 3 2 2 6 6 4" xfId="18227" xr:uid="{4BA17209-CACA-4A31-B564-478C170A35FB}"/>
    <cellStyle name="20% - Accent1 3 2 2 6 7" xfId="18228" xr:uid="{A00F1C3D-42B1-4972-8E77-FB91F85E763F}"/>
    <cellStyle name="20% - Accent1 3 2 2 6 7 2" xfId="18229" xr:uid="{0E64CEC8-BDBC-4F89-B36F-B8FFD6472CE7}"/>
    <cellStyle name="20% - Accent1 3 2 2 6 7 2 2" xfId="18230" xr:uid="{83BA9C23-C6EE-40D4-A0A8-2E454D8BD3D5}"/>
    <cellStyle name="20% - Accent1 3 2 2 6 7 3" xfId="18231" xr:uid="{1A649899-DBAC-4CDD-A7D8-6794BC43DFDB}"/>
    <cellStyle name="20% - Accent1 3 2 2 6 8" xfId="18232" xr:uid="{3D552B36-BC6E-452A-A67E-B5091C995F6D}"/>
    <cellStyle name="20% - Accent1 3 2 2 6 8 2" xfId="18233" xr:uid="{BB4BA42C-44E4-4A2B-B56B-85A4A4814D50}"/>
    <cellStyle name="20% - Accent1 3 2 2 6 8 2 2" xfId="18234" xr:uid="{C94FF8CD-29CF-4429-A4EA-04FCA27D8DEE}"/>
    <cellStyle name="20% - Accent1 3 2 2 6 8 3" xfId="18235" xr:uid="{604ED1A2-8BD5-450F-9E8B-D13EF555CD56}"/>
    <cellStyle name="20% - Accent1 3 2 2 6 9" xfId="18236" xr:uid="{3A3B3BE2-15FD-4104-A3D3-9BB4629F1BA1}"/>
    <cellStyle name="20% - Accent1 3 2 2 6 9 2" xfId="18237" xr:uid="{E02D5191-0C78-4E98-934B-E722A4B6182A}"/>
    <cellStyle name="20% - Accent1 3 2 2 7" xfId="18238" xr:uid="{6CD3BE6D-F80D-4CC7-93E3-497F74D7B4DC}"/>
    <cellStyle name="20% - Accent1 3 2 2 7 2" xfId="18239" xr:uid="{E2D85363-938B-40B5-8B1E-25038286122F}"/>
    <cellStyle name="20% - Accent1 3 2 2 7 2 2" xfId="18240" xr:uid="{0D266165-E499-4042-A985-1BF31D1A506D}"/>
    <cellStyle name="20% - Accent1 3 2 2 7 2 2 2" xfId="18241" xr:uid="{B733A40C-8EAA-43A3-9BBD-CA5F001129BB}"/>
    <cellStyle name="20% - Accent1 3 2 2 7 2 2 2 2" xfId="18242" xr:uid="{C36817E1-B5AE-41C1-B94F-60831D46340D}"/>
    <cellStyle name="20% - Accent1 3 2 2 7 2 2 3" xfId="18243" xr:uid="{AEBFC9E0-08CD-4DC9-AD12-76768806D510}"/>
    <cellStyle name="20% - Accent1 3 2 2 7 2 3" xfId="18244" xr:uid="{B7FF294D-DD9C-41FB-84EC-CB8F19719D2C}"/>
    <cellStyle name="20% - Accent1 3 2 2 7 2 3 2" xfId="18245" xr:uid="{EE60A05A-1C62-4060-B144-5353C004054F}"/>
    <cellStyle name="20% - Accent1 3 2 2 7 2 4" xfId="18246" xr:uid="{0A3597C2-770C-4F8D-8D6C-206F70FF8F0F}"/>
    <cellStyle name="20% - Accent1 3 2 2 7 3" xfId="18247" xr:uid="{A2F349E1-7A54-46A8-9B89-4A20F2C17254}"/>
    <cellStyle name="20% - Accent1 3 2 2 7 3 2" xfId="18248" xr:uid="{4C9F6E43-9084-4FE0-B698-F6FC5D0B62EF}"/>
    <cellStyle name="20% - Accent1 3 2 2 7 3 2 2" xfId="18249" xr:uid="{376C4937-9BCF-483A-92FD-454459BBE446}"/>
    <cellStyle name="20% - Accent1 3 2 2 7 3 2 2 2" xfId="18250" xr:uid="{3E96C6C5-2282-49B8-A891-C8D80E989A80}"/>
    <cellStyle name="20% - Accent1 3 2 2 7 3 2 3" xfId="18251" xr:uid="{0F55675B-0E49-428F-9DAF-860A31863E35}"/>
    <cellStyle name="20% - Accent1 3 2 2 7 3 3" xfId="18252" xr:uid="{C264C76B-480E-4AF6-8BBB-0A213385EA25}"/>
    <cellStyle name="20% - Accent1 3 2 2 7 3 3 2" xfId="18253" xr:uid="{6989A97B-B6D9-4EFB-BD4B-FB26534851F7}"/>
    <cellStyle name="20% - Accent1 3 2 2 7 3 4" xfId="18254" xr:uid="{FCC493E2-8B28-40D7-93A7-96EE9EDC1591}"/>
    <cellStyle name="20% - Accent1 3 2 2 7 4" xfId="18255" xr:uid="{BF1B8A9A-D9C2-41C8-92BE-EA45765BE33F}"/>
    <cellStyle name="20% - Accent1 3 2 2 7 4 2" xfId="18256" xr:uid="{449F6218-0BE0-4C8A-8472-9350DC011AFA}"/>
    <cellStyle name="20% - Accent1 3 2 2 7 4 2 2" xfId="18257" xr:uid="{2F0DC70D-6CC2-4726-B07F-BC6B2D54F6B8}"/>
    <cellStyle name="20% - Accent1 3 2 2 7 4 2 2 2" xfId="18258" xr:uid="{83FB7DC7-8277-4E0A-A8EF-86225CBB2326}"/>
    <cellStyle name="20% - Accent1 3 2 2 7 4 2 3" xfId="18259" xr:uid="{390CC95B-35D9-472E-97A4-73ECD69467F8}"/>
    <cellStyle name="20% - Accent1 3 2 2 7 4 3" xfId="18260" xr:uid="{05F2837A-C387-453A-98BF-97559AA7EC42}"/>
    <cellStyle name="20% - Accent1 3 2 2 7 4 3 2" xfId="18261" xr:uid="{7300CDAC-FFEC-4204-882F-36FFE6346237}"/>
    <cellStyle name="20% - Accent1 3 2 2 7 4 4" xfId="18262" xr:uid="{37AFAD68-5BB9-4610-B6E8-A223D1F7C2DB}"/>
    <cellStyle name="20% - Accent1 3 2 2 7 5" xfId="18263" xr:uid="{5A3B31DA-3F0A-4535-AB17-EF9F15685C79}"/>
    <cellStyle name="20% - Accent1 3 2 2 7 5 2" xfId="18264" xr:uid="{29874A24-3ADE-4814-8408-77843B88F1F9}"/>
    <cellStyle name="20% - Accent1 3 2 2 7 5 2 2" xfId="18265" xr:uid="{C5C0FFB1-3362-4E52-A809-374BD1821793}"/>
    <cellStyle name="20% - Accent1 3 2 2 7 5 3" xfId="18266" xr:uid="{8A75F030-7C94-4925-A72D-A548CEA2D03C}"/>
    <cellStyle name="20% - Accent1 3 2 2 7 6" xfId="18267" xr:uid="{14321093-EEBE-41EF-9027-C1B9448DB0EC}"/>
    <cellStyle name="20% - Accent1 3 2 2 7 6 2" xfId="18268" xr:uid="{37C0FB38-1AB4-4D7B-B157-D25DE66051C0}"/>
    <cellStyle name="20% - Accent1 3 2 2 7 6 2 2" xfId="18269" xr:uid="{5DC55AC4-F953-4C8F-8F63-CA9244EA0F38}"/>
    <cellStyle name="20% - Accent1 3 2 2 7 6 3" xfId="18270" xr:uid="{993497C9-D85F-42A6-849E-9A9904763557}"/>
    <cellStyle name="20% - Accent1 3 2 2 7 7" xfId="18271" xr:uid="{1B5136F7-7FE3-44F8-A459-1ECECE6C8500}"/>
    <cellStyle name="20% - Accent1 3 2 2 7 7 2" xfId="18272" xr:uid="{2E025E4C-D339-42CC-A0DB-A712360530A5}"/>
    <cellStyle name="20% - Accent1 3 2 2 7 8" xfId="18273" xr:uid="{448266BE-861B-4B6B-AAD3-855BB5F2A451}"/>
    <cellStyle name="20% - Accent1 3 2 2 7 8 2" xfId="18274" xr:uid="{C2BF54ED-8400-4A47-B00F-D6B855824E12}"/>
    <cellStyle name="20% - Accent1 3 2 2 7 9" xfId="18275" xr:uid="{3E62CE00-8381-4DAB-94B5-F16C416EF6A5}"/>
    <cellStyle name="20% - Accent1 3 2 2 8" xfId="18276" xr:uid="{9808464B-9E53-4248-95FD-820C066A9344}"/>
    <cellStyle name="20% - Accent1 3 2 2 8 2" xfId="18277" xr:uid="{40657FD3-6AF1-4200-88DA-E091956746C9}"/>
    <cellStyle name="20% - Accent1 3 2 2 8 2 2" xfId="18278" xr:uid="{9A7E8063-6942-4D4F-B8C0-B1A5A92210A7}"/>
    <cellStyle name="20% - Accent1 3 2 2 8 2 2 2" xfId="18279" xr:uid="{B46CFEC0-E811-4372-AB31-93D6DFD2910A}"/>
    <cellStyle name="20% - Accent1 3 2 2 8 2 2 2 2" xfId="18280" xr:uid="{7D8833D8-08B8-4EA2-A449-0AF11FF11D15}"/>
    <cellStyle name="20% - Accent1 3 2 2 8 2 2 3" xfId="18281" xr:uid="{B4146083-8511-48A7-8D19-B8B3663041BF}"/>
    <cellStyle name="20% - Accent1 3 2 2 8 2 3" xfId="18282" xr:uid="{B6DBD153-E5F5-4216-8BF0-9A12BD6BA74A}"/>
    <cellStyle name="20% - Accent1 3 2 2 8 2 3 2" xfId="18283" xr:uid="{B3FCD1B8-BE71-4608-A03C-2870CFCC0617}"/>
    <cellStyle name="20% - Accent1 3 2 2 8 2 4" xfId="18284" xr:uid="{7E098CC6-6639-4115-A0AE-D51F5E8DE6C8}"/>
    <cellStyle name="20% - Accent1 3 2 2 8 3" xfId="18285" xr:uid="{940429B5-18D1-487C-82EC-480426D3E8BF}"/>
    <cellStyle name="20% - Accent1 3 2 2 8 3 2" xfId="18286" xr:uid="{D271E49C-BB73-4938-BD9B-C6542F1C32F8}"/>
    <cellStyle name="20% - Accent1 3 2 2 8 3 2 2" xfId="18287" xr:uid="{2DB60E76-9239-431B-8266-5EFA234C39F2}"/>
    <cellStyle name="20% - Accent1 3 2 2 8 3 2 2 2" xfId="18288" xr:uid="{65481545-B13F-42BB-92FD-4133FB51F46B}"/>
    <cellStyle name="20% - Accent1 3 2 2 8 3 2 3" xfId="18289" xr:uid="{FC34A258-C3AB-45E9-9433-642F7ADD6678}"/>
    <cellStyle name="20% - Accent1 3 2 2 8 3 3" xfId="18290" xr:uid="{F79B978E-7BA8-4472-9307-AAA2D4A459AF}"/>
    <cellStyle name="20% - Accent1 3 2 2 8 3 3 2" xfId="18291" xr:uid="{0706A230-6E7F-480D-A593-27847D2E4A88}"/>
    <cellStyle name="20% - Accent1 3 2 2 8 3 4" xfId="18292" xr:uid="{CA277134-6A44-49D1-A53B-D640353F5AF6}"/>
    <cellStyle name="20% - Accent1 3 2 2 8 4" xfId="18293" xr:uid="{0433C661-BE24-4E68-AA93-EE358B40E778}"/>
    <cellStyle name="20% - Accent1 3 2 2 8 4 2" xfId="18294" xr:uid="{E62368E1-4F79-4279-9BC6-6486971515CA}"/>
    <cellStyle name="20% - Accent1 3 2 2 8 4 2 2" xfId="18295" xr:uid="{4C2C7D91-C1F1-487E-8669-2D42B307CD10}"/>
    <cellStyle name="20% - Accent1 3 2 2 8 4 2 2 2" xfId="18296" xr:uid="{43E88102-E3CD-4A8D-87D4-A39C396372E1}"/>
    <cellStyle name="20% - Accent1 3 2 2 8 4 2 3" xfId="18297" xr:uid="{E3BA434A-3CD8-465F-878C-99073B7EF3E9}"/>
    <cellStyle name="20% - Accent1 3 2 2 8 4 3" xfId="18298" xr:uid="{70EE9EB4-2828-4BBB-96FE-C108749F3BDA}"/>
    <cellStyle name="20% - Accent1 3 2 2 8 4 3 2" xfId="18299" xr:uid="{A55E2503-40CB-4530-B236-0754EB735B2C}"/>
    <cellStyle name="20% - Accent1 3 2 2 8 4 4" xfId="18300" xr:uid="{E46B4075-C736-4801-B4D6-B698F955E3F6}"/>
    <cellStyle name="20% - Accent1 3 2 2 8 5" xfId="18301" xr:uid="{296E90C5-83EC-479D-BF78-35E0AD0FCED2}"/>
    <cellStyle name="20% - Accent1 3 2 2 8 5 2" xfId="18302" xr:uid="{72F3D180-07D4-451E-AC2B-F4A31DF77BF0}"/>
    <cellStyle name="20% - Accent1 3 2 2 8 5 2 2" xfId="18303" xr:uid="{C057E1E7-C261-4A08-AC88-3EBCC4B80D13}"/>
    <cellStyle name="20% - Accent1 3 2 2 8 5 3" xfId="18304" xr:uid="{F9C03CDB-F087-4D85-8B47-2C2202C53457}"/>
    <cellStyle name="20% - Accent1 3 2 2 8 6" xfId="18305" xr:uid="{1E1B231C-DC88-4DE8-B41E-B1F909EF0305}"/>
    <cellStyle name="20% - Accent1 3 2 2 8 6 2" xfId="18306" xr:uid="{FB0B2371-8655-4DB8-8E5B-DDCBE93A70F2}"/>
    <cellStyle name="20% - Accent1 3 2 2 8 6 2 2" xfId="18307" xr:uid="{F3F3E449-0FB3-4D1F-8DC0-44D3FCE09243}"/>
    <cellStyle name="20% - Accent1 3 2 2 8 6 3" xfId="18308" xr:uid="{8B84A3DC-930E-4405-A9B9-5757C2159104}"/>
    <cellStyle name="20% - Accent1 3 2 2 8 7" xfId="18309" xr:uid="{39D6C277-4FF2-471D-A764-B3A206CB75CC}"/>
    <cellStyle name="20% - Accent1 3 2 2 8 7 2" xfId="18310" xr:uid="{6428644F-C29C-446C-A4A7-860D655DC2D3}"/>
    <cellStyle name="20% - Accent1 3 2 2 8 8" xfId="18311" xr:uid="{239F713F-6908-4602-B2D5-65E6F6EEB6A4}"/>
    <cellStyle name="20% - Accent1 3 2 2 8 8 2" xfId="18312" xr:uid="{728633D5-8317-4522-9037-9507969EE054}"/>
    <cellStyle name="20% - Accent1 3 2 2 8 9" xfId="18313" xr:uid="{665F1A8E-3218-4766-95B6-E2ED533604F5}"/>
    <cellStyle name="20% - Accent1 3 2 2 9" xfId="18314" xr:uid="{E86D0539-6BAB-4DBE-96BC-622BFDDC2510}"/>
    <cellStyle name="20% - Accent1 3 2 2 9 2" xfId="18315" xr:uid="{DB135A97-256A-473E-B083-8D9635DF42DE}"/>
    <cellStyle name="20% - Accent1 3 2 2 9 2 2" xfId="18316" xr:uid="{0842D1C3-971B-428B-8CCE-95CAF251BF66}"/>
    <cellStyle name="20% - Accent1 3 2 2 9 2 2 2" xfId="18317" xr:uid="{6A0F8469-EDFA-4EE4-A0D5-AE143EE6911D}"/>
    <cellStyle name="20% - Accent1 3 2 2 9 2 3" xfId="18318" xr:uid="{C51054AC-4AB5-495A-8FA8-388655DCA636}"/>
    <cellStyle name="20% - Accent1 3 2 2 9 3" xfId="18319" xr:uid="{8D2FF40F-C16B-47F6-B10B-8AD9D1B63711}"/>
    <cellStyle name="20% - Accent1 3 2 2 9 3 2" xfId="18320" xr:uid="{5CC7D92F-8C3E-4405-8602-EF2503A7CE9F}"/>
    <cellStyle name="20% - Accent1 3 2 2 9 4" xfId="18321" xr:uid="{358846F7-B1FD-4E44-BA94-52BEF22AF304}"/>
    <cellStyle name="20% - Accent1 3 2 20" xfId="18322" xr:uid="{A89664E3-B092-491A-A629-7436088D6323}"/>
    <cellStyle name="20% - Accent1 3 2 3" xfId="18323" xr:uid="{6F35E7F9-9EA0-4BDC-95DE-649772D9033C}"/>
    <cellStyle name="20% - Accent1 3 2 3 10" xfId="18324" xr:uid="{8AB8E3F7-04EA-4920-A27D-21CC82CBE66A}"/>
    <cellStyle name="20% - Accent1 3 2 3 10 2" xfId="18325" xr:uid="{39710441-4C9E-41E1-8300-BD645C43C207}"/>
    <cellStyle name="20% - Accent1 3 2 3 10 2 2" xfId="18326" xr:uid="{2E60A85A-1C48-4F06-8565-60B5BBA81CF5}"/>
    <cellStyle name="20% - Accent1 3 2 3 10 2 2 2" xfId="18327" xr:uid="{7B1336C2-2984-4B6A-B79B-C7C955630E3A}"/>
    <cellStyle name="20% - Accent1 3 2 3 10 2 3" xfId="18328" xr:uid="{289269D1-9C7B-4B10-8AB3-7AEF359F2E39}"/>
    <cellStyle name="20% - Accent1 3 2 3 10 3" xfId="18329" xr:uid="{C71144A2-DB84-44C5-A8D4-E764A3C34118}"/>
    <cellStyle name="20% - Accent1 3 2 3 10 3 2" xfId="18330" xr:uid="{A28B2315-EB12-4FB8-B642-85E04A091BFC}"/>
    <cellStyle name="20% - Accent1 3 2 3 10 4" xfId="18331" xr:uid="{099F1FA5-0231-4AAB-AD5D-948493A3D30E}"/>
    <cellStyle name="20% - Accent1 3 2 3 11" xfId="18332" xr:uid="{ABFFC8CC-13C6-4C12-8B38-B63398F6DF11}"/>
    <cellStyle name="20% - Accent1 3 2 3 11 2" xfId="18333" xr:uid="{114C73D3-59AF-4840-88F3-775F04E0F9E1}"/>
    <cellStyle name="20% - Accent1 3 2 3 11 2 2" xfId="18334" xr:uid="{8D990251-964D-411C-9B14-ECE3E84002B7}"/>
    <cellStyle name="20% - Accent1 3 2 3 11 2 2 2" xfId="18335" xr:uid="{7E991BE6-7CCD-49C5-BAD8-71C7F79227FC}"/>
    <cellStyle name="20% - Accent1 3 2 3 11 2 3" xfId="18336" xr:uid="{6857FC58-5FA8-488B-9DDB-75D610C96B50}"/>
    <cellStyle name="20% - Accent1 3 2 3 11 3" xfId="18337" xr:uid="{AE70E767-85BE-4804-BC29-75085D21AB0C}"/>
    <cellStyle name="20% - Accent1 3 2 3 11 3 2" xfId="18338" xr:uid="{2750B7F7-DDC4-496D-94AE-8F2B3B747F2C}"/>
    <cellStyle name="20% - Accent1 3 2 3 11 4" xfId="18339" xr:uid="{2818937E-D5A2-498F-8081-76ADA97D28BF}"/>
    <cellStyle name="20% - Accent1 3 2 3 12" xfId="18340" xr:uid="{70FB03C1-A206-4E15-A934-1DF1A42B5F14}"/>
    <cellStyle name="20% - Accent1 3 2 3 12 2" xfId="18341" xr:uid="{29D99A01-B728-4B1F-A06D-1A1884A0ED25}"/>
    <cellStyle name="20% - Accent1 3 2 3 12 2 2" xfId="18342" xr:uid="{985577C5-CE2A-4BDF-A0E9-972DC801CAC5}"/>
    <cellStyle name="20% - Accent1 3 2 3 12 3" xfId="18343" xr:uid="{2C5603C6-AE47-4E14-8039-B0DB66792A4B}"/>
    <cellStyle name="20% - Accent1 3 2 3 13" xfId="18344" xr:uid="{A80FA9A0-637C-4317-AAB1-049ABEC273D8}"/>
    <cellStyle name="20% - Accent1 3 2 3 13 2" xfId="18345" xr:uid="{A2F91994-A489-4BE3-AF96-D4BA8ABD7375}"/>
    <cellStyle name="20% - Accent1 3 2 3 13 2 2" xfId="18346" xr:uid="{469D0AA6-8831-4E5A-8D70-F3A45FE658F1}"/>
    <cellStyle name="20% - Accent1 3 2 3 13 3" xfId="18347" xr:uid="{70C8BA63-C8F0-43D3-BCAF-75CCD7F3FFEE}"/>
    <cellStyle name="20% - Accent1 3 2 3 14" xfId="18348" xr:uid="{86EA3FA3-4F58-44F3-AEA1-A0DE251E66AE}"/>
    <cellStyle name="20% - Accent1 3 2 3 14 2" xfId="18349" xr:uid="{70B93576-0C1B-474B-B7FF-72A5BBAD680F}"/>
    <cellStyle name="20% - Accent1 3 2 3 15" xfId="18350" xr:uid="{40D17BAD-3A78-46DF-ADB2-EEE4DFB0B922}"/>
    <cellStyle name="20% - Accent1 3 2 3 15 2" xfId="18351" xr:uid="{D9102F6D-863C-4613-8455-D3FF5CCFE432}"/>
    <cellStyle name="20% - Accent1 3 2 3 16" xfId="18352" xr:uid="{5CAAA642-7FF4-4968-BB4F-84B6237AF1A1}"/>
    <cellStyle name="20% - Accent1 3 2 3 2" xfId="18353" xr:uid="{3C4964FB-54E1-4AA5-AB2A-0160CF8A149B}"/>
    <cellStyle name="20% - Accent1 3 2 3 2 10" xfId="18354" xr:uid="{5AABBFF4-D294-4BED-8AC8-A9AE84E2FCE3}"/>
    <cellStyle name="20% - Accent1 3 2 3 2 10 2" xfId="18355" xr:uid="{AF8AF9F5-8C59-47E2-A9D9-05A7BF92390D}"/>
    <cellStyle name="20% - Accent1 3 2 3 2 10 2 2" xfId="18356" xr:uid="{1D50A769-070E-42A7-ADCB-A47C33C4BA45}"/>
    <cellStyle name="20% - Accent1 3 2 3 2 10 2 2 2" xfId="18357" xr:uid="{A83D0FB2-FA38-4F37-861E-68E6A07EF68D}"/>
    <cellStyle name="20% - Accent1 3 2 3 2 10 2 3" xfId="18358" xr:uid="{15F81454-7E28-4B6E-B8F4-F083A6E39CF3}"/>
    <cellStyle name="20% - Accent1 3 2 3 2 10 3" xfId="18359" xr:uid="{FE4475BD-70D8-4E7A-BFFB-CF812F1A11FD}"/>
    <cellStyle name="20% - Accent1 3 2 3 2 10 3 2" xfId="18360" xr:uid="{EC7B6015-945F-4817-BDFC-E2BC517012FD}"/>
    <cellStyle name="20% - Accent1 3 2 3 2 10 4" xfId="18361" xr:uid="{DADF122D-FE2D-43A8-8D8D-91276B14B065}"/>
    <cellStyle name="20% - Accent1 3 2 3 2 11" xfId="18362" xr:uid="{3AE332E9-4114-4E93-BB56-433331F70F6E}"/>
    <cellStyle name="20% - Accent1 3 2 3 2 11 2" xfId="18363" xr:uid="{935625AB-9BB2-4C19-9DEF-9991C979A5A7}"/>
    <cellStyle name="20% - Accent1 3 2 3 2 11 2 2" xfId="18364" xr:uid="{237473C9-4682-4435-A8B4-D6E8E45A85B6}"/>
    <cellStyle name="20% - Accent1 3 2 3 2 11 3" xfId="18365" xr:uid="{03171579-FAFA-4BB6-B52E-5393A4E52973}"/>
    <cellStyle name="20% - Accent1 3 2 3 2 12" xfId="18366" xr:uid="{CC90FCA7-A8D1-44F2-9222-5CC85C33E682}"/>
    <cellStyle name="20% - Accent1 3 2 3 2 12 2" xfId="18367" xr:uid="{C223E0A9-D356-431E-AEC4-062AF4B71436}"/>
    <cellStyle name="20% - Accent1 3 2 3 2 12 2 2" xfId="18368" xr:uid="{CC4A3392-20C8-4511-B67D-A85887CCB421}"/>
    <cellStyle name="20% - Accent1 3 2 3 2 12 3" xfId="18369" xr:uid="{1C5E2197-922E-4E25-96B9-CBFB30AE2F1C}"/>
    <cellStyle name="20% - Accent1 3 2 3 2 13" xfId="18370" xr:uid="{62490069-9634-445B-A6B6-933ED0DFA99B}"/>
    <cellStyle name="20% - Accent1 3 2 3 2 13 2" xfId="18371" xr:uid="{D11BC07D-FE61-4656-9F42-19E1C9D8450C}"/>
    <cellStyle name="20% - Accent1 3 2 3 2 14" xfId="18372" xr:uid="{6EE3420B-B92A-4045-B15F-C10818FEAC7F}"/>
    <cellStyle name="20% - Accent1 3 2 3 2 14 2" xfId="18373" xr:uid="{E04B47DE-9F3C-47AD-B20B-EC670BB60236}"/>
    <cellStyle name="20% - Accent1 3 2 3 2 15" xfId="18374" xr:uid="{E22F0317-31CF-4306-B778-2D1E3949A03A}"/>
    <cellStyle name="20% - Accent1 3 2 3 2 2" xfId="18375" xr:uid="{AA1AD2B3-8D68-4D6E-82EF-BFFD5E4AB66C}"/>
    <cellStyle name="20% - Accent1 3 2 3 2 2 10" xfId="18376" xr:uid="{8A7BB7A0-EB12-4E9F-83B5-497F4CF379B9}"/>
    <cellStyle name="20% - Accent1 3 2 3 2 2 10 2" xfId="18377" xr:uid="{B9D030EC-D969-42DF-8888-F4EE7FA8076A}"/>
    <cellStyle name="20% - Accent1 3 2 3 2 2 10 2 2" xfId="18378" xr:uid="{E8D4A863-6669-42FC-8E90-077252C13274}"/>
    <cellStyle name="20% - Accent1 3 2 3 2 2 10 3" xfId="18379" xr:uid="{B93EBFF4-84B1-4B8D-930F-994C6F4AAB67}"/>
    <cellStyle name="20% - Accent1 3 2 3 2 2 11" xfId="18380" xr:uid="{741BCFFD-7733-47EA-804E-BB5AB8DF1F69}"/>
    <cellStyle name="20% - Accent1 3 2 3 2 2 11 2" xfId="18381" xr:uid="{0232F062-9CEC-467E-9D91-7C3B0425790A}"/>
    <cellStyle name="20% - Accent1 3 2 3 2 2 11 2 2" xfId="18382" xr:uid="{1ED8C986-2AD9-4424-B515-7EF78FABB996}"/>
    <cellStyle name="20% - Accent1 3 2 3 2 2 11 3" xfId="18383" xr:uid="{99E85F8B-B457-41BA-8573-A830B2CB5A06}"/>
    <cellStyle name="20% - Accent1 3 2 3 2 2 12" xfId="18384" xr:uid="{08454F66-0116-4AF9-B8A5-9D4282EC51B8}"/>
    <cellStyle name="20% - Accent1 3 2 3 2 2 12 2" xfId="18385" xr:uid="{7D55431A-9B70-42AF-8E41-B98D09C888D1}"/>
    <cellStyle name="20% - Accent1 3 2 3 2 2 13" xfId="18386" xr:uid="{DFBF3067-B62D-4C24-AFE2-272D5A52A117}"/>
    <cellStyle name="20% - Accent1 3 2 3 2 2 13 2" xfId="18387" xr:uid="{A817F270-7834-4BF0-B0D2-262B6A8D9D48}"/>
    <cellStyle name="20% - Accent1 3 2 3 2 2 14" xfId="18388" xr:uid="{98E4F06A-3FF9-4342-BA31-F9D2690D7714}"/>
    <cellStyle name="20% - Accent1 3 2 3 2 2 2" xfId="18389" xr:uid="{F5BB5DD9-A852-4BF0-B303-9D83E56A7B81}"/>
    <cellStyle name="20% - Accent1 3 2 3 2 2 2 10" xfId="18390" xr:uid="{1A1981E2-AD7C-42A6-8A46-765DD1A8B4D5}"/>
    <cellStyle name="20% - Accent1 3 2 3 2 2 2 10 2" xfId="18391" xr:uid="{D8D28C8C-4C13-46B8-B0CC-4D23BE929613}"/>
    <cellStyle name="20% - Accent1 3 2 3 2 2 2 11" xfId="18392" xr:uid="{30D192C3-4482-424E-9FA0-EEE848AA34BC}"/>
    <cellStyle name="20% - Accent1 3 2 3 2 2 2 2" xfId="18393" xr:uid="{FD134A1F-B6B3-422A-BB28-4E36AAEA9C1B}"/>
    <cellStyle name="20% - Accent1 3 2 3 2 2 2 2 2" xfId="18394" xr:uid="{9FDB8D24-710E-445A-A717-6750E7F2F8CA}"/>
    <cellStyle name="20% - Accent1 3 2 3 2 2 2 2 2 2" xfId="18395" xr:uid="{C4E24042-5571-4B3B-88CF-D4896083CADE}"/>
    <cellStyle name="20% - Accent1 3 2 3 2 2 2 2 2 2 2" xfId="18396" xr:uid="{83ECDF65-7EB7-4BF7-A7AA-EF855946955A}"/>
    <cellStyle name="20% - Accent1 3 2 3 2 2 2 2 2 2 2 2" xfId="18397" xr:uid="{3B00A7AB-DD6D-4391-AE20-8894354B5080}"/>
    <cellStyle name="20% - Accent1 3 2 3 2 2 2 2 2 2 3" xfId="18398" xr:uid="{AAD9DCB8-3313-40EA-81D6-252F93F9910B}"/>
    <cellStyle name="20% - Accent1 3 2 3 2 2 2 2 2 3" xfId="18399" xr:uid="{03205AE3-1384-46A4-BA92-81080FE8A765}"/>
    <cellStyle name="20% - Accent1 3 2 3 2 2 2 2 2 3 2" xfId="18400" xr:uid="{E72AFF29-7E54-4A39-B822-3CE1BC7B8CEA}"/>
    <cellStyle name="20% - Accent1 3 2 3 2 2 2 2 2 4" xfId="18401" xr:uid="{3A20C236-BD35-4745-8ECE-479E7C16594A}"/>
    <cellStyle name="20% - Accent1 3 2 3 2 2 2 2 3" xfId="18402" xr:uid="{48814FDE-9288-4760-94C3-E7E60509FECF}"/>
    <cellStyle name="20% - Accent1 3 2 3 2 2 2 2 3 2" xfId="18403" xr:uid="{417A6C81-3CFB-42B5-B330-CAE210451E88}"/>
    <cellStyle name="20% - Accent1 3 2 3 2 2 2 2 3 2 2" xfId="18404" xr:uid="{F9C647BB-28A6-4FBC-B49E-80F32A078EAF}"/>
    <cellStyle name="20% - Accent1 3 2 3 2 2 2 2 3 2 2 2" xfId="18405" xr:uid="{67BE0E0B-2755-43BA-89CB-104E63164934}"/>
    <cellStyle name="20% - Accent1 3 2 3 2 2 2 2 3 2 3" xfId="18406" xr:uid="{BD44E552-67D7-4708-9D2D-6E1D050D57E6}"/>
    <cellStyle name="20% - Accent1 3 2 3 2 2 2 2 3 3" xfId="18407" xr:uid="{E638B7E7-3C7B-4D87-B71C-CE1ED85A32C1}"/>
    <cellStyle name="20% - Accent1 3 2 3 2 2 2 2 3 3 2" xfId="18408" xr:uid="{E41D5B23-AC23-47B9-A36E-FB5E501A3B50}"/>
    <cellStyle name="20% - Accent1 3 2 3 2 2 2 2 3 4" xfId="18409" xr:uid="{0EE20964-2664-4BEC-9DE5-DC0A713F86F4}"/>
    <cellStyle name="20% - Accent1 3 2 3 2 2 2 2 4" xfId="18410" xr:uid="{3A6ECCE1-1455-49DF-82B2-367C830E410F}"/>
    <cellStyle name="20% - Accent1 3 2 3 2 2 2 2 4 2" xfId="18411" xr:uid="{C3160C42-7584-481B-B61E-4845D10D397B}"/>
    <cellStyle name="20% - Accent1 3 2 3 2 2 2 2 4 2 2" xfId="18412" xr:uid="{41CCFA0D-E59A-4727-A2F6-CC2EA9F309AC}"/>
    <cellStyle name="20% - Accent1 3 2 3 2 2 2 2 4 2 2 2" xfId="18413" xr:uid="{14B78ABF-B35C-4741-97D7-519AEF8E5A23}"/>
    <cellStyle name="20% - Accent1 3 2 3 2 2 2 2 4 2 3" xfId="18414" xr:uid="{8C682410-5CDA-470B-9498-C3B51B390C35}"/>
    <cellStyle name="20% - Accent1 3 2 3 2 2 2 2 4 3" xfId="18415" xr:uid="{3FDB9FE2-B97F-40DE-925A-8226A67F3C02}"/>
    <cellStyle name="20% - Accent1 3 2 3 2 2 2 2 4 3 2" xfId="18416" xr:uid="{74F0DF5D-7C64-4C80-B9BA-ED47D1D3B492}"/>
    <cellStyle name="20% - Accent1 3 2 3 2 2 2 2 4 4" xfId="18417" xr:uid="{074CAE88-777A-47FB-82BE-45A540D49E94}"/>
    <cellStyle name="20% - Accent1 3 2 3 2 2 2 2 5" xfId="18418" xr:uid="{26990458-F2AA-43B9-8CC6-60039D76F463}"/>
    <cellStyle name="20% - Accent1 3 2 3 2 2 2 2 5 2" xfId="18419" xr:uid="{873F6663-8EE2-433C-9256-CE4E97AC7E92}"/>
    <cellStyle name="20% - Accent1 3 2 3 2 2 2 2 5 2 2" xfId="18420" xr:uid="{5149BE55-1CBA-4348-821D-154AD6CD65DA}"/>
    <cellStyle name="20% - Accent1 3 2 3 2 2 2 2 5 3" xfId="18421" xr:uid="{84D68CB1-636C-48A0-AB63-C7CFF938D24C}"/>
    <cellStyle name="20% - Accent1 3 2 3 2 2 2 2 6" xfId="18422" xr:uid="{BDACCC72-A9C2-4005-8EDD-CC2819316D9F}"/>
    <cellStyle name="20% - Accent1 3 2 3 2 2 2 2 6 2" xfId="18423" xr:uid="{3BE896B4-2C1A-47D1-9FB1-01EBC9704C74}"/>
    <cellStyle name="20% - Accent1 3 2 3 2 2 2 2 6 2 2" xfId="18424" xr:uid="{0CDD4097-77EC-4A77-B489-3833969C8EE3}"/>
    <cellStyle name="20% - Accent1 3 2 3 2 2 2 2 6 3" xfId="18425" xr:uid="{2ACDBECF-4840-48CB-9FA2-D6B845AC305A}"/>
    <cellStyle name="20% - Accent1 3 2 3 2 2 2 2 7" xfId="18426" xr:uid="{353076D0-5D7D-4C92-86B2-680914942458}"/>
    <cellStyle name="20% - Accent1 3 2 3 2 2 2 2 7 2" xfId="18427" xr:uid="{144FDDEA-CD81-470A-9881-BE389AAD4414}"/>
    <cellStyle name="20% - Accent1 3 2 3 2 2 2 2 8" xfId="18428" xr:uid="{4CA3EEBE-BB94-46D0-9728-71837500D12D}"/>
    <cellStyle name="20% - Accent1 3 2 3 2 2 2 2 8 2" xfId="18429" xr:uid="{0436758C-643F-499C-B775-2D0A174FF119}"/>
    <cellStyle name="20% - Accent1 3 2 3 2 2 2 2 9" xfId="18430" xr:uid="{53996550-C49A-4464-B2E9-30FCF5D0C0BE}"/>
    <cellStyle name="20% - Accent1 3 2 3 2 2 2 3" xfId="18431" xr:uid="{1D60EFB2-7377-45AF-90E2-12A3AEB29192}"/>
    <cellStyle name="20% - Accent1 3 2 3 2 2 2 3 2" xfId="18432" xr:uid="{00F08BFA-E43D-45A9-AF5F-46FBCFB0826D}"/>
    <cellStyle name="20% - Accent1 3 2 3 2 2 2 3 2 2" xfId="18433" xr:uid="{6F7880E3-D19C-4DE7-AF18-61AA1325B53D}"/>
    <cellStyle name="20% - Accent1 3 2 3 2 2 2 3 2 2 2" xfId="18434" xr:uid="{AFF9EA68-886B-4606-BDCA-CBC268AA48BF}"/>
    <cellStyle name="20% - Accent1 3 2 3 2 2 2 3 2 2 2 2" xfId="18435" xr:uid="{2EA9146B-A167-4CD7-B67E-60C9590DB6E8}"/>
    <cellStyle name="20% - Accent1 3 2 3 2 2 2 3 2 2 3" xfId="18436" xr:uid="{60BAD36E-1028-4598-BFFF-C70CAB232F1D}"/>
    <cellStyle name="20% - Accent1 3 2 3 2 2 2 3 2 3" xfId="18437" xr:uid="{6BECD617-9DC0-4ADC-8F98-66EBAD8FCD83}"/>
    <cellStyle name="20% - Accent1 3 2 3 2 2 2 3 2 3 2" xfId="18438" xr:uid="{E1675BE9-1B63-4547-9503-3854163F8C69}"/>
    <cellStyle name="20% - Accent1 3 2 3 2 2 2 3 2 4" xfId="18439" xr:uid="{D5E3E0F9-025C-4E6B-BCDD-8965F216F1EB}"/>
    <cellStyle name="20% - Accent1 3 2 3 2 2 2 3 3" xfId="18440" xr:uid="{5BE61FDB-B6BC-44A1-A98F-A25BB5947253}"/>
    <cellStyle name="20% - Accent1 3 2 3 2 2 2 3 3 2" xfId="18441" xr:uid="{FDA169ED-BEB2-4677-9A51-654CE7BBD12A}"/>
    <cellStyle name="20% - Accent1 3 2 3 2 2 2 3 3 2 2" xfId="18442" xr:uid="{706ADCF2-6661-4013-AFE1-FD32521FCAD7}"/>
    <cellStyle name="20% - Accent1 3 2 3 2 2 2 3 3 2 2 2" xfId="18443" xr:uid="{B1900E8F-85BE-4E62-AB0A-D39783E08CB4}"/>
    <cellStyle name="20% - Accent1 3 2 3 2 2 2 3 3 2 3" xfId="18444" xr:uid="{8A5C70D1-C2AD-4C25-A66D-CDDFC8C1336F}"/>
    <cellStyle name="20% - Accent1 3 2 3 2 2 2 3 3 3" xfId="18445" xr:uid="{B3057A84-410D-4279-A585-A6736A36B773}"/>
    <cellStyle name="20% - Accent1 3 2 3 2 2 2 3 3 3 2" xfId="18446" xr:uid="{592D9BD9-B578-465D-8221-85D768740B3F}"/>
    <cellStyle name="20% - Accent1 3 2 3 2 2 2 3 3 4" xfId="18447" xr:uid="{C51E32E1-2EE6-48F9-AAC8-F08195CCC848}"/>
    <cellStyle name="20% - Accent1 3 2 3 2 2 2 3 4" xfId="18448" xr:uid="{56DFDBA5-0B79-4D6C-9C18-7FDDEAA988D9}"/>
    <cellStyle name="20% - Accent1 3 2 3 2 2 2 3 4 2" xfId="18449" xr:uid="{740A08F6-0766-4130-A87E-1E3D3078287D}"/>
    <cellStyle name="20% - Accent1 3 2 3 2 2 2 3 4 2 2" xfId="18450" xr:uid="{E2C3DCA9-322D-4183-BD0F-26402B194891}"/>
    <cellStyle name="20% - Accent1 3 2 3 2 2 2 3 4 2 2 2" xfId="18451" xr:uid="{78CF393A-09DB-4888-ADE7-6BD7908F9DDB}"/>
    <cellStyle name="20% - Accent1 3 2 3 2 2 2 3 4 2 3" xfId="18452" xr:uid="{4EAFDC0B-25F0-4CFF-AE81-CDCD18C11AF5}"/>
    <cellStyle name="20% - Accent1 3 2 3 2 2 2 3 4 3" xfId="18453" xr:uid="{666B3317-9D39-4856-9CB8-5DAD676D220B}"/>
    <cellStyle name="20% - Accent1 3 2 3 2 2 2 3 4 3 2" xfId="18454" xr:uid="{02F8EE7C-89DE-49A1-8649-520A1DDE3D6C}"/>
    <cellStyle name="20% - Accent1 3 2 3 2 2 2 3 4 4" xfId="18455" xr:uid="{A6E0F8A7-D72C-4978-9FE3-6E2468063E46}"/>
    <cellStyle name="20% - Accent1 3 2 3 2 2 2 3 5" xfId="18456" xr:uid="{7585F383-A11C-4021-BB0A-AE541E570276}"/>
    <cellStyle name="20% - Accent1 3 2 3 2 2 2 3 5 2" xfId="18457" xr:uid="{01583655-F36E-42F9-AEB9-BF7C26CE6A6E}"/>
    <cellStyle name="20% - Accent1 3 2 3 2 2 2 3 5 2 2" xfId="18458" xr:uid="{FE96D616-94B5-4F56-9EC2-A16602581E20}"/>
    <cellStyle name="20% - Accent1 3 2 3 2 2 2 3 5 3" xfId="18459" xr:uid="{B4017CDA-6A11-457A-ADCB-02D53196FC14}"/>
    <cellStyle name="20% - Accent1 3 2 3 2 2 2 3 6" xfId="18460" xr:uid="{D7247A1B-7747-4555-ADE5-D94551C4834F}"/>
    <cellStyle name="20% - Accent1 3 2 3 2 2 2 3 6 2" xfId="18461" xr:uid="{534FA953-3836-456D-BD79-D92558C80198}"/>
    <cellStyle name="20% - Accent1 3 2 3 2 2 2 3 6 2 2" xfId="18462" xr:uid="{6FA53959-3204-46D8-BD2F-05D7756F27D0}"/>
    <cellStyle name="20% - Accent1 3 2 3 2 2 2 3 6 3" xfId="18463" xr:uid="{820C7E59-B956-4E00-9D78-0B87CD7C550F}"/>
    <cellStyle name="20% - Accent1 3 2 3 2 2 2 3 7" xfId="18464" xr:uid="{16E0DA54-0100-44A3-B73C-1CD0583F14F2}"/>
    <cellStyle name="20% - Accent1 3 2 3 2 2 2 3 7 2" xfId="18465" xr:uid="{DF7F1F9B-F75A-441F-BB93-64CA4F166254}"/>
    <cellStyle name="20% - Accent1 3 2 3 2 2 2 3 8" xfId="18466" xr:uid="{DD0B11D4-DD57-41EE-9ADA-F3E75B6764A5}"/>
    <cellStyle name="20% - Accent1 3 2 3 2 2 2 3 8 2" xfId="18467" xr:uid="{A0F94A24-460A-4D6F-9EFF-D22944F7F7BC}"/>
    <cellStyle name="20% - Accent1 3 2 3 2 2 2 3 9" xfId="18468" xr:uid="{060CCB7C-E99A-48B1-A531-B0362E0B017A}"/>
    <cellStyle name="20% - Accent1 3 2 3 2 2 2 4" xfId="18469" xr:uid="{A1D0A116-2061-4767-B37E-61394705E431}"/>
    <cellStyle name="20% - Accent1 3 2 3 2 2 2 4 2" xfId="18470" xr:uid="{E287B265-71E4-40B7-BE0A-332FB31FC210}"/>
    <cellStyle name="20% - Accent1 3 2 3 2 2 2 4 2 2" xfId="18471" xr:uid="{5DE06FF3-2E1C-4B88-9791-EE382838D4DB}"/>
    <cellStyle name="20% - Accent1 3 2 3 2 2 2 4 2 2 2" xfId="18472" xr:uid="{A0C741C6-1742-4B97-A767-A1475867237D}"/>
    <cellStyle name="20% - Accent1 3 2 3 2 2 2 4 2 3" xfId="18473" xr:uid="{945C2D3E-FD2A-4F50-BB1D-E4639B21461B}"/>
    <cellStyle name="20% - Accent1 3 2 3 2 2 2 4 3" xfId="18474" xr:uid="{32B1379B-DD09-4340-B524-BAA111AC1D0E}"/>
    <cellStyle name="20% - Accent1 3 2 3 2 2 2 4 3 2" xfId="18475" xr:uid="{E9551878-35A0-436C-8181-22973C117A27}"/>
    <cellStyle name="20% - Accent1 3 2 3 2 2 2 4 4" xfId="18476" xr:uid="{31B68468-3777-40D3-B1EE-2DB44867949C}"/>
    <cellStyle name="20% - Accent1 3 2 3 2 2 2 5" xfId="18477" xr:uid="{B87A1732-95E5-4B75-AD46-06D686B7DA70}"/>
    <cellStyle name="20% - Accent1 3 2 3 2 2 2 5 2" xfId="18478" xr:uid="{DB617FFF-DDEE-4E5C-AF8C-2D2FA691557B}"/>
    <cellStyle name="20% - Accent1 3 2 3 2 2 2 5 2 2" xfId="18479" xr:uid="{A6FB4706-0A24-480C-9ED9-91197DA406B5}"/>
    <cellStyle name="20% - Accent1 3 2 3 2 2 2 5 2 2 2" xfId="18480" xr:uid="{89FED030-021F-4DC1-9F75-19B674142C0E}"/>
    <cellStyle name="20% - Accent1 3 2 3 2 2 2 5 2 3" xfId="18481" xr:uid="{82409DF9-A4D0-408E-80E8-C601C6AE5731}"/>
    <cellStyle name="20% - Accent1 3 2 3 2 2 2 5 3" xfId="18482" xr:uid="{F613D111-BFEB-4CEA-821A-8B75731A9515}"/>
    <cellStyle name="20% - Accent1 3 2 3 2 2 2 5 3 2" xfId="18483" xr:uid="{01715373-CAE0-4543-BEB8-3ABE26D347FE}"/>
    <cellStyle name="20% - Accent1 3 2 3 2 2 2 5 4" xfId="18484" xr:uid="{A327EE52-BFB0-41AC-9B1A-E9FBEA553C8E}"/>
    <cellStyle name="20% - Accent1 3 2 3 2 2 2 6" xfId="18485" xr:uid="{87E2BE6B-2D9A-4842-9A8B-F7633232E14D}"/>
    <cellStyle name="20% - Accent1 3 2 3 2 2 2 6 2" xfId="18486" xr:uid="{2F25C884-EA17-42B3-AED9-5B139BA55D12}"/>
    <cellStyle name="20% - Accent1 3 2 3 2 2 2 6 2 2" xfId="18487" xr:uid="{7795875F-B42F-4FE4-B4D2-AEF717FE7EB7}"/>
    <cellStyle name="20% - Accent1 3 2 3 2 2 2 6 2 2 2" xfId="18488" xr:uid="{A4620FB5-EB58-4F53-AF7C-A685F19CF30D}"/>
    <cellStyle name="20% - Accent1 3 2 3 2 2 2 6 2 3" xfId="18489" xr:uid="{E2DD8A09-B253-4BED-A813-046AF3843260}"/>
    <cellStyle name="20% - Accent1 3 2 3 2 2 2 6 3" xfId="18490" xr:uid="{757E7027-0932-400A-84C2-05972B81B1D2}"/>
    <cellStyle name="20% - Accent1 3 2 3 2 2 2 6 3 2" xfId="18491" xr:uid="{D30F6F66-49BB-4066-96F5-83FD07E81E7B}"/>
    <cellStyle name="20% - Accent1 3 2 3 2 2 2 6 4" xfId="18492" xr:uid="{6EFA8705-ABC1-40DD-B7BD-43A5F46CBA6B}"/>
    <cellStyle name="20% - Accent1 3 2 3 2 2 2 7" xfId="18493" xr:uid="{BC1EA875-FEC0-4608-827A-6D37800FB8E3}"/>
    <cellStyle name="20% - Accent1 3 2 3 2 2 2 7 2" xfId="18494" xr:uid="{4EDA5E9A-2944-4269-A037-65FEFB7E932A}"/>
    <cellStyle name="20% - Accent1 3 2 3 2 2 2 7 2 2" xfId="18495" xr:uid="{6D31A6B6-D916-42CE-9E98-F4FD515DDF20}"/>
    <cellStyle name="20% - Accent1 3 2 3 2 2 2 7 3" xfId="18496" xr:uid="{7604E923-0A13-406B-9C3A-96F79D69BBCA}"/>
    <cellStyle name="20% - Accent1 3 2 3 2 2 2 8" xfId="18497" xr:uid="{11CEB365-FCE0-491D-BF2C-C62E774D0945}"/>
    <cellStyle name="20% - Accent1 3 2 3 2 2 2 8 2" xfId="18498" xr:uid="{4A58C0FA-6C26-4745-9AEC-3785C16D32B5}"/>
    <cellStyle name="20% - Accent1 3 2 3 2 2 2 8 2 2" xfId="18499" xr:uid="{98065320-F64B-42CC-B57F-90B18FD3C151}"/>
    <cellStyle name="20% - Accent1 3 2 3 2 2 2 8 3" xfId="18500" xr:uid="{D2AC2C2C-7781-4E04-88D3-357C9AFC7933}"/>
    <cellStyle name="20% - Accent1 3 2 3 2 2 2 9" xfId="18501" xr:uid="{930709EC-2F12-4AA8-9B71-48FFCF884A47}"/>
    <cellStyle name="20% - Accent1 3 2 3 2 2 2 9 2" xfId="18502" xr:uid="{9DD0C7E0-9D15-401D-AA96-D80A7477A088}"/>
    <cellStyle name="20% - Accent1 3 2 3 2 2 3" xfId="18503" xr:uid="{48D1EED5-6E2F-4752-A24D-D222EF308D9A}"/>
    <cellStyle name="20% - Accent1 3 2 3 2 2 3 10" xfId="18504" xr:uid="{797199CE-AF2D-429E-9853-E86B9EDC03CC}"/>
    <cellStyle name="20% - Accent1 3 2 3 2 2 3 10 2" xfId="18505" xr:uid="{F52D1B52-6CF8-4D51-AA67-912D304B984E}"/>
    <cellStyle name="20% - Accent1 3 2 3 2 2 3 11" xfId="18506" xr:uid="{F6CD1C5E-7A27-4D9A-BBFB-30B801E65283}"/>
    <cellStyle name="20% - Accent1 3 2 3 2 2 3 2" xfId="18507" xr:uid="{E57AD0AC-6B45-4672-935D-248570CBBD0B}"/>
    <cellStyle name="20% - Accent1 3 2 3 2 2 3 2 2" xfId="18508" xr:uid="{E585238D-3DA9-423F-8E75-FA5D74109F81}"/>
    <cellStyle name="20% - Accent1 3 2 3 2 2 3 2 2 2" xfId="18509" xr:uid="{601438B7-FF5E-496D-A8B3-EF285DCB8074}"/>
    <cellStyle name="20% - Accent1 3 2 3 2 2 3 2 2 2 2" xfId="18510" xr:uid="{B39BD425-271A-44AE-9FEB-F9B8BDDA43A3}"/>
    <cellStyle name="20% - Accent1 3 2 3 2 2 3 2 2 2 2 2" xfId="18511" xr:uid="{DC4FA40A-B3D5-4AAE-9894-66CFA99E3F7D}"/>
    <cellStyle name="20% - Accent1 3 2 3 2 2 3 2 2 2 3" xfId="18512" xr:uid="{D6CF4FD3-CA1B-4EF2-A25E-3FEC78981F5F}"/>
    <cellStyle name="20% - Accent1 3 2 3 2 2 3 2 2 3" xfId="18513" xr:uid="{EFBECE10-108F-47D4-8C28-249BBB98470A}"/>
    <cellStyle name="20% - Accent1 3 2 3 2 2 3 2 2 3 2" xfId="18514" xr:uid="{3F5347F0-03C6-41F3-8A6F-72DCF109C2DF}"/>
    <cellStyle name="20% - Accent1 3 2 3 2 2 3 2 2 4" xfId="18515" xr:uid="{9FE59528-0241-4573-8005-48A0389D7372}"/>
    <cellStyle name="20% - Accent1 3 2 3 2 2 3 2 3" xfId="18516" xr:uid="{D132E3D9-9022-4B0F-A122-16ACD0EC01B1}"/>
    <cellStyle name="20% - Accent1 3 2 3 2 2 3 2 3 2" xfId="18517" xr:uid="{5422545F-BBBF-4113-965A-0D7E72748C9A}"/>
    <cellStyle name="20% - Accent1 3 2 3 2 2 3 2 3 2 2" xfId="18518" xr:uid="{7392F169-F0B1-415D-AD9C-AA729EEE26B0}"/>
    <cellStyle name="20% - Accent1 3 2 3 2 2 3 2 3 2 2 2" xfId="18519" xr:uid="{3A1C8976-049E-4870-BF70-AD502AEC0CAE}"/>
    <cellStyle name="20% - Accent1 3 2 3 2 2 3 2 3 2 3" xfId="18520" xr:uid="{111E731B-E241-4267-B0E6-F3FDD9A929EF}"/>
    <cellStyle name="20% - Accent1 3 2 3 2 2 3 2 3 3" xfId="18521" xr:uid="{F59CFD71-2EE4-4F79-8B93-521FD5E188E5}"/>
    <cellStyle name="20% - Accent1 3 2 3 2 2 3 2 3 3 2" xfId="18522" xr:uid="{02DE94F3-69E4-4CF0-B7D5-4DBBAA3390A9}"/>
    <cellStyle name="20% - Accent1 3 2 3 2 2 3 2 3 4" xfId="18523" xr:uid="{9686FEF2-E3C7-46E6-93E5-CF3800B0731D}"/>
    <cellStyle name="20% - Accent1 3 2 3 2 2 3 2 4" xfId="18524" xr:uid="{20F0D196-E0EB-4DE4-8C0D-15FEC87C382D}"/>
    <cellStyle name="20% - Accent1 3 2 3 2 2 3 2 4 2" xfId="18525" xr:uid="{C702050A-2C7A-4898-BCED-43159B7907ED}"/>
    <cellStyle name="20% - Accent1 3 2 3 2 2 3 2 4 2 2" xfId="18526" xr:uid="{F7265658-5EF1-48CF-93E0-0C5D46D1A653}"/>
    <cellStyle name="20% - Accent1 3 2 3 2 2 3 2 4 2 2 2" xfId="18527" xr:uid="{D5EDE4C2-E355-49B5-B7C7-FAC94AB3D41A}"/>
    <cellStyle name="20% - Accent1 3 2 3 2 2 3 2 4 2 3" xfId="18528" xr:uid="{8F3DEC46-5D04-4CAC-9FDF-EDDB2685DCDF}"/>
    <cellStyle name="20% - Accent1 3 2 3 2 2 3 2 4 3" xfId="18529" xr:uid="{D1201090-FB07-436F-B6F5-FA9452A4EE14}"/>
    <cellStyle name="20% - Accent1 3 2 3 2 2 3 2 4 3 2" xfId="18530" xr:uid="{34FDBE44-E7DA-49D4-81AB-0BFAB9E7CA00}"/>
    <cellStyle name="20% - Accent1 3 2 3 2 2 3 2 4 4" xfId="18531" xr:uid="{95DCF31B-9B56-4BFF-B9AE-6BBBE48AC360}"/>
    <cellStyle name="20% - Accent1 3 2 3 2 2 3 2 5" xfId="18532" xr:uid="{20712174-7441-4D9E-9B1F-E06E784B3774}"/>
    <cellStyle name="20% - Accent1 3 2 3 2 2 3 2 5 2" xfId="18533" xr:uid="{47183BD8-D5F3-44F5-BBA2-8D8824BF7CCF}"/>
    <cellStyle name="20% - Accent1 3 2 3 2 2 3 2 5 2 2" xfId="18534" xr:uid="{734626F7-85F2-45F4-93F2-EA14E13B9FCB}"/>
    <cellStyle name="20% - Accent1 3 2 3 2 2 3 2 5 3" xfId="18535" xr:uid="{67B5C31C-3590-4C85-A882-1F636AC7D410}"/>
    <cellStyle name="20% - Accent1 3 2 3 2 2 3 2 6" xfId="18536" xr:uid="{227176F4-B641-40EB-904C-6E2461FB5164}"/>
    <cellStyle name="20% - Accent1 3 2 3 2 2 3 2 6 2" xfId="18537" xr:uid="{EB36FF25-FFDD-4AA6-8538-0D510D934A46}"/>
    <cellStyle name="20% - Accent1 3 2 3 2 2 3 2 6 2 2" xfId="18538" xr:uid="{3AC88453-F455-4680-9CCB-6A5103977457}"/>
    <cellStyle name="20% - Accent1 3 2 3 2 2 3 2 6 3" xfId="18539" xr:uid="{555891C8-A758-457C-AE12-6C5893A109D5}"/>
    <cellStyle name="20% - Accent1 3 2 3 2 2 3 2 7" xfId="18540" xr:uid="{11DFDA6E-FB99-4A07-A4BC-42899E21EE04}"/>
    <cellStyle name="20% - Accent1 3 2 3 2 2 3 2 7 2" xfId="18541" xr:uid="{5D4F417D-7FD5-4E9C-8895-9F02512946DA}"/>
    <cellStyle name="20% - Accent1 3 2 3 2 2 3 2 8" xfId="18542" xr:uid="{5466877D-58E8-4644-AFB1-E844F9EB19F7}"/>
    <cellStyle name="20% - Accent1 3 2 3 2 2 3 2 8 2" xfId="18543" xr:uid="{420CC698-1064-43AE-9A2D-20E22F2A36E8}"/>
    <cellStyle name="20% - Accent1 3 2 3 2 2 3 2 9" xfId="18544" xr:uid="{0212802A-ADD5-4B26-BF7E-FFA66AE13152}"/>
    <cellStyle name="20% - Accent1 3 2 3 2 2 3 3" xfId="18545" xr:uid="{E99994C8-E05A-4476-AE0C-A9D68935D3F0}"/>
    <cellStyle name="20% - Accent1 3 2 3 2 2 3 3 2" xfId="18546" xr:uid="{05F0425C-E6DC-4CAF-8DF1-CBC404FA1B57}"/>
    <cellStyle name="20% - Accent1 3 2 3 2 2 3 3 2 2" xfId="18547" xr:uid="{C7AD0B1B-E5F8-4767-8299-CEB292B1555A}"/>
    <cellStyle name="20% - Accent1 3 2 3 2 2 3 3 2 2 2" xfId="18548" xr:uid="{6D2A6070-2374-40B6-A267-00D20131C5A4}"/>
    <cellStyle name="20% - Accent1 3 2 3 2 2 3 3 2 2 2 2" xfId="18549" xr:uid="{757CA53E-5633-4C34-9D15-DF8605562F6B}"/>
    <cellStyle name="20% - Accent1 3 2 3 2 2 3 3 2 2 3" xfId="18550" xr:uid="{C58D6D90-2A3C-46BE-887D-FA2D4D74CEB2}"/>
    <cellStyle name="20% - Accent1 3 2 3 2 2 3 3 2 3" xfId="18551" xr:uid="{098E3FA0-CDBE-4C1C-B081-56C6081B2060}"/>
    <cellStyle name="20% - Accent1 3 2 3 2 2 3 3 2 3 2" xfId="18552" xr:uid="{D7B8F0C1-1DF1-4808-A4F5-79F66231A623}"/>
    <cellStyle name="20% - Accent1 3 2 3 2 2 3 3 2 4" xfId="18553" xr:uid="{286D18BE-D5FB-4940-9ACC-90EB85F53C5B}"/>
    <cellStyle name="20% - Accent1 3 2 3 2 2 3 3 3" xfId="18554" xr:uid="{00FC4521-68B9-4BDE-80B8-E94E58138A4B}"/>
    <cellStyle name="20% - Accent1 3 2 3 2 2 3 3 3 2" xfId="18555" xr:uid="{A3AF5F03-296E-48C3-ACCD-8662FEB700B7}"/>
    <cellStyle name="20% - Accent1 3 2 3 2 2 3 3 3 2 2" xfId="18556" xr:uid="{74CA6511-C401-4C9F-9A32-16CB92AEDBD9}"/>
    <cellStyle name="20% - Accent1 3 2 3 2 2 3 3 3 2 2 2" xfId="18557" xr:uid="{334967FD-71E6-4C21-B435-DA05EF0EB95F}"/>
    <cellStyle name="20% - Accent1 3 2 3 2 2 3 3 3 2 3" xfId="18558" xr:uid="{A8142C46-50F2-40C0-A822-1407C9EF0C41}"/>
    <cellStyle name="20% - Accent1 3 2 3 2 2 3 3 3 3" xfId="18559" xr:uid="{15DD94B9-ED34-4BFC-8357-8F413FF2F0B2}"/>
    <cellStyle name="20% - Accent1 3 2 3 2 2 3 3 3 3 2" xfId="18560" xr:uid="{85788043-1154-4BA7-A58F-BB940ECF751F}"/>
    <cellStyle name="20% - Accent1 3 2 3 2 2 3 3 3 4" xfId="18561" xr:uid="{C79EB8AA-F016-4D33-B23B-F225C2971DD9}"/>
    <cellStyle name="20% - Accent1 3 2 3 2 2 3 3 4" xfId="18562" xr:uid="{57084FBB-CF81-4674-B1DA-8829C264387B}"/>
    <cellStyle name="20% - Accent1 3 2 3 2 2 3 3 4 2" xfId="18563" xr:uid="{1885A670-27B0-4C9A-94DA-803DBAA8BB5F}"/>
    <cellStyle name="20% - Accent1 3 2 3 2 2 3 3 4 2 2" xfId="18564" xr:uid="{35C14A41-6A53-4FCF-85B2-7C1E079BDE5F}"/>
    <cellStyle name="20% - Accent1 3 2 3 2 2 3 3 4 2 2 2" xfId="18565" xr:uid="{A89B8A35-5663-4804-A55C-79A2CEF788FB}"/>
    <cellStyle name="20% - Accent1 3 2 3 2 2 3 3 4 2 3" xfId="18566" xr:uid="{F12C2E0A-2533-48BE-BA81-D21FCFDCD44C}"/>
    <cellStyle name="20% - Accent1 3 2 3 2 2 3 3 4 3" xfId="18567" xr:uid="{DCF4475B-B38E-456C-A73F-1D36225C8999}"/>
    <cellStyle name="20% - Accent1 3 2 3 2 2 3 3 4 3 2" xfId="18568" xr:uid="{2E40EBA9-289C-4DD9-83A7-85BD27C2F5C6}"/>
    <cellStyle name="20% - Accent1 3 2 3 2 2 3 3 4 4" xfId="18569" xr:uid="{3B4EE1AF-0D8C-440D-ACAA-051CF6F39B86}"/>
    <cellStyle name="20% - Accent1 3 2 3 2 2 3 3 5" xfId="18570" xr:uid="{2EE59FE9-8D84-431B-96D6-A87AAD21E39A}"/>
    <cellStyle name="20% - Accent1 3 2 3 2 2 3 3 5 2" xfId="18571" xr:uid="{481E4E1D-5669-4FF2-88CC-1D45C9B450BA}"/>
    <cellStyle name="20% - Accent1 3 2 3 2 2 3 3 5 2 2" xfId="18572" xr:uid="{1115D724-75C9-4271-9E2F-0C6C904C4492}"/>
    <cellStyle name="20% - Accent1 3 2 3 2 2 3 3 5 3" xfId="18573" xr:uid="{F29D6C66-46F2-40AF-8879-AD451425DD81}"/>
    <cellStyle name="20% - Accent1 3 2 3 2 2 3 3 6" xfId="18574" xr:uid="{6635D9D4-8346-4738-AAD4-EAC0F1724670}"/>
    <cellStyle name="20% - Accent1 3 2 3 2 2 3 3 6 2" xfId="18575" xr:uid="{A994E73D-BFC0-444A-99F6-82ECB127AD5E}"/>
    <cellStyle name="20% - Accent1 3 2 3 2 2 3 3 6 2 2" xfId="18576" xr:uid="{36C66DEF-BF89-408F-977C-2473D5FF622F}"/>
    <cellStyle name="20% - Accent1 3 2 3 2 2 3 3 6 3" xfId="18577" xr:uid="{358739C6-3F60-4745-A301-26C1A47EC99F}"/>
    <cellStyle name="20% - Accent1 3 2 3 2 2 3 3 7" xfId="18578" xr:uid="{C39567E2-36DF-4872-A95A-087BF46D0B97}"/>
    <cellStyle name="20% - Accent1 3 2 3 2 2 3 3 7 2" xfId="18579" xr:uid="{465AA046-267F-4985-A4ED-7FC94ED8BE9F}"/>
    <cellStyle name="20% - Accent1 3 2 3 2 2 3 3 8" xfId="18580" xr:uid="{84905FCB-9063-4E5E-B156-32E5C9D60173}"/>
    <cellStyle name="20% - Accent1 3 2 3 2 2 3 3 8 2" xfId="18581" xr:uid="{151E187C-72BC-4485-82B8-543464F8AC9B}"/>
    <cellStyle name="20% - Accent1 3 2 3 2 2 3 3 9" xfId="18582" xr:uid="{641C8AE8-B945-465F-B8DE-0A76C6699CAF}"/>
    <cellStyle name="20% - Accent1 3 2 3 2 2 3 4" xfId="18583" xr:uid="{A65BF414-E463-4AE9-B0A6-937DE8C4C113}"/>
    <cellStyle name="20% - Accent1 3 2 3 2 2 3 4 2" xfId="18584" xr:uid="{56BC55D4-6852-4B66-AD21-B42F26717E00}"/>
    <cellStyle name="20% - Accent1 3 2 3 2 2 3 4 2 2" xfId="18585" xr:uid="{61A980DF-27F2-44E1-8D36-D9E994D0B246}"/>
    <cellStyle name="20% - Accent1 3 2 3 2 2 3 4 2 2 2" xfId="18586" xr:uid="{BA374EEC-D101-45ED-931E-6D3CE7E78105}"/>
    <cellStyle name="20% - Accent1 3 2 3 2 2 3 4 2 3" xfId="18587" xr:uid="{FC0A2A65-7017-4769-B797-A27B05FAF3D4}"/>
    <cellStyle name="20% - Accent1 3 2 3 2 2 3 4 3" xfId="18588" xr:uid="{FE2508AB-5D57-465C-A730-B712F1D7E2BE}"/>
    <cellStyle name="20% - Accent1 3 2 3 2 2 3 4 3 2" xfId="18589" xr:uid="{1305D605-2E15-4C94-BE7C-2342E82C44E4}"/>
    <cellStyle name="20% - Accent1 3 2 3 2 2 3 4 4" xfId="18590" xr:uid="{A30E0AE0-A9E3-4D21-933D-FC1FBABB7D0A}"/>
    <cellStyle name="20% - Accent1 3 2 3 2 2 3 5" xfId="18591" xr:uid="{4D02F4D3-EB2A-4022-BCDF-624D5175CC9A}"/>
    <cellStyle name="20% - Accent1 3 2 3 2 2 3 5 2" xfId="18592" xr:uid="{3193ABFD-A9FA-48E3-9CF4-A80895AAFE54}"/>
    <cellStyle name="20% - Accent1 3 2 3 2 2 3 5 2 2" xfId="18593" xr:uid="{3806E737-60E2-4D1C-9733-602AF56A110F}"/>
    <cellStyle name="20% - Accent1 3 2 3 2 2 3 5 2 2 2" xfId="18594" xr:uid="{D297AE41-09F1-4ACB-80B0-13D9A5F47ED1}"/>
    <cellStyle name="20% - Accent1 3 2 3 2 2 3 5 2 3" xfId="18595" xr:uid="{BE0DFDF0-8ECF-45D1-9EF7-F06FF4C05EE5}"/>
    <cellStyle name="20% - Accent1 3 2 3 2 2 3 5 3" xfId="18596" xr:uid="{D1AF94BA-6CFE-4501-802B-222E2D911BB5}"/>
    <cellStyle name="20% - Accent1 3 2 3 2 2 3 5 3 2" xfId="18597" xr:uid="{5E31619F-A5DD-4087-AD43-E0418C7C6BCF}"/>
    <cellStyle name="20% - Accent1 3 2 3 2 2 3 5 4" xfId="18598" xr:uid="{3A1FEAE8-A332-4310-A45E-45B54AA11E1D}"/>
    <cellStyle name="20% - Accent1 3 2 3 2 2 3 6" xfId="18599" xr:uid="{309AA7E2-3E39-4933-8861-844A329E878C}"/>
    <cellStyle name="20% - Accent1 3 2 3 2 2 3 6 2" xfId="18600" xr:uid="{187A8602-32CF-4AE8-B84E-89A1888BB060}"/>
    <cellStyle name="20% - Accent1 3 2 3 2 2 3 6 2 2" xfId="18601" xr:uid="{66F4BABD-F718-481F-B5DC-1DA954A80371}"/>
    <cellStyle name="20% - Accent1 3 2 3 2 2 3 6 2 2 2" xfId="18602" xr:uid="{BB8F4D77-AA3B-4E22-8301-15F2971E5E79}"/>
    <cellStyle name="20% - Accent1 3 2 3 2 2 3 6 2 3" xfId="18603" xr:uid="{9B2817B1-298A-4EA1-BDED-71F95D896A2A}"/>
    <cellStyle name="20% - Accent1 3 2 3 2 2 3 6 3" xfId="18604" xr:uid="{A58DD652-A806-4E26-93AB-4348B0E0C5D0}"/>
    <cellStyle name="20% - Accent1 3 2 3 2 2 3 6 3 2" xfId="18605" xr:uid="{9D876D29-15AA-4324-B27B-EEF7235C5F17}"/>
    <cellStyle name="20% - Accent1 3 2 3 2 2 3 6 4" xfId="18606" xr:uid="{C1C4248D-DFC9-4B8A-A243-904BDFFFAA98}"/>
    <cellStyle name="20% - Accent1 3 2 3 2 2 3 7" xfId="18607" xr:uid="{4768EEDD-3BA4-4575-B0FA-3AA6556F230A}"/>
    <cellStyle name="20% - Accent1 3 2 3 2 2 3 7 2" xfId="18608" xr:uid="{570168AA-E7A9-4D55-B728-2868F0ACD5AC}"/>
    <cellStyle name="20% - Accent1 3 2 3 2 2 3 7 2 2" xfId="18609" xr:uid="{87BC84A5-8C23-4C87-9F66-607CEF09B003}"/>
    <cellStyle name="20% - Accent1 3 2 3 2 2 3 7 3" xfId="18610" xr:uid="{9A74857A-FA04-4C32-A757-348B0266EEB0}"/>
    <cellStyle name="20% - Accent1 3 2 3 2 2 3 8" xfId="18611" xr:uid="{520476CE-24D4-4E34-82A4-3FD86031CC8F}"/>
    <cellStyle name="20% - Accent1 3 2 3 2 2 3 8 2" xfId="18612" xr:uid="{E377F4BA-DF8D-4AA4-B714-75A800B743FC}"/>
    <cellStyle name="20% - Accent1 3 2 3 2 2 3 8 2 2" xfId="18613" xr:uid="{2AC3C5B2-A050-42E3-A2C8-0DAC730825FF}"/>
    <cellStyle name="20% - Accent1 3 2 3 2 2 3 8 3" xfId="18614" xr:uid="{BEBECCB0-16E6-469B-9AEF-BC7C53E98B98}"/>
    <cellStyle name="20% - Accent1 3 2 3 2 2 3 9" xfId="18615" xr:uid="{43B9CDEC-4A15-4A27-854F-29F2139BE475}"/>
    <cellStyle name="20% - Accent1 3 2 3 2 2 3 9 2" xfId="18616" xr:uid="{DE24019F-E22E-4B45-B8B3-6E4AAC0767AF}"/>
    <cellStyle name="20% - Accent1 3 2 3 2 2 4" xfId="18617" xr:uid="{07994F56-02EC-4497-93B9-9CF92AEAEAF5}"/>
    <cellStyle name="20% - Accent1 3 2 3 2 2 4 10" xfId="18618" xr:uid="{059A08E0-D897-4A2C-958F-1C2BD316EBEF}"/>
    <cellStyle name="20% - Accent1 3 2 3 2 2 4 10 2" xfId="18619" xr:uid="{3B94C86F-F14D-461C-9FDE-A27BD5E4AAB4}"/>
    <cellStyle name="20% - Accent1 3 2 3 2 2 4 11" xfId="18620" xr:uid="{53D12DC4-A1DB-4651-BA45-6F11F5946438}"/>
    <cellStyle name="20% - Accent1 3 2 3 2 2 4 2" xfId="18621" xr:uid="{CAE007C7-077F-4CEE-BA16-907C4B827B23}"/>
    <cellStyle name="20% - Accent1 3 2 3 2 2 4 2 2" xfId="18622" xr:uid="{12A5DE50-8755-4759-AFF7-71C18C862DB2}"/>
    <cellStyle name="20% - Accent1 3 2 3 2 2 4 2 2 2" xfId="18623" xr:uid="{D6013D9D-3D8F-46A6-A287-902480ACC396}"/>
    <cellStyle name="20% - Accent1 3 2 3 2 2 4 2 2 2 2" xfId="18624" xr:uid="{D62825E1-730E-4542-A926-45E6E254392B}"/>
    <cellStyle name="20% - Accent1 3 2 3 2 2 4 2 2 2 2 2" xfId="18625" xr:uid="{3613011B-9611-47FC-8C96-4FE81F027072}"/>
    <cellStyle name="20% - Accent1 3 2 3 2 2 4 2 2 2 3" xfId="18626" xr:uid="{7FFC6B00-BB71-4507-A072-90F7692C5A77}"/>
    <cellStyle name="20% - Accent1 3 2 3 2 2 4 2 2 3" xfId="18627" xr:uid="{44CB73F6-82DD-4B22-8712-C2A80042F0E7}"/>
    <cellStyle name="20% - Accent1 3 2 3 2 2 4 2 2 3 2" xfId="18628" xr:uid="{1AF08077-F312-4C65-9DF7-6BE8ABAA31B9}"/>
    <cellStyle name="20% - Accent1 3 2 3 2 2 4 2 2 4" xfId="18629" xr:uid="{DEED619A-EEEB-4C76-8AC9-E55C8BCC56E3}"/>
    <cellStyle name="20% - Accent1 3 2 3 2 2 4 2 3" xfId="18630" xr:uid="{E6DA4335-E190-45D3-A698-3C55F9F781B2}"/>
    <cellStyle name="20% - Accent1 3 2 3 2 2 4 2 3 2" xfId="18631" xr:uid="{29E3EF9E-5F22-4005-A2DD-CAAA27262049}"/>
    <cellStyle name="20% - Accent1 3 2 3 2 2 4 2 3 2 2" xfId="18632" xr:uid="{401826B2-59AD-4EDF-A2FF-4EE1DE73E47F}"/>
    <cellStyle name="20% - Accent1 3 2 3 2 2 4 2 3 2 2 2" xfId="18633" xr:uid="{5E8D47C4-CE14-46C8-8051-311D2F991326}"/>
    <cellStyle name="20% - Accent1 3 2 3 2 2 4 2 3 2 3" xfId="18634" xr:uid="{63E19CBC-A97A-4DE7-8BEA-70F6F82C15CB}"/>
    <cellStyle name="20% - Accent1 3 2 3 2 2 4 2 3 3" xfId="18635" xr:uid="{1C6F1F41-9F5D-426D-8AF9-23FBDAC2F199}"/>
    <cellStyle name="20% - Accent1 3 2 3 2 2 4 2 3 3 2" xfId="18636" xr:uid="{62DAF6F8-6D31-4962-8682-416633899F9A}"/>
    <cellStyle name="20% - Accent1 3 2 3 2 2 4 2 3 4" xfId="18637" xr:uid="{4EAC26DE-D56C-40E4-83EC-DC8650384BEB}"/>
    <cellStyle name="20% - Accent1 3 2 3 2 2 4 2 4" xfId="18638" xr:uid="{DC9896D4-66EB-4B51-B5DF-478B8A42A5C4}"/>
    <cellStyle name="20% - Accent1 3 2 3 2 2 4 2 4 2" xfId="18639" xr:uid="{CD9F9037-6922-4918-98C6-2169566284ED}"/>
    <cellStyle name="20% - Accent1 3 2 3 2 2 4 2 4 2 2" xfId="18640" xr:uid="{A06BF36D-CD71-4A96-83E1-980C1EC8C45A}"/>
    <cellStyle name="20% - Accent1 3 2 3 2 2 4 2 4 2 2 2" xfId="18641" xr:uid="{915B0237-7C18-4C82-ABA4-0C527C3E556F}"/>
    <cellStyle name="20% - Accent1 3 2 3 2 2 4 2 4 2 3" xfId="18642" xr:uid="{024EC097-9F55-4785-9C47-643C0AE05248}"/>
    <cellStyle name="20% - Accent1 3 2 3 2 2 4 2 4 3" xfId="18643" xr:uid="{83E5620E-BE80-4FB9-BEB0-643CE91588FB}"/>
    <cellStyle name="20% - Accent1 3 2 3 2 2 4 2 4 3 2" xfId="18644" xr:uid="{BE9FE794-2B7F-4A20-B058-C3325E85DFCD}"/>
    <cellStyle name="20% - Accent1 3 2 3 2 2 4 2 4 4" xfId="18645" xr:uid="{DB8C81B4-7B76-4455-963B-F5AF2B4333FB}"/>
    <cellStyle name="20% - Accent1 3 2 3 2 2 4 2 5" xfId="18646" xr:uid="{EC0B0773-7A3D-4054-878E-B554CF98D4B1}"/>
    <cellStyle name="20% - Accent1 3 2 3 2 2 4 2 5 2" xfId="18647" xr:uid="{EC62A309-CAFD-4179-B7AF-A79DBC8E9947}"/>
    <cellStyle name="20% - Accent1 3 2 3 2 2 4 2 5 2 2" xfId="18648" xr:uid="{AF7080AC-551D-4D2F-8F04-471B3FA9E5EA}"/>
    <cellStyle name="20% - Accent1 3 2 3 2 2 4 2 5 3" xfId="18649" xr:uid="{CD61BD15-29EB-482D-AFCE-71C2558A190A}"/>
    <cellStyle name="20% - Accent1 3 2 3 2 2 4 2 6" xfId="18650" xr:uid="{4BC68C96-D8E2-4CF9-BF5F-0C58B9593E76}"/>
    <cellStyle name="20% - Accent1 3 2 3 2 2 4 2 6 2" xfId="18651" xr:uid="{7A2BDC8D-2472-4F9C-B967-DB1857CACE10}"/>
    <cellStyle name="20% - Accent1 3 2 3 2 2 4 2 6 2 2" xfId="18652" xr:uid="{78E3EE61-510F-45B0-BE79-F6C639A0618A}"/>
    <cellStyle name="20% - Accent1 3 2 3 2 2 4 2 6 3" xfId="18653" xr:uid="{C12E9D7A-4273-43AF-835C-3BA5D4EFF605}"/>
    <cellStyle name="20% - Accent1 3 2 3 2 2 4 2 7" xfId="18654" xr:uid="{EDB3AE0F-5D98-4836-8A61-04A13E9D34FB}"/>
    <cellStyle name="20% - Accent1 3 2 3 2 2 4 2 7 2" xfId="18655" xr:uid="{F3CF866C-9200-4995-98A8-64150945B408}"/>
    <cellStyle name="20% - Accent1 3 2 3 2 2 4 2 8" xfId="18656" xr:uid="{2186D299-DF03-4974-A5D7-E0A983854CC4}"/>
    <cellStyle name="20% - Accent1 3 2 3 2 2 4 2 8 2" xfId="18657" xr:uid="{ABB9A3D0-AA39-44FE-840C-5841CC7370A4}"/>
    <cellStyle name="20% - Accent1 3 2 3 2 2 4 2 9" xfId="18658" xr:uid="{D5252810-6792-44AA-8291-29771478AE09}"/>
    <cellStyle name="20% - Accent1 3 2 3 2 2 4 3" xfId="18659" xr:uid="{8817AB97-6351-4A82-B317-1B71B7A45DB7}"/>
    <cellStyle name="20% - Accent1 3 2 3 2 2 4 3 2" xfId="18660" xr:uid="{61C9E487-7020-43D5-BB27-EA3B292C85FA}"/>
    <cellStyle name="20% - Accent1 3 2 3 2 2 4 3 2 2" xfId="18661" xr:uid="{5F12E8E2-CD79-48DF-9D9C-247BE645C930}"/>
    <cellStyle name="20% - Accent1 3 2 3 2 2 4 3 2 2 2" xfId="18662" xr:uid="{DB60A103-61DC-4327-B2C1-23825205A1AE}"/>
    <cellStyle name="20% - Accent1 3 2 3 2 2 4 3 2 2 2 2" xfId="18663" xr:uid="{CD256E00-25BD-4B2E-A1E7-49CA6193479D}"/>
    <cellStyle name="20% - Accent1 3 2 3 2 2 4 3 2 2 3" xfId="18664" xr:uid="{F656BCA4-BDDA-43C4-9025-B2B5B4A6EE6F}"/>
    <cellStyle name="20% - Accent1 3 2 3 2 2 4 3 2 3" xfId="18665" xr:uid="{426DC579-5425-444F-A0DC-B095CD4BE73F}"/>
    <cellStyle name="20% - Accent1 3 2 3 2 2 4 3 2 3 2" xfId="18666" xr:uid="{F49A090E-963D-4FFF-8733-A95A85013EDF}"/>
    <cellStyle name="20% - Accent1 3 2 3 2 2 4 3 2 4" xfId="18667" xr:uid="{D22100DB-B595-42E8-A3A5-E7155B8B0944}"/>
    <cellStyle name="20% - Accent1 3 2 3 2 2 4 3 3" xfId="18668" xr:uid="{A2902762-58A0-4E39-89EC-0AA1884FC094}"/>
    <cellStyle name="20% - Accent1 3 2 3 2 2 4 3 3 2" xfId="18669" xr:uid="{696254BB-F4BF-40B3-B765-8A3D4E2FE836}"/>
    <cellStyle name="20% - Accent1 3 2 3 2 2 4 3 3 2 2" xfId="18670" xr:uid="{16FEB15A-31B5-4C1A-9BF9-98E00D1213C5}"/>
    <cellStyle name="20% - Accent1 3 2 3 2 2 4 3 3 2 2 2" xfId="18671" xr:uid="{7247118C-E559-4174-9152-31C55AE5EECB}"/>
    <cellStyle name="20% - Accent1 3 2 3 2 2 4 3 3 2 3" xfId="18672" xr:uid="{F6FF3E93-4747-4FD5-877E-0CBFF4458315}"/>
    <cellStyle name="20% - Accent1 3 2 3 2 2 4 3 3 3" xfId="18673" xr:uid="{05398D49-65BC-42EE-9623-1C7AC0CBF970}"/>
    <cellStyle name="20% - Accent1 3 2 3 2 2 4 3 3 3 2" xfId="18674" xr:uid="{18EEAAD1-5F30-4B07-AB0D-5F0768453440}"/>
    <cellStyle name="20% - Accent1 3 2 3 2 2 4 3 3 4" xfId="18675" xr:uid="{367C56E6-CA1A-4C4B-B2A5-96AECDA635FD}"/>
    <cellStyle name="20% - Accent1 3 2 3 2 2 4 3 4" xfId="18676" xr:uid="{90750A78-77C6-4FEE-8687-63613E5AAA5E}"/>
    <cellStyle name="20% - Accent1 3 2 3 2 2 4 3 4 2" xfId="18677" xr:uid="{BC0648E5-30DD-474F-9676-5E4B4162E592}"/>
    <cellStyle name="20% - Accent1 3 2 3 2 2 4 3 4 2 2" xfId="18678" xr:uid="{CD2E9F59-5399-4500-857B-AFF6D88CDA38}"/>
    <cellStyle name="20% - Accent1 3 2 3 2 2 4 3 4 2 2 2" xfId="18679" xr:uid="{56668121-FE42-4E0E-AE85-4A9A38778DCC}"/>
    <cellStyle name="20% - Accent1 3 2 3 2 2 4 3 4 2 3" xfId="18680" xr:uid="{1F49DBE6-B5AF-4C44-B06B-57AA06C10EA2}"/>
    <cellStyle name="20% - Accent1 3 2 3 2 2 4 3 4 3" xfId="18681" xr:uid="{E0341CF1-10BB-4B98-9DC5-96E78BD3A19A}"/>
    <cellStyle name="20% - Accent1 3 2 3 2 2 4 3 4 3 2" xfId="18682" xr:uid="{BB72053C-A039-4222-A59E-AE228C266179}"/>
    <cellStyle name="20% - Accent1 3 2 3 2 2 4 3 4 4" xfId="18683" xr:uid="{6E915DFC-1753-44C3-A77C-25458C95F955}"/>
    <cellStyle name="20% - Accent1 3 2 3 2 2 4 3 5" xfId="18684" xr:uid="{7B6A698A-B437-414A-AF2C-2295AB387490}"/>
    <cellStyle name="20% - Accent1 3 2 3 2 2 4 3 5 2" xfId="18685" xr:uid="{13BE6753-3C49-4112-A69B-C3767DDC445C}"/>
    <cellStyle name="20% - Accent1 3 2 3 2 2 4 3 5 2 2" xfId="18686" xr:uid="{6C6E36A2-7CD1-483E-9E14-6D0262A89E62}"/>
    <cellStyle name="20% - Accent1 3 2 3 2 2 4 3 5 3" xfId="18687" xr:uid="{804F1669-911F-4879-850B-733CD3961379}"/>
    <cellStyle name="20% - Accent1 3 2 3 2 2 4 3 6" xfId="18688" xr:uid="{43D17BDB-CA44-4809-9906-7D04B87E4AD0}"/>
    <cellStyle name="20% - Accent1 3 2 3 2 2 4 3 6 2" xfId="18689" xr:uid="{0AB28FA4-5CE2-48CB-BDC0-588416CC9BCE}"/>
    <cellStyle name="20% - Accent1 3 2 3 2 2 4 3 6 2 2" xfId="18690" xr:uid="{71A96E16-D312-4276-A5DF-0039678E93C1}"/>
    <cellStyle name="20% - Accent1 3 2 3 2 2 4 3 6 3" xfId="18691" xr:uid="{D28E23CD-EFD8-46D2-98DC-A0806A42D971}"/>
    <cellStyle name="20% - Accent1 3 2 3 2 2 4 3 7" xfId="18692" xr:uid="{6DF9DC05-8BB8-4203-88A8-D00E4E5B24C2}"/>
    <cellStyle name="20% - Accent1 3 2 3 2 2 4 3 7 2" xfId="18693" xr:uid="{C0CC8F3B-4043-42FD-A537-1EA48787BE2F}"/>
    <cellStyle name="20% - Accent1 3 2 3 2 2 4 3 8" xfId="18694" xr:uid="{BFFC0965-98A1-4237-9B76-C345822221E0}"/>
    <cellStyle name="20% - Accent1 3 2 3 2 2 4 3 8 2" xfId="18695" xr:uid="{B2EE2552-11CD-42ED-8972-8F2EE14FB825}"/>
    <cellStyle name="20% - Accent1 3 2 3 2 2 4 3 9" xfId="18696" xr:uid="{3608EA6C-EC3F-4CC3-A96B-BC57B842410E}"/>
    <cellStyle name="20% - Accent1 3 2 3 2 2 4 4" xfId="18697" xr:uid="{DB60A457-2BCD-478D-88A7-788B2B8CF3B8}"/>
    <cellStyle name="20% - Accent1 3 2 3 2 2 4 4 2" xfId="18698" xr:uid="{08DEDF35-5A81-4979-B4CC-D64B881FC574}"/>
    <cellStyle name="20% - Accent1 3 2 3 2 2 4 4 2 2" xfId="18699" xr:uid="{7F8B5502-1441-464E-928E-676D858BA6B3}"/>
    <cellStyle name="20% - Accent1 3 2 3 2 2 4 4 2 2 2" xfId="18700" xr:uid="{5DBF2FF9-ACC6-4B36-BBF8-44779321894E}"/>
    <cellStyle name="20% - Accent1 3 2 3 2 2 4 4 2 3" xfId="18701" xr:uid="{0D0DA0C2-A065-46E3-BA56-C985C5DCB48E}"/>
    <cellStyle name="20% - Accent1 3 2 3 2 2 4 4 3" xfId="18702" xr:uid="{BCA775D5-6329-448A-A790-087368B28342}"/>
    <cellStyle name="20% - Accent1 3 2 3 2 2 4 4 3 2" xfId="18703" xr:uid="{75F7F15C-4AE1-46B8-9601-CC6E4215CE03}"/>
    <cellStyle name="20% - Accent1 3 2 3 2 2 4 4 4" xfId="18704" xr:uid="{9BF4D6F1-6E5F-4EC7-9DCF-8A80BFBFEB25}"/>
    <cellStyle name="20% - Accent1 3 2 3 2 2 4 5" xfId="18705" xr:uid="{A21E9F2E-B680-4986-9CA6-DB17880229AA}"/>
    <cellStyle name="20% - Accent1 3 2 3 2 2 4 5 2" xfId="18706" xr:uid="{88AE6B1D-352C-4FBE-882A-0B96649768B5}"/>
    <cellStyle name="20% - Accent1 3 2 3 2 2 4 5 2 2" xfId="18707" xr:uid="{1372C00C-91CA-4E29-AA6D-86AF05CD5B97}"/>
    <cellStyle name="20% - Accent1 3 2 3 2 2 4 5 2 2 2" xfId="18708" xr:uid="{92768C50-64B3-462F-8BDB-27CAD51820FF}"/>
    <cellStyle name="20% - Accent1 3 2 3 2 2 4 5 2 3" xfId="18709" xr:uid="{BAD076B1-5766-4C09-8F70-317199860B97}"/>
    <cellStyle name="20% - Accent1 3 2 3 2 2 4 5 3" xfId="18710" xr:uid="{87B31443-BB63-4278-8B50-1C4A589AEEAB}"/>
    <cellStyle name="20% - Accent1 3 2 3 2 2 4 5 3 2" xfId="18711" xr:uid="{56D76C57-3124-4609-9B4D-30AFACB4E552}"/>
    <cellStyle name="20% - Accent1 3 2 3 2 2 4 5 4" xfId="18712" xr:uid="{4628A091-49E9-47E3-9214-7CF65336DBA5}"/>
    <cellStyle name="20% - Accent1 3 2 3 2 2 4 6" xfId="18713" xr:uid="{7DC383EA-8B3E-4A35-AB94-87992FFEB299}"/>
    <cellStyle name="20% - Accent1 3 2 3 2 2 4 6 2" xfId="18714" xr:uid="{79337205-8C88-4274-A07D-D8F0170D5DF1}"/>
    <cellStyle name="20% - Accent1 3 2 3 2 2 4 6 2 2" xfId="18715" xr:uid="{ED5135BC-886D-4E03-AF13-5B7A1946C438}"/>
    <cellStyle name="20% - Accent1 3 2 3 2 2 4 6 2 2 2" xfId="18716" xr:uid="{E3D788FE-D456-44CB-9F86-0ED11B4B84CC}"/>
    <cellStyle name="20% - Accent1 3 2 3 2 2 4 6 2 3" xfId="18717" xr:uid="{08FEE734-B69B-4A0D-9A31-A0E28EBB9BB5}"/>
    <cellStyle name="20% - Accent1 3 2 3 2 2 4 6 3" xfId="18718" xr:uid="{398FFF1B-E788-470C-9A6B-D10B84F2F4CA}"/>
    <cellStyle name="20% - Accent1 3 2 3 2 2 4 6 3 2" xfId="18719" xr:uid="{CC01C6B8-A0C0-4DC8-82D2-639396E637EA}"/>
    <cellStyle name="20% - Accent1 3 2 3 2 2 4 6 4" xfId="18720" xr:uid="{1D383067-051F-4001-A067-5FCD6A52598D}"/>
    <cellStyle name="20% - Accent1 3 2 3 2 2 4 7" xfId="18721" xr:uid="{39EB5B94-2112-4E3D-932F-4F590B8956D7}"/>
    <cellStyle name="20% - Accent1 3 2 3 2 2 4 7 2" xfId="18722" xr:uid="{763E3009-4142-4CB1-8CC8-013019E9E657}"/>
    <cellStyle name="20% - Accent1 3 2 3 2 2 4 7 2 2" xfId="18723" xr:uid="{A966ECCA-EC76-4399-9334-D43D3DB96CC0}"/>
    <cellStyle name="20% - Accent1 3 2 3 2 2 4 7 3" xfId="18724" xr:uid="{C77AAC22-0963-4038-91F5-D7DC34DEDE3B}"/>
    <cellStyle name="20% - Accent1 3 2 3 2 2 4 8" xfId="18725" xr:uid="{281B2CEB-AD63-47F7-B2FF-4330FD73DCBE}"/>
    <cellStyle name="20% - Accent1 3 2 3 2 2 4 8 2" xfId="18726" xr:uid="{E24DD625-6C46-4AE0-8BA3-AB3EA90AFAEC}"/>
    <cellStyle name="20% - Accent1 3 2 3 2 2 4 8 2 2" xfId="18727" xr:uid="{5E4C7B50-7F6F-4065-B7E3-38A44C4DF76B}"/>
    <cellStyle name="20% - Accent1 3 2 3 2 2 4 8 3" xfId="18728" xr:uid="{CA881F1A-A58A-4E81-B899-3DE6E67497E9}"/>
    <cellStyle name="20% - Accent1 3 2 3 2 2 4 9" xfId="18729" xr:uid="{57247F26-1D17-4D38-A30F-D5856B7645CF}"/>
    <cellStyle name="20% - Accent1 3 2 3 2 2 4 9 2" xfId="18730" xr:uid="{5B2D5D33-7393-48D8-912C-83EBDA6087C5}"/>
    <cellStyle name="20% - Accent1 3 2 3 2 2 5" xfId="18731" xr:uid="{F0D6AABD-51DA-4DAF-BEB9-030B1ECDB088}"/>
    <cellStyle name="20% - Accent1 3 2 3 2 2 5 2" xfId="18732" xr:uid="{737BACDF-1BA9-4694-862E-0C8B95715D26}"/>
    <cellStyle name="20% - Accent1 3 2 3 2 2 5 2 2" xfId="18733" xr:uid="{08BB96D8-4242-46C9-8B36-46F9B53C79B9}"/>
    <cellStyle name="20% - Accent1 3 2 3 2 2 5 2 2 2" xfId="18734" xr:uid="{17F73E15-39C4-421B-8E60-D35B19FB63AE}"/>
    <cellStyle name="20% - Accent1 3 2 3 2 2 5 2 2 2 2" xfId="18735" xr:uid="{B5567581-80C6-45C6-8720-A38335992C8B}"/>
    <cellStyle name="20% - Accent1 3 2 3 2 2 5 2 2 3" xfId="18736" xr:uid="{5CC6002F-A490-425B-A558-FBC4C9B68855}"/>
    <cellStyle name="20% - Accent1 3 2 3 2 2 5 2 3" xfId="18737" xr:uid="{D49C74FA-67E3-45BB-97A4-C1BCC7A520DB}"/>
    <cellStyle name="20% - Accent1 3 2 3 2 2 5 2 3 2" xfId="18738" xr:uid="{8DD7AEA1-5237-4BAE-AFFE-1F3F6D3768C1}"/>
    <cellStyle name="20% - Accent1 3 2 3 2 2 5 2 4" xfId="18739" xr:uid="{5940371E-1E0E-4B91-BF45-7041B62E1044}"/>
    <cellStyle name="20% - Accent1 3 2 3 2 2 5 3" xfId="18740" xr:uid="{61EA28B4-B2B5-4379-B7E2-3A5A9760191B}"/>
    <cellStyle name="20% - Accent1 3 2 3 2 2 5 3 2" xfId="18741" xr:uid="{7D60824A-DBEC-4E10-900D-8A90867A2CE9}"/>
    <cellStyle name="20% - Accent1 3 2 3 2 2 5 3 2 2" xfId="18742" xr:uid="{979E2535-2EFD-4760-9711-1B056BF1CE7E}"/>
    <cellStyle name="20% - Accent1 3 2 3 2 2 5 3 2 2 2" xfId="18743" xr:uid="{0FD34CAD-36B3-4B33-9919-A0B9D206BDB2}"/>
    <cellStyle name="20% - Accent1 3 2 3 2 2 5 3 2 3" xfId="18744" xr:uid="{3AC41980-293F-4F49-8383-EF0636F3DCE8}"/>
    <cellStyle name="20% - Accent1 3 2 3 2 2 5 3 3" xfId="18745" xr:uid="{9373C241-DC96-4F09-96A2-72AE1A4528A8}"/>
    <cellStyle name="20% - Accent1 3 2 3 2 2 5 3 3 2" xfId="18746" xr:uid="{78B40DCF-2D55-4801-A795-452712BFEB56}"/>
    <cellStyle name="20% - Accent1 3 2 3 2 2 5 3 4" xfId="18747" xr:uid="{AFDD4084-F83C-452D-A404-66D2D46F0D3F}"/>
    <cellStyle name="20% - Accent1 3 2 3 2 2 5 4" xfId="18748" xr:uid="{5A30CECA-4A31-42BB-A496-51291130F299}"/>
    <cellStyle name="20% - Accent1 3 2 3 2 2 5 4 2" xfId="18749" xr:uid="{A1280E7F-8CBC-4852-9674-21AB0F78F31D}"/>
    <cellStyle name="20% - Accent1 3 2 3 2 2 5 4 2 2" xfId="18750" xr:uid="{01CE4BBF-8E01-445A-82F3-BAC5559408B4}"/>
    <cellStyle name="20% - Accent1 3 2 3 2 2 5 4 2 2 2" xfId="18751" xr:uid="{53ABFBB4-5FBF-4E46-A4EE-8C7797E67C59}"/>
    <cellStyle name="20% - Accent1 3 2 3 2 2 5 4 2 3" xfId="18752" xr:uid="{DCC3332E-062D-4907-B2EC-36565AE2C0A3}"/>
    <cellStyle name="20% - Accent1 3 2 3 2 2 5 4 3" xfId="18753" xr:uid="{4B7D4806-5C0F-4D0A-8770-1DDB2F0120E3}"/>
    <cellStyle name="20% - Accent1 3 2 3 2 2 5 4 3 2" xfId="18754" xr:uid="{708185C2-A7BF-4046-B165-95DF73B2415B}"/>
    <cellStyle name="20% - Accent1 3 2 3 2 2 5 4 4" xfId="18755" xr:uid="{359E14F8-C159-4268-BE2F-E392695C0EDA}"/>
    <cellStyle name="20% - Accent1 3 2 3 2 2 5 5" xfId="18756" xr:uid="{788940B3-EB1E-4BEF-9FD3-FA4C8C6313DE}"/>
    <cellStyle name="20% - Accent1 3 2 3 2 2 5 5 2" xfId="18757" xr:uid="{EB255774-6647-4239-A381-ECA1DE6753F6}"/>
    <cellStyle name="20% - Accent1 3 2 3 2 2 5 5 2 2" xfId="18758" xr:uid="{BD5E3E1A-EA2E-4032-AD1E-A4F051542019}"/>
    <cellStyle name="20% - Accent1 3 2 3 2 2 5 5 3" xfId="18759" xr:uid="{A7A0D725-9ACA-4125-AF1E-37FFFE3CD67B}"/>
    <cellStyle name="20% - Accent1 3 2 3 2 2 5 6" xfId="18760" xr:uid="{28CC05AB-7E7B-4A6E-9F88-3A1C4A9B4221}"/>
    <cellStyle name="20% - Accent1 3 2 3 2 2 5 6 2" xfId="18761" xr:uid="{1B0AE04C-5A83-4BA1-A9B1-4818D7552972}"/>
    <cellStyle name="20% - Accent1 3 2 3 2 2 5 6 2 2" xfId="18762" xr:uid="{407A2ACE-945B-4B9C-8EF7-FED14684D6B3}"/>
    <cellStyle name="20% - Accent1 3 2 3 2 2 5 6 3" xfId="18763" xr:uid="{3260ADDB-9EC7-47EF-AE44-EC2B320202B3}"/>
    <cellStyle name="20% - Accent1 3 2 3 2 2 5 7" xfId="18764" xr:uid="{9508FF08-0295-44FE-9881-051B3D37DC89}"/>
    <cellStyle name="20% - Accent1 3 2 3 2 2 5 7 2" xfId="18765" xr:uid="{FA343E65-1B15-4053-81A6-6760FB145BEE}"/>
    <cellStyle name="20% - Accent1 3 2 3 2 2 5 8" xfId="18766" xr:uid="{98F41F43-2886-47B1-9472-C944419EFA8C}"/>
    <cellStyle name="20% - Accent1 3 2 3 2 2 5 8 2" xfId="18767" xr:uid="{9A6C2DF9-4359-4A91-976C-109DE8E253CB}"/>
    <cellStyle name="20% - Accent1 3 2 3 2 2 5 9" xfId="18768" xr:uid="{C8B867AC-6E07-4786-9F65-57E830022EFB}"/>
    <cellStyle name="20% - Accent1 3 2 3 2 2 6" xfId="18769" xr:uid="{6810FD14-D042-409B-B75D-F5417AF3149C}"/>
    <cellStyle name="20% - Accent1 3 2 3 2 2 6 2" xfId="18770" xr:uid="{FC8D0CBF-AC85-4272-9AAA-D3EC39215652}"/>
    <cellStyle name="20% - Accent1 3 2 3 2 2 6 2 2" xfId="18771" xr:uid="{05E02970-5C54-450D-AEF7-F1B6606C5016}"/>
    <cellStyle name="20% - Accent1 3 2 3 2 2 6 2 2 2" xfId="18772" xr:uid="{E96F15B4-3424-4DCB-A34C-21788B011178}"/>
    <cellStyle name="20% - Accent1 3 2 3 2 2 6 2 2 2 2" xfId="18773" xr:uid="{D00CE871-2961-484B-8BD2-2EE04B5AFF10}"/>
    <cellStyle name="20% - Accent1 3 2 3 2 2 6 2 2 3" xfId="18774" xr:uid="{04C8BBEE-8533-4B49-B3EF-2955C62A96F2}"/>
    <cellStyle name="20% - Accent1 3 2 3 2 2 6 2 3" xfId="18775" xr:uid="{DFA6CA9C-E8DA-4395-8148-DB6A064820E5}"/>
    <cellStyle name="20% - Accent1 3 2 3 2 2 6 2 3 2" xfId="18776" xr:uid="{78B92FDC-0158-483D-AEC6-F3B69C215851}"/>
    <cellStyle name="20% - Accent1 3 2 3 2 2 6 2 4" xfId="18777" xr:uid="{FDCB320B-2B79-436B-832C-DD50E56BA46C}"/>
    <cellStyle name="20% - Accent1 3 2 3 2 2 6 3" xfId="18778" xr:uid="{DD9C9B66-5AF3-4D02-A8A0-A8CC09F97122}"/>
    <cellStyle name="20% - Accent1 3 2 3 2 2 6 3 2" xfId="18779" xr:uid="{657C742B-4246-4A32-91F5-E4429C6DD6DD}"/>
    <cellStyle name="20% - Accent1 3 2 3 2 2 6 3 2 2" xfId="18780" xr:uid="{F76E8940-D06F-486C-8CB3-B684F07F376C}"/>
    <cellStyle name="20% - Accent1 3 2 3 2 2 6 3 2 2 2" xfId="18781" xr:uid="{084BAF27-8127-4BEE-A195-58937909FABB}"/>
    <cellStyle name="20% - Accent1 3 2 3 2 2 6 3 2 3" xfId="18782" xr:uid="{2851B989-291A-4DBB-9D08-5FCB713EDBEE}"/>
    <cellStyle name="20% - Accent1 3 2 3 2 2 6 3 3" xfId="18783" xr:uid="{6450271F-B482-4622-B19F-66ED7A57CEA4}"/>
    <cellStyle name="20% - Accent1 3 2 3 2 2 6 3 3 2" xfId="18784" xr:uid="{9FC6661B-3BB1-4281-A899-4224516F8B95}"/>
    <cellStyle name="20% - Accent1 3 2 3 2 2 6 3 4" xfId="18785" xr:uid="{FE640EA6-9FD5-4873-92A2-84D412FF0399}"/>
    <cellStyle name="20% - Accent1 3 2 3 2 2 6 4" xfId="18786" xr:uid="{1C8B4B23-2E17-49E0-AF4A-20C5FC6CE133}"/>
    <cellStyle name="20% - Accent1 3 2 3 2 2 6 4 2" xfId="18787" xr:uid="{577FEDE7-A941-4CC5-92D0-E058B80B13B1}"/>
    <cellStyle name="20% - Accent1 3 2 3 2 2 6 4 2 2" xfId="18788" xr:uid="{23F8D94E-56C6-4C78-8B52-09C456F48BBC}"/>
    <cellStyle name="20% - Accent1 3 2 3 2 2 6 4 2 2 2" xfId="18789" xr:uid="{AFAF3B50-1C5A-42CE-8FB9-FCC5A399B517}"/>
    <cellStyle name="20% - Accent1 3 2 3 2 2 6 4 2 3" xfId="18790" xr:uid="{A7683F54-D245-4972-B433-8C13CABAB704}"/>
    <cellStyle name="20% - Accent1 3 2 3 2 2 6 4 3" xfId="18791" xr:uid="{DACC8873-A7F1-4656-868D-30E40F4ACD3C}"/>
    <cellStyle name="20% - Accent1 3 2 3 2 2 6 4 3 2" xfId="18792" xr:uid="{52093657-6B47-4A18-823D-76F13FF23B91}"/>
    <cellStyle name="20% - Accent1 3 2 3 2 2 6 4 4" xfId="18793" xr:uid="{6D2C3CAF-E824-46F2-B5B1-5F4B00A0DE80}"/>
    <cellStyle name="20% - Accent1 3 2 3 2 2 6 5" xfId="18794" xr:uid="{95F11E2C-C382-4E67-9F8C-E7E819AB2A79}"/>
    <cellStyle name="20% - Accent1 3 2 3 2 2 6 5 2" xfId="18795" xr:uid="{2D90906D-4D87-4CA5-AAA2-7CD5D1DED380}"/>
    <cellStyle name="20% - Accent1 3 2 3 2 2 6 5 2 2" xfId="18796" xr:uid="{F52F6267-7AAE-4692-9AD6-3A71277C456C}"/>
    <cellStyle name="20% - Accent1 3 2 3 2 2 6 5 3" xfId="18797" xr:uid="{4410E968-36E5-433D-AC80-5F780B71F783}"/>
    <cellStyle name="20% - Accent1 3 2 3 2 2 6 6" xfId="18798" xr:uid="{42FA0B68-54E4-4C25-BE61-A5941FDBB769}"/>
    <cellStyle name="20% - Accent1 3 2 3 2 2 6 6 2" xfId="18799" xr:uid="{003D4B81-FAC6-457D-956F-E667BCE31A36}"/>
    <cellStyle name="20% - Accent1 3 2 3 2 2 6 6 2 2" xfId="18800" xr:uid="{131D10D2-4D4A-4695-AFB1-48E1A35A0585}"/>
    <cellStyle name="20% - Accent1 3 2 3 2 2 6 6 3" xfId="18801" xr:uid="{7342921B-BA4A-4720-BCE2-C1E1099EF450}"/>
    <cellStyle name="20% - Accent1 3 2 3 2 2 6 7" xfId="18802" xr:uid="{565C199D-22CB-4A71-B92F-9453BB5A075A}"/>
    <cellStyle name="20% - Accent1 3 2 3 2 2 6 7 2" xfId="18803" xr:uid="{6FE20DAB-6F6F-4CE1-88DB-7ABF98D17593}"/>
    <cellStyle name="20% - Accent1 3 2 3 2 2 6 8" xfId="18804" xr:uid="{4F0D7929-5844-455F-95A0-C71DCAAD45E6}"/>
    <cellStyle name="20% - Accent1 3 2 3 2 2 6 8 2" xfId="18805" xr:uid="{C3F1D954-3E36-4ADA-A4CB-6243C7914DF9}"/>
    <cellStyle name="20% - Accent1 3 2 3 2 2 6 9" xfId="18806" xr:uid="{D815CF3E-6578-4B56-8E35-352054C6567B}"/>
    <cellStyle name="20% - Accent1 3 2 3 2 2 7" xfId="18807" xr:uid="{60D8DD6F-C4E4-4387-8045-CA5779A6C1FF}"/>
    <cellStyle name="20% - Accent1 3 2 3 2 2 7 2" xfId="18808" xr:uid="{64B099DC-3F40-4D01-8E33-5B5DDA59A5D5}"/>
    <cellStyle name="20% - Accent1 3 2 3 2 2 7 2 2" xfId="18809" xr:uid="{E4C60E04-77E3-447D-9BAC-4C6D961FF8C0}"/>
    <cellStyle name="20% - Accent1 3 2 3 2 2 7 2 2 2" xfId="18810" xr:uid="{02727596-0D17-4BC4-9601-ED196EF8B0C7}"/>
    <cellStyle name="20% - Accent1 3 2 3 2 2 7 2 3" xfId="18811" xr:uid="{C4932BC8-E8BA-4474-A0E8-33CB477064E4}"/>
    <cellStyle name="20% - Accent1 3 2 3 2 2 7 3" xfId="18812" xr:uid="{024C726B-0DC5-427C-8884-6FE5D64DC6D3}"/>
    <cellStyle name="20% - Accent1 3 2 3 2 2 7 3 2" xfId="18813" xr:uid="{FAC4F00E-65E9-4888-A56D-5686EED29859}"/>
    <cellStyle name="20% - Accent1 3 2 3 2 2 7 4" xfId="18814" xr:uid="{39677667-B535-42C8-A6BD-BE5BF15B9C10}"/>
    <cellStyle name="20% - Accent1 3 2 3 2 2 8" xfId="18815" xr:uid="{51E0B8CC-FEC1-43D8-9E6F-9AC061F873F0}"/>
    <cellStyle name="20% - Accent1 3 2 3 2 2 8 2" xfId="18816" xr:uid="{FBE9E781-A8DB-4708-A97B-D990A74FBAA0}"/>
    <cellStyle name="20% - Accent1 3 2 3 2 2 8 2 2" xfId="18817" xr:uid="{45EFCCA4-EEDF-450B-91A5-AAB5BE007495}"/>
    <cellStyle name="20% - Accent1 3 2 3 2 2 8 2 2 2" xfId="18818" xr:uid="{9990BAB3-B172-4565-B3BD-937CD7AA2A80}"/>
    <cellStyle name="20% - Accent1 3 2 3 2 2 8 2 3" xfId="18819" xr:uid="{7C932C98-A73B-470B-B552-932617F4EB92}"/>
    <cellStyle name="20% - Accent1 3 2 3 2 2 8 3" xfId="18820" xr:uid="{5B0A0863-E8C0-48CB-BEE0-3661A75E3061}"/>
    <cellStyle name="20% - Accent1 3 2 3 2 2 8 3 2" xfId="18821" xr:uid="{97E5DDF7-115E-4D53-9A29-F799D5459620}"/>
    <cellStyle name="20% - Accent1 3 2 3 2 2 8 4" xfId="18822" xr:uid="{CD8F8C46-C91C-46B8-800A-3E3A6972FF44}"/>
    <cellStyle name="20% - Accent1 3 2 3 2 2 9" xfId="18823" xr:uid="{649A3F4F-4906-40B1-B148-CE2BF276FD80}"/>
    <cellStyle name="20% - Accent1 3 2 3 2 2 9 2" xfId="18824" xr:uid="{B9474712-1151-41C9-903E-A4E125437382}"/>
    <cellStyle name="20% - Accent1 3 2 3 2 2 9 2 2" xfId="18825" xr:uid="{7E7817F0-39CA-4FC2-AD22-96BF3324FE62}"/>
    <cellStyle name="20% - Accent1 3 2 3 2 2 9 2 2 2" xfId="18826" xr:uid="{AF778226-7E78-467B-9907-8C7310354FDC}"/>
    <cellStyle name="20% - Accent1 3 2 3 2 2 9 2 3" xfId="18827" xr:uid="{E98D8A16-627F-4D5E-A002-1E0F07DDE563}"/>
    <cellStyle name="20% - Accent1 3 2 3 2 2 9 3" xfId="18828" xr:uid="{40823134-2C89-435F-B424-9C33B0152B6B}"/>
    <cellStyle name="20% - Accent1 3 2 3 2 2 9 3 2" xfId="18829" xr:uid="{EF4118C5-AF9D-45E4-9C93-4ABC27299890}"/>
    <cellStyle name="20% - Accent1 3 2 3 2 2 9 4" xfId="18830" xr:uid="{1BFC8494-8612-4780-9DD6-5F3ACC7AF80E}"/>
    <cellStyle name="20% - Accent1 3 2 3 2 3" xfId="18831" xr:uid="{E13D39C9-2533-4A58-A7A7-55343F6D05F7}"/>
    <cellStyle name="20% - Accent1 3 2 3 2 3 10" xfId="18832" xr:uid="{3BE7120E-8375-488B-9981-68B263F34FEE}"/>
    <cellStyle name="20% - Accent1 3 2 3 2 3 10 2" xfId="18833" xr:uid="{A999BB57-2A10-4649-8F27-578D77B8ADF9}"/>
    <cellStyle name="20% - Accent1 3 2 3 2 3 11" xfId="18834" xr:uid="{70476CA1-8BEE-492C-9508-B76D63BAA117}"/>
    <cellStyle name="20% - Accent1 3 2 3 2 3 2" xfId="18835" xr:uid="{9B783236-4F46-477B-A5BA-B4F41486DE09}"/>
    <cellStyle name="20% - Accent1 3 2 3 2 3 2 2" xfId="18836" xr:uid="{63763630-358F-4F38-B829-5BE956678E08}"/>
    <cellStyle name="20% - Accent1 3 2 3 2 3 2 2 2" xfId="18837" xr:uid="{ADD86061-14C9-477E-8B2F-1B0AFFC3F8A3}"/>
    <cellStyle name="20% - Accent1 3 2 3 2 3 2 2 2 2" xfId="18838" xr:uid="{DD72CA99-D0A2-4381-B536-871EFDE564B5}"/>
    <cellStyle name="20% - Accent1 3 2 3 2 3 2 2 2 2 2" xfId="18839" xr:uid="{D78B6F30-B131-4194-B0E9-407A438DB0DD}"/>
    <cellStyle name="20% - Accent1 3 2 3 2 3 2 2 2 3" xfId="18840" xr:uid="{5A961EE5-BE89-4006-9572-50C0B886FD9D}"/>
    <cellStyle name="20% - Accent1 3 2 3 2 3 2 2 3" xfId="18841" xr:uid="{806A084A-54F7-46ED-8454-EA41FA325A44}"/>
    <cellStyle name="20% - Accent1 3 2 3 2 3 2 2 3 2" xfId="18842" xr:uid="{DE9271AE-856B-4ACE-90B8-A621617A9EA7}"/>
    <cellStyle name="20% - Accent1 3 2 3 2 3 2 2 4" xfId="18843" xr:uid="{CB3AF94E-AFB7-4F0F-A035-A614B78789C3}"/>
    <cellStyle name="20% - Accent1 3 2 3 2 3 2 3" xfId="18844" xr:uid="{8984A937-2FBF-40A9-BB3B-18F0F84367AC}"/>
    <cellStyle name="20% - Accent1 3 2 3 2 3 2 3 2" xfId="18845" xr:uid="{053FF760-006C-4746-B019-5F4E08941B0E}"/>
    <cellStyle name="20% - Accent1 3 2 3 2 3 2 3 2 2" xfId="18846" xr:uid="{C334DA2C-D3B7-482B-8BA6-9090E79F16F2}"/>
    <cellStyle name="20% - Accent1 3 2 3 2 3 2 3 2 2 2" xfId="18847" xr:uid="{6FDB4AB1-A2A7-403F-9E94-3D921DC46A96}"/>
    <cellStyle name="20% - Accent1 3 2 3 2 3 2 3 2 3" xfId="18848" xr:uid="{13F1BE08-78A5-42D9-8D6B-6101C128C9B8}"/>
    <cellStyle name="20% - Accent1 3 2 3 2 3 2 3 3" xfId="18849" xr:uid="{DA027ACD-4284-4A84-BC88-85302432AA62}"/>
    <cellStyle name="20% - Accent1 3 2 3 2 3 2 3 3 2" xfId="18850" xr:uid="{AE5B5FD0-5AA2-46EC-935D-D703D16E167D}"/>
    <cellStyle name="20% - Accent1 3 2 3 2 3 2 3 4" xfId="18851" xr:uid="{692BA7EB-0D1F-4CCE-B378-B44BD36C9088}"/>
    <cellStyle name="20% - Accent1 3 2 3 2 3 2 4" xfId="18852" xr:uid="{15768DE4-BFFA-4307-BA64-89F9F3EE6225}"/>
    <cellStyle name="20% - Accent1 3 2 3 2 3 2 4 2" xfId="18853" xr:uid="{C37BF015-DAEE-488C-ADFC-481C6AF565F0}"/>
    <cellStyle name="20% - Accent1 3 2 3 2 3 2 4 2 2" xfId="18854" xr:uid="{FD0F1C41-0E31-45FC-B89F-D2DCDAA8FA31}"/>
    <cellStyle name="20% - Accent1 3 2 3 2 3 2 4 2 2 2" xfId="18855" xr:uid="{D6262165-5411-4E66-8BE0-6442F2010A5C}"/>
    <cellStyle name="20% - Accent1 3 2 3 2 3 2 4 2 3" xfId="18856" xr:uid="{175D196F-2C68-43ED-9284-C798446FB4D9}"/>
    <cellStyle name="20% - Accent1 3 2 3 2 3 2 4 3" xfId="18857" xr:uid="{A0D08A69-8CF7-4DC0-8D7D-4CBFE8B37FA5}"/>
    <cellStyle name="20% - Accent1 3 2 3 2 3 2 4 3 2" xfId="18858" xr:uid="{E80197BF-B469-42E5-89A4-B6C110E7E509}"/>
    <cellStyle name="20% - Accent1 3 2 3 2 3 2 4 4" xfId="18859" xr:uid="{D4ED6D31-DC24-46D7-9C2B-B6FC8FE0082C}"/>
    <cellStyle name="20% - Accent1 3 2 3 2 3 2 5" xfId="18860" xr:uid="{BA17181C-4AAE-46D7-8A05-DEB3DCFA2547}"/>
    <cellStyle name="20% - Accent1 3 2 3 2 3 2 5 2" xfId="18861" xr:uid="{8CCAE46C-386D-4AE4-A9C4-5C44765CD837}"/>
    <cellStyle name="20% - Accent1 3 2 3 2 3 2 5 2 2" xfId="18862" xr:uid="{E28AE4C0-FE16-4775-AF57-70021ED34AB7}"/>
    <cellStyle name="20% - Accent1 3 2 3 2 3 2 5 3" xfId="18863" xr:uid="{E24DBD84-2E5F-49B8-AC6B-A86C53928B62}"/>
    <cellStyle name="20% - Accent1 3 2 3 2 3 2 6" xfId="18864" xr:uid="{907600D4-E555-4526-AF1D-1FB43BE5EC91}"/>
    <cellStyle name="20% - Accent1 3 2 3 2 3 2 6 2" xfId="18865" xr:uid="{B0E10F4C-91BB-47FC-BA59-5A7E4A6C3837}"/>
    <cellStyle name="20% - Accent1 3 2 3 2 3 2 6 2 2" xfId="18866" xr:uid="{4873812B-9EB4-47A8-B31C-14B6BDB5989F}"/>
    <cellStyle name="20% - Accent1 3 2 3 2 3 2 6 3" xfId="18867" xr:uid="{A2B85A70-EBF8-43C1-973A-76C0EF3F985D}"/>
    <cellStyle name="20% - Accent1 3 2 3 2 3 2 7" xfId="18868" xr:uid="{43AB9248-191D-405C-A751-744FFD6B3E66}"/>
    <cellStyle name="20% - Accent1 3 2 3 2 3 2 7 2" xfId="18869" xr:uid="{ACFA7451-4B75-48AA-A05A-B1BB88478D88}"/>
    <cellStyle name="20% - Accent1 3 2 3 2 3 2 8" xfId="18870" xr:uid="{FCDC4E2D-A818-4F29-9316-8B84953BF613}"/>
    <cellStyle name="20% - Accent1 3 2 3 2 3 2 8 2" xfId="18871" xr:uid="{2FDFF8BE-B338-4EA9-B011-62507860DE79}"/>
    <cellStyle name="20% - Accent1 3 2 3 2 3 2 9" xfId="18872" xr:uid="{3B8977F2-E83D-4D12-98F4-59174A98B103}"/>
    <cellStyle name="20% - Accent1 3 2 3 2 3 3" xfId="18873" xr:uid="{5F5648CD-82F0-4E2B-B8DE-A6980DF3413B}"/>
    <cellStyle name="20% - Accent1 3 2 3 2 3 3 2" xfId="18874" xr:uid="{7A4BD06E-90CB-4AAF-850C-38E8DBC70D84}"/>
    <cellStyle name="20% - Accent1 3 2 3 2 3 3 2 2" xfId="18875" xr:uid="{45F71BA5-822F-4701-BFB3-80EFC5F9807B}"/>
    <cellStyle name="20% - Accent1 3 2 3 2 3 3 2 2 2" xfId="18876" xr:uid="{F3F1ED04-5C8B-4211-AB69-8C5C1FFD6302}"/>
    <cellStyle name="20% - Accent1 3 2 3 2 3 3 2 2 2 2" xfId="18877" xr:uid="{89356EA6-96EE-4B3D-A912-4D43ED323ED9}"/>
    <cellStyle name="20% - Accent1 3 2 3 2 3 3 2 2 3" xfId="18878" xr:uid="{0BE9C0B8-FEEE-4DE3-B05A-A567B099B3F6}"/>
    <cellStyle name="20% - Accent1 3 2 3 2 3 3 2 3" xfId="18879" xr:uid="{4299DC1A-B055-44AD-9BE1-37F55773E4A0}"/>
    <cellStyle name="20% - Accent1 3 2 3 2 3 3 2 3 2" xfId="18880" xr:uid="{5F534ED8-8CD4-4CC6-A6BF-1E307EC5DF5A}"/>
    <cellStyle name="20% - Accent1 3 2 3 2 3 3 2 4" xfId="18881" xr:uid="{E956D59B-3AA0-412B-9797-60F934562E7D}"/>
    <cellStyle name="20% - Accent1 3 2 3 2 3 3 3" xfId="18882" xr:uid="{DF58A4CD-01C4-421F-96BE-B3C27BB79C85}"/>
    <cellStyle name="20% - Accent1 3 2 3 2 3 3 3 2" xfId="18883" xr:uid="{577A4C36-748B-4BA9-B287-7CB448E67815}"/>
    <cellStyle name="20% - Accent1 3 2 3 2 3 3 3 2 2" xfId="18884" xr:uid="{45363BF5-5455-4DFF-8F4A-D453A28BEF9A}"/>
    <cellStyle name="20% - Accent1 3 2 3 2 3 3 3 2 2 2" xfId="18885" xr:uid="{B810D991-5B7E-4224-96C4-9B094D7A7B50}"/>
    <cellStyle name="20% - Accent1 3 2 3 2 3 3 3 2 3" xfId="18886" xr:uid="{C8B3EA99-0396-440C-B5A1-FA80E9EF350C}"/>
    <cellStyle name="20% - Accent1 3 2 3 2 3 3 3 3" xfId="18887" xr:uid="{D9F00847-DAD4-4B8B-80C3-C89AAAF88590}"/>
    <cellStyle name="20% - Accent1 3 2 3 2 3 3 3 3 2" xfId="18888" xr:uid="{9D35F61D-18FA-43F3-B88A-CDFDC3734AD3}"/>
    <cellStyle name="20% - Accent1 3 2 3 2 3 3 3 4" xfId="18889" xr:uid="{A39B49DA-B16B-429B-9E97-1AD4788D871A}"/>
    <cellStyle name="20% - Accent1 3 2 3 2 3 3 4" xfId="18890" xr:uid="{DBAB4895-790E-4D9A-8B4E-6C103B575934}"/>
    <cellStyle name="20% - Accent1 3 2 3 2 3 3 4 2" xfId="18891" xr:uid="{183BE15E-A6EE-4599-A203-734F3030BA93}"/>
    <cellStyle name="20% - Accent1 3 2 3 2 3 3 4 2 2" xfId="18892" xr:uid="{8C9BA8C5-705F-4AAC-97E4-F876572F75AB}"/>
    <cellStyle name="20% - Accent1 3 2 3 2 3 3 4 2 2 2" xfId="18893" xr:uid="{7342F54B-A7B8-447F-BF01-E9CAD61FE226}"/>
    <cellStyle name="20% - Accent1 3 2 3 2 3 3 4 2 3" xfId="18894" xr:uid="{82779FB2-7D69-4E74-A8D2-9FB83462435D}"/>
    <cellStyle name="20% - Accent1 3 2 3 2 3 3 4 3" xfId="18895" xr:uid="{B3DDFDE0-FD8C-4B47-A962-7ED89E978053}"/>
    <cellStyle name="20% - Accent1 3 2 3 2 3 3 4 3 2" xfId="18896" xr:uid="{FD0CF69B-F5AD-40B0-A9F2-0198D90BC7B2}"/>
    <cellStyle name="20% - Accent1 3 2 3 2 3 3 4 4" xfId="18897" xr:uid="{BA72D268-A97B-4A50-819D-8B4BC4EE314D}"/>
    <cellStyle name="20% - Accent1 3 2 3 2 3 3 5" xfId="18898" xr:uid="{033A008B-100B-4006-BCD9-00F15C14B72B}"/>
    <cellStyle name="20% - Accent1 3 2 3 2 3 3 5 2" xfId="18899" xr:uid="{A78BE213-44DF-44A4-A74C-7FFDBBE17A39}"/>
    <cellStyle name="20% - Accent1 3 2 3 2 3 3 5 2 2" xfId="18900" xr:uid="{C8BD6EC0-7D65-41EA-9711-BD172C5A2C62}"/>
    <cellStyle name="20% - Accent1 3 2 3 2 3 3 5 3" xfId="18901" xr:uid="{A02BCE59-67D3-493A-B311-803FBE0F0935}"/>
    <cellStyle name="20% - Accent1 3 2 3 2 3 3 6" xfId="18902" xr:uid="{A07A79C2-427C-46B8-95A4-677D310745B0}"/>
    <cellStyle name="20% - Accent1 3 2 3 2 3 3 6 2" xfId="18903" xr:uid="{45B540DA-6626-4E5F-B3C0-7AAAEA50BDF3}"/>
    <cellStyle name="20% - Accent1 3 2 3 2 3 3 6 2 2" xfId="18904" xr:uid="{A4802887-74E3-483E-8844-71DCAA1DCFE8}"/>
    <cellStyle name="20% - Accent1 3 2 3 2 3 3 6 3" xfId="18905" xr:uid="{B4FA1401-97D4-46AA-BEEB-EC258FD8AF34}"/>
    <cellStyle name="20% - Accent1 3 2 3 2 3 3 7" xfId="18906" xr:uid="{B0A8B817-33C9-4E03-8D92-1FBABAFDEB4E}"/>
    <cellStyle name="20% - Accent1 3 2 3 2 3 3 7 2" xfId="18907" xr:uid="{D935CBBE-E332-470B-86AA-A76787D00261}"/>
    <cellStyle name="20% - Accent1 3 2 3 2 3 3 8" xfId="18908" xr:uid="{FA9C98E9-D4A8-417E-AEA4-EEB1F4405020}"/>
    <cellStyle name="20% - Accent1 3 2 3 2 3 3 8 2" xfId="18909" xr:uid="{8EFEA3FE-9A45-4CF9-944E-A8EADB220416}"/>
    <cellStyle name="20% - Accent1 3 2 3 2 3 3 9" xfId="18910" xr:uid="{B9476816-B252-4552-9366-3300D94E5C2A}"/>
    <cellStyle name="20% - Accent1 3 2 3 2 3 4" xfId="18911" xr:uid="{6D176D45-BF55-4697-8C40-EEEAFF2BDAB2}"/>
    <cellStyle name="20% - Accent1 3 2 3 2 3 4 2" xfId="18912" xr:uid="{F1477BE1-EB24-4FD9-ACFF-3771CA3FF193}"/>
    <cellStyle name="20% - Accent1 3 2 3 2 3 4 2 2" xfId="18913" xr:uid="{AA62E0D3-38EF-4C12-AE19-75CEAC560BB0}"/>
    <cellStyle name="20% - Accent1 3 2 3 2 3 4 2 2 2" xfId="18914" xr:uid="{BBD13CA3-1F23-49D4-8AFD-87033FFC8E79}"/>
    <cellStyle name="20% - Accent1 3 2 3 2 3 4 2 3" xfId="18915" xr:uid="{37AE0754-EFDB-4D1C-BC6E-F41FC6C981CE}"/>
    <cellStyle name="20% - Accent1 3 2 3 2 3 4 3" xfId="18916" xr:uid="{5E86417B-073E-4F92-B3DD-14B12FE649C9}"/>
    <cellStyle name="20% - Accent1 3 2 3 2 3 4 3 2" xfId="18917" xr:uid="{57E6489F-76C7-4ECD-98A4-1AF84528F6E8}"/>
    <cellStyle name="20% - Accent1 3 2 3 2 3 4 4" xfId="18918" xr:uid="{D35F1654-C248-4867-93F2-B74419B1D90A}"/>
    <cellStyle name="20% - Accent1 3 2 3 2 3 5" xfId="18919" xr:uid="{3DF14578-2A7A-4C9B-B564-7B41720DFA6F}"/>
    <cellStyle name="20% - Accent1 3 2 3 2 3 5 2" xfId="18920" xr:uid="{59A14EED-F9B5-407E-98D6-402B4BE3160B}"/>
    <cellStyle name="20% - Accent1 3 2 3 2 3 5 2 2" xfId="18921" xr:uid="{0497C243-32E0-4DD0-AE3E-01289B46EADA}"/>
    <cellStyle name="20% - Accent1 3 2 3 2 3 5 2 2 2" xfId="18922" xr:uid="{034DEFA5-0211-4F90-858B-E1EBC24C6577}"/>
    <cellStyle name="20% - Accent1 3 2 3 2 3 5 2 3" xfId="18923" xr:uid="{D32A1717-4B5E-4D44-9E1A-FABECCFB2C54}"/>
    <cellStyle name="20% - Accent1 3 2 3 2 3 5 3" xfId="18924" xr:uid="{D3D6FC2B-74D0-4C21-8205-920F0047ECA4}"/>
    <cellStyle name="20% - Accent1 3 2 3 2 3 5 3 2" xfId="18925" xr:uid="{14DD1EEC-6A5F-47A1-9A92-1FEB14C2A96C}"/>
    <cellStyle name="20% - Accent1 3 2 3 2 3 5 4" xfId="18926" xr:uid="{B4E82C5F-3B07-4474-9479-422E669E63BD}"/>
    <cellStyle name="20% - Accent1 3 2 3 2 3 6" xfId="18927" xr:uid="{ED099905-E7E2-4D6D-B42E-D9A2FB39F40A}"/>
    <cellStyle name="20% - Accent1 3 2 3 2 3 6 2" xfId="18928" xr:uid="{7FCC5E9F-EDF6-402D-99F9-B7ED8A16B9DC}"/>
    <cellStyle name="20% - Accent1 3 2 3 2 3 6 2 2" xfId="18929" xr:uid="{CDED4C13-C041-4C91-9CC0-F934DA4003E4}"/>
    <cellStyle name="20% - Accent1 3 2 3 2 3 6 2 2 2" xfId="18930" xr:uid="{02998A51-6766-434F-838B-962D08802A3B}"/>
    <cellStyle name="20% - Accent1 3 2 3 2 3 6 2 3" xfId="18931" xr:uid="{E39729D4-8411-47D2-BC85-E43B7BFA101A}"/>
    <cellStyle name="20% - Accent1 3 2 3 2 3 6 3" xfId="18932" xr:uid="{8B8574A6-FC67-423E-8FA9-4BE57342FFAD}"/>
    <cellStyle name="20% - Accent1 3 2 3 2 3 6 3 2" xfId="18933" xr:uid="{DDF8F3DF-FF55-4423-B7C4-7C3220AA60C9}"/>
    <cellStyle name="20% - Accent1 3 2 3 2 3 6 4" xfId="18934" xr:uid="{68FDF050-4192-406A-BE2D-A23385B411E3}"/>
    <cellStyle name="20% - Accent1 3 2 3 2 3 7" xfId="18935" xr:uid="{EA64651E-6946-4693-B561-1A960DB1E613}"/>
    <cellStyle name="20% - Accent1 3 2 3 2 3 7 2" xfId="18936" xr:uid="{34010C5D-E21D-46AA-96FC-3B273098D049}"/>
    <cellStyle name="20% - Accent1 3 2 3 2 3 7 2 2" xfId="18937" xr:uid="{22E32D7C-3E1F-44EE-972B-702F3F687DC3}"/>
    <cellStyle name="20% - Accent1 3 2 3 2 3 7 3" xfId="18938" xr:uid="{495CC757-7B83-4CE8-8E24-E53BB64E6A45}"/>
    <cellStyle name="20% - Accent1 3 2 3 2 3 8" xfId="18939" xr:uid="{2651045D-FDE0-4208-9291-8A26F11CFB78}"/>
    <cellStyle name="20% - Accent1 3 2 3 2 3 8 2" xfId="18940" xr:uid="{709061BE-FE03-4358-96C1-834309ED8B48}"/>
    <cellStyle name="20% - Accent1 3 2 3 2 3 8 2 2" xfId="18941" xr:uid="{B9B9D22E-6A71-407D-91E6-860FA67489B5}"/>
    <cellStyle name="20% - Accent1 3 2 3 2 3 8 3" xfId="18942" xr:uid="{1DA56EB8-EF62-4E43-A1CE-5F65CF49D699}"/>
    <cellStyle name="20% - Accent1 3 2 3 2 3 9" xfId="18943" xr:uid="{DA6AC3BD-426C-4C8B-BBA2-13C98A5BCEEB}"/>
    <cellStyle name="20% - Accent1 3 2 3 2 3 9 2" xfId="18944" xr:uid="{DEFA1013-66A3-4359-93C1-CF7A70800AE3}"/>
    <cellStyle name="20% - Accent1 3 2 3 2 4" xfId="18945" xr:uid="{1CAAFFBA-E6D1-426A-BDD9-FB3F38A69C5E}"/>
    <cellStyle name="20% - Accent1 3 2 3 2 4 10" xfId="18946" xr:uid="{095114C0-C057-4C3E-A744-D1C78596AD80}"/>
    <cellStyle name="20% - Accent1 3 2 3 2 4 10 2" xfId="18947" xr:uid="{D032F8D9-D3B9-4655-B7AB-3A9238A2EDD7}"/>
    <cellStyle name="20% - Accent1 3 2 3 2 4 11" xfId="18948" xr:uid="{7A4D4197-AC14-4168-A14D-9976618DC7F0}"/>
    <cellStyle name="20% - Accent1 3 2 3 2 4 2" xfId="18949" xr:uid="{758C307B-9155-4D80-A625-3C7BE41026C5}"/>
    <cellStyle name="20% - Accent1 3 2 3 2 4 2 2" xfId="18950" xr:uid="{B5A9823E-3F12-49BE-B6E3-7DB5703C581A}"/>
    <cellStyle name="20% - Accent1 3 2 3 2 4 2 2 2" xfId="18951" xr:uid="{6ACB3CD2-7ACF-42F9-B699-AE6C68D6AAE4}"/>
    <cellStyle name="20% - Accent1 3 2 3 2 4 2 2 2 2" xfId="18952" xr:uid="{B5C01EA6-6CFC-43F0-AF33-3176407DB0A6}"/>
    <cellStyle name="20% - Accent1 3 2 3 2 4 2 2 2 2 2" xfId="18953" xr:uid="{C1D5115D-A831-4384-817B-C307A67C3C1F}"/>
    <cellStyle name="20% - Accent1 3 2 3 2 4 2 2 2 3" xfId="18954" xr:uid="{BE2BB06A-1C88-43CA-9F5B-6DE8C79BF264}"/>
    <cellStyle name="20% - Accent1 3 2 3 2 4 2 2 3" xfId="18955" xr:uid="{2D9CEC7D-CDA9-431D-AD2C-F9C02C3163B9}"/>
    <cellStyle name="20% - Accent1 3 2 3 2 4 2 2 3 2" xfId="18956" xr:uid="{53C27472-7BE5-43CD-A617-754FA0013603}"/>
    <cellStyle name="20% - Accent1 3 2 3 2 4 2 2 4" xfId="18957" xr:uid="{C2626A37-BE45-4723-92F1-3A86B215C2B5}"/>
    <cellStyle name="20% - Accent1 3 2 3 2 4 2 3" xfId="18958" xr:uid="{A5BE7248-B120-4354-981C-169AF4D976DE}"/>
    <cellStyle name="20% - Accent1 3 2 3 2 4 2 3 2" xfId="18959" xr:uid="{433A95C7-757A-476F-990F-5B6D4E5114D5}"/>
    <cellStyle name="20% - Accent1 3 2 3 2 4 2 3 2 2" xfId="18960" xr:uid="{1144369A-FFCC-4277-86D7-6D6F98B9073F}"/>
    <cellStyle name="20% - Accent1 3 2 3 2 4 2 3 2 2 2" xfId="18961" xr:uid="{910C4BB6-1BBD-4687-BD95-300A2CA426C5}"/>
    <cellStyle name="20% - Accent1 3 2 3 2 4 2 3 2 3" xfId="18962" xr:uid="{9796E8C5-F2CD-4B61-BE24-C0C1E7935D09}"/>
    <cellStyle name="20% - Accent1 3 2 3 2 4 2 3 3" xfId="18963" xr:uid="{0C235005-EADB-497A-9AE2-A09DB207F561}"/>
    <cellStyle name="20% - Accent1 3 2 3 2 4 2 3 3 2" xfId="18964" xr:uid="{4A0BF3F4-61D4-4040-90FE-A5A1B1132F7A}"/>
    <cellStyle name="20% - Accent1 3 2 3 2 4 2 3 4" xfId="18965" xr:uid="{4B4CE2F1-62E6-4C1E-AFC6-5D0A65E2320F}"/>
    <cellStyle name="20% - Accent1 3 2 3 2 4 2 4" xfId="18966" xr:uid="{A5C78FDF-DBAB-49D8-8883-586B4DE22B13}"/>
    <cellStyle name="20% - Accent1 3 2 3 2 4 2 4 2" xfId="18967" xr:uid="{54F7EDA3-A92E-467C-946A-A0B2BDE40A78}"/>
    <cellStyle name="20% - Accent1 3 2 3 2 4 2 4 2 2" xfId="18968" xr:uid="{759BF2C1-DEF8-4802-8C1C-CE10EA2D686B}"/>
    <cellStyle name="20% - Accent1 3 2 3 2 4 2 4 2 2 2" xfId="18969" xr:uid="{751A2FD6-2DDA-48FA-96DE-DC0E93028186}"/>
    <cellStyle name="20% - Accent1 3 2 3 2 4 2 4 2 3" xfId="18970" xr:uid="{CA179D61-BCA4-4402-9E74-901ADA2AF2F5}"/>
    <cellStyle name="20% - Accent1 3 2 3 2 4 2 4 3" xfId="18971" xr:uid="{FDC6B290-29DD-42CE-9073-0A6575FCB7E8}"/>
    <cellStyle name="20% - Accent1 3 2 3 2 4 2 4 3 2" xfId="18972" xr:uid="{5CC0C90F-D476-4FD7-893A-49054C6AC55C}"/>
    <cellStyle name="20% - Accent1 3 2 3 2 4 2 4 4" xfId="18973" xr:uid="{B7E2A690-5C8F-494C-8233-4B76982E1418}"/>
    <cellStyle name="20% - Accent1 3 2 3 2 4 2 5" xfId="18974" xr:uid="{8AA3A295-3B61-449E-B45F-C55F9BC9F268}"/>
    <cellStyle name="20% - Accent1 3 2 3 2 4 2 5 2" xfId="18975" xr:uid="{498B7540-3844-4D1C-8A5B-2ACDA6B12428}"/>
    <cellStyle name="20% - Accent1 3 2 3 2 4 2 5 2 2" xfId="18976" xr:uid="{19556F0A-A00C-48CE-BBEE-EF58F98D26DE}"/>
    <cellStyle name="20% - Accent1 3 2 3 2 4 2 5 3" xfId="18977" xr:uid="{3781D11B-958B-4FF8-8B88-317F09AD1612}"/>
    <cellStyle name="20% - Accent1 3 2 3 2 4 2 6" xfId="18978" xr:uid="{3CD38199-C303-48EB-B877-981C360A8740}"/>
    <cellStyle name="20% - Accent1 3 2 3 2 4 2 6 2" xfId="18979" xr:uid="{EAE5A5F0-3F9B-4BA8-979E-6773811E3BBC}"/>
    <cellStyle name="20% - Accent1 3 2 3 2 4 2 6 2 2" xfId="18980" xr:uid="{4EBEF7F7-DB1E-4373-A134-6D76186BD6CA}"/>
    <cellStyle name="20% - Accent1 3 2 3 2 4 2 6 3" xfId="18981" xr:uid="{34BA9B3A-394D-49EB-9B52-4B7E698A3C49}"/>
    <cellStyle name="20% - Accent1 3 2 3 2 4 2 7" xfId="18982" xr:uid="{DD9EB61C-E48E-40E5-AD35-5B2F2EFB126C}"/>
    <cellStyle name="20% - Accent1 3 2 3 2 4 2 7 2" xfId="18983" xr:uid="{C59EB0D7-A1AC-4A42-A1EE-103903976191}"/>
    <cellStyle name="20% - Accent1 3 2 3 2 4 2 8" xfId="18984" xr:uid="{A454F5F2-F241-473D-9AF4-CB0105D328EE}"/>
    <cellStyle name="20% - Accent1 3 2 3 2 4 2 8 2" xfId="18985" xr:uid="{7D80E055-C146-460E-87D6-CB345D5EA287}"/>
    <cellStyle name="20% - Accent1 3 2 3 2 4 2 9" xfId="18986" xr:uid="{56E0A211-B847-4AF5-9DE8-37E36D59F8F4}"/>
    <cellStyle name="20% - Accent1 3 2 3 2 4 3" xfId="18987" xr:uid="{57AE86B4-685D-47CD-A1C5-67B56D795245}"/>
    <cellStyle name="20% - Accent1 3 2 3 2 4 3 2" xfId="18988" xr:uid="{207BC131-F557-45E2-BA9D-9DBB6EBADD85}"/>
    <cellStyle name="20% - Accent1 3 2 3 2 4 3 2 2" xfId="18989" xr:uid="{106414A5-E5DA-41F9-A98F-1E404D815D0D}"/>
    <cellStyle name="20% - Accent1 3 2 3 2 4 3 2 2 2" xfId="18990" xr:uid="{1785EF03-25B2-410C-98B3-0D2608143F8A}"/>
    <cellStyle name="20% - Accent1 3 2 3 2 4 3 2 2 2 2" xfId="18991" xr:uid="{80D35F7B-62B1-4042-9397-31889766E231}"/>
    <cellStyle name="20% - Accent1 3 2 3 2 4 3 2 2 3" xfId="18992" xr:uid="{B13F059F-11C3-4D54-9338-D35EEEAB12C2}"/>
    <cellStyle name="20% - Accent1 3 2 3 2 4 3 2 3" xfId="18993" xr:uid="{D5B08B9C-6071-4CC7-8629-A57A44A6DDDC}"/>
    <cellStyle name="20% - Accent1 3 2 3 2 4 3 2 3 2" xfId="18994" xr:uid="{F5604045-389D-43EC-9153-6E446A5653F6}"/>
    <cellStyle name="20% - Accent1 3 2 3 2 4 3 2 4" xfId="18995" xr:uid="{0202D173-30BD-4300-8179-ECFC1ED32168}"/>
    <cellStyle name="20% - Accent1 3 2 3 2 4 3 3" xfId="18996" xr:uid="{39DBC277-40DF-4BCB-8114-78523462CD59}"/>
    <cellStyle name="20% - Accent1 3 2 3 2 4 3 3 2" xfId="18997" xr:uid="{28D5173D-DD32-4C1B-8328-4758625E8CB5}"/>
    <cellStyle name="20% - Accent1 3 2 3 2 4 3 3 2 2" xfId="18998" xr:uid="{72A0383E-BEAB-4F92-8469-FBFD1E74F6E8}"/>
    <cellStyle name="20% - Accent1 3 2 3 2 4 3 3 2 2 2" xfId="18999" xr:uid="{67123097-211C-4C14-8789-FFBC27720D78}"/>
    <cellStyle name="20% - Accent1 3 2 3 2 4 3 3 2 3" xfId="19000" xr:uid="{BF00E3FB-A0F1-4900-B75E-3C89E1CE6A95}"/>
    <cellStyle name="20% - Accent1 3 2 3 2 4 3 3 3" xfId="19001" xr:uid="{C20163A0-6FDF-40C0-955E-26CCB347D09A}"/>
    <cellStyle name="20% - Accent1 3 2 3 2 4 3 3 3 2" xfId="19002" xr:uid="{32E01FA0-0346-45F0-A7A1-BE60BE277298}"/>
    <cellStyle name="20% - Accent1 3 2 3 2 4 3 3 4" xfId="19003" xr:uid="{65B873A5-677B-4B56-BBAE-F0C5AAAE57CE}"/>
    <cellStyle name="20% - Accent1 3 2 3 2 4 3 4" xfId="19004" xr:uid="{D0F92C4B-CAA2-4B6A-919B-8E025CF412EF}"/>
    <cellStyle name="20% - Accent1 3 2 3 2 4 3 4 2" xfId="19005" xr:uid="{3ECB6538-7517-4950-B00F-359D8BF3DC83}"/>
    <cellStyle name="20% - Accent1 3 2 3 2 4 3 4 2 2" xfId="19006" xr:uid="{1511CD89-E031-4D53-B0AE-EFA3C532E51A}"/>
    <cellStyle name="20% - Accent1 3 2 3 2 4 3 4 2 2 2" xfId="19007" xr:uid="{3DBAADBA-ED84-4A91-AB3F-5DA56834B349}"/>
    <cellStyle name="20% - Accent1 3 2 3 2 4 3 4 2 3" xfId="19008" xr:uid="{57B1FA9E-3816-4B3C-BC5A-0001275D363B}"/>
    <cellStyle name="20% - Accent1 3 2 3 2 4 3 4 3" xfId="19009" xr:uid="{7576E401-DA29-41ED-8FF9-AE2FBA6DC5C8}"/>
    <cellStyle name="20% - Accent1 3 2 3 2 4 3 4 3 2" xfId="19010" xr:uid="{00F851B1-FA54-4151-BC8E-C7244C09760B}"/>
    <cellStyle name="20% - Accent1 3 2 3 2 4 3 4 4" xfId="19011" xr:uid="{456961F8-4744-4A40-B26F-57EB0D6CA039}"/>
    <cellStyle name="20% - Accent1 3 2 3 2 4 3 5" xfId="19012" xr:uid="{0E34753E-BE61-459A-87F5-EA0C430AA35F}"/>
    <cellStyle name="20% - Accent1 3 2 3 2 4 3 5 2" xfId="19013" xr:uid="{2B8803FD-CC51-40E4-919E-DD7C5AF2DC79}"/>
    <cellStyle name="20% - Accent1 3 2 3 2 4 3 5 2 2" xfId="19014" xr:uid="{63B4A278-1651-4C28-9FBD-4DD2BCF4E2BC}"/>
    <cellStyle name="20% - Accent1 3 2 3 2 4 3 5 3" xfId="19015" xr:uid="{4B0CEB4B-2D8A-4903-8054-ED64399695CA}"/>
    <cellStyle name="20% - Accent1 3 2 3 2 4 3 6" xfId="19016" xr:uid="{B6AF9139-7424-4FD3-B99B-244CD3963B4F}"/>
    <cellStyle name="20% - Accent1 3 2 3 2 4 3 6 2" xfId="19017" xr:uid="{F709A0A3-0BC0-4C61-884E-C7BBDB743BB2}"/>
    <cellStyle name="20% - Accent1 3 2 3 2 4 3 6 2 2" xfId="19018" xr:uid="{9DEFD862-F933-4B9F-BA76-0F052D591D6B}"/>
    <cellStyle name="20% - Accent1 3 2 3 2 4 3 6 3" xfId="19019" xr:uid="{5404C40D-44BC-4E22-BA65-23F735BA962B}"/>
    <cellStyle name="20% - Accent1 3 2 3 2 4 3 7" xfId="19020" xr:uid="{D9B80FC0-7D60-4519-AD99-8B450340477D}"/>
    <cellStyle name="20% - Accent1 3 2 3 2 4 3 7 2" xfId="19021" xr:uid="{EF695D3D-2B60-4011-81A8-7747EC356512}"/>
    <cellStyle name="20% - Accent1 3 2 3 2 4 3 8" xfId="19022" xr:uid="{41684C82-D7F6-4A5D-9719-FE613AFB6013}"/>
    <cellStyle name="20% - Accent1 3 2 3 2 4 3 8 2" xfId="19023" xr:uid="{6DB86B29-AB3A-48C2-884E-66F0C1D163D6}"/>
    <cellStyle name="20% - Accent1 3 2 3 2 4 3 9" xfId="19024" xr:uid="{890AF497-995E-43A0-B361-F7ACF6FFB005}"/>
    <cellStyle name="20% - Accent1 3 2 3 2 4 4" xfId="19025" xr:uid="{A015FFB3-8239-46F1-85FC-6DEF81E055A0}"/>
    <cellStyle name="20% - Accent1 3 2 3 2 4 4 2" xfId="19026" xr:uid="{53019A6C-1601-4BBC-A217-7F5BE063E2CA}"/>
    <cellStyle name="20% - Accent1 3 2 3 2 4 4 2 2" xfId="19027" xr:uid="{2DDDEBB5-B31F-4195-8566-FF6D802D76A0}"/>
    <cellStyle name="20% - Accent1 3 2 3 2 4 4 2 2 2" xfId="19028" xr:uid="{36481235-4454-4114-B6D1-60B247F1F120}"/>
    <cellStyle name="20% - Accent1 3 2 3 2 4 4 2 3" xfId="19029" xr:uid="{5F2127EA-2E0B-4A53-8E81-ACFC0463A1C4}"/>
    <cellStyle name="20% - Accent1 3 2 3 2 4 4 3" xfId="19030" xr:uid="{EB3DF61D-B7B2-46D4-8E7A-CA502AE2E4D7}"/>
    <cellStyle name="20% - Accent1 3 2 3 2 4 4 3 2" xfId="19031" xr:uid="{B90B8F1E-66C2-4A5F-861F-23A694E97A72}"/>
    <cellStyle name="20% - Accent1 3 2 3 2 4 4 4" xfId="19032" xr:uid="{7E69889D-FB50-4498-B43A-92FA635A7956}"/>
    <cellStyle name="20% - Accent1 3 2 3 2 4 5" xfId="19033" xr:uid="{42B2EAE4-D4A2-4FCA-A119-43E7378133C1}"/>
    <cellStyle name="20% - Accent1 3 2 3 2 4 5 2" xfId="19034" xr:uid="{3C93AB4C-4E63-4CD0-A1B3-99936D6BDF87}"/>
    <cellStyle name="20% - Accent1 3 2 3 2 4 5 2 2" xfId="19035" xr:uid="{86FFF630-CACF-4F3A-806D-41984CA586BC}"/>
    <cellStyle name="20% - Accent1 3 2 3 2 4 5 2 2 2" xfId="19036" xr:uid="{2203328A-6162-42FC-A9D1-2409DA6FEC27}"/>
    <cellStyle name="20% - Accent1 3 2 3 2 4 5 2 3" xfId="19037" xr:uid="{9E7D2013-145C-41F2-9057-C298D8919AED}"/>
    <cellStyle name="20% - Accent1 3 2 3 2 4 5 3" xfId="19038" xr:uid="{B1EB9ADA-06C0-4504-844F-4BE6228A8C02}"/>
    <cellStyle name="20% - Accent1 3 2 3 2 4 5 3 2" xfId="19039" xr:uid="{97D82E33-9CE3-4E68-8E89-878F125ED365}"/>
    <cellStyle name="20% - Accent1 3 2 3 2 4 5 4" xfId="19040" xr:uid="{CA55488D-8D06-433C-9B22-DAD6644E3D99}"/>
    <cellStyle name="20% - Accent1 3 2 3 2 4 6" xfId="19041" xr:uid="{0A67CF50-46F4-43F2-AAE9-C46394038873}"/>
    <cellStyle name="20% - Accent1 3 2 3 2 4 6 2" xfId="19042" xr:uid="{E7D521CA-7F72-4453-8EDE-EB705CAECDF8}"/>
    <cellStyle name="20% - Accent1 3 2 3 2 4 6 2 2" xfId="19043" xr:uid="{E45CD0B5-DB2A-44E8-B5A0-3AFDF24C1C99}"/>
    <cellStyle name="20% - Accent1 3 2 3 2 4 6 2 2 2" xfId="19044" xr:uid="{AE1B9D13-9579-433C-9560-00D1F973247F}"/>
    <cellStyle name="20% - Accent1 3 2 3 2 4 6 2 3" xfId="19045" xr:uid="{3BAD162F-19BD-4822-B8E9-46C12C409CF6}"/>
    <cellStyle name="20% - Accent1 3 2 3 2 4 6 3" xfId="19046" xr:uid="{E34E4A22-AE21-4DB3-85AC-B0B9E760F715}"/>
    <cellStyle name="20% - Accent1 3 2 3 2 4 6 3 2" xfId="19047" xr:uid="{6A115F56-3893-4475-B259-BCB0BD2B1F4D}"/>
    <cellStyle name="20% - Accent1 3 2 3 2 4 6 4" xfId="19048" xr:uid="{126B71ED-32FF-436F-9127-BB65073B9B73}"/>
    <cellStyle name="20% - Accent1 3 2 3 2 4 7" xfId="19049" xr:uid="{F23A401F-79D2-4381-995D-98835DB97AC8}"/>
    <cellStyle name="20% - Accent1 3 2 3 2 4 7 2" xfId="19050" xr:uid="{C37ACFAB-3454-4DC1-8C2D-3AE989BE1831}"/>
    <cellStyle name="20% - Accent1 3 2 3 2 4 7 2 2" xfId="19051" xr:uid="{92C1A9BA-8F72-45D2-9462-B3C960CFC75D}"/>
    <cellStyle name="20% - Accent1 3 2 3 2 4 7 3" xfId="19052" xr:uid="{91457C5E-60CF-405C-AE61-7EBBA85C2319}"/>
    <cellStyle name="20% - Accent1 3 2 3 2 4 8" xfId="19053" xr:uid="{FC931010-EEBF-45C3-AD34-64FD3A152DF5}"/>
    <cellStyle name="20% - Accent1 3 2 3 2 4 8 2" xfId="19054" xr:uid="{4DC941D1-3BEA-408A-A9AA-CA4A3D8F87AB}"/>
    <cellStyle name="20% - Accent1 3 2 3 2 4 8 2 2" xfId="19055" xr:uid="{DA2FFAAB-D60F-4F80-989E-7F6F6CD89C70}"/>
    <cellStyle name="20% - Accent1 3 2 3 2 4 8 3" xfId="19056" xr:uid="{84CA73C6-21C4-417A-AAE4-7F79B537B73A}"/>
    <cellStyle name="20% - Accent1 3 2 3 2 4 9" xfId="19057" xr:uid="{0F6EB989-9BFB-440F-929A-9DAFF395760F}"/>
    <cellStyle name="20% - Accent1 3 2 3 2 4 9 2" xfId="19058" xr:uid="{4F72E5B2-6E68-4EF8-A87F-CB612A7DAC7B}"/>
    <cellStyle name="20% - Accent1 3 2 3 2 5" xfId="19059" xr:uid="{0CACC192-DCD5-420E-8295-0F560314433E}"/>
    <cellStyle name="20% - Accent1 3 2 3 2 5 10" xfId="19060" xr:uid="{0591099F-6616-4E63-B7CB-F63214A6BF5C}"/>
    <cellStyle name="20% - Accent1 3 2 3 2 5 10 2" xfId="19061" xr:uid="{82DE8D53-6CD9-4B1F-BA6D-F73183A8F1D3}"/>
    <cellStyle name="20% - Accent1 3 2 3 2 5 11" xfId="19062" xr:uid="{3F4E8E56-0602-4CF1-AFB1-AFA2E5EDC671}"/>
    <cellStyle name="20% - Accent1 3 2 3 2 5 2" xfId="19063" xr:uid="{14487229-9F9E-4644-AD98-0987B09BD697}"/>
    <cellStyle name="20% - Accent1 3 2 3 2 5 2 2" xfId="19064" xr:uid="{EA490BC1-838F-4930-948E-EB082AE25195}"/>
    <cellStyle name="20% - Accent1 3 2 3 2 5 2 2 2" xfId="19065" xr:uid="{7C54AC78-A41A-49EA-A5C8-2C7DFD02D9C8}"/>
    <cellStyle name="20% - Accent1 3 2 3 2 5 2 2 2 2" xfId="19066" xr:uid="{DA61EBB2-2452-49C4-A1A2-4A6F83366F2F}"/>
    <cellStyle name="20% - Accent1 3 2 3 2 5 2 2 2 2 2" xfId="19067" xr:uid="{272667D8-1286-4B3D-B07C-765215334156}"/>
    <cellStyle name="20% - Accent1 3 2 3 2 5 2 2 2 3" xfId="19068" xr:uid="{AAE5E7B1-2C20-4569-9A05-92CD829E63FB}"/>
    <cellStyle name="20% - Accent1 3 2 3 2 5 2 2 3" xfId="19069" xr:uid="{ACDA80D6-5199-403F-8512-6BA5EF49E4B5}"/>
    <cellStyle name="20% - Accent1 3 2 3 2 5 2 2 3 2" xfId="19070" xr:uid="{2A992EAF-98E1-4265-923A-AFDAC8408361}"/>
    <cellStyle name="20% - Accent1 3 2 3 2 5 2 2 4" xfId="19071" xr:uid="{8BF05B14-F503-4CF2-B24C-3CA10143D130}"/>
    <cellStyle name="20% - Accent1 3 2 3 2 5 2 3" xfId="19072" xr:uid="{DB3473EF-B542-4A63-81D5-A5B30867ED8A}"/>
    <cellStyle name="20% - Accent1 3 2 3 2 5 2 3 2" xfId="19073" xr:uid="{3C6CC51B-C94E-4E8A-8CFC-AF42B1BCE802}"/>
    <cellStyle name="20% - Accent1 3 2 3 2 5 2 3 2 2" xfId="19074" xr:uid="{AB7770B4-639B-43A8-869E-9D9526B92D2F}"/>
    <cellStyle name="20% - Accent1 3 2 3 2 5 2 3 2 2 2" xfId="19075" xr:uid="{D34C8A19-A001-4433-B696-28760AF619E9}"/>
    <cellStyle name="20% - Accent1 3 2 3 2 5 2 3 2 3" xfId="19076" xr:uid="{C9C556B4-901E-4F21-9C14-2C1BF0735881}"/>
    <cellStyle name="20% - Accent1 3 2 3 2 5 2 3 3" xfId="19077" xr:uid="{AA36323E-D40F-4236-B967-3DCBC723113C}"/>
    <cellStyle name="20% - Accent1 3 2 3 2 5 2 3 3 2" xfId="19078" xr:uid="{264E55F8-FB71-48A1-96D3-ABD9BC57F94D}"/>
    <cellStyle name="20% - Accent1 3 2 3 2 5 2 3 4" xfId="19079" xr:uid="{5A26D811-E096-4873-8A40-5AA65239A30C}"/>
    <cellStyle name="20% - Accent1 3 2 3 2 5 2 4" xfId="19080" xr:uid="{54E112AD-3A75-4513-8E04-5058CE7A39B0}"/>
    <cellStyle name="20% - Accent1 3 2 3 2 5 2 4 2" xfId="19081" xr:uid="{53996992-1332-4D68-8340-65DC1DFA67E5}"/>
    <cellStyle name="20% - Accent1 3 2 3 2 5 2 4 2 2" xfId="19082" xr:uid="{48563455-CAAD-48A8-BDE0-CA94C5FF7CB8}"/>
    <cellStyle name="20% - Accent1 3 2 3 2 5 2 4 2 2 2" xfId="19083" xr:uid="{3091BB02-5C0D-4DA6-AC28-FB2245990E6C}"/>
    <cellStyle name="20% - Accent1 3 2 3 2 5 2 4 2 3" xfId="19084" xr:uid="{5D0CEE14-D583-4F59-BA13-281D23AAF129}"/>
    <cellStyle name="20% - Accent1 3 2 3 2 5 2 4 3" xfId="19085" xr:uid="{7CAC9093-8A8E-4174-AEA3-07589AB9D69B}"/>
    <cellStyle name="20% - Accent1 3 2 3 2 5 2 4 3 2" xfId="19086" xr:uid="{67B24C4B-E93D-44BF-B706-D70859A220C8}"/>
    <cellStyle name="20% - Accent1 3 2 3 2 5 2 4 4" xfId="19087" xr:uid="{CCAE0BA6-FCF2-47D4-94F1-5DD3FFE04767}"/>
    <cellStyle name="20% - Accent1 3 2 3 2 5 2 5" xfId="19088" xr:uid="{8D3E978D-6D3F-4A89-AEC8-6771526982C4}"/>
    <cellStyle name="20% - Accent1 3 2 3 2 5 2 5 2" xfId="19089" xr:uid="{4BCD4F5D-79E7-4AF7-9CF2-7667C161E069}"/>
    <cellStyle name="20% - Accent1 3 2 3 2 5 2 5 2 2" xfId="19090" xr:uid="{5B0A374B-07D9-4B5E-AC79-9EC596035E6A}"/>
    <cellStyle name="20% - Accent1 3 2 3 2 5 2 5 3" xfId="19091" xr:uid="{7E6CEAD2-C894-46C9-9A36-778FBD388267}"/>
    <cellStyle name="20% - Accent1 3 2 3 2 5 2 6" xfId="19092" xr:uid="{6872E268-2A6F-4BF3-A506-CB60E5AECAB0}"/>
    <cellStyle name="20% - Accent1 3 2 3 2 5 2 6 2" xfId="19093" xr:uid="{9F687DCF-4E72-4300-89A5-FA37DFC0A9A1}"/>
    <cellStyle name="20% - Accent1 3 2 3 2 5 2 6 2 2" xfId="19094" xr:uid="{877817E6-5AF1-4C91-BA0D-F0A0E251CD80}"/>
    <cellStyle name="20% - Accent1 3 2 3 2 5 2 6 3" xfId="19095" xr:uid="{00C59BD9-9DA5-4624-9E5D-EDB392CFC9F4}"/>
    <cellStyle name="20% - Accent1 3 2 3 2 5 2 7" xfId="19096" xr:uid="{D9396AA9-CF35-40A8-BB25-8454AD803FC8}"/>
    <cellStyle name="20% - Accent1 3 2 3 2 5 2 7 2" xfId="19097" xr:uid="{ACFDEB5D-27E0-4B2A-8859-CF164EFF4001}"/>
    <cellStyle name="20% - Accent1 3 2 3 2 5 2 8" xfId="19098" xr:uid="{DDB60DCA-BEC9-440D-8BF4-31C46FCC23C3}"/>
    <cellStyle name="20% - Accent1 3 2 3 2 5 2 8 2" xfId="19099" xr:uid="{B3B94DDB-909D-49D4-82ED-193A7B0C6D44}"/>
    <cellStyle name="20% - Accent1 3 2 3 2 5 2 9" xfId="19100" xr:uid="{E2228D41-F850-45B3-9AEB-74F0E6531055}"/>
    <cellStyle name="20% - Accent1 3 2 3 2 5 3" xfId="19101" xr:uid="{D9A62638-99C4-4ABC-B173-F4DAA1DC35E1}"/>
    <cellStyle name="20% - Accent1 3 2 3 2 5 3 2" xfId="19102" xr:uid="{78006AD0-C869-428C-AC84-3424E5D0A6ED}"/>
    <cellStyle name="20% - Accent1 3 2 3 2 5 3 2 2" xfId="19103" xr:uid="{AE166F1A-3A11-4253-9BC7-55C588ACCCAA}"/>
    <cellStyle name="20% - Accent1 3 2 3 2 5 3 2 2 2" xfId="19104" xr:uid="{E0EA3FD1-585E-459B-AA15-5B52ACF7B584}"/>
    <cellStyle name="20% - Accent1 3 2 3 2 5 3 2 2 2 2" xfId="19105" xr:uid="{19BFDBB9-66BE-458A-971D-7CA171029D94}"/>
    <cellStyle name="20% - Accent1 3 2 3 2 5 3 2 2 3" xfId="19106" xr:uid="{898E8608-4894-4699-A843-4C71B738D5FA}"/>
    <cellStyle name="20% - Accent1 3 2 3 2 5 3 2 3" xfId="19107" xr:uid="{AF011433-C58D-491E-AFCF-947536C79963}"/>
    <cellStyle name="20% - Accent1 3 2 3 2 5 3 2 3 2" xfId="19108" xr:uid="{CD88F192-33B6-4579-A77E-F3D021746751}"/>
    <cellStyle name="20% - Accent1 3 2 3 2 5 3 2 4" xfId="19109" xr:uid="{55593590-DA03-4E92-AFF3-5AF84D335BD2}"/>
    <cellStyle name="20% - Accent1 3 2 3 2 5 3 3" xfId="19110" xr:uid="{F559FC1D-688E-4C9D-BD69-5FA3197E6E94}"/>
    <cellStyle name="20% - Accent1 3 2 3 2 5 3 3 2" xfId="19111" xr:uid="{32BC5A08-25FB-417E-B5D6-6DA5F2A45041}"/>
    <cellStyle name="20% - Accent1 3 2 3 2 5 3 3 2 2" xfId="19112" xr:uid="{3858F72F-C5D8-4E07-9CB2-C57F430107E6}"/>
    <cellStyle name="20% - Accent1 3 2 3 2 5 3 3 2 2 2" xfId="19113" xr:uid="{627A40A5-7720-4578-94FF-59F1628473C0}"/>
    <cellStyle name="20% - Accent1 3 2 3 2 5 3 3 2 3" xfId="19114" xr:uid="{E2F7607F-2DF2-402B-A163-DA3851AE3432}"/>
    <cellStyle name="20% - Accent1 3 2 3 2 5 3 3 3" xfId="19115" xr:uid="{BFE45A4B-EFC9-46E2-AA6A-E2ACC55697D4}"/>
    <cellStyle name="20% - Accent1 3 2 3 2 5 3 3 3 2" xfId="19116" xr:uid="{FBC0807C-8773-4251-9833-19BDAD1F0558}"/>
    <cellStyle name="20% - Accent1 3 2 3 2 5 3 3 4" xfId="19117" xr:uid="{49CF02C2-E1E9-44D8-9BEC-6C0A28E2E47E}"/>
    <cellStyle name="20% - Accent1 3 2 3 2 5 3 4" xfId="19118" xr:uid="{84E9C580-4CAA-43C0-AAC4-6933009BB1EB}"/>
    <cellStyle name="20% - Accent1 3 2 3 2 5 3 4 2" xfId="19119" xr:uid="{FC3FD43F-DCA8-4E30-BE46-F0F05572758D}"/>
    <cellStyle name="20% - Accent1 3 2 3 2 5 3 4 2 2" xfId="19120" xr:uid="{027ED86B-3F9A-4B8B-B372-87441F72689A}"/>
    <cellStyle name="20% - Accent1 3 2 3 2 5 3 4 2 2 2" xfId="19121" xr:uid="{DC42C36F-9DAF-4D6C-BD97-0DF6EDBBA2B2}"/>
    <cellStyle name="20% - Accent1 3 2 3 2 5 3 4 2 3" xfId="19122" xr:uid="{7A7F2B6E-0894-4B58-BB2E-B76797422B15}"/>
    <cellStyle name="20% - Accent1 3 2 3 2 5 3 4 3" xfId="19123" xr:uid="{4EDDF9C4-176E-4DBC-8090-9FBBA95F3DCB}"/>
    <cellStyle name="20% - Accent1 3 2 3 2 5 3 4 3 2" xfId="19124" xr:uid="{23F9F1D6-3B5B-4BBE-AC8B-B25C52A836F1}"/>
    <cellStyle name="20% - Accent1 3 2 3 2 5 3 4 4" xfId="19125" xr:uid="{1AA20094-CF52-4961-A66A-E529B2968D9C}"/>
    <cellStyle name="20% - Accent1 3 2 3 2 5 3 5" xfId="19126" xr:uid="{289629A2-9D28-47DF-B3A2-83774B4FF17F}"/>
    <cellStyle name="20% - Accent1 3 2 3 2 5 3 5 2" xfId="19127" xr:uid="{B7737F5D-F131-4940-87A2-E117A17F0075}"/>
    <cellStyle name="20% - Accent1 3 2 3 2 5 3 5 2 2" xfId="19128" xr:uid="{18F71D9B-A2A3-472F-9C24-634926DBE619}"/>
    <cellStyle name="20% - Accent1 3 2 3 2 5 3 5 3" xfId="19129" xr:uid="{D7EC4469-A900-423A-89D9-F25A9B56D647}"/>
    <cellStyle name="20% - Accent1 3 2 3 2 5 3 6" xfId="19130" xr:uid="{6D5227E2-1770-4F47-8BC2-F1DDFF99EAA4}"/>
    <cellStyle name="20% - Accent1 3 2 3 2 5 3 6 2" xfId="19131" xr:uid="{BC807421-1EF8-4F54-9F4F-B1F9D6B96D98}"/>
    <cellStyle name="20% - Accent1 3 2 3 2 5 3 6 2 2" xfId="19132" xr:uid="{2C68B9FC-8906-49F4-8349-917A84D5BA86}"/>
    <cellStyle name="20% - Accent1 3 2 3 2 5 3 6 3" xfId="19133" xr:uid="{182372D6-9F30-4FFD-99CA-7C53AEA79E3E}"/>
    <cellStyle name="20% - Accent1 3 2 3 2 5 3 7" xfId="19134" xr:uid="{FB79D7B1-8699-4736-AEB3-6D60CFF1AD3A}"/>
    <cellStyle name="20% - Accent1 3 2 3 2 5 3 7 2" xfId="19135" xr:uid="{6636C5A6-3BAA-4BC3-AC79-4C9EF10E39CB}"/>
    <cellStyle name="20% - Accent1 3 2 3 2 5 3 8" xfId="19136" xr:uid="{CE32BAB9-95E4-4924-AA19-E4EDD27FBCE2}"/>
    <cellStyle name="20% - Accent1 3 2 3 2 5 3 8 2" xfId="19137" xr:uid="{4E471965-4AD3-4820-AA37-0B8143B6A651}"/>
    <cellStyle name="20% - Accent1 3 2 3 2 5 3 9" xfId="19138" xr:uid="{586B41BE-D1A8-432F-897D-2486D9B8868D}"/>
    <cellStyle name="20% - Accent1 3 2 3 2 5 4" xfId="19139" xr:uid="{4CB2DAA5-3288-4F6E-82E5-BD3E0E13C8C0}"/>
    <cellStyle name="20% - Accent1 3 2 3 2 5 4 2" xfId="19140" xr:uid="{7C76397D-8D1A-4538-AD8D-B691DC53A502}"/>
    <cellStyle name="20% - Accent1 3 2 3 2 5 4 2 2" xfId="19141" xr:uid="{AC1CF8DC-8310-4E60-843B-7F17DBDCA487}"/>
    <cellStyle name="20% - Accent1 3 2 3 2 5 4 2 2 2" xfId="19142" xr:uid="{91B3B749-11AE-448B-80A9-57A2A8CEF528}"/>
    <cellStyle name="20% - Accent1 3 2 3 2 5 4 2 3" xfId="19143" xr:uid="{81969603-7B3C-4606-8451-C9EE8E4D0CDB}"/>
    <cellStyle name="20% - Accent1 3 2 3 2 5 4 3" xfId="19144" xr:uid="{0E23C461-D9C2-4CC6-AF63-D03CE56D2964}"/>
    <cellStyle name="20% - Accent1 3 2 3 2 5 4 3 2" xfId="19145" xr:uid="{C2CD90B8-7CD1-4A77-BE7C-9C7A7B4D8393}"/>
    <cellStyle name="20% - Accent1 3 2 3 2 5 4 4" xfId="19146" xr:uid="{263CF7F9-B7A3-4C25-A2F7-73DACCF7A98B}"/>
    <cellStyle name="20% - Accent1 3 2 3 2 5 5" xfId="19147" xr:uid="{EE069984-21CB-4CB9-900C-52C2FB9CD042}"/>
    <cellStyle name="20% - Accent1 3 2 3 2 5 5 2" xfId="19148" xr:uid="{05FE5FF2-157D-4FAA-865A-BBD20A7CE1E6}"/>
    <cellStyle name="20% - Accent1 3 2 3 2 5 5 2 2" xfId="19149" xr:uid="{7846AF1D-384D-4E48-875C-2C965B4C5B03}"/>
    <cellStyle name="20% - Accent1 3 2 3 2 5 5 2 2 2" xfId="19150" xr:uid="{D0685DE7-BE06-4645-A336-4BF6ED69FCC5}"/>
    <cellStyle name="20% - Accent1 3 2 3 2 5 5 2 3" xfId="19151" xr:uid="{448FF015-F56C-4C3A-97B8-B05F0372F229}"/>
    <cellStyle name="20% - Accent1 3 2 3 2 5 5 3" xfId="19152" xr:uid="{709E68C2-24F5-416F-A13B-D7978E193211}"/>
    <cellStyle name="20% - Accent1 3 2 3 2 5 5 3 2" xfId="19153" xr:uid="{CC2617D2-109A-4C43-84A6-96CAABAE9F56}"/>
    <cellStyle name="20% - Accent1 3 2 3 2 5 5 4" xfId="19154" xr:uid="{74F455CE-659D-483F-82E4-F11B284870AE}"/>
    <cellStyle name="20% - Accent1 3 2 3 2 5 6" xfId="19155" xr:uid="{ADC7CCAE-2953-423D-A739-2E7AF82BEC78}"/>
    <cellStyle name="20% - Accent1 3 2 3 2 5 6 2" xfId="19156" xr:uid="{7A084769-2CCB-4CC6-98CE-C080C2E9A0A4}"/>
    <cellStyle name="20% - Accent1 3 2 3 2 5 6 2 2" xfId="19157" xr:uid="{FF85DA93-D48A-4751-A85B-E62B489C6DDD}"/>
    <cellStyle name="20% - Accent1 3 2 3 2 5 6 2 2 2" xfId="19158" xr:uid="{9B79CF0A-4FDB-4F50-929D-6DCA41F9F97F}"/>
    <cellStyle name="20% - Accent1 3 2 3 2 5 6 2 3" xfId="19159" xr:uid="{6DDBCEA7-2A81-42E7-8119-4DB462A1E933}"/>
    <cellStyle name="20% - Accent1 3 2 3 2 5 6 3" xfId="19160" xr:uid="{EE1EA068-D561-4CAD-B35F-1D7F5850E545}"/>
    <cellStyle name="20% - Accent1 3 2 3 2 5 6 3 2" xfId="19161" xr:uid="{3F15BB44-ACC7-4F7C-ADD8-F241888E3223}"/>
    <cellStyle name="20% - Accent1 3 2 3 2 5 6 4" xfId="19162" xr:uid="{6151366B-A1DE-431D-BF82-6B1AD169A98F}"/>
    <cellStyle name="20% - Accent1 3 2 3 2 5 7" xfId="19163" xr:uid="{71F9D8E6-E169-4D53-B69F-348474EFF32F}"/>
    <cellStyle name="20% - Accent1 3 2 3 2 5 7 2" xfId="19164" xr:uid="{FD3F2F24-2530-44C5-98F3-4558B3B18815}"/>
    <cellStyle name="20% - Accent1 3 2 3 2 5 7 2 2" xfId="19165" xr:uid="{3F7A805F-F8EB-4CB4-80B1-8411A7542D4E}"/>
    <cellStyle name="20% - Accent1 3 2 3 2 5 7 3" xfId="19166" xr:uid="{BE03C186-5BCF-4045-A432-4297CDDF3628}"/>
    <cellStyle name="20% - Accent1 3 2 3 2 5 8" xfId="19167" xr:uid="{7B7FCC89-4AEF-4C97-9447-167C2AD13287}"/>
    <cellStyle name="20% - Accent1 3 2 3 2 5 8 2" xfId="19168" xr:uid="{1EB3713D-B6A8-4A9D-9864-4132D5973DEC}"/>
    <cellStyle name="20% - Accent1 3 2 3 2 5 8 2 2" xfId="19169" xr:uid="{8B6801A8-E1FF-4A4D-BD6B-4330DAD41E0C}"/>
    <cellStyle name="20% - Accent1 3 2 3 2 5 8 3" xfId="19170" xr:uid="{AB2B245F-90BE-452B-86BD-1F5D1588B052}"/>
    <cellStyle name="20% - Accent1 3 2 3 2 5 9" xfId="19171" xr:uid="{497DA6DF-72A7-4CE0-94FF-C7A78FB3253F}"/>
    <cellStyle name="20% - Accent1 3 2 3 2 5 9 2" xfId="19172" xr:uid="{12452DBF-2F76-476D-AA93-5B0601BD5946}"/>
    <cellStyle name="20% - Accent1 3 2 3 2 6" xfId="19173" xr:uid="{0C60A004-AA16-4158-8DAD-432E6DA16884}"/>
    <cellStyle name="20% - Accent1 3 2 3 2 6 2" xfId="19174" xr:uid="{A76E1BB9-6015-4EBE-A3C6-CC9716F4A59B}"/>
    <cellStyle name="20% - Accent1 3 2 3 2 6 2 2" xfId="19175" xr:uid="{428472ED-B609-4D74-AC4A-60AA98065E2B}"/>
    <cellStyle name="20% - Accent1 3 2 3 2 6 2 2 2" xfId="19176" xr:uid="{51B9DCF0-F06A-47AD-8D5D-376026530962}"/>
    <cellStyle name="20% - Accent1 3 2 3 2 6 2 2 2 2" xfId="19177" xr:uid="{BF48D29B-D187-4AB7-9C0D-B8E0864EFC1B}"/>
    <cellStyle name="20% - Accent1 3 2 3 2 6 2 2 3" xfId="19178" xr:uid="{69EA2907-3F1D-4A3A-9072-3ED4E7867B43}"/>
    <cellStyle name="20% - Accent1 3 2 3 2 6 2 3" xfId="19179" xr:uid="{24370C3C-366F-4EC8-B350-16EE61D38969}"/>
    <cellStyle name="20% - Accent1 3 2 3 2 6 2 3 2" xfId="19180" xr:uid="{119F35CA-D4E8-4B5D-BF7F-AC506132BAB5}"/>
    <cellStyle name="20% - Accent1 3 2 3 2 6 2 4" xfId="19181" xr:uid="{60014CE3-D5D1-462E-989D-B96C71A9C73B}"/>
    <cellStyle name="20% - Accent1 3 2 3 2 6 3" xfId="19182" xr:uid="{9926A0CC-37C2-42F3-A0F9-ED6111F2D481}"/>
    <cellStyle name="20% - Accent1 3 2 3 2 6 3 2" xfId="19183" xr:uid="{35DAD5DC-7224-4E79-BA31-C34959289D84}"/>
    <cellStyle name="20% - Accent1 3 2 3 2 6 3 2 2" xfId="19184" xr:uid="{47663751-E1AA-4C0C-B47B-8A9E56CF0ED6}"/>
    <cellStyle name="20% - Accent1 3 2 3 2 6 3 2 2 2" xfId="19185" xr:uid="{75729D14-6D72-4ACD-9B47-9CF46D43399D}"/>
    <cellStyle name="20% - Accent1 3 2 3 2 6 3 2 3" xfId="19186" xr:uid="{1039FA6E-0473-43E0-B6D6-B0692B8A478D}"/>
    <cellStyle name="20% - Accent1 3 2 3 2 6 3 3" xfId="19187" xr:uid="{ECF0A0DB-C102-41D1-BA70-0E03B7179C0C}"/>
    <cellStyle name="20% - Accent1 3 2 3 2 6 3 3 2" xfId="19188" xr:uid="{48465F95-3600-41F4-B6ED-69410ADE54B6}"/>
    <cellStyle name="20% - Accent1 3 2 3 2 6 3 4" xfId="19189" xr:uid="{218E5020-C319-4391-9752-4EBBC7F34855}"/>
    <cellStyle name="20% - Accent1 3 2 3 2 6 4" xfId="19190" xr:uid="{BBDF4CD7-369E-4615-B7C1-668424F7729A}"/>
    <cellStyle name="20% - Accent1 3 2 3 2 6 4 2" xfId="19191" xr:uid="{31B49DE6-7D77-4E66-90B9-FA5B59FE31D9}"/>
    <cellStyle name="20% - Accent1 3 2 3 2 6 4 2 2" xfId="19192" xr:uid="{61329411-5523-4B91-B46E-C2F637857743}"/>
    <cellStyle name="20% - Accent1 3 2 3 2 6 4 2 2 2" xfId="19193" xr:uid="{F03F6A0D-FA91-480D-A23A-89149394CFF6}"/>
    <cellStyle name="20% - Accent1 3 2 3 2 6 4 2 3" xfId="19194" xr:uid="{A137853A-D954-48A7-9DB5-F158605A3C9B}"/>
    <cellStyle name="20% - Accent1 3 2 3 2 6 4 3" xfId="19195" xr:uid="{679B2D99-37C0-4343-B9E7-973B562C887B}"/>
    <cellStyle name="20% - Accent1 3 2 3 2 6 4 3 2" xfId="19196" xr:uid="{6BBF4DF6-6D00-4AC8-B33C-744F8AD9834A}"/>
    <cellStyle name="20% - Accent1 3 2 3 2 6 4 4" xfId="19197" xr:uid="{FFD174AF-9FB0-4ABA-8E2D-48CFF3506CAF}"/>
    <cellStyle name="20% - Accent1 3 2 3 2 6 5" xfId="19198" xr:uid="{449853AD-3803-436D-841C-39A742D396F6}"/>
    <cellStyle name="20% - Accent1 3 2 3 2 6 5 2" xfId="19199" xr:uid="{A90E7BB2-764F-463B-AF7D-3E75D123D4E4}"/>
    <cellStyle name="20% - Accent1 3 2 3 2 6 5 2 2" xfId="19200" xr:uid="{CA91E008-0CDA-479C-9514-EE610523AA5D}"/>
    <cellStyle name="20% - Accent1 3 2 3 2 6 5 3" xfId="19201" xr:uid="{1CAAC6CC-0468-431B-868D-6607E277DF76}"/>
    <cellStyle name="20% - Accent1 3 2 3 2 6 6" xfId="19202" xr:uid="{237496AB-72F7-45C1-B267-D06169030659}"/>
    <cellStyle name="20% - Accent1 3 2 3 2 6 6 2" xfId="19203" xr:uid="{43A46DDC-D13E-4E7B-8E42-AA975713AF79}"/>
    <cellStyle name="20% - Accent1 3 2 3 2 6 6 2 2" xfId="19204" xr:uid="{5F6EDC7F-2935-4C48-B287-ACA0074A3AF5}"/>
    <cellStyle name="20% - Accent1 3 2 3 2 6 6 3" xfId="19205" xr:uid="{602CD40E-19B9-4D7D-8917-3A2B1CBFE408}"/>
    <cellStyle name="20% - Accent1 3 2 3 2 6 7" xfId="19206" xr:uid="{B3F33529-10A1-4AD0-A4EB-271604BE2153}"/>
    <cellStyle name="20% - Accent1 3 2 3 2 6 7 2" xfId="19207" xr:uid="{B3E7FEB3-D18E-4E78-B87C-CB1E0C5129F2}"/>
    <cellStyle name="20% - Accent1 3 2 3 2 6 8" xfId="19208" xr:uid="{4A7B07FF-10D2-4884-BDDD-7F73C555B944}"/>
    <cellStyle name="20% - Accent1 3 2 3 2 6 8 2" xfId="19209" xr:uid="{AE12320D-9AFC-4CD8-AAFC-2B8ECE658FD2}"/>
    <cellStyle name="20% - Accent1 3 2 3 2 6 9" xfId="19210" xr:uid="{C91F592E-02DC-4EC3-9B07-EEEB04406FED}"/>
    <cellStyle name="20% - Accent1 3 2 3 2 7" xfId="19211" xr:uid="{3BD472F1-571F-46C7-8512-AB79E4684086}"/>
    <cellStyle name="20% - Accent1 3 2 3 2 7 2" xfId="19212" xr:uid="{BB187F34-5FA7-439C-908C-C531D3E8A79F}"/>
    <cellStyle name="20% - Accent1 3 2 3 2 7 2 2" xfId="19213" xr:uid="{726F2D5B-AFCF-492D-B50F-D26CA9211D9C}"/>
    <cellStyle name="20% - Accent1 3 2 3 2 7 2 2 2" xfId="19214" xr:uid="{A0D058A8-0C43-4BC6-A7C5-D5AB087896FB}"/>
    <cellStyle name="20% - Accent1 3 2 3 2 7 2 2 2 2" xfId="19215" xr:uid="{08CE643B-1079-4A04-872B-4B1F63A0D76B}"/>
    <cellStyle name="20% - Accent1 3 2 3 2 7 2 2 3" xfId="19216" xr:uid="{F87B00F9-3F20-46FA-86A1-AF3E4CCA456C}"/>
    <cellStyle name="20% - Accent1 3 2 3 2 7 2 3" xfId="19217" xr:uid="{DB851128-2DB8-45E5-ABB3-0178E542F4DD}"/>
    <cellStyle name="20% - Accent1 3 2 3 2 7 2 3 2" xfId="19218" xr:uid="{9D3B5944-5D6C-40F0-B3F2-027F4E5C1953}"/>
    <cellStyle name="20% - Accent1 3 2 3 2 7 2 4" xfId="19219" xr:uid="{90098CB4-492B-4509-8BEA-3DE888B2C43E}"/>
    <cellStyle name="20% - Accent1 3 2 3 2 7 3" xfId="19220" xr:uid="{B296C411-59B4-46B2-9294-2876C735A74B}"/>
    <cellStyle name="20% - Accent1 3 2 3 2 7 3 2" xfId="19221" xr:uid="{37C9EBA6-2DCD-41CA-B5D9-90E27A38AE4D}"/>
    <cellStyle name="20% - Accent1 3 2 3 2 7 3 2 2" xfId="19222" xr:uid="{AC7ADAF4-EF02-4201-ACA7-8767BFDBDD30}"/>
    <cellStyle name="20% - Accent1 3 2 3 2 7 3 2 2 2" xfId="19223" xr:uid="{D350A516-A22A-46F3-9E8F-9B56304C6BC4}"/>
    <cellStyle name="20% - Accent1 3 2 3 2 7 3 2 3" xfId="19224" xr:uid="{C1666B7C-1696-49C1-A34A-915917EB2B48}"/>
    <cellStyle name="20% - Accent1 3 2 3 2 7 3 3" xfId="19225" xr:uid="{68850D55-14FD-4E64-BE0F-6D3F11CF0BA4}"/>
    <cellStyle name="20% - Accent1 3 2 3 2 7 3 3 2" xfId="19226" xr:uid="{70814345-1E6E-442B-9B65-A44DE87F1865}"/>
    <cellStyle name="20% - Accent1 3 2 3 2 7 3 4" xfId="19227" xr:uid="{5A724795-4B12-4745-9818-DBE91BACC667}"/>
    <cellStyle name="20% - Accent1 3 2 3 2 7 4" xfId="19228" xr:uid="{E91CB324-EC3C-4B1C-831C-83CA7357767D}"/>
    <cellStyle name="20% - Accent1 3 2 3 2 7 4 2" xfId="19229" xr:uid="{14E07D72-5C55-452A-B042-FE0C3C7CA7DA}"/>
    <cellStyle name="20% - Accent1 3 2 3 2 7 4 2 2" xfId="19230" xr:uid="{8D41DA5C-108F-4798-B2F8-5A0105F35F53}"/>
    <cellStyle name="20% - Accent1 3 2 3 2 7 4 2 2 2" xfId="19231" xr:uid="{A4D20CE4-509D-4C01-93BD-A968BED48151}"/>
    <cellStyle name="20% - Accent1 3 2 3 2 7 4 2 3" xfId="19232" xr:uid="{5676FBFA-0711-434D-B4F2-41FE571F1D22}"/>
    <cellStyle name="20% - Accent1 3 2 3 2 7 4 3" xfId="19233" xr:uid="{CFFB87D8-853B-4462-8514-B4A9C26C77C0}"/>
    <cellStyle name="20% - Accent1 3 2 3 2 7 4 3 2" xfId="19234" xr:uid="{48462152-46F8-46DC-8DD9-37694F81C70B}"/>
    <cellStyle name="20% - Accent1 3 2 3 2 7 4 4" xfId="19235" xr:uid="{4B65C638-EAC3-4E6C-BDC5-B4D42EF241FE}"/>
    <cellStyle name="20% - Accent1 3 2 3 2 7 5" xfId="19236" xr:uid="{A324B528-6BE1-4A65-B34C-139231F33EF1}"/>
    <cellStyle name="20% - Accent1 3 2 3 2 7 5 2" xfId="19237" xr:uid="{E4831C21-DCBE-4483-A8D8-ADD296811843}"/>
    <cellStyle name="20% - Accent1 3 2 3 2 7 5 2 2" xfId="19238" xr:uid="{ACA378BE-FD8A-4AB6-862D-59851FBFE712}"/>
    <cellStyle name="20% - Accent1 3 2 3 2 7 5 3" xfId="19239" xr:uid="{FFC60136-78C3-4636-8DDE-8F49767901A6}"/>
    <cellStyle name="20% - Accent1 3 2 3 2 7 6" xfId="19240" xr:uid="{4A58167D-35E4-4A05-B476-A56C43E0A430}"/>
    <cellStyle name="20% - Accent1 3 2 3 2 7 6 2" xfId="19241" xr:uid="{2537A82D-B180-410C-BB5C-BF7ADCD83FF0}"/>
    <cellStyle name="20% - Accent1 3 2 3 2 7 6 2 2" xfId="19242" xr:uid="{73DEB8B1-8D90-4346-B3CA-A840B586BB69}"/>
    <cellStyle name="20% - Accent1 3 2 3 2 7 6 3" xfId="19243" xr:uid="{6C1EE940-BABC-4635-81F0-139C9B96FB24}"/>
    <cellStyle name="20% - Accent1 3 2 3 2 7 7" xfId="19244" xr:uid="{1C504B79-F1D5-4E66-A785-8CE5D1BC71B6}"/>
    <cellStyle name="20% - Accent1 3 2 3 2 7 7 2" xfId="19245" xr:uid="{5EE4265B-CC30-4134-ACE9-1D13927BCEC8}"/>
    <cellStyle name="20% - Accent1 3 2 3 2 7 8" xfId="19246" xr:uid="{D090D192-7BF9-48C4-9F86-14A70BAD678C}"/>
    <cellStyle name="20% - Accent1 3 2 3 2 7 8 2" xfId="19247" xr:uid="{858CC4E5-12B0-45FF-B0AA-2FBFFBA7EA8F}"/>
    <cellStyle name="20% - Accent1 3 2 3 2 7 9" xfId="19248" xr:uid="{05701C68-C810-47F1-A0B0-86F132B4A2DC}"/>
    <cellStyle name="20% - Accent1 3 2 3 2 8" xfId="19249" xr:uid="{56E39688-D19D-4FEF-A60B-782BAD092BEC}"/>
    <cellStyle name="20% - Accent1 3 2 3 2 8 2" xfId="19250" xr:uid="{2B70A86C-B56B-40CC-93DA-18FFCC600818}"/>
    <cellStyle name="20% - Accent1 3 2 3 2 8 2 2" xfId="19251" xr:uid="{ABBC576B-98E2-410D-B0D4-C6EA071CEC62}"/>
    <cellStyle name="20% - Accent1 3 2 3 2 8 2 2 2" xfId="19252" xr:uid="{E6A4A148-FEBF-41F1-8460-E31EB480B331}"/>
    <cellStyle name="20% - Accent1 3 2 3 2 8 2 3" xfId="19253" xr:uid="{4244A7C3-7306-49A1-B3A8-0FE0A69E57D6}"/>
    <cellStyle name="20% - Accent1 3 2 3 2 8 3" xfId="19254" xr:uid="{E659F13C-2980-42AB-8748-BF279E5D69B3}"/>
    <cellStyle name="20% - Accent1 3 2 3 2 8 3 2" xfId="19255" xr:uid="{BCE0842E-4C07-4DD3-B90C-D3455A34C3D3}"/>
    <cellStyle name="20% - Accent1 3 2 3 2 8 4" xfId="19256" xr:uid="{4853099B-9CE2-4A4E-8752-F33B06D645CC}"/>
    <cellStyle name="20% - Accent1 3 2 3 2 9" xfId="19257" xr:uid="{758A5E59-B59A-4FAD-B8B8-00B21FACC633}"/>
    <cellStyle name="20% - Accent1 3 2 3 2 9 2" xfId="19258" xr:uid="{98A8C211-39BB-4BAF-8041-7853E5F1F56E}"/>
    <cellStyle name="20% - Accent1 3 2 3 2 9 2 2" xfId="19259" xr:uid="{AFDF781F-48F9-4166-AA8E-70231FB8D398}"/>
    <cellStyle name="20% - Accent1 3 2 3 2 9 2 2 2" xfId="19260" xr:uid="{DE45FB23-C37D-4415-9961-308D60792080}"/>
    <cellStyle name="20% - Accent1 3 2 3 2 9 2 3" xfId="19261" xr:uid="{98BD33A1-10A7-4BA0-A147-715ACEDC16FA}"/>
    <cellStyle name="20% - Accent1 3 2 3 2 9 3" xfId="19262" xr:uid="{1B037A5F-CBA6-4FB0-A814-8A7523B1A895}"/>
    <cellStyle name="20% - Accent1 3 2 3 2 9 3 2" xfId="19263" xr:uid="{8D81671C-DC2E-4725-94D3-4FF2AD70D3CB}"/>
    <cellStyle name="20% - Accent1 3 2 3 2 9 4" xfId="19264" xr:uid="{C4014D59-D6F6-483C-9206-AAA4786BB854}"/>
    <cellStyle name="20% - Accent1 3 2 3 3" xfId="19265" xr:uid="{A6913151-68A7-4D7E-8490-A4EDE6A4AE6C}"/>
    <cellStyle name="20% - Accent1 3 2 3 3 10" xfId="19266" xr:uid="{0CC3AC3D-5F85-4F81-824C-0805462608B9}"/>
    <cellStyle name="20% - Accent1 3 2 3 3 10 2" xfId="19267" xr:uid="{44149D2F-F27F-4B7C-995C-01BE8552D7A5}"/>
    <cellStyle name="20% - Accent1 3 2 3 3 10 2 2" xfId="19268" xr:uid="{7379CEEF-B2A8-40D8-B975-238924B27873}"/>
    <cellStyle name="20% - Accent1 3 2 3 3 10 3" xfId="19269" xr:uid="{A0CB8A23-43BE-448C-AE76-17C42AE02230}"/>
    <cellStyle name="20% - Accent1 3 2 3 3 11" xfId="19270" xr:uid="{2CFCE56C-D065-4FEC-A866-188F023391D3}"/>
    <cellStyle name="20% - Accent1 3 2 3 3 11 2" xfId="19271" xr:uid="{7587CB56-1250-4052-9A8F-61A66AF1868A}"/>
    <cellStyle name="20% - Accent1 3 2 3 3 11 2 2" xfId="19272" xr:uid="{DD8E84E4-A55B-41DE-853F-F4AC806B2D3C}"/>
    <cellStyle name="20% - Accent1 3 2 3 3 11 3" xfId="19273" xr:uid="{99911EDE-E108-4B73-8BA1-5C4CBA17B8CE}"/>
    <cellStyle name="20% - Accent1 3 2 3 3 12" xfId="19274" xr:uid="{543B8E47-2A52-45A3-AC43-C1E0445C84DA}"/>
    <cellStyle name="20% - Accent1 3 2 3 3 12 2" xfId="19275" xr:uid="{B64157E0-84C8-4143-97A1-960F45134395}"/>
    <cellStyle name="20% - Accent1 3 2 3 3 13" xfId="19276" xr:uid="{4CB9514D-F733-4D74-A93C-95A2BC424467}"/>
    <cellStyle name="20% - Accent1 3 2 3 3 13 2" xfId="19277" xr:uid="{ED6BE8AD-A2CC-45BD-901F-B4974564E8A4}"/>
    <cellStyle name="20% - Accent1 3 2 3 3 14" xfId="19278" xr:uid="{A14A8C53-3C0B-400D-BEAE-43FF3DCC0342}"/>
    <cellStyle name="20% - Accent1 3 2 3 3 2" xfId="19279" xr:uid="{1292783F-5990-4FA3-8771-B2F53EF0A96D}"/>
    <cellStyle name="20% - Accent1 3 2 3 3 2 10" xfId="19280" xr:uid="{8C58688C-F4DE-4F6B-8A7E-E78382705C0D}"/>
    <cellStyle name="20% - Accent1 3 2 3 3 2 10 2" xfId="19281" xr:uid="{90D8B07E-B083-4796-9D9F-0EBFE21CD17F}"/>
    <cellStyle name="20% - Accent1 3 2 3 3 2 11" xfId="19282" xr:uid="{32C019F7-3D2C-4968-A30E-A869E0CE2A86}"/>
    <cellStyle name="20% - Accent1 3 2 3 3 2 2" xfId="19283" xr:uid="{4176EAC3-F6C0-4471-8687-7499388DCC65}"/>
    <cellStyle name="20% - Accent1 3 2 3 3 2 2 2" xfId="19284" xr:uid="{CC89E9DF-DDE4-4ED2-80B7-4626A6A8BD5E}"/>
    <cellStyle name="20% - Accent1 3 2 3 3 2 2 2 2" xfId="19285" xr:uid="{F50A894C-0B3C-4E2A-98A0-CF94A490DBB2}"/>
    <cellStyle name="20% - Accent1 3 2 3 3 2 2 2 2 2" xfId="19286" xr:uid="{ACF185FA-3547-42DF-92AB-20EA064EC89B}"/>
    <cellStyle name="20% - Accent1 3 2 3 3 2 2 2 2 2 2" xfId="19287" xr:uid="{97EA6817-9281-4945-A1E4-8858547FFAD2}"/>
    <cellStyle name="20% - Accent1 3 2 3 3 2 2 2 2 3" xfId="19288" xr:uid="{148220D6-4E31-4DF5-9AAC-56C8C076A772}"/>
    <cellStyle name="20% - Accent1 3 2 3 3 2 2 2 3" xfId="19289" xr:uid="{67DAA82C-0675-47EC-93C3-FED809C2D368}"/>
    <cellStyle name="20% - Accent1 3 2 3 3 2 2 2 3 2" xfId="19290" xr:uid="{E83BF4E2-B770-41D5-844B-5D42798C6C05}"/>
    <cellStyle name="20% - Accent1 3 2 3 3 2 2 2 4" xfId="19291" xr:uid="{B0E21233-B200-4CA0-A7CE-1972B34D97DF}"/>
    <cellStyle name="20% - Accent1 3 2 3 3 2 2 3" xfId="19292" xr:uid="{E935291A-9AD5-4465-8C8F-C427D8CFA698}"/>
    <cellStyle name="20% - Accent1 3 2 3 3 2 2 3 2" xfId="19293" xr:uid="{A7B49919-AD2A-4CDC-AE8E-4C87D652CB59}"/>
    <cellStyle name="20% - Accent1 3 2 3 3 2 2 3 2 2" xfId="19294" xr:uid="{DA29138D-6BC1-4DB9-B9C5-CD698616FD78}"/>
    <cellStyle name="20% - Accent1 3 2 3 3 2 2 3 2 2 2" xfId="19295" xr:uid="{9BD4A772-893B-4B74-AFEE-2B40ADB63B33}"/>
    <cellStyle name="20% - Accent1 3 2 3 3 2 2 3 2 3" xfId="19296" xr:uid="{E786339E-3324-4B7D-BAAF-63407AA16FB6}"/>
    <cellStyle name="20% - Accent1 3 2 3 3 2 2 3 3" xfId="19297" xr:uid="{4392E5E8-BEB2-4E59-8265-C11239FA2CA5}"/>
    <cellStyle name="20% - Accent1 3 2 3 3 2 2 3 3 2" xfId="19298" xr:uid="{7AD19D53-81B5-4F7E-92E6-73B45C1AC9EB}"/>
    <cellStyle name="20% - Accent1 3 2 3 3 2 2 3 4" xfId="19299" xr:uid="{E8267984-0D05-40D0-AF65-9F03D585F2E9}"/>
    <cellStyle name="20% - Accent1 3 2 3 3 2 2 4" xfId="19300" xr:uid="{4CC1BE10-7537-4145-99ED-F0471488A9C8}"/>
    <cellStyle name="20% - Accent1 3 2 3 3 2 2 4 2" xfId="19301" xr:uid="{729161FF-A061-4DD9-AE49-910C46047275}"/>
    <cellStyle name="20% - Accent1 3 2 3 3 2 2 4 2 2" xfId="19302" xr:uid="{92130620-18A5-45F3-A310-3C0BC50C1DF4}"/>
    <cellStyle name="20% - Accent1 3 2 3 3 2 2 4 2 2 2" xfId="19303" xr:uid="{5E38CDD7-A738-43EC-BDCB-84F6DB622388}"/>
    <cellStyle name="20% - Accent1 3 2 3 3 2 2 4 2 3" xfId="19304" xr:uid="{B726724B-EB0B-42A6-974C-0C811B4D135C}"/>
    <cellStyle name="20% - Accent1 3 2 3 3 2 2 4 3" xfId="19305" xr:uid="{F1BF964D-4826-495B-B4CC-EE185B17DE33}"/>
    <cellStyle name="20% - Accent1 3 2 3 3 2 2 4 3 2" xfId="19306" xr:uid="{F3AAFCCD-221A-47BA-A395-37D2724443D4}"/>
    <cellStyle name="20% - Accent1 3 2 3 3 2 2 4 4" xfId="19307" xr:uid="{E316A2C3-3D56-4A12-BEF2-2C1BD610785D}"/>
    <cellStyle name="20% - Accent1 3 2 3 3 2 2 5" xfId="19308" xr:uid="{D48DA9C8-8005-488E-83CF-F645174FD5C5}"/>
    <cellStyle name="20% - Accent1 3 2 3 3 2 2 5 2" xfId="19309" xr:uid="{16E07352-76CD-4B10-9849-F842375BC300}"/>
    <cellStyle name="20% - Accent1 3 2 3 3 2 2 5 2 2" xfId="19310" xr:uid="{59440D8D-98CB-41DD-94AA-542DE75E8D56}"/>
    <cellStyle name="20% - Accent1 3 2 3 3 2 2 5 3" xfId="19311" xr:uid="{5E04B8FF-B283-464C-81B6-679DC278E413}"/>
    <cellStyle name="20% - Accent1 3 2 3 3 2 2 6" xfId="19312" xr:uid="{D8D97954-3CF4-4AC7-9B0D-345B8B2EE083}"/>
    <cellStyle name="20% - Accent1 3 2 3 3 2 2 6 2" xfId="19313" xr:uid="{4DF26D21-2C97-4668-AD89-0D984156F474}"/>
    <cellStyle name="20% - Accent1 3 2 3 3 2 2 6 2 2" xfId="19314" xr:uid="{212F0FC0-473C-4F35-A4C0-DA9EA9461746}"/>
    <cellStyle name="20% - Accent1 3 2 3 3 2 2 6 3" xfId="19315" xr:uid="{99AAE57A-B22D-4025-97DC-8032D2590E17}"/>
    <cellStyle name="20% - Accent1 3 2 3 3 2 2 7" xfId="19316" xr:uid="{9408AF13-12C9-42B6-9940-215CDF832DC6}"/>
    <cellStyle name="20% - Accent1 3 2 3 3 2 2 7 2" xfId="19317" xr:uid="{4EEBDEE6-DB5A-4C89-97AF-ADA7718A490A}"/>
    <cellStyle name="20% - Accent1 3 2 3 3 2 2 8" xfId="19318" xr:uid="{3D36EAD5-338D-4CE4-BBEC-1307E9D21F94}"/>
    <cellStyle name="20% - Accent1 3 2 3 3 2 2 8 2" xfId="19319" xr:uid="{9F1299BB-C1D8-4393-B5EC-1FB0789BB8B4}"/>
    <cellStyle name="20% - Accent1 3 2 3 3 2 2 9" xfId="19320" xr:uid="{EB421EF1-F9A3-48B0-BB30-46C365ACB66D}"/>
    <cellStyle name="20% - Accent1 3 2 3 3 2 3" xfId="19321" xr:uid="{C7F821E2-EDAE-4E7D-B900-072976A970A9}"/>
    <cellStyle name="20% - Accent1 3 2 3 3 2 3 2" xfId="19322" xr:uid="{55BB0D5C-B73F-48A3-B82C-AC855C766988}"/>
    <cellStyle name="20% - Accent1 3 2 3 3 2 3 2 2" xfId="19323" xr:uid="{787CB01C-4C5F-43DD-B6F3-C0E2507185A1}"/>
    <cellStyle name="20% - Accent1 3 2 3 3 2 3 2 2 2" xfId="19324" xr:uid="{1DA430CA-E6BF-414F-B599-A372213E2DAD}"/>
    <cellStyle name="20% - Accent1 3 2 3 3 2 3 2 2 2 2" xfId="19325" xr:uid="{31C6B5E6-B5AA-4D31-A4B6-E312CCA461F0}"/>
    <cellStyle name="20% - Accent1 3 2 3 3 2 3 2 2 3" xfId="19326" xr:uid="{8E6DF514-939F-45B7-8253-89A0113CF4F0}"/>
    <cellStyle name="20% - Accent1 3 2 3 3 2 3 2 3" xfId="19327" xr:uid="{405F503A-887D-4593-BBB4-0D3F462B797D}"/>
    <cellStyle name="20% - Accent1 3 2 3 3 2 3 2 3 2" xfId="19328" xr:uid="{CDDC78AE-0670-4D16-B595-C679AC3071F1}"/>
    <cellStyle name="20% - Accent1 3 2 3 3 2 3 2 4" xfId="19329" xr:uid="{D623DB97-16E2-4AA9-9180-FB0BEFE58788}"/>
    <cellStyle name="20% - Accent1 3 2 3 3 2 3 3" xfId="19330" xr:uid="{1994EFFA-D37C-4CA1-A4C5-3CA4C918370B}"/>
    <cellStyle name="20% - Accent1 3 2 3 3 2 3 3 2" xfId="19331" xr:uid="{7F7AFD94-AD79-418E-AD4E-5E9C25BC215C}"/>
    <cellStyle name="20% - Accent1 3 2 3 3 2 3 3 2 2" xfId="19332" xr:uid="{5EDC2434-AFD2-4828-8E30-C9F22D9CBA61}"/>
    <cellStyle name="20% - Accent1 3 2 3 3 2 3 3 2 2 2" xfId="19333" xr:uid="{378D49EF-C49D-49B5-8187-B1032ADEF6DD}"/>
    <cellStyle name="20% - Accent1 3 2 3 3 2 3 3 2 3" xfId="19334" xr:uid="{9DC61F7B-3721-4249-BA08-FCD885865240}"/>
    <cellStyle name="20% - Accent1 3 2 3 3 2 3 3 3" xfId="19335" xr:uid="{14EB9DE9-C2A1-40D6-B9C9-5A4DAD7F818F}"/>
    <cellStyle name="20% - Accent1 3 2 3 3 2 3 3 3 2" xfId="19336" xr:uid="{48DF7834-D3AD-493E-8F26-210C7AB4B423}"/>
    <cellStyle name="20% - Accent1 3 2 3 3 2 3 3 4" xfId="19337" xr:uid="{2BBF5ACE-F7DA-4BCF-8D7C-E03A3258C10E}"/>
    <cellStyle name="20% - Accent1 3 2 3 3 2 3 4" xfId="19338" xr:uid="{9F995889-B9FC-4FE1-8C9A-42FC66F84946}"/>
    <cellStyle name="20% - Accent1 3 2 3 3 2 3 4 2" xfId="19339" xr:uid="{75817DD9-A7AE-423C-89B6-6EC417B20D9F}"/>
    <cellStyle name="20% - Accent1 3 2 3 3 2 3 4 2 2" xfId="19340" xr:uid="{DB4E8BB5-3ED7-4D5E-9CF6-C541FDAAC8D7}"/>
    <cellStyle name="20% - Accent1 3 2 3 3 2 3 4 2 2 2" xfId="19341" xr:uid="{024DE9C2-F961-43F7-A0A8-07971D3D94FA}"/>
    <cellStyle name="20% - Accent1 3 2 3 3 2 3 4 2 3" xfId="19342" xr:uid="{945A6C2E-572B-4096-8583-5F24E4AB9AF8}"/>
    <cellStyle name="20% - Accent1 3 2 3 3 2 3 4 3" xfId="19343" xr:uid="{DEA93101-B506-493A-B3A5-F88CB52F782F}"/>
    <cellStyle name="20% - Accent1 3 2 3 3 2 3 4 3 2" xfId="19344" xr:uid="{F910BEF4-8430-4B22-8DA4-3E36A0094168}"/>
    <cellStyle name="20% - Accent1 3 2 3 3 2 3 4 4" xfId="19345" xr:uid="{2D999D96-FA88-448C-8B58-8576D47BEF20}"/>
    <cellStyle name="20% - Accent1 3 2 3 3 2 3 5" xfId="19346" xr:uid="{EEF7F7DD-F66C-4F7E-A0A7-300A7D1984B1}"/>
    <cellStyle name="20% - Accent1 3 2 3 3 2 3 5 2" xfId="19347" xr:uid="{942AD94C-E7CB-4D1E-8904-662F72D3877C}"/>
    <cellStyle name="20% - Accent1 3 2 3 3 2 3 5 2 2" xfId="19348" xr:uid="{26FFCEA5-E75C-4B99-BA43-B76B6791151C}"/>
    <cellStyle name="20% - Accent1 3 2 3 3 2 3 5 3" xfId="19349" xr:uid="{8FBBA26B-2442-4E48-9723-B0336411319A}"/>
    <cellStyle name="20% - Accent1 3 2 3 3 2 3 6" xfId="19350" xr:uid="{8A4E03F7-2874-481B-9013-A0E3363082E3}"/>
    <cellStyle name="20% - Accent1 3 2 3 3 2 3 6 2" xfId="19351" xr:uid="{D6E87A58-2135-449D-9D65-F34D71809083}"/>
    <cellStyle name="20% - Accent1 3 2 3 3 2 3 6 2 2" xfId="19352" xr:uid="{30C60210-6F2D-477B-9C52-D3888BE769E8}"/>
    <cellStyle name="20% - Accent1 3 2 3 3 2 3 6 3" xfId="19353" xr:uid="{165B6D14-587F-4159-88E4-6F894485353B}"/>
    <cellStyle name="20% - Accent1 3 2 3 3 2 3 7" xfId="19354" xr:uid="{3A41C57A-F8C3-4442-B325-989330EBB92B}"/>
    <cellStyle name="20% - Accent1 3 2 3 3 2 3 7 2" xfId="19355" xr:uid="{5966F97A-4D0A-49C2-A77A-1CE1A4558EB9}"/>
    <cellStyle name="20% - Accent1 3 2 3 3 2 3 8" xfId="19356" xr:uid="{753600BF-8D65-4497-80BA-512863719A85}"/>
    <cellStyle name="20% - Accent1 3 2 3 3 2 3 8 2" xfId="19357" xr:uid="{E2032A01-199D-402D-ADF4-4DCD38E93607}"/>
    <cellStyle name="20% - Accent1 3 2 3 3 2 3 9" xfId="19358" xr:uid="{A7B64CB9-A736-4DCF-B6EA-C71465158734}"/>
    <cellStyle name="20% - Accent1 3 2 3 3 2 4" xfId="19359" xr:uid="{41C3C967-1757-43E5-805B-F99EDEEE74C3}"/>
    <cellStyle name="20% - Accent1 3 2 3 3 2 4 2" xfId="19360" xr:uid="{70768D6C-41AA-4947-BBDA-5EBCC9003496}"/>
    <cellStyle name="20% - Accent1 3 2 3 3 2 4 2 2" xfId="19361" xr:uid="{33C96295-C4FB-45F7-9A81-8FEE0EC5A372}"/>
    <cellStyle name="20% - Accent1 3 2 3 3 2 4 2 2 2" xfId="19362" xr:uid="{D7BBCAF9-57E0-4A3E-B74E-91D30D833394}"/>
    <cellStyle name="20% - Accent1 3 2 3 3 2 4 2 3" xfId="19363" xr:uid="{BA9130A0-AF9B-475C-93CC-03D4F182157C}"/>
    <cellStyle name="20% - Accent1 3 2 3 3 2 4 3" xfId="19364" xr:uid="{ABEAACEB-08B9-413E-B3C1-48CFC66D517C}"/>
    <cellStyle name="20% - Accent1 3 2 3 3 2 4 3 2" xfId="19365" xr:uid="{8BBE8854-C294-4F5C-A8FC-CE4B752E77E8}"/>
    <cellStyle name="20% - Accent1 3 2 3 3 2 4 4" xfId="19366" xr:uid="{8FF9AE12-5D64-4962-93F4-2635B3FEBE1C}"/>
    <cellStyle name="20% - Accent1 3 2 3 3 2 5" xfId="19367" xr:uid="{21717782-07ED-4DB9-B4F7-235337255A34}"/>
    <cellStyle name="20% - Accent1 3 2 3 3 2 5 2" xfId="19368" xr:uid="{929E5200-8187-4588-8E3D-80AEA5B1AE79}"/>
    <cellStyle name="20% - Accent1 3 2 3 3 2 5 2 2" xfId="19369" xr:uid="{B5B3D75F-2639-43D8-B472-B7E432179E18}"/>
    <cellStyle name="20% - Accent1 3 2 3 3 2 5 2 2 2" xfId="19370" xr:uid="{E743B209-DA1F-4B96-95DD-9C50F11D2DE7}"/>
    <cellStyle name="20% - Accent1 3 2 3 3 2 5 2 3" xfId="19371" xr:uid="{DC712FC1-F1FD-45C8-AD3E-B923C939734E}"/>
    <cellStyle name="20% - Accent1 3 2 3 3 2 5 3" xfId="19372" xr:uid="{704D13FF-E60A-46EB-AB76-79103A4ACD3F}"/>
    <cellStyle name="20% - Accent1 3 2 3 3 2 5 3 2" xfId="19373" xr:uid="{698CD5FA-3C11-49F1-B0AE-813E6042FBC7}"/>
    <cellStyle name="20% - Accent1 3 2 3 3 2 5 4" xfId="19374" xr:uid="{6246EB6E-496B-4B8D-A65A-37C7B85F7125}"/>
    <cellStyle name="20% - Accent1 3 2 3 3 2 6" xfId="19375" xr:uid="{1E3991AB-52B2-4EB0-B944-3B4F8233E8F4}"/>
    <cellStyle name="20% - Accent1 3 2 3 3 2 6 2" xfId="19376" xr:uid="{9E99610D-4D45-4CAF-B374-4E6221678624}"/>
    <cellStyle name="20% - Accent1 3 2 3 3 2 6 2 2" xfId="19377" xr:uid="{98EBB515-E16E-4CCC-A272-5D3C4E0BD731}"/>
    <cellStyle name="20% - Accent1 3 2 3 3 2 6 2 2 2" xfId="19378" xr:uid="{5CF9EE54-CBEE-4BE2-AA76-FDA46BDE2624}"/>
    <cellStyle name="20% - Accent1 3 2 3 3 2 6 2 3" xfId="19379" xr:uid="{27130AB5-FAA3-4FF5-A7D2-5E1E221033E8}"/>
    <cellStyle name="20% - Accent1 3 2 3 3 2 6 3" xfId="19380" xr:uid="{A80B7105-545F-4F33-A49D-80C0A13E3323}"/>
    <cellStyle name="20% - Accent1 3 2 3 3 2 6 3 2" xfId="19381" xr:uid="{C5502DD1-5C02-469A-870C-93D8025D7ADD}"/>
    <cellStyle name="20% - Accent1 3 2 3 3 2 6 4" xfId="19382" xr:uid="{1E85912A-387E-45AB-97D1-647625DC5E8A}"/>
    <cellStyle name="20% - Accent1 3 2 3 3 2 7" xfId="19383" xr:uid="{25FCFBD9-5847-4E50-8614-34C94C4F52A1}"/>
    <cellStyle name="20% - Accent1 3 2 3 3 2 7 2" xfId="19384" xr:uid="{FF77AF61-B476-4E02-AD06-0A81FD2F9EB7}"/>
    <cellStyle name="20% - Accent1 3 2 3 3 2 7 2 2" xfId="19385" xr:uid="{32A1E527-D37E-44E3-9236-54F661EB59DF}"/>
    <cellStyle name="20% - Accent1 3 2 3 3 2 7 3" xfId="19386" xr:uid="{1E33E37B-E90D-4CAD-8900-9338758167C4}"/>
    <cellStyle name="20% - Accent1 3 2 3 3 2 8" xfId="19387" xr:uid="{86587D73-FE93-4386-9C19-C5D0A4F38EC4}"/>
    <cellStyle name="20% - Accent1 3 2 3 3 2 8 2" xfId="19388" xr:uid="{041DA6C1-1B0E-4228-B478-89EF3ED0CB18}"/>
    <cellStyle name="20% - Accent1 3 2 3 3 2 8 2 2" xfId="19389" xr:uid="{C97A4E93-A50D-4337-AC94-A5C6806DD458}"/>
    <cellStyle name="20% - Accent1 3 2 3 3 2 8 3" xfId="19390" xr:uid="{A41D2112-6461-4DB7-BA97-ED5538D1BE12}"/>
    <cellStyle name="20% - Accent1 3 2 3 3 2 9" xfId="19391" xr:uid="{9A8659BB-4C59-4719-B1D5-7149B392B1B4}"/>
    <cellStyle name="20% - Accent1 3 2 3 3 2 9 2" xfId="19392" xr:uid="{76DB82E3-3D15-4DC6-A06F-53BB75633399}"/>
    <cellStyle name="20% - Accent1 3 2 3 3 3" xfId="19393" xr:uid="{8B747E9D-4999-4D93-8ABD-3BB55331B643}"/>
    <cellStyle name="20% - Accent1 3 2 3 3 3 10" xfId="19394" xr:uid="{0D85CA23-95B2-4DC8-9C5D-61D740BBF8C4}"/>
    <cellStyle name="20% - Accent1 3 2 3 3 3 10 2" xfId="19395" xr:uid="{2DA348C6-4C47-432F-8CCA-9154C2F67D4C}"/>
    <cellStyle name="20% - Accent1 3 2 3 3 3 11" xfId="19396" xr:uid="{E0502657-440D-4C8B-994B-69E4EB82813A}"/>
    <cellStyle name="20% - Accent1 3 2 3 3 3 2" xfId="19397" xr:uid="{9F4CC038-9739-4B3F-9B8D-DA8722074395}"/>
    <cellStyle name="20% - Accent1 3 2 3 3 3 2 2" xfId="19398" xr:uid="{B3270763-D04E-4F23-B482-F64C138FF076}"/>
    <cellStyle name="20% - Accent1 3 2 3 3 3 2 2 2" xfId="19399" xr:uid="{708FDA27-AD11-4A73-A2EC-E95AD4E80618}"/>
    <cellStyle name="20% - Accent1 3 2 3 3 3 2 2 2 2" xfId="19400" xr:uid="{CA33043D-995F-4966-8133-73C6106116F4}"/>
    <cellStyle name="20% - Accent1 3 2 3 3 3 2 2 2 2 2" xfId="19401" xr:uid="{B976894A-8ACE-48F1-8A28-AE8318F355A8}"/>
    <cellStyle name="20% - Accent1 3 2 3 3 3 2 2 2 3" xfId="19402" xr:uid="{E59AB2F3-656B-45F9-BC33-D34753C4270D}"/>
    <cellStyle name="20% - Accent1 3 2 3 3 3 2 2 3" xfId="19403" xr:uid="{32FAE0BC-EFC7-4C42-81D7-AEA39FC1A5BE}"/>
    <cellStyle name="20% - Accent1 3 2 3 3 3 2 2 3 2" xfId="19404" xr:uid="{BE50BA48-53FC-42A1-AF0A-EFCBE5569141}"/>
    <cellStyle name="20% - Accent1 3 2 3 3 3 2 2 4" xfId="19405" xr:uid="{AE4D3F7E-FBED-4FB1-807E-AF3ADAEC9782}"/>
    <cellStyle name="20% - Accent1 3 2 3 3 3 2 3" xfId="19406" xr:uid="{51336D8C-2199-473D-9C1F-BE8B59CF1579}"/>
    <cellStyle name="20% - Accent1 3 2 3 3 3 2 3 2" xfId="19407" xr:uid="{9C361D0B-5B56-45FA-ABCB-AF26C85ABBC6}"/>
    <cellStyle name="20% - Accent1 3 2 3 3 3 2 3 2 2" xfId="19408" xr:uid="{2EFA899B-D650-4C88-AF5A-3D3A940D4E16}"/>
    <cellStyle name="20% - Accent1 3 2 3 3 3 2 3 2 2 2" xfId="19409" xr:uid="{1972CC2D-45EC-4154-9089-384E8B9DFD9E}"/>
    <cellStyle name="20% - Accent1 3 2 3 3 3 2 3 2 3" xfId="19410" xr:uid="{AD37957F-C7B3-4E22-8CBB-75195A943C04}"/>
    <cellStyle name="20% - Accent1 3 2 3 3 3 2 3 3" xfId="19411" xr:uid="{5F3BF6F9-F547-4E42-B229-39FA85862B27}"/>
    <cellStyle name="20% - Accent1 3 2 3 3 3 2 3 3 2" xfId="19412" xr:uid="{5374F5FB-A81E-4B39-B9ED-61E99F0EC572}"/>
    <cellStyle name="20% - Accent1 3 2 3 3 3 2 3 4" xfId="19413" xr:uid="{DEE91F7C-0D8E-457E-A251-6651F1966DC6}"/>
    <cellStyle name="20% - Accent1 3 2 3 3 3 2 4" xfId="19414" xr:uid="{A6BB43B8-5069-48B7-8220-4ED0E0B1F93E}"/>
    <cellStyle name="20% - Accent1 3 2 3 3 3 2 4 2" xfId="19415" xr:uid="{564086F9-7E8B-4A87-9D69-B556E15B06A8}"/>
    <cellStyle name="20% - Accent1 3 2 3 3 3 2 4 2 2" xfId="19416" xr:uid="{CAA65CC3-78CD-4C7F-BFFE-73AB49E94F01}"/>
    <cellStyle name="20% - Accent1 3 2 3 3 3 2 4 2 2 2" xfId="19417" xr:uid="{15E15EF7-531C-4B62-A35E-4FF9397436AA}"/>
    <cellStyle name="20% - Accent1 3 2 3 3 3 2 4 2 3" xfId="19418" xr:uid="{005261AC-E0BA-4D9F-9B7E-7F248D8E9262}"/>
    <cellStyle name="20% - Accent1 3 2 3 3 3 2 4 3" xfId="19419" xr:uid="{BDE251DB-5B93-4523-93F9-F5D52EF5EF10}"/>
    <cellStyle name="20% - Accent1 3 2 3 3 3 2 4 3 2" xfId="19420" xr:uid="{09E9D895-F99E-4AA6-AFB1-928193396C62}"/>
    <cellStyle name="20% - Accent1 3 2 3 3 3 2 4 4" xfId="19421" xr:uid="{A9F8291A-AD5B-4ACF-9B5E-7963B4D210D1}"/>
    <cellStyle name="20% - Accent1 3 2 3 3 3 2 5" xfId="19422" xr:uid="{436F0D2A-B164-4AB2-A102-07D6FD800917}"/>
    <cellStyle name="20% - Accent1 3 2 3 3 3 2 5 2" xfId="19423" xr:uid="{6487C286-543E-4F78-A259-514471ED70F3}"/>
    <cellStyle name="20% - Accent1 3 2 3 3 3 2 5 2 2" xfId="19424" xr:uid="{4B279646-A18E-4FFF-B70D-3012853C4390}"/>
    <cellStyle name="20% - Accent1 3 2 3 3 3 2 5 3" xfId="19425" xr:uid="{781F9055-2D3A-4DBA-A12E-536534A21793}"/>
    <cellStyle name="20% - Accent1 3 2 3 3 3 2 6" xfId="19426" xr:uid="{A66885ED-BAE9-41BB-9228-C053A997BDB2}"/>
    <cellStyle name="20% - Accent1 3 2 3 3 3 2 6 2" xfId="19427" xr:uid="{8EBEB7D3-920C-4F23-BD74-2F3426A5AAB2}"/>
    <cellStyle name="20% - Accent1 3 2 3 3 3 2 6 2 2" xfId="19428" xr:uid="{738F15B3-38EC-4BFB-B70C-BBD3B9745924}"/>
    <cellStyle name="20% - Accent1 3 2 3 3 3 2 6 3" xfId="19429" xr:uid="{FCE6558F-CA3E-4E6D-9689-FDE6271807A1}"/>
    <cellStyle name="20% - Accent1 3 2 3 3 3 2 7" xfId="19430" xr:uid="{8F684309-3CBA-419B-928B-F5A83ABD1791}"/>
    <cellStyle name="20% - Accent1 3 2 3 3 3 2 7 2" xfId="19431" xr:uid="{54C5D415-3AC5-4D1B-8848-3AF49D1ADBD6}"/>
    <cellStyle name="20% - Accent1 3 2 3 3 3 2 8" xfId="19432" xr:uid="{DA3BB87B-2BDC-4808-97B0-029D27FB8D4A}"/>
    <cellStyle name="20% - Accent1 3 2 3 3 3 2 8 2" xfId="19433" xr:uid="{99684017-60F7-4413-A2D7-6D46B975C2B1}"/>
    <cellStyle name="20% - Accent1 3 2 3 3 3 2 9" xfId="19434" xr:uid="{3355E30B-12C9-4D68-9653-B69398FEF41D}"/>
    <cellStyle name="20% - Accent1 3 2 3 3 3 3" xfId="19435" xr:uid="{C41164B7-59C1-47D7-BB76-9595E6950860}"/>
    <cellStyle name="20% - Accent1 3 2 3 3 3 3 2" xfId="19436" xr:uid="{863EEF8B-4CC5-4072-80D4-685D5F89D300}"/>
    <cellStyle name="20% - Accent1 3 2 3 3 3 3 2 2" xfId="19437" xr:uid="{73ECECA7-2FD6-4A85-B0E8-CFBC1C4D5E95}"/>
    <cellStyle name="20% - Accent1 3 2 3 3 3 3 2 2 2" xfId="19438" xr:uid="{67894EC5-B47C-42E9-BD5C-DEC4E44C7457}"/>
    <cellStyle name="20% - Accent1 3 2 3 3 3 3 2 2 2 2" xfId="19439" xr:uid="{5648F915-E5D6-437C-9C2D-AEA8F2211F61}"/>
    <cellStyle name="20% - Accent1 3 2 3 3 3 3 2 2 3" xfId="19440" xr:uid="{3D700A27-C5CF-4246-B37F-2F8977688DE3}"/>
    <cellStyle name="20% - Accent1 3 2 3 3 3 3 2 3" xfId="19441" xr:uid="{E34D665C-3D11-4DA0-8326-47D982FFEF66}"/>
    <cellStyle name="20% - Accent1 3 2 3 3 3 3 2 3 2" xfId="19442" xr:uid="{A361B105-2621-4AC9-8161-F114B8FA7ACB}"/>
    <cellStyle name="20% - Accent1 3 2 3 3 3 3 2 4" xfId="19443" xr:uid="{BB56C6FE-ECA5-4277-9EBF-5E39307845FB}"/>
    <cellStyle name="20% - Accent1 3 2 3 3 3 3 3" xfId="19444" xr:uid="{7A3E7389-F784-4548-B733-3BE959C96D7A}"/>
    <cellStyle name="20% - Accent1 3 2 3 3 3 3 3 2" xfId="19445" xr:uid="{524F1B62-D938-4CE4-B0C0-51DDF3286676}"/>
    <cellStyle name="20% - Accent1 3 2 3 3 3 3 3 2 2" xfId="19446" xr:uid="{E7C4CB0B-BABF-402A-AF8F-3785D8AC9925}"/>
    <cellStyle name="20% - Accent1 3 2 3 3 3 3 3 2 2 2" xfId="19447" xr:uid="{65B5FA19-6C0B-4F1D-9B0E-E4A98F554391}"/>
    <cellStyle name="20% - Accent1 3 2 3 3 3 3 3 2 3" xfId="19448" xr:uid="{5242D58D-0DF9-4CAB-8699-7B7B5A3DE9D7}"/>
    <cellStyle name="20% - Accent1 3 2 3 3 3 3 3 3" xfId="19449" xr:uid="{BA29C6E0-7BA0-4225-B160-7DB1E315557C}"/>
    <cellStyle name="20% - Accent1 3 2 3 3 3 3 3 3 2" xfId="19450" xr:uid="{0A664FE0-BCBC-4EE7-8A46-04A32BBD9B71}"/>
    <cellStyle name="20% - Accent1 3 2 3 3 3 3 3 4" xfId="19451" xr:uid="{659D42A8-E03F-41BF-AF4D-FB25F4CF1459}"/>
    <cellStyle name="20% - Accent1 3 2 3 3 3 3 4" xfId="19452" xr:uid="{94ABA087-C069-4A9C-B6A3-21D650A74059}"/>
    <cellStyle name="20% - Accent1 3 2 3 3 3 3 4 2" xfId="19453" xr:uid="{5C1B0673-B659-4702-A9F7-8B52D2E131AF}"/>
    <cellStyle name="20% - Accent1 3 2 3 3 3 3 4 2 2" xfId="19454" xr:uid="{63DA6D66-73B7-484D-88E6-7D92F10B2ADD}"/>
    <cellStyle name="20% - Accent1 3 2 3 3 3 3 4 2 2 2" xfId="19455" xr:uid="{A08FCFF5-DC19-4B80-961F-CE63E3BA2814}"/>
    <cellStyle name="20% - Accent1 3 2 3 3 3 3 4 2 3" xfId="19456" xr:uid="{E89F8E01-75C7-4408-84EF-001DFAF6FE0E}"/>
    <cellStyle name="20% - Accent1 3 2 3 3 3 3 4 3" xfId="19457" xr:uid="{256CA6DB-053C-4CB3-B409-2C4BA3A8DAC0}"/>
    <cellStyle name="20% - Accent1 3 2 3 3 3 3 4 3 2" xfId="19458" xr:uid="{B1D48C1F-460D-468A-BEDA-BFFA87C28CFF}"/>
    <cellStyle name="20% - Accent1 3 2 3 3 3 3 4 4" xfId="19459" xr:uid="{B8CC2DE1-AAA7-411D-A780-B8180D315F93}"/>
    <cellStyle name="20% - Accent1 3 2 3 3 3 3 5" xfId="19460" xr:uid="{2627D4FC-46B3-4331-A68C-72270747417E}"/>
    <cellStyle name="20% - Accent1 3 2 3 3 3 3 5 2" xfId="19461" xr:uid="{D8BE85E7-D2B2-4EBF-A183-CA77C4623B74}"/>
    <cellStyle name="20% - Accent1 3 2 3 3 3 3 5 2 2" xfId="19462" xr:uid="{9D103920-5876-41F3-B3CE-9C4EC9E2A120}"/>
    <cellStyle name="20% - Accent1 3 2 3 3 3 3 5 3" xfId="19463" xr:uid="{1169A780-5648-4B6F-9A23-F4A7FE8FF7AF}"/>
    <cellStyle name="20% - Accent1 3 2 3 3 3 3 6" xfId="19464" xr:uid="{8F5FDC8D-888F-4821-8967-4A9CB987E1D5}"/>
    <cellStyle name="20% - Accent1 3 2 3 3 3 3 6 2" xfId="19465" xr:uid="{B08EB076-9523-4FD3-93B8-453B10595C2F}"/>
    <cellStyle name="20% - Accent1 3 2 3 3 3 3 6 2 2" xfId="19466" xr:uid="{C597A185-ED38-47AD-93A0-765E22677697}"/>
    <cellStyle name="20% - Accent1 3 2 3 3 3 3 6 3" xfId="19467" xr:uid="{0786485C-D566-4969-B717-B62E83DA9BDE}"/>
    <cellStyle name="20% - Accent1 3 2 3 3 3 3 7" xfId="19468" xr:uid="{1ED071A4-64FF-479B-BA8B-3C95A07D98CD}"/>
    <cellStyle name="20% - Accent1 3 2 3 3 3 3 7 2" xfId="19469" xr:uid="{DD7DE434-916C-4347-8504-2570EA6DADA5}"/>
    <cellStyle name="20% - Accent1 3 2 3 3 3 3 8" xfId="19470" xr:uid="{79B575EF-A572-4785-A225-9EFD7B79EAA9}"/>
    <cellStyle name="20% - Accent1 3 2 3 3 3 3 8 2" xfId="19471" xr:uid="{04E560E3-6450-4608-9BCD-75BA25A0BDE8}"/>
    <cellStyle name="20% - Accent1 3 2 3 3 3 3 9" xfId="19472" xr:uid="{1BB98EA6-875D-47BB-8C56-E045B7A2E0C4}"/>
    <cellStyle name="20% - Accent1 3 2 3 3 3 4" xfId="19473" xr:uid="{4FE4F4BA-0B35-4485-89BC-5818ECF97D1E}"/>
    <cellStyle name="20% - Accent1 3 2 3 3 3 4 2" xfId="19474" xr:uid="{EB7E2089-E3C9-4284-A9B9-AB930E78835A}"/>
    <cellStyle name="20% - Accent1 3 2 3 3 3 4 2 2" xfId="19475" xr:uid="{EE3F8F06-937E-48C5-B707-6453D2DE5D03}"/>
    <cellStyle name="20% - Accent1 3 2 3 3 3 4 2 2 2" xfId="19476" xr:uid="{8B2618B4-8577-4668-9152-3D71F36EF77C}"/>
    <cellStyle name="20% - Accent1 3 2 3 3 3 4 2 3" xfId="19477" xr:uid="{568AC7F5-8415-4C84-8BE7-2B7E8E54AE33}"/>
    <cellStyle name="20% - Accent1 3 2 3 3 3 4 3" xfId="19478" xr:uid="{B4ABC2F6-3107-4161-B909-027171CBC1ED}"/>
    <cellStyle name="20% - Accent1 3 2 3 3 3 4 3 2" xfId="19479" xr:uid="{0040DBD6-201C-40F3-A04E-D97BC00A15EF}"/>
    <cellStyle name="20% - Accent1 3 2 3 3 3 4 4" xfId="19480" xr:uid="{EB3BBD32-54A2-426E-9C80-379627C9A60C}"/>
    <cellStyle name="20% - Accent1 3 2 3 3 3 5" xfId="19481" xr:uid="{1D97113A-4B40-4E15-AFF8-DB94226FEF3A}"/>
    <cellStyle name="20% - Accent1 3 2 3 3 3 5 2" xfId="19482" xr:uid="{B11E9708-FAA1-4882-B854-4836471C81FD}"/>
    <cellStyle name="20% - Accent1 3 2 3 3 3 5 2 2" xfId="19483" xr:uid="{820CC0EF-FE45-4052-A3B5-BE857303861C}"/>
    <cellStyle name="20% - Accent1 3 2 3 3 3 5 2 2 2" xfId="19484" xr:uid="{501522B5-707F-4723-B111-46B9AA430631}"/>
    <cellStyle name="20% - Accent1 3 2 3 3 3 5 2 3" xfId="19485" xr:uid="{588D3DBB-63C7-48D2-8F6D-78FF5B695BD0}"/>
    <cellStyle name="20% - Accent1 3 2 3 3 3 5 3" xfId="19486" xr:uid="{D4B5683A-2E49-472F-8EF7-3502FBF2B5C9}"/>
    <cellStyle name="20% - Accent1 3 2 3 3 3 5 3 2" xfId="19487" xr:uid="{FDAA6514-D6BD-474C-97E4-4BD63FEF70D5}"/>
    <cellStyle name="20% - Accent1 3 2 3 3 3 5 4" xfId="19488" xr:uid="{5CA54EA9-1BD8-4956-88DE-909A6A88D8E6}"/>
    <cellStyle name="20% - Accent1 3 2 3 3 3 6" xfId="19489" xr:uid="{E55F0D6B-5D57-4441-B50A-E949EAAA4761}"/>
    <cellStyle name="20% - Accent1 3 2 3 3 3 6 2" xfId="19490" xr:uid="{13136DC3-1450-46F3-9DE8-87697D925EF1}"/>
    <cellStyle name="20% - Accent1 3 2 3 3 3 6 2 2" xfId="19491" xr:uid="{E4A4D4A9-7A5D-449D-9360-A812CB025566}"/>
    <cellStyle name="20% - Accent1 3 2 3 3 3 6 2 2 2" xfId="19492" xr:uid="{F0130793-E60C-4067-A7A1-4FC0CF87AEFA}"/>
    <cellStyle name="20% - Accent1 3 2 3 3 3 6 2 3" xfId="19493" xr:uid="{251948E8-7CDC-4D9D-9052-66C23EE38123}"/>
    <cellStyle name="20% - Accent1 3 2 3 3 3 6 3" xfId="19494" xr:uid="{557E4B38-1FCC-40A9-B060-08290EE4C1AF}"/>
    <cellStyle name="20% - Accent1 3 2 3 3 3 6 3 2" xfId="19495" xr:uid="{B0071FAD-DF7C-4347-A1A5-C7F72BEB0819}"/>
    <cellStyle name="20% - Accent1 3 2 3 3 3 6 4" xfId="19496" xr:uid="{C070B5E8-F9C2-461E-A939-998CABB2EEFD}"/>
    <cellStyle name="20% - Accent1 3 2 3 3 3 7" xfId="19497" xr:uid="{6AD6196F-E221-4468-87CF-45DC38B36A47}"/>
    <cellStyle name="20% - Accent1 3 2 3 3 3 7 2" xfId="19498" xr:uid="{DA2B8920-0669-4DBA-B474-DCAF2EB6ECC3}"/>
    <cellStyle name="20% - Accent1 3 2 3 3 3 7 2 2" xfId="19499" xr:uid="{1BE64B3B-CA6E-480D-84DC-563F6A199BBF}"/>
    <cellStyle name="20% - Accent1 3 2 3 3 3 7 3" xfId="19500" xr:uid="{7F666771-CFC8-4B56-93C2-6FBE7D711814}"/>
    <cellStyle name="20% - Accent1 3 2 3 3 3 8" xfId="19501" xr:uid="{CDE84C02-BAD6-43BF-B1EA-3D37987D8CA8}"/>
    <cellStyle name="20% - Accent1 3 2 3 3 3 8 2" xfId="19502" xr:uid="{4584D169-0B5E-493D-B52D-C3718A75D79F}"/>
    <cellStyle name="20% - Accent1 3 2 3 3 3 8 2 2" xfId="19503" xr:uid="{9A71F699-F6CB-4033-8249-A02237534A07}"/>
    <cellStyle name="20% - Accent1 3 2 3 3 3 8 3" xfId="19504" xr:uid="{30526049-86E2-43A7-955D-D7124B0E6CEC}"/>
    <cellStyle name="20% - Accent1 3 2 3 3 3 9" xfId="19505" xr:uid="{EDF47117-F23D-4375-926C-CA6A085474F3}"/>
    <cellStyle name="20% - Accent1 3 2 3 3 3 9 2" xfId="19506" xr:uid="{3E72BF46-14F3-4BD5-BEC4-8DB715070366}"/>
    <cellStyle name="20% - Accent1 3 2 3 3 4" xfId="19507" xr:uid="{5318346D-E8C9-4B01-A67C-8BC0FA231024}"/>
    <cellStyle name="20% - Accent1 3 2 3 3 4 10" xfId="19508" xr:uid="{255F371F-477A-435D-A097-C1509BB19E2E}"/>
    <cellStyle name="20% - Accent1 3 2 3 3 4 10 2" xfId="19509" xr:uid="{500D0B2D-B9EC-426D-804F-C49946485098}"/>
    <cellStyle name="20% - Accent1 3 2 3 3 4 11" xfId="19510" xr:uid="{FEE163C6-A256-4EAC-83E0-956FF1C08B6F}"/>
    <cellStyle name="20% - Accent1 3 2 3 3 4 2" xfId="19511" xr:uid="{6D4BA138-48E4-4AED-B3A2-ECF4078F5EC0}"/>
    <cellStyle name="20% - Accent1 3 2 3 3 4 2 2" xfId="19512" xr:uid="{CC55FB33-1498-41C7-8730-004E3C8602BA}"/>
    <cellStyle name="20% - Accent1 3 2 3 3 4 2 2 2" xfId="19513" xr:uid="{9EFFC126-54B0-411B-A3F7-ED1FFA7C386E}"/>
    <cellStyle name="20% - Accent1 3 2 3 3 4 2 2 2 2" xfId="19514" xr:uid="{86E31FF2-095F-43E5-AD13-2FF087AB8769}"/>
    <cellStyle name="20% - Accent1 3 2 3 3 4 2 2 2 2 2" xfId="19515" xr:uid="{842ED06F-FC12-44C2-862D-95729F680CAA}"/>
    <cellStyle name="20% - Accent1 3 2 3 3 4 2 2 2 3" xfId="19516" xr:uid="{0BB7752A-7EB2-461D-BB60-301DC6F6FF0A}"/>
    <cellStyle name="20% - Accent1 3 2 3 3 4 2 2 3" xfId="19517" xr:uid="{2686750B-8CAD-41F5-829E-C887244C6856}"/>
    <cellStyle name="20% - Accent1 3 2 3 3 4 2 2 3 2" xfId="19518" xr:uid="{CAD665E6-CAB9-4483-B1F2-EB0AE5A90926}"/>
    <cellStyle name="20% - Accent1 3 2 3 3 4 2 2 4" xfId="19519" xr:uid="{4731AFB7-93AE-43A3-8C2F-0A2E40112A82}"/>
    <cellStyle name="20% - Accent1 3 2 3 3 4 2 3" xfId="19520" xr:uid="{C72071BC-1920-48C8-8256-C8D9D80D2BB7}"/>
    <cellStyle name="20% - Accent1 3 2 3 3 4 2 3 2" xfId="19521" xr:uid="{DD5B5C53-E342-4E58-BC93-E1B1F8C44E2B}"/>
    <cellStyle name="20% - Accent1 3 2 3 3 4 2 3 2 2" xfId="19522" xr:uid="{F86BE8C0-0B35-4E9E-8778-D8E4CE6DD7AE}"/>
    <cellStyle name="20% - Accent1 3 2 3 3 4 2 3 2 2 2" xfId="19523" xr:uid="{07300237-301E-41F3-BCE6-22D181B2853F}"/>
    <cellStyle name="20% - Accent1 3 2 3 3 4 2 3 2 3" xfId="19524" xr:uid="{EB2D8626-CA16-40DA-B1AB-80E5B09662C9}"/>
    <cellStyle name="20% - Accent1 3 2 3 3 4 2 3 3" xfId="19525" xr:uid="{D4C81ECB-900A-45DE-AEA0-191B4F063B5E}"/>
    <cellStyle name="20% - Accent1 3 2 3 3 4 2 3 3 2" xfId="19526" xr:uid="{EE0B5CC1-EACC-4D89-8AE3-627A11AAB6E7}"/>
    <cellStyle name="20% - Accent1 3 2 3 3 4 2 3 4" xfId="19527" xr:uid="{6A05B855-18E5-4ADE-AFFC-348CB63A9CBF}"/>
    <cellStyle name="20% - Accent1 3 2 3 3 4 2 4" xfId="19528" xr:uid="{7017C473-0D2D-4CB9-8D06-9CB5F871E0B9}"/>
    <cellStyle name="20% - Accent1 3 2 3 3 4 2 4 2" xfId="19529" xr:uid="{649207C1-7AB8-4A90-888F-0D3AAB4C4C17}"/>
    <cellStyle name="20% - Accent1 3 2 3 3 4 2 4 2 2" xfId="19530" xr:uid="{5D6E0104-C8F1-41D4-B763-9DA719140E65}"/>
    <cellStyle name="20% - Accent1 3 2 3 3 4 2 4 2 2 2" xfId="19531" xr:uid="{56C09814-04F2-407E-B4C7-5FCB42C235D0}"/>
    <cellStyle name="20% - Accent1 3 2 3 3 4 2 4 2 3" xfId="19532" xr:uid="{6447E978-3BA5-4253-A05C-7E637313AFD8}"/>
    <cellStyle name="20% - Accent1 3 2 3 3 4 2 4 3" xfId="19533" xr:uid="{F37A07B3-E197-42B6-98ED-F23889CC2DD3}"/>
    <cellStyle name="20% - Accent1 3 2 3 3 4 2 4 3 2" xfId="19534" xr:uid="{F320BDEF-6CEB-49BF-A58A-9F0C4A33E711}"/>
    <cellStyle name="20% - Accent1 3 2 3 3 4 2 4 4" xfId="19535" xr:uid="{EEA57D0D-B738-4ED3-875E-284112EC0D6A}"/>
    <cellStyle name="20% - Accent1 3 2 3 3 4 2 5" xfId="19536" xr:uid="{BE0DE8F0-7185-466B-A453-0243164B23F0}"/>
    <cellStyle name="20% - Accent1 3 2 3 3 4 2 5 2" xfId="19537" xr:uid="{18276DEB-9802-4A93-9920-1C8A5749FD7B}"/>
    <cellStyle name="20% - Accent1 3 2 3 3 4 2 5 2 2" xfId="19538" xr:uid="{E8EB3A8A-9186-4EF6-A3FA-5698D74350F7}"/>
    <cellStyle name="20% - Accent1 3 2 3 3 4 2 5 3" xfId="19539" xr:uid="{14A36D76-F42F-4E55-AAEB-9DA0EA80BEAF}"/>
    <cellStyle name="20% - Accent1 3 2 3 3 4 2 6" xfId="19540" xr:uid="{85B484DD-6A67-4E6D-9691-CB8AB834C160}"/>
    <cellStyle name="20% - Accent1 3 2 3 3 4 2 6 2" xfId="19541" xr:uid="{5065D004-90FC-46BB-B2AC-F391D6751564}"/>
    <cellStyle name="20% - Accent1 3 2 3 3 4 2 6 2 2" xfId="19542" xr:uid="{8ED137F0-D22D-4140-BCD2-FB29370F6B51}"/>
    <cellStyle name="20% - Accent1 3 2 3 3 4 2 6 3" xfId="19543" xr:uid="{7845C1BE-3140-47A2-9076-65ED682195F6}"/>
    <cellStyle name="20% - Accent1 3 2 3 3 4 2 7" xfId="19544" xr:uid="{1DB1E93E-8B70-4707-A7C0-2BBC473CFE52}"/>
    <cellStyle name="20% - Accent1 3 2 3 3 4 2 7 2" xfId="19545" xr:uid="{B78D85B2-1AA6-4893-89D4-C494E03C3063}"/>
    <cellStyle name="20% - Accent1 3 2 3 3 4 2 8" xfId="19546" xr:uid="{C2570C42-A387-43E1-ACD8-BA113FFB66D2}"/>
    <cellStyle name="20% - Accent1 3 2 3 3 4 2 8 2" xfId="19547" xr:uid="{FE7AE6FF-6FF6-45C2-9F74-FE379C02585C}"/>
    <cellStyle name="20% - Accent1 3 2 3 3 4 2 9" xfId="19548" xr:uid="{03C8DFCE-4349-4743-9851-0AAB661A550E}"/>
    <cellStyle name="20% - Accent1 3 2 3 3 4 3" xfId="19549" xr:uid="{4CEF0C6B-E555-4555-87F7-FE8A0997C514}"/>
    <cellStyle name="20% - Accent1 3 2 3 3 4 3 2" xfId="19550" xr:uid="{8E512E54-2CEB-4EB0-93BF-4D561E5F63E0}"/>
    <cellStyle name="20% - Accent1 3 2 3 3 4 3 2 2" xfId="19551" xr:uid="{98BF22AE-5BCE-4742-8F93-623CD4ED6FD9}"/>
    <cellStyle name="20% - Accent1 3 2 3 3 4 3 2 2 2" xfId="19552" xr:uid="{7BA4BE50-9ECA-447D-A7FD-F9C4565FA507}"/>
    <cellStyle name="20% - Accent1 3 2 3 3 4 3 2 2 2 2" xfId="19553" xr:uid="{37CEF8D2-5C64-4A69-8583-6235D3ABA726}"/>
    <cellStyle name="20% - Accent1 3 2 3 3 4 3 2 2 3" xfId="19554" xr:uid="{5E9E981B-1791-4984-9DD2-20489A009048}"/>
    <cellStyle name="20% - Accent1 3 2 3 3 4 3 2 3" xfId="19555" xr:uid="{85E92078-C73D-4D23-A5C6-229E28A212A6}"/>
    <cellStyle name="20% - Accent1 3 2 3 3 4 3 2 3 2" xfId="19556" xr:uid="{59E36AF4-EE77-46C0-8FB7-4164266AD41C}"/>
    <cellStyle name="20% - Accent1 3 2 3 3 4 3 2 4" xfId="19557" xr:uid="{519F03E1-F587-49B4-B8CE-E3F31E501B21}"/>
    <cellStyle name="20% - Accent1 3 2 3 3 4 3 3" xfId="19558" xr:uid="{A8213252-5D19-45F8-AE5D-006D8DA8F60B}"/>
    <cellStyle name="20% - Accent1 3 2 3 3 4 3 3 2" xfId="19559" xr:uid="{C51DAD35-E383-45F2-8B29-280DD679EAC6}"/>
    <cellStyle name="20% - Accent1 3 2 3 3 4 3 3 2 2" xfId="19560" xr:uid="{37B51909-0F6D-4E6B-B56A-CA11979CCC73}"/>
    <cellStyle name="20% - Accent1 3 2 3 3 4 3 3 2 2 2" xfId="19561" xr:uid="{21048E21-F8F6-4155-880E-26071FFC71B3}"/>
    <cellStyle name="20% - Accent1 3 2 3 3 4 3 3 2 3" xfId="19562" xr:uid="{22F32D63-58DD-492E-8657-5842F2A68737}"/>
    <cellStyle name="20% - Accent1 3 2 3 3 4 3 3 3" xfId="19563" xr:uid="{480FE24D-448D-4CA8-A577-B1D935208209}"/>
    <cellStyle name="20% - Accent1 3 2 3 3 4 3 3 3 2" xfId="19564" xr:uid="{7C6E483B-9A48-4112-AE22-0BF4976EB01A}"/>
    <cellStyle name="20% - Accent1 3 2 3 3 4 3 3 4" xfId="19565" xr:uid="{B971C4CF-A788-4009-ABD8-6594BA486219}"/>
    <cellStyle name="20% - Accent1 3 2 3 3 4 3 4" xfId="19566" xr:uid="{CD42B629-D9C3-4034-BAA1-B39E610869D4}"/>
    <cellStyle name="20% - Accent1 3 2 3 3 4 3 4 2" xfId="19567" xr:uid="{0B32C00A-3EDC-4893-A235-FD3878643A7B}"/>
    <cellStyle name="20% - Accent1 3 2 3 3 4 3 4 2 2" xfId="19568" xr:uid="{E2FAA20C-F9E9-4795-82BE-E6F02D87899B}"/>
    <cellStyle name="20% - Accent1 3 2 3 3 4 3 4 2 2 2" xfId="19569" xr:uid="{CFAC7ADF-B4F1-4F20-8340-49023AB06F75}"/>
    <cellStyle name="20% - Accent1 3 2 3 3 4 3 4 2 3" xfId="19570" xr:uid="{A92FEBD7-98FA-47C1-90E8-8827B1FC23E2}"/>
    <cellStyle name="20% - Accent1 3 2 3 3 4 3 4 3" xfId="19571" xr:uid="{703D6802-3F5F-4777-B900-A7B9DFE4E1DB}"/>
    <cellStyle name="20% - Accent1 3 2 3 3 4 3 4 3 2" xfId="19572" xr:uid="{60DD0204-5D68-4306-AD20-8ED165BAB8C4}"/>
    <cellStyle name="20% - Accent1 3 2 3 3 4 3 4 4" xfId="19573" xr:uid="{88A26DF7-4BBE-4DE7-B18E-3EBDF2141F73}"/>
    <cellStyle name="20% - Accent1 3 2 3 3 4 3 5" xfId="19574" xr:uid="{882E7998-3780-45EA-8DE7-21D7A2BFBC58}"/>
    <cellStyle name="20% - Accent1 3 2 3 3 4 3 5 2" xfId="19575" xr:uid="{13276829-1019-40E8-9516-4F287C84FA4E}"/>
    <cellStyle name="20% - Accent1 3 2 3 3 4 3 5 2 2" xfId="19576" xr:uid="{82E5E5BF-4885-4472-A269-5FFD4A234B31}"/>
    <cellStyle name="20% - Accent1 3 2 3 3 4 3 5 3" xfId="19577" xr:uid="{FB185FA5-B2DB-4424-8BEF-8EEB7EFE6AB3}"/>
    <cellStyle name="20% - Accent1 3 2 3 3 4 3 6" xfId="19578" xr:uid="{1AF3FDB4-A358-4C64-BC39-598DC4BB6E2D}"/>
    <cellStyle name="20% - Accent1 3 2 3 3 4 3 6 2" xfId="19579" xr:uid="{39B6580B-964D-4E30-9DEC-739B306BBDB3}"/>
    <cellStyle name="20% - Accent1 3 2 3 3 4 3 6 2 2" xfId="19580" xr:uid="{50A2CA6B-FE36-449A-B44B-2EA40F7146CE}"/>
    <cellStyle name="20% - Accent1 3 2 3 3 4 3 6 3" xfId="19581" xr:uid="{B5149901-A231-49D1-BF14-655FD1025593}"/>
    <cellStyle name="20% - Accent1 3 2 3 3 4 3 7" xfId="19582" xr:uid="{ACCBED20-B7D0-41C6-9C9B-8D7E0A53D1D2}"/>
    <cellStyle name="20% - Accent1 3 2 3 3 4 3 7 2" xfId="19583" xr:uid="{B78A4705-CD8A-458B-A620-FB822BE1B9F7}"/>
    <cellStyle name="20% - Accent1 3 2 3 3 4 3 8" xfId="19584" xr:uid="{899281EA-9D29-436D-A8C8-1F528358D865}"/>
    <cellStyle name="20% - Accent1 3 2 3 3 4 3 8 2" xfId="19585" xr:uid="{FE81CE69-0AAB-4857-B4D9-B84DB7F77A1A}"/>
    <cellStyle name="20% - Accent1 3 2 3 3 4 3 9" xfId="19586" xr:uid="{AAF2D71D-176C-48E8-9F5C-28F3096444FD}"/>
    <cellStyle name="20% - Accent1 3 2 3 3 4 4" xfId="19587" xr:uid="{4D9C78A9-1BA5-4E58-B788-C99C97078287}"/>
    <cellStyle name="20% - Accent1 3 2 3 3 4 4 2" xfId="19588" xr:uid="{DE4A06AD-5ACD-421A-A8CA-39C7060C533E}"/>
    <cellStyle name="20% - Accent1 3 2 3 3 4 4 2 2" xfId="19589" xr:uid="{4D9C4CCA-8EAC-4624-95C3-6B68FD5B70CB}"/>
    <cellStyle name="20% - Accent1 3 2 3 3 4 4 2 2 2" xfId="19590" xr:uid="{DA39AA47-F85F-402C-B2D7-0E7B3DE72FF9}"/>
    <cellStyle name="20% - Accent1 3 2 3 3 4 4 2 3" xfId="19591" xr:uid="{E1E44CBD-5324-49C0-BF18-E3E84945B534}"/>
    <cellStyle name="20% - Accent1 3 2 3 3 4 4 3" xfId="19592" xr:uid="{02322E94-20BB-4B5A-845A-08C2905B45C9}"/>
    <cellStyle name="20% - Accent1 3 2 3 3 4 4 3 2" xfId="19593" xr:uid="{936A3CB4-0EF0-462A-8F47-AF2BD6B0B2FE}"/>
    <cellStyle name="20% - Accent1 3 2 3 3 4 4 4" xfId="19594" xr:uid="{CBB01885-9757-48BC-95DD-A734B6C3092F}"/>
    <cellStyle name="20% - Accent1 3 2 3 3 4 5" xfId="19595" xr:uid="{79913CD7-CA65-4D2A-8DFD-6E5251501FD7}"/>
    <cellStyle name="20% - Accent1 3 2 3 3 4 5 2" xfId="19596" xr:uid="{BE2808F1-09B2-477C-9683-6C08C45CCBB2}"/>
    <cellStyle name="20% - Accent1 3 2 3 3 4 5 2 2" xfId="19597" xr:uid="{7D630ACD-C98C-45DB-AC99-8897A1224520}"/>
    <cellStyle name="20% - Accent1 3 2 3 3 4 5 2 2 2" xfId="19598" xr:uid="{6F676C21-2FE7-4132-AB82-9DB8494DC0D6}"/>
    <cellStyle name="20% - Accent1 3 2 3 3 4 5 2 3" xfId="19599" xr:uid="{FEDED3A7-FAD2-4FFD-864D-EE27B32BCB80}"/>
    <cellStyle name="20% - Accent1 3 2 3 3 4 5 3" xfId="19600" xr:uid="{8E2889C5-6289-420D-8D89-ED24259E3CF3}"/>
    <cellStyle name="20% - Accent1 3 2 3 3 4 5 3 2" xfId="19601" xr:uid="{AEB11E15-63D4-41C5-B6D4-EDDB073A088F}"/>
    <cellStyle name="20% - Accent1 3 2 3 3 4 5 4" xfId="19602" xr:uid="{9B5E3438-9593-4903-BCCC-4EA20260532A}"/>
    <cellStyle name="20% - Accent1 3 2 3 3 4 6" xfId="19603" xr:uid="{2C9DA084-5819-4320-9806-AE12145FEB40}"/>
    <cellStyle name="20% - Accent1 3 2 3 3 4 6 2" xfId="19604" xr:uid="{75B60119-1233-4B5A-A5D5-6C79EF95E046}"/>
    <cellStyle name="20% - Accent1 3 2 3 3 4 6 2 2" xfId="19605" xr:uid="{E3DB0CAE-FDBB-4DAC-BC82-2ED38D0C2A22}"/>
    <cellStyle name="20% - Accent1 3 2 3 3 4 6 2 2 2" xfId="19606" xr:uid="{503B2564-0E58-440D-A43E-1602F3529874}"/>
    <cellStyle name="20% - Accent1 3 2 3 3 4 6 2 3" xfId="19607" xr:uid="{EEABA57A-A51F-4281-BA89-1AAB98E80AAF}"/>
    <cellStyle name="20% - Accent1 3 2 3 3 4 6 3" xfId="19608" xr:uid="{0A410E40-2AA2-4325-AB32-6B5E5E43F974}"/>
    <cellStyle name="20% - Accent1 3 2 3 3 4 6 3 2" xfId="19609" xr:uid="{418E4C54-5DE1-4019-966B-6835CE03D567}"/>
    <cellStyle name="20% - Accent1 3 2 3 3 4 6 4" xfId="19610" xr:uid="{FE706E55-CCB2-488B-A505-94C854019EAD}"/>
    <cellStyle name="20% - Accent1 3 2 3 3 4 7" xfId="19611" xr:uid="{517CD4BD-CDEC-4A10-A2E6-77907CD8408C}"/>
    <cellStyle name="20% - Accent1 3 2 3 3 4 7 2" xfId="19612" xr:uid="{A858D94A-367B-4196-94B3-D5538B40CC69}"/>
    <cellStyle name="20% - Accent1 3 2 3 3 4 7 2 2" xfId="19613" xr:uid="{2926CEE0-39FB-47E1-A60E-9DC0B3CBF0BE}"/>
    <cellStyle name="20% - Accent1 3 2 3 3 4 7 3" xfId="19614" xr:uid="{01B531D9-5326-4B6D-BF71-3959CAA5CA7D}"/>
    <cellStyle name="20% - Accent1 3 2 3 3 4 8" xfId="19615" xr:uid="{83E585ED-15FE-48C1-8B6E-79942CB95A50}"/>
    <cellStyle name="20% - Accent1 3 2 3 3 4 8 2" xfId="19616" xr:uid="{F50C424F-B62B-4F0E-A302-9C05405E0E97}"/>
    <cellStyle name="20% - Accent1 3 2 3 3 4 8 2 2" xfId="19617" xr:uid="{27CF2690-F705-46F7-BDB6-0F5BFDD9D04E}"/>
    <cellStyle name="20% - Accent1 3 2 3 3 4 8 3" xfId="19618" xr:uid="{6A3066E1-7F29-4076-9C3A-246DE2A8438E}"/>
    <cellStyle name="20% - Accent1 3 2 3 3 4 9" xfId="19619" xr:uid="{686EAE28-2BD6-48C6-85FD-FBBDACA3507A}"/>
    <cellStyle name="20% - Accent1 3 2 3 3 4 9 2" xfId="19620" xr:uid="{7E69B370-C502-4820-B242-3CF092671DE4}"/>
    <cellStyle name="20% - Accent1 3 2 3 3 5" xfId="19621" xr:uid="{BDC45448-1871-4101-A225-D864DD3CFE44}"/>
    <cellStyle name="20% - Accent1 3 2 3 3 5 2" xfId="19622" xr:uid="{177CF8EE-CB0D-4C72-B5F3-E78D9AF1E98D}"/>
    <cellStyle name="20% - Accent1 3 2 3 3 5 2 2" xfId="19623" xr:uid="{B74C1B7B-54B4-4EC1-A151-1F6FC70E029A}"/>
    <cellStyle name="20% - Accent1 3 2 3 3 5 2 2 2" xfId="19624" xr:uid="{078D78E3-637C-4995-A2E7-EBF372F87652}"/>
    <cellStyle name="20% - Accent1 3 2 3 3 5 2 2 2 2" xfId="19625" xr:uid="{F2AEE153-C571-49FE-B666-1B5F6793EF3F}"/>
    <cellStyle name="20% - Accent1 3 2 3 3 5 2 2 3" xfId="19626" xr:uid="{AF757B07-95FC-45DA-AFC2-6DB6CEA97055}"/>
    <cellStyle name="20% - Accent1 3 2 3 3 5 2 3" xfId="19627" xr:uid="{E3A4ADFD-3E8D-41CF-A055-B5C39416237C}"/>
    <cellStyle name="20% - Accent1 3 2 3 3 5 2 3 2" xfId="19628" xr:uid="{007D1BDF-1B09-4780-880E-28E0263742BA}"/>
    <cellStyle name="20% - Accent1 3 2 3 3 5 2 4" xfId="19629" xr:uid="{8F331A56-82E2-4043-AE7C-F07E499D9727}"/>
    <cellStyle name="20% - Accent1 3 2 3 3 5 3" xfId="19630" xr:uid="{22840687-1AA2-4B66-8750-868BD1BC46B0}"/>
    <cellStyle name="20% - Accent1 3 2 3 3 5 3 2" xfId="19631" xr:uid="{A61DC073-61C3-4057-8011-FC89833486C7}"/>
    <cellStyle name="20% - Accent1 3 2 3 3 5 3 2 2" xfId="19632" xr:uid="{EFD5785F-8987-4AB0-9091-30DCF343728C}"/>
    <cellStyle name="20% - Accent1 3 2 3 3 5 3 2 2 2" xfId="19633" xr:uid="{A336FB01-B884-485F-99B1-93FDCCBC1FCA}"/>
    <cellStyle name="20% - Accent1 3 2 3 3 5 3 2 3" xfId="19634" xr:uid="{FA68B03F-29DF-45E1-AE0D-02CD918B7024}"/>
    <cellStyle name="20% - Accent1 3 2 3 3 5 3 3" xfId="19635" xr:uid="{A071E1AA-3B34-4017-B56F-16B573ABDEAA}"/>
    <cellStyle name="20% - Accent1 3 2 3 3 5 3 3 2" xfId="19636" xr:uid="{11BECD33-8CBD-4F50-947F-85DE4B2A38EF}"/>
    <cellStyle name="20% - Accent1 3 2 3 3 5 3 4" xfId="19637" xr:uid="{2F1959C9-2943-4AC0-B555-B73C2DFB5D98}"/>
    <cellStyle name="20% - Accent1 3 2 3 3 5 4" xfId="19638" xr:uid="{4DB0B1EC-C85B-4D45-A83F-BF7E4D1281E8}"/>
    <cellStyle name="20% - Accent1 3 2 3 3 5 4 2" xfId="19639" xr:uid="{6410AAD1-8A6D-425C-93FC-2F2F998ACA4D}"/>
    <cellStyle name="20% - Accent1 3 2 3 3 5 4 2 2" xfId="19640" xr:uid="{33187A6B-9EDF-4927-ABD8-8E30D93B353F}"/>
    <cellStyle name="20% - Accent1 3 2 3 3 5 4 2 2 2" xfId="19641" xr:uid="{8337792C-75FA-4104-ADDA-AD1EE84BDB87}"/>
    <cellStyle name="20% - Accent1 3 2 3 3 5 4 2 3" xfId="19642" xr:uid="{D5DDC119-A837-4B4C-BBCA-AF2E384271AC}"/>
    <cellStyle name="20% - Accent1 3 2 3 3 5 4 3" xfId="19643" xr:uid="{5E8C4288-FD8F-4509-8AFF-07DF7A6A9C92}"/>
    <cellStyle name="20% - Accent1 3 2 3 3 5 4 3 2" xfId="19644" xr:uid="{52E26179-5C23-431B-B52B-C43A6F545CEE}"/>
    <cellStyle name="20% - Accent1 3 2 3 3 5 4 4" xfId="19645" xr:uid="{C74603A8-FDC3-40C1-85A5-F398079B1187}"/>
    <cellStyle name="20% - Accent1 3 2 3 3 5 5" xfId="19646" xr:uid="{C1ACBFC7-6E43-4AC2-A190-C5174A2D24E0}"/>
    <cellStyle name="20% - Accent1 3 2 3 3 5 5 2" xfId="19647" xr:uid="{F548AD16-8081-4F15-A55F-28A3BFD12B7C}"/>
    <cellStyle name="20% - Accent1 3 2 3 3 5 5 2 2" xfId="19648" xr:uid="{CEEDA366-BF4F-47A4-867B-30820695665E}"/>
    <cellStyle name="20% - Accent1 3 2 3 3 5 5 3" xfId="19649" xr:uid="{8DA085CF-BEA8-4830-8D87-D48BF68AB7AA}"/>
    <cellStyle name="20% - Accent1 3 2 3 3 5 6" xfId="19650" xr:uid="{1E605A4B-C026-4671-9081-D3B9E8440DBE}"/>
    <cellStyle name="20% - Accent1 3 2 3 3 5 6 2" xfId="19651" xr:uid="{E530E3E1-136D-4CD1-9626-258C0483A65E}"/>
    <cellStyle name="20% - Accent1 3 2 3 3 5 6 2 2" xfId="19652" xr:uid="{2E401DE8-0CEA-4FDE-836A-87CCFBC722A1}"/>
    <cellStyle name="20% - Accent1 3 2 3 3 5 6 3" xfId="19653" xr:uid="{2D1A5A86-F848-4AA7-A561-87EE6977CE50}"/>
    <cellStyle name="20% - Accent1 3 2 3 3 5 7" xfId="19654" xr:uid="{C441B73C-64F1-416A-8A53-22C19E3178E6}"/>
    <cellStyle name="20% - Accent1 3 2 3 3 5 7 2" xfId="19655" xr:uid="{9BEEF8E6-50B8-4E8A-B83B-936F567DA699}"/>
    <cellStyle name="20% - Accent1 3 2 3 3 5 8" xfId="19656" xr:uid="{0D1E8150-AE4F-4C37-B5D2-3A10A71F4C08}"/>
    <cellStyle name="20% - Accent1 3 2 3 3 5 8 2" xfId="19657" xr:uid="{D3697F5F-305C-44D2-A0BB-C5547B5E4B9E}"/>
    <cellStyle name="20% - Accent1 3 2 3 3 5 9" xfId="19658" xr:uid="{5A1EFFEE-5458-4FED-B2E8-D4B4F2F9FFD0}"/>
    <cellStyle name="20% - Accent1 3 2 3 3 6" xfId="19659" xr:uid="{CD224902-A21A-4F8E-93D2-2C952514F6F7}"/>
    <cellStyle name="20% - Accent1 3 2 3 3 6 2" xfId="19660" xr:uid="{40E189B8-14A9-4C3B-B641-0068813AA0B8}"/>
    <cellStyle name="20% - Accent1 3 2 3 3 6 2 2" xfId="19661" xr:uid="{A7FB9A40-E660-4EDA-BCEA-302DBD27FD26}"/>
    <cellStyle name="20% - Accent1 3 2 3 3 6 2 2 2" xfId="19662" xr:uid="{F0EBACC2-E083-43ED-9DDD-4BDCB6D754C6}"/>
    <cellStyle name="20% - Accent1 3 2 3 3 6 2 2 2 2" xfId="19663" xr:uid="{0500B5CD-A34E-4A9B-8057-181C08BF3E02}"/>
    <cellStyle name="20% - Accent1 3 2 3 3 6 2 2 3" xfId="19664" xr:uid="{4DB9224B-5CA1-4E4C-B0C6-A892F3BF3DA8}"/>
    <cellStyle name="20% - Accent1 3 2 3 3 6 2 3" xfId="19665" xr:uid="{D2C7FC01-8766-4B74-96C2-9C86E4A80F01}"/>
    <cellStyle name="20% - Accent1 3 2 3 3 6 2 3 2" xfId="19666" xr:uid="{07F2DAD7-E684-479F-9A10-C0ED56D901E7}"/>
    <cellStyle name="20% - Accent1 3 2 3 3 6 2 4" xfId="19667" xr:uid="{FB5B659B-79B8-4571-ACC6-1F5373F0DFE9}"/>
    <cellStyle name="20% - Accent1 3 2 3 3 6 3" xfId="19668" xr:uid="{CC72F5E0-311B-4026-A20C-0273B52F03D7}"/>
    <cellStyle name="20% - Accent1 3 2 3 3 6 3 2" xfId="19669" xr:uid="{5554616E-5DFB-490B-9C86-5773174F8DE7}"/>
    <cellStyle name="20% - Accent1 3 2 3 3 6 3 2 2" xfId="19670" xr:uid="{1CA6C21C-3016-4DE0-94A7-4EECB83B298B}"/>
    <cellStyle name="20% - Accent1 3 2 3 3 6 3 2 2 2" xfId="19671" xr:uid="{F02ACB28-1162-4B53-9913-ADAF9EE3310F}"/>
    <cellStyle name="20% - Accent1 3 2 3 3 6 3 2 3" xfId="19672" xr:uid="{AAC8B489-47F0-4BA0-ABAB-48CA342951B2}"/>
    <cellStyle name="20% - Accent1 3 2 3 3 6 3 3" xfId="19673" xr:uid="{D6655F68-EDE5-4C2C-9B5E-D63BB90EA597}"/>
    <cellStyle name="20% - Accent1 3 2 3 3 6 3 3 2" xfId="19674" xr:uid="{075F1EB9-0D57-439F-AC7E-B96C1EB49B84}"/>
    <cellStyle name="20% - Accent1 3 2 3 3 6 3 4" xfId="19675" xr:uid="{66399F70-E2AE-4B7E-A95A-EB8B47076F57}"/>
    <cellStyle name="20% - Accent1 3 2 3 3 6 4" xfId="19676" xr:uid="{6DE7EC34-CB93-454D-8161-FD1443C53C54}"/>
    <cellStyle name="20% - Accent1 3 2 3 3 6 4 2" xfId="19677" xr:uid="{AAD85BD8-3AAD-4883-A79E-CEF6A7C69C45}"/>
    <cellStyle name="20% - Accent1 3 2 3 3 6 4 2 2" xfId="19678" xr:uid="{87FD1757-F7C7-4959-8A46-CEB919445F08}"/>
    <cellStyle name="20% - Accent1 3 2 3 3 6 4 2 2 2" xfId="19679" xr:uid="{4051085E-DC1B-4FCC-A3D9-5BC898F62CBD}"/>
    <cellStyle name="20% - Accent1 3 2 3 3 6 4 2 3" xfId="19680" xr:uid="{FE513476-61D0-43C6-8C9A-61A0E8EF5741}"/>
    <cellStyle name="20% - Accent1 3 2 3 3 6 4 3" xfId="19681" xr:uid="{AF8A960A-DD7F-4ECD-9EEB-A7F13A45EB3D}"/>
    <cellStyle name="20% - Accent1 3 2 3 3 6 4 3 2" xfId="19682" xr:uid="{8CE5E847-EBBB-48F0-9C6B-D64AAC371F46}"/>
    <cellStyle name="20% - Accent1 3 2 3 3 6 4 4" xfId="19683" xr:uid="{0157990F-102C-4204-A84D-C8D982F87469}"/>
    <cellStyle name="20% - Accent1 3 2 3 3 6 5" xfId="19684" xr:uid="{716F9323-15A1-43D5-83B6-2CD74806D7DD}"/>
    <cellStyle name="20% - Accent1 3 2 3 3 6 5 2" xfId="19685" xr:uid="{BEED3C21-8E22-44F5-A295-850C883E7F55}"/>
    <cellStyle name="20% - Accent1 3 2 3 3 6 5 2 2" xfId="19686" xr:uid="{D629ABE1-9E6E-4472-8EC6-A402C217162F}"/>
    <cellStyle name="20% - Accent1 3 2 3 3 6 5 3" xfId="19687" xr:uid="{EB06248B-6455-4FC2-90AD-E89A63B136D6}"/>
    <cellStyle name="20% - Accent1 3 2 3 3 6 6" xfId="19688" xr:uid="{51220961-FDB9-4076-91F0-F05EE3DA78E8}"/>
    <cellStyle name="20% - Accent1 3 2 3 3 6 6 2" xfId="19689" xr:uid="{EB6ED80D-D624-4803-899D-DF7BC12AAD3B}"/>
    <cellStyle name="20% - Accent1 3 2 3 3 6 6 2 2" xfId="19690" xr:uid="{BC78A432-F19F-4103-8947-E741DCEAC359}"/>
    <cellStyle name="20% - Accent1 3 2 3 3 6 6 3" xfId="19691" xr:uid="{88B19DB0-798C-4E0E-B27A-0B08CE5472BC}"/>
    <cellStyle name="20% - Accent1 3 2 3 3 6 7" xfId="19692" xr:uid="{ED5DE04E-0099-49CF-9076-E6D57FF7C600}"/>
    <cellStyle name="20% - Accent1 3 2 3 3 6 7 2" xfId="19693" xr:uid="{48B6F837-814D-4D25-90C0-F82144AA53F1}"/>
    <cellStyle name="20% - Accent1 3 2 3 3 6 8" xfId="19694" xr:uid="{62958CBF-66A1-4BB9-AD1E-6E65652C2063}"/>
    <cellStyle name="20% - Accent1 3 2 3 3 6 8 2" xfId="19695" xr:uid="{FD8E2718-C2A0-4F8D-8A41-166EA39EC34D}"/>
    <cellStyle name="20% - Accent1 3 2 3 3 6 9" xfId="19696" xr:uid="{BA6DA211-7AEE-46EA-909B-9F5C66E863B9}"/>
    <cellStyle name="20% - Accent1 3 2 3 3 7" xfId="19697" xr:uid="{9EA7793A-C2EF-4FCE-9368-5D9569CCD84D}"/>
    <cellStyle name="20% - Accent1 3 2 3 3 7 2" xfId="19698" xr:uid="{3C1642B5-EAEB-4746-8EEB-AB8E92870F69}"/>
    <cellStyle name="20% - Accent1 3 2 3 3 7 2 2" xfId="19699" xr:uid="{99EC1B20-D284-43B1-BE93-E3304E9D3C53}"/>
    <cellStyle name="20% - Accent1 3 2 3 3 7 2 2 2" xfId="19700" xr:uid="{73467410-D281-4DBF-AA64-3B265564B516}"/>
    <cellStyle name="20% - Accent1 3 2 3 3 7 2 3" xfId="19701" xr:uid="{8A8E796B-40C4-48FD-9633-3B72F8FC1699}"/>
    <cellStyle name="20% - Accent1 3 2 3 3 7 3" xfId="19702" xr:uid="{5B1619D3-DD9E-49A7-9571-94A2F0339794}"/>
    <cellStyle name="20% - Accent1 3 2 3 3 7 3 2" xfId="19703" xr:uid="{5EC86725-2363-4B5F-BD06-E2C0E4667E31}"/>
    <cellStyle name="20% - Accent1 3 2 3 3 7 4" xfId="19704" xr:uid="{978C2847-CC64-42F5-828F-1B7C6BACE8DB}"/>
    <cellStyle name="20% - Accent1 3 2 3 3 8" xfId="19705" xr:uid="{0D06436E-E95B-4A38-B9E9-0B06D12EAC06}"/>
    <cellStyle name="20% - Accent1 3 2 3 3 8 2" xfId="19706" xr:uid="{3791E4F9-D315-4E6D-9C1B-49BCA0D565B2}"/>
    <cellStyle name="20% - Accent1 3 2 3 3 8 2 2" xfId="19707" xr:uid="{B1225E69-CBD8-4B02-856F-16411751E952}"/>
    <cellStyle name="20% - Accent1 3 2 3 3 8 2 2 2" xfId="19708" xr:uid="{7B6850A5-E187-465A-83AF-C6BF64259910}"/>
    <cellStyle name="20% - Accent1 3 2 3 3 8 2 3" xfId="19709" xr:uid="{A471B85C-B6EB-47F3-A09C-96ACF0020B5C}"/>
    <cellStyle name="20% - Accent1 3 2 3 3 8 3" xfId="19710" xr:uid="{D166C582-157E-42EE-9E89-C3C14CD372F2}"/>
    <cellStyle name="20% - Accent1 3 2 3 3 8 3 2" xfId="19711" xr:uid="{A1358E1D-CC88-4D15-A76F-09455F7ED44C}"/>
    <cellStyle name="20% - Accent1 3 2 3 3 8 4" xfId="19712" xr:uid="{BF411FE1-67D5-4C28-BDD4-9FD275CBDFF4}"/>
    <cellStyle name="20% - Accent1 3 2 3 3 9" xfId="19713" xr:uid="{FD2D3FE5-3156-487B-9EAC-D42E3EF8C8F4}"/>
    <cellStyle name="20% - Accent1 3 2 3 3 9 2" xfId="19714" xr:uid="{2F3B5BFA-B330-418A-84CB-34D9EEF893C4}"/>
    <cellStyle name="20% - Accent1 3 2 3 3 9 2 2" xfId="19715" xr:uid="{E3EC5B48-CB6D-47F7-9625-A019125F64EB}"/>
    <cellStyle name="20% - Accent1 3 2 3 3 9 2 2 2" xfId="19716" xr:uid="{EF1DC88F-C43A-4021-8FA1-D8D1797FA73C}"/>
    <cellStyle name="20% - Accent1 3 2 3 3 9 2 3" xfId="19717" xr:uid="{66CABABE-69E6-43A5-AB0B-9CC457790DD4}"/>
    <cellStyle name="20% - Accent1 3 2 3 3 9 3" xfId="19718" xr:uid="{3F030D67-909D-4907-87BC-F5BC4679F3AB}"/>
    <cellStyle name="20% - Accent1 3 2 3 3 9 3 2" xfId="19719" xr:uid="{A55721BC-2258-4137-9C39-C4FDFCE01AE1}"/>
    <cellStyle name="20% - Accent1 3 2 3 3 9 4" xfId="19720" xr:uid="{F43DE9E7-5F79-401A-B4A7-76AD4715E8B8}"/>
    <cellStyle name="20% - Accent1 3 2 3 4" xfId="19721" xr:uid="{80C8C77F-8829-41FA-BE36-06E2D205BBB1}"/>
    <cellStyle name="20% - Accent1 3 2 3 4 10" xfId="19722" xr:uid="{F26921BD-24EA-4B07-A1F3-3736FD15058B}"/>
    <cellStyle name="20% - Accent1 3 2 3 4 10 2" xfId="19723" xr:uid="{9B8838F6-7CF6-4148-97A8-C941BE993115}"/>
    <cellStyle name="20% - Accent1 3 2 3 4 11" xfId="19724" xr:uid="{3786163C-718F-4A8E-AEB3-51ACD3E8862D}"/>
    <cellStyle name="20% - Accent1 3 2 3 4 2" xfId="19725" xr:uid="{7BA29993-FDC7-4250-8561-E402FC68A216}"/>
    <cellStyle name="20% - Accent1 3 2 3 4 2 2" xfId="19726" xr:uid="{3E791F95-19DA-48D6-91EC-FA798F7E425C}"/>
    <cellStyle name="20% - Accent1 3 2 3 4 2 2 2" xfId="19727" xr:uid="{7A84D477-F697-427F-9521-4391CB1A86B3}"/>
    <cellStyle name="20% - Accent1 3 2 3 4 2 2 2 2" xfId="19728" xr:uid="{BBEDE017-1841-4010-8CCD-37E655F12933}"/>
    <cellStyle name="20% - Accent1 3 2 3 4 2 2 2 2 2" xfId="19729" xr:uid="{10B6161F-E646-4F93-AD4F-59256E9C47A0}"/>
    <cellStyle name="20% - Accent1 3 2 3 4 2 2 2 3" xfId="19730" xr:uid="{A61F3D6C-6735-4441-BDFF-3A5A91252638}"/>
    <cellStyle name="20% - Accent1 3 2 3 4 2 2 3" xfId="19731" xr:uid="{0109102B-A8E3-46DD-BB16-B7DD6EECA5EA}"/>
    <cellStyle name="20% - Accent1 3 2 3 4 2 2 3 2" xfId="19732" xr:uid="{02C27442-834F-4C61-AB8C-AA4CDCB3BA65}"/>
    <cellStyle name="20% - Accent1 3 2 3 4 2 2 4" xfId="19733" xr:uid="{B8312E35-1372-4022-85F2-FDD83D6CDEA0}"/>
    <cellStyle name="20% - Accent1 3 2 3 4 2 3" xfId="19734" xr:uid="{4C01864D-2AB9-49A3-940D-2315003A6200}"/>
    <cellStyle name="20% - Accent1 3 2 3 4 2 3 2" xfId="19735" xr:uid="{C611A642-F579-4DFF-91A8-022888A27FB7}"/>
    <cellStyle name="20% - Accent1 3 2 3 4 2 3 2 2" xfId="19736" xr:uid="{A766F11B-AC41-4E9B-95A3-DC1022BE6E46}"/>
    <cellStyle name="20% - Accent1 3 2 3 4 2 3 2 2 2" xfId="19737" xr:uid="{52394B09-EA64-4DE8-B61D-FF0D4AD94609}"/>
    <cellStyle name="20% - Accent1 3 2 3 4 2 3 2 3" xfId="19738" xr:uid="{8B4E6F80-2E60-466E-B4AF-0806EB26E5D9}"/>
    <cellStyle name="20% - Accent1 3 2 3 4 2 3 3" xfId="19739" xr:uid="{C6F77639-F66D-4BE4-B515-EF8BBE238D5B}"/>
    <cellStyle name="20% - Accent1 3 2 3 4 2 3 3 2" xfId="19740" xr:uid="{BE9C1599-284E-469B-A219-AEB33469421E}"/>
    <cellStyle name="20% - Accent1 3 2 3 4 2 3 4" xfId="19741" xr:uid="{C580EFC1-4845-4F69-B0EF-9C27D7BA1E1D}"/>
    <cellStyle name="20% - Accent1 3 2 3 4 2 4" xfId="19742" xr:uid="{0684F517-F637-4159-8608-F9719638C8A7}"/>
    <cellStyle name="20% - Accent1 3 2 3 4 2 4 2" xfId="19743" xr:uid="{8C6E187B-5FA3-4C59-BDA2-C729A37AA9BD}"/>
    <cellStyle name="20% - Accent1 3 2 3 4 2 4 2 2" xfId="19744" xr:uid="{659C5A24-8614-4251-885D-C1657F686C76}"/>
    <cellStyle name="20% - Accent1 3 2 3 4 2 4 2 2 2" xfId="19745" xr:uid="{27CB8A12-F708-4CD1-8759-6B96FA3216B3}"/>
    <cellStyle name="20% - Accent1 3 2 3 4 2 4 2 3" xfId="19746" xr:uid="{2686BB48-C135-40B1-9400-CB63695DBB50}"/>
    <cellStyle name="20% - Accent1 3 2 3 4 2 4 3" xfId="19747" xr:uid="{E7077029-AA94-477E-A990-FDD4EB1B26D2}"/>
    <cellStyle name="20% - Accent1 3 2 3 4 2 4 3 2" xfId="19748" xr:uid="{0F4CA0E1-27F7-4848-8FBF-8214412593B9}"/>
    <cellStyle name="20% - Accent1 3 2 3 4 2 4 4" xfId="19749" xr:uid="{20464479-0D61-46DA-AFCE-48C5921D17A4}"/>
    <cellStyle name="20% - Accent1 3 2 3 4 2 5" xfId="19750" xr:uid="{3DE0BF46-1CD0-4F7F-8332-EECE913D0D28}"/>
    <cellStyle name="20% - Accent1 3 2 3 4 2 5 2" xfId="19751" xr:uid="{7CFA27EC-9B02-4239-87FD-4FFDD392E845}"/>
    <cellStyle name="20% - Accent1 3 2 3 4 2 5 2 2" xfId="19752" xr:uid="{85C2F285-3659-445F-BDB9-AA1920B1C60D}"/>
    <cellStyle name="20% - Accent1 3 2 3 4 2 5 3" xfId="19753" xr:uid="{350274EF-4CC0-443D-B8E0-E7B9DD7AC9E0}"/>
    <cellStyle name="20% - Accent1 3 2 3 4 2 6" xfId="19754" xr:uid="{CB5EF5D5-E860-4761-B0B8-5470797D5724}"/>
    <cellStyle name="20% - Accent1 3 2 3 4 2 6 2" xfId="19755" xr:uid="{C47DBCE0-14CF-4BD7-82A2-F15B95FAF6E5}"/>
    <cellStyle name="20% - Accent1 3 2 3 4 2 6 2 2" xfId="19756" xr:uid="{D6A74D02-0A34-480B-BE6A-E03AD3C605AD}"/>
    <cellStyle name="20% - Accent1 3 2 3 4 2 6 3" xfId="19757" xr:uid="{E4585231-1E07-402A-9582-580808521D44}"/>
    <cellStyle name="20% - Accent1 3 2 3 4 2 7" xfId="19758" xr:uid="{B2456124-35B9-4320-9CE1-DEDB5BA5AE83}"/>
    <cellStyle name="20% - Accent1 3 2 3 4 2 7 2" xfId="19759" xr:uid="{C58831DE-8BC6-47A4-90FF-AFFF6B657777}"/>
    <cellStyle name="20% - Accent1 3 2 3 4 2 8" xfId="19760" xr:uid="{0053B753-6455-47E2-AFD8-286A899B0D52}"/>
    <cellStyle name="20% - Accent1 3 2 3 4 2 8 2" xfId="19761" xr:uid="{D76F1617-534C-4696-BFDE-A0C5E7A15688}"/>
    <cellStyle name="20% - Accent1 3 2 3 4 2 9" xfId="19762" xr:uid="{0E31D204-F27E-49EF-8D30-BD1EDCEA1275}"/>
    <cellStyle name="20% - Accent1 3 2 3 4 3" xfId="19763" xr:uid="{B0FEC929-3403-4BAF-9DCA-FCB2D37563A6}"/>
    <cellStyle name="20% - Accent1 3 2 3 4 3 2" xfId="19764" xr:uid="{E62A195B-0320-4ECD-9693-5DB8BE7CFCA3}"/>
    <cellStyle name="20% - Accent1 3 2 3 4 3 2 2" xfId="19765" xr:uid="{7B4D9CB8-04E9-4A57-B007-1538EE555338}"/>
    <cellStyle name="20% - Accent1 3 2 3 4 3 2 2 2" xfId="19766" xr:uid="{0DE5647F-B21D-4E8E-A034-467D0198C012}"/>
    <cellStyle name="20% - Accent1 3 2 3 4 3 2 2 2 2" xfId="19767" xr:uid="{F62FC93C-D827-4D91-80C9-68F10014A29D}"/>
    <cellStyle name="20% - Accent1 3 2 3 4 3 2 2 3" xfId="19768" xr:uid="{967A60A0-5780-4C6C-A272-3DF1BCDA662C}"/>
    <cellStyle name="20% - Accent1 3 2 3 4 3 2 3" xfId="19769" xr:uid="{AF377D42-77F7-4011-AA27-07DE0A8A4A4C}"/>
    <cellStyle name="20% - Accent1 3 2 3 4 3 2 3 2" xfId="19770" xr:uid="{1E4441A2-8087-4994-AB2E-B85B65236EBB}"/>
    <cellStyle name="20% - Accent1 3 2 3 4 3 2 4" xfId="19771" xr:uid="{7625CDD8-7BF6-45CC-8AAF-FCEF4B587331}"/>
    <cellStyle name="20% - Accent1 3 2 3 4 3 3" xfId="19772" xr:uid="{C13EB369-596B-4B18-8A64-27CD27C65B08}"/>
    <cellStyle name="20% - Accent1 3 2 3 4 3 3 2" xfId="19773" xr:uid="{67F0EC6A-DEE5-4A1D-8CB9-0909084A576B}"/>
    <cellStyle name="20% - Accent1 3 2 3 4 3 3 2 2" xfId="19774" xr:uid="{8EEE2CCE-1303-4957-8781-995A5A74DE74}"/>
    <cellStyle name="20% - Accent1 3 2 3 4 3 3 2 2 2" xfId="19775" xr:uid="{9F134191-6731-4D25-963A-16A8125EE48D}"/>
    <cellStyle name="20% - Accent1 3 2 3 4 3 3 2 3" xfId="19776" xr:uid="{456E7E61-10A7-4BBA-A17E-84EB31AF6F6C}"/>
    <cellStyle name="20% - Accent1 3 2 3 4 3 3 3" xfId="19777" xr:uid="{23B4FE4A-2866-42A2-9DD9-366D1A44DD2B}"/>
    <cellStyle name="20% - Accent1 3 2 3 4 3 3 3 2" xfId="19778" xr:uid="{E3935DC2-35DA-481F-A0A3-32B6DCDD418E}"/>
    <cellStyle name="20% - Accent1 3 2 3 4 3 3 4" xfId="19779" xr:uid="{D7A79836-43C2-4D7A-B036-12A3038DA678}"/>
    <cellStyle name="20% - Accent1 3 2 3 4 3 4" xfId="19780" xr:uid="{C87773A8-C4B8-4F94-8B15-08130DF26666}"/>
    <cellStyle name="20% - Accent1 3 2 3 4 3 4 2" xfId="19781" xr:uid="{D43DF450-E7A2-4AE6-BD0C-39493393DCD1}"/>
    <cellStyle name="20% - Accent1 3 2 3 4 3 4 2 2" xfId="19782" xr:uid="{D4C8C85D-9B38-4A48-B0A8-BF983C10A7C5}"/>
    <cellStyle name="20% - Accent1 3 2 3 4 3 4 2 2 2" xfId="19783" xr:uid="{CA6B6803-AD90-4831-9BAD-66AB921201DE}"/>
    <cellStyle name="20% - Accent1 3 2 3 4 3 4 2 3" xfId="19784" xr:uid="{7FDD534B-9A83-4FF9-8888-6FEAAA9D5A2B}"/>
    <cellStyle name="20% - Accent1 3 2 3 4 3 4 3" xfId="19785" xr:uid="{9AA98EA6-0558-4A01-98FC-1C23E46601A2}"/>
    <cellStyle name="20% - Accent1 3 2 3 4 3 4 3 2" xfId="19786" xr:uid="{B84EAFED-E672-4629-84FD-3698DE048868}"/>
    <cellStyle name="20% - Accent1 3 2 3 4 3 4 4" xfId="19787" xr:uid="{0087D409-A751-43C8-BEDA-B63C81D230D4}"/>
    <cellStyle name="20% - Accent1 3 2 3 4 3 5" xfId="19788" xr:uid="{48E6733B-F88B-42CD-ABA4-B0C06D414328}"/>
    <cellStyle name="20% - Accent1 3 2 3 4 3 5 2" xfId="19789" xr:uid="{BECAFB28-1305-4C06-AB12-454B55415B03}"/>
    <cellStyle name="20% - Accent1 3 2 3 4 3 5 2 2" xfId="19790" xr:uid="{85FEF708-C9EC-4784-BA21-DEF89FE19FA3}"/>
    <cellStyle name="20% - Accent1 3 2 3 4 3 5 3" xfId="19791" xr:uid="{F820E63E-D52F-46BF-8FE9-FC14A8CC7713}"/>
    <cellStyle name="20% - Accent1 3 2 3 4 3 6" xfId="19792" xr:uid="{DE8CDAD7-DE39-4FB1-92B9-F2E7C95816DF}"/>
    <cellStyle name="20% - Accent1 3 2 3 4 3 6 2" xfId="19793" xr:uid="{D8E9A3DA-ED1D-46FA-A3F7-0CB6DF3D325B}"/>
    <cellStyle name="20% - Accent1 3 2 3 4 3 6 2 2" xfId="19794" xr:uid="{38501F8B-AB50-4457-B775-9BB2E84939AA}"/>
    <cellStyle name="20% - Accent1 3 2 3 4 3 6 3" xfId="19795" xr:uid="{5992BE65-E340-4CB5-AA36-C89E1F7A6E2B}"/>
    <cellStyle name="20% - Accent1 3 2 3 4 3 7" xfId="19796" xr:uid="{4931D660-A914-4742-A51F-707C334D7A11}"/>
    <cellStyle name="20% - Accent1 3 2 3 4 3 7 2" xfId="19797" xr:uid="{CEC221EC-99B7-4F87-981C-6BC4FC363FD7}"/>
    <cellStyle name="20% - Accent1 3 2 3 4 3 8" xfId="19798" xr:uid="{D3142341-1CB3-4359-A928-48D3B184CB06}"/>
    <cellStyle name="20% - Accent1 3 2 3 4 3 8 2" xfId="19799" xr:uid="{3C806CAB-217B-4D68-BDC2-C74D9344DA92}"/>
    <cellStyle name="20% - Accent1 3 2 3 4 3 9" xfId="19800" xr:uid="{833B2777-46F1-42EA-AA4C-2E99C8FC6086}"/>
    <cellStyle name="20% - Accent1 3 2 3 4 4" xfId="19801" xr:uid="{E8FB01B0-1E4E-4DBC-8B1E-9FFFF8F8C3F5}"/>
    <cellStyle name="20% - Accent1 3 2 3 4 4 2" xfId="19802" xr:uid="{72A115E6-3934-4EAE-87F0-37135E2DDAD8}"/>
    <cellStyle name="20% - Accent1 3 2 3 4 4 2 2" xfId="19803" xr:uid="{EB6DEE6A-3BDC-4882-A74B-F2AF5A9D7958}"/>
    <cellStyle name="20% - Accent1 3 2 3 4 4 2 2 2" xfId="19804" xr:uid="{6F6A5FEB-60A8-4259-A071-03B9B5B72F68}"/>
    <cellStyle name="20% - Accent1 3 2 3 4 4 2 3" xfId="19805" xr:uid="{CDF4E015-DF2D-4ABE-AC32-B81914F970B7}"/>
    <cellStyle name="20% - Accent1 3 2 3 4 4 3" xfId="19806" xr:uid="{0836B2B1-D2BA-4E50-9C74-A0B58263B3A2}"/>
    <cellStyle name="20% - Accent1 3 2 3 4 4 3 2" xfId="19807" xr:uid="{1078980A-8AD0-44CE-B9D5-46629EF257B5}"/>
    <cellStyle name="20% - Accent1 3 2 3 4 4 4" xfId="19808" xr:uid="{6B0DFEDC-15E1-4EFF-82D8-91818A30CC7A}"/>
    <cellStyle name="20% - Accent1 3 2 3 4 5" xfId="19809" xr:uid="{47F47F4C-862A-47E3-829E-D27D2E893F4E}"/>
    <cellStyle name="20% - Accent1 3 2 3 4 5 2" xfId="19810" xr:uid="{15D29E7E-5DC0-4D3B-AD4D-CCAB39AD0323}"/>
    <cellStyle name="20% - Accent1 3 2 3 4 5 2 2" xfId="19811" xr:uid="{54CEEF7D-8290-48C3-AECF-5D2B6896E189}"/>
    <cellStyle name="20% - Accent1 3 2 3 4 5 2 2 2" xfId="19812" xr:uid="{F61A028C-F6D7-4D85-BA3A-13F3A1914188}"/>
    <cellStyle name="20% - Accent1 3 2 3 4 5 2 3" xfId="19813" xr:uid="{34B589D1-68DA-4F90-91EA-127A47DE3175}"/>
    <cellStyle name="20% - Accent1 3 2 3 4 5 3" xfId="19814" xr:uid="{98AE0D9D-9702-453B-AD09-4B444A867887}"/>
    <cellStyle name="20% - Accent1 3 2 3 4 5 3 2" xfId="19815" xr:uid="{B448884E-4F93-4486-8386-43CA129A13C8}"/>
    <cellStyle name="20% - Accent1 3 2 3 4 5 4" xfId="19816" xr:uid="{82AD1521-42B3-4527-8572-A7D7A0FE4A8D}"/>
    <cellStyle name="20% - Accent1 3 2 3 4 6" xfId="19817" xr:uid="{272D7B4F-69AE-49A3-9044-80B248E2E0CB}"/>
    <cellStyle name="20% - Accent1 3 2 3 4 6 2" xfId="19818" xr:uid="{72A5385F-E7CF-42BB-928A-0069CF0678DC}"/>
    <cellStyle name="20% - Accent1 3 2 3 4 6 2 2" xfId="19819" xr:uid="{882C74F5-C2C1-41CB-BEC6-6599508C50FD}"/>
    <cellStyle name="20% - Accent1 3 2 3 4 6 2 2 2" xfId="19820" xr:uid="{D1660630-680D-463F-B61C-257F0034DB1E}"/>
    <cellStyle name="20% - Accent1 3 2 3 4 6 2 3" xfId="19821" xr:uid="{0028A870-2567-4562-A569-760C1E47408C}"/>
    <cellStyle name="20% - Accent1 3 2 3 4 6 3" xfId="19822" xr:uid="{E7763458-6927-4777-B809-C25B267DBD62}"/>
    <cellStyle name="20% - Accent1 3 2 3 4 6 3 2" xfId="19823" xr:uid="{04433649-A2D8-48A5-A5AE-EE79BF4E5073}"/>
    <cellStyle name="20% - Accent1 3 2 3 4 6 4" xfId="19824" xr:uid="{D5D17DC2-C5A1-41AA-B36E-0EA13A6FC7B2}"/>
    <cellStyle name="20% - Accent1 3 2 3 4 7" xfId="19825" xr:uid="{F9651098-A2E1-4A71-A254-6BE9BB93E173}"/>
    <cellStyle name="20% - Accent1 3 2 3 4 7 2" xfId="19826" xr:uid="{D5667130-863A-4BB5-A80F-8F6FA65E1BC7}"/>
    <cellStyle name="20% - Accent1 3 2 3 4 7 2 2" xfId="19827" xr:uid="{B1B49D7A-2F19-499B-BB55-15E0195C6013}"/>
    <cellStyle name="20% - Accent1 3 2 3 4 7 3" xfId="19828" xr:uid="{8CD7B6CF-4FC7-4A36-A845-D73C0C297612}"/>
    <cellStyle name="20% - Accent1 3 2 3 4 8" xfId="19829" xr:uid="{8229B680-64D9-4EE9-B746-C5E5703A151D}"/>
    <cellStyle name="20% - Accent1 3 2 3 4 8 2" xfId="19830" xr:uid="{A250017A-D95D-4167-B943-CA18EEFFE96A}"/>
    <cellStyle name="20% - Accent1 3 2 3 4 8 2 2" xfId="19831" xr:uid="{9F94744F-81CF-4459-9D7A-54F9AAF4198E}"/>
    <cellStyle name="20% - Accent1 3 2 3 4 8 3" xfId="19832" xr:uid="{27969BBF-9F27-4DF6-8016-4D0DD4AEDE3E}"/>
    <cellStyle name="20% - Accent1 3 2 3 4 9" xfId="19833" xr:uid="{DC64B3C8-4544-4017-A299-46356B49D1D7}"/>
    <cellStyle name="20% - Accent1 3 2 3 4 9 2" xfId="19834" xr:uid="{F1779E32-720D-4278-AD20-4F2C6BF4FD23}"/>
    <cellStyle name="20% - Accent1 3 2 3 5" xfId="19835" xr:uid="{2F0D3674-C913-44BD-B5C7-4C67B0062891}"/>
    <cellStyle name="20% - Accent1 3 2 3 5 10" xfId="19836" xr:uid="{B3B72A78-FC79-4B95-BC16-9C02BFEEC6AF}"/>
    <cellStyle name="20% - Accent1 3 2 3 5 10 2" xfId="19837" xr:uid="{BE4AF005-7F8C-4593-B291-928ED4109C37}"/>
    <cellStyle name="20% - Accent1 3 2 3 5 11" xfId="19838" xr:uid="{CA1B771A-49E9-45AA-8374-1CF5DC8CBCB0}"/>
    <cellStyle name="20% - Accent1 3 2 3 5 2" xfId="19839" xr:uid="{F5985C87-0A98-45D9-AF05-4156E9F1FA99}"/>
    <cellStyle name="20% - Accent1 3 2 3 5 2 2" xfId="19840" xr:uid="{059E5F3E-4E60-49EB-9DAE-CDF74622F296}"/>
    <cellStyle name="20% - Accent1 3 2 3 5 2 2 2" xfId="19841" xr:uid="{10C9015A-85AD-4571-ABA0-BEAA2C6A8864}"/>
    <cellStyle name="20% - Accent1 3 2 3 5 2 2 2 2" xfId="19842" xr:uid="{5801D59C-30AA-487E-AD29-5773122A8099}"/>
    <cellStyle name="20% - Accent1 3 2 3 5 2 2 2 2 2" xfId="19843" xr:uid="{5417E2E5-BA9B-4CD7-9EBF-EA898D89A2D2}"/>
    <cellStyle name="20% - Accent1 3 2 3 5 2 2 2 3" xfId="19844" xr:uid="{A0AE3525-186C-4AD9-80C4-7879E084D063}"/>
    <cellStyle name="20% - Accent1 3 2 3 5 2 2 3" xfId="19845" xr:uid="{15A598B4-1769-4E6D-9B0B-291C619BFE8F}"/>
    <cellStyle name="20% - Accent1 3 2 3 5 2 2 3 2" xfId="19846" xr:uid="{097D24EF-A2E1-46CF-9E20-EC1666B14067}"/>
    <cellStyle name="20% - Accent1 3 2 3 5 2 2 4" xfId="19847" xr:uid="{82EE422A-03FD-4392-B524-D4A1A93A4ED3}"/>
    <cellStyle name="20% - Accent1 3 2 3 5 2 3" xfId="19848" xr:uid="{15F19854-BE57-4407-ADF1-91DE398AB500}"/>
    <cellStyle name="20% - Accent1 3 2 3 5 2 3 2" xfId="19849" xr:uid="{44481A56-6F3F-454B-9B15-EE87B6FAD0BF}"/>
    <cellStyle name="20% - Accent1 3 2 3 5 2 3 2 2" xfId="19850" xr:uid="{4EE28009-5F31-4A09-BA2E-E144E648A6CC}"/>
    <cellStyle name="20% - Accent1 3 2 3 5 2 3 2 2 2" xfId="19851" xr:uid="{8975729B-80A4-4480-9F02-6B7CCA104EDA}"/>
    <cellStyle name="20% - Accent1 3 2 3 5 2 3 2 3" xfId="19852" xr:uid="{16317182-1763-47D0-B277-427D33E49685}"/>
    <cellStyle name="20% - Accent1 3 2 3 5 2 3 3" xfId="19853" xr:uid="{1DE2D662-5007-4C3D-893F-D1DD6664E977}"/>
    <cellStyle name="20% - Accent1 3 2 3 5 2 3 3 2" xfId="19854" xr:uid="{324C60C1-F872-412F-81DC-D3D976C0CC96}"/>
    <cellStyle name="20% - Accent1 3 2 3 5 2 3 4" xfId="19855" xr:uid="{28A3F7E4-DD91-4FCC-9F29-2E4E7A1256D1}"/>
    <cellStyle name="20% - Accent1 3 2 3 5 2 4" xfId="19856" xr:uid="{FC8C1009-1E97-4381-A2EB-3021C416BE9A}"/>
    <cellStyle name="20% - Accent1 3 2 3 5 2 4 2" xfId="19857" xr:uid="{31846DB1-19AC-4A06-85CA-CF306726542E}"/>
    <cellStyle name="20% - Accent1 3 2 3 5 2 4 2 2" xfId="19858" xr:uid="{060D79FF-7C33-4D04-95C7-391C85651EEA}"/>
    <cellStyle name="20% - Accent1 3 2 3 5 2 4 2 2 2" xfId="19859" xr:uid="{0D942A1E-B4EA-4922-A356-9A5C2D7B3D35}"/>
    <cellStyle name="20% - Accent1 3 2 3 5 2 4 2 3" xfId="19860" xr:uid="{4F0B30AC-A788-4610-841C-FCE059667817}"/>
    <cellStyle name="20% - Accent1 3 2 3 5 2 4 3" xfId="19861" xr:uid="{D0A4E223-9B4A-421D-9BE6-6039B1D3F5BA}"/>
    <cellStyle name="20% - Accent1 3 2 3 5 2 4 3 2" xfId="19862" xr:uid="{E38BA3B2-477C-4DFA-9F80-E4D8DE659531}"/>
    <cellStyle name="20% - Accent1 3 2 3 5 2 4 4" xfId="19863" xr:uid="{8A88AE63-B068-4A0E-ADC5-3A9ADAFB2FED}"/>
    <cellStyle name="20% - Accent1 3 2 3 5 2 5" xfId="19864" xr:uid="{835BC5F1-63CC-4E70-A907-F9F6DAFCF232}"/>
    <cellStyle name="20% - Accent1 3 2 3 5 2 5 2" xfId="19865" xr:uid="{340FCEA9-686A-46DF-B0E1-DC9DEBBE459F}"/>
    <cellStyle name="20% - Accent1 3 2 3 5 2 5 2 2" xfId="19866" xr:uid="{C22344BF-12B9-4F9F-AE22-CBEB64F0C56A}"/>
    <cellStyle name="20% - Accent1 3 2 3 5 2 5 3" xfId="19867" xr:uid="{40AA6B75-0078-42C5-85F5-CBC48C74F760}"/>
    <cellStyle name="20% - Accent1 3 2 3 5 2 6" xfId="19868" xr:uid="{A945279A-5DB7-4E7D-992C-58E9EA2D9473}"/>
    <cellStyle name="20% - Accent1 3 2 3 5 2 6 2" xfId="19869" xr:uid="{4773065C-0838-4FDA-A5EF-AF373D717EB7}"/>
    <cellStyle name="20% - Accent1 3 2 3 5 2 6 2 2" xfId="19870" xr:uid="{920DA688-C400-4906-ABDD-163AD9425C2B}"/>
    <cellStyle name="20% - Accent1 3 2 3 5 2 6 3" xfId="19871" xr:uid="{979CE424-18F0-4986-9F0D-99C7AA165E69}"/>
    <cellStyle name="20% - Accent1 3 2 3 5 2 7" xfId="19872" xr:uid="{79038E70-A0CA-4441-8CAE-1BB1D3917B2B}"/>
    <cellStyle name="20% - Accent1 3 2 3 5 2 7 2" xfId="19873" xr:uid="{B528BFE9-E27A-484F-A0EE-5C8343DD4990}"/>
    <cellStyle name="20% - Accent1 3 2 3 5 2 8" xfId="19874" xr:uid="{E33B8C9D-B037-460D-94AD-0B9C9B09C3D2}"/>
    <cellStyle name="20% - Accent1 3 2 3 5 2 8 2" xfId="19875" xr:uid="{D9478FF1-4939-4ECE-9E3F-09D9EE210F8C}"/>
    <cellStyle name="20% - Accent1 3 2 3 5 2 9" xfId="19876" xr:uid="{061ABB80-63F7-46EE-BF4E-D95D961B3F99}"/>
    <cellStyle name="20% - Accent1 3 2 3 5 3" xfId="19877" xr:uid="{9CB311A9-1E3A-47E1-B28C-61F4260D548E}"/>
    <cellStyle name="20% - Accent1 3 2 3 5 3 2" xfId="19878" xr:uid="{E88F78BE-ED47-477E-9863-88851C47C8FC}"/>
    <cellStyle name="20% - Accent1 3 2 3 5 3 2 2" xfId="19879" xr:uid="{76D0D253-600A-4A17-B46A-493988D492B7}"/>
    <cellStyle name="20% - Accent1 3 2 3 5 3 2 2 2" xfId="19880" xr:uid="{584A0F03-1301-4CB6-9268-7C6964517146}"/>
    <cellStyle name="20% - Accent1 3 2 3 5 3 2 2 2 2" xfId="19881" xr:uid="{66FB3FD1-EFC9-45B4-A4F6-0EEC054029C2}"/>
    <cellStyle name="20% - Accent1 3 2 3 5 3 2 2 3" xfId="19882" xr:uid="{A953C835-E4E7-470F-A0AD-950C473DD324}"/>
    <cellStyle name="20% - Accent1 3 2 3 5 3 2 3" xfId="19883" xr:uid="{03B53F02-3E08-4BDC-A343-FCA199E26D1E}"/>
    <cellStyle name="20% - Accent1 3 2 3 5 3 2 3 2" xfId="19884" xr:uid="{E24CEDC3-7A05-4F79-800B-AE43A532C424}"/>
    <cellStyle name="20% - Accent1 3 2 3 5 3 2 4" xfId="19885" xr:uid="{9C2316CA-03E9-44EC-BDB2-3462F6008E2D}"/>
    <cellStyle name="20% - Accent1 3 2 3 5 3 3" xfId="19886" xr:uid="{75A65804-C206-4339-BDD2-43710A913643}"/>
    <cellStyle name="20% - Accent1 3 2 3 5 3 3 2" xfId="19887" xr:uid="{7AFEF69B-3845-4538-B6F0-225B29D74B60}"/>
    <cellStyle name="20% - Accent1 3 2 3 5 3 3 2 2" xfId="19888" xr:uid="{39A6C6C1-AC9D-40E6-A438-433F5E1A903D}"/>
    <cellStyle name="20% - Accent1 3 2 3 5 3 3 2 2 2" xfId="19889" xr:uid="{F4436A75-E1D9-45D3-AC22-F5E54762D3DA}"/>
    <cellStyle name="20% - Accent1 3 2 3 5 3 3 2 3" xfId="19890" xr:uid="{B689B52A-4A99-4C8F-AE62-A3099064ED48}"/>
    <cellStyle name="20% - Accent1 3 2 3 5 3 3 3" xfId="19891" xr:uid="{77EEB9EC-2DD5-4C07-9A9F-3F25254A3062}"/>
    <cellStyle name="20% - Accent1 3 2 3 5 3 3 3 2" xfId="19892" xr:uid="{BF625CF7-9879-4362-99B7-ED98D1848A39}"/>
    <cellStyle name="20% - Accent1 3 2 3 5 3 3 4" xfId="19893" xr:uid="{29615DA6-A16B-489C-A309-0B416BD6E587}"/>
    <cellStyle name="20% - Accent1 3 2 3 5 3 4" xfId="19894" xr:uid="{673F3DF2-1254-4D1A-ABB2-1BDE032197EA}"/>
    <cellStyle name="20% - Accent1 3 2 3 5 3 4 2" xfId="19895" xr:uid="{71A5D796-0194-42EC-889D-C5B5372277C9}"/>
    <cellStyle name="20% - Accent1 3 2 3 5 3 4 2 2" xfId="19896" xr:uid="{2C0FE767-14E6-4E91-9EB5-23C0EBBEFE08}"/>
    <cellStyle name="20% - Accent1 3 2 3 5 3 4 2 2 2" xfId="19897" xr:uid="{622251C8-06A7-45EE-80A1-4B3A82F45B78}"/>
    <cellStyle name="20% - Accent1 3 2 3 5 3 4 2 3" xfId="19898" xr:uid="{8DCB8AB6-F53A-4E58-824A-98D322DE991B}"/>
    <cellStyle name="20% - Accent1 3 2 3 5 3 4 3" xfId="19899" xr:uid="{ABBD3890-6B01-411C-97BD-DDF17DD6C2E9}"/>
    <cellStyle name="20% - Accent1 3 2 3 5 3 4 3 2" xfId="19900" xr:uid="{478361D5-6BC3-4BA1-934E-74D764DCC44A}"/>
    <cellStyle name="20% - Accent1 3 2 3 5 3 4 4" xfId="19901" xr:uid="{6F0D5847-4D6C-4EB3-9FA7-DCF8B8E5EA90}"/>
    <cellStyle name="20% - Accent1 3 2 3 5 3 5" xfId="19902" xr:uid="{A9267621-3629-47DB-A470-DC7461687F49}"/>
    <cellStyle name="20% - Accent1 3 2 3 5 3 5 2" xfId="19903" xr:uid="{E0F7E470-2BF1-4995-B0B5-EC5E4A261FA6}"/>
    <cellStyle name="20% - Accent1 3 2 3 5 3 5 2 2" xfId="19904" xr:uid="{41A9B289-4F9F-4117-B9F7-E7BA906C9888}"/>
    <cellStyle name="20% - Accent1 3 2 3 5 3 5 3" xfId="19905" xr:uid="{FA5ED10A-3B4C-483F-ADBE-15C5ECE32119}"/>
    <cellStyle name="20% - Accent1 3 2 3 5 3 6" xfId="19906" xr:uid="{16D4552D-9A9A-48BA-BF8C-33B5C3EB944A}"/>
    <cellStyle name="20% - Accent1 3 2 3 5 3 6 2" xfId="19907" xr:uid="{42900858-5AEC-415F-874E-E0E29B0716BA}"/>
    <cellStyle name="20% - Accent1 3 2 3 5 3 6 2 2" xfId="19908" xr:uid="{A9A81B63-FBE2-4F88-8D4D-B20E9B1494AE}"/>
    <cellStyle name="20% - Accent1 3 2 3 5 3 6 3" xfId="19909" xr:uid="{9E5E35E8-93D7-4274-92A4-699BBA15324D}"/>
    <cellStyle name="20% - Accent1 3 2 3 5 3 7" xfId="19910" xr:uid="{517B00B0-5133-4AAF-B78F-4E08EDCE602F}"/>
    <cellStyle name="20% - Accent1 3 2 3 5 3 7 2" xfId="19911" xr:uid="{027C4216-8E92-441B-851E-6E9D1BA0FF3D}"/>
    <cellStyle name="20% - Accent1 3 2 3 5 3 8" xfId="19912" xr:uid="{2239DC44-CE41-49ED-A87D-7C98712D5E0B}"/>
    <cellStyle name="20% - Accent1 3 2 3 5 3 8 2" xfId="19913" xr:uid="{95FFC516-F959-40E9-AD72-EFACCE9ECB4D}"/>
    <cellStyle name="20% - Accent1 3 2 3 5 3 9" xfId="19914" xr:uid="{B9340AB6-423C-46F4-96A6-1FDF50CA5DA8}"/>
    <cellStyle name="20% - Accent1 3 2 3 5 4" xfId="19915" xr:uid="{C1CDCF14-BD2F-4AD6-AA5D-DB7908DBE2E6}"/>
    <cellStyle name="20% - Accent1 3 2 3 5 4 2" xfId="19916" xr:uid="{A9E7D82D-89A6-46FF-8C8A-34D12F42B555}"/>
    <cellStyle name="20% - Accent1 3 2 3 5 4 2 2" xfId="19917" xr:uid="{E4DA2A3D-9EEA-4242-827D-5A1F6EA0EBB1}"/>
    <cellStyle name="20% - Accent1 3 2 3 5 4 2 2 2" xfId="19918" xr:uid="{51459A6F-B50D-4258-B3CB-1EF6867E06C4}"/>
    <cellStyle name="20% - Accent1 3 2 3 5 4 2 3" xfId="19919" xr:uid="{71AB6BA5-F2D9-4C53-BF80-AB1E4EB55881}"/>
    <cellStyle name="20% - Accent1 3 2 3 5 4 3" xfId="19920" xr:uid="{27A39281-4DE1-4FB3-BE0A-85C9AA634631}"/>
    <cellStyle name="20% - Accent1 3 2 3 5 4 3 2" xfId="19921" xr:uid="{313D4CE0-9A84-488D-AD30-629FBF00CDE8}"/>
    <cellStyle name="20% - Accent1 3 2 3 5 4 4" xfId="19922" xr:uid="{DAF36CC1-EA65-4CF2-B61E-850F0C1A90FF}"/>
    <cellStyle name="20% - Accent1 3 2 3 5 5" xfId="19923" xr:uid="{6A70AB94-EE20-4140-94CC-C0FC5E9CC9E7}"/>
    <cellStyle name="20% - Accent1 3 2 3 5 5 2" xfId="19924" xr:uid="{84EF5E5B-249F-4B9E-9827-983316FB4383}"/>
    <cellStyle name="20% - Accent1 3 2 3 5 5 2 2" xfId="19925" xr:uid="{725FA5C1-28BF-46A3-8E31-3FFEFFBF74D0}"/>
    <cellStyle name="20% - Accent1 3 2 3 5 5 2 2 2" xfId="19926" xr:uid="{C61A0ADD-7E70-45D2-9229-3E8C17B20D54}"/>
    <cellStyle name="20% - Accent1 3 2 3 5 5 2 3" xfId="19927" xr:uid="{40D3CD26-1C47-471B-B307-F57428467BD9}"/>
    <cellStyle name="20% - Accent1 3 2 3 5 5 3" xfId="19928" xr:uid="{B0E20E59-2131-40FE-A359-451D18C03373}"/>
    <cellStyle name="20% - Accent1 3 2 3 5 5 3 2" xfId="19929" xr:uid="{D4020A7F-B6FE-4F2E-A952-D8A9F6FA5802}"/>
    <cellStyle name="20% - Accent1 3 2 3 5 5 4" xfId="19930" xr:uid="{82C13AD2-7E6A-4014-8DA2-24F73EDA4C34}"/>
    <cellStyle name="20% - Accent1 3 2 3 5 6" xfId="19931" xr:uid="{8734F9C2-646A-4336-AA89-09949DE15310}"/>
    <cellStyle name="20% - Accent1 3 2 3 5 6 2" xfId="19932" xr:uid="{76CC574A-11F1-42AA-8905-B875A6E3714D}"/>
    <cellStyle name="20% - Accent1 3 2 3 5 6 2 2" xfId="19933" xr:uid="{8C404BCC-954A-41B0-9C58-CF48548410B8}"/>
    <cellStyle name="20% - Accent1 3 2 3 5 6 2 2 2" xfId="19934" xr:uid="{03D9F3FA-C16E-4273-A13D-9F917B2D934B}"/>
    <cellStyle name="20% - Accent1 3 2 3 5 6 2 3" xfId="19935" xr:uid="{4886F387-F261-495E-89F1-680B9BB4658B}"/>
    <cellStyle name="20% - Accent1 3 2 3 5 6 3" xfId="19936" xr:uid="{259DE242-85F6-4CF8-BC69-428E43A5E482}"/>
    <cellStyle name="20% - Accent1 3 2 3 5 6 3 2" xfId="19937" xr:uid="{8BBF734B-9BE9-41AE-8E03-464E9E3E51A7}"/>
    <cellStyle name="20% - Accent1 3 2 3 5 6 4" xfId="19938" xr:uid="{FE0EC92F-AAF5-4D30-AF33-BBBEC5A48F9E}"/>
    <cellStyle name="20% - Accent1 3 2 3 5 7" xfId="19939" xr:uid="{A5292725-5F6D-4A66-A48F-23B9B31B0573}"/>
    <cellStyle name="20% - Accent1 3 2 3 5 7 2" xfId="19940" xr:uid="{E09E1346-3E2E-4A48-86B7-879653546513}"/>
    <cellStyle name="20% - Accent1 3 2 3 5 7 2 2" xfId="19941" xr:uid="{77B55F43-BCED-43A9-BD9E-ECD62F7C8435}"/>
    <cellStyle name="20% - Accent1 3 2 3 5 7 3" xfId="19942" xr:uid="{47A836E6-1B64-4B01-AFB3-B7AB3E3835B2}"/>
    <cellStyle name="20% - Accent1 3 2 3 5 8" xfId="19943" xr:uid="{0D39188C-4DFD-4B74-B322-DD15A56264D8}"/>
    <cellStyle name="20% - Accent1 3 2 3 5 8 2" xfId="19944" xr:uid="{53595D10-9601-47DE-8457-173D25590035}"/>
    <cellStyle name="20% - Accent1 3 2 3 5 8 2 2" xfId="19945" xr:uid="{B952F5E1-D134-49A8-81CD-92667A4ADF46}"/>
    <cellStyle name="20% - Accent1 3 2 3 5 8 3" xfId="19946" xr:uid="{E3B5E56D-1373-40C2-9D5E-F56274400DAF}"/>
    <cellStyle name="20% - Accent1 3 2 3 5 9" xfId="19947" xr:uid="{28CDD666-FB17-46DF-9569-64125B87A903}"/>
    <cellStyle name="20% - Accent1 3 2 3 5 9 2" xfId="19948" xr:uid="{F339D6D3-7334-4289-9FFA-EB993D744FBE}"/>
    <cellStyle name="20% - Accent1 3 2 3 6" xfId="19949" xr:uid="{A905150F-5F5D-486A-8FC7-7F7233CE9E02}"/>
    <cellStyle name="20% - Accent1 3 2 3 6 10" xfId="19950" xr:uid="{6CB6F2AD-A9AF-4D27-BF3F-60531A04321F}"/>
    <cellStyle name="20% - Accent1 3 2 3 6 10 2" xfId="19951" xr:uid="{2A2B35E7-509F-49D1-9BF3-B1A00EE58963}"/>
    <cellStyle name="20% - Accent1 3 2 3 6 11" xfId="19952" xr:uid="{C7D41EE0-8C7D-444C-A21E-37B82EDCA5E2}"/>
    <cellStyle name="20% - Accent1 3 2 3 6 2" xfId="19953" xr:uid="{3C485927-98AC-4A64-A0DA-63DF5EF0B270}"/>
    <cellStyle name="20% - Accent1 3 2 3 6 2 2" xfId="19954" xr:uid="{D4EC7E8B-6C05-4D46-B13C-24BE8AD7690D}"/>
    <cellStyle name="20% - Accent1 3 2 3 6 2 2 2" xfId="19955" xr:uid="{AAB64E40-4308-4EC2-8CFD-E83952404566}"/>
    <cellStyle name="20% - Accent1 3 2 3 6 2 2 2 2" xfId="19956" xr:uid="{1BAA629E-2B10-4D54-B040-296919C6CF03}"/>
    <cellStyle name="20% - Accent1 3 2 3 6 2 2 2 2 2" xfId="19957" xr:uid="{924383B4-7ADB-4096-AC43-C275513C51DE}"/>
    <cellStyle name="20% - Accent1 3 2 3 6 2 2 2 3" xfId="19958" xr:uid="{67CAAD32-0C0B-49AF-AA25-9C98E7A4E21D}"/>
    <cellStyle name="20% - Accent1 3 2 3 6 2 2 3" xfId="19959" xr:uid="{F096266E-1281-4E7A-8F64-200630AB2FC4}"/>
    <cellStyle name="20% - Accent1 3 2 3 6 2 2 3 2" xfId="19960" xr:uid="{16923B15-8168-4CF3-8914-5F99F9DC382F}"/>
    <cellStyle name="20% - Accent1 3 2 3 6 2 2 4" xfId="19961" xr:uid="{043EC257-7136-4A78-8B0B-0A3261301776}"/>
    <cellStyle name="20% - Accent1 3 2 3 6 2 3" xfId="19962" xr:uid="{A018FAC4-D14E-443E-B4CF-4193EDB64D28}"/>
    <cellStyle name="20% - Accent1 3 2 3 6 2 3 2" xfId="19963" xr:uid="{47305327-C9B1-4E7C-9851-C0A2A46C27CF}"/>
    <cellStyle name="20% - Accent1 3 2 3 6 2 3 2 2" xfId="19964" xr:uid="{FE63EA56-D600-4AB9-83EC-0761D21421B1}"/>
    <cellStyle name="20% - Accent1 3 2 3 6 2 3 2 2 2" xfId="19965" xr:uid="{F8FF225F-652E-4A2A-9FEA-40A15EC89471}"/>
    <cellStyle name="20% - Accent1 3 2 3 6 2 3 2 3" xfId="19966" xr:uid="{2F7700E9-D23D-4D51-816B-2E245AE43CC8}"/>
    <cellStyle name="20% - Accent1 3 2 3 6 2 3 3" xfId="19967" xr:uid="{797F9551-D92E-4E6C-B5F2-D99A7481136A}"/>
    <cellStyle name="20% - Accent1 3 2 3 6 2 3 3 2" xfId="19968" xr:uid="{915F1124-0591-441E-85F4-D0ADB215D2C8}"/>
    <cellStyle name="20% - Accent1 3 2 3 6 2 3 4" xfId="19969" xr:uid="{207BAAD7-EF25-499E-B15A-B160FB6E4BA7}"/>
    <cellStyle name="20% - Accent1 3 2 3 6 2 4" xfId="19970" xr:uid="{EFD9D405-75D1-4CDC-9184-6CD638F5022F}"/>
    <cellStyle name="20% - Accent1 3 2 3 6 2 4 2" xfId="19971" xr:uid="{4860772A-054E-4408-B92F-71018C12E4C0}"/>
    <cellStyle name="20% - Accent1 3 2 3 6 2 4 2 2" xfId="19972" xr:uid="{A364BCD6-072F-4555-B2E4-F60C14117EC4}"/>
    <cellStyle name="20% - Accent1 3 2 3 6 2 4 2 2 2" xfId="19973" xr:uid="{71D04CB0-8AF2-4D26-8B7A-081F57D16574}"/>
    <cellStyle name="20% - Accent1 3 2 3 6 2 4 2 3" xfId="19974" xr:uid="{7D30FE3A-307E-419B-ABBE-83ED7CD5A845}"/>
    <cellStyle name="20% - Accent1 3 2 3 6 2 4 3" xfId="19975" xr:uid="{4022AD59-6C0A-4A82-9791-29EA99B11CA1}"/>
    <cellStyle name="20% - Accent1 3 2 3 6 2 4 3 2" xfId="19976" xr:uid="{8ADC4694-B9EE-4535-B6BB-B70EA1031122}"/>
    <cellStyle name="20% - Accent1 3 2 3 6 2 4 4" xfId="19977" xr:uid="{0E2A0CF6-12A0-48F9-AC3D-984668F52E9E}"/>
    <cellStyle name="20% - Accent1 3 2 3 6 2 5" xfId="19978" xr:uid="{155A19E8-0F51-444E-86A2-B000F0399EA1}"/>
    <cellStyle name="20% - Accent1 3 2 3 6 2 5 2" xfId="19979" xr:uid="{BEEEB4D7-A669-4EA2-8F45-EC2990F947EF}"/>
    <cellStyle name="20% - Accent1 3 2 3 6 2 5 2 2" xfId="19980" xr:uid="{D03ADECC-B6E0-4F51-BEA2-4501CC58DB09}"/>
    <cellStyle name="20% - Accent1 3 2 3 6 2 5 3" xfId="19981" xr:uid="{78C81EB9-AA52-4739-A425-E24963EA944A}"/>
    <cellStyle name="20% - Accent1 3 2 3 6 2 6" xfId="19982" xr:uid="{2D5FFBA6-433C-4F16-B712-461F9FDF9B02}"/>
    <cellStyle name="20% - Accent1 3 2 3 6 2 6 2" xfId="19983" xr:uid="{D080DA1C-17F7-4A5E-897D-39536CA5D7F3}"/>
    <cellStyle name="20% - Accent1 3 2 3 6 2 6 2 2" xfId="19984" xr:uid="{FB656279-724F-41E1-A495-4FC3349E709E}"/>
    <cellStyle name="20% - Accent1 3 2 3 6 2 6 3" xfId="19985" xr:uid="{63D6F950-782A-4F2F-B385-BBCB27CD311A}"/>
    <cellStyle name="20% - Accent1 3 2 3 6 2 7" xfId="19986" xr:uid="{1D5A279F-884A-4487-A180-42BC81440F7C}"/>
    <cellStyle name="20% - Accent1 3 2 3 6 2 7 2" xfId="19987" xr:uid="{93ED180A-E14B-4013-8C8B-34351B2AFED6}"/>
    <cellStyle name="20% - Accent1 3 2 3 6 2 8" xfId="19988" xr:uid="{9BB0EA1C-2A5D-497F-A053-9523D238FD34}"/>
    <cellStyle name="20% - Accent1 3 2 3 6 2 8 2" xfId="19989" xr:uid="{FE7433FB-935B-4234-8F1E-44E09E91AF61}"/>
    <cellStyle name="20% - Accent1 3 2 3 6 2 9" xfId="19990" xr:uid="{059A2C73-234A-45F1-8890-DF0AE1AFE0F1}"/>
    <cellStyle name="20% - Accent1 3 2 3 6 3" xfId="19991" xr:uid="{99A68A16-AEC3-4F81-AE92-53B8F3EBFECD}"/>
    <cellStyle name="20% - Accent1 3 2 3 6 3 2" xfId="19992" xr:uid="{211D4DF9-3BA5-45FF-B6FF-568AC1F1E896}"/>
    <cellStyle name="20% - Accent1 3 2 3 6 3 2 2" xfId="19993" xr:uid="{0B82AC18-D3AB-4E84-82D9-1D882F132F5C}"/>
    <cellStyle name="20% - Accent1 3 2 3 6 3 2 2 2" xfId="19994" xr:uid="{29F2D028-AE07-435E-94F6-BA5F0F4492E6}"/>
    <cellStyle name="20% - Accent1 3 2 3 6 3 2 2 2 2" xfId="19995" xr:uid="{E496E8B3-5AB9-4BEC-9EB0-520F839ABA76}"/>
    <cellStyle name="20% - Accent1 3 2 3 6 3 2 2 3" xfId="19996" xr:uid="{1B286455-5A2C-4D9D-9558-8297981E4E2B}"/>
    <cellStyle name="20% - Accent1 3 2 3 6 3 2 3" xfId="19997" xr:uid="{3E2CA162-A8AD-4405-9210-7A05A3228F8B}"/>
    <cellStyle name="20% - Accent1 3 2 3 6 3 2 3 2" xfId="19998" xr:uid="{0EBCA136-3BF8-44AD-BE2B-1B89057DF29E}"/>
    <cellStyle name="20% - Accent1 3 2 3 6 3 2 4" xfId="19999" xr:uid="{4DAEB391-365A-4EBF-9EAE-C366C31E105A}"/>
    <cellStyle name="20% - Accent1 3 2 3 6 3 3" xfId="20000" xr:uid="{4E1EC04F-603C-4CAA-8C2E-18042BB05568}"/>
    <cellStyle name="20% - Accent1 3 2 3 6 3 3 2" xfId="20001" xr:uid="{F19A387D-7B30-4C36-83B9-447B392D2850}"/>
    <cellStyle name="20% - Accent1 3 2 3 6 3 3 2 2" xfId="20002" xr:uid="{2B107A67-42D9-4EA4-8CDD-700F023BAF64}"/>
    <cellStyle name="20% - Accent1 3 2 3 6 3 3 2 2 2" xfId="20003" xr:uid="{85CC2026-2618-4416-A8AD-B8DF13F3982D}"/>
    <cellStyle name="20% - Accent1 3 2 3 6 3 3 2 3" xfId="20004" xr:uid="{27533360-D4B6-4594-9CAB-D16BD5A4ABBC}"/>
    <cellStyle name="20% - Accent1 3 2 3 6 3 3 3" xfId="20005" xr:uid="{48DE76AD-A33D-47CB-A60B-6149C0056F3A}"/>
    <cellStyle name="20% - Accent1 3 2 3 6 3 3 3 2" xfId="20006" xr:uid="{CA27B653-87F0-4E15-A4B9-6C695A0CABBE}"/>
    <cellStyle name="20% - Accent1 3 2 3 6 3 3 4" xfId="20007" xr:uid="{4FD1E31A-E996-4635-B065-B0A46FF844C0}"/>
    <cellStyle name="20% - Accent1 3 2 3 6 3 4" xfId="20008" xr:uid="{389255FB-0F11-4ADB-96C4-F50D9B8D7F90}"/>
    <cellStyle name="20% - Accent1 3 2 3 6 3 4 2" xfId="20009" xr:uid="{395BA3A7-FD13-4920-93AA-62CE2C2CBA9E}"/>
    <cellStyle name="20% - Accent1 3 2 3 6 3 4 2 2" xfId="20010" xr:uid="{D63DAFC7-4E4C-432B-A62F-8DD79EB2C2A0}"/>
    <cellStyle name="20% - Accent1 3 2 3 6 3 4 2 2 2" xfId="20011" xr:uid="{3EC2F12E-EFC1-4B07-BD9B-6EDF54403CEE}"/>
    <cellStyle name="20% - Accent1 3 2 3 6 3 4 2 3" xfId="20012" xr:uid="{6774EE8F-5866-4FD5-AB2A-02198F9BDBDD}"/>
    <cellStyle name="20% - Accent1 3 2 3 6 3 4 3" xfId="20013" xr:uid="{009191F3-DAA7-4729-850F-8349CDF5ABC1}"/>
    <cellStyle name="20% - Accent1 3 2 3 6 3 4 3 2" xfId="20014" xr:uid="{DB01B92A-C41A-479E-84FA-B2B2FA210213}"/>
    <cellStyle name="20% - Accent1 3 2 3 6 3 4 4" xfId="20015" xr:uid="{C33F2F2D-808E-40CC-846E-CEB76D0FF4C6}"/>
    <cellStyle name="20% - Accent1 3 2 3 6 3 5" xfId="20016" xr:uid="{E637C20C-1BA9-40B8-9240-659F3E50DF25}"/>
    <cellStyle name="20% - Accent1 3 2 3 6 3 5 2" xfId="20017" xr:uid="{67EC2A0A-5861-491A-BA65-BEA0D044A94D}"/>
    <cellStyle name="20% - Accent1 3 2 3 6 3 5 2 2" xfId="20018" xr:uid="{9EF2E25E-2B69-4433-A618-AB651613C58B}"/>
    <cellStyle name="20% - Accent1 3 2 3 6 3 5 3" xfId="20019" xr:uid="{AE9586C3-7A86-4D4D-863B-BEA6D221B548}"/>
    <cellStyle name="20% - Accent1 3 2 3 6 3 6" xfId="20020" xr:uid="{AE58E22C-612C-470B-811F-6490A254B2D5}"/>
    <cellStyle name="20% - Accent1 3 2 3 6 3 6 2" xfId="20021" xr:uid="{8DFFCEAB-8303-4BF4-92F4-C02582C238FA}"/>
    <cellStyle name="20% - Accent1 3 2 3 6 3 6 2 2" xfId="20022" xr:uid="{7836AE08-BA3F-4C4B-8F01-BAC4FC49CA39}"/>
    <cellStyle name="20% - Accent1 3 2 3 6 3 6 3" xfId="20023" xr:uid="{E72F596A-CDDC-44D3-A9C7-5CB9F151B714}"/>
    <cellStyle name="20% - Accent1 3 2 3 6 3 7" xfId="20024" xr:uid="{D3989A89-0D2D-495D-BDA6-CEDCF9B9F612}"/>
    <cellStyle name="20% - Accent1 3 2 3 6 3 7 2" xfId="20025" xr:uid="{3720C27F-1EC1-4952-8B34-F7A7D2E9A1C9}"/>
    <cellStyle name="20% - Accent1 3 2 3 6 3 8" xfId="20026" xr:uid="{0DDC2D62-2C1A-4A7F-A62B-A5D1F9678614}"/>
    <cellStyle name="20% - Accent1 3 2 3 6 3 8 2" xfId="20027" xr:uid="{BAE4BF9C-3123-42C7-8D1D-63FA1D22A9AE}"/>
    <cellStyle name="20% - Accent1 3 2 3 6 3 9" xfId="20028" xr:uid="{075279EE-BE39-4CD6-84C2-C4E5D034E0AD}"/>
    <cellStyle name="20% - Accent1 3 2 3 6 4" xfId="20029" xr:uid="{9A1A7AE7-54C0-4569-AD05-91D3CEFF4361}"/>
    <cellStyle name="20% - Accent1 3 2 3 6 4 2" xfId="20030" xr:uid="{BA6F9138-190D-4BF7-A4B9-0E2512D8EC16}"/>
    <cellStyle name="20% - Accent1 3 2 3 6 4 2 2" xfId="20031" xr:uid="{6A0B37E3-AB92-4C62-89F9-55D10448AC57}"/>
    <cellStyle name="20% - Accent1 3 2 3 6 4 2 2 2" xfId="20032" xr:uid="{5B70154F-9D0A-4C8B-9507-DAEB014F3743}"/>
    <cellStyle name="20% - Accent1 3 2 3 6 4 2 3" xfId="20033" xr:uid="{08AE16A0-5EA1-460E-B7A0-88AD0D892196}"/>
    <cellStyle name="20% - Accent1 3 2 3 6 4 3" xfId="20034" xr:uid="{29C09A77-4174-4509-B147-CF7AE4FEA222}"/>
    <cellStyle name="20% - Accent1 3 2 3 6 4 3 2" xfId="20035" xr:uid="{C66B7B2D-9905-407E-A6B7-D079E1A4F4D9}"/>
    <cellStyle name="20% - Accent1 3 2 3 6 4 4" xfId="20036" xr:uid="{13FDD5C3-9BCE-4695-AB35-BE8380693B09}"/>
    <cellStyle name="20% - Accent1 3 2 3 6 5" xfId="20037" xr:uid="{3996E433-F3E0-4968-9933-9FE259927C53}"/>
    <cellStyle name="20% - Accent1 3 2 3 6 5 2" xfId="20038" xr:uid="{E6874247-E380-4CBD-954F-5154CAB819BC}"/>
    <cellStyle name="20% - Accent1 3 2 3 6 5 2 2" xfId="20039" xr:uid="{6058DF3F-399A-496C-B32A-B9438BFEFDDB}"/>
    <cellStyle name="20% - Accent1 3 2 3 6 5 2 2 2" xfId="20040" xr:uid="{C5995F4D-62C3-4ACF-9669-5DF9E4D901B9}"/>
    <cellStyle name="20% - Accent1 3 2 3 6 5 2 3" xfId="20041" xr:uid="{78633EA6-B89B-494D-BCF0-376335287668}"/>
    <cellStyle name="20% - Accent1 3 2 3 6 5 3" xfId="20042" xr:uid="{C229939D-AA4E-4936-B665-5476767702FC}"/>
    <cellStyle name="20% - Accent1 3 2 3 6 5 3 2" xfId="20043" xr:uid="{06B9D702-89A0-4437-9D3A-C159B3F784BB}"/>
    <cellStyle name="20% - Accent1 3 2 3 6 5 4" xfId="20044" xr:uid="{B3868EBE-3150-416C-8165-670C03634199}"/>
    <cellStyle name="20% - Accent1 3 2 3 6 6" xfId="20045" xr:uid="{4F02EF1F-0D46-457B-8806-4EAF2042BEFD}"/>
    <cellStyle name="20% - Accent1 3 2 3 6 6 2" xfId="20046" xr:uid="{5F70B608-891D-4656-A8CC-0D57251DDE71}"/>
    <cellStyle name="20% - Accent1 3 2 3 6 6 2 2" xfId="20047" xr:uid="{FA62F5C5-A2E4-4F3E-9B53-34334FA1EEFF}"/>
    <cellStyle name="20% - Accent1 3 2 3 6 6 2 2 2" xfId="20048" xr:uid="{94FDBC48-92BF-4EDD-9891-46C4505B5BC1}"/>
    <cellStyle name="20% - Accent1 3 2 3 6 6 2 3" xfId="20049" xr:uid="{7243ED14-1B61-4091-9F8D-DC231F6C0C4E}"/>
    <cellStyle name="20% - Accent1 3 2 3 6 6 3" xfId="20050" xr:uid="{99D25239-31F2-4181-A84C-67C017F4C2F7}"/>
    <cellStyle name="20% - Accent1 3 2 3 6 6 3 2" xfId="20051" xr:uid="{30E4A1DF-D6F4-4170-AEFC-10B5A2D7F3D8}"/>
    <cellStyle name="20% - Accent1 3 2 3 6 6 4" xfId="20052" xr:uid="{592E9AD5-3F8D-4090-8F83-B12E3010991A}"/>
    <cellStyle name="20% - Accent1 3 2 3 6 7" xfId="20053" xr:uid="{A5BC953E-6D6E-411B-9AFA-DB84F3F69BB3}"/>
    <cellStyle name="20% - Accent1 3 2 3 6 7 2" xfId="20054" xr:uid="{DCA500B9-7ADE-4111-8729-D6DEDF0F6DFA}"/>
    <cellStyle name="20% - Accent1 3 2 3 6 7 2 2" xfId="20055" xr:uid="{486D7D4B-9A6D-4B89-A079-A0ED8F5FF237}"/>
    <cellStyle name="20% - Accent1 3 2 3 6 7 3" xfId="20056" xr:uid="{F7404EF5-B390-4B4E-BCC7-749D2E52E5EA}"/>
    <cellStyle name="20% - Accent1 3 2 3 6 8" xfId="20057" xr:uid="{32554F13-F77E-471A-B019-EB159CA2E085}"/>
    <cellStyle name="20% - Accent1 3 2 3 6 8 2" xfId="20058" xr:uid="{5692093E-78AF-4094-BCB5-D30699D31EAF}"/>
    <cellStyle name="20% - Accent1 3 2 3 6 8 2 2" xfId="20059" xr:uid="{C632CD36-6DB1-4B9A-AF4C-AAFC414C2B03}"/>
    <cellStyle name="20% - Accent1 3 2 3 6 8 3" xfId="20060" xr:uid="{1CDC17A7-1BDE-4A01-B78F-D9399FC30AF5}"/>
    <cellStyle name="20% - Accent1 3 2 3 6 9" xfId="20061" xr:uid="{1CDC52E0-C097-463D-AE5F-A2F0330AF6DA}"/>
    <cellStyle name="20% - Accent1 3 2 3 6 9 2" xfId="20062" xr:uid="{43F00B8E-6E65-4909-925E-87CCB3FC08F0}"/>
    <cellStyle name="20% - Accent1 3 2 3 7" xfId="20063" xr:uid="{ABC7C750-8EE3-4757-B03A-FE1989B638F8}"/>
    <cellStyle name="20% - Accent1 3 2 3 7 2" xfId="20064" xr:uid="{F5B0CDC1-C0D7-44B3-A12D-0A223D1A4AF3}"/>
    <cellStyle name="20% - Accent1 3 2 3 7 2 2" xfId="20065" xr:uid="{DB67CD84-FC77-4746-8512-6899625E83E8}"/>
    <cellStyle name="20% - Accent1 3 2 3 7 2 2 2" xfId="20066" xr:uid="{1AC84C71-D25F-494E-B594-29DDA9B0D050}"/>
    <cellStyle name="20% - Accent1 3 2 3 7 2 2 2 2" xfId="20067" xr:uid="{45895FE6-FE41-405F-8C5C-E49E260DEB72}"/>
    <cellStyle name="20% - Accent1 3 2 3 7 2 2 3" xfId="20068" xr:uid="{FF236454-52F7-4DDB-ADF7-1293D2E76CBF}"/>
    <cellStyle name="20% - Accent1 3 2 3 7 2 3" xfId="20069" xr:uid="{B3502621-7150-4AB2-8E76-80666C6ED720}"/>
    <cellStyle name="20% - Accent1 3 2 3 7 2 3 2" xfId="20070" xr:uid="{511060F4-4784-4356-BA3E-C7BDDEA4925B}"/>
    <cellStyle name="20% - Accent1 3 2 3 7 2 4" xfId="20071" xr:uid="{05E4BEB2-6FF6-427C-AC1E-E548EB694907}"/>
    <cellStyle name="20% - Accent1 3 2 3 7 3" xfId="20072" xr:uid="{4BC9EB55-B61A-4C05-A252-2822C75F19C3}"/>
    <cellStyle name="20% - Accent1 3 2 3 7 3 2" xfId="20073" xr:uid="{8DA4107B-A274-4FE8-B82B-881971F032A8}"/>
    <cellStyle name="20% - Accent1 3 2 3 7 3 2 2" xfId="20074" xr:uid="{0BC78658-B329-4CED-A2C6-FDE778C83634}"/>
    <cellStyle name="20% - Accent1 3 2 3 7 3 2 2 2" xfId="20075" xr:uid="{DD03F2A5-A80E-4310-B45D-FE7C0600B5FF}"/>
    <cellStyle name="20% - Accent1 3 2 3 7 3 2 3" xfId="20076" xr:uid="{6A64A76E-5622-4055-A1E0-4319670930B9}"/>
    <cellStyle name="20% - Accent1 3 2 3 7 3 3" xfId="20077" xr:uid="{D2753E5E-BC57-4802-AA69-C6EB1F9AAC5E}"/>
    <cellStyle name="20% - Accent1 3 2 3 7 3 3 2" xfId="20078" xr:uid="{20025EC6-FB1A-408A-995B-8E2E5D6BF0F8}"/>
    <cellStyle name="20% - Accent1 3 2 3 7 3 4" xfId="20079" xr:uid="{D080A1DE-723D-4906-8692-ACDA95D89B08}"/>
    <cellStyle name="20% - Accent1 3 2 3 7 4" xfId="20080" xr:uid="{434074FA-3EE0-484E-A512-3C9A11ABD972}"/>
    <cellStyle name="20% - Accent1 3 2 3 7 4 2" xfId="20081" xr:uid="{F74B9FD2-081F-4BBE-A07B-58DBD9515D52}"/>
    <cellStyle name="20% - Accent1 3 2 3 7 4 2 2" xfId="20082" xr:uid="{DD93C0B0-5C83-4CDE-BA8F-0D766187FED4}"/>
    <cellStyle name="20% - Accent1 3 2 3 7 4 2 2 2" xfId="20083" xr:uid="{B73A52CA-474B-4CEF-B1DB-3ACDE4495BF0}"/>
    <cellStyle name="20% - Accent1 3 2 3 7 4 2 3" xfId="20084" xr:uid="{DBF7EC91-9A6A-453A-895B-7ED642A960A9}"/>
    <cellStyle name="20% - Accent1 3 2 3 7 4 3" xfId="20085" xr:uid="{C08C3CF0-7A97-4F57-B9B2-BF7967E0846A}"/>
    <cellStyle name="20% - Accent1 3 2 3 7 4 3 2" xfId="20086" xr:uid="{67911686-975F-4FC3-9E56-F7BDEE8C7835}"/>
    <cellStyle name="20% - Accent1 3 2 3 7 4 4" xfId="20087" xr:uid="{82C0A8C9-9002-4392-9F6B-5E1478AB2796}"/>
    <cellStyle name="20% - Accent1 3 2 3 7 5" xfId="20088" xr:uid="{9B7D9B2F-5FF2-40BA-BA7B-A2BD6FD1BD9F}"/>
    <cellStyle name="20% - Accent1 3 2 3 7 5 2" xfId="20089" xr:uid="{F15B5060-0D7A-4CA5-8828-CEA70B26F143}"/>
    <cellStyle name="20% - Accent1 3 2 3 7 5 2 2" xfId="20090" xr:uid="{B1C7B715-68A0-49D9-90C9-F35EA6FA012D}"/>
    <cellStyle name="20% - Accent1 3 2 3 7 5 3" xfId="20091" xr:uid="{777410B8-1F74-4F52-8868-C2D20CBF5140}"/>
    <cellStyle name="20% - Accent1 3 2 3 7 6" xfId="20092" xr:uid="{8AF9FCF6-71D2-411B-8CAF-8A413D4E9C77}"/>
    <cellStyle name="20% - Accent1 3 2 3 7 6 2" xfId="20093" xr:uid="{9C414CA4-5744-4D95-B3EC-5ADCF203A24A}"/>
    <cellStyle name="20% - Accent1 3 2 3 7 6 2 2" xfId="20094" xr:uid="{E0D7CA79-AD33-4E57-8283-F168D47E5BA0}"/>
    <cellStyle name="20% - Accent1 3 2 3 7 6 3" xfId="20095" xr:uid="{8FFE0672-4B77-4908-8329-71CFB22A6A28}"/>
    <cellStyle name="20% - Accent1 3 2 3 7 7" xfId="20096" xr:uid="{29B80F3E-DDC1-4F32-A51D-0B137840378A}"/>
    <cellStyle name="20% - Accent1 3 2 3 7 7 2" xfId="20097" xr:uid="{103B2972-CBF2-4EA3-8A1E-0F567625668A}"/>
    <cellStyle name="20% - Accent1 3 2 3 7 8" xfId="20098" xr:uid="{BD81520E-365C-4DBC-B36F-60F942D37936}"/>
    <cellStyle name="20% - Accent1 3 2 3 7 8 2" xfId="20099" xr:uid="{A15402B6-A54E-4C12-A16F-E3402F96C58A}"/>
    <cellStyle name="20% - Accent1 3 2 3 7 9" xfId="20100" xr:uid="{FD8867F2-76E5-4FB8-8F43-634B51A1B85D}"/>
    <cellStyle name="20% - Accent1 3 2 3 8" xfId="20101" xr:uid="{4202A5E4-24A8-428B-BAA3-A99A1F58DF65}"/>
    <cellStyle name="20% - Accent1 3 2 3 8 2" xfId="20102" xr:uid="{AE845AF7-DCBB-47A0-B576-670C3976BF99}"/>
    <cellStyle name="20% - Accent1 3 2 3 8 2 2" xfId="20103" xr:uid="{95C13C57-43E8-4C40-BED3-9E0C1D33DE1E}"/>
    <cellStyle name="20% - Accent1 3 2 3 8 2 2 2" xfId="20104" xr:uid="{79ED4DF7-663B-440A-95E2-09A47BCF8BB3}"/>
    <cellStyle name="20% - Accent1 3 2 3 8 2 2 2 2" xfId="20105" xr:uid="{A9020088-656A-41A2-B551-8321E7F553C2}"/>
    <cellStyle name="20% - Accent1 3 2 3 8 2 2 3" xfId="20106" xr:uid="{D9772A33-AF5A-46F2-AF98-E92FC7A01CF5}"/>
    <cellStyle name="20% - Accent1 3 2 3 8 2 3" xfId="20107" xr:uid="{FDDFB10A-8405-45FE-A5BC-5356D76EA467}"/>
    <cellStyle name="20% - Accent1 3 2 3 8 2 3 2" xfId="20108" xr:uid="{BE5FDB05-895A-4C0A-8458-F6B346EBFC9F}"/>
    <cellStyle name="20% - Accent1 3 2 3 8 2 4" xfId="20109" xr:uid="{5F92A7CD-9D55-44CC-998E-40C53A33A3EF}"/>
    <cellStyle name="20% - Accent1 3 2 3 8 3" xfId="20110" xr:uid="{3DECFDC6-A385-47BB-BA87-B3B90E9F0AC6}"/>
    <cellStyle name="20% - Accent1 3 2 3 8 3 2" xfId="20111" xr:uid="{584248E4-1079-4205-813E-6679E44E4BD5}"/>
    <cellStyle name="20% - Accent1 3 2 3 8 3 2 2" xfId="20112" xr:uid="{2998A7AA-B64F-46BA-9F5E-27214B0167AA}"/>
    <cellStyle name="20% - Accent1 3 2 3 8 3 2 2 2" xfId="20113" xr:uid="{99ADE6DE-4A7B-49B6-BB4A-BCCDDF445521}"/>
    <cellStyle name="20% - Accent1 3 2 3 8 3 2 3" xfId="20114" xr:uid="{F69850C0-2891-4304-B2C2-E61D76C169EA}"/>
    <cellStyle name="20% - Accent1 3 2 3 8 3 3" xfId="20115" xr:uid="{D7E35290-46A7-4587-9B72-25EB9B2415BC}"/>
    <cellStyle name="20% - Accent1 3 2 3 8 3 3 2" xfId="20116" xr:uid="{6F07535C-0BDB-42EF-95F4-AB4F2B32D861}"/>
    <cellStyle name="20% - Accent1 3 2 3 8 3 4" xfId="20117" xr:uid="{03D3AD22-C583-4084-B7F5-985701463580}"/>
    <cellStyle name="20% - Accent1 3 2 3 8 4" xfId="20118" xr:uid="{C736205C-4C29-40FC-AA86-84471A8E8D0F}"/>
    <cellStyle name="20% - Accent1 3 2 3 8 4 2" xfId="20119" xr:uid="{18EF3651-37E6-44E9-A988-CD2A76CC96F5}"/>
    <cellStyle name="20% - Accent1 3 2 3 8 4 2 2" xfId="20120" xr:uid="{E7E88E76-06B1-41ED-93A8-45D841326C68}"/>
    <cellStyle name="20% - Accent1 3 2 3 8 4 2 2 2" xfId="20121" xr:uid="{15B86CC4-E4BC-4B2F-BAA6-0E3ED0B443AA}"/>
    <cellStyle name="20% - Accent1 3 2 3 8 4 2 3" xfId="20122" xr:uid="{1804045E-8014-4497-B281-E4CF4E0002EC}"/>
    <cellStyle name="20% - Accent1 3 2 3 8 4 3" xfId="20123" xr:uid="{D77A1DFB-76DB-4881-9365-4541CD58479F}"/>
    <cellStyle name="20% - Accent1 3 2 3 8 4 3 2" xfId="20124" xr:uid="{AA39F0DD-0D77-491C-AC0A-FFD792115E90}"/>
    <cellStyle name="20% - Accent1 3 2 3 8 4 4" xfId="20125" xr:uid="{327FDC98-4563-43FD-AE21-981B35907E67}"/>
    <cellStyle name="20% - Accent1 3 2 3 8 5" xfId="20126" xr:uid="{FAEAA087-D779-4457-BC83-0BC0EB6BC799}"/>
    <cellStyle name="20% - Accent1 3 2 3 8 5 2" xfId="20127" xr:uid="{1A49B309-6DA4-4713-846E-5901AA3CD119}"/>
    <cellStyle name="20% - Accent1 3 2 3 8 5 2 2" xfId="20128" xr:uid="{1E80D903-F0C6-4DFF-853A-04AC2C8076D6}"/>
    <cellStyle name="20% - Accent1 3 2 3 8 5 3" xfId="20129" xr:uid="{FDD08D2B-315F-42C7-8B45-97DB07AD218D}"/>
    <cellStyle name="20% - Accent1 3 2 3 8 6" xfId="20130" xr:uid="{EA6D75A5-38FF-444E-90FE-EEEE98A1D5BB}"/>
    <cellStyle name="20% - Accent1 3 2 3 8 6 2" xfId="20131" xr:uid="{98CA6C3C-AA63-4AC0-977F-64B8CAB6A740}"/>
    <cellStyle name="20% - Accent1 3 2 3 8 6 2 2" xfId="20132" xr:uid="{76E4AE7C-705F-4F48-8F72-01C82A5499FD}"/>
    <cellStyle name="20% - Accent1 3 2 3 8 6 3" xfId="20133" xr:uid="{3FE858A4-834C-43F5-9FBB-9FCFAFF4C88B}"/>
    <cellStyle name="20% - Accent1 3 2 3 8 7" xfId="20134" xr:uid="{134438DF-A7D7-4E24-8FBB-BFEA4BD83FDF}"/>
    <cellStyle name="20% - Accent1 3 2 3 8 7 2" xfId="20135" xr:uid="{2D2500A9-58B5-4548-8BF1-00177EC756F2}"/>
    <cellStyle name="20% - Accent1 3 2 3 8 8" xfId="20136" xr:uid="{E4B9AB73-19E6-4AAA-85AA-FCE2E9DC759C}"/>
    <cellStyle name="20% - Accent1 3 2 3 8 8 2" xfId="20137" xr:uid="{703DD41F-22C4-4E4A-90CD-9ED276FC3117}"/>
    <cellStyle name="20% - Accent1 3 2 3 8 9" xfId="20138" xr:uid="{AF76E280-26B4-4754-8E14-C916FF534A14}"/>
    <cellStyle name="20% - Accent1 3 2 3 9" xfId="20139" xr:uid="{08BCC97A-7294-4042-B5F5-896C209D86CA}"/>
    <cellStyle name="20% - Accent1 3 2 3 9 2" xfId="20140" xr:uid="{7AA6699E-CC03-4C3E-8633-E14591128586}"/>
    <cellStyle name="20% - Accent1 3 2 3 9 2 2" xfId="20141" xr:uid="{B4B5E298-B690-4891-985D-7B8C68DE8B16}"/>
    <cellStyle name="20% - Accent1 3 2 3 9 2 2 2" xfId="20142" xr:uid="{AAC19E1E-5FB4-4B60-9D21-6F273384056A}"/>
    <cellStyle name="20% - Accent1 3 2 3 9 2 3" xfId="20143" xr:uid="{34B16109-64B1-4006-80B3-A4EC8A9A1C8C}"/>
    <cellStyle name="20% - Accent1 3 2 3 9 3" xfId="20144" xr:uid="{C958E2F9-9816-4B97-A0EA-B35B6F0F3FC6}"/>
    <cellStyle name="20% - Accent1 3 2 3 9 3 2" xfId="20145" xr:uid="{92B1E281-A0BD-4A4D-B37F-C635A40E5EA1}"/>
    <cellStyle name="20% - Accent1 3 2 3 9 4" xfId="20146" xr:uid="{8CC78636-3094-47BD-8702-DF007AF52335}"/>
    <cellStyle name="20% - Accent1 3 2 4" xfId="20147" xr:uid="{8CECEF9D-D598-4FE5-B6BC-281334F4E0AC}"/>
    <cellStyle name="20% - Accent1 3 2 4 10" xfId="20148" xr:uid="{39EBA665-1013-4480-82EC-F439DD258C2A}"/>
    <cellStyle name="20% - Accent1 3 2 4 10 2" xfId="20149" xr:uid="{B498BB40-444C-4B81-A6E8-AC9358FEA0EC}"/>
    <cellStyle name="20% - Accent1 3 2 4 10 2 2" xfId="20150" xr:uid="{07935013-3B99-4301-B64F-099BB0CB917C}"/>
    <cellStyle name="20% - Accent1 3 2 4 10 2 2 2" xfId="20151" xr:uid="{0AE77A0F-AA4F-4886-BCD3-1BAD9A5D0FF0}"/>
    <cellStyle name="20% - Accent1 3 2 4 10 2 3" xfId="20152" xr:uid="{7EAB3052-71FE-489F-9206-66AEB320881B}"/>
    <cellStyle name="20% - Accent1 3 2 4 10 3" xfId="20153" xr:uid="{55C57C06-E6D1-4314-B9FB-47375E9F182D}"/>
    <cellStyle name="20% - Accent1 3 2 4 10 3 2" xfId="20154" xr:uid="{58DB7587-D06A-4842-8472-66ACB62B732B}"/>
    <cellStyle name="20% - Accent1 3 2 4 10 4" xfId="20155" xr:uid="{D393CD5A-469F-402A-B1DD-86CEEEFCC5E8}"/>
    <cellStyle name="20% - Accent1 3 2 4 11" xfId="20156" xr:uid="{E7E0A472-8941-4631-91F8-C63AD6947A3F}"/>
    <cellStyle name="20% - Accent1 3 2 4 11 2" xfId="20157" xr:uid="{A4DADCCF-925B-4142-9FEE-180CE3709612}"/>
    <cellStyle name="20% - Accent1 3 2 4 11 2 2" xfId="20158" xr:uid="{FBFDA336-D255-4CDF-A9A8-DCB13F52023C}"/>
    <cellStyle name="20% - Accent1 3 2 4 11 2 2 2" xfId="20159" xr:uid="{DFE4D272-1158-4167-BE29-C2CEE586C8C8}"/>
    <cellStyle name="20% - Accent1 3 2 4 11 2 3" xfId="20160" xr:uid="{86CFCCAF-24E3-4F65-A86C-0BE33FD760CD}"/>
    <cellStyle name="20% - Accent1 3 2 4 11 3" xfId="20161" xr:uid="{95E11EF4-C8CA-43D1-B284-D411137E6779}"/>
    <cellStyle name="20% - Accent1 3 2 4 11 3 2" xfId="20162" xr:uid="{69C225E5-ABD7-4621-9C4D-6D7DDFAEC8F2}"/>
    <cellStyle name="20% - Accent1 3 2 4 11 4" xfId="20163" xr:uid="{133E639C-EF3A-40EC-98AD-B35D41F42776}"/>
    <cellStyle name="20% - Accent1 3 2 4 12" xfId="20164" xr:uid="{AF5992E4-D82D-476F-B527-CBB9D856428D}"/>
    <cellStyle name="20% - Accent1 3 2 4 12 2" xfId="20165" xr:uid="{C92288A4-7F0A-4006-83D6-CE52ACFD0F9B}"/>
    <cellStyle name="20% - Accent1 3 2 4 12 2 2" xfId="20166" xr:uid="{DB0F94CF-4360-448C-8238-976A3136C86A}"/>
    <cellStyle name="20% - Accent1 3 2 4 12 3" xfId="20167" xr:uid="{E9A22231-90F8-4509-8902-4ED44F9BC77F}"/>
    <cellStyle name="20% - Accent1 3 2 4 13" xfId="20168" xr:uid="{4A156C9A-220F-4A56-A6BE-0E6F3F8FA9AB}"/>
    <cellStyle name="20% - Accent1 3 2 4 13 2" xfId="20169" xr:uid="{103837BC-53D6-4F7D-AFDA-44D31E2C8BBE}"/>
    <cellStyle name="20% - Accent1 3 2 4 13 2 2" xfId="20170" xr:uid="{DD3FEEAC-8B5B-4DBE-97B6-D2F4510DBEFD}"/>
    <cellStyle name="20% - Accent1 3 2 4 13 3" xfId="20171" xr:uid="{89E38190-AA00-4F39-B2B9-C46337A871E4}"/>
    <cellStyle name="20% - Accent1 3 2 4 14" xfId="20172" xr:uid="{630230B0-E6AE-4FF9-B334-231F4728B7CB}"/>
    <cellStyle name="20% - Accent1 3 2 4 14 2" xfId="20173" xr:uid="{B5C13FE2-70B5-4F76-911C-09CDBFCDBB1E}"/>
    <cellStyle name="20% - Accent1 3 2 4 15" xfId="20174" xr:uid="{87290AF0-3364-4A68-9D37-48BAB3F8AC22}"/>
    <cellStyle name="20% - Accent1 3 2 4 15 2" xfId="20175" xr:uid="{E68432BA-E3AF-4970-BC81-141A00F12BC1}"/>
    <cellStyle name="20% - Accent1 3 2 4 16" xfId="20176" xr:uid="{51A48006-989B-43A8-A54E-34913FF17104}"/>
    <cellStyle name="20% - Accent1 3 2 4 2" xfId="20177" xr:uid="{C1A78A93-9D8F-43A3-9299-235A002729C3}"/>
    <cellStyle name="20% - Accent1 3 2 4 2 10" xfId="20178" xr:uid="{79FBE43C-3B99-4883-ABAA-FA08A8C53E3B}"/>
    <cellStyle name="20% - Accent1 3 2 4 2 10 2" xfId="20179" xr:uid="{366EA04B-CC0C-46F2-8557-8F1DD8F4BAA9}"/>
    <cellStyle name="20% - Accent1 3 2 4 2 10 2 2" xfId="20180" xr:uid="{9F330647-2660-4E11-92C3-BDCFAE085E84}"/>
    <cellStyle name="20% - Accent1 3 2 4 2 10 2 2 2" xfId="20181" xr:uid="{2CBB7D7F-316E-4E91-878D-1FC01AB7E753}"/>
    <cellStyle name="20% - Accent1 3 2 4 2 10 2 3" xfId="20182" xr:uid="{11F199B5-A1C8-4B3C-A882-8ABA7B4A848C}"/>
    <cellStyle name="20% - Accent1 3 2 4 2 10 3" xfId="20183" xr:uid="{B4176A7E-97A9-480B-93C2-A9E0621A0F42}"/>
    <cellStyle name="20% - Accent1 3 2 4 2 10 3 2" xfId="20184" xr:uid="{F907049A-1A57-4D37-A588-E281E2D9F904}"/>
    <cellStyle name="20% - Accent1 3 2 4 2 10 4" xfId="20185" xr:uid="{710FE17D-433B-4256-8B89-BB53297F3BF5}"/>
    <cellStyle name="20% - Accent1 3 2 4 2 11" xfId="20186" xr:uid="{0A43E9FB-D9DE-4137-8703-03707A9212AE}"/>
    <cellStyle name="20% - Accent1 3 2 4 2 11 2" xfId="20187" xr:uid="{E997A253-EB47-4214-AE25-BD1668350C31}"/>
    <cellStyle name="20% - Accent1 3 2 4 2 11 2 2" xfId="20188" xr:uid="{04B852DD-51B1-4AC4-AD1D-5A912EE3F579}"/>
    <cellStyle name="20% - Accent1 3 2 4 2 11 3" xfId="20189" xr:uid="{224FC251-0218-4CB5-A268-D3FE1A562B68}"/>
    <cellStyle name="20% - Accent1 3 2 4 2 12" xfId="20190" xr:uid="{33612E60-86DE-409D-B67F-4760679FFAA2}"/>
    <cellStyle name="20% - Accent1 3 2 4 2 12 2" xfId="20191" xr:uid="{3410DEBE-BD19-43AC-8ED3-9F69EA409EF0}"/>
    <cellStyle name="20% - Accent1 3 2 4 2 12 2 2" xfId="20192" xr:uid="{A828BD95-D7D8-444E-8C43-0D8DA1F909B0}"/>
    <cellStyle name="20% - Accent1 3 2 4 2 12 3" xfId="20193" xr:uid="{FEFBD88D-8A47-4F0B-AF32-7E5D905F54D8}"/>
    <cellStyle name="20% - Accent1 3 2 4 2 13" xfId="20194" xr:uid="{AE5567EF-DB95-4197-B156-6E44C44BBC71}"/>
    <cellStyle name="20% - Accent1 3 2 4 2 13 2" xfId="20195" xr:uid="{DD518283-7B9A-44AE-9B34-B30316B7AFAB}"/>
    <cellStyle name="20% - Accent1 3 2 4 2 14" xfId="20196" xr:uid="{E63168CA-56B6-4057-8597-7E59536A4652}"/>
    <cellStyle name="20% - Accent1 3 2 4 2 14 2" xfId="20197" xr:uid="{E4A08959-FCDF-403D-BDB2-053CEC2DBA2B}"/>
    <cellStyle name="20% - Accent1 3 2 4 2 15" xfId="20198" xr:uid="{6F0ABE10-433C-4F1D-B753-1FC5C129E2EB}"/>
    <cellStyle name="20% - Accent1 3 2 4 2 2" xfId="20199" xr:uid="{5FE68F58-1503-4225-B5E9-578A02A509A8}"/>
    <cellStyle name="20% - Accent1 3 2 4 2 2 10" xfId="20200" xr:uid="{9A91BB59-C15C-4FC3-BF32-AAE15C88BBAF}"/>
    <cellStyle name="20% - Accent1 3 2 4 2 2 10 2" xfId="20201" xr:uid="{9628E0E7-266B-479C-AA7F-E5F3A2675F14}"/>
    <cellStyle name="20% - Accent1 3 2 4 2 2 10 2 2" xfId="20202" xr:uid="{AE0AB3CB-395E-41F6-9B9E-B499795122B5}"/>
    <cellStyle name="20% - Accent1 3 2 4 2 2 10 3" xfId="20203" xr:uid="{C07DC0D8-C87F-437C-9747-3A6C309FCFA8}"/>
    <cellStyle name="20% - Accent1 3 2 4 2 2 11" xfId="20204" xr:uid="{66A51FD9-481E-438F-A66E-C4DBAC460ECB}"/>
    <cellStyle name="20% - Accent1 3 2 4 2 2 11 2" xfId="20205" xr:uid="{775CFDBE-C9B0-4260-8021-4EF051A9C551}"/>
    <cellStyle name="20% - Accent1 3 2 4 2 2 11 2 2" xfId="20206" xr:uid="{E6C51C19-8339-480B-A8DC-B2D2CDC5F6C7}"/>
    <cellStyle name="20% - Accent1 3 2 4 2 2 11 3" xfId="20207" xr:uid="{9BEB186C-C3B9-4695-B877-6EE39F27CFC8}"/>
    <cellStyle name="20% - Accent1 3 2 4 2 2 12" xfId="20208" xr:uid="{1943CC80-0C88-4526-AF15-74A6DE2A1128}"/>
    <cellStyle name="20% - Accent1 3 2 4 2 2 12 2" xfId="20209" xr:uid="{8FE3E3A3-7300-41FF-A78F-26962DA586FD}"/>
    <cellStyle name="20% - Accent1 3 2 4 2 2 13" xfId="20210" xr:uid="{CF2437C3-A0B4-44E2-9E67-DA25A9ADADD9}"/>
    <cellStyle name="20% - Accent1 3 2 4 2 2 13 2" xfId="20211" xr:uid="{C0BC1FA2-8F4E-42AD-869B-2455F796664A}"/>
    <cellStyle name="20% - Accent1 3 2 4 2 2 14" xfId="20212" xr:uid="{A04F9453-F632-411C-AD78-D7C200CBE0D1}"/>
    <cellStyle name="20% - Accent1 3 2 4 2 2 2" xfId="20213" xr:uid="{6E6F5E34-6F79-4741-82BE-83D12FF144E4}"/>
    <cellStyle name="20% - Accent1 3 2 4 2 2 2 10" xfId="20214" xr:uid="{8B879774-7344-45A5-979D-6F4D9B0CF9C5}"/>
    <cellStyle name="20% - Accent1 3 2 4 2 2 2 10 2" xfId="20215" xr:uid="{B61B8DF9-4B57-404B-A12F-1F76AC6752CA}"/>
    <cellStyle name="20% - Accent1 3 2 4 2 2 2 11" xfId="20216" xr:uid="{41C2C23C-F555-42A4-8455-DCBB48109948}"/>
    <cellStyle name="20% - Accent1 3 2 4 2 2 2 2" xfId="20217" xr:uid="{65F968E5-32C1-4346-94DE-562E06F4005C}"/>
    <cellStyle name="20% - Accent1 3 2 4 2 2 2 2 2" xfId="20218" xr:uid="{E990CA14-7F9A-4C59-A345-04C89091FFCF}"/>
    <cellStyle name="20% - Accent1 3 2 4 2 2 2 2 2 2" xfId="20219" xr:uid="{1A5CEEE0-38C7-46B5-8EDB-4B9ED2C048A9}"/>
    <cellStyle name="20% - Accent1 3 2 4 2 2 2 2 2 2 2" xfId="20220" xr:uid="{19B41536-C1D3-46C7-B1E9-4A703C6EC34A}"/>
    <cellStyle name="20% - Accent1 3 2 4 2 2 2 2 2 2 2 2" xfId="20221" xr:uid="{5934BEC4-FAAD-46CA-B11E-4CCB68E4ECA8}"/>
    <cellStyle name="20% - Accent1 3 2 4 2 2 2 2 2 2 3" xfId="20222" xr:uid="{8F5AE0A8-BEEB-4E13-85E1-7F72BBD9ADE4}"/>
    <cellStyle name="20% - Accent1 3 2 4 2 2 2 2 2 3" xfId="20223" xr:uid="{F50CDBAB-A93A-46AE-B016-F93F14BC1E92}"/>
    <cellStyle name="20% - Accent1 3 2 4 2 2 2 2 2 3 2" xfId="20224" xr:uid="{23B00EF5-387F-4E38-BC31-47CE3DB880A8}"/>
    <cellStyle name="20% - Accent1 3 2 4 2 2 2 2 2 4" xfId="20225" xr:uid="{279DD4BA-A627-467A-BCCB-DBC44A6DBDFA}"/>
    <cellStyle name="20% - Accent1 3 2 4 2 2 2 2 3" xfId="20226" xr:uid="{9B404D0A-0AE7-4CA6-942B-57AFD16F1059}"/>
    <cellStyle name="20% - Accent1 3 2 4 2 2 2 2 3 2" xfId="20227" xr:uid="{B3707397-1B3E-4CAE-A326-85FA98A823B6}"/>
    <cellStyle name="20% - Accent1 3 2 4 2 2 2 2 3 2 2" xfId="20228" xr:uid="{DBF1CE85-ACB4-4E89-8DAC-B2D964053678}"/>
    <cellStyle name="20% - Accent1 3 2 4 2 2 2 2 3 2 2 2" xfId="20229" xr:uid="{E1A34602-4AA5-4327-8A63-AFF3000EC584}"/>
    <cellStyle name="20% - Accent1 3 2 4 2 2 2 2 3 2 3" xfId="20230" xr:uid="{82AE96CA-2234-4FFB-BAA9-291261959099}"/>
    <cellStyle name="20% - Accent1 3 2 4 2 2 2 2 3 3" xfId="20231" xr:uid="{A201A194-BE11-447B-8E69-CA9357D31FCC}"/>
    <cellStyle name="20% - Accent1 3 2 4 2 2 2 2 3 3 2" xfId="20232" xr:uid="{321C024C-86B8-44F9-9834-CE1A620BC5BB}"/>
    <cellStyle name="20% - Accent1 3 2 4 2 2 2 2 3 4" xfId="20233" xr:uid="{4E6C89CE-917E-4FEA-BD5A-1F16CE5F7E8A}"/>
    <cellStyle name="20% - Accent1 3 2 4 2 2 2 2 4" xfId="20234" xr:uid="{A10D6F54-92B3-44EB-86DE-A2F13AB7A6F4}"/>
    <cellStyle name="20% - Accent1 3 2 4 2 2 2 2 4 2" xfId="20235" xr:uid="{BCAB51C6-4447-48F5-8345-731FD72311D6}"/>
    <cellStyle name="20% - Accent1 3 2 4 2 2 2 2 4 2 2" xfId="20236" xr:uid="{A3797395-5BE8-46AC-A8E4-33B18378556B}"/>
    <cellStyle name="20% - Accent1 3 2 4 2 2 2 2 4 2 2 2" xfId="20237" xr:uid="{DC58FD0B-4D01-4707-8508-ECAB4D8659B3}"/>
    <cellStyle name="20% - Accent1 3 2 4 2 2 2 2 4 2 3" xfId="20238" xr:uid="{776DB6A7-FED1-4408-B74C-C3A733E6B91F}"/>
    <cellStyle name="20% - Accent1 3 2 4 2 2 2 2 4 3" xfId="20239" xr:uid="{F5614EA2-C091-4C28-B1AA-4F60E3D02596}"/>
    <cellStyle name="20% - Accent1 3 2 4 2 2 2 2 4 3 2" xfId="20240" xr:uid="{BD0D19DA-1147-4E56-8922-1A4B74701242}"/>
    <cellStyle name="20% - Accent1 3 2 4 2 2 2 2 4 4" xfId="20241" xr:uid="{8B2DA186-3415-46D8-9174-06867E7C6AD2}"/>
    <cellStyle name="20% - Accent1 3 2 4 2 2 2 2 5" xfId="20242" xr:uid="{4E446E27-6394-4D07-8664-A81B7A16751D}"/>
    <cellStyle name="20% - Accent1 3 2 4 2 2 2 2 5 2" xfId="20243" xr:uid="{4F392CCD-4541-448D-A84E-6903AED61FCE}"/>
    <cellStyle name="20% - Accent1 3 2 4 2 2 2 2 5 2 2" xfId="20244" xr:uid="{956E83ED-4FCD-489F-9189-F9A23DABE13E}"/>
    <cellStyle name="20% - Accent1 3 2 4 2 2 2 2 5 3" xfId="20245" xr:uid="{18473872-1076-4562-828B-D820A3ECA60E}"/>
    <cellStyle name="20% - Accent1 3 2 4 2 2 2 2 6" xfId="20246" xr:uid="{C00E4407-FC54-45D9-A8D2-49BA9DC2F08B}"/>
    <cellStyle name="20% - Accent1 3 2 4 2 2 2 2 6 2" xfId="20247" xr:uid="{0B29EE75-C889-4FE4-BE3F-EC8416ECD946}"/>
    <cellStyle name="20% - Accent1 3 2 4 2 2 2 2 6 2 2" xfId="20248" xr:uid="{C9E370E4-8400-45D3-BB64-6BD948064E01}"/>
    <cellStyle name="20% - Accent1 3 2 4 2 2 2 2 6 3" xfId="20249" xr:uid="{36E34327-C184-46B5-9D5C-368729A926AE}"/>
    <cellStyle name="20% - Accent1 3 2 4 2 2 2 2 7" xfId="20250" xr:uid="{71876980-F635-462C-B722-9653B56DD368}"/>
    <cellStyle name="20% - Accent1 3 2 4 2 2 2 2 7 2" xfId="20251" xr:uid="{8F131257-CA14-482B-948C-36972F197C18}"/>
    <cellStyle name="20% - Accent1 3 2 4 2 2 2 2 8" xfId="20252" xr:uid="{36742E00-9E86-484D-B5CE-32718943F657}"/>
    <cellStyle name="20% - Accent1 3 2 4 2 2 2 2 8 2" xfId="20253" xr:uid="{1E3244EB-D71C-44B1-8F64-35DC994A67DC}"/>
    <cellStyle name="20% - Accent1 3 2 4 2 2 2 2 9" xfId="20254" xr:uid="{FCD05AE1-D1B0-41C0-BF7A-485647E80E75}"/>
    <cellStyle name="20% - Accent1 3 2 4 2 2 2 3" xfId="20255" xr:uid="{810B360E-AD6B-45E7-8E38-B2607FBD3ED6}"/>
    <cellStyle name="20% - Accent1 3 2 4 2 2 2 3 2" xfId="20256" xr:uid="{4ECF6C10-73D1-4D1D-B05A-85903FC9F3F7}"/>
    <cellStyle name="20% - Accent1 3 2 4 2 2 2 3 2 2" xfId="20257" xr:uid="{BC06F43D-0C75-498B-AA1F-A2F8892AB98F}"/>
    <cellStyle name="20% - Accent1 3 2 4 2 2 2 3 2 2 2" xfId="20258" xr:uid="{8B890EC1-0DE0-4076-B7BB-4EBB4C27F82B}"/>
    <cellStyle name="20% - Accent1 3 2 4 2 2 2 3 2 2 2 2" xfId="20259" xr:uid="{5A9D8E33-C68D-4552-9B2D-5F470EDDC15E}"/>
    <cellStyle name="20% - Accent1 3 2 4 2 2 2 3 2 2 3" xfId="20260" xr:uid="{78E49C0D-AFC4-44A3-9F6C-C0454038014B}"/>
    <cellStyle name="20% - Accent1 3 2 4 2 2 2 3 2 3" xfId="20261" xr:uid="{DE8EA50B-CF32-4E1D-AF47-04713BCF31EC}"/>
    <cellStyle name="20% - Accent1 3 2 4 2 2 2 3 2 3 2" xfId="20262" xr:uid="{095054FF-71F0-4CB9-80CD-CB7A1FF87382}"/>
    <cellStyle name="20% - Accent1 3 2 4 2 2 2 3 2 4" xfId="20263" xr:uid="{D8D22D96-37B7-48AB-A812-02537A38EB95}"/>
    <cellStyle name="20% - Accent1 3 2 4 2 2 2 3 3" xfId="20264" xr:uid="{CFEADCE3-7303-44C0-9901-C9B34D53BA2D}"/>
    <cellStyle name="20% - Accent1 3 2 4 2 2 2 3 3 2" xfId="20265" xr:uid="{147F3FDB-0B18-4268-8662-26246DE0962D}"/>
    <cellStyle name="20% - Accent1 3 2 4 2 2 2 3 3 2 2" xfId="20266" xr:uid="{7BBE30C4-7A6B-4A48-B529-A1794E9DA760}"/>
    <cellStyle name="20% - Accent1 3 2 4 2 2 2 3 3 2 2 2" xfId="20267" xr:uid="{C68497A3-797D-42A5-8165-EB244C22C99F}"/>
    <cellStyle name="20% - Accent1 3 2 4 2 2 2 3 3 2 3" xfId="20268" xr:uid="{71C31DC3-424D-4B85-968C-5FF1F7CB0575}"/>
    <cellStyle name="20% - Accent1 3 2 4 2 2 2 3 3 3" xfId="20269" xr:uid="{D3FE31D4-1EA9-41D2-A814-04C206A51EA0}"/>
    <cellStyle name="20% - Accent1 3 2 4 2 2 2 3 3 3 2" xfId="20270" xr:uid="{6BB80A39-F0A4-4824-B088-CB97030E29EF}"/>
    <cellStyle name="20% - Accent1 3 2 4 2 2 2 3 3 4" xfId="20271" xr:uid="{6E1D480B-47A1-4504-9980-F65DD6F5B3EF}"/>
    <cellStyle name="20% - Accent1 3 2 4 2 2 2 3 4" xfId="20272" xr:uid="{641DD225-BACB-4FE9-A51F-ADDD14B6D533}"/>
    <cellStyle name="20% - Accent1 3 2 4 2 2 2 3 4 2" xfId="20273" xr:uid="{D60D6FD1-105E-45CE-A266-E9D8D902ECAF}"/>
    <cellStyle name="20% - Accent1 3 2 4 2 2 2 3 4 2 2" xfId="20274" xr:uid="{3EB0B484-1415-4B73-9B6F-03F51E6B3D98}"/>
    <cellStyle name="20% - Accent1 3 2 4 2 2 2 3 4 2 2 2" xfId="20275" xr:uid="{35FCEC8D-8969-49D9-A6D3-5E26A261DF54}"/>
    <cellStyle name="20% - Accent1 3 2 4 2 2 2 3 4 2 3" xfId="20276" xr:uid="{D6CB225F-7FF1-430B-B85C-157967F0FB92}"/>
    <cellStyle name="20% - Accent1 3 2 4 2 2 2 3 4 3" xfId="20277" xr:uid="{15903307-C90B-47D4-BA83-D1F7CBBC3631}"/>
    <cellStyle name="20% - Accent1 3 2 4 2 2 2 3 4 3 2" xfId="20278" xr:uid="{64F3361F-55A8-4C64-88D1-80D36548A599}"/>
    <cellStyle name="20% - Accent1 3 2 4 2 2 2 3 4 4" xfId="20279" xr:uid="{6FDA4307-A103-481C-89C1-D77C8C03AD99}"/>
    <cellStyle name="20% - Accent1 3 2 4 2 2 2 3 5" xfId="20280" xr:uid="{6BD90371-C584-4B24-B586-43D6BCFF44F0}"/>
    <cellStyle name="20% - Accent1 3 2 4 2 2 2 3 5 2" xfId="20281" xr:uid="{766FA3A4-F478-494C-AF98-4BAB6B626684}"/>
    <cellStyle name="20% - Accent1 3 2 4 2 2 2 3 5 2 2" xfId="20282" xr:uid="{FF18F68D-0764-469F-A921-B2A36C473D30}"/>
    <cellStyle name="20% - Accent1 3 2 4 2 2 2 3 5 3" xfId="20283" xr:uid="{A3DEBABB-226E-4588-9103-3A14406E5153}"/>
    <cellStyle name="20% - Accent1 3 2 4 2 2 2 3 6" xfId="20284" xr:uid="{5149CC59-3AA5-47C8-A751-4DD09FFD527C}"/>
    <cellStyle name="20% - Accent1 3 2 4 2 2 2 3 6 2" xfId="20285" xr:uid="{958B47B5-65DC-459E-88C2-9185379E6F96}"/>
    <cellStyle name="20% - Accent1 3 2 4 2 2 2 3 6 2 2" xfId="20286" xr:uid="{7B974164-5BAA-41ED-8F1B-C803A588A03F}"/>
    <cellStyle name="20% - Accent1 3 2 4 2 2 2 3 6 3" xfId="20287" xr:uid="{DA56FA73-E29C-47BB-8C13-97E2626D3CEB}"/>
    <cellStyle name="20% - Accent1 3 2 4 2 2 2 3 7" xfId="20288" xr:uid="{D0F16052-62A8-4FCC-9D79-817B3918E55B}"/>
    <cellStyle name="20% - Accent1 3 2 4 2 2 2 3 7 2" xfId="20289" xr:uid="{69D831AC-B02F-48F7-AC15-E7E74C153A56}"/>
    <cellStyle name="20% - Accent1 3 2 4 2 2 2 3 8" xfId="20290" xr:uid="{06C1663F-DD50-4AE0-9FE3-222DD8994C84}"/>
    <cellStyle name="20% - Accent1 3 2 4 2 2 2 3 8 2" xfId="20291" xr:uid="{511A6D20-0C2A-4D1F-9AA8-50836E52339E}"/>
    <cellStyle name="20% - Accent1 3 2 4 2 2 2 3 9" xfId="20292" xr:uid="{9B6249F8-E605-447C-83C6-CA8330D8AAD1}"/>
    <cellStyle name="20% - Accent1 3 2 4 2 2 2 4" xfId="20293" xr:uid="{FD2B1497-5890-47E0-AB53-9D9EF25CC9EB}"/>
    <cellStyle name="20% - Accent1 3 2 4 2 2 2 4 2" xfId="20294" xr:uid="{20354FBE-EE99-4B63-8E27-2E43BC3F9618}"/>
    <cellStyle name="20% - Accent1 3 2 4 2 2 2 4 2 2" xfId="20295" xr:uid="{D01A1043-E1C7-42F6-B073-69E9CDAC3FF9}"/>
    <cellStyle name="20% - Accent1 3 2 4 2 2 2 4 2 2 2" xfId="20296" xr:uid="{FA0C2F8A-29BC-4E0D-BDCC-76F89695A3DD}"/>
    <cellStyle name="20% - Accent1 3 2 4 2 2 2 4 2 3" xfId="20297" xr:uid="{9FCC5B8D-9BE9-49ED-ABB1-067162AEB9C4}"/>
    <cellStyle name="20% - Accent1 3 2 4 2 2 2 4 3" xfId="20298" xr:uid="{4C039B8A-B84C-41D6-B2E7-EA2F93E8CB69}"/>
    <cellStyle name="20% - Accent1 3 2 4 2 2 2 4 3 2" xfId="20299" xr:uid="{EABE53AC-B5BA-475A-8F18-6D7EE6E169EC}"/>
    <cellStyle name="20% - Accent1 3 2 4 2 2 2 4 4" xfId="20300" xr:uid="{A2C572FE-A66E-41C7-8C6A-117B418DB129}"/>
    <cellStyle name="20% - Accent1 3 2 4 2 2 2 5" xfId="20301" xr:uid="{C9B78B5E-DED0-4FAF-94B7-0F5D71A01687}"/>
    <cellStyle name="20% - Accent1 3 2 4 2 2 2 5 2" xfId="20302" xr:uid="{9C75CEDB-500F-4E5C-8B44-BBCB9BBCE557}"/>
    <cellStyle name="20% - Accent1 3 2 4 2 2 2 5 2 2" xfId="20303" xr:uid="{49D15EC7-FF0D-4311-9232-C65C4C9373BF}"/>
    <cellStyle name="20% - Accent1 3 2 4 2 2 2 5 2 2 2" xfId="20304" xr:uid="{73C270ED-23AD-4FD7-901B-8EA6AA63B792}"/>
    <cellStyle name="20% - Accent1 3 2 4 2 2 2 5 2 3" xfId="20305" xr:uid="{A6A041AA-7460-4E04-8423-80127D2C6521}"/>
    <cellStyle name="20% - Accent1 3 2 4 2 2 2 5 3" xfId="20306" xr:uid="{64E965A4-8E97-4FC5-8371-C79E7ED016BB}"/>
    <cellStyle name="20% - Accent1 3 2 4 2 2 2 5 3 2" xfId="20307" xr:uid="{0CA1977E-C3D9-4F3F-9C92-B99C6688E40F}"/>
    <cellStyle name="20% - Accent1 3 2 4 2 2 2 5 4" xfId="20308" xr:uid="{07215D86-D11F-4A30-82A2-B1E62924C273}"/>
    <cellStyle name="20% - Accent1 3 2 4 2 2 2 6" xfId="20309" xr:uid="{226E8F0C-78CA-4816-BDCA-4D0304422CD3}"/>
    <cellStyle name="20% - Accent1 3 2 4 2 2 2 6 2" xfId="20310" xr:uid="{69481D23-DAC4-46D8-BC53-E63F6D2520D0}"/>
    <cellStyle name="20% - Accent1 3 2 4 2 2 2 6 2 2" xfId="20311" xr:uid="{E55C32E3-1FA2-4FCD-A53E-FB28D9084F40}"/>
    <cellStyle name="20% - Accent1 3 2 4 2 2 2 6 2 2 2" xfId="20312" xr:uid="{9451D0EC-705F-48F0-924F-E46205CAA73B}"/>
    <cellStyle name="20% - Accent1 3 2 4 2 2 2 6 2 3" xfId="20313" xr:uid="{5387F59D-6F93-415F-8BDF-64A4B3356B90}"/>
    <cellStyle name="20% - Accent1 3 2 4 2 2 2 6 3" xfId="20314" xr:uid="{2669BF38-AE01-49A2-B055-172AC8B0A6F3}"/>
    <cellStyle name="20% - Accent1 3 2 4 2 2 2 6 3 2" xfId="20315" xr:uid="{1E3E38BE-5DA4-4244-86F3-11FEAAC72955}"/>
    <cellStyle name="20% - Accent1 3 2 4 2 2 2 6 4" xfId="20316" xr:uid="{BBDB5D07-DDAF-4306-A1BB-4795E55FF475}"/>
    <cellStyle name="20% - Accent1 3 2 4 2 2 2 7" xfId="20317" xr:uid="{56A5EE89-F9CF-4664-8FD4-D024BDB04B1F}"/>
    <cellStyle name="20% - Accent1 3 2 4 2 2 2 7 2" xfId="20318" xr:uid="{00DAD289-ECF9-4039-97B2-FFDD71BEB02D}"/>
    <cellStyle name="20% - Accent1 3 2 4 2 2 2 7 2 2" xfId="20319" xr:uid="{872BC4EF-1C53-41EC-8B3A-4B274D1737A9}"/>
    <cellStyle name="20% - Accent1 3 2 4 2 2 2 7 3" xfId="20320" xr:uid="{41D8F328-09CC-4E7D-AC0E-416DED3E0478}"/>
    <cellStyle name="20% - Accent1 3 2 4 2 2 2 8" xfId="20321" xr:uid="{F3D214DD-9B90-442D-92D1-FCAD083E8A05}"/>
    <cellStyle name="20% - Accent1 3 2 4 2 2 2 8 2" xfId="20322" xr:uid="{043B4442-7F1A-4BB1-A24A-52E007C1FEC5}"/>
    <cellStyle name="20% - Accent1 3 2 4 2 2 2 8 2 2" xfId="20323" xr:uid="{CA4C992D-2404-48FF-B102-48258B9AE8B1}"/>
    <cellStyle name="20% - Accent1 3 2 4 2 2 2 8 3" xfId="20324" xr:uid="{526BDBE3-22A2-4CF0-88FE-756C8B09AFEA}"/>
    <cellStyle name="20% - Accent1 3 2 4 2 2 2 9" xfId="20325" xr:uid="{EF37F4A7-A0B6-4F0C-84A3-4C2485096799}"/>
    <cellStyle name="20% - Accent1 3 2 4 2 2 2 9 2" xfId="20326" xr:uid="{CCA15CDD-D7EE-4D9E-B2F5-B6F472770D74}"/>
    <cellStyle name="20% - Accent1 3 2 4 2 2 3" xfId="20327" xr:uid="{740FA2E0-90C5-4458-B384-3DB31CF7BCC6}"/>
    <cellStyle name="20% - Accent1 3 2 4 2 2 3 10" xfId="20328" xr:uid="{9A606BF7-B235-4E26-8AC1-6E3230D831E7}"/>
    <cellStyle name="20% - Accent1 3 2 4 2 2 3 10 2" xfId="20329" xr:uid="{7C858A8A-651A-49A6-B71C-C90BAE4023B4}"/>
    <cellStyle name="20% - Accent1 3 2 4 2 2 3 11" xfId="20330" xr:uid="{51FA1168-D999-4901-A8BE-79A86C55637E}"/>
    <cellStyle name="20% - Accent1 3 2 4 2 2 3 2" xfId="20331" xr:uid="{F260D14F-A3D1-4E58-B722-719278A87191}"/>
    <cellStyle name="20% - Accent1 3 2 4 2 2 3 2 2" xfId="20332" xr:uid="{8C8DF1BA-F958-42C7-BD99-1C46F3D1BEA4}"/>
    <cellStyle name="20% - Accent1 3 2 4 2 2 3 2 2 2" xfId="20333" xr:uid="{CBCDB88C-4377-4875-8E8B-22DB7CED2173}"/>
    <cellStyle name="20% - Accent1 3 2 4 2 2 3 2 2 2 2" xfId="20334" xr:uid="{86CC5C22-F156-4F2D-9DEE-6DE158CFC8C9}"/>
    <cellStyle name="20% - Accent1 3 2 4 2 2 3 2 2 2 2 2" xfId="20335" xr:uid="{9E63CB5C-FE38-420F-93C0-CFE9D20D236D}"/>
    <cellStyle name="20% - Accent1 3 2 4 2 2 3 2 2 2 3" xfId="20336" xr:uid="{6D742769-DDDA-4818-88DD-2A31181C308D}"/>
    <cellStyle name="20% - Accent1 3 2 4 2 2 3 2 2 3" xfId="20337" xr:uid="{3294A5AE-92B5-4C22-A205-52EEA10AD51E}"/>
    <cellStyle name="20% - Accent1 3 2 4 2 2 3 2 2 3 2" xfId="20338" xr:uid="{DF7B0910-61BB-4CC5-BA3B-3AD3A0800E71}"/>
    <cellStyle name="20% - Accent1 3 2 4 2 2 3 2 2 4" xfId="20339" xr:uid="{5E006B55-D9D1-47AC-8884-84B3B90ACB9F}"/>
    <cellStyle name="20% - Accent1 3 2 4 2 2 3 2 3" xfId="20340" xr:uid="{BBE85A9A-27A4-4C08-B0D8-9BD8440FCF57}"/>
    <cellStyle name="20% - Accent1 3 2 4 2 2 3 2 3 2" xfId="20341" xr:uid="{C357891D-7BC7-43A6-AE23-58976D778BC5}"/>
    <cellStyle name="20% - Accent1 3 2 4 2 2 3 2 3 2 2" xfId="20342" xr:uid="{358ABE1D-C48B-44A3-B6D6-D21DE5BBA034}"/>
    <cellStyle name="20% - Accent1 3 2 4 2 2 3 2 3 2 2 2" xfId="20343" xr:uid="{68155613-201E-4F4A-9FF9-F34F4AD38F6E}"/>
    <cellStyle name="20% - Accent1 3 2 4 2 2 3 2 3 2 3" xfId="20344" xr:uid="{63D3652E-D28C-4CEB-B29D-362A81E4875A}"/>
    <cellStyle name="20% - Accent1 3 2 4 2 2 3 2 3 3" xfId="20345" xr:uid="{8C55721F-C96A-403C-8362-207A3A8008D7}"/>
    <cellStyle name="20% - Accent1 3 2 4 2 2 3 2 3 3 2" xfId="20346" xr:uid="{A7A0DB72-8963-4AB9-A9BF-678B802F703D}"/>
    <cellStyle name="20% - Accent1 3 2 4 2 2 3 2 3 4" xfId="20347" xr:uid="{080EE853-F810-440A-A085-265F67FB00E4}"/>
    <cellStyle name="20% - Accent1 3 2 4 2 2 3 2 4" xfId="20348" xr:uid="{DB9444D6-0909-449C-A307-E93F2B81FA62}"/>
    <cellStyle name="20% - Accent1 3 2 4 2 2 3 2 4 2" xfId="20349" xr:uid="{181FF71C-6214-4CDF-90B8-91D09BDA7E4A}"/>
    <cellStyle name="20% - Accent1 3 2 4 2 2 3 2 4 2 2" xfId="20350" xr:uid="{F0464D9E-8EEC-4614-919D-94EEE5637125}"/>
    <cellStyle name="20% - Accent1 3 2 4 2 2 3 2 4 2 2 2" xfId="20351" xr:uid="{E1A69249-EF06-4600-A864-D40BCBA375E4}"/>
    <cellStyle name="20% - Accent1 3 2 4 2 2 3 2 4 2 3" xfId="20352" xr:uid="{7F2DD029-FDE2-4248-85C5-8E958499E701}"/>
    <cellStyle name="20% - Accent1 3 2 4 2 2 3 2 4 3" xfId="20353" xr:uid="{1D2F53CA-2926-45F2-ACD1-695808FE6358}"/>
    <cellStyle name="20% - Accent1 3 2 4 2 2 3 2 4 3 2" xfId="20354" xr:uid="{8728DCF0-6359-48DF-9EF6-C7E34951C86F}"/>
    <cellStyle name="20% - Accent1 3 2 4 2 2 3 2 4 4" xfId="20355" xr:uid="{6826093A-8166-4258-A471-DCF631B03CF8}"/>
    <cellStyle name="20% - Accent1 3 2 4 2 2 3 2 5" xfId="20356" xr:uid="{2AE71F81-2D59-4865-B91B-5889197A39FD}"/>
    <cellStyle name="20% - Accent1 3 2 4 2 2 3 2 5 2" xfId="20357" xr:uid="{92A9A8CE-FB20-4A1A-BF17-F1C6C87C3022}"/>
    <cellStyle name="20% - Accent1 3 2 4 2 2 3 2 5 2 2" xfId="20358" xr:uid="{A68661A2-CC5B-40DB-A8AB-6E79326C33FB}"/>
    <cellStyle name="20% - Accent1 3 2 4 2 2 3 2 5 3" xfId="20359" xr:uid="{18C312B6-9ACA-46B5-BC53-1671DA9243C4}"/>
    <cellStyle name="20% - Accent1 3 2 4 2 2 3 2 6" xfId="20360" xr:uid="{85B23EC1-8F49-4D91-AECB-E3A6D0EB2D92}"/>
    <cellStyle name="20% - Accent1 3 2 4 2 2 3 2 6 2" xfId="20361" xr:uid="{CF194075-55C1-40B6-BB74-ACD1FC7CD731}"/>
    <cellStyle name="20% - Accent1 3 2 4 2 2 3 2 6 2 2" xfId="20362" xr:uid="{F1A926A9-684E-4331-94D9-FF1212914C70}"/>
    <cellStyle name="20% - Accent1 3 2 4 2 2 3 2 6 3" xfId="20363" xr:uid="{59A145FF-12EE-4BD0-877D-EFC1ADA2816F}"/>
    <cellStyle name="20% - Accent1 3 2 4 2 2 3 2 7" xfId="20364" xr:uid="{96262007-5EC3-4264-A0EF-6F60BCBCE6DA}"/>
    <cellStyle name="20% - Accent1 3 2 4 2 2 3 2 7 2" xfId="20365" xr:uid="{54EEB7CD-6BF6-4EFC-86D6-B53886D5CDCC}"/>
    <cellStyle name="20% - Accent1 3 2 4 2 2 3 2 8" xfId="20366" xr:uid="{BD8D8E60-D4C9-44F6-B0C3-9AF191C653C8}"/>
    <cellStyle name="20% - Accent1 3 2 4 2 2 3 2 8 2" xfId="20367" xr:uid="{A3B65856-2CEB-4575-9BAA-C1DE7089FF31}"/>
    <cellStyle name="20% - Accent1 3 2 4 2 2 3 2 9" xfId="20368" xr:uid="{49F9BED4-9818-48E2-891D-B10AFBF6713B}"/>
    <cellStyle name="20% - Accent1 3 2 4 2 2 3 3" xfId="20369" xr:uid="{9A7512BA-9CD7-4979-8CAE-3832DEBEDCD9}"/>
    <cellStyle name="20% - Accent1 3 2 4 2 2 3 3 2" xfId="20370" xr:uid="{E1225655-5463-4BA2-8C6D-658A5ABF0DFC}"/>
    <cellStyle name="20% - Accent1 3 2 4 2 2 3 3 2 2" xfId="20371" xr:uid="{10A8B1B6-F3FD-462F-B0AE-A2016469BC6E}"/>
    <cellStyle name="20% - Accent1 3 2 4 2 2 3 3 2 2 2" xfId="20372" xr:uid="{C5B107CB-C9EF-4CCF-BA98-EFE60C8EF41A}"/>
    <cellStyle name="20% - Accent1 3 2 4 2 2 3 3 2 2 2 2" xfId="20373" xr:uid="{739C9876-B863-451B-933F-BC456494E0B6}"/>
    <cellStyle name="20% - Accent1 3 2 4 2 2 3 3 2 2 3" xfId="20374" xr:uid="{D057A91D-78AB-4D9D-A85B-C397950B9501}"/>
    <cellStyle name="20% - Accent1 3 2 4 2 2 3 3 2 3" xfId="20375" xr:uid="{3E5AEC0C-0894-4052-9526-1F85AB727A28}"/>
    <cellStyle name="20% - Accent1 3 2 4 2 2 3 3 2 3 2" xfId="20376" xr:uid="{4F033E65-A87E-4DFA-8BE9-2C2DDE620686}"/>
    <cellStyle name="20% - Accent1 3 2 4 2 2 3 3 2 4" xfId="20377" xr:uid="{2EE5CB47-FC67-462D-8A13-CA8C22FA710E}"/>
    <cellStyle name="20% - Accent1 3 2 4 2 2 3 3 3" xfId="20378" xr:uid="{5C88F960-CEC6-4265-BA64-EE0350703B78}"/>
    <cellStyle name="20% - Accent1 3 2 4 2 2 3 3 3 2" xfId="20379" xr:uid="{8B6B1A1A-451E-495D-91CD-318256DBC908}"/>
    <cellStyle name="20% - Accent1 3 2 4 2 2 3 3 3 2 2" xfId="20380" xr:uid="{C54145FB-6882-4267-9257-91EBE524FC03}"/>
    <cellStyle name="20% - Accent1 3 2 4 2 2 3 3 3 2 2 2" xfId="20381" xr:uid="{DD9BC343-977E-42CD-AED2-04DA782C6CFA}"/>
    <cellStyle name="20% - Accent1 3 2 4 2 2 3 3 3 2 3" xfId="20382" xr:uid="{4868681D-170B-4F4D-87EF-F25C2B1852DA}"/>
    <cellStyle name="20% - Accent1 3 2 4 2 2 3 3 3 3" xfId="20383" xr:uid="{738772D5-3730-491B-919B-F385FDBD0814}"/>
    <cellStyle name="20% - Accent1 3 2 4 2 2 3 3 3 3 2" xfId="20384" xr:uid="{F1036D22-104D-4041-9233-B2F40F83FB62}"/>
    <cellStyle name="20% - Accent1 3 2 4 2 2 3 3 3 4" xfId="20385" xr:uid="{71C71460-660A-466B-811D-EF9DEDA42BDD}"/>
    <cellStyle name="20% - Accent1 3 2 4 2 2 3 3 4" xfId="20386" xr:uid="{9C666591-62A8-4365-8C2C-8DAA2C451ADA}"/>
    <cellStyle name="20% - Accent1 3 2 4 2 2 3 3 4 2" xfId="20387" xr:uid="{BD3CC4BE-9513-4CA6-89B2-09142A7A7FD2}"/>
    <cellStyle name="20% - Accent1 3 2 4 2 2 3 3 4 2 2" xfId="20388" xr:uid="{4D9B5834-3C83-48D0-B7F1-B2E48FD3B413}"/>
    <cellStyle name="20% - Accent1 3 2 4 2 2 3 3 4 2 2 2" xfId="20389" xr:uid="{FE4565C8-023A-4EBD-9603-4FA923F01066}"/>
    <cellStyle name="20% - Accent1 3 2 4 2 2 3 3 4 2 3" xfId="20390" xr:uid="{93641859-3CD2-4CE8-936F-0ED7CB3B102A}"/>
    <cellStyle name="20% - Accent1 3 2 4 2 2 3 3 4 3" xfId="20391" xr:uid="{BF3266C1-D2CC-4AC7-801C-5CD941C008D2}"/>
    <cellStyle name="20% - Accent1 3 2 4 2 2 3 3 4 3 2" xfId="20392" xr:uid="{24CAA53C-B793-4FFD-B248-89565DE76CE1}"/>
    <cellStyle name="20% - Accent1 3 2 4 2 2 3 3 4 4" xfId="20393" xr:uid="{956AE385-B744-4BAE-8050-AD8D2E2645D4}"/>
    <cellStyle name="20% - Accent1 3 2 4 2 2 3 3 5" xfId="20394" xr:uid="{D3ED2E84-7ACA-41F1-B710-795A236DCE85}"/>
    <cellStyle name="20% - Accent1 3 2 4 2 2 3 3 5 2" xfId="20395" xr:uid="{F530E1E3-4D36-4010-85E0-5268BFC0B2C4}"/>
    <cellStyle name="20% - Accent1 3 2 4 2 2 3 3 5 2 2" xfId="20396" xr:uid="{62B8422A-B865-4289-8F60-0065844A4117}"/>
    <cellStyle name="20% - Accent1 3 2 4 2 2 3 3 5 3" xfId="20397" xr:uid="{81F03A40-8024-4775-BD6A-9B9F356A8E9A}"/>
    <cellStyle name="20% - Accent1 3 2 4 2 2 3 3 6" xfId="20398" xr:uid="{3AA5F9C8-A84F-490F-B05D-B6004BEC8B12}"/>
    <cellStyle name="20% - Accent1 3 2 4 2 2 3 3 6 2" xfId="20399" xr:uid="{FDB494B4-6887-4C12-B482-46B2E70185A8}"/>
    <cellStyle name="20% - Accent1 3 2 4 2 2 3 3 6 2 2" xfId="20400" xr:uid="{07C469FB-CE01-4AB7-801E-A87E486DFB7B}"/>
    <cellStyle name="20% - Accent1 3 2 4 2 2 3 3 6 3" xfId="20401" xr:uid="{4C5FCB91-29EA-4DB6-87A8-4611D28DAA1F}"/>
    <cellStyle name="20% - Accent1 3 2 4 2 2 3 3 7" xfId="20402" xr:uid="{64E22454-5F77-42AE-9E7A-532B03974C28}"/>
    <cellStyle name="20% - Accent1 3 2 4 2 2 3 3 7 2" xfId="20403" xr:uid="{2C8F9C06-B322-4133-BB33-6293773235F8}"/>
    <cellStyle name="20% - Accent1 3 2 4 2 2 3 3 8" xfId="20404" xr:uid="{11D5DC7E-9EC0-4212-A803-B392B4E7E576}"/>
    <cellStyle name="20% - Accent1 3 2 4 2 2 3 3 8 2" xfId="20405" xr:uid="{9C3FCE31-E599-477E-ADD2-4EE51AA4B2AE}"/>
    <cellStyle name="20% - Accent1 3 2 4 2 2 3 3 9" xfId="20406" xr:uid="{7C0DA7D9-9275-44C4-9924-DF991C3E0EFE}"/>
    <cellStyle name="20% - Accent1 3 2 4 2 2 3 4" xfId="20407" xr:uid="{938CA4DD-A4AD-4C07-831D-C3CF36BACC91}"/>
    <cellStyle name="20% - Accent1 3 2 4 2 2 3 4 2" xfId="20408" xr:uid="{AC104A88-8857-4BA0-82E4-D50DF5BA4FB4}"/>
    <cellStyle name="20% - Accent1 3 2 4 2 2 3 4 2 2" xfId="20409" xr:uid="{E2BB2777-0B3E-4FD5-8752-60F81DB8B202}"/>
    <cellStyle name="20% - Accent1 3 2 4 2 2 3 4 2 2 2" xfId="20410" xr:uid="{36A57152-F597-43D6-810C-02156C0B317D}"/>
    <cellStyle name="20% - Accent1 3 2 4 2 2 3 4 2 3" xfId="20411" xr:uid="{21C2AB5E-30AD-4E96-9B3D-0DDD80CBE4A5}"/>
    <cellStyle name="20% - Accent1 3 2 4 2 2 3 4 3" xfId="20412" xr:uid="{50B0FAB8-55E5-4FFC-876B-B2C9C0782725}"/>
    <cellStyle name="20% - Accent1 3 2 4 2 2 3 4 3 2" xfId="20413" xr:uid="{9A9B7C65-72D9-4A3F-ABE1-00FC58366E55}"/>
    <cellStyle name="20% - Accent1 3 2 4 2 2 3 4 4" xfId="20414" xr:uid="{D0EC0A4A-E25E-4BFF-8632-43CFDFA84D0C}"/>
    <cellStyle name="20% - Accent1 3 2 4 2 2 3 5" xfId="20415" xr:uid="{4656A09D-EC0B-4EAF-8B04-ECD8B109B020}"/>
    <cellStyle name="20% - Accent1 3 2 4 2 2 3 5 2" xfId="20416" xr:uid="{20E1153D-4990-4607-AAA9-BC9A2DCB87E3}"/>
    <cellStyle name="20% - Accent1 3 2 4 2 2 3 5 2 2" xfId="20417" xr:uid="{0F73122C-4194-4D0B-A803-63F36A594B92}"/>
    <cellStyle name="20% - Accent1 3 2 4 2 2 3 5 2 2 2" xfId="20418" xr:uid="{61CE5014-2AE8-4C5E-9849-4DD923E8ACC9}"/>
    <cellStyle name="20% - Accent1 3 2 4 2 2 3 5 2 3" xfId="20419" xr:uid="{915281C0-8293-4854-9886-6EBCC43570BC}"/>
    <cellStyle name="20% - Accent1 3 2 4 2 2 3 5 3" xfId="20420" xr:uid="{3FE81357-FD66-4184-9D5D-295F09F994CB}"/>
    <cellStyle name="20% - Accent1 3 2 4 2 2 3 5 3 2" xfId="20421" xr:uid="{B2346404-4FCC-4D3A-9BE6-6D45EB9B36B8}"/>
    <cellStyle name="20% - Accent1 3 2 4 2 2 3 5 4" xfId="20422" xr:uid="{C5815FAB-3216-4482-939C-F1EE9DF44A82}"/>
    <cellStyle name="20% - Accent1 3 2 4 2 2 3 6" xfId="20423" xr:uid="{3AC91A0F-02AA-49CD-92F7-55289A89FA04}"/>
    <cellStyle name="20% - Accent1 3 2 4 2 2 3 6 2" xfId="20424" xr:uid="{038D8B08-FA41-40FB-BD16-A523C1B4957A}"/>
    <cellStyle name="20% - Accent1 3 2 4 2 2 3 6 2 2" xfId="20425" xr:uid="{51D3B668-0D34-487D-8F30-2B684D546C07}"/>
    <cellStyle name="20% - Accent1 3 2 4 2 2 3 6 2 2 2" xfId="20426" xr:uid="{684BD302-AC01-4F09-9413-1ACD5140654C}"/>
    <cellStyle name="20% - Accent1 3 2 4 2 2 3 6 2 3" xfId="20427" xr:uid="{0FAE0FF4-FF7B-4B5B-AFC3-320069DAFD86}"/>
    <cellStyle name="20% - Accent1 3 2 4 2 2 3 6 3" xfId="20428" xr:uid="{4965246D-4CD5-4845-8974-D59BEEAAC605}"/>
    <cellStyle name="20% - Accent1 3 2 4 2 2 3 6 3 2" xfId="20429" xr:uid="{A1CE83AE-98A8-41B4-9055-E905FB3D4D87}"/>
    <cellStyle name="20% - Accent1 3 2 4 2 2 3 6 4" xfId="20430" xr:uid="{54792E7A-E781-4F80-9101-B36D18FA3806}"/>
    <cellStyle name="20% - Accent1 3 2 4 2 2 3 7" xfId="20431" xr:uid="{4BF9E61C-E32D-457B-BC7A-A24A6C6DD0C4}"/>
    <cellStyle name="20% - Accent1 3 2 4 2 2 3 7 2" xfId="20432" xr:uid="{8F96FE8A-F9F5-4252-B40F-0B0F413D095B}"/>
    <cellStyle name="20% - Accent1 3 2 4 2 2 3 7 2 2" xfId="20433" xr:uid="{D00D197E-4724-46E7-BD2F-ED81F0ABBD65}"/>
    <cellStyle name="20% - Accent1 3 2 4 2 2 3 7 3" xfId="20434" xr:uid="{4801B30C-5C93-478B-9093-EB47B14168DC}"/>
    <cellStyle name="20% - Accent1 3 2 4 2 2 3 8" xfId="20435" xr:uid="{87A69378-D260-41CB-8BEF-F09A60F521F0}"/>
    <cellStyle name="20% - Accent1 3 2 4 2 2 3 8 2" xfId="20436" xr:uid="{80FC71F3-DD9E-4804-80A7-597374CAB12F}"/>
    <cellStyle name="20% - Accent1 3 2 4 2 2 3 8 2 2" xfId="20437" xr:uid="{C5ADFB7C-043A-4F7D-8A0A-0D9DEA93F1BA}"/>
    <cellStyle name="20% - Accent1 3 2 4 2 2 3 8 3" xfId="20438" xr:uid="{2071049C-796E-4E6E-9BC1-9DBB369A623A}"/>
    <cellStyle name="20% - Accent1 3 2 4 2 2 3 9" xfId="20439" xr:uid="{BA4237FC-D623-4F69-A46C-70450FD167F2}"/>
    <cellStyle name="20% - Accent1 3 2 4 2 2 3 9 2" xfId="20440" xr:uid="{ABD8FEB1-5133-4FF9-A73C-5A87721758F2}"/>
    <cellStyle name="20% - Accent1 3 2 4 2 2 4" xfId="20441" xr:uid="{609D7392-35B4-4CF7-8349-E17AE287D63B}"/>
    <cellStyle name="20% - Accent1 3 2 4 2 2 4 10" xfId="20442" xr:uid="{88837632-AD0C-437B-A872-6D45046C710C}"/>
    <cellStyle name="20% - Accent1 3 2 4 2 2 4 10 2" xfId="20443" xr:uid="{B310424E-A413-46FA-AD23-BD248F60CED3}"/>
    <cellStyle name="20% - Accent1 3 2 4 2 2 4 11" xfId="20444" xr:uid="{F4AD5E1A-DD4A-450D-9EEF-04B1D2AC6FDE}"/>
    <cellStyle name="20% - Accent1 3 2 4 2 2 4 2" xfId="20445" xr:uid="{2A3B6832-649E-44EF-ADDE-4899EA611DA6}"/>
    <cellStyle name="20% - Accent1 3 2 4 2 2 4 2 2" xfId="20446" xr:uid="{829193CF-97BF-4B71-9529-A662835A337D}"/>
    <cellStyle name="20% - Accent1 3 2 4 2 2 4 2 2 2" xfId="20447" xr:uid="{CA90D604-DF51-42EB-998E-A5756D1FB131}"/>
    <cellStyle name="20% - Accent1 3 2 4 2 2 4 2 2 2 2" xfId="20448" xr:uid="{4A20AD58-A7A4-4B02-96B8-953A9D9205AA}"/>
    <cellStyle name="20% - Accent1 3 2 4 2 2 4 2 2 2 2 2" xfId="20449" xr:uid="{111CA291-02F8-4B43-B3D2-01FFD39E4B4B}"/>
    <cellStyle name="20% - Accent1 3 2 4 2 2 4 2 2 2 3" xfId="20450" xr:uid="{BC4B8382-B49C-41A9-BC20-371E0F9FCB04}"/>
    <cellStyle name="20% - Accent1 3 2 4 2 2 4 2 2 3" xfId="20451" xr:uid="{0AFA84B1-5EB6-4264-9461-AC7695CCF52D}"/>
    <cellStyle name="20% - Accent1 3 2 4 2 2 4 2 2 3 2" xfId="20452" xr:uid="{216FA616-887F-4982-B28D-1D9DBFDF012B}"/>
    <cellStyle name="20% - Accent1 3 2 4 2 2 4 2 2 4" xfId="20453" xr:uid="{94A07823-9657-4308-92A8-895EBD071982}"/>
    <cellStyle name="20% - Accent1 3 2 4 2 2 4 2 3" xfId="20454" xr:uid="{95C2AE96-B42A-42B2-A0E3-EBAB123EBAC4}"/>
    <cellStyle name="20% - Accent1 3 2 4 2 2 4 2 3 2" xfId="20455" xr:uid="{8B8C446E-F17E-4883-8F7A-E62DDC60819C}"/>
    <cellStyle name="20% - Accent1 3 2 4 2 2 4 2 3 2 2" xfId="20456" xr:uid="{9A94FE53-439C-4A14-97F2-0C8D2694FD50}"/>
    <cellStyle name="20% - Accent1 3 2 4 2 2 4 2 3 2 2 2" xfId="20457" xr:uid="{240083E7-4087-4A65-9659-A5770970FAF9}"/>
    <cellStyle name="20% - Accent1 3 2 4 2 2 4 2 3 2 3" xfId="20458" xr:uid="{1F3F5839-ABFA-4068-891B-2BFDC2B0A089}"/>
    <cellStyle name="20% - Accent1 3 2 4 2 2 4 2 3 3" xfId="20459" xr:uid="{51FA663E-CC4B-4FF1-9F86-1586D3EB995E}"/>
    <cellStyle name="20% - Accent1 3 2 4 2 2 4 2 3 3 2" xfId="20460" xr:uid="{017FE211-2047-4EEC-9793-0B553DAB94B1}"/>
    <cellStyle name="20% - Accent1 3 2 4 2 2 4 2 3 4" xfId="20461" xr:uid="{3BD0E99F-1507-465D-816C-564D54AFDE1E}"/>
    <cellStyle name="20% - Accent1 3 2 4 2 2 4 2 4" xfId="20462" xr:uid="{9CCEA282-2D21-4680-BEC9-276D0C5AF349}"/>
    <cellStyle name="20% - Accent1 3 2 4 2 2 4 2 4 2" xfId="20463" xr:uid="{BE5A458D-BA6E-4904-A8D7-436F62355EEA}"/>
    <cellStyle name="20% - Accent1 3 2 4 2 2 4 2 4 2 2" xfId="20464" xr:uid="{9FCB93D7-95D7-462B-A7D9-A789CBCF944D}"/>
    <cellStyle name="20% - Accent1 3 2 4 2 2 4 2 4 2 2 2" xfId="20465" xr:uid="{29C4C09F-B2AC-4BB0-81AD-E49A77DBD0A3}"/>
    <cellStyle name="20% - Accent1 3 2 4 2 2 4 2 4 2 3" xfId="20466" xr:uid="{5F4DE373-9BA4-4CE8-A4F3-DB085D28BD99}"/>
    <cellStyle name="20% - Accent1 3 2 4 2 2 4 2 4 3" xfId="20467" xr:uid="{71E2EBD9-6BD9-479A-AD90-CB3293D8560F}"/>
    <cellStyle name="20% - Accent1 3 2 4 2 2 4 2 4 3 2" xfId="20468" xr:uid="{EB3A84EA-6FF3-4C31-8A48-0BE9D9B1338E}"/>
    <cellStyle name="20% - Accent1 3 2 4 2 2 4 2 4 4" xfId="20469" xr:uid="{80A31F75-DCDA-4FDF-8A1E-C332FC0AAED1}"/>
    <cellStyle name="20% - Accent1 3 2 4 2 2 4 2 5" xfId="20470" xr:uid="{D0825CBF-3A81-4505-8034-039F2306FA17}"/>
    <cellStyle name="20% - Accent1 3 2 4 2 2 4 2 5 2" xfId="20471" xr:uid="{67ADD2C3-9AB1-4E94-96FE-A69F1D1572C3}"/>
    <cellStyle name="20% - Accent1 3 2 4 2 2 4 2 5 2 2" xfId="20472" xr:uid="{A8152ABA-ECAF-496F-A0C6-94858662C518}"/>
    <cellStyle name="20% - Accent1 3 2 4 2 2 4 2 5 3" xfId="20473" xr:uid="{5707E2FD-F767-47AA-AFE4-5B739B611CAD}"/>
    <cellStyle name="20% - Accent1 3 2 4 2 2 4 2 6" xfId="20474" xr:uid="{EED8E997-5414-4F5E-8B77-85F29A14C211}"/>
    <cellStyle name="20% - Accent1 3 2 4 2 2 4 2 6 2" xfId="20475" xr:uid="{83AEF666-898E-4440-B94D-1D6AD5D5ED96}"/>
    <cellStyle name="20% - Accent1 3 2 4 2 2 4 2 6 2 2" xfId="20476" xr:uid="{02FCF45F-B26D-46D9-BECB-9F5B808A2774}"/>
    <cellStyle name="20% - Accent1 3 2 4 2 2 4 2 6 3" xfId="20477" xr:uid="{4AE6CFE0-E3D5-484D-948B-D0A04B0AB05F}"/>
    <cellStyle name="20% - Accent1 3 2 4 2 2 4 2 7" xfId="20478" xr:uid="{BE468BEC-0B72-4D4F-8352-361EC6CF8463}"/>
    <cellStyle name="20% - Accent1 3 2 4 2 2 4 2 7 2" xfId="20479" xr:uid="{81B4D156-2205-47D8-8691-0CAB869A541C}"/>
    <cellStyle name="20% - Accent1 3 2 4 2 2 4 2 8" xfId="20480" xr:uid="{31DA862D-458C-45D6-AE13-CCDAC6A72725}"/>
    <cellStyle name="20% - Accent1 3 2 4 2 2 4 2 8 2" xfId="20481" xr:uid="{AC7E8FBD-9E83-44FC-ACEC-80D69D77A38F}"/>
    <cellStyle name="20% - Accent1 3 2 4 2 2 4 2 9" xfId="20482" xr:uid="{0662C18C-00E7-4B9C-A78F-893F13C8474F}"/>
    <cellStyle name="20% - Accent1 3 2 4 2 2 4 3" xfId="20483" xr:uid="{3569C20D-FAE2-4D46-979F-F1F6EC0F9B86}"/>
    <cellStyle name="20% - Accent1 3 2 4 2 2 4 3 2" xfId="20484" xr:uid="{E19CAD58-7A9B-4CBD-9299-BDFD347143CA}"/>
    <cellStyle name="20% - Accent1 3 2 4 2 2 4 3 2 2" xfId="20485" xr:uid="{A116C9C2-707E-4940-8B17-AFE18F93D2C9}"/>
    <cellStyle name="20% - Accent1 3 2 4 2 2 4 3 2 2 2" xfId="20486" xr:uid="{6CB8D943-C3DD-400C-937F-D3E13EB22983}"/>
    <cellStyle name="20% - Accent1 3 2 4 2 2 4 3 2 2 2 2" xfId="20487" xr:uid="{685974FA-5767-4A7A-A465-5F5FF0519942}"/>
    <cellStyle name="20% - Accent1 3 2 4 2 2 4 3 2 2 3" xfId="20488" xr:uid="{B52A9773-C3A1-45AF-85C4-277D5C6F0540}"/>
    <cellStyle name="20% - Accent1 3 2 4 2 2 4 3 2 3" xfId="20489" xr:uid="{B88BFA00-C258-46C3-918C-444C1D129D30}"/>
    <cellStyle name="20% - Accent1 3 2 4 2 2 4 3 2 3 2" xfId="20490" xr:uid="{67D2C291-A736-42F1-B505-C08A5403085D}"/>
    <cellStyle name="20% - Accent1 3 2 4 2 2 4 3 2 4" xfId="20491" xr:uid="{8A28C8C9-C59A-446D-8B53-D967B44E2EE5}"/>
    <cellStyle name="20% - Accent1 3 2 4 2 2 4 3 3" xfId="20492" xr:uid="{8C01CD6E-85FA-4ACF-B412-2611B4B0D064}"/>
    <cellStyle name="20% - Accent1 3 2 4 2 2 4 3 3 2" xfId="20493" xr:uid="{FE85F302-C89B-4A93-85AF-0F6E37ACD596}"/>
    <cellStyle name="20% - Accent1 3 2 4 2 2 4 3 3 2 2" xfId="20494" xr:uid="{6CAB02ED-D4BA-4F98-AADC-71B9C7F38733}"/>
    <cellStyle name="20% - Accent1 3 2 4 2 2 4 3 3 2 2 2" xfId="20495" xr:uid="{6A43EF4F-647C-48A3-9EBD-0340E247EA1B}"/>
    <cellStyle name="20% - Accent1 3 2 4 2 2 4 3 3 2 3" xfId="20496" xr:uid="{C00D0C95-0D4F-491A-9A81-52F8B0D814FF}"/>
    <cellStyle name="20% - Accent1 3 2 4 2 2 4 3 3 3" xfId="20497" xr:uid="{7FD32248-C32E-44EC-9A76-7B82E892723A}"/>
    <cellStyle name="20% - Accent1 3 2 4 2 2 4 3 3 3 2" xfId="20498" xr:uid="{D878141F-DED7-4CD0-86AB-E3FC66B418AA}"/>
    <cellStyle name="20% - Accent1 3 2 4 2 2 4 3 3 4" xfId="20499" xr:uid="{B1424D59-0158-43E6-9D1A-485F1A4A92DF}"/>
    <cellStyle name="20% - Accent1 3 2 4 2 2 4 3 4" xfId="20500" xr:uid="{12EB65D1-5535-4DF5-BCD1-B543A30BA73C}"/>
    <cellStyle name="20% - Accent1 3 2 4 2 2 4 3 4 2" xfId="20501" xr:uid="{B2831DF0-A9F9-4E3E-A1AC-E08EE31284CC}"/>
    <cellStyle name="20% - Accent1 3 2 4 2 2 4 3 4 2 2" xfId="20502" xr:uid="{E3B7BC8B-93EE-483F-B344-EDA0AFF4C46C}"/>
    <cellStyle name="20% - Accent1 3 2 4 2 2 4 3 4 2 2 2" xfId="20503" xr:uid="{B88B8088-C75D-4150-A57E-E305D4714D7A}"/>
    <cellStyle name="20% - Accent1 3 2 4 2 2 4 3 4 2 3" xfId="20504" xr:uid="{C720A6A5-8972-4AD9-92CD-2CD379601AE3}"/>
    <cellStyle name="20% - Accent1 3 2 4 2 2 4 3 4 3" xfId="20505" xr:uid="{1BA49DD9-41AD-49B3-ADA9-B30EABE86FAF}"/>
    <cellStyle name="20% - Accent1 3 2 4 2 2 4 3 4 3 2" xfId="20506" xr:uid="{4B5456D8-2FA5-4227-8490-621BFF6E4B65}"/>
    <cellStyle name="20% - Accent1 3 2 4 2 2 4 3 4 4" xfId="20507" xr:uid="{A99E7146-B4AE-4ACF-8292-43CD2C275D29}"/>
    <cellStyle name="20% - Accent1 3 2 4 2 2 4 3 5" xfId="20508" xr:uid="{E9875593-077A-4CF4-BC9B-9814534990A9}"/>
    <cellStyle name="20% - Accent1 3 2 4 2 2 4 3 5 2" xfId="20509" xr:uid="{17B75C3D-21BE-4C07-84BF-183144CEDB13}"/>
    <cellStyle name="20% - Accent1 3 2 4 2 2 4 3 5 2 2" xfId="20510" xr:uid="{6DAC9882-78F2-4C13-9B42-1B00F730D834}"/>
    <cellStyle name="20% - Accent1 3 2 4 2 2 4 3 5 3" xfId="20511" xr:uid="{33F5643D-70FF-4D20-B7EB-BF5CF32CEAF9}"/>
    <cellStyle name="20% - Accent1 3 2 4 2 2 4 3 6" xfId="20512" xr:uid="{87FBE427-0287-48F8-9867-A60B4BEDCA69}"/>
    <cellStyle name="20% - Accent1 3 2 4 2 2 4 3 6 2" xfId="20513" xr:uid="{80B0AB97-9E9E-4C94-B78E-BC1922743329}"/>
    <cellStyle name="20% - Accent1 3 2 4 2 2 4 3 6 2 2" xfId="20514" xr:uid="{A717B534-36D1-4E3A-BE26-68E3D43B7A11}"/>
    <cellStyle name="20% - Accent1 3 2 4 2 2 4 3 6 3" xfId="20515" xr:uid="{4E7BEB24-7A45-4B5B-A8AF-06A1D46DB121}"/>
    <cellStyle name="20% - Accent1 3 2 4 2 2 4 3 7" xfId="20516" xr:uid="{0BC2F1C4-4E27-4E37-B266-3CCABAF3C67A}"/>
    <cellStyle name="20% - Accent1 3 2 4 2 2 4 3 7 2" xfId="20517" xr:uid="{B17031D0-3189-447D-9232-3F8A9DEFFBD6}"/>
    <cellStyle name="20% - Accent1 3 2 4 2 2 4 3 8" xfId="20518" xr:uid="{0392CBF9-7312-4BAC-BD2F-499B3C54365E}"/>
    <cellStyle name="20% - Accent1 3 2 4 2 2 4 3 8 2" xfId="20519" xr:uid="{96A5175B-9D8C-499C-9068-7B844ACE7347}"/>
    <cellStyle name="20% - Accent1 3 2 4 2 2 4 3 9" xfId="20520" xr:uid="{92BAFF75-20DA-4B00-90F9-0C620FD52513}"/>
    <cellStyle name="20% - Accent1 3 2 4 2 2 4 4" xfId="20521" xr:uid="{A97FF9B1-C5E8-476F-8268-E0A062A295E8}"/>
    <cellStyle name="20% - Accent1 3 2 4 2 2 4 4 2" xfId="20522" xr:uid="{79E30326-ADCF-47E7-A0B0-9E1CC697986B}"/>
    <cellStyle name="20% - Accent1 3 2 4 2 2 4 4 2 2" xfId="20523" xr:uid="{E93664E2-F580-40C3-9FA4-F4F8C6237DC7}"/>
    <cellStyle name="20% - Accent1 3 2 4 2 2 4 4 2 2 2" xfId="20524" xr:uid="{E4CD1EE2-1BF5-4016-BECF-AF18E66498B2}"/>
    <cellStyle name="20% - Accent1 3 2 4 2 2 4 4 2 3" xfId="20525" xr:uid="{B7A08BAF-6C76-47F3-BEF1-8FC5F9E30D18}"/>
    <cellStyle name="20% - Accent1 3 2 4 2 2 4 4 3" xfId="20526" xr:uid="{61EDD58A-F92D-4E83-9995-F292C4ED13FE}"/>
    <cellStyle name="20% - Accent1 3 2 4 2 2 4 4 3 2" xfId="20527" xr:uid="{89D86B23-4DDA-4082-8C91-79D81C6FB0CC}"/>
    <cellStyle name="20% - Accent1 3 2 4 2 2 4 4 4" xfId="20528" xr:uid="{70708F28-728F-45E1-8CA3-ED24BCB6E11C}"/>
    <cellStyle name="20% - Accent1 3 2 4 2 2 4 5" xfId="20529" xr:uid="{7F57ACCE-9B8E-45B1-A6F8-C577C22B8237}"/>
    <cellStyle name="20% - Accent1 3 2 4 2 2 4 5 2" xfId="20530" xr:uid="{C532715D-51DE-4641-893A-DD24350E6705}"/>
    <cellStyle name="20% - Accent1 3 2 4 2 2 4 5 2 2" xfId="20531" xr:uid="{F2F299DE-A27A-4636-839B-87E6B20AAFD2}"/>
    <cellStyle name="20% - Accent1 3 2 4 2 2 4 5 2 2 2" xfId="20532" xr:uid="{564B5550-CFB3-4B0D-A2BB-50D63B1119AB}"/>
    <cellStyle name="20% - Accent1 3 2 4 2 2 4 5 2 3" xfId="20533" xr:uid="{6D82B712-3550-4D96-A7F2-49AE1D30368C}"/>
    <cellStyle name="20% - Accent1 3 2 4 2 2 4 5 3" xfId="20534" xr:uid="{84BE9600-5EB4-4360-9DC2-AC316C0197DF}"/>
    <cellStyle name="20% - Accent1 3 2 4 2 2 4 5 3 2" xfId="20535" xr:uid="{B18F02BF-AA66-472A-BDF3-8B6E01ACF485}"/>
    <cellStyle name="20% - Accent1 3 2 4 2 2 4 5 4" xfId="20536" xr:uid="{0F9B602B-28B9-47D9-A2A4-6999D0ADB5F0}"/>
    <cellStyle name="20% - Accent1 3 2 4 2 2 4 6" xfId="20537" xr:uid="{D0045331-3FAE-415B-AB7D-C13ECDEA294E}"/>
    <cellStyle name="20% - Accent1 3 2 4 2 2 4 6 2" xfId="20538" xr:uid="{DB864759-F0D4-4637-84B6-91F06CD6B926}"/>
    <cellStyle name="20% - Accent1 3 2 4 2 2 4 6 2 2" xfId="20539" xr:uid="{5559BA5B-ACDD-454B-A5BB-650911551888}"/>
    <cellStyle name="20% - Accent1 3 2 4 2 2 4 6 2 2 2" xfId="20540" xr:uid="{A87A6FD4-CE70-40FA-B339-C5B2DA4F72C2}"/>
    <cellStyle name="20% - Accent1 3 2 4 2 2 4 6 2 3" xfId="20541" xr:uid="{D2586E28-2BC0-43D0-BAFC-AE0AF40AF436}"/>
    <cellStyle name="20% - Accent1 3 2 4 2 2 4 6 3" xfId="20542" xr:uid="{64143380-A8FB-40CD-9EBC-E0133018BF41}"/>
    <cellStyle name="20% - Accent1 3 2 4 2 2 4 6 3 2" xfId="20543" xr:uid="{23595734-B0AF-456F-8620-E33CA8090E79}"/>
    <cellStyle name="20% - Accent1 3 2 4 2 2 4 6 4" xfId="20544" xr:uid="{F24939B0-D9DC-4147-A88A-B9B9E97C05EE}"/>
    <cellStyle name="20% - Accent1 3 2 4 2 2 4 7" xfId="20545" xr:uid="{40B901DF-FB33-46BD-BE69-1431295D67EB}"/>
    <cellStyle name="20% - Accent1 3 2 4 2 2 4 7 2" xfId="20546" xr:uid="{278D6DA3-45F6-40B2-B940-0B94108C4917}"/>
    <cellStyle name="20% - Accent1 3 2 4 2 2 4 7 2 2" xfId="20547" xr:uid="{65CD4068-3907-48C3-B9D1-5DC8895D6040}"/>
    <cellStyle name="20% - Accent1 3 2 4 2 2 4 7 3" xfId="20548" xr:uid="{29639AE9-A47C-43E6-95A1-D3540EF8217E}"/>
    <cellStyle name="20% - Accent1 3 2 4 2 2 4 8" xfId="20549" xr:uid="{308FF979-9C40-4CED-B6C1-67EB3816C1C9}"/>
    <cellStyle name="20% - Accent1 3 2 4 2 2 4 8 2" xfId="20550" xr:uid="{6C8CF72F-2B27-43B6-8321-700FA54A562F}"/>
    <cellStyle name="20% - Accent1 3 2 4 2 2 4 8 2 2" xfId="20551" xr:uid="{D31ADACB-AF3E-4B06-BA3E-97EE5E59E106}"/>
    <cellStyle name="20% - Accent1 3 2 4 2 2 4 8 3" xfId="20552" xr:uid="{8D0187C2-B291-44A9-A2AC-3FADE422C327}"/>
    <cellStyle name="20% - Accent1 3 2 4 2 2 4 9" xfId="20553" xr:uid="{0035891E-FE43-4610-82B5-B36F655858A5}"/>
    <cellStyle name="20% - Accent1 3 2 4 2 2 4 9 2" xfId="20554" xr:uid="{351B6379-E1BD-4AB6-9E93-6FF8376EEE6A}"/>
    <cellStyle name="20% - Accent1 3 2 4 2 2 5" xfId="20555" xr:uid="{58296053-83A1-4523-9949-060632B9C44D}"/>
    <cellStyle name="20% - Accent1 3 2 4 2 2 5 2" xfId="20556" xr:uid="{04E4E442-FF04-42E9-9ACE-8868E89C5969}"/>
    <cellStyle name="20% - Accent1 3 2 4 2 2 5 2 2" xfId="20557" xr:uid="{AB1CE9AD-5187-4A96-98F4-E556F6E55D3F}"/>
    <cellStyle name="20% - Accent1 3 2 4 2 2 5 2 2 2" xfId="20558" xr:uid="{C5E37A0C-CD81-4926-8E25-065B24C13AFD}"/>
    <cellStyle name="20% - Accent1 3 2 4 2 2 5 2 2 2 2" xfId="20559" xr:uid="{4BAB2425-8273-43DB-9FCB-B6B0C4FDF9F2}"/>
    <cellStyle name="20% - Accent1 3 2 4 2 2 5 2 2 3" xfId="20560" xr:uid="{0B41A0A3-194D-42BD-9B15-D8C0DFA2DBC2}"/>
    <cellStyle name="20% - Accent1 3 2 4 2 2 5 2 3" xfId="20561" xr:uid="{CC30931A-3A8B-496B-A062-865A8ADDCDD1}"/>
    <cellStyle name="20% - Accent1 3 2 4 2 2 5 2 3 2" xfId="20562" xr:uid="{C4170136-DBC8-4474-AAC0-0D14551637F5}"/>
    <cellStyle name="20% - Accent1 3 2 4 2 2 5 2 4" xfId="20563" xr:uid="{EB85154A-BCA6-456E-B94D-D1154B79FCF3}"/>
    <cellStyle name="20% - Accent1 3 2 4 2 2 5 3" xfId="20564" xr:uid="{54B19382-BCEF-4AF0-BE05-1D9650B01336}"/>
    <cellStyle name="20% - Accent1 3 2 4 2 2 5 3 2" xfId="20565" xr:uid="{0FC112CF-9382-4B43-8059-2F4173442E1E}"/>
    <cellStyle name="20% - Accent1 3 2 4 2 2 5 3 2 2" xfId="20566" xr:uid="{04B621B9-59E9-410C-9AE9-9D598F0DD43F}"/>
    <cellStyle name="20% - Accent1 3 2 4 2 2 5 3 2 2 2" xfId="20567" xr:uid="{3DDACFB2-6321-4AA5-BAAB-DAF76EB71914}"/>
    <cellStyle name="20% - Accent1 3 2 4 2 2 5 3 2 3" xfId="20568" xr:uid="{EEDAB6DA-11C6-4F52-BA7C-C9B7EDEDB792}"/>
    <cellStyle name="20% - Accent1 3 2 4 2 2 5 3 3" xfId="20569" xr:uid="{CC84F42A-4F92-4579-8D6A-56769E2E4BC3}"/>
    <cellStyle name="20% - Accent1 3 2 4 2 2 5 3 3 2" xfId="20570" xr:uid="{C860B7FE-AF57-4C1B-880F-228BC9C30118}"/>
    <cellStyle name="20% - Accent1 3 2 4 2 2 5 3 4" xfId="20571" xr:uid="{0903E150-2526-4BEC-A1DB-0557C7BDC4F9}"/>
    <cellStyle name="20% - Accent1 3 2 4 2 2 5 4" xfId="20572" xr:uid="{3E2C5863-2A9B-4444-9F9C-C8189AB0BBE2}"/>
    <cellStyle name="20% - Accent1 3 2 4 2 2 5 4 2" xfId="20573" xr:uid="{3B83FFC4-9A7A-45F4-8CAA-FBC059196DE2}"/>
    <cellStyle name="20% - Accent1 3 2 4 2 2 5 4 2 2" xfId="20574" xr:uid="{28703B96-CD6C-4EF2-A964-B01AEFBA2D08}"/>
    <cellStyle name="20% - Accent1 3 2 4 2 2 5 4 2 2 2" xfId="20575" xr:uid="{4902DC3A-5D20-42BA-A067-AD37AF9336CF}"/>
    <cellStyle name="20% - Accent1 3 2 4 2 2 5 4 2 3" xfId="20576" xr:uid="{208D36EE-723D-4261-B276-CC24C1D0D8C5}"/>
    <cellStyle name="20% - Accent1 3 2 4 2 2 5 4 3" xfId="20577" xr:uid="{C68E8C79-55C7-4839-8E64-F01288C48F93}"/>
    <cellStyle name="20% - Accent1 3 2 4 2 2 5 4 3 2" xfId="20578" xr:uid="{51F3C771-6563-470D-BBAB-2834935472B0}"/>
    <cellStyle name="20% - Accent1 3 2 4 2 2 5 4 4" xfId="20579" xr:uid="{7F13904E-92F9-42E5-833D-CB51F7D0483F}"/>
    <cellStyle name="20% - Accent1 3 2 4 2 2 5 5" xfId="20580" xr:uid="{639F35DB-3227-4439-90A2-CCB632F2DDED}"/>
    <cellStyle name="20% - Accent1 3 2 4 2 2 5 5 2" xfId="20581" xr:uid="{0AA47725-277D-4F07-9587-BD4CC855E874}"/>
    <cellStyle name="20% - Accent1 3 2 4 2 2 5 5 2 2" xfId="20582" xr:uid="{F64270A6-E8FC-41A9-94F2-04E4FFD0A062}"/>
    <cellStyle name="20% - Accent1 3 2 4 2 2 5 5 3" xfId="20583" xr:uid="{512FC365-C5B1-40A9-BF76-A5B762D7CC06}"/>
    <cellStyle name="20% - Accent1 3 2 4 2 2 5 6" xfId="20584" xr:uid="{A321AFD9-1C51-402A-B1F8-EDE1C385753D}"/>
    <cellStyle name="20% - Accent1 3 2 4 2 2 5 6 2" xfId="20585" xr:uid="{051B0B9A-1B49-448D-9941-3E25C0B81548}"/>
    <cellStyle name="20% - Accent1 3 2 4 2 2 5 6 2 2" xfId="20586" xr:uid="{C454F61E-EE94-431E-B54B-83A3243DE826}"/>
    <cellStyle name="20% - Accent1 3 2 4 2 2 5 6 3" xfId="20587" xr:uid="{781720AB-17F4-4CEF-8E29-D230C1AC8831}"/>
    <cellStyle name="20% - Accent1 3 2 4 2 2 5 7" xfId="20588" xr:uid="{5B91A098-8925-4F22-B0E4-5A079EE4D72C}"/>
    <cellStyle name="20% - Accent1 3 2 4 2 2 5 7 2" xfId="20589" xr:uid="{FE0E9A81-860A-428C-8EC2-D4150CF26B37}"/>
    <cellStyle name="20% - Accent1 3 2 4 2 2 5 8" xfId="20590" xr:uid="{1F23C9AC-4039-4F11-974F-47C6DABCA985}"/>
    <cellStyle name="20% - Accent1 3 2 4 2 2 5 8 2" xfId="20591" xr:uid="{144F9313-2ECD-4BF1-8781-97C141EBE786}"/>
    <cellStyle name="20% - Accent1 3 2 4 2 2 5 9" xfId="20592" xr:uid="{00E43340-12F2-4B3D-9F97-CAA9FEBF447C}"/>
    <cellStyle name="20% - Accent1 3 2 4 2 2 6" xfId="20593" xr:uid="{02BA6621-7B26-4DB9-B890-505B3ED7764D}"/>
    <cellStyle name="20% - Accent1 3 2 4 2 2 6 2" xfId="20594" xr:uid="{609D79C2-A987-4511-B57E-90BA797BFEB3}"/>
    <cellStyle name="20% - Accent1 3 2 4 2 2 6 2 2" xfId="20595" xr:uid="{E27C5FF3-083F-4BC9-896E-E519A44754CC}"/>
    <cellStyle name="20% - Accent1 3 2 4 2 2 6 2 2 2" xfId="20596" xr:uid="{83EBB073-4BA5-4436-9FBC-01DEFC4CF232}"/>
    <cellStyle name="20% - Accent1 3 2 4 2 2 6 2 2 2 2" xfId="20597" xr:uid="{80B8F48E-3C36-4F93-B14F-133C9678CFD5}"/>
    <cellStyle name="20% - Accent1 3 2 4 2 2 6 2 2 3" xfId="20598" xr:uid="{FB953E02-B62F-4DF6-80B7-1F95F0E5CB16}"/>
    <cellStyle name="20% - Accent1 3 2 4 2 2 6 2 3" xfId="20599" xr:uid="{3B6D705E-D322-421A-AB4A-6665258F52B9}"/>
    <cellStyle name="20% - Accent1 3 2 4 2 2 6 2 3 2" xfId="20600" xr:uid="{BA2A2201-3EA7-414F-BD11-82CF61E0175A}"/>
    <cellStyle name="20% - Accent1 3 2 4 2 2 6 2 4" xfId="20601" xr:uid="{9E65E38A-E93A-4010-9389-747FA612E4AB}"/>
    <cellStyle name="20% - Accent1 3 2 4 2 2 6 3" xfId="20602" xr:uid="{7BF9CE33-7F1F-4F8C-8219-8818531312BD}"/>
    <cellStyle name="20% - Accent1 3 2 4 2 2 6 3 2" xfId="20603" xr:uid="{E2FFEFF0-CA61-49CE-95EC-161B2EDF1081}"/>
    <cellStyle name="20% - Accent1 3 2 4 2 2 6 3 2 2" xfId="20604" xr:uid="{495E1DC5-967D-45DC-B224-1ECFC25D7E25}"/>
    <cellStyle name="20% - Accent1 3 2 4 2 2 6 3 2 2 2" xfId="20605" xr:uid="{E061C9CF-4593-49A8-A5B5-04D71E4F2619}"/>
    <cellStyle name="20% - Accent1 3 2 4 2 2 6 3 2 3" xfId="20606" xr:uid="{C49F6187-2844-47FE-80D9-371DBBA1D04C}"/>
    <cellStyle name="20% - Accent1 3 2 4 2 2 6 3 3" xfId="20607" xr:uid="{5C5FDF00-BF82-48A8-8CD9-F18C6EC70C28}"/>
    <cellStyle name="20% - Accent1 3 2 4 2 2 6 3 3 2" xfId="20608" xr:uid="{A322DD50-2365-4422-B9C6-526386CE8822}"/>
    <cellStyle name="20% - Accent1 3 2 4 2 2 6 3 4" xfId="20609" xr:uid="{D27FA3AD-5A50-4E06-B9ED-07E0B2BA4731}"/>
    <cellStyle name="20% - Accent1 3 2 4 2 2 6 4" xfId="20610" xr:uid="{7C2C37C0-D54F-48DD-B37F-D49AB08EFD25}"/>
    <cellStyle name="20% - Accent1 3 2 4 2 2 6 4 2" xfId="20611" xr:uid="{0DC611AB-6D4B-4981-BA72-5CF7F640ADF8}"/>
    <cellStyle name="20% - Accent1 3 2 4 2 2 6 4 2 2" xfId="20612" xr:uid="{5181EA15-4B68-41E1-AF8C-D0C9C878D2BA}"/>
    <cellStyle name="20% - Accent1 3 2 4 2 2 6 4 2 2 2" xfId="20613" xr:uid="{721CA1A9-8820-4D11-9D31-8DF42BF4C799}"/>
    <cellStyle name="20% - Accent1 3 2 4 2 2 6 4 2 3" xfId="20614" xr:uid="{7568175C-1F42-40C8-B33E-2D7215198B2C}"/>
    <cellStyle name="20% - Accent1 3 2 4 2 2 6 4 3" xfId="20615" xr:uid="{6F31CA51-362D-40CE-B2C8-157057C15221}"/>
    <cellStyle name="20% - Accent1 3 2 4 2 2 6 4 3 2" xfId="20616" xr:uid="{F8C9AD8B-85BD-49C7-AD14-169052A61F67}"/>
    <cellStyle name="20% - Accent1 3 2 4 2 2 6 4 4" xfId="20617" xr:uid="{0B9C7C6E-E7C8-47FA-A562-4F7493B6F9AC}"/>
    <cellStyle name="20% - Accent1 3 2 4 2 2 6 5" xfId="20618" xr:uid="{218F8732-5B59-4647-9318-952B5CDB470E}"/>
    <cellStyle name="20% - Accent1 3 2 4 2 2 6 5 2" xfId="20619" xr:uid="{182D637B-12EC-420B-9011-9552B5975DC0}"/>
    <cellStyle name="20% - Accent1 3 2 4 2 2 6 5 2 2" xfId="20620" xr:uid="{A4A270EC-D49E-409B-8128-EF577A6BC1CA}"/>
    <cellStyle name="20% - Accent1 3 2 4 2 2 6 5 3" xfId="20621" xr:uid="{CDA72435-AEE4-4DE0-9985-251A1FBEF471}"/>
    <cellStyle name="20% - Accent1 3 2 4 2 2 6 6" xfId="20622" xr:uid="{213D0677-F40B-4713-ADE0-35F918C6EBC0}"/>
    <cellStyle name="20% - Accent1 3 2 4 2 2 6 6 2" xfId="20623" xr:uid="{935AEE1A-FA3B-43DC-8D13-4F247875EFD8}"/>
    <cellStyle name="20% - Accent1 3 2 4 2 2 6 6 2 2" xfId="20624" xr:uid="{570A8855-AA38-404A-A96D-B3FF11F5E8CF}"/>
    <cellStyle name="20% - Accent1 3 2 4 2 2 6 6 3" xfId="20625" xr:uid="{2EB5A0DB-624D-4529-9F9F-315E5F86E59C}"/>
    <cellStyle name="20% - Accent1 3 2 4 2 2 6 7" xfId="20626" xr:uid="{51001F53-26EE-48D6-882C-C642F086C63F}"/>
    <cellStyle name="20% - Accent1 3 2 4 2 2 6 7 2" xfId="20627" xr:uid="{E5746606-3303-4EE4-97DD-3D6A6194AF58}"/>
    <cellStyle name="20% - Accent1 3 2 4 2 2 6 8" xfId="20628" xr:uid="{27775F89-CE45-4F77-BE95-6268F825894C}"/>
    <cellStyle name="20% - Accent1 3 2 4 2 2 6 8 2" xfId="20629" xr:uid="{44B85641-813A-4DCD-9D6C-00BFEA8D8062}"/>
    <cellStyle name="20% - Accent1 3 2 4 2 2 6 9" xfId="20630" xr:uid="{676185CB-ED5D-478E-A051-09FC7A49FB25}"/>
    <cellStyle name="20% - Accent1 3 2 4 2 2 7" xfId="20631" xr:uid="{8CD147D8-25EE-4B0C-AB53-3AEE2D617E18}"/>
    <cellStyle name="20% - Accent1 3 2 4 2 2 7 2" xfId="20632" xr:uid="{B4C3D60C-2696-40DC-A98A-213E8FCBC97A}"/>
    <cellStyle name="20% - Accent1 3 2 4 2 2 7 2 2" xfId="20633" xr:uid="{95147FAC-49D8-4A1E-9BC8-531EB85F1E7E}"/>
    <cellStyle name="20% - Accent1 3 2 4 2 2 7 2 2 2" xfId="20634" xr:uid="{D884ADB9-6028-466B-8CA0-02BEE12ADF52}"/>
    <cellStyle name="20% - Accent1 3 2 4 2 2 7 2 3" xfId="20635" xr:uid="{CA405568-ADDC-45B9-9ABB-28FF3B29A23E}"/>
    <cellStyle name="20% - Accent1 3 2 4 2 2 7 3" xfId="20636" xr:uid="{787C259D-7B52-496A-A9FA-314284EC8884}"/>
    <cellStyle name="20% - Accent1 3 2 4 2 2 7 3 2" xfId="20637" xr:uid="{B1F5B3A1-97F8-4AF8-8547-95072DE30FF3}"/>
    <cellStyle name="20% - Accent1 3 2 4 2 2 7 4" xfId="20638" xr:uid="{984F36C6-41CD-4373-A1CD-E657D741372F}"/>
    <cellStyle name="20% - Accent1 3 2 4 2 2 8" xfId="20639" xr:uid="{360083B4-1AAA-4BC7-A816-23F6C6E66EBD}"/>
    <cellStyle name="20% - Accent1 3 2 4 2 2 8 2" xfId="20640" xr:uid="{890E8D5D-6D50-4793-AC45-15DEBBDFA951}"/>
    <cellStyle name="20% - Accent1 3 2 4 2 2 8 2 2" xfId="20641" xr:uid="{64E3E8CB-D2A1-4710-802A-0A10C056D345}"/>
    <cellStyle name="20% - Accent1 3 2 4 2 2 8 2 2 2" xfId="20642" xr:uid="{7A6F39E0-ABCE-428A-BF82-96501E747746}"/>
    <cellStyle name="20% - Accent1 3 2 4 2 2 8 2 3" xfId="20643" xr:uid="{9F84C6E2-6DE0-4838-9004-BCC4488E982D}"/>
    <cellStyle name="20% - Accent1 3 2 4 2 2 8 3" xfId="20644" xr:uid="{C54236D1-652D-4C35-BBA0-B4C8BDE511F1}"/>
    <cellStyle name="20% - Accent1 3 2 4 2 2 8 3 2" xfId="20645" xr:uid="{DAFF3449-BB4F-4E38-95BE-16D1468C7C30}"/>
    <cellStyle name="20% - Accent1 3 2 4 2 2 8 4" xfId="20646" xr:uid="{B4C061D6-7EAF-459F-9F2D-EC4152F8F6FC}"/>
    <cellStyle name="20% - Accent1 3 2 4 2 2 9" xfId="20647" xr:uid="{21D1B112-E231-41D9-B918-9405F556C2ED}"/>
    <cellStyle name="20% - Accent1 3 2 4 2 2 9 2" xfId="20648" xr:uid="{737B12D3-827B-43E2-AEF0-D68867641197}"/>
    <cellStyle name="20% - Accent1 3 2 4 2 2 9 2 2" xfId="20649" xr:uid="{84364405-794C-432E-BDF3-B4AFA37F95BB}"/>
    <cellStyle name="20% - Accent1 3 2 4 2 2 9 2 2 2" xfId="20650" xr:uid="{76509495-DEC0-43BD-8298-FCD61A264C08}"/>
    <cellStyle name="20% - Accent1 3 2 4 2 2 9 2 3" xfId="20651" xr:uid="{10074038-DA0A-4C15-8271-D777E2F10923}"/>
    <cellStyle name="20% - Accent1 3 2 4 2 2 9 3" xfId="20652" xr:uid="{1711D23D-E26B-40A0-9699-88D4C8A65C43}"/>
    <cellStyle name="20% - Accent1 3 2 4 2 2 9 3 2" xfId="20653" xr:uid="{C19B4A83-FD83-472A-8AFE-DB7FBDCD3487}"/>
    <cellStyle name="20% - Accent1 3 2 4 2 2 9 4" xfId="20654" xr:uid="{A4DB0A18-1B99-4FE2-AFAC-3DAD0C2F9D70}"/>
    <cellStyle name="20% - Accent1 3 2 4 2 3" xfId="20655" xr:uid="{C4184F5C-01D4-4499-B394-6CD104D29D52}"/>
    <cellStyle name="20% - Accent1 3 2 4 2 3 10" xfId="20656" xr:uid="{517DCCE2-3973-4B23-A668-8FDD78812E8D}"/>
    <cellStyle name="20% - Accent1 3 2 4 2 3 10 2" xfId="20657" xr:uid="{874F44A1-F516-40AD-8990-C69582B34FF1}"/>
    <cellStyle name="20% - Accent1 3 2 4 2 3 11" xfId="20658" xr:uid="{1F9C3600-5FF6-4CDF-A495-8431A3175B76}"/>
    <cellStyle name="20% - Accent1 3 2 4 2 3 2" xfId="20659" xr:uid="{2C1EB883-29D2-4189-97FA-5F78A1696D5D}"/>
    <cellStyle name="20% - Accent1 3 2 4 2 3 2 2" xfId="20660" xr:uid="{7B8EEA4D-F740-436A-93A5-1FBCD3C92256}"/>
    <cellStyle name="20% - Accent1 3 2 4 2 3 2 2 2" xfId="20661" xr:uid="{54F00B6E-0987-46AC-8E5A-2B9954E8672B}"/>
    <cellStyle name="20% - Accent1 3 2 4 2 3 2 2 2 2" xfId="20662" xr:uid="{20E1A116-117F-4231-AABC-DD88C36DA698}"/>
    <cellStyle name="20% - Accent1 3 2 4 2 3 2 2 2 2 2" xfId="20663" xr:uid="{766BC7D8-3CAA-4EA6-B5C1-41BB5A89FA58}"/>
    <cellStyle name="20% - Accent1 3 2 4 2 3 2 2 2 3" xfId="20664" xr:uid="{75F4A34E-AEC7-4A4C-8C81-EF6539BE1B97}"/>
    <cellStyle name="20% - Accent1 3 2 4 2 3 2 2 3" xfId="20665" xr:uid="{DD9DD952-4A8D-4869-A71D-43AD7C1273E6}"/>
    <cellStyle name="20% - Accent1 3 2 4 2 3 2 2 3 2" xfId="20666" xr:uid="{9F037A43-AB17-4037-ACDC-9033520623E5}"/>
    <cellStyle name="20% - Accent1 3 2 4 2 3 2 2 4" xfId="20667" xr:uid="{E9729496-8EAC-42CC-905F-3F0756CAC68C}"/>
    <cellStyle name="20% - Accent1 3 2 4 2 3 2 3" xfId="20668" xr:uid="{8F7ECC0E-415A-463F-AB59-F3D4B3A103D5}"/>
    <cellStyle name="20% - Accent1 3 2 4 2 3 2 3 2" xfId="20669" xr:uid="{1820B2BB-9855-4D10-8C27-2A135E225483}"/>
    <cellStyle name="20% - Accent1 3 2 4 2 3 2 3 2 2" xfId="20670" xr:uid="{D1520F47-E627-4254-B782-BDC080AF2E83}"/>
    <cellStyle name="20% - Accent1 3 2 4 2 3 2 3 2 2 2" xfId="20671" xr:uid="{738DC456-18B5-407E-B2DF-07ED16869C2B}"/>
    <cellStyle name="20% - Accent1 3 2 4 2 3 2 3 2 3" xfId="20672" xr:uid="{69977D00-0AA6-4279-8E25-3D3C7556850B}"/>
    <cellStyle name="20% - Accent1 3 2 4 2 3 2 3 3" xfId="20673" xr:uid="{1B603053-CACB-4661-AD6D-3705A5939C4F}"/>
    <cellStyle name="20% - Accent1 3 2 4 2 3 2 3 3 2" xfId="20674" xr:uid="{3265924B-832F-4159-8B82-ABF2A9C11030}"/>
    <cellStyle name="20% - Accent1 3 2 4 2 3 2 3 4" xfId="20675" xr:uid="{53CB637D-F158-4197-96BD-66FAE4335FA5}"/>
    <cellStyle name="20% - Accent1 3 2 4 2 3 2 4" xfId="20676" xr:uid="{4ACFCECA-3D34-453E-8006-E77F5526D76C}"/>
    <cellStyle name="20% - Accent1 3 2 4 2 3 2 4 2" xfId="20677" xr:uid="{DD344AD4-1683-4DDC-A32C-2DC07ED0E69F}"/>
    <cellStyle name="20% - Accent1 3 2 4 2 3 2 4 2 2" xfId="20678" xr:uid="{1CA359F5-2A9F-46D5-AFBF-91F740DA7062}"/>
    <cellStyle name="20% - Accent1 3 2 4 2 3 2 4 2 2 2" xfId="20679" xr:uid="{3B8BA748-D562-461C-AC2C-04F8E401B89A}"/>
    <cellStyle name="20% - Accent1 3 2 4 2 3 2 4 2 3" xfId="20680" xr:uid="{7593F11E-5E7D-48CF-97BE-2DAE5DAF28BC}"/>
    <cellStyle name="20% - Accent1 3 2 4 2 3 2 4 3" xfId="20681" xr:uid="{6C12A11B-592A-4A0D-99D7-032F7DAE836F}"/>
    <cellStyle name="20% - Accent1 3 2 4 2 3 2 4 3 2" xfId="20682" xr:uid="{3628AD6D-8ABB-4A84-8B5F-14C79609BFF0}"/>
    <cellStyle name="20% - Accent1 3 2 4 2 3 2 4 4" xfId="20683" xr:uid="{3AE81EFB-553F-4C4D-ADB3-AE4231055CAF}"/>
    <cellStyle name="20% - Accent1 3 2 4 2 3 2 5" xfId="20684" xr:uid="{8520A921-F4D2-48A2-BB17-9A6C690E6D00}"/>
    <cellStyle name="20% - Accent1 3 2 4 2 3 2 5 2" xfId="20685" xr:uid="{3B3BA471-359C-45FF-B731-42076B5FFCD5}"/>
    <cellStyle name="20% - Accent1 3 2 4 2 3 2 5 2 2" xfId="20686" xr:uid="{2ECA62D3-BFC9-4BFF-B4EC-A0CA9B07D212}"/>
    <cellStyle name="20% - Accent1 3 2 4 2 3 2 5 3" xfId="20687" xr:uid="{7D30937F-40D5-404B-92B1-C489817A99CD}"/>
    <cellStyle name="20% - Accent1 3 2 4 2 3 2 6" xfId="20688" xr:uid="{7C0127F9-27A8-4A0F-B415-E33B34B997EB}"/>
    <cellStyle name="20% - Accent1 3 2 4 2 3 2 6 2" xfId="20689" xr:uid="{C4C47BDB-572E-49E2-8C80-91029DB96C86}"/>
    <cellStyle name="20% - Accent1 3 2 4 2 3 2 6 2 2" xfId="20690" xr:uid="{A3AE2692-F44C-41CD-9E8E-ED07BBEE844E}"/>
    <cellStyle name="20% - Accent1 3 2 4 2 3 2 6 3" xfId="20691" xr:uid="{16FDD2AA-8BFE-4B26-8322-EE149E65FBA6}"/>
    <cellStyle name="20% - Accent1 3 2 4 2 3 2 7" xfId="20692" xr:uid="{EAEC39E4-6373-4741-AF23-94D114A5A1E6}"/>
    <cellStyle name="20% - Accent1 3 2 4 2 3 2 7 2" xfId="20693" xr:uid="{840022AF-E666-4A13-BED6-AD578A55D8D6}"/>
    <cellStyle name="20% - Accent1 3 2 4 2 3 2 8" xfId="20694" xr:uid="{0237B99D-DFDC-4722-90AB-8CDA55B781AB}"/>
    <cellStyle name="20% - Accent1 3 2 4 2 3 2 8 2" xfId="20695" xr:uid="{777E20C9-BBAD-4D09-8FC6-BABFC13CB09C}"/>
    <cellStyle name="20% - Accent1 3 2 4 2 3 2 9" xfId="20696" xr:uid="{AE2DA557-6C09-41B1-B38F-2B73A72C6F9E}"/>
    <cellStyle name="20% - Accent1 3 2 4 2 3 3" xfId="20697" xr:uid="{073D8FF1-3FC1-4D41-BCAC-6533A46A99F3}"/>
    <cellStyle name="20% - Accent1 3 2 4 2 3 3 2" xfId="20698" xr:uid="{AD954DCE-B7C5-42FD-939B-34C760691F7E}"/>
    <cellStyle name="20% - Accent1 3 2 4 2 3 3 2 2" xfId="20699" xr:uid="{9A80843A-3EDA-46B6-ADEC-5847392AA145}"/>
    <cellStyle name="20% - Accent1 3 2 4 2 3 3 2 2 2" xfId="20700" xr:uid="{8CEAB7B8-49C1-4E4C-9024-DBD9217F81C4}"/>
    <cellStyle name="20% - Accent1 3 2 4 2 3 3 2 2 2 2" xfId="20701" xr:uid="{0EE4985B-FD1C-432A-8FB7-D5611F433366}"/>
    <cellStyle name="20% - Accent1 3 2 4 2 3 3 2 2 3" xfId="20702" xr:uid="{405731BE-A89C-4C44-BFB0-E839C314F6AA}"/>
    <cellStyle name="20% - Accent1 3 2 4 2 3 3 2 3" xfId="20703" xr:uid="{D7B75929-2A3C-4629-80E4-874256F570AF}"/>
    <cellStyle name="20% - Accent1 3 2 4 2 3 3 2 3 2" xfId="20704" xr:uid="{6AC35AB5-F7AA-4FA3-9E12-D2D3DD018545}"/>
    <cellStyle name="20% - Accent1 3 2 4 2 3 3 2 4" xfId="20705" xr:uid="{3792A9EB-1A24-4F7D-8C12-4809A4983581}"/>
    <cellStyle name="20% - Accent1 3 2 4 2 3 3 3" xfId="20706" xr:uid="{864680EA-9C84-477C-957F-BD8E1F52AA30}"/>
    <cellStyle name="20% - Accent1 3 2 4 2 3 3 3 2" xfId="20707" xr:uid="{A48A1BB5-52A5-40C0-A822-F379FD18AB76}"/>
    <cellStyle name="20% - Accent1 3 2 4 2 3 3 3 2 2" xfId="20708" xr:uid="{08D64D58-295B-4A2A-BC77-E0E36C6DCC7E}"/>
    <cellStyle name="20% - Accent1 3 2 4 2 3 3 3 2 2 2" xfId="20709" xr:uid="{150D574E-0933-42A7-B348-A11A487F2FCC}"/>
    <cellStyle name="20% - Accent1 3 2 4 2 3 3 3 2 3" xfId="20710" xr:uid="{D7BFA009-AB8E-43AE-B9EC-702B5624DB08}"/>
    <cellStyle name="20% - Accent1 3 2 4 2 3 3 3 3" xfId="20711" xr:uid="{61C43CFD-5E11-4560-9B63-95CD257A7D53}"/>
    <cellStyle name="20% - Accent1 3 2 4 2 3 3 3 3 2" xfId="20712" xr:uid="{14D823CF-934D-457D-B696-F7C5A08D30CB}"/>
    <cellStyle name="20% - Accent1 3 2 4 2 3 3 3 4" xfId="20713" xr:uid="{080A687A-519D-42FA-91ED-7F578A099C94}"/>
    <cellStyle name="20% - Accent1 3 2 4 2 3 3 4" xfId="20714" xr:uid="{4AEDF720-A958-4818-9F7B-8AC6A4C68D6F}"/>
    <cellStyle name="20% - Accent1 3 2 4 2 3 3 4 2" xfId="20715" xr:uid="{879DC9B8-9463-4D92-B600-2201053C6E40}"/>
    <cellStyle name="20% - Accent1 3 2 4 2 3 3 4 2 2" xfId="20716" xr:uid="{C80ADBA2-1243-4318-82BC-61850D7706A0}"/>
    <cellStyle name="20% - Accent1 3 2 4 2 3 3 4 2 2 2" xfId="20717" xr:uid="{77C53DB9-D7B2-47B8-A6D5-F313B75D43C2}"/>
    <cellStyle name="20% - Accent1 3 2 4 2 3 3 4 2 3" xfId="20718" xr:uid="{76545414-C0A6-4000-9916-253789442C9D}"/>
    <cellStyle name="20% - Accent1 3 2 4 2 3 3 4 3" xfId="20719" xr:uid="{E686EA9C-C957-4899-9306-5BCD7727A09C}"/>
    <cellStyle name="20% - Accent1 3 2 4 2 3 3 4 3 2" xfId="20720" xr:uid="{E6FC1F76-3BB0-4742-B29F-1931EABE7F8E}"/>
    <cellStyle name="20% - Accent1 3 2 4 2 3 3 4 4" xfId="20721" xr:uid="{52BF0A1C-8584-4038-862F-A586A8BAFAD1}"/>
    <cellStyle name="20% - Accent1 3 2 4 2 3 3 5" xfId="20722" xr:uid="{82EFB35C-8D6A-47EB-8983-DB202DEF5507}"/>
    <cellStyle name="20% - Accent1 3 2 4 2 3 3 5 2" xfId="20723" xr:uid="{702D549F-7A27-4761-804C-B8534770229C}"/>
    <cellStyle name="20% - Accent1 3 2 4 2 3 3 5 2 2" xfId="20724" xr:uid="{9D44FF85-D2AD-4501-A866-1A8D42E2F790}"/>
    <cellStyle name="20% - Accent1 3 2 4 2 3 3 5 3" xfId="20725" xr:uid="{81008EE7-C3ED-4090-B24F-8FA77E44519C}"/>
    <cellStyle name="20% - Accent1 3 2 4 2 3 3 6" xfId="20726" xr:uid="{4D272C9E-750B-4B26-AEFD-06666F3C3AA6}"/>
    <cellStyle name="20% - Accent1 3 2 4 2 3 3 6 2" xfId="20727" xr:uid="{DD1AF402-D599-41BA-A5DF-8FB8BBAB9491}"/>
    <cellStyle name="20% - Accent1 3 2 4 2 3 3 6 2 2" xfId="20728" xr:uid="{1FAB83FC-1D72-46C2-A99D-D3ACC163490B}"/>
    <cellStyle name="20% - Accent1 3 2 4 2 3 3 6 3" xfId="20729" xr:uid="{EC65680C-E06B-42F6-9275-03E87ACEBE92}"/>
    <cellStyle name="20% - Accent1 3 2 4 2 3 3 7" xfId="20730" xr:uid="{9F343F5A-3A09-4650-BEAB-4003AB89CBB9}"/>
    <cellStyle name="20% - Accent1 3 2 4 2 3 3 7 2" xfId="20731" xr:uid="{714941FF-FD8B-48DE-AF70-139783F645E9}"/>
    <cellStyle name="20% - Accent1 3 2 4 2 3 3 8" xfId="20732" xr:uid="{3FC8E5C1-123B-4A85-AE43-D4288914111D}"/>
    <cellStyle name="20% - Accent1 3 2 4 2 3 3 8 2" xfId="20733" xr:uid="{448EED0F-BF7F-4BC9-9AFE-15A5094D9CF2}"/>
    <cellStyle name="20% - Accent1 3 2 4 2 3 3 9" xfId="20734" xr:uid="{317E9BF3-DA18-4318-815F-B08EA5BA04BA}"/>
    <cellStyle name="20% - Accent1 3 2 4 2 3 4" xfId="20735" xr:uid="{8D9E2A94-3804-4F7A-8FB2-C40595B73C87}"/>
    <cellStyle name="20% - Accent1 3 2 4 2 3 4 2" xfId="20736" xr:uid="{B9D855A0-374C-4410-A7F7-E567B0BE1215}"/>
    <cellStyle name="20% - Accent1 3 2 4 2 3 4 2 2" xfId="20737" xr:uid="{DABFF001-A616-46AD-BAEC-77E13E6CCC17}"/>
    <cellStyle name="20% - Accent1 3 2 4 2 3 4 2 2 2" xfId="20738" xr:uid="{7AE6B72C-5106-4C48-A386-68FF3E90AA02}"/>
    <cellStyle name="20% - Accent1 3 2 4 2 3 4 2 3" xfId="20739" xr:uid="{3BD5202E-9319-4084-8EA0-93F7A78772C5}"/>
    <cellStyle name="20% - Accent1 3 2 4 2 3 4 3" xfId="20740" xr:uid="{DB718523-25CB-4ADA-9E3A-3522DC0DA6FC}"/>
    <cellStyle name="20% - Accent1 3 2 4 2 3 4 3 2" xfId="20741" xr:uid="{87C81831-1257-436B-AABB-0C31117ACC32}"/>
    <cellStyle name="20% - Accent1 3 2 4 2 3 4 4" xfId="20742" xr:uid="{559E6DC8-57CD-4AC3-ACA0-765566E724C0}"/>
    <cellStyle name="20% - Accent1 3 2 4 2 3 5" xfId="20743" xr:uid="{74CB98D3-35DF-4F79-9E36-A14E5CEB95B8}"/>
    <cellStyle name="20% - Accent1 3 2 4 2 3 5 2" xfId="20744" xr:uid="{44B47607-8664-4EA6-A6DD-20E185C1D57B}"/>
    <cellStyle name="20% - Accent1 3 2 4 2 3 5 2 2" xfId="20745" xr:uid="{CA2A0DC6-E9D7-4534-A9A9-CF695C591215}"/>
    <cellStyle name="20% - Accent1 3 2 4 2 3 5 2 2 2" xfId="20746" xr:uid="{E61C2CD3-F486-4197-B60C-A79E3CD8AAF1}"/>
    <cellStyle name="20% - Accent1 3 2 4 2 3 5 2 3" xfId="20747" xr:uid="{A1FB2814-62FE-4DD6-9FA4-D188D28E9A42}"/>
    <cellStyle name="20% - Accent1 3 2 4 2 3 5 3" xfId="20748" xr:uid="{4C7C82F0-905B-47D0-A95B-96442B793529}"/>
    <cellStyle name="20% - Accent1 3 2 4 2 3 5 3 2" xfId="20749" xr:uid="{8DBCA0ED-EB19-4732-8D32-FCD3CB8FB93E}"/>
    <cellStyle name="20% - Accent1 3 2 4 2 3 5 4" xfId="20750" xr:uid="{0E71A6BD-F4FD-4F9E-8D75-3D9047C3AB2F}"/>
    <cellStyle name="20% - Accent1 3 2 4 2 3 6" xfId="20751" xr:uid="{72061428-8233-4309-99E4-94E2B06F2FC0}"/>
    <cellStyle name="20% - Accent1 3 2 4 2 3 6 2" xfId="20752" xr:uid="{DBA2FE0C-DFCD-41FC-B8AF-05C0CB979F27}"/>
    <cellStyle name="20% - Accent1 3 2 4 2 3 6 2 2" xfId="20753" xr:uid="{9EFAE33E-3A36-40F1-9341-5C9D273EA358}"/>
    <cellStyle name="20% - Accent1 3 2 4 2 3 6 2 2 2" xfId="20754" xr:uid="{9B192D72-1796-49C1-9B40-852C7E2D0BCE}"/>
    <cellStyle name="20% - Accent1 3 2 4 2 3 6 2 3" xfId="20755" xr:uid="{83F754A7-5ED9-4BD4-A3A3-FDFA252DA5BF}"/>
    <cellStyle name="20% - Accent1 3 2 4 2 3 6 3" xfId="20756" xr:uid="{0AD07974-0507-4756-8588-734DCA42FEE8}"/>
    <cellStyle name="20% - Accent1 3 2 4 2 3 6 3 2" xfId="20757" xr:uid="{6A38C2AE-60D7-4BD5-B8F3-B0AC0970527F}"/>
    <cellStyle name="20% - Accent1 3 2 4 2 3 6 4" xfId="20758" xr:uid="{EF2A7C5C-0021-4B22-96AE-17B21969DCA3}"/>
    <cellStyle name="20% - Accent1 3 2 4 2 3 7" xfId="20759" xr:uid="{E86A55BE-E99A-485D-BEAF-BC125CF69013}"/>
    <cellStyle name="20% - Accent1 3 2 4 2 3 7 2" xfId="20760" xr:uid="{6131D5BA-A6A1-4770-87C3-C26B6B88FABE}"/>
    <cellStyle name="20% - Accent1 3 2 4 2 3 7 2 2" xfId="20761" xr:uid="{739C0662-B0CA-4A1D-B17D-3BA82FAE877D}"/>
    <cellStyle name="20% - Accent1 3 2 4 2 3 7 3" xfId="20762" xr:uid="{CEA4A900-E135-4DBF-BABB-89C6A861EEFA}"/>
    <cellStyle name="20% - Accent1 3 2 4 2 3 8" xfId="20763" xr:uid="{AC02FCD0-5F2A-4CBC-9FDE-E3708F9E1122}"/>
    <cellStyle name="20% - Accent1 3 2 4 2 3 8 2" xfId="20764" xr:uid="{98E6A51D-A664-4184-A66E-834833168BD7}"/>
    <cellStyle name="20% - Accent1 3 2 4 2 3 8 2 2" xfId="20765" xr:uid="{ED73E72A-FDB1-4D1A-8D83-65395E7076DB}"/>
    <cellStyle name="20% - Accent1 3 2 4 2 3 8 3" xfId="20766" xr:uid="{CC110602-A8D4-4010-ACB1-CEC9448BAE41}"/>
    <cellStyle name="20% - Accent1 3 2 4 2 3 9" xfId="20767" xr:uid="{D2DF6780-BD9D-4718-BF9D-225E0659B5D1}"/>
    <cellStyle name="20% - Accent1 3 2 4 2 3 9 2" xfId="20768" xr:uid="{3E3E6E62-E0AC-4A39-9B73-32278DCF464A}"/>
    <cellStyle name="20% - Accent1 3 2 4 2 4" xfId="20769" xr:uid="{71F4E49A-E9F2-4D64-A4F3-371444F47CF9}"/>
    <cellStyle name="20% - Accent1 3 2 4 2 4 10" xfId="20770" xr:uid="{55BC5650-F7E6-4988-9955-213B96AE2181}"/>
    <cellStyle name="20% - Accent1 3 2 4 2 4 10 2" xfId="20771" xr:uid="{1600E153-AE1C-4D65-8527-983304280A5C}"/>
    <cellStyle name="20% - Accent1 3 2 4 2 4 11" xfId="20772" xr:uid="{0CA30EEC-8850-4FE1-B67C-5BD0E65438D6}"/>
    <cellStyle name="20% - Accent1 3 2 4 2 4 2" xfId="20773" xr:uid="{D842144D-6C8E-441E-AF0A-32CBC325C300}"/>
    <cellStyle name="20% - Accent1 3 2 4 2 4 2 2" xfId="20774" xr:uid="{BF916833-5175-4310-B329-3795D316AA53}"/>
    <cellStyle name="20% - Accent1 3 2 4 2 4 2 2 2" xfId="20775" xr:uid="{2AAD1566-56EF-43DC-B12D-D5092DFE6916}"/>
    <cellStyle name="20% - Accent1 3 2 4 2 4 2 2 2 2" xfId="20776" xr:uid="{E3C5D54C-4045-44F4-9484-0A4FB2CC474F}"/>
    <cellStyle name="20% - Accent1 3 2 4 2 4 2 2 2 2 2" xfId="20777" xr:uid="{BBBF192B-94C2-47FA-BB41-5B4C3FD8F4D9}"/>
    <cellStyle name="20% - Accent1 3 2 4 2 4 2 2 2 3" xfId="20778" xr:uid="{B4E5DF4A-9A00-4B96-8796-9CAE5A8EC528}"/>
    <cellStyle name="20% - Accent1 3 2 4 2 4 2 2 3" xfId="20779" xr:uid="{E8CDF606-5B37-4FC6-B5C1-23C605B2B28C}"/>
    <cellStyle name="20% - Accent1 3 2 4 2 4 2 2 3 2" xfId="20780" xr:uid="{563F82D2-DA0D-4B04-AD7A-AF3C29690F5D}"/>
    <cellStyle name="20% - Accent1 3 2 4 2 4 2 2 4" xfId="20781" xr:uid="{5D820884-2953-47E6-ADE8-765FCDE50D00}"/>
    <cellStyle name="20% - Accent1 3 2 4 2 4 2 3" xfId="20782" xr:uid="{E81B6E67-485C-4A04-80CB-BC2B2335AC77}"/>
    <cellStyle name="20% - Accent1 3 2 4 2 4 2 3 2" xfId="20783" xr:uid="{A8E17EAD-A3B0-408C-91EC-6DD9B4AA86BD}"/>
    <cellStyle name="20% - Accent1 3 2 4 2 4 2 3 2 2" xfId="20784" xr:uid="{9A125F40-95B6-41B2-B780-2210D04A8FEA}"/>
    <cellStyle name="20% - Accent1 3 2 4 2 4 2 3 2 2 2" xfId="20785" xr:uid="{6DFAD2E8-A90C-49CF-8F57-36993B6ACA25}"/>
    <cellStyle name="20% - Accent1 3 2 4 2 4 2 3 2 3" xfId="20786" xr:uid="{7744979A-EAEA-4B9B-8819-D05674B75CBC}"/>
    <cellStyle name="20% - Accent1 3 2 4 2 4 2 3 3" xfId="20787" xr:uid="{BE586235-3626-43F3-99CB-27EA215CF0AC}"/>
    <cellStyle name="20% - Accent1 3 2 4 2 4 2 3 3 2" xfId="20788" xr:uid="{60EB0681-7FE4-4A6C-9291-2CD4C2AA8C60}"/>
    <cellStyle name="20% - Accent1 3 2 4 2 4 2 3 4" xfId="20789" xr:uid="{1C20CFA6-4039-47CC-8A4D-6FF5525E0ABF}"/>
    <cellStyle name="20% - Accent1 3 2 4 2 4 2 4" xfId="20790" xr:uid="{3949C302-8E19-4385-8137-9E5B6D09CB21}"/>
    <cellStyle name="20% - Accent1 3 2 4 2 4 2 4 2" xfId="20791" xr:uid="{A11D75DB-1119-42C9-8D12-F02439C7E360}"/>
    <cellStyle name="20% - Accent1 3 2 4 2 4 2 4 2 2" xfId="20792" xr:uid="{2858B9E5-66C5-43E4-ABF9-6DB4CE3B9B54}"/>
    <cellStyle name="20% - Accent1 3 2 4 2 4 2 4 2 2 2" xfId="20793" xr:uid="{804B0247-4047-4E1D-A0A4-5CC7CCCED6AB}"/>
    <cellStyle name="20% - Accent1 3 2 4 2 4 2 4 2 3" xfId="20794" xr:uid="{A92FF6B5-F346-48BB-87CB-E92333AFC944}"/>
    <cellStyle name="20% - Accent1 3 2 4 2 4 2 4 3" xfId="20795" xr:uid="{3903D01B-3440-4323-9692-0D2953B944B3}"/>
    <cellStyle name="20% - Accent1 3 2 4 2 4 2 4 3 2" xfId="20796" xr:uid="{8ABE298D-7099-4537-9EA4-C80EAA8BD289}"/>
    <cellStyle name="20% - Accent1 3 2 4 2 4 2 4 4" xfId="20797" xr:uid="{E7086E86-564E-49DC-A6EB-A494B8F13119}"/>
    <cellStyle name="20% - Accent1 3 2 4 2 4 2 5" xfId="20798" xr:uid="{D3D88204-5C7E-47F6-85A6-8B90C34AC149}"/>
    <cellStyle name="20% - Accent1 3 2 4 2 4 2 5 2" xfId="20799" xr:uid="{13A3F693-EA6B-4B87-AB49-F8C9632E9DE2}"/>
    <cellStyle name="20% - Accent1 3 2 4 2 4 2 5 2 2" xfId="20800" xr:uid="{ECA250F7-D160-4A3C-A2D4-44C657A6E84A}"/>
    <cellStyle name="20% - Accent1 3 2 4 2 4 2 5 3" xfId="20801" xr:uid="{9226A7F8-CF3C-4067-9B58-4D6798FDDF33}"/>
    <cellStyle name="20% - Accent1 3 2 4 2 4 2 6" xfId="20802" xr:uid="{696E6535-E9BB-4544-9373-AC6889DADF89}"/>
    <cellStyle name="20% - Accent1 3 2 4 2 4 2 6 2" xfId="20803" xr:uid="{22374560-5CE6-4E48-9B81-0BE7AD282F94}"/>
    <cellStyle name="20% - Accent1 3 2 4 2 4 2 6 2 2" xfId="20804" xr:uid="{247E0F67-1E81-4E54-A7DF-F4320E85D986}"/>
    <cellStyle name="20% - Accent1 3 2 4 2 4 2 6 3" xfId="20805" xr:uid="{5ABA2834-2868-4EC0-B570-4F9CACBA9357}"/>
    <cellStyle name="20% - Accent1 3 2 4 2 4 2 7" xfId="20806" xr:uid="{253663B0-BFE0-44FD-A700-48B8F7E2A38C}"/>
    <cellStyle name="20% - Accent1 3 2 4 2 4 2 7 2" xfId="20807" xr:uid="{85B59041-2B6F-4CED-9B51-6744C48A2428}"/>
    <cellStyle name="20% - Accent1 3 2 4 2 4 2 8" xfId="20808" xr:uid="{B6DC73AF-3716-4F82-AA6B-3E4486397B73}"/>
    <cellStyle name="20% - Accent1 3 2 4 2 4 2 8 2" xfId="20809" xr:uid="{571F111B-B578-4F15-8913-4FE61275CEBF}"/>
    <cellStyle name="20% - Accent1 3 2 4 2 4 2 9" xfId="20810" xr:uid="{056D647B-364B-4600-AD3D-7B891B2E7D11}"/>
    <cellStyle name="20% - Accent1 3 2 4 2 4 3" xfId="20811" xr:uid="{01681EC6-3568-473E-8E5F-6C739833CB85}"/>
    <cellStyle name="20% - Accent1 3 2 4 2 4 3 2" xfId="20812" xr:uid="{CEF592B6-F68A-4147-B119-9CD07A677DB5}"/>
    <cellStyle name="20% - Accent1 3 2 4 2 4 3 2 2" xfId="20813" xr:uid="{27491652-7CAB-4E6A-B3EC-CF199E12F340}"/>
    <cellStyle name="20% - Accent1 3 2 4 2 4 3 2 2 2" xfId="20814" xr:uid="{342909B5-E205-4A5F-BB5C-2CD723DE3C73}"/>
    <cellStyle name="20% - Accent1 3 2 4 2 4 3 2 2 2 2" xfId="20815" xr:uid="{CBED4738-FF95-4BB7-85AA-36F05363DD4F}"/>
    <cellStyle name="20% - Accent1 3 2 4 2 4 3 2 2 3" xfId="20816" xr:uid="{4DB98065-75C8-455B-B3FB-B7602BAEC586}"/>
    <cellStyle name="20% - Accent1 3 2 4 2 4 3 2 3" xfId="20817" xr:uid="{772515E1-7D95-4F12-ABB3-789E6209B777}"/>
    <cellStyle name="20% - Accent1 3 2 4 2 4 3 2 3 2" xfId="20818" xr:uid="{0503CC56-8936-493E-9C25-AF1CABDACC50}"/>
    <cellStyle name="20% - Accent1 3 2 4 2 4 3 2 4" xfId="20819" xr:uid="{AB32526A-F32D-4046-9F8E-C3214A784991}"/>
    <cellStyle name="20% - Accent1 3 2 4 2 4 3 3" xfId="20820" xr:uid="{FA5952E1-0388-4988-A377-9110DD34E31C}"/>
    <cellStyle name="20% - Accent1 3 2 4 2 4 3 3 2" xfId="20821" xr:uid="{5D51C694-D5C9-40DB-BF3C-0ECF57E1549C}"/>
    <cellStyle name="20% - Accent1 3 2 4 2 4 3 3 2 2" xfId="20822" xr:uid="{C91C52A7-9838-418E-8C6E-9BAD85935BBF}"/>
    <cellStyle name="20% - Accent1 3 2 4 2 4 3 3 2 2 2" xfId="20823" xr:uid="{D297E9A3-7492-4651-9F9D-B50C31794BD4}"/>
    <cellStyle name="20% - Accent1 3 2 4 2 4 3 3 2 3" xfId="20824" xr:uid="{2B0221E5-7EF0-40FA-AC78-811C74261E24}"/>
    <cellStyle name="20% - Accent1 3 2 4 2 4 3 3 3" xfId="20825" xr:uid="{75EC1093-F62F-401A-BE03-67371F13E8E1}"/>
    <cellStyle name="20% - Accent1 3 2 4 2 4 3 3 3 2" xfId="20826" xr:uid="{F41D068D-F972-4F9B-9BAF-C8E65241C71A}"/>
    <cellStyle name="20% - Accent1 3 2 4 2 4 3 3 4" xfId="20827" xr:uid="{6092E716-391D-455E-8D7C-24E8A16AFD6C}"/>
    <cellStyle name="20% - Accent1 3 2 4 2 4 3 4" xfId="20828" xr:uid="{5F985AA2-0C5A-437B-A443-A589F71E9CFF}"/>
    <cellStyle name="20% - Accent1 3 2 4 2 4 3 4 2" xfId="20829" xr:uid="{5789C88E-0A4D-48CF-8E58-00E3E8E00234}"/>
    <cellStyle name="20% - Accent1 3 2 4 2 4 3 4 2 2" xfId="20830" xr:uid="{93108436-04BB-4082-ADDC-E26FC3A13717}"/>
    <cellStyle name="20% - Accent1 3 2 4 2 4 3 4 2 2 2" xfId="20831" xr:uid="{0FFF37B5-9F06-40BF-A915-CBB7BE93B9AE}"/>
    <cellStyle name="20% - Accent1 3 2 4 2 4 3 4 2 3" xfId="20832" xr:uid="{E045478C-1FF7-4F12-9848-07C95CC5DFDC}"/>
    <cellStyle name="20% - Accent1 3 2 4 2 4 3 4 3" xfId="20833" xr:uid="{5AB9DB0B-E7B6-44A1-9C45-8B427291A941}"/>
    <cellStyle name="20% - Accent1 3 2 4 2 4 3 4 3 2" xfId="20834" xr:uid="{F23CBCC2-7E02-48E1-9662-672879E6C8E8}"/>
    <cellStyle name="20% - Accent1 3 2 4 2 4 3 4 4" xfId="20835" xr:uid="{B1ACE9E4-F9FD-4FD1-93BB-C38544B346A2}"/>
    <cellStyle name="20% - Accent1 3 2 4 2 4 3 5" xfId="20836" xr:uid="{3B3B6A7B-84DF-4F78-972F-29200E861F88}"/>
    <cellStyle name="20% - Accent1 3 2 4 2 4 3 5 2" xfId="20837" xr:uid="{337A7282-D63A-4BE8-B295-B09DFEE027CF}"/>
    <cellStyle name="20% - Accent1 3 2 4 2 4 3 5 2 2" xfId="20838" xr:uid="{FF5915A1-4DBE-4770-8C57-1F83ED09CC25}"/>
    <cellStyle name="20% - Accent1 3 2 4 2 4 3 5 3" xfId="20839" xr:uid="{5F54F2CB-7875-4F40-BBFD-7E09A3D85E5A}"/>
    <cellStyle name="20% - Accent1 3 2 4 2 4 3 6" xfId="20840" xr:uid="{73243C7A-21EF-45D5-8E8C-D66CDE5974B9}"/>
    <cellStyle name="20% - Accent1 3 2 4 2 4 3 6 2" xfId="20841" xr:uid="{6D54A423-7FC7-458F-B397-628407F951AB}"/>
    <cellStyle name="20% - Accent1 3 2 4 2 4 3 6 2 2" xfId="20842" xr:uid="{EA5DB1DC-D203-4CD6-B04F-D93B8CCAE496}"/>
    <cellStyle name="20% - Accent1 3 2 4 2 4 3 6 3" xfId="20843" xr:uid="{10F88846-1A18-44BA-A9E4-CD58E98F7EBF}"/>
    <cellStyle name="20% - Accent1 3 2 4 2 4 3 7" xfId="20844" xr:uid="{1F8117F9-760C-4B20-ACEA-9F184A5FB4E0}"/>
    <cellStyle name="20% - Accent1 3 2 4 2 4 3 7 2" xfId="20845" xr:uid="{2947E0D2-2D41-4ECF-9148-69C624AEB9E4}"/>
    <cellStyle name="20% - Accent1 3 2 4 2 4 3 8" xfId="20846" xr:uid="{B4296769-109F-4660-98A0-9E2E518B5057}"/>
    <cellStyle name="20% - Accent1 3 2 4 2 4 3 8 2" xfId="20847" xr:uid="{F315BDA7-127B-41B5-A267-C28AAD606B3F}"/>
    <cellStyle name="20% - Accent1 3 2 4 2 4 3 9" xfId="20848" xr:uid="{65EBA68A-091A-417B-8195-6F7595E3B911}"/>
    <cellStyle name="20% - Accent1 3 2 4 2 4 4" xfId="20849" xr:uid="{B1DEF659-7B86-4787-9309-806C5D4C63A5}"/>
    <cellStyle name="20% - Accent1 3 2 4 2 4 4 2" xfId="20850" xr:uid="{509CC5AF-9A47-4E6E-9464-44CE4B659921}"/>
    <cellStyle name="20% - Accent1 3 2 4 2 4 4 2 2" xfId="20851" xr:uid="{81E23F7A-A91A-4FC3-88F5-30CF3E22C651}"/>
    <cellStyle name="20% - Accent1 3 2 4 2 4 4 2 2 2" xfId="20852" xr:uid="{58ECD2AD-57AC-4EFD-A4D4-5E71A198C775}"/>
    <cellStyle name="20% - Accent1 3 2 4 2 4 4 2 3" xfId="20853" xr:uid="{6DC7400E-B488-4333-A301-01BDE7303C6A}"/>
    <cellStyle name="20% - Accent1 3 2 4 2 4 4 3" xfId="20854" xr:uid="{915D3F9C-733B-4578-BE63-4F0F797D2FFD}"/>
    <cellStyle name="20% - Accent1 3 2 4 2 4 4 3 2" xfId="20855" xr:uid="{C005CA4D-207E-45DA-A6B6-92D37A99EA3F}"/>
    <cellStyle name="20% - Accent1 3 2 4 2 4 4 4" xfId="20856" xr:uid="{EE90F111-BD53-4F4A-A4E0-51BE8D1BC48B}"/>
    <cellStyle name="20% - Accent1 3 2 4 2 4 5" xfId="20857" xr:uid="{001EAA6E-B7BE-473D-9379-0E11CEC8C876}"/>
    <cellStyle name="20% - Accent1 3 2 4 2 4 5 2" xfId="20858" xr:uid="{E62BB11C-5CF5-441A-A09E-51E5BA83BA18}"/>
    <cellStyle name="20% - Accent1 3 2 4 2 4 5 2 2" xfId="20859" xr:uid="{C8221A1C-C7A2-4A93-8282-23EEAD14A1F8}"/>
    <cellStyle name="20% - Accent1 3 2 4 2 4 5 2 2 2" xfId="20860" xr:uid="{B438249E-997B-4E7D-9B03-9B0F86AFC2F4}"/>
    <cellStyle name="20% - Accent1 3 2 4 2 4 5 2 3" xfId="20861" xr:uid="{254C943B-7D1C-4FE4-A92A-82DFD9970F24}"/>
    <cellStyle name="20% - Accent1 3 2 4 2 4 5 3" xfId="20862" xr:uid="{D6925A2E-2129-4ACD-9D42-8E5E40EE2724}"/>
    <cellStyle name="20% - Accent1 3 2 4 2 4 5 3 2" xfId="20863" xr:uid="{BDCF3609-67EF-41B3-9939-DA36AE2465BC}"/>
    <cellStyle name="20% - Accent1 3 2 4 2 4 5 4" xfId="20864" xr:uid="{FB903429-6AFE-4510-9613-BDAB01D5FD77}"/>
    <cellStyle name="20% - Accent1 3 2 4 2 4 6" xfId="20865" xr:uid="{6F5472BD-8279-4188-AC40-18296B3BC07D}"/>
    <cellStyle name="20% - Accent1 3 2 4 2 4 6 2" xfId="20866" xr:uid="{35D38F84-1BE5-4813-9E26-E20B03FFB03E}"/>
    <cellStyle name="20% - Accent1 3 2 4 2 4 6 2 2" xfId="20867" xr:uid="{0AD51821-1FD5-4C53-865A-0659C6CDA659}"/>
    <cellStyle name="20% - Accent1 3 2 4 2 4 6 2 2 2" xfId="20868" xr:uid="{8BAD2C2B-383C-436E-8404-ADC9BA1D18D0}"/>
    <cellStyle name="20% - Accent1 3 2 4 2 4 6 2 3" xfId="20869" xr:uid="{8A459C65-A22D-4040-9A92-6FF856BE5E4C}"/>
    <cellStyle name="20% - Accent1 3 2 4 2 4 6 3" xfId="20870" xr:uid="{2851C242-40E9-4963-869B-E0F5C846FE18}"/>
    <cellStyle name="20% - Accent1 3 2 4 2 4 6 3 2" xfId="20871" xr:uid="{4A9C3C6F-0E1E-471E-94BF-0935EC80D24D}"/>
    <cellStyle name="20% - Accent1 3 2 4 2 4 6 4" xfId="20872" xr:uid="{24895B11-CCA9-4A48-889B-39DEAAF92980}"/>
    <cellStyle name="20% - Accent1 3 2 4 2 4 7" xfId="20873" xr:uid="{40542230-D616-40A3-999E-EF9A28D0CC46}"/>
    <cellStyle name="20% - Accent1 3 2 4 2 4 7 2" xfId="20874" xr:uid="{14BDB8C3-68B9-4247-9A70-4E818BDE2721}"/>
    <cellStyle name="20% - Accent1 3 2 4 2 4 7 2 2" xfId="20875" xr:uid="{FB500505-0BFC-4A04-B710-42CCA4B37AFA}"/>
    <cellStyle name="20% - Accent1 3 2 4 2 4 7 3" xfId="20876" xr:uid="{DF00201C-E44C-401D-95CE-2F7CF0AF6EE0}"/>
    <cellStyle name="20% - Accent1 3 2 4 2 4 8" xfId="20877" xr:uid="{CEE3EB15-56D0-4BF3-B458-C7D9BDE72579}"/>
    <cellStyle name="20% - Accent1 3 2 4 2 4 8 2" xfId="20878" xr:uid="{DD6DB984-D77E-437A-B5E1-F078C636C131}"/>
    <cellStyle name="20% - Accent1 3 2 4 2 4 8 2 2" xfId="20879" xr:uid="{6A99165E-1546-4F48-B62C-397827791721}"/>
    <cellStyle name="20% - Accent1 3 2 4 2 4 8 3" xfId="20880" xr:uid="{A8E86F3A-2723-4EE3-A0E1-B373C24D95E0}"/>
    <cellStyle name="20% - Accent1 3 2 4 2 4 9" xfId="20881" xr:uid="{3CA5326D-3BF6-4178-984D-1582659ABA86}"/>
    <cellStyle name="20% - Accent1 3 2 4 2 4 9 2" xfId="20882" xr:uid="{036D7177-CFB2-4A80-8364-67FDD812ADB6}"/>
    <cellStyle name="20% - Accent1 3 2 4 2 5" xfId="20883" xr:uid="{2114589A-1185-4A8C-96C1-680B0982E4C9}"/>
    <cellStyle name="20% - Accent1 3 2 4 2 5 10" xfId="20884" xr:uid="{E3042FFE-E835-4760-A1E9-08ACBCCB8975}"/>
    <cellStyle name="20% - Accent1 3 2 4 2 5 10 2" xfId="20885" xr:uid="{24EB8902-1E91-4A73-BE03-AF0E4C0AD4D2}"/>
    <cellStyle name="20% - Accent1 3 2 4 2 5 11" xfId="20886" xr:uid="{467F1A84-E040-40F9-BFC7-2EBD5543ED30}"/>
    <cellStyle name="20% - Accent1 3 2 4 2 5 2" xfId="20887" xr:uid="{F4E17B28-0F8A-41A8-847B-F522AB5EA770}"/>
    <cellStyle name="20% - Accent1 3 2 4 2 5 2 2" xfId="20888" xr:uid="{AEAEC8F6-1479-4607-8A8F-C0C5A278ABDA}"/>
    <cellStyle name="20% - Accent1 3 2 4 2 5 2 2 2" xfId="20889" xr:uid="{AE6BBB99-BF4E-4DE9-B6A7-B26EF6C5E810}"/>
    <cellStyle name="20% - Accent1 3 2 4 2 5 2 2 2 2" xfId="20890" xr:uid="{97E14557-A7D2-4414-99C9-6722BA3D2F08}"/>
    <cellStyle name="20% - Accent1 3 2 4 2 5 2 2 2 2 2" xfId="20891" xr:uid="{D6557C67-BBDB-49A4-AA9F-822F8FFF4A33}"/>
    <cellStyle name="20% - Accent1 3 2 4 2 5 2 2 2 3" xfId="20892" xr:uid="{E9550705-6EAE-4198-B121-73A80CD3102D}"/>
    <cellStyle name="20% - Accent1 3 2 4 2 5 2 2 3" xfId="20893" xr:uid="{B4B281B8-F03F-441C-AE26-3D19AE947500}"/>
    <cellStyle name="20% - Accent1 3 2 4 2 5 2 2 3 2" xfId="20894" xr:uid="{F0F9177F-E13B-41D1-ADF6-D2331D14DDE8}"/>
    <cellStyle name="20% - Accent1 3 2 4 2 5 2 2 4" xfId="20895" xr:uid="{9440AACC-7D1E-4ACA-A58D-1CAB5762083A}"/>
    <cellStyle name="20% - Accent1 3 2 4 2 5 2 3" xfId="20896" xr:uid="{E8E8CA9A-37E2-47E8-82DE-AFA5BE880368}"/>
    <cellStyle name="20% - Accent1 3 2 4 2 5 2 3 2" xfId="20897" xr:uid="{5871BA51-70FE-4F82-86EA-314E2C8F50FA}"/>
    <cellStyle name="20% - Accent1 3 2 4 2 5 2 3 2 2" xfId="20898" xr:uid="{C8B6E9AD-ADC7-49F1-B495-40DC89E1F9F5}"/>
    <cellStyle name="20% - Accent1 3 2 4 2 5 2 3 2 2 2" xfId="20899" xr:uid="{63FC1EB5-F86F-4327-9BE9-8A9323336C96}"/>
    <cellStyle name="20% - Accent1 3 2 4 2 5 2 3 2 3" xfId="20900" xr:uid="{D22F13F7-DB15-4BDB-AA22-1FC8F51477E0}"/>
    <cellStyle name="20% - Accent1 3 2 4 2 5 2 3 3" xfId="20901" xr:uid="{8B0DCBA6-1E45-441D-8971-B8E0E47DDF5C}"/>
    <cellStyle name="20% - Accent1 3 2 4 2 5 2 3 3 2" xfId="20902" xr:uid="{B23428F3-0E25-467E-8811-17787B17C584}"/>
    <cellStyle name="20% - Accent1 3 2 4 2 5 2 3 4" xfId="20903" xr:uid="{E453E73D-C177-4863-A130-48BBAB448AFB}"/>
    <cellStyle name="20% - Accent1 3 2 4 2 5 2 4" xfId="20904" xr:uid="{3241F276-0BCA-4319-8CA3-0C7FCF45361A}"/>
    <cellStyle name="20% - Accent1 3 2 4 2 5 2 4 2" xfId="20905" xr:uid="{296FEA11-D1DF-4774-93EA-FA3A64EA8CED}"/>
    <cellStyle name="20% - Accent1 3 2 4 2 5 2 4 2 2" xfId="20906" xr:uid="{3D6069E8-243E-478E-B00A-ECC1B0F19414}"/>
    <cellStyle name="20% - Accent1 3 2 4 2 5 2 4 2 2 2" xfId="20907" xr:uid="{F7D0E2FD-6B79-4607-98E6-33483003F16E}"/>
    <cellStyle name="20% - Accent1 3 2 4 2 5 2 4 2 3" xfId="20908" xr:uid="{2F830DE7-D2AC-4959-8D92-9C24DDFBCAA1}"/>
    <cellStyle name="20% - Accent1 3 2 4 2 5 2 4 3" xfId="20909" xr:uid="{CF96F71D-3D04-4A37-A499-206DEC9D2511}"/>
    <cellStyle name="20% - Accent1 3 2 4 2 5 2 4 3 2" xfId="20910" xr:uid="{26171002-32DD-49AB-B7D9-A1AB9E0BFA2B}"/>
    <cellStyle name="20% - Accent1 3 2 4 2 5 2 4 4" xfId="20911" xr:uid="{D4AF924A-FDA5-4283-BD0E-5EC880FBFDBD}"/>
    <cellStyle name="20% - Accent1 3 2 4 2 5 2 5" xfId="20912" xr:uid="{7E0DC03D-92ED-4D69-9765-3B9D8E6E9DC9}"/>
    <cellStyle name="20% - Accent1 3 2 4 2 5 2 5 2" xfId="20913" xr:uid="{1B9AEF8F-20B3-4B36-BD18-4D18CA5882F4}"/>
    <cellStyle name="20% - Accent1 3 2 4 2 5 2 5 2 2" xfId="20914" xr:uid="{B4B0E491-BB36-4895-9356-AAF28C1A2A64}"/>
    <cellStyle name="20% - Accent1 3 2 4 2 5 2 5 3" xfId="20915" xr:uid="{D2155EEB-784A-4A5B-A561-577455F926B5}"/>
    <cellStyle name="20% - Accent1 3 2 4 2 5 2 6" xfId="20916" xr:uid="{0B645979-3259-4548-9741-186CD99660F5}"/>
    <cellStyle name="20% - Accent1 3 2 4 2 5 2 6 2" xfId="20917" xr:uid="{80E00C8C-59BC-4CBF-9F9F-BD919A94CC29}"/>
    <cellStyle name="20% - Accent1 3 2 4 2 5 2 6 2 2" xfId="20918" xr:uid="{29D2EAE2-E7C0-4E4B-9A0F-5AE08C375308}"/>
    <cellStyle name="20% - Accent1 3 2 4 2 5 2 6 3" xfId="20919" xr:uid="{5A628C52-358E-4CAF-8101-D8BD62DC70D6}"/>
    <cellStyle name="20% - Accent1 3 2 4 2 5 2 7" xfId="20920" xr:uid="{15FCE608-2423-4D7E-9936-94A828CBCCD1}"/>
    <cellStyle name="20% - Accent1 3 2 4 2 5 2 7 2" xfId="20921" xr:uid="{9F7E2CC1-B1BB-4F26-B3B1-981BA9A04A94}"/>
    <cellStyle name="20% - Accent1 3 2 4 2 5 2 8" xfId="20922" xr:uid="{6F374CE4-030B-45BD-8C6E-1063C82D5D22}"/>
    <cellStyle name="20% - Accent1 3 2 4 2 5 2 8 2" xfId="20923" xr:uid="{7C2FE70B-99BD-405F-B119-7D2F59FAA01D}"/>
    <cellStyle name="20% - Accent1 3 2 4 2 5 2 9" xfId="20924" xr:uid="{258BC826-3F41-4F3A-A80D-CD59E7BD9860}"/>
    <cellStyle name="20% - Accent1 3 2 4 2 5 3" xfId="20925" xr:uid="{4BE55453-90E3-4CEA-8B03-87E3C5F7E5F8}"/>
    <cellStyle name="20% - Accent1 3 2 4 2 5 3 2" xfId="20926" xr:uid="{D77C1471-0BD8-4CC6-A51D-39C3E4293955}"/>
    <cellStyle name="20% - Accent1 3 2 4 2 5 3 2 2" xfId="20927" xr:uid="{41ACF149-643F-4C12-867C-3973A5588850}"/>
    <cellStyle name="20% - Accent1 3 2 4 2 5 3 2 2 2" xfId="20928" xr:uid="{84065DFA-FE53-44BF-B6ED-537B30DC0AA9}"/>
    <cellStyle name="20% - Accent1 3 2 4 2 5 3 2 2 2 2" xfId="20929" xr:uid="{088E69FF-21F4-4707-88BA-2DF030A33A89}"/>
    <cellStyle name="20% - Accent1 3 2 4 2 5 3 2 2 3" xfId="20930" xr:uid="{6A05B243-595C-4CD5-96E8-C2B68F169A56}"/>
    <cellStyle name="20% - Accent1 3 2 4 2 5 3 2 3" xfId="20931" xr:uid="{D2C653F1-BAA3-4A33-B083-C2F12FBCFEEF}"/>
    <cellStyle name="20% - Accent1 3 2 4 2 5 3 2 3 2" xfId="20932" xr:uid="{6D334CD4-ED54-4B85-A13B-442FD9F1AA47}"/>
    <cellStyle name="20% - Accent1 3 2 4 2 5 3 2 4" xfId="20933" xr:uid="{3216DD1D-B035-4710-B968-F8D6D2BEB68C}"/>
    <cellStyle name="20% - Accent1 3 2 4 2 5 3 3" xfId="20934" xr:uid="{C59444E3-668F-4581-9978-B69791DE57D4}"/>
    <cellStyle name="20% - Accent1 3 2 4 2 5 3 3 2" xfId="20935" xr:uid="{69C0AF76-1B37-4E86-9523-D06105CB8C03}"/>
    <cellStyle name="20% - Accent1 3 2 4 2 5 3 3 2 2" xfId="20936" xr:uid="{22468BCB-F922-47FF-AAA2-A07232D7D669}"/>
    <cellStyle name="20% - Accent1 3 2 4 2 5 3 3 2 2 2" xfId="20937" xr:uid="{A9B1D2A0-395C-4F40-AAFB-67A38145A687}"/>
    <cellStyle name="20% - Accent1 3 2 4 2 5 3 3 2 3" xfId="20938" xr:uid="{39F2F148-9162-4C57-BFD1-B3908E1430C7}"/>
    <cellStyle name="20% - Accent1 3 2 4 2 5 3 3 3" xfId="20939" xr:uid="{0C5D9BB5-F61F-4D51-A4BF-F22CAE55551A}"/>
    <cellStyle name="20% - Accent1 3 2 4 2 5 3 3 3 2" xfId="20940" xr:uid="{A064E8E6-09C0-42C3-860F-95125798AA2A}"/>
    <cellStyle name="20% - Accent1 3 2 4 2 5 3 3 4" xfId="20941" xr:uid="{DB5888C3-7D6A-4E18-A65E-445779A4540F}"/>
    <cellStyle name="20% - Accent1 3 2 4 2 5 3 4" xfId="20942" xr:uid="{AEDEA0A4-13E3-427A-ADA5-3176E075BAC6}"/>
    <cellStyle name="20% - Accent1 3 2 4 2 5 3 4 2" xfId="20943" xr:uid="{8A1D7A27-A28D-47EB-80CE-D17388FFF56B}"/>
    <cellStyle name="20% - Accent1 3 2 4 2 5 3 4 2 2" xfId="20944" xr:uid="{C83EA10F-7AB1-49AB-905E-E337B1DF8CDB}"/>
    <cellStyle name="20% - Accent1 3 2 4 2 5 3 4 2 2 2" xfId="20945" xr:uid="{73FB2C15-C338-4AEC-A1F6-89961BF80353}"/>
    <cellStyle name="20% - Accent1 3 2 4 2 5 3 4 2 3" xfId="20946" xr:uid="{B9465E52-96E2-4833-B4BD-CBCCDCAC0C08}"/>
    <cellStyle name="20% - Accent1 3 2 4 2 5 3 4 3" xfId="20947" xr:uid="{F97D2917-312C-418A-8A92-5AF4D354A96E}"/>
    <cellStyle name="20% - Accent1 3 2 4 2 5 3 4 3 2" xfId="20948" xr:uid="{26E8DB88-7B31-40B0-A46F-67EE2ECBD865}"/>
    <cellStyle name="20% - Accent1 3 2 4 2 5 3 4 4" xfId="20949" xr:uid="{60A24BC2-2E2F-487E-BF08-8B4C2F6A577F}"/>
    <cellStyle name="20% - Accent1 3 2 4 2 5 3 5" xfId="20950" xr:uid="{45B76149-CF61-4EA7-BB81-DF44BED99976}"/>
    <cellStyle name="20% - Accent1 3 2 4 2 5 3 5 2" xfId="20951" xr:uid="{FB936206-FB37-466C-AD3D-E04E8C8FF48F}"/>
    <cellStyle name="20% - Accent1 3 2 4 2 5 3 5 2 2" xfId="20952" xr:uid="{3E20B8BC-4F37-4E04-993C-B872563846DA}"/>
    <cellStyle name="20% - Accent1 3 2 4 2 5 3 5 3" xfId="20953" xr:uid="{3CFAB8CA-7721-40BF-A6F8-4099D14B44F1}"/>
    <cellStyle name="20% - Accent1 3 2 4 2 5 3 6" xfId="20954" xr:uid="{C9746CF9-966A-4447-A58B-B5E50A462B9F}"/>
    <cellStyle name="20% - Accent1 3 2 4 2 5 3 6 2" xfId="20955" xr:uid="{730B54E5-D2AF-4535-8918-72E5A0661010}"/>
    <cellStyle name="20% - Accent1 3 2 4 2 5 3 6 2 2" xfId="20956" xr:uid="{B6E1CEA5-EB1B-4E8C-9230-DDBB271C073F}"/>
    <cellStyle name="20% - Accent1 3 2 4 2 5 3 6 3" xfId="20957" xr:uid="{2D93F3CD-81BC-4956-ADA0-C02FF338B217}"/>
    <cellStyle name="20% - Accent1 3 2 4 2 5 3 7" xfId="20958" xr:uid="{0B128B52-E53D-4E20-B5F0-EA7EA1CE136B}"/>
    <cellStyle name="20% - Accent1 3 2 4 2 5 3 7 2" xfId="20959" xr:uid="{DC9D4335-6559-4C3D-A15E-1464F00FA288}"/>
    <cellStyle name="20% - Accent1 3 2 4 2 5 3 8" xfId="20960" xr:uid="{31A8B0FD-E95A-4C29-A990-E0AEF02CE9C7}"/>
    <cellStyle name="20% - Accent1 3 2 4 2 5 3 8 2" xfId="20961" xr:uid="{42C978B2-2BBD-4526-83B3-00D2A5CB1748}"/>
    <cellStyle name="20% - Accent1 3 2 4 2 5 3 9" xfId="20962" xr:uid="{647ADF03-1128-4015-A33F-E0F8657A3B00}"/>
    <cellStyle name="20% - Accent1 3 2 4 2 5 4" xfId="20963" xr:uid="{D6070741-7C3B-4D8C-A383-97870CE24EF5}"/>
    <cellStyle name="20% - Accent1 3 2 4 2 5 4 2" xfId="20964" xr:uid="{9EA4E479-6FE9-458B-AB8C-75D3222A63C9}"/>
    <cellStyle name="20% - Accent1 3 2 4 2 5 4 2 2" xfId="20965" xr:uid="{F2259280-2C5C-4353-8D8F-F779910A2530}"/>
    <cellStyle name="20% - Accent1 3 2 4 2 5 4 2 2 2" xfId="20966" xr:uid="{D836F83A-E676-4D7B-9676-BFD6D6C52CDB}"/>
    <cellStyle name="20% - Accent1 3 2 4 2 5 4 2 3" xfId="20967" xr:uid="{753C78ED-FF0C-4C9B-8D45-072F04546BC0}"/>
    <cellStyle name="20% - Accent1 3 2 4 2 5 4 3" xfId="20968" xr:uid="{145410D1-CD68-4ABC-95D2-2147D76F85C6}"/>
    <cellStyle name="20% - Accent1 3 2 4 2 5 4 3 2" xfId="20969" xr:uid="{C8C26F8A-1543-4A1F-AE26-DB0DB7193837}"/>
    <cellStyle name="20% - Accent1 3 2 4 2 5 4 4" xfId="20970" xr:uid="{28802E54-60A0-4A12-A9C6-91424647F1BF}"/>
    <cellStyle name="20% - Accent1 3 2 4 2 5 5" xfId="20971" xr:uid="{299D4AF3-91D8-4CC6-BA3D-C45927131B4B}"/>
    <cellStyle name="20% - Accent1 3 2 4 2 5 5 2" xfId="20972" xr:uid="{C3FFFBB5-7565-419D-965A-0A8F89A3E60E}"/>
    <cellStyle name="20% - Accent1 3 2 4 2 5 5 2 2" xfId="20973" xr:uid="{C3DDF008-22DA-482E-8ACA-84FA19A2E2A8}"/>
    <cellStyle name="20% - Accent1 3 2 4 2 5 5 2 2 2" xfId="20974" xr:uid="{3F2B1227-E9DF-41B6-98E4-EACC8BBBE54E}"/>
    <cellStyle name="20% - Accent1 3 2 4 2 5 5 2 3" xfId="20975" xr:uid="{6131F9D4-438A-4F74-A831-6FFD0AA93A87}"/>
    <cellStyle name="20% - Accent1 3 2 4 2 5 5 3" xfId="20976" xr:uid="{AD106CDF-6762-46A8-AA1C-03B266D67364}"/>
    <cellStyle name="20% - Accent1 3 2 4 2 5 5 3 2" xfId="20977" xr:uid="{FBA28BC0-70FD-46E6-B420-A061FD8ED357}"/>
    <cellStyle name="20% - Accent1 3 2 4 2 5 5 4" xfId="20978" xr:uid="{3C43CAAC-C038-4974-AE74-89FCC480D507}"/>
    <cellStyle name="20% - Accent1 3 2 4 2 5 6" xfId="20979" xr:uid="{6D66F99D-2041-4371-9893-7B80FB9C1957}"/>
    <cellStyle name="20% - Accent1 3 2 4 2 5 6 2" xfId="20980" xr:uid="{D64E7D9A-4504-44E7-90BD-22093B64A455}"/>
    <cellStyle name="20% - Accent1 3 2 4 2 5 6 2 2" xfId="20981" xr:uid="{B24CED9C-0260-4E81-AA7E-0DF33A08100F}"/>
    <cellStyle name="20% - Accent1 3 2 4 2 5 6 2 2 2" xfId="20982" xr:uid="{8FF7E375-225E-42A1-A848-707271223715}"/>
    <cellStyle name="20% - Accent1 3 2 4 2 5 6 2 3" xfId="20983" xr:uid="{707E3483-5001-40A7-8A88-684504CC4989}"/>
    <cellStyle name="20% - Accent1 3 2 4 2 5 6 3" xfId="20984" xr:uid="{857BF7CD-2802-411A-9395-D59F8C34B475}"/>
    <cellStyle name="20% - Accent1 3 2 4 2 5 6 3 2" xfId="20985" xr:uid="{364E1729-44E2-4FB2-9B20-83A2828B09D1}"/>
    <cellStyle name="20% - Accent1 3 2 4 2 5 6 4" xfId="20986" xr:uid="{F2440FEC-8BEC-4E82-8779-D9492C5EECB1}"/>
    <cellStyle name="20% - Accent1 3 2 4 2 5 7" xfId="20987" xr:uid="{355E2046-1DDC-4F55-B1E0-1D1A74548441}"/>
    <cellStyle name="20% - Accent1 3 2 4 2 5 7 2" xfId="20988" xr:uid="{1DC0F618-6174-4F5B-823A-F675F54616BF}"/>
    <cellStyle name="20% - Accent1 3 2 4 2 5 7 2 2" xfId="20989" xr:uid="{439CA668-9E38-4711-9C1D-AE0D47029401}"/>
    <cellStyle name="20% - Accent1 3 2 4 2 5 7 3" xfId="20990" xr:uid="{A98695EA-E3ED-4300-9EF0-D555CFC3E701}"/>
    <cellStyle name="20% - Accent1 3 2 4 2 5 8" xfId="20991" xr:uid="{98E6F0E6-2266-481B-B5BC-0BDD74B5E462}"/>
    <cellStyle name="20% - Accent1 3 2 4 2 5 8 2" xfId="20992" xr:uid="{88822760-3BE7-4DE9-9D66-183E78C32E3E}"/>
    <cellStyle name="20% - Accent1 3 2 4 2 5 8 2 2" xfId="20993" xr:uid="{52F1C2AC-869F-4849-A86B-6BA9D7554B12}"/>
    <cellStyle name="20% - Accent1 3 2 4 2 5 8 3" xfId="20994" xr:uid="{38105170-6027-4E9B-8257-4BEA65C5F144}"/>
    <cellStyle name="20% - Accent1 3 2 4 2 5 9" xfId="20995" xr:uid="{70ABA1F7-1E70-4D71-AB46-FF0051AA0F41}"/>
    <cellStyle name="20% - Accent1 3 2 4 2 5 9 2" xfId="20996" xr:uid="{D201EADE-AE7C-4A54-A3E1-EA0766360774}"/>
    <cellStyle name="20% - Accent1 3 2 4 2 6" xfId="20997" xr:uid="{C1B16D91-07CD-4156-8836-A1D56FCEDBC0}"/>
    <cellStyle name="20% - Accent1 3 2 4 2 6 2" xfId="20998" xr:uid="{8F8A3829-A05F-437E-9DA3-CA3D11B4970D}"/>
    <cellStyle name="20% - Accent1 3 2 4 2 6 2 2" xfId="20999" xr:uid="{7BB6386B-CAA8-48CD-AE11-9720428F3A4B}"/>
    <cellStyle name="20% - Accent1 3 2 4 2 6 2 2 2" xfId="21000" xr:uid="{396114F0-69D5-4B53-8B07-9D7326EFA8ED}"/>
    <cellStyle name="20% - Accent1 3 2 4 2 6 2 2 2 2" xfId="21001" xr:uid="{FD6673A4-0002-4AB4-AE33-8BDB31424DEE}"/>
    <cellStyle name="20% - Accent1 3 2 4 2 6 2 2 3" xfId="21002" xr:uid="{5C5F3C48-169F-451E-B901-F967FDF5C5E4}"/>
    <cellStyle name="20% - Accent1 3 2 4 2 6 2 3" xfId="21003" xr:uid="{E00B9441-73BA-46A2-8C8C-4577258C62BD}"/>
    <cellStyle name="20% - Accent1 3 2 4 2 6 2 3 2" xfId="21004" xr:uid="{4ED879C9-09C8-4BFB-A072-E3EB5608B2FB}"/>
    <cellStyle name="20% - Accent1 3 2 4 2 6 2 4" xfId="21005" xr:uid="{921C0EEC-4118-470E-BCEC-528425A4A671}"/>
    <cellStyle name="20% - Accent1 3 2 4 2 6 3" xfId="21006" xr:uid="{EC231F84-3817-4633-9CFE-8BCF9CA1C067}"/>
    <cellStyle name="20% - Accent1 3 2 4 2 6 3 2" xfId="21007" xr:uid="{A454CDF4-0ECA-471E-82A2-B9961053215C}"/>
    <cellStyle name="20% - Accent1 3 2 4 2 6 3 2 2" xfId="21008" xr:uid="{FA97F460-E2BE-40C2-9B5F-01E43EDE2275}"/>
    <cellStyle name="20% - Accent1 3 2 4 2 6 3 2 2 2" xfId="21009" xr:uid="{E8D1A3D8-32C1-436D-AD29-3AE28109356D}"/>
    <cellStyle name="20% - Accent1 3 2 4 2 6 3 2 3" xfId="21010" xr:uid="{267F728C-4605-43D9-9A28-0D3F5F094B21}"/>
    <cellStyle name="20% - Accent1 3 2 4 2 6 3 3" xfId="21011" xr:uid="{E97A048C-D49B-4E42-A3B9-17E121044DDE}"/>
    <cellStyle name="20% - Accent1 3 2 4 2 6 3 3 2" xfId="21012" xr:uid="{BFC47FDB-0D10-482A-9127-B0AE6072D38C}"/>
    <cellStyle name="20% - Accent1 3 2 4 2 6 3 4" xfId="21013" xr:uid="{CB9FD6BF-20D7-4734-8B70-85108C0A26E9}"/>
    <cellStyle name="20% - Accent1 3 2 4 2 6 4" xfId="21014" xr:uid="{61B96086-3CE0-416B-B039-20F2A2213D8B}"/>
    <cellStyle name="20% - Accent1 3 2 4 2 6 4 2" xfId="21015" xr:uid="{DF06BC03-E871-4DEC-8862-FF9FED6F53A3}"/>
    <cellStyle name="20% - Accent1 3 2 4 2 6 4 2 2" xfId="21016" xr:uid="{052D501F-FF5A-4E81-82BA-22FFBFFEFF7B}"/>
    <cellStyle name="20% - Accent1 3 2 4 2 6 4 2 2 2" xfId="21017" xr:uid="{18477CFB-5EF7-41CC-AC0C-3A1EF3EC20F3}"/>
    <cellStyle name="20% - Accent1 3 2 4 2 6 4 2 3" xfId="21018" xr:uid="{76EDF13E-A9FA-4F3F-9DF4-C9A18912BED1}"/>
    <cellStyle name="20% - Accent1 3 2 4 2 6 4 3" xfId="21019" xr:uid="{CD22C9C7-12B5-4D03-AB2A-26846C8B01ED}"/>
    <cellStyle name="20% - Accent1 3 2 4 2 6 4 3 2" xfId="21020" xr:uid="{3B5980A8-F841-4CEC-8C64-7EF3AF96CB1D}"/>
    <cellStyle name="20% - Accent1 3 2 4 2 6 4 4" xfId="21021" xr:uid="{F0B2423A-A1B7-4A3E-9D35-62081CCA87B5}"/>
    <cellStyle name="20% - Accent1 3 2 4 2 6 5" xfId="21022" xr:uid="{D8C59043-A317-4B2D-9E52-0FE8637BB0BB}"/>
    <cellStyle name="20% - Accent1 3 2 4 2 6 5 2" xfId="21023" xr:uid="{4344C363-0F1B-426A-940F-7E4DE3C20A70}"/>
    <cellStyle name="20% - Accent1 3 2 4 2 6 5 2 2" xfId="21024" xr:uid="{DF712CA7-51E8-4AB6-8CD3-54BF4A79CC60}"/>
    <cellStyle name="20% - Accent1 3 2 4 2 6 5 3" xfId="21025" xr:uid="{26507C98-DF53-4176-AFAB-437DC2D3EC5C}"/>
    <cellStyle name="20% - Accent1 3 2 4 2 6 6" xfId="21026" xr:uid="{49D5ABD7-7EB2-42C0-A6DF-287B25D82F15}"/>
    <cellStyle name="20% - Accent1 3 2 4 2 6 6 2" xfId="21027" xr:uid="{04271415-1D4D-48B1-A198-DA4EA9BBBBB5}"/>
    <cellStyle name="20% - Accent1 3 2 4 2 6 6 2 2" xfId="21028" xr:uid="{66C74836-B77A-4E0D-9E09-6C486210778B}"/>
    <cellStyle name="20% - Accent1 3 2 4 2 6 6 3" xfId="21029" xr:uid="{50BD5BFF-EAF8-46BF-9FDC-FF003BF0BFA0}"/>
    <cellStyle name="20% - Accent1 3 2 4 2 6 7" xfId="21030" xr:uid="{DF5B3F9E-0693-4557-94D1-C3A1CC1180FC}"/>
    <cellStyle name="20% - Accent1 3 2 4 2 6 7 2" xfId="21031" xr:uid="{11BAD163-7856-4BD2-AABC-DB6E754C952F}"/>
    <cellStyle name="20% - Accent1 3 2 4 2 6 8" xfId="21032" xr:uid="{5C0B2ED3-A182-4038-B03B-D132A83E5D0B}"/>
    <cellStyle name="20% - Accent1 3 2 4 2 6 8 2" xfId="21033" xr:uid="{F054A7F7-97E1-4E5B-9E50-3291346021B8}"/>
    <cellStyle name="20% - Accent1 3 2 4 2 6 9" xfId="21034" xr:uid="{861FFD09-18BE-4C0E-9E05-1D699C2E2D98}"/>
    <cellStyle name="20% - Accent1 3 2 4 2 7" xfId="21035" xr:uid="{30780593-4BD4-4087-AB9D-4C9DBEA795C4}"/>
    <cellStyle name="20% - Accent1 3 2 4 2 7 2" xfId="21036" xr:uid="{76B22B0B-7F6D-467A-96AC-BDEE0F0D64B2}"/>
    <cellStyle name="20% - Accent1 3 2 4 2 7 2 2" xfId="21037" xr:uid="{E5F23E4E-AE6B-4039-9F9E-3E6AF2F94555}"/>
    <cellStyle name="20% - Accent1 3 2 4 2 7 2 2 2" xfId="21038" xr:uid="{326FC03C-E914-46D7-9247-ABA2915DA2D2}"/>
    <cellStyle name="20% - Accent1 3 2 4 2 7 2 2 2 2" xfId="21039" xr:uid="{F9E9F929-3D28-45E7-BB07-087C32578D9B}"/>
    <cellStyle name="20% - Accent1 3 2 4 2 7 2 2 3" xfId="21040" xr:uid="{15BE6879-0E2B-4FA3-8915-FC29B5A4ABF1}"/>
    <cellStyle name="20% - Accent1 3 2 4 2 7 2 3" xfId="21041" xr:uid="{6E08CE73-1DD9-483B-B715-D06BB7D94333}"/>
    <cellStyle name="20% - Accent1 3 2 4 2 7 2 3 2" xfId="21042" xr:uid="{B331AA6D-A1C0-40DE-8BA8-8B07EB280B8F}"/>
    <cellStyle name="20% - Accent1 3 2 4 2 7 2 4" xfId="21043" xr:uid="{F369B331-3F30-4A08-B54F-B74031E751CF}"/>
    <cellStyle name="20% - Accent1 3 2 4 2 7 3" xfId="21044" xr:uid="{05D3D5B5-532F-4E1A-9B40-9B2E07948906}"/>
    <cellStyle name="20% - Accent1 3 2 4 2 7 3 2" xfId="21045" xr:uid="{1C17811D-881D-4393-8775-8E92AFBCB62A}"/>
    <cellStyle name="20% - Accent1 3 2 4 2 7 3 2 2" xfId="21046" xr:uid="{EDF3AE2D-3A17-4D81-B8D7-190A435CBDC8}"/>
    <cellStyle name="20% - Accent1 3 2 4 2 7 3 2 2 2" xfId="21047" xr:uid="{BCB91373-99E6-4697-8EE0-67480E744D78}"/>
    <cellStyle name="20% - Accent1 3 2 4 2 7 3 2 3" xfId="21048" xr:uid="{DA70FD33-BF81-4739-8588-66C15A4BD4DD}"/>
    <cellStyle name="20% - Accent1 3 2 4 2 7 3 3" xfId="21049" xr:uid="{A519612E-F6B3-42EA-8B16-87E826AE1D84}"/>
    <cellStyle name="20% - Accent1 3 2 4 2 7 3 3 2" xfId="21050" xr:uid="{3CE9BAA6-A0B7-4F78-8C28-A6CB84906F68}"/>
    <cellStyle name="20% - Accent1 3 2 4 2 7 3 4" xfId="21051" xr:uid="{4766797C-3EE2-477A-8A88-DBAE10438E3B}"/>
    <cellStyle name="20% - Accent1 3 2 4 2 7 4" xfId="21052" xr:uid="{4E812B46-36C2-4476-AE97-72D428E829FC}"/>
    <cellStyle name="20% - Accent1 3 2 4 2 7 4 2" xfId="21053" xr:uid="{8D4297FA-34CF-4EC8-B851-2A164579882E}"/>
    <cellStyle name="20% - Accent1 3 2 4 2 7 4 2 2" xfId="21054" xr:uid="{DA83E58F-BBD8-477C-837F-07547FED5237}"/>
    <cellStyle name="20% - Accent1 3 2 4 2 7 4 2 2 2" xfId="21055" xr:uid="{D70E1BE5-2511-453A-BF55-13E613523713}"/>
    <cellStyle name="20% - Accent1 3 2 4 2 7 4 2 3" xfId="21056" xr:uid="{1FA753F2-DAE3-4D02-8DF7-1D90DE606629}"/>
    <cellStyle name="20% - Accent1 3 2 4 2 7 4 3" xfId="21057" xr:uid="{221A18FB-C6AF-4867-B177-F6628D9FB8A8}"/>
    <cellStyle name="20% - Accent1 3 2 4 2 7 4 3 2" xfId="21058" xr:uid="{AE18287A-5272-4234-B0BF-CFE815807EF4}"/>
    <cellStyle name="20% - Accent1 3 2 4 2 7 4 4" xfId="21059" xr:uid="{FD784C98-B530-4F2B-B666-2226F33BAF08}"/>
    <cellStyle name="20% - Accent1 3 2 4 2 7 5" xfId="21060" xr:uid="{07ADFCE6-973E-4381-8424-6BF17CC2CF3B}"/>
    <cellStyle name="20% - Accent1 3 2 4 2 7 5 2" xfId="21061" xr:uid="{17C454D0-8343-464D-98CF-91D435F1F752}"/>
    <cellStyle name="20% - Accent1 3 2 4 2 7 5 2 2" xfId="21062" xr:uid="{E6F84BD0-CD75-458C-AB2A-1F9235A70A41}"/>
    <cellStyle name="20% - Accent1 3 2 4 2 7 5 3" xfId="21063" xr:uid="{C8E12156-C82F-4B0F-8C00-C2FC4AD31DD6}"/>
    <cellStyle name="20% - Accent1 3 2 4 2 7 6" xfId="21064" xr:uid="{841B5B69-2839-42D6-8C66-99A594BFD281}"/>
    <cellStyle name="20% - Accent1 3 2 4 2 7 6 2" xfId="21065" xr:uid="{A39FB803-EE41-4235-92C4-7E4256173E41}"/>
    <cellStyle name="20% - Accent1 3 2 4 2 7 6 2 2" xfId="21066" xr:uid="{7C17CDFF-F0EC-4549-B6B7-0FE841B7CB23}"/>
    <cellStyle name="20% - Accent1 3 2 4 2 7 6 3" xfId="21067" xr:uid="{BE6969D9-46E4-499B-B3DD-5F69AE6437E2}"/>
    <cellStyle name="20% - Accent1 3 2 4 2 7 7" xfId="21068" xr:uid="{65C25EDA-7D26-428D-8996-52F78E032E48}"/>
    <cellStyle name="20% - Accent1 3 2 4 2 7 7 2" xfId="21069" xr:uid="{700375DD-493D-4218-8E37-8B294E7A06B5}"/>
    <cellStyle name="20% - Accent1 3 2 4 2 7 8" xfId="21070" xr:uid="{A414FE60-AACE-46E4-B486-F3893181F60A}"/>
    <cellStyle name="20% - Accent1 3 2 4 2 7 8 2" xfId="21071" xr:uid="{F5903819-3FA1-4297-8A2E-A4E42E742A60}"/>
    <cellStyle name="20% - Accent1 3 2 4 2 7 9" xfId="21072" xr:uid="{59770362-6079-4EC1-A3A6-BCE804E2632C}"/>
    <cellStyle name="20% - Accent1 3 2 4 2 8" xfId="21073" xr:uid="{640ACA41-03CB-4C2A-922F-001C30059A7A}"/>
    <cellStyle name="20% - Accent1 3 2 4 2 8 2" xfId="21074" xr:uid="{89A4A7DB-8E09-4C50-83DD-07943E2E4516}"/>
    <cellStyle name="20% - Accent1 3 2 4 2 8 2 2" xfId="21075" xr:uid="{A3CF4362-E99B-401C-8CBA-11DE1EC6F0EA}"/>
    <cellStyle name="20% - Accent1 3 2 4 2 8 2 2 2" xfId="21076" xr:uid="{0E7550D3-E393-40C1-A6D7-CA4C599D63D0}"/>
    <cellStyle name="20% - Accent1 3 2 4 2 8 2 3" xfId="21077" xr:uid="{94E75C89-2C07-4E45-A311-5E28E33CCC5B}"/>
    <cellStyle name="20% - Accent1 3 2 4 2 8 3" xfId="21078" xr:uid="{EC449C25-DD20-43D9-BCF6-B7B4C9A43EBF}"/>
    <cellStyle name="20% - Accent1 3 2 4 2 8 3 2" xfId="21079" xr:uid="{39C44503-9D8A-42D9-BA06-E66D8FAF9748}"/>
    <cellStyle name="20% - Accent1 3 2 4 2 8 4" xfId="21080" xr:uid="{72E145AB-3911-4BEA-B4E6-7A22455A85CC}"/>
    <cellStyle name="20% - Accent1 3 2 4 2 9" xfId="21081" xr:uid="{959F89BF-3A17-44A2-AF7B-734BE0960BE5}"/>
    <cellStyle name="20% - Accent1 3 2 4 2 9 2" xfId="21082" xr:uid="{7C06FA79-F205-419E-B8D0-EE7745FBE8C9}"/>
    <cellStyle name="20% - Accent1 3 2 4 2 9 2 2" xfId="21083" xr:uid="{621851D2-F452-48CB-AEE0-FAF23C25A642}"/>
    <cellStyle name="20% - Accent1 3 2 4 2 9 2 2 2" xfId="21084" xr:uid="{61D1DB5D-8673-40D1-86AC-E0D3A9C85BEA}"/>
    <cellStyle name="20% - Accent1 3 2 4 2 9 2 3" xfId="21085" xr:uid="{2BE17613-1902-4682-990C-98C2EAF61A43}"/>
    <cellStyle name="20% - Accent1 3 2 4 2 9 3" xfId="21086" xr:uid="{F4FC8AA7-AC26-45FB-A3AB-6EFF0635856D}"/>
    <cellStyle name="20% - Accent1 3 2 4 2 9 3 2" xfId="21087" xr:uid="{2B14BF0D-1B39-41CA-9E2D-F890E9C4E7C7}"/>
    <cellStyle name="20% - Accent1 3 2 4 2 9 4" xfId="21088" xr:uid="{411A354F-CA1F-4031-ACDF-BA75E706CE0D}"/>
    <cellStyle name="20% - Accent1 3 2 4 3" xfId="21089" xr:uid="{27B9D9D9-A745-4B28-93A7-38138535F682}"/>
    <cellStyle name="20% - Accent1 3 2 4 3 10" xfId="21090" xr:uid="{5DA01C90-F410-4AE9-9399-BC351B91C860}"/>
    <cellStyle name="20% - Accent1 3 2 4 3 10 2" xfId="21091" xr:uid="{FB4CAD6C-A546-4064-A402-0EBE303790AE}"/>
    <cellStyle name="20% - Accent1 3 2 4 3 10 2 2" xfId="21092" xr:uid="{349D42AE-A4B9-4257-906C-845493F8FE98}"/>
    <cellStyle name="20% - Accent1 3 2 4 3 10 3" xfId="21093" xr:uid="{FFDA5B74-C025-4596-A715-FC079E28D744}"/>
    <cellStyle name="20% - Accent1 3 2 4 3 11" xfId="21094" xr:uid="{43012167-6C2F-44DE-BB64-202DF9DE6AFA}"/>
    <cellStyle name="20% - Accent1 3 2 4 3 11 2" xfId="21095" xr:uid="{8F81BE32-2F9E-4D2A-9066-E3A3D6237704}"/>
    <cellStyle name="20% - Accent1 3 2 4 3 11 2 2" xfId="21096" xr:uid="{EA007975-5414-4F56-98B4-2B1DF9FB2CFF}"/>
    <cellStyle name="20% - Accent1 3 2 4 3 11 3" xfId="21097" xr:uid="{8C5A1673-A20C-4460-B3B5-BA52BF2A22CC}"/>
    <cellStyle name="20% - Accent1 3 2 4 3 12" xfId="21098" xr:uid="{0F51CD13-242F-49B2-9074-BD9F043B8A02}"/>
    <cellStyle name="20% - Accent1 3 2 4 3 12 2" xfId="21099" xr:uid="{49F3074B-DCCB-4227-83D2-63247804EC92}"/>
    <cellStyle name="20% - Accent1 3 2 4 3 13" xfId="21100" xr:uid="{AE89CC72-1369-4C58-823D-A9265E118773}"/>
    <cellStyle name="20% - Accent1 3 2 4 3 13 2" xfId="21101" xr:uid="{8EA0751E-F7BD-4658-88E9-DAE2B5E18918}"/>
    <cellStyle name="20% - Accent1 3 2 4 3 14" xfId="21102" xr:uid="{86D03613-E8B3-4C93-BE96-C680B6CE0712}"/>
    <cellStyle name="20% - Accent1 3 2 4 3 2" xfId="21103" xr:uid="{BB4FB42B-31B3-4F9F-B314-E85C19039ABA}"/>
    <cellStyle name="20% - Accent1 3 2 4 3 2 10" xfId="21104" xr:uid="{FA003D38-81A6-4388-A18F-3DF86879BC92}"/>
    <cellStyle name="20% - Accent1 3 2 4 3 2 10 2" xfId="21105" xr:uid="{511C7566-C1CF-4A2D-803D-E34B9D63FD04}"/>
    <cellStyle name="20% - Accent1 3 2 4 3 2 11" xfId="21106" xr:uid="{08CDB20C-1738-4A3E-A825-ADD4FCF5400E}"/>
    <cellStyle name="20% - Accent1 3 2 4 3 2 2" xfId="21107" xr:uid="{8F8D1480-C6A0-46D3-AFE1-2B7EB2E846F6}"/>
    <cellStyle name="20% - Accent1 3 2 4 3 2 2 2" xfId="21108" xr:uid="{9076FE5C-E270-4894-A59D-358054DDF4B4}"/>
    <cellStyle name="20% - Accent1 3 2 4 3 2 2 2 2" xfId="21109" xr:uid="{E23D84B3-2A25-4404-86AF-F511555D1C14}"/>
    <cellStyle name="20% - Accent1 3 2 4 3 2 2 2 2 2" xfId="21110" xr:uid="{196162B5-6E94-4EEF-ACD0-72B28A634B36}"/>
    <cellStyle name="20% - Accent1 3 2 4 3 2 2 2 2 2 2" xfId="21111" xr:uid="{4AC00F35-CA8C-4D49-BA54-20C7C475E6C7}"/>
    <cellStyle name="20% - Accent1 3 2 4 3 2 2 2 2 3" xfId="21112" xr:uid="{1226A9D7-ADDA-4A79-8011-D491AA9820F9}"/>
    <cellStyle name="20% - Accent1 3 2 4 3 2 2 2 3" xfId="21113" xr:uid="{F114FA85-10C0-4499-9F74-D0EA32053C11}"/>
    <cellStyle name="20% - Accent1 3 2 4 3 2 2 2 3 2" xfId="21114" xr:uid="{2B4AA99F-A999-48E5-AE71-11F0CEC6E824}"/>
    <cellStyle name="20% - Accent1 3 2 4 3 2 2 2 4" xfId="21115" xr:uid="{BB30CC8D-E37A-4838-9423-85AD7BB8A5EA}"/>
    <cellStyle name="20% - Accent1 3 2 4 3 2 2 3" xfId="21116" xr:uid="{23D80BA3-BFCD-4254-AE3D-9718DC7DFE20}"/>
    <cellStyle name="20% - Accent1 3 2 4 3 2 2 3 2" xfId="21117" xr:uid="{950537EF-12EE-49C9-A015-DF3FFFBE636F}"/>
    <cellStyle name="20% - Accent1 3 2 4 3 2 2 3 2 2" xfId="21118" xr:uid="{86A3C1FA-B817-4538-BD2B-F17653E78F89}"/>
    <cellStyle name="20% - Accent1 3 2 4 3 2 2 3 2 2 2" xfId="21119" xr:uid="{3547CD94-A250-4309-9C8A-767A2DF78357}"/>
    <cellStyle name="20% - Accent1 3 2 4 3 2 2 3 2 3" xfId="21120" xr:uid="{4436E43E-7C68-47ED-B92F-5C3F9B5F08E2}"/>
    <cellStyle name="20% - Accent1 3 2 4 3 2 2 3 3" xfId="21121" xr:uid="{1A13E0F9-C500-499C-819A-7D4B6A441443}"/>
    <cellStyle name="20% - Accent1 3 2 4 3 2 2 3 3 2" xfId="21122" xr:uid="{9C4F5772-BD76-4FEF-9414-E2305C98D772}"/>
    <cellStyle name="20% - Accent1 3 2 4 3 2 2 3 4" xfId="21123" xr:uid="{22C14B85-4BEC-4F8E-8A06-9D2CC02C016F}"/>
    <cellStyle name="20% - Accent1 3 2 4 3 2 2 4" xfId="21124" xr:uid="{65A18E5C-7FC8-4DD7-A075-271CAFA22B8D}"/>
    <cellStyle name="20% - Accent1 3 2 4 3 2 2 4 2" xfId="21125" xr:uid="{9457DA1E-92A9-49AB-94EA-3CB50639BE75}"/>
    <cellStyle name="20% - Accent1 3 2 4 3 2 2 4 2 2" xfId="21126" xr:uid="{CC27DAB7-3FCA-427B-A0D5-94CAF8359122}"/>
    <cellStyle name="20% - Accent1 3 2 4 3 2 2 4 2 2 2" xfId="21127" xr:uid="{08FF5F6E-845D-4428-8D36-9D69CF66E762}"/>
    <cellStyle name="20% - Accent1 3 2 4 3 2 2 4 2 3" xfId="21128" xr:uid="{42908EB6-9925-4DD8-8E1E-E973AFA4F11A}"/>
    <cellStyle name="20% - Accent1 3 2 4 3 2 2 4 3" xfId="21129" xr:uid="{5A5DCE62-B57C-4C94-8B21-4741F2632F98}"/>
    <cellStyle name="20% - Accent1 3 2 4 3 2 2 4 3 2" xfId="21130" xr:uid="{17540012-A091-4DAE-90D0-3F4C1D06C950}"/>
    <cellStyle name="20% - Accent1 3 2 4 3 2 2 4 4" xfId="21131" xr:uid="{7226512E-63FA-465A-BDE1-42E64DADE2CE}"/>
    <cellStyle name="20% - Accent1 3 2 4 3 2 2 5" xfId="21132" xr:uid="{F9F50D8F-76C6-4D43-B834-52595CB1410C}"/>
    <cellStyle name="20% - Accent1 3 2 4 3 2 2 5 2" xfId="21133" xr:uid="{DE173F74-91DA-4D11-AF27-CFCC121EAF5B}"/>
    <cellStyle name="20% - Accent1 3 2 4 3 2 2 5 2 2" xfId="21134" xr:uid="{A7182B7C-EA2F-46AB-887E-54A56BF57FC0}"/>
    <cellStyle name="20% - Accent1 3 2 4 3 2 2 5 3" xfId="21135" xr:uid="{FC1CAF46-EFB0-490C-BD05-863C28C3A1A2}"/>
    <cellStyle name="20% - Accent1 3 2 4 3 2 2 6" xfId="21136" xr:uid="{C361A6B5-0DE4-4D2D-95CC-5D8C4A38C72D}"/>
    <cellStyle name="20% - Accent1 3 2 4 3 2 2 6 2" xfId="21137" xr:uid="{C5577597-AD6A-4B6E-9D5E-EF7771163309}"/>
    <cellStyle name="20% - Accent1 3 2 4 3 2 2 6 2 2" xfId="21138" xr:uid="{5EDE623C-9677-4A62-8304-8146CF1C0426}"/>
    <cellStyle name="20% - Accent1 3 2 4 3 2 2 6 3" xfId="21139" xr:uid="{09E3615C-BB86-45CA-95A0-620D6C3DFF72}"/>
    <cellStyle name="20% - Accent1 3 2 4 3 2 2 7" xfId="21140" xr:uid="{68338089-A3F0-4F20-A403-FB0BCA39EB52}"/>
    <cellStyle name="20% - Accent1 3 2 4 3 2 2 7 2" xfId="21141" xr:uid="{F8DFBD83-7EFF-4734-9333-644E9D392AFD}"/>
    <cellStyle name="20% - Accent1 3 2 4 3 2 2 8" xfId="21142" xr:uid="{8DAC40E8-D3EF-4DD9-A906-878E6F970E60}"/>
    <cellStyle name="20% - Accent1 3 2 4 3 2 2 8 2" xfId="21143" xr:uid="{39EDB48E-1496-4377-BA29-1A4E4618D0FB}"/>
    <cellStyle name="20% - Accent1 3 2 4 3 2 2 9" xfId="21144" xr:uid="{4182BFAB-5F5E-4CD6-8F6D-977635BF8E67}"/>
    <cellStyle name="20% - Accent1 3 2 4 3 2 3" xfId="21145" xr:uid="{07A65498-A0D8-4799-87E4-E715DDAF7E96}"/>
    <cellStyle name="20% - Accent1 3 2 4 3 2 3 2" xfId="21146" xr:uid="{AD84E57C-C6AA-4468-BDA7-1A392E77F84A}"/>
    <cellStyle name="20% - Accent1 3 2 4 3 2 3 2 2" xfId="21147" xr:uid="{1069CDE3-CB3E-4DE7-AD28-CA0E2C1D99A2}"/>
    <cellStyle name="20% - Accent1 3 2 4 3 2 3 2 2 2" xfId="21148" xr:uid="{8B4B0B89-819D-46D2-90EB-12DB272B35AC}"/>
    <cellStyle name="20% - Accent1 3 2 4 3 2 3 2 2 2 2" xfId="21149" xr:uid="{D655FD52-D2CB-4AD1-9520-7A905FD42357}"/>
    <cellStyle name="20% - Accent1 3 2 4 3 2 3 2 2 3" xfId="21150" xr:uid="{8532CE23-41F2-482F-8C5F-BC9A92C83B79}"/>
    <cellStyle name="20% - Accent1 3 2 4 3 2 3 2 3" xfId="21151" xr:uid="{0E6F0D47-F14A-4007-816F-EAFB1D66DDE7}"/>
    <cellStyle name="20% - Accent1 3 2 4 3 2 3 2 3 2" xfId="21152" xr:uid="{76ADF9B1-388E-419A-A069-2BEEBF48AEBB}"/>
    <cellStyle name="20% - Accent1 3 2 4 3 2 3 2 4" xfId="21153" xr:uid="{EA176E73-0A52-4BE9-B727-82338AAE1984}"/>
    <cellStyle name="20% - Accent1 3 2 4 3 2 3 3" xfId="21154" xr:uid="{2ADC1559-0A9B-4ADF-9D9A-C7FFBB8C006F}"/>
    <cellStyle name="20% - Accent1 3 2 4 3 2 3 3 2" xfId="21155" xr:uid="{002AFF1A-4EA1-4211-AD8F-6A407A82A487}"/>
    <cellStyle name="20% - Accent1 3 2 4 3 2 3 3 2 2" xfId="21156" xr:uid="{01187F75-BFA4-4D25-86A4-CDD66FE32F0D}"/>
    <cellStyle name="20% - Accent1 3 2 4 3 2 3 3 2 2 2" xfId="21157" xr:uid="{558AEF15-312B-4BFF-9712-00D01FFF32CD}"/>
    <cellStyle name="20% - Accent1 3 2 4 3 2 3 3 2 3" xfId="21158" xr:uid="{A93A7E90-5E32-4E1E-AD76-0449521437AF}"/>
    <cellStyle name="20% - Accent1 3 2 4 3 2 3 3 3" xfId="21159" xr:uid="{9144C3E8-30C1-47E8-8BD4-483615A69E27}"/>
    <cellStyle name="20% - Accent1 3 2 4 3 2 3 3 3 2" xfId="21160" xr:uid="{D347DE4C-C1BE-4F5F-A7D4-8FAD184C5B79}"/>
    <cellStyle name="20% - Accent1 3 2 4 3 2 3 3 4" xfId="21161" xr:uid="{F967E0BD-2A95-4C36-82E2-947353CB161E}"/>
    <cellStyle name="20% - Accent1 3 2 4 3 2 3 4" xfId="21162" xr:uid="{C8586152-4C5C-4EA9-A53B-15E0099C526B}"/>
    <cellStyle name="20% - Accent1 3 2 4 3 2 3 4 2" xfId="21163" xr:uid="{C7F3346D-D829-4E68-A484-DCDB1E618AF8}"/>
    <cellStyle name="20% - Accent1 3 2 4 3 2 3 4 2 2" xfId="21164" xr:uid="{AA81449A-CB91-4FA9-8471-2B0C4895F7E7}"/>
    <cellStyle name="20% - Accent1 3 2 4 3 2 3 4 2 2 2" xfId="21165" xr:uid="{D1A69294-245E-41B8-AF7C-75F3825CC5BC}"/>
    <cellStyle name="20% - Accent1 3 2 4 3 2 3 4 2 3" xfId="21166" xr:uid="{34C54B8A-662F-4DEA-8657-929298C6B55E}"/>
    <cellStyle name="20% - Accent1 3 2 4 3 2 3 4 3" xfId="21167" xr:uid="{E70E3C49-E547-4D27-B5EF-9C70BE61092A}"/>
    <cellStyle name="20% - Accent1 3 2 4 3 2 3 4 3 2" xfId="21168" xr:uid="{4D7999CD-C155-4C04-930F-1AD7119415E2}"/>
    <cellStyle name="20% - Accent1 3 2 4 3 2 3 4 4" xfId="21169" xr:uid="{692CA343-6B8A-4630-8535-BE0E56818104}"/>
    <cellStyle name="20% - Accent1 3 2 4 3 2 3 5" xfId="21170" xr:uid="{DA96085A-DF4F-4590-883F-9A85BD26C2E1}"/>
    <cellStyle name="20% - Accent1 3 2 4 3 2 3 5 2" xfId="21171" xr:uid="{47137CC4-ACC6-486C-9583-28207BAA6EBC}"/>
    <cellStyle name="20% - Accent1 3 2 4 3 2 3 5 2 2" xfId="21172" xr:uid="{50925C81-5FF2-4FAF-9EF0-AC230029D33D}"/>
    <cellStyle name="20% - Accent1 3 2 4 3 2 3 5 3" xfId="21173" xr:uid="{3220B167-CFA0-4BC5-8EEE-907FA2C0F12F}"/>
    <cellStyle name="20% - Accent1 3 2 4 3 2 3 6" xfId="21174" xr:uid="{B0CC8A5E-E000-4055-B1CE-61B8F051997E}"/>
    <cellStyle name="20% - Accent1 3 2 4 3 2 3 6 2" xfId="21175" xr:uid="{F722E622-E586-4A2B-A12F-913CC595345F}"/>
    <cellStyle name="20% - Accent1 3 2 4 3 2 3 6 2 2" xfId="21176" xr:uid="{BC44EC68-E2A6-4C30-BDFD-81188080A0AB}"/>
    <cellStyle name="20% - Accent1 3 2 4 3 2 3 6 3" xfId="21177" xr:uid="{04E1D959-A77C-421F-AECE-A4B68F6D0E16}"/>
    <cellStyle name="20% - Accent1 3 2 4 3 2 3 7" xfId="21178" xr:uid="{6570502F-5236-49F9-85C6-BABED3DD4E42}"/>
    <cellStyle name="20% - Accent1 3 2 4 3 2 3 7 2" xfId="21179" xr:uid="{453294D0-D799-4AB4-B3FE-80B0A9ED1B9C}"/>
    <cellStyle name="20% - Accent1 3 2 4 3 2 3 8" xfId="21180" xr:uid="{3765D56A-52D4-42B9-A47D-0E2781C8CDF1}"/>
    <cellStyle name="20% - Accent1 3 2 4 3 2 3 8 2" xfId="21181" xr:uid="{6DFAE64B-6EE2-4325-8A36-5B451607DFE0}"/>
    <cellStyle name="20% - Accent1 3 2 4 3 2 3 9" xfId="21182" xr:uid="{EB9062F7-7798-4B2E-A06D-13F0008642E3}"/>
    <cellStyle name="20% - Accent1 3 2 4 3 2 4" xfId="21183" xr:uid="{1BDC19C2-5585-4EA0-94C5-BB41B5748A9C}"/>
    <cellStyle name="20% - Accent1 3 2 4 3 2 4 2" xfId="21184" xr:uid="{C92814BE-531D-4A6B-B7A5-002B37FB918B}"/>
    <cellStyle name="20% - Accent1 3 2 4 3 2 4 2 2" xfId="21185" xr:uid="{A23D1454-7203-44B2-B104-8D75556A3149}"/>
    <cellStyle name="20% - Accent1 3 2 4 3 2 4 2 2 2" xfId="21186" xr:uid="{CA1B493E-F89B-4337-A0DE-97088746A715}"/>
    <cellStyle name="20% - Accent1 3 2 4 3 2 4 2 3" xfId="21187" xr:uid="{6BF2EFB5-093B-439E-BF0F-C7F5B53E7B11}"/>
    <cellStyle name="20% - Accent1 3 2 4 3 2 4 3" xfId="21188" xr:uid="{359D30EA-F2A5-4FC6-A2D7-41B2DABCC95A}"/>
    <cellStyle name="20% - Accent1 3 2 4 3 2 4 3 2" xfId="21189" xr:uid="{B5356CBF-0273-4CB7-A8AC-BF95EE5296E4}"/>
    <cellStyle name="20% - Accent1 3 2 4 3 2 4 4" xfId="21190" xr:uid="{4BB259E1-0E7E-40F3-9ED7-D72347547F9C}"/>
    <cellStyle name="20% - Accent1 3 2 4 3 2 5" xfId="21191" xr:uid="{DA4796E3-C1EC-4527-91B0-A3334D8D62F4}"/>
    <cellStyle name="20% - Accent1 3 2 4 3 2 5 2" xfId="21192" xr:uid="{A8485625-C6FA-4781-A935-494BF6E51CB7}"/>
    <cellStyle name="20% - Accent1 3 2 4 3 2 5 2 2" xfId="21193" xr:uid="{84AC174D-2F4B-4863-8319-B16AB6CEC3AD}"/>
    <cellStyle name="20% - Accent1 3 2 4 3 2 5 2 2 2" xfId="21194" xr:uid="{E1D0DD33-C3A4-447C-B612-5A9A6C0EC946}"/>
    <cellStyle name="20% - Accent1 3 2 4 3 2 5 2 3" xfId="21195" xr:uid="{62676F26-AC6F-4F72-983C-6552C9B9C662}"/>
    <cellStyle name="20% - Accent1 3 2 4 3 2 5 3" xfId="21196" xr:uid="{657F48E7-248B-455C-968E-2CC1CF28BD4F}"/>
    <cellStyle name="20% - Accent1 3 2 4 3 2 5 3 2" xfId="21197" xr:uid="{F534496B-EACB-48AE-A4F8-8885D5FE69AC}"/>
    <cellStyle name="20% - Accent1 3 2 4 3 2 5 4" xfId="21198" xr:uid="{C99B3DB1-C669-45E1-92F8-8426FE4E5F96}"/>
    <cellStyle name="20% - Accent1 3 2 4 3 2 6" xfId="21199" xr:uid="{ABF8E024-AFA6-49D5-8CCD-55F3CDB6A91D}"/>
    <cellStyle name="20% - Accent1 3 2 4 3 2 6 2" xfId="21200" xr:uid="{49E141D4-E898-4913-A069-5EAB045EBDE1}"/>
    <cellStyle name="20% - Accent1 3 2 4 3 2 6 2 2" xfId="21201" xr:uid="{10C745C7-DB5F-4D12-B748-30911E53BDAD}"/>
    <cellStyle name="20% - Accent1 3 2 4 3 2 6 2 2 2" xfId="21202" xr:uid="{6AA5C3A6-33B9-451C-83FB-E50E9D8B6229}"/>
    <cellStyle name="20% - Accent1 3 2 4 3 2 6 2 3" xfId="21203" xr:uid="{3A6F7761-AD1A-4E06-ACD9-938F4154B754}"/>
    <cellStyle name="20% - Accent1 3 2 4 3 2 6 3" xfId="21204" xr:uid="{56A97512-0613-443A-ACA3-36E64E452878}"/>
    <cellStyle name="20% - Accent1 3 2 4 3 2 6 3 2" xfId="21205" xr:uid="{7013D2EE-9975-4C95-A179-A1A6E32AA47B}"/>
    <cellStyle name="20% - Accent1 3 2 4 3 2 6 4" xfId="21206" xr:uid="{0AF2B1B6-6AA4-44E3-A727-F3E06A3DD268}"/>
    <cellStyle name="20% - Accent1 3 2 4 3 2 7" xfId="21207" xr:uid="{6F9DA18A-2ECD-4D47-A16B-9414362F9105}"/>
    <cellStyle name="20% - Accent1 3 2 4 3 2 7 2" xfId="21208" xr:uid="{6CDA2413-7273-4679-B81E-6F6D9D41CD68}"/>
    <cellStyle name="20% - Accent1 3 2 4 3 2 7 2 2" xfId="21209" xr:uid="{72A12C8C-AFAB-469A-A7FB-74E46C325051}"/>
    <cellStyle name="20% - Accent1 3 2 4 3 2 7 3" xfId="21210" xr:uid="{0E12E0E8-34AE-4D92-9BFB-3C278CB074C7}"/>
    <cellStyle name="20% - Accent1 3 2 4 3 2 8" xfId="21211" xr:uid="{5A18E169-AB77-4137-8389-0EB82ED562A5}"/>
    <cellStyle name="20% - Accent1 3 2 4 3 2 8 2" xfId="21212" xr:uid="{3CD5F8A0-F636-42E3-993E-31FBEEA2B999}"/>
    <cellStyle name="20% - Accent1 3 2 4 3 2 8 2 2" xfId="21213" xr:uid="{0263166C-C0D1-4804-8C40-F7355BD9205F}"/>
    <cellStyle name="20% - Accent1 3 2 4 3 2 8 3" xfId="21214" xr:uid="{D2574C5A-77C3-4330-91C5-C57F58D2F48E}"/>
    <cellStyle name="20% - Accent1 3 2 4 3 2 9" xfId="21215" xr:uid="{91DBDC7C-CE3C-4BED-890C-9C6BDAFCCD0F}"/>
    <cellStyle name="20% - Accent1 3 2 4 3 2 9 2" xfId="21216" xr:uid="{1C4F9C3D-837A-4EA1-A4BA-4EF27900EFE8}"/>
    <cellStyle name="20% - Accent1 3 2 4 3 3" xfId="21217" xr:uid="{80783C75-D64E-41E1-B132-1E002865CDCB}"/>
    <cellStyle name="20% - Accent1 3 2 4 3 3 10" xfId="21218" xr:uid="{B60E119D-8EBD-4E73-A93D-B5ADE19BB9B4}"/>
    <cellStyle name="20% - Accent1 3 2 4 3 3 10 2" xfId="21219" xr:uid="{BCFC2A31-AE22-40E2-9CA4-BF9598C8323A}"/>
    <cellStyle name="20% - Accent1 3 2 4 3 3 11" xfId="21220" xr:uid="{91A9E2B5-B38A-43DE-AF6E-5855F38F24C1}"/>
    <cellStyle name="20% - Accent1 3 2 4 3 3 2" xfId="21221" xr:uid="{7C53725F-1325-4DEB-AE6C-3F1A207B0548}"/>
    <cellStyle name="20% - Accent1 3 2 4 3 3 2 2" xfId="21222" xr:uid="{20AE05C6-01C6-4392-9CC4-168AF27E94A6}"/>
    <cellStyle name="20% - Accent1 3 2 4 3 3 2 2 2" xfId="21223" xr:uid="{13DAC07A-C2AF-4BEC-A4CF-3206463037D3}"/>
    <cellStyle name="20% - Accent1 3 2 4 3 3 2 2 2 2" xfId="21224" xr:uid="{37A11D5F-6918-401F-B9EE-CA99A5651215}"/>
    <cellStyle name="20% - Accent1 3 2 4 3 3 2 2 2 2 2" xfId="21225" xr:uid="{7C82A519-35E5-45EF-9B32-165A38D720C2}"/>
    <cellStyle name="20% - Accent1 3 2 4 3 3 2 2 2 3" xfId="21226" xr:uid="{CC682C06-750B-4F67-83D0-C8ACB3CFA57E}"/>
    <cellStyle name="20% - Accent1 3 2 4 3 3 2 2 3" xfId="21227" xr:uid="{A3B56E67-6ADD-4E40-AB11-84041BD4235B}"/>
    <cellStyle name="20% - Accent1 3 2 4 3 3 2 2 3 2" xfId="21228" xr:uid="{18A8DF37-DE8E-411A-B2C8-1DFE38F89C69}"/>
    <cellStyle name="20% - Accent1 3 2 4 3 3 2 2 4" xfId="21229" xr:uid="{2BE03846-C73B-4D2C-9A09-36B1D9812069}"/>
    <cellStyle name="20% - Accent1 3 2 4 3 3 2 3" xfId="21230" xr:uid="{603683E5-397D-4B90-A0FE-9DD6C2B31B83}"/>
    <cellStyle name="20% - Accent1 3 2 4 3 3 2 3 2" xfId="21231" xr:uid="{BEC56BA5-ED38-4B3E-AB93-2BC933F91677}"/>
    <cellStyle name="20% - Accent1 3 2 4 3 3 2 3 2 2" xfId="21232" xr:uid="{404A6157-5E48-499E-9D51-47CAC63D23A6}"/>
    <cellStyle name="20% - Accent1 3 2 4 3 3 2 3 2 2 2" xfId="21233" xr:uid="{0EA7A777-936B-4D5A-9186-AA68ABFD644C}"/>
    <cellStyle name="20% - Accent1 3 2 4 3 3 2 3 2 3" xfId="21234" xr:uid="{3418C5CA-D1D2-4FC0-98EE-37ACC729D6FC}"/>
    <cellStyle name="20% - Accent1 3 2 4 3 3 2 3 3" xfId="21235" xr:uid="{A8E7971B-E6DA-4E78-B623-6485EB3881FC}"/>
    <cellStyle name="20% - Accent1 3 2 4 3 3 2 3 3 2" xfId="21236" xr:uid="{6174A2D2-F78F-4F94-9E2A-B1CADDC8283A}"/>
    <cellStyle name="20% - Accent1 3 2 4 3 3 2 3 4" xfId="21237" xr:uid="{72CC41F3-EA74-42A6-A8DA-63DC31F5FB5F}"/>
    <cellStyle name="20% - Accent1 3 2 4 3 3 2 4" xfId="21238" xr:uid="{9B721A0B-65C3-4569-9117-DE32F75B3118}"/>
    <cellStyle name="20% - Accent1 3 2 4 3 3 2 4 2" xfId="21239" xr:uid="{3BB1B009-2A8F-46AA-8E94-615BD76B4CBE}"/>
    <cellStyle name="20% - Accent1 3 2 4 3 3 2 4 2 2" xfId="21240" xr:uid="{C80A8D82-3810-4471-B75F-B58793381811}"/>
    <cellStyle name="20% - Accent1 3 2 4 3 3 2 4 2 2 2" xfId="21241" xr:uid="{E6E2B245-1240-42BC-A213-3BD84B3C31F2}"/>
    <cellStyle name="20% - Accent1 3 2 4 3 3 2 4 2 3" xfId="21242" xr:uid="{1B477D5C-5546-4324-A57C-1364A356DF9F}"/>
    <cellStyle name="20% - Accent1 3 2 4 3 3 2 4 3" xfId="21243" xr:uid="{9570BC37-8CE4-4472-B377-A98F086046E5}"/>
    <cellStyle name="20% - Accent1 3 2 4 3 3 2 4 3 2" xfId="21244" xr:uid="{773C0933-53E2-43E3-B186-A3B75369E805}"/>
    <cellStyle name="20% - Accent1 3 2 4 3 3 2 4 4" xfId="21245" xr:uid="{3473A90C-09B5-44FD-9D3F-A665A1E170DC}"/>
    <cellStyle name="20% - Accent1 3 2 4 3 3 2 5" xfId="21246" xr:uid="{36A0AC2A-3BF5-4FE4-B201-B2AF9BE1A839}"/>
    <cellStyle name="20% - Accent1 3 2 4 3 3 2 5 2" xfId="21247" xr:uid="{1C8DAC78-1709-4D5B-82B8-B749733827A3}"/>
    <cellStyle name="20% - Accent1 3 2 4 3 3 2 5 2 2" xfId="21248" xr:uid="{2027B1F3-DFBE-4EBE-B4F1-3F651E882BA9}"/>
    <cellStyle name="20% - Accent1 3 2 4 3 3 2 5 3" xfId="21249" xr:uid="{11C6C129-C7F4-4238-83C5-5697829BC71E}"/>
    <cellStyle name="20% - Accent1 3 2 4 3 3 2 6" xfId="21250" xr:uid="{2F031462-7C39-4C51-A280-66FD6EAE4F4C}"/>
    <cellStyle name="20% - Accent1 3 2 4 3 3 2 6 2" xfId="21251" xr:uid="{02A5EEED-E233-461F-A744-94B7DB906DA7}"/>
    <cellStyle name="20% - Accent1 3 2 4 3 3 2 6 2 2" xfId="21252" xr:uid="{C7173F7E-8A91-49C3-BA58-AE1A2B0E2AEA}"/>
    <cellStyle name="20% - Accent1 3 2 4 3 3 2 6 3" xfId="21253" xr:uid="{AE581AB2-174F-4F1F-9D57-7DCCD95C6EFA}"/>
    <cellStyle name="20% - Accent1 3 2 4 3 3 2 7" xfId="21254" xr:uid="{8B20A31C-9152-4412-A81F-4E2CC8E5833F}"/>
    <cellStyle name="20% - Accent1 3 2 4 3 3 2 7 2" xfId="21255" xr:uid="{E0DAAA09-19B1-41E9-9BEA-95772BAC762F}"/>
    <cellStyle name="20% - Accent1 3 2 4 3 3 2 8" xfId="21256" xr:uid="{649125D8-088E-4308-807E-E4707C698C21}"/>
    <cellStyle name="20% - Accent1 3 2 4 3 3 2 8 2" xfId="21257" xr:uid="{5F009D71-7B77-4E94-8526-6A93FE143227}"/>
    <cellStyle name="20% - Accent1 3 2 4 3 3 2 9" xfId="21258" xr:uid="{5963430F-38C3-449F-A0DB-A42D58F6204C}"/>
    <cellStyle name="20% - Accent1 3 2 4 3 3 3" xfId="21259" xr:uid="{9C81CAC4-ABC5-4A6B-B0FB-1D42C9B814AD}"/>
    <cellStyle name="20% - Accent1 3 2 4 3 3 3 2" xfId="21260" xr:uid="{80EF5C2C-0600-4CAF-B8EF-3D483DE80541}"/>
    <cellStyle name="20% - Accent1 3 2 4 3 3 3 2 2" xfId="21261" xr:uid="{EC95C85F-8293-4958-B0FE-0EA3680BA8DB}"/>
    <cellStyle name="20% - Accent1 3 2 4 3 3 3 2 2 2" xfId="21262" xr:uid="{5479CCA6-65C0-40EC-BC01-84C666EFEBF5}"/>
    <cellStyle name="20% - Accent1 3 2 4 3 3 3 2 2 2 2" xfId="21263" xr:uid="{3E32E4FB-1414-4084-96FC-5778577771A5}"/>
    <cellStyle name="20% - Accent1 3 2 4 3 3 3 2 2 3" xfId="21264" xr:uid="{750ECE4E-2330-4C51-A20D-128398AEABC7}"/>
    <cellStyle name="20% - Accent1 3 2 4 3 3 3 2 3" xfId="21265" xr:uid="{0CBE0DF5-B7CF-4B33-88A8-AE5EE3B465E6}"/>
    <cellStyle name="20% - Accent1 3 2 4 3 3 3 2 3 2" xfId="21266" xr:uid="{44C295A7-040E-4C82-A98E-347B0C730A24}"/>
    <cellStyle name="20% - Accent1 3 2 4 3 3 3 2 4" xfId="21267" xr:uid="{99D90C22-6449-44BC-8DC6-FC7AA277FCC7}"/>
    <cellStyle name="20% - Accent1 3 2 4 3 3 3 3" xfId="21268" xr:uid="{0487F896-D447-4963-8E41-5D748D64CEEE}"/>
    <cellStyle name="20% - Accent1 3 2 4 3 3 3 3 2" xfId="21269" xr:uid="{7D097E24-9281-4ACB-8E2C-DCFE469A1E40}"/>
    <cellStyle name="20% - Accent1 3 2 4 3 3 3 3 2 2" xfId="21270" xr:uid="{8A81461C-3D1E-45E5-97BC-4BF5144A3689}"/>
    <cellStyle name="20% - Accent1 3 2 4 3 3 3 3 2 2 2" xfId="21271" xr:uid="{0349F0EA-7BF2-43B7-AC19-95AC4F28BB6C}"/>
    <cellStyle name="20% - Accent1 3 2 4 3 3 3 3 2 3" xfId="21272" xr:uid="{6E1FF667-81E4-4CC7-95DB-DB189904FBDA}"/>
    <cellStyle name="20% - Accent1 3 2 4 3 3 3 3 3" xfId="21273" xr:uid="{A429972F-BAF1-4105-9980-8E20329CCC6D}"/>
    <cellStyle name="20% - Accent1 3 2 4 3 3 3 3 3 2" xfId="21274" xr:uid="{517FA9F8-0B10-404C-A7CD-2A02F24E33F6}"/>
    <cellStyle name="20% - Accent1 3 2 4 3 3 3 3 4" xfId="21275" xr:uid="{67CE371A-9C9A-4DDD-88A4-31D354903008}"/>
    <cellStyle name="20% - Accent1 3 2 4 3 3 3 4" xfId="21276" xr:uid="{9CED8EE4-4449-4F6D-9D21-4C8363D21A3F}"/>
    <cellStyle name="20% - Accent1 3 2 4 3 3 3 4 2" xfId="21277" xr:uid="{CFDE7C17-2A8F-4EAA-B08E-E96C7DFE711D}"/>
    <cellStyle name="20% - Accent1 3 2 4 3 3 3 4 2 2" xfId="21278" xr:uid="{6A4FFD0A-2CF9-4AE2-96B4-D01BEAA6BEDC}"/>
    <cellStyle name="20% - Accent1 3 2 4 3 3 3 4 2 2 2" xfId="21279" xr:uid="{0418A5A4-62AE-4EAB-8D57-86F44ADC60E8}"/>
    <cellStyle name="20% - Accent1 3 2 4 3 3 3 4 2 3" xfId="21280" xr:uid="{AC930265-FA03-4750-8A0D-C32A8E75CF02}"/>
    <cellStyle name="20% - Accent1 3 2 4 3 3 3 4 3" xfId="21281" xr:uid="{F7A8DB57-93C6-4DD5-81CB-4A9B9DA5E0E5}"/>
    <cellStyle name="20% - Accent1 3 2 4 3 3 3 4 3 2" xfId="21282" xr:uid="{6ECDC00A-FB35-4A6D-9FBE-617B00159AA2}"/>
    <cellStyle name="20% - Accent1 3 2 4 3 3 3 4 4" xfId="21283" xr:uid="{CBCDC1D1-FDA6-489E-9CE1-618B79965092}"/>
    <cellStyle name="20% - Accent1 3 2 4 3 3 3 5" xfId="21284" xr:uid="{37D9EAEC-D3BD-4FC5-922B-E986F199D991}"/>
    <cellStyle name="20% - Accent1 3 2 4 3 3 3 5 2" xfId="21285" xr:uid="{AD0A0FA1-523B-4256-8F79-A0E6FC7B2120}"/>
    <cellStyle name="20% - Accent1 3 2 4 3 3 3 5 2 2" xfId="21286" xr:uid="{10C01503-FB77-4613-B7F1-5338D72179FB}"/>
    <cellStyle name="20% - Accent1 3 2 4 3 3 3 5 3" xfId="21287" xr:uid="{AFC459A6-2105-438C-A3E2-EEB3FCBBEFEB}"/>
    <cellStyle name="20% - Accent1 3 2 4 3 3 3 6" xfId="21288" xr:uid="{FEAB8D09-3F42-4A5C-AE04-4C6CAA2114B3}"/>
    <cellStyle name="20% - Accent1 3 2 4 3 3 3 6 2" xfId="21289" xr:uid="{8447EE01-110D-4C30-936E-FF88E084C1D2}"/>
    <cellStyle name="20% - Accent1 3 2 4 3 3 3 6 2 2" xfId="21290" xr:uid="{AF7B5636-CF4E-4BD4-95ED-0B6E2E29FF6E}"/>
    <cellStyle name="20% - Accent1 3 2 4 3 3 3 6 3" xfId="21291" xr:uid="{9CE6CA15-A484-46FB-B7D7-5CC10FFB888F}"/>
    <cellStyle name="20% - Accent1 3 2 4 3 3 3 7" xfId="21292" xr:uid="{837234A7-A446-4720-8B77-364780736059}"/>
    <cellStyle name="20% - Accent1 3 2 4 3 3 3 7 2" xfId="21293" xr:uid="{8BA91A96-3C34-4E6E-9098-2092BAAACB4A}"/>
    <cellStyle name="20% - Accent1 3 2 4 3 3 3 8" xfId="21294" xr:uid="{DB523FB7-F2A9-48BA-9147-F4526D30230E}"/>
    <cellStyle name="20% - Accent1 3 2 4 3 3 3 8 2" xfId="21295" xr:uid="{2299B27D-CA57-4F97-954C-3F401AEC4A4D}"/>
    <cellStyle name="20% - Accent1 3 2 4 3 3 3 9" xfId="21296" xr:uid="{F14279D5-756A-4104-B71F-312C6878A587}"/>
    <cellStyle name="20% - Accent1 3 2 4 3 3 4" xfId="21297" xr:uid="{A3175CEA-1A46-49F7-B429-DB5710F5BDA4}"/>
    <cellStyle name="20% - Accent1 3 2 4 3 3 4 2" xfId="21298" xr:uid="{79A81B20-F10B-4E90-AE4A-5D162C9FEF73}"/>
    <cellStyle name="20% - Accent1 3 2 4 3 3 4 2 2" xfId="21299" xr:uid="{A401BC32-FE69-4E57-85DC-CAD656BFBD91}"/>
    <cellStyle name="20% - Accent1 3 2 4 3 3 4 2 2 2" xfId="21300" xr:uid="{6F2C026F-022B-4494-924D-92D50CCDA674}"/>
    <cellStyle name="20% - Accent1 3 2 4 3 3 4 2 3" xfId="21301" xr:uid="{17291092-72C7-424B-9294-D107DC38CEF3}"/>
    <cellStyle name="20% - Accent1 3 2 4 3 3 4 3" xfId="21302" xr:uid="{B660E34E-25AC-46DB-855D-C98AD62C1B82}"/>
    <cellStyle name="20% - Accent1 3 2 4 3 3 4 3 2" xfId="21303" xr:uid="{12A61375-AF27-4188-911E-A6E02F3CC281}"/>
    <cellStyle name="20% - Accent1 3 2 4 3 3 4 4" xfId="21304" xr:uid="{B79603FB-5304-40B2-B4CE-D5E9FBA2FC7E}"/>
    <cellStyle name="20% - Accent1 3 2 4 3 3 5" xfId="21305" xr:uid="{28F90A25-2103-49D1-BBDD-6EBEFABA39AA}"/>
    <cellStyle name="20% - Accent1 3 2 4 3 3 5 2" xfId="21306" xr:uid="{7D17EF70-28C3-4EDD-80C6-43D2611248B6}"/>
    <cellStyle name="20% - Accent1 3 2 4 3 3 5 2 2" xfId="21307" xr:uid="{7AFD1C4B-7650-4B53-ABB7-75FA05B8A246}"/>
    <cellStyle name="20% - Accent1 3 2 4 3 3 5 2 2 2" xfId="21308" xr:uid="{48E84847-814F-4862-936E-B18F82653C4E}"/>
    <cellStyle name="20% - Accent1 3 2 4 3 3 5 2 3" xfId="21309" xr:uid="{FC5D0931-E58A-48D3-9239-E1A913525A6F}"/>
    <cellStyle name="20% - Accent1 3 2 4 3 3 5 3" xfId="21310" xr:uid="{753849EF-ACE5-469C-AF3B-8C325404CFB8}"/>
    <cellStyle name="20% - Accent1 3 2 4 3 3 5 3 2" xfId="21311" xr:uid="{2AD5073A-9327-4564-BE09-1F74E0AE869A}"/>
    <cellStyle name="20% - Accent1 3 2 4 3 3 5 4" xfId="21312" xr:uid="{83E33CB5-D093-4AB3-BD67-E501FD41098D}"/>
    <cellStyle name="20% - Accent1 3 2 4 3 3 6" xfId="21313" xr:uid="{6C945DF9-DE51-4BA6-A20D-168D7BDB8AF1}"/>
    <cellStyle name="20% - Accent1 3 2 4 3 3 6 2" xfId="21314" xr:uid="{9E3CD0DC-A6CB-4012-81CE-3DAFAF6D283F}"/>
    <cellStyle name="20% - Accent1 3 2 4 3 3 6 2 2" xfId="21315" xr:uid="{59ECB518-3CDC-432D-916F-3F3F42AB28C0}"/>
    <cellStyle name="20% - Accent1 3 2 4 3 3 6 2 2 2" xfId="21316" xr:uid="{68B6FED3-B724-4879-A543-5A70996BAB80}"/>
    <cellStyle name="20% - Accent1 3 2 4 3 3 6 2 3" xfId="21317" xr:uid="{97CA160F-0E47-48AD-B1B7-54EDA3F70734}"/>
    <cellStyle name="20% - Accent1 3 2 4 3 3 6 3" xfId="21318" xr:uid="{8F4EFE02-C887-468F-B7F3-6B05C45EB00E}"/>
    <cellStyle name="20% - Accent1 3 2 4 3 3 6 3 2" xfId="21319" xr:uid="{8C96AE74-112B-4B11-BC4D-D4C760061F8A}"/>
    <cellStyle name="20% - Accent1 3 2 4 3 3 6 4" xfId="21320" xr:uid="{C0403B2D-AD08-4F88-A105-994B7F9F3386}"/>
    <cellStyle name="20% - Accent1 3 2 4 3 3 7" xfId="21321" xr:uid="{A44BC2C0-B71B-4BAB-9CB6-6A2C8AFE67D7}"/>
    <cellStyle name="20% - Accent1 3 2 4 3 3 7 2" xfId="21322" xr:uid="{368E21DD-DA82-4ADC-BF31-52EBC8EE885D}"/>
    <cellStyle name="20% - Accent1 3 2 4 3 3 7 2 2" xfId="21323" xr:uid="{705FCD78-9DA9-4C0E-AAF7-A9F7A9EE30E7}"/>
    <cellStyle name="20% - Accent1 3 2 4 3 3 7 3" xfId="21324" xr:uid="{1C595C62-C16C-4FC7-932F-6936FCE9AB9A}"/>
    <cellStyle name="20% - Accent1 3 2 4 3 3 8" xfId="21325" xr:uid="{96673282-6C62-4313-8940-B67D778C7069}"/>
    <cellStyle name="20% - Accent1 3 2 4 3 3 8 2" xfId="21326" xr:uid="{F6EBDFF1-80FF-4B16-8ED6-351A4CED4E9D}"/>
    <cellStyle name="20% - Accent1 3 2 4 3 3 8 2 2" xfId="21327" xr:uid="{E23D726A-9844-4C77-9ED9-FE0C6C66131B}"/>
    <cellStyle name="20% - Accent1 3 2 4 3 3 8 3" xfId="21328" xr:uid="{E65878ED-EA70-4F10-AD46-FA0DDC54E525}"/>
    <cellStyle name="20% - Accent1 3 2 4 3 3 9" xfId="21329" xr:uid="{49D0BC4D-9AC7-4B0F-A245-C4C2B4276C19}"/>
    <cellStyle name="20% - Accent1 3 2 4 3 3 9 2" xfId="21330" xr:uid="{B229DB8A-C128-4BEC-8E09-D9D52685D9FB}"/>
    <cellStyle name="20% - Accent1 3 2 4 3 4" xfId="21331" xr:uid="{3C051D22-B09A-44BA-8471-90107A5527F0}"/>
    <cellStyle name="20% - Accent1 3 2 4 3 4 10" xfId="21332" xr:uid="{90F78E5A-9B06-47D6-A5F0-E4AC590789E9}"/>
    <cellStyle name="20% - Accent1 3 2 4 3 4 10 2" xfId="21333" xr:uid="{E6C15B00-CCC4-4FB5-AA86-49F272D764D4}"/>
    <cellStyle name="20% - Accent1 3 2 4 3 4 11" xfId="21334" xr:uid="{DE770626-EEF1-4283-ABFC-753BDFA20064}"/>
    <cellStyle name="20% - Accent1 3 2 4 3 4 2" xfId="21335" xr:uid="{DFC8BFB7-29C6-4464-A7B3-C2ACC6A82238}"/>
    <cellStyle name="20% - Accent1 3 2 4 3 4 2 2" xfId="21336" xr:uid="{C11D4C1F-FD84-42F0-9160-57C17F2DB29F}"/>
    <cellStyle name="20% - Accent1 3 2 4 3 4 2 2 2" xfId="21337" xr:uid="{72571523-FB27-47F2-919B-CD583E56FA67}"/>
    <cellStyle name="20% - Accent1 3 2 4 3 4 2 2 2 2" xfId="21338" xr:uid="{60374472-04E0-4F07-BC75-D26932D2D098}"/>
    <cellStyle name="20% - Accent1 3 2 4 3 4 2 2 2 2 2" xfId="21339" xr:uid="{345977DF-E7A8-431E-B91F-08FB300C143A}"/>
    <cellStyle name="20% - Accent1 3 2 4 3 4 2 2 2 3" xfId="21340" xr:uid="{73E8154B-1989-404C-A24D-460AE8BBE4C8}"/>
    <cellStyle name="20% - Accent1 3 2 4 3 4 2 2 3" xfId="21341" xr:uid="{43DB29C3-6A4B-4854-9C69-F6A616B1B9B5}"/>
    <cellStyle name="20% - Accent1 3 2 4 3 4 2 2 3 2" xfId="21342" xr:uid="{5731D5A6-C606-4AD4-B630-D6B8E6790332}"/>
    <cellStyle name="20% - Accent1 3 2 4 3 4 2 2 4" xfId="21343" xr:uid="{8CCE3C0E-7085-49D8-86B6-6BD4D1CF3EB9}"/>
    <cellStyle name="20% - Accent1 3 2 4 3 4 2 3" xfId="21344" xr:uid="{87B4D0F1-83A0-4A4C-9AD5-E0621B54EEB3}"/>
    <cellStyle name="20% - Accent1 3 2 4 3 4 2 3 2" xfId="21345" xr:uid="{06DC80E2-B7B1-4F99-B4F2-0ADBBB993CF9}"/>
    <cellStyle name="20% - Accent1 3 2 4 3 4 2 3 2 2" xfId="21346" xr:uid="{430520DE-A6B1-4CDB-957C-38D83DC3D5BA}"/>
    <cellStyle name="20% - Accent1 3 2 4 3 4 2 3 2 2 2" xfId="21347" xr:uid="{5602DC1C-5820-4D7E-8ABD-D03FA36FD24C}"/>
    <cellStyle name="20% - Accent1 3 2 4 3 4 2 3 2 3" xfId="21348" xr:uid="{CCF62365-8A6B-47C4-A002-DCEC43AFD3A9}"/>
    <cellStyle name="20% - Accent1 3 2 4 3 4 2 3 3" xfId="21349" xr:uid="{F4BCAE0F-AE10-4376-9603-D3E74CA45187}"/>
    <cellStyle name="20% - Accent1 3 2 4 3 4 2 3 3 2" xfId="21350" xr:uid="{7BDF6960-62C8-48A6-9CCE-CCD223FAAAF6}"/>
    <cellStyle name="20% - Accent1 3 2 4 3 4 2 3 4" xfId="21351" xr:uid="{DA13E735-8204-4C66-9699-528B3C269E21}"/>
    <cellStyle name="20% - Accent1 3 2 4 3 4 2 4" xfId="21352" xr:uid="{19B91D21-93DA-47C4-B9A6-CDA1569F12D2}"/>
    <cellStyle name="20% - Accent1 3 2 4 3 4 2 4 2" xfId="21353" xr:uid="{F911A5D1-2285-4136-AD21-5812A77608D9}"/>
    <cellStyle name="20% - Accent1 3 2 4 3 4 2 4 2 2" xfId="21354" xr:uid="{DBEBBC34-A7BC-426F-A585-4AF15E6BEB1E}"/>
    <cellStyle name="20% - Accent1 3 2 4 3 4 2 4 2 2 2" xfId="21355" xr:uid="{58B32F23-635B-4FC4-80AC-35F8D9C681BE}"/>
    <cellStyle name="20% - Accent1 3 2 4 3 4 2 4 2 3" xfId="21356" xr:uid="{D1E32A8B-58AA-414D-8512-83614890B789}"/>
    <cellStyle name="20% - Accent1 3 2 4 3 4 2 4 3" xfId="21357" xr:uid="{C0276355-26AD-469B-B57D-AB4DB0FDC6CE}"/>
    <cellStyle name="20% - Accent1 3 2 4 3 4 2 4 3 2" xfId="21358" xr:uid="{9E59D415-53AD-4971-9E51-061BBF12C82C}"/>
    <cellStyle name="20% - Accent1 3 2 4 3 4 2 4 4" xfId="21359" xr:uid="{5FD768AB-CDCA-4709-AC43-CE2FFA23FD3E}"/>
    <cellStyle name="20% - Accent1 3 2 4 3 4 2 5" xfId="21360" xr:uid="{A7FC8421-82EF-4C9A-841E-37919F958A65}"/>
    <cellStyle name="20% - Accent1 3 2 4 3 4 2 5 2" xfId="21361" xr:uid="{12B04D19-B5AA-40A4-B732-BFC6EE6759B2}"/>
    <cellStyle name="20% - Accent1 3 2 4 3 4 2 5 2 2" xfId="21362" xr:uid="{12B1FCE1-B4C5-4F44-BB15-7B7C08B33B02}"/>
    <cellStyle name="20% - Accent1 3 2 4 3 4 2 5 3" xfId="21363" xr:uid="{404C4008-249C-4A2F-B2C0-E3B54779100C}"/>
    <cellStyle name="20% - Accent1 3 2 4 3 4 2 6" xfId="21364" xr:uid="{9F121940-5F9E-4ADC-8C48-0D0D0924111A}"/>
    <cellStyle name="20% - Accent1 3 2 4 3 4 2 6 2" xfId="21365" xr:uid="{66D05937-24EC-4598-8693-184A5374C9D5}"/>
    <cellStyle name="20% - Accent1 3 2 4 3 4 2 6 2 2" xfId="21366" xr:uid="{83B8CF3E-B022-476B-86F3-7B023648EC80}"/>
    <cellStyle name="20% - Accent1 3 2 4 3 4 2 6 3" xfId="21367" xr:uid="{73403F2B-FC3F-4809-9B1A-B81565DC461C}"/>
    <cellStyle name="20% - Accent1 3 2 4 3 4 2 7" xfId="21368" xr:uid="{A0D6A1E2-9013-43FB-91F6-F83387EEF461}"/>
    <cellStyle name="20% - Accent1 3 2 4 3 4 2 7 2" xfId="21369" xr:uid="{9DF25A5D-0C6E-4D9D-ABD2-F0EBB0450B68}"/>
    <cellStyle name="20% - Accent1 3 2 4 3 4 2 8" xfId="21370" xr:uid="{2BDA8232-476B-4D60-8B41-B25A76CF645E}"/>
    <cellStyle name="20% - Accent1 3 2 4 3 4 2 8 2" xfId="21371" xr:uid="{F55B3176-1844-47F8-9C3D-9B4AA03B7E1A}"/>
    <cellStyle name="20% - Accent1 3 2 4 3 4 2 9" xfId="21372" xr:uid="{8C304020-5E8E-46BB-B8EE-376E4F409AA6}"/>
    <cellStyle name="20% - Accent1 3 2 4 3 4 3" xfId="21373" xr:uid="{C02D5F3F-4A50-4C95-9090-529CDE52CD57}"/>
    <cellStyle name="20% - Accent1 3 2 4 3 4 3 2" xfId="21374" xr:uid="{E4A03D9A-4624-43E5-8C7E-1A19B6A5F64B}"/>
    <cellStyle name="20% - Accent1 3 2 4 3 4 3 2 2" xfId="21375" xr:uid="{63F0BCEB-1F73-46B8-91D8-FB36C3462396}"/>
    <cellStyle name="20% - Accent1 3 2 4 3 4 3 2 2 2" xfId="21376" xr:uid="{A3EBA0DC-F20B-42A3-81F4-E45DA3107FB1}"/>
    <cellStyle name="20% - Accent1 3 2 4 3 4 3 2 2 2 2" xfId="21377" xr:uid="{85D6D9E2-8776-42AA-8C7F-FA6CA17924A8}"/>
    <cellStyle name="20% - Accent1 3 2 4 3 4 3 2 2 3" xfId="21378" xr:uid="{64AECF51-0B3B-4253-8918-F3E9C55F2024}"/>
    <cellStyle name="20% - Accent1 3 2 4 3 4 3 2 3" xfId="21379" xr:uid="{682B1AC1-2EC9-4613-939B-481B3F45FEA8}"/>
    <cellStyle name="20% - Accent1 3 2 4 3 4 3 2 3 2" xfId="21380" xr:uid="{18207D86-C2DB-4D29-8BDF-1D6566480483}"/>
    <cellStyle name="20% - Accent1 3 2 4 3 4 3 2 4" xfId="21381" xr:uid="{9F5158E5-70A2-40FA-8D85-D10B944BBFCA}"/>
    <cellStyle name="20% - Accent1 3 2 4 3 4 3 3" xfId="21382" xr:uid="{B974114F-94BF-40CE-813E-F3DC3515C6CD}"/>
    <cellStyle name="20% - Accent1 3 2 4 3 4 3 3 2" xfId="21383" xr:uid="{29BFFF9A-ECBA-421E-87EA-1ABF11CE249D}"/>
    <cellStyle name="20% - Accent1 3 2 4 3 4 3 3 2 2" xfId="21384" xr:uid="{988A0CDE-15A4-47B5-AF62-57954A849AD9}"/>
    <cellStyle name="20% - Accent1 3 2 4 3 4 3 3 2 2 2" xfId="21385" xr:uid="{DDD22885-AACB-4353-8F87-8250483D57BA}"/>
    <cellStyle name="20% - Accent1 3 2 4 3 4 3 3 2 3" xfId="21386" xr:uid="{70D2C8DD-F46E-44C9-8A80-B88E23DC6034}"/>
    <cellStyle name="20% - Accent1 3 2 4 3 4 3 3 3" xfId="21387" xr:uid="{7E7F80CF-2D90-4748-9691-FC4A7F83B574}"/>
    <cellStyle name="20% - Accent1 3 2 4 3 4 3 3 3 2" xfId="21388" xr:uid="{CDA7E28A-0D09-4D66-B5C8-3B86ED1863C3}"/>
    <cellStyle name="20% - Accent1 3 2 4 3 4 3 3 4" xfId="21389" xr:uid="{9A02BE43-B00E-469E-A2F7-920B9E6583CF}"/>
    <cellStyle name="20% - Accent1 3 2 4 3 4 3 4" xfId="21390" xr:uid="{76E586AE-8DEC-4501-95F3-B7FC68F6C18F}"/>
    <cellStyle name="20% - Accent1 3 2 4 3 4 3 4 2" xfId="21391" xr:uid="{0D35D374-7E9E-4D33-AB43-44BAFDA6F44A}"/>
    <cellStyle name="20% - Accent1 3 2 4 3 4 3 4 2 2" xfId="21392" xr:uid="{92E0FA4E-6891-44B4-952F-EDA9B34FF97B}"/>
    <cellStyle name="20% - Accent1 3 2 4 3 4 3 4 2 2 2" xfId="21393" xr:uid="{3B2C8B88-FBE0-464E-A7A7-A4266600D202}"/>
    <cellStyle name="20% - Accent1 3 2 4 3 4 3 4 2 3" xfId="21394" xr:uid="{E5A61A5C-D000-42B5-B3CB-CFE6B11C3B76}"/>
    <cellStyle name="20% - Accent1 3 2 4 3 4 3 4 3" xfId="21395" xr:uid="{43DD41EE-C04F-4975-BC73-34E52201A5D3}"/>
    <cellStyle name="20% - Accent1 3 2 4 3 4 3 4 3 2" xfId="21396" xr:uid="{CEE31BA3-6402-4F67-9CDE-E89E8BFC1124}"/>
    <cellStyle name="20% - Accent1 3 2 4 3 4 3 4 4" xfId="21397" xr:uid="{998A230F-4A0C-45B3-B259-E640FFEE8E5C}"/>
    <cellStyle name="20% - Accent1 3 2 4 3 4 3 5" xfId="21398" xr:uid="{E62EC10F-D5B3-4FB0-B498-FCAE94635162}"/>
    <cellStyle name="20% - Accent1 3 2 4 3 4 3 5 2" xfId="21399" xr:uid="{585F26F9-D107-4DDB-9ECA-A4DACEB52F2A}"/>
    <cellStyle name="20% - Accent1 3 2 4 3 4 3 5 2 2" xfId="21400" xr:uid="{56A9FAF6-D4B7-4B4F-91EB-73336AC607C2}"/>
    <cellStyle name="20% - Accent1 3 2 4 3 4 3 5 3" xfId="21401" xr:uid="{5617E24B-3B6A-445E-A8D5-93A5394864D9}"/>
    <cellStyle name="20% - Accent1 3 2 4 3 4 3 6" xfId="21402" xr:uid="{A69A0AA7-5FD5-4370-80CC-0D14074A3DEB}"/>
    <cellStyle name="20% - Accent1 3 2 4 3 4 3 6 2" xfId="21403" xr:uid="{7D966C94-691B-4031-AB81-2C74C437583E}"/>
    <cellStyle name="20% - Accent1 3 2 4 3 4 3 6 2 2" xfId="21404" xr:uid="{A915BB37-74B9-413A-AE75-FAA3D5ADA120}"/>
    <cellStyle name="20% - Accent1 3 2 4 3 4 3 6 3" xfId="21405" xr:uid="{92D53E03-D20E-4A35-92EA-3031BE282216}"/>
    <cellStyle name="20% - Accent1 3 2 4 3 4 3 7" xfId="21406" xr:uid="{0F82AD03-3445-4CD9-8B0C-83008DBF440B}"/>
    <cellStyle name="20% - Accent1 3 2 4 3 4 3 7 2" xfId="21407" xr:uid="{AB99D9DC-0DC1-4A9E-A49C-608E2386E228}"/>
    <cellStyle name="20% - Accent1 3 2 4 3 4 3 8" xfId="21408" xr:uid="{12C04E60-56EB-459A-B503-8BC9C2258D68}"/>
    <cellStyle name="20% - Accent1 3 2 4 3 4 3 8 2" xfId="21409" xr:uid="{F33AC516-79C6-4501-A04C-A939FB4D8704}"/>
    <cellStyle name="20% - Accent1 3 2 4 3 4 3 9" xfId="21410" xr:uid="{E9B1DEF1-EB38-4234-8796-0AAA7191ED30}"/>
    <cellStyle name="20% - Accent1 3 2 4 3 4 4" xfId="21411" xr:uid="{F2B49915-33AD-48C7-8DDE-1038C6901767}"/>
    <cellStyle name="20% - Accent1 3 2 4 3 4 4 2" xfId="21412" xr:uid="{59058BDB-CC23-49EA-BA39-AE7403E19DBD}"/>
    <cellStyle name="20% - Accent1 3 2 4 3 4 4 2 2" xfId="21413" xr:uid="{9BCB7D76-037B-468D-B568-570C5F46B767}"/>
    <cellStyle name="20% - Accent1 3 2 4 3 4 4 2 2 2" xfId="21414" xr:uid="{AE645378-CE85-434B-954B-46443E602F24}"/>
    <cellStyle name="20% - Accent1 3 2 4 3 4 4 2 3" xfId="21415" xr:uid="{1E9C08CD-A3E8-4B69-8790-220EB338998B}"/>
    <cellStyle name="20% - Accent1 3 2 4 3 4 4 3" xfId="21416" xr:uid="{3D86C624-1F17-4A80-9C0B-37C171F782F6}"/>
    <cellStyle name="20% - Accent1 3 2 4 3 4 4 3 2" xfId="21417" xr:uid="{0ADD3B49-F1ED-4696-863E-1FB361538775}"/>
    <cellStyle name="20% - Accent1 3 2 4 3 4 4 4" xfId="21418" xr:uid="{F87A0F12-1E57-4AE4-88A0-589BFE78527D}"/>
    <cellStyle name="20% - Accent1 3 2 4 3 4 5" xfId="21419" xr:uid="{B61FC983-5F11-4F11-8E6B-8E78AE5D46B6}"/>
    <cellStyle name="20% - Accent1 3 2 4 3 4 5 2" xfId="21420" xr:uid="{90F0EA4F-C978-4321-B5F9-EC27888F3DD3}"/>
    <cellStyle name="20% - Accent1 3 2 4 3 4 5 2 2" xfId="21421" xr:uid="{C7AC01B2-5FAA-470F-B689-D6A3F61B1E8F}"/>
    <cellStyle name="20% - Accent1 3 2 4 3 4 5 2 2 2" xfId="21422" xr:uid="{444A853C-30EC-4B96-B94E-B67261F5E657}"/>
    <cellStyle name="20% - Accent1 3 2 4 3 4 5 2 3" xfId="21423" xr:uid="{224D087A-123B-424D-ABAE-23EB7E5689C0}"/>
    <cellStyle name="20% - Accent1 3 2 4 3 4 5 3" xfId="21424" xr:uid="{0CCBF31F-7EF1-463A-90C5-0E0F928449FE}"/>
    <cellStyle name="20% - Accent1 3 2 4 3 4 5 3 2" xfId="21425" xr:uid="{BB42C008-C28B-4147-B79D-A93BBBCC2E3F}"/>
    <cellStyle name="20% - Accent1 3 2 4 3 4 5 4" xfId="21426" xr:uid="{BA0E01BC-20B5-4F2B-9294-EDF93C97CF2E}"/>
    <cellStyle name="20% - Accent1 3 2 4 3 4 6" xfId="21427" xr:uid="{9EC2883C-FE26-4A96-84A6-9F8B2C3D911C}"/>
    <cellStyle name="20% - Accent1 3 2 4 3 4 6 2" xfId="21428" xr:uid="{A74E2124-F402-414C-A451-BC732F5790E8}"/>
    <cellStyle name="20% - Accent1 3 2 4 3 4 6 2 2" xfId="21429" xr:uid="{8721991D-AFA9-44CF-81CE-DDEBD683D86B}"/>
    <cellStyle name="20% - Accent1 3 2 4 3 4 6 2 2 2" xfId="21430" xr:uid="{A9E09592-B4E4-49B1-978D-2C971A20F635}"/>
    <cellStyle name="20% - Accent1 3 2 4 3 4 6 2 3" xfId="21431" xr:uid="{762C2607-2547-4E42-A18B-291FAED3BB21}"/>
    <cellStyle name="20% - Accent1 3 2 4 3 4 6 3" xfId="21432" xr:uid="{8B99177A-DC43-48EB-99D8-A42CA6D82B3B}"/>
    <cellStyle name="20% - Accent1 3 2 4 3 4 6 3 2" xfId="21433" xr:uid="{A0F1B120-3019-430E-8627-42C995310F70}"/>
    <cellStyle name="20% - Accent1 3 2 4 3 4 6 4" xfId="21434" xr:uid="{F3C14546-5B3D-4777-B2E9-0F78CD102887}"/>
    <cellStyle name="20% - Accent1 3 2 4 3 4 7" xfId="21435" xr:uid="{FBEBD060-DC71-47DE-8E3E-2115AA8B5431}"/>
    <cellStyle name="20% - Accent1 3 2 4 3 4 7 2" xfId="21436" xr:uid="{0F468432-E09D-470D-866F-8A2CDD60AED6}"/>
    <cellStyle name="20% - Accent1 3 2 4 3 4 7 2 2" xfId="21437" xr:uid="{99A666AD-CB04-46B2-B735-6675C5AC567A}"/>
    <cellStyle name="20% - Accent1 3 2 4 3 4 7 3" xfId="21438" xr:uid="{06ABC31E-EDD5-4634-93A3-47E1657C138D}"/>
    <cellStyle name="20% - Accent1 3 2 4 3 4 8" xfId="21439" xr:uid="{E775EC37-7B51-46B1-9B68-696F421A07BE}"/>
    <cellStyle name="20% - Accent1 3 2 4 3 4 8 2" xfId="21440" xr:uid="{6ABA1ABB-7673-4745-83B5-87C1DA36AC26}"/>
    <cellStyle name="20% - Accent1 3 2 4 3 4 8 2 2" xfId="21441" xr:uid="{494F7C61-ED34-483A-88DF-EAA69E93B09C}"/>
    <cellStyle name="20% - Accent1 3 2 4 3 4 8 3" xfId="21442" xr:uid="{7798D9BE-0C97-43AA-A86E-65E5D163A980}"/>
    <cellStyle name="20% - Accent1 3 2 4 3 4 9" xfId="21443" xr:uid="{3869024B-BF77-4AAD-8EE7-37E71A527AE2}"/>
    <cellStyle name="20% - Accent1 3 2 4 3 4 9 2" xfId="21444" xr:uid="{5B89A4A4-C8FB-420A-88FE-6DD87FCEBACE}"/>
    <cellStyle name="20% - Accent1 3 2 4 3 5" xfId="21445" xr:uid="{CC0DA029-6848-47BA-9A37-C1D2B3F4C0E9}"/>
    <cellStyle name="20% - Accent1 3 2 4 3 5 2" xfId="21446" xr:uid="{7BAF1C32-1428-4B8D-97EB-48DBB685C6D8}"/>
    <cellStyle name="20% - Accent1 3 2 4 3 5 2 2" xfId="21447" xr:uid="{32D5BB30-A6E6-4B85-9A79-73F93402F45E}"/>
    <cellStyle name="20% - Accent1 3 2 4 3 5 2 2 2" xfId="21448" xr:uid="{E9DC537A-6A23-42A5-AD85-E20FFAF320B5}"/>
    <cellStyle name="20% - Accent1 3 2 4 3 5 2 2 2 2" xfId="21449" xr:uid="{3996822D-1019-4D8E-8353-1D40D6A6361B}"/>
    <cellStyle name="20% - Accent1 3 2 4 3 5 2 2 3" xfId="21450" xr:uid="{6CB7AC7D-931F-4417-9C08-629D81C59CF0}"/>
    <cellStyle name="20% - Accent1 3 2 4 3 5 2 3" xfId="21451" xr:uid="{86FD9ED8-8E3C-4DC1-A5D5-FBA37C5C5670}"/>
    <cellStyle name="20% - Accent1 3 2 4 3 5 2 3 2" xfId="21452" xr:uid="{427A3B21-7041-4DF5-B4C3-7566780E9DFE}"/>
    <cellStyle name="20% - Accent1 3 2 4 3 5 2 4" xfId="21453" xr:uid="{D166ED12-FF64-4F11-8867-F116087013D0}"/>
    <cellStyle name="20% - Accent1 3 2 4 3 5 3" xfId="21454" xr:uid="{24A2AB4C-1519-4678-AEEC-11A3877FD7AA}"/>
    <cellStyle name="20% - Accent1 3 2 4 3 5 3 2" xfId="21455" xr:uid="{BBA50A78-8FE3-4269-940E-6E4E90BC5A59}"/>
    <cellStyle name="20% - Accent1 3 2 4 3 5 3 2 2" xfId="21456" xr:uid="{0BD4D462-10DD-4B9A-B925-9257F5EC1AD0}"/>
    <cellStyle name="20% - Accent1 3 2 4 3 5 3 2 2 2" xfId="21457" xr:uid="{BFE02D58-27DF-4161-BB74-2A62149D949B}"/>
    <cellStyle name="20% - Accent1 3 2 4 3 5 3 2 3" xfId="21458" xr:uid="{2ADA816F-4AF6-4D00-80C7-69869E5C9E9E}"/>
    <cellStyle name="20% - Accent1 3 2 4 3 5 3 3" xfId="21459" xr:uid="{53EB9A89-1AAA-4ABB-9342-8C55ED6E9514}"/>
    <cellStyle name="20% - Accent1 3 2 4 3 5 3 3 2" xfId="21460" xr:uid="{BBE6D6AF-84FC-45EF-8DB8-3F39431732CE}"/>
    <cellStyle name="20% - Accent1 3 2 4 3 5 3 4" xfId="21461" xr:uid="{31B8E0C7-778B-4DC3-A611-274BA6654B78}"/>
    <cellStyle name="20% - Accent1 3 2 4 3 5 4" xfId="21462" xr:uid="{15A9F98D-E03C-43FF-A3CC-D51596406C46}"/>
    <cellStyle name="20% - Accent1 3 2 4 3 5 4 2" xfId="21463" xr:uid="{E2D6FA5D-EE87-4BC2-9198-F506CF85FBF3}"/>
    <cellStyle name="20% - Accent1 3 2 4 3 5 4 2 2" xfId="21464" xr:uid="{71136612-5E9B-454B-92DE-C82873DB8CD7}"/>
    <cellStyle name="20% - Accent1 3 2 4 3 5 4 2 2 2" xfId="21465" xr:uid="{BDD763B3-540C-4C14-95FB-10DC6552E26D}"/>
    <cellStyle name="20% - Accent1 3 2 4 3 5 4 2 3" xfId="21466" xr:uid="{6D2743D3-C9B4-4DE9-B28B-021D74B10EC5}"/>
    <cellStyle name="20% - Accent1 3 2 4 3 5 4 3" xfId="21467" xr:uid="{9DC10A10-2B75-4D13-85B2-6647707C5E8B}"/>
    <cellStyle name="20% - Accent1 3 2 4 3 5 4 3 2" xfId="21468" xr:uid="{5B9D8D2C-4FE3-464A-A0FF-420AD16D354E}"/>
    <cellStyle name="20% - Accent1 3 2 4 3 5 4 4" xfId="21469" xr:uid="{5BCE1467-11E7-4CD5-BA05-102C0A68FA1D}"/>
    <cellStyle name="20% - Accent1 3 2 4 3 5 5" xfId="21470" xr:uid="{0352D340-63E1-4D4B-BBFD-F09B3CA8311F}"/>
    <cellStyle name="20% - Accent1 3 2 4 3 5 5 2" xfId="21471" xr:uid="{BD1DC759-6ADF-4DA2-A9B2-A69D4258D45A}"/>
    <cellStyle name="20% - Accent1 3 2 4 3 5 5 2 2" xfId="21472" xr:uid="{256ADF54-635F-4ADF-BD99-F24D30483552}"/>
    <cellStyle name="20% - Accent1 3 2 4 3 5 5 3" xfId="21473" xr:uid="{539871EF-38B6-4437-9E75-7A897A6B4473}"/>
    <cellStyle name="20% - Accent1 3 2 4 3 5 6" xfId="21474" xr:uid="{7503F9A4-84FB-4009-BE16-D814FBB82E8B}"/>
    <cellStyle name="20% - Accent1 3 2 4 3 5 6 2" xfId="21475" xr:uid="{9663B3B5-B43E-426A-8A8E-3DEA23532604}"/>
    <cellStyle name="20% - Accent1 3 2 4 3 5 6 2 2" xfId="21476" xr:uid="{8BB53507-C125-412F-B20E-B0E4F66EC9E5}"/>
    <cellStyle name="20% - Accent1 3 2 4 3 5 6 3" xfId="21477" xr:uid="{E4302BEA-E6C7-45E3-92CD-FDA69863F7FA}"/>
    <cellStyle name="20% - Accent1 3 2 4 3 5 7" xfId="21478" xr:uid="{300F1F24-C0E6-49F3-A343-E0CE10C3CA11}"/>
    <cellStyle name="20% - Accent1 3 2 4 3 5 7 2" xfId="21479" xr:uid="{1E0137F3-173A-47D9-8ADD-53719931B597}"/>
    <cellStyle name="20% - Accent1 3 2 4 3 5 8" xfId="21480" xr:uid="{693439B4-AC60-4E4D-A7E1-519ED833EB4E}"/>
    <cellStyle name="20% - Accent1 3 2 4 3 5 8 2" xfId="21481" xr:uid="{D017BB93-5B98-4CD5-AA49-62FBE02E936F}"/>
    <cellStyle name="20% - Accent1 3 2 4 3 5 9" xfId="21482" xr:uid="{1098908B-107B-4869-8DB6-A368EC031A6F}"/>
    <cellStyle name="20% - Accent1 3 2 4 3 6" xfId="21483" xr:uid="{C5661EDF-5C14-48DA-8294-2FD9A2933162}"/>
    <cellStyle name="20% - Accent1 3 2 4 3 6 2" xfId="21484" xr:uid="{0C39BCA5-52CA-431A-93B4-B5258F5D3681}"/>
    <cellStyle name="20% - Accent1 3 2 4 3 6 2 2" xfId="21485" xr:uid="{B3D3A83F-1C35-4C7C-AA98-DECA0C88DECE}"/>
    <cellStyle name="20% - Accent1 3 2 4 3 6 2 2 2" xfId="21486" xr:uid="{7F46C14A-B92C-43D9-9425-9E77083B5026}"/>
    <cellStyle name="20% - Accent1 3 2 4 3 6 2 2 2 2" xfId="21487" xr:uid="{597C4E08-CEEE-4052-8939-408991ED50E3}"/>
    <cellStyle name="20% - Accent1 3 2 4 3 6 2 2 3" xfId="21488" xr:uid="{7A5C2113-4B2D-434C-B1E9-047900336694}"/>
    <cellStyle name="20% - Accent1 3 2 4 3 6 2 3" xfId="21489" xr:uid="{119E457B-D430-4546-92FF-6A03C5855637}"/>
    <cellStyle name="20% - Accent1 3 2 4 3 6 2 3 2" xfId="21490" xr:uid="{AB074F79-CFFB-4544-9107-DAAF7E9DBF28}"/>
    <cellStyle name="20% - Accent1 3 2 4 3 6 2 4" xfId="21491" xr:uid="{7D04E00F-F836-4891-B562-DEB759A4E5F6}"/>
    <cellStyle name="20% - Accent1 3 2 4 3 6 3" xfId="21492" xr:uid="{86085662-BEAB-4092-886E-FC3A48B3DBF8}"/>
    <cellStyle name="20% - Accent1 3 2 4 3 6 3 2" xfId="21493" xr:uid="{727A0E8F-A00E-4896-BA73-21E1B42A6FA6}"/>
    <cellStyle name="20% - Accent1 3 2 4 3 6 3 2 2" xfId="21494" xr:uid="{7A4C7694-C55C-4CAC-ACC0-D615CCB67F96}"/>
    <cellStyle name="20% - Accent1 3 2 4 3 6 3 2 2 2" xfId="21495" xr:uid="{EA3A49D2-1284-44EC-B069-84E82DB27153}"/>
    <cellStyle name="20% - Accent1 3 2 4 3 6 3 2 3" xfId="21496" xr:uid="{CC81D8F2-FFF6-4EC9-992C-7F9E5262681D}"/>
    <cellStyle name="20% - Accent1 3 2 4 3 6 3 3" xfId="21497" xr:uid="{2BBD44D8-992F-4EBC-A39B-EE6F68EB6FEE}"/>
    <cellStyle name="20% - Accent1 3 2 4 3 6 3 3 2" xfId="21498" xr:uid="{CBF2F76A-FF17-4A1C-98B7-1E122067A344}"/>
    <cellStyle name="20% - Accent1 3 2 4 3 6 3 4" xfId="21499" xr:uid="{24AE99A6-FE6F-4AA7-8F75-FA97D24FBCB9}"/>
    <cellStyle name="20% - Accent1 3 2 4 3 6 4" xfId="21500" xr:uid="{7DCD55A4-FA81-4D69-81A2-4FF0234C765F}"/>
    <cellStyle name="20% - Accent1 3 2 4 3 6 4 2" xfId="21501" xr:uid="{0550C83C-E0E5-4BAC-B0FA-56DE4593665A}"/>
    <cellStyle name="20% - Accent1 3 2 4 3 6 4 2 2" xfId="21502" xr:uid="{8F97E411-F8FE-45B7-BCCA-71607570752D}"/>
    <cellStyle name="20% - Accent1 3 2 4 3 6 4 2 2 2" xfId="21503" xr:uid="{259BDA57-1F99-439B-AA0C-24600DEF16B3}"/>
    <cellStyle name="20% - Accent1 3 2 4 3 6 4 2 3" xfId="21504" xr:uid="{C8D5D476-EAB8-4F74-87E0-E0AA0B04AACF}"/>
    <cellStyle name="20% - Accent1 3 2 4 3 6 4 3" xfId="21505" xr:uid="{2C46FC73-9134-40AD-BB8C-C2FAB01499BE}"/>
    <cellStyle name="20% - Accent1 3 2 4 3 6 4 3 2" xfId="21506" xr:uid="{765C23FA-5679-44C5-8E0D-C76635F7BF8F}"/>
    <cellStyle name="20% - Accent1 3 2 4 3 6 4 4" xfId="21507" xr:uid="{6810059A-F6CF-488C-994E-A9FDCB5B5765}"/>
    <cellStyle name="20% - Accent1 3 2 4 3 6 5" xfId="21508" xr:uid="{A97EB0A9-1726-47AA-9CFD-E11EEA74763F}"/>
    <cellStyle name="20% - Accent1 3 2 4 3 6 5 2" xfId="21509" xr:uid="{9FA04BBA-8ADE-4389-80FE-7E381D533F14}"/>
    <cellStyle name="20% - Accent1 3 2 4 3 6 5 2 2" xfId="21510" xr:uid="{4F514E4A-DEA8-4E39-9CFF-378ADCC042F1}"/>
    <cellStyle name="20% - Accent1 3 2 4 3 6 5 3" xfId="21511" xr:uid="{99E15034-CA5C-4E70-ABB4-5FD87A0755AD}"/>
    <cellStyle name="20% - Accent1 3 2 4 3 6 6" xfId="21512" xr:uid="{4DF906A1-6078-4362-92B4-6625270773DA}"/>
    <cellStyle name="20% - Accent1 3 2 4 3 6 6 2" xfId="21513" xr:uid="{B0CC03F5-197D-49B7-9A71-B3083B7C030B}"/>
    <cellStyle name="20% - Accent1 3 2 4 3 6 6 2 2" xfId="21514" xr:uid="{C8E56692-AFE8-4F4C-A218-A0A9F8696AF9}"/>
    <cellStyle name="20% - Accent1 3 2 4 3 6 6 3" xfId="21515" xr:uid="{2FCA921A-46B8-4DDD-8364-F09C102DD510}"/>
    <cellStyle name="20% - Accent1 3 2 4 3 6 7" xfId="21516" xr:uid="{626D9E78-FF33-4AAB-851E-9BFFBE534BF2}"/>
    <cellStyle name="20% - Accent1 3 2 4 3 6 7 2" xfId="21517" xr:uid="{FB291D5F-C8B4-42AE-9D50-D697EA675616}"/>
    <cellStyle name="20% - Accent1 3 2 4 3 6 8" xfId="21518" xr:uid="{E6D33B44-BE10-4147-A322-3D8289BDCB6E}"/>
    <cellStyle name="20% - Accent1 3 2 4 3 6 8 2" xfId="21519" xr:uid="{B4DAEB6D-D15D-487E-9F66-A3CA73352B84}"/>
    <cellStyle name="20% - Accent1 3 2 4 3 6 9" xfId="21520" xr:uid="{4201525D-2A5B-4A63-9534-47944FE91214}"/>
    <cellStyle name="20% - Accent1 3 2 4 3 7" xfId="21521" xr:uid="{E5B815A2-DECD-4D9C-9B7B-03B2BDA19AF3}"/>
    <cellStyle name="20% - Accent1 3 2 4 3 7 2" xfId="21522" xr:uid="{8D36E5F4-1102-443F-9EFC-17B8C52B7614}"/>
    <cellStyle name="20% - Accent1 3 2 4 3 7 2 2" xfId="21523" xr:uid="{27FB1A3F-3A37-40BA-B817-5F12D9F85CCB}"/>
    <cellStyle name="20% - Accent1 3 2 4 3 7 2 2 2" xfId="21524" xr:uid="{B74061D8-9305-4A8F-90DF-62FB4BDDDFDD}"/>
    <cellStyle name="20% - Accent1 3 2 4 3 7 2 3" xfId="21525" xr:uid="{F4E44802-5378-4CA7-927B-A70E8EA3D41D}"/>
    <cellStyle name="20% - Accent1 3 2 4 3 7 3" xfId="21526" xr:uid="{953E76E2-60DA-4D8A-B5C2-4486D02111B8}"/>
    <cellStyle name="20% - Accent1 3 2 4 3 7 3 2" xfId="21527" xr:uid="{FF685224-F7FD-4EB0-8C6A-ED51C081C413}"/>
    <cellStyle name="20% - Accent1 3 2 4 3 7 4" xfId="21528" xr:uid="{1D66E88B-25AA-47C0-9605-47D9DFF78545}"/>
    <cellStyle name="20% - Accent1 3 2 4 3 8" xfId="21529" xr:uid="{393DB29E-783C-4F06-9C31-5C1777B7917C}"/>
    <cellStyle name="20% - Accent1 3 2 4 3 8 2" xfId="21530" xr:uid="{77C9E645-6243-45DA-9EC9-109F634B6CE4}"/>
    <cellStyle name="20% - Accent1 3 2 4 3 8 2 2" xfId="21531" xr:uid="{B19352A8-2850-4753-B410-D96A5701CA11}"/>
    <cellStyle name="20% - Accent1 3 2 4 3 8 2 2 2" xfId="21532" xr:uid="{8147146B-1A67-4716-9FA4-CDF9C6138A86}"/>
    <cellStyle name="20% - Accent1 3 2 4 3 8 2 3" xfId="21533" xr:uid="{9EA9E39A-B84D-4DE7-A663-BFF95B1F9616}"/>
    <cellStyle name="20% - Accent1 3 2 4 3 8 3" xfId="21534" xr:uid="{5C6349CD-BB8E-4318-B3DD-9E61402D7E59}"/>
    <cellStyle name="20% - Accent1 3 2 4 3 8 3 2" xfId="21535" xr:uid="{8AA1F27B-52B9-4501-BE6B-B3A595CE3764}"/>
    <cellStyle name="20% - Accent1 3 2 4 3 8 4" xfId="21536" xr:uid="{5E3C44E2-7AC5-4AD1-B088-3D99796540C8}"/>
    <cellStyle name="20% - Accent1 3 2 4 3 9" xfId="21537" xr:uid="{0B6F2A28-2DB1-4ED5-809F-660004E0462D}"/>
    <cellStyle name="20% - Accent1 3 2 4 3 9 2" xfId="21538" xr:uid="{1AED94CF-A3BF-4071-8459-E0974E14C958}"/>
    <cellStyle name="20% - Accent1 3 2 4 3 9 2 2" xfId="21539" xr:uid="{0C1E120E-BF34-428F-8F06-80FFB427E2A2}"/>
    <cellStyle name="20% - Accent1 3 2 4 3 9 2 2 2" xfId="21540" xr:uid="{D46B4B5D-8367-4976-9A69-29DDB56C70F0}"/>
    <cellStyle name="20% - Accent1 3 2 4 3 9 2 3" xfId="21541" xr:uid="{4A1F8B8F-8E73-4AB8-A87B-FB66C4A96A34}"/>
    <cellStyle name="20% - Accent1 3 2 4 3 9 3" xfId="21542" xr:uid="{F2AB3334-1A01-46C4-87FE-338263DD4427}"/>
    <cellStyle name="20% - Accent1 3 2 4 3 9 3 2" xfId="21543" xr:uid="{711327A4-4242-4478-9FD3-5693DF8A365C}"/>
    <cellStyle name="20% - Accent1 3 2 4 3 9 4" xfId="21544" xr:uid="{B84185B1-B779-4984-A51E-EEB01A6E9248}"/>
    <cellStyle name="20% - Accent1 3 2 4 4" xfId="21545" xr:uid="{2E10EBE9-EF19-4196-9B24-D2FA97540E92}"/>
    <cellStyle name="20% - Accent1 3 2 4 4 10" xfId="21546" xr:uid="{495A9113-763E-4B71-B95B-73DF170F3C3C}"/>
    <cellStyle name="20% - Accent1 3 2 4 4 10 2" xfId="21547" xr:uid="{587DB34D-2E1A-4866-AC57-2B495A82355C}"/>
    <cellStyle name="20% - Accent1 3 2 4 4 11" xfId="21548" xr:uid="{23EE1A33-2602-4852-8E9A-DE9A7B6387B9}"/>
    <cellStyle name="20% - Accent1 3 2 4 4 2" xfId="21549" xr:uid="{6ADE08C7-2D95-4E88-9CEC-9461807553E5}"/>
    <cellStyle name="20% - Accent1 3 2 4 4 2 2" xfId="21550" xr:uid="{645E9B41-CA95-453A-961A-ACC825BABA4A}"/>
    <cellStyle name="20% - Accent1 3 2 4 4 2 2 2" xfId="21551" xr:uid="{09217098-FB57-4F21-B89F-C00BF3056FEE}"/>
    <cellStyle name="20% - Accent1 3 2 4 4 2 2 2 2" xfId="21552" xr:uid="{03226433-E395-458C-9218-789C42CE716B}"/>
    <cellStyle name="20% - Accent1 3 2 4 4 2 2 2 2 2" xfId="21553" xr:uid="{0B489C7F-53E0-435B-8112-48DE1931F497}"/>
    <cellStyle name="20% - Accent1 3 2 4 4 2 2 2 3" xfId="21554" xr:uid="{D90C015F-7C87-4E5D-A4D3-2FE940CA0014}"/>
    <cellStyle name="20% - Accent1 3 2 4 4 2 2 3" xfId="21555" xr:uid="{16CA304A-E3B4-40A9-A4FB-5220B7D5245B}"/>
    <cellStyle name="20% - Accent1 3 2 4 4 2 2 3 2" xfId="21556" xr:uid="{357D0D0B-08C7-497E-B133-A11F7F66E996}"/>
    <cellStyle name="20% - Accent1 3 2 4 4 2 2 4" xfId="21557" xr:uid="{B83A6DC3-39B1-419F-809D-E584934735C3}"/>
    <cellStyle name="20% - Accent1 3 2 4 4 2 3" xfId="21558" xr:uid="{61E240F3-3493-4195-ACAC-F269C6642219}"/>
    <cellStyle name="20% - Accent1 3 2 4 4 2 3 2" xfId="21559" xr:uid="{FAB5297B-6286-4D90-9DB1-4ED85210F49B}"/>
    <cellStyle name="20% - Accent1 3 2 4 4 2 3 2 2" xfId="21560" xr:uid="{7797D1E1-5D88-4ADD-AE49-F86E7A0C13D9}"/>
    <cellStyle name="20% - Accent1 3 2 4 4 2 3 2 2 2" xfId="21561" xr:uid="{6360298F-0A28-4E2C-AC8A-CB6F9A59AD15}"/>
    <cellStyle name="20% - Accent1 3 2 4 4 2 3 2 3" xfId="21562" xr:uid="{E65B49AC-9755-4291-B1A0-82056B61AF53}"/>
    <cellStyle name="20% - Accent1 3 2 4 4 2 3 3" xfId="21563" xr:uid="{6F40E0CE-00C6-48EC-8C77-D80258EC6B51}"/>
    <cellStyle name="20% - Accent1 3 2 4 4 2 3 3 2" xfId="21564" xr:uid="{7EC82352-BEF4-437B-A05B-FEFACD7804BB}"/>
    <cellStyle name="20% - Accent1 3 2 4 4 2 3 4" xfId="21565" xr:uid="{F898EBBE-6F4F-41F8-A3E4-368BAAEBCFF6}"/>
    <cellStyle name="20% - Accent1 3 2 4 4 2 4" xfId="21566" xr:uid="{B6742087-1828-412A-9BB6-907130743D86}"/>
    <cellStyle name="20% - Accent1 3 2 4 4 2 4 2" xfId="21567" xr:uid="{71783999-9507-4F1B-8780-3BD8E4E0B723}"/>
    <cellStyle name="20% - Accent1 3 2 4 4 2 4 2 2" xfId="21568" xr:uid="{DC4F0AED-267B-4BF9-87ED-FC036656C3B3}"/>
    <cellStyle name="20% - Accent1 3 2 4 4 2 4 2 2 2" xfId="21569" xr:uid="{52C75557-0B54-48C3-AE29-1C422244375C}"/>
    <cellStyle name="20% - Accent1 3 2 4 4 2 4 2 3" xfId="21570" xr:uid="{8B2CBB07-339A-4042-92E0-7801413772A2}"/>
    <cellStyle name="20% - Accent1 3 2 4 4 2 4 3" xfId="21571" xr:uid="{56931F2D-1B78-4F5D-94EB-2051DBBC577E}"/>
    <cellStyle name="20% - Accent1 3 2 4 4 2 4 3 2" xfId="21572" xr:uid="{090072BC-F91C-4170-AB6D-DB8462B709C7}"/>
    <cellStyle name="20% - Accent1 3 2 4 4 2 4 4" xfId="21573" xr:uid="{F2B97D55-F233-4933-A413-700A5F1CAE3E}"/>
    <cellStyle name="20% - Accent1 3 2 4 4 2 5" xfId="21574" xr:uid="{9D482321-9C4D-4708-9817-14D6F85195F9}"/>
    <cellStyle name="20% - Accent1 3 2 4 4 2 5 2" xfId="21575" xr:uid="{9CFE49EB-2E3E-4E86-860C-96C635D1F23C}"/>
    <cellStyle name="20% - Accent1 3 2 4 4 2 5 2 2" xfId="21576" xr:uid="{BDF8DB70-8A71-40CF-BC79-85C3C6C245DA}"/>
    <cellStyle name="20% - Accent1 3 2 4 4 2 5 3" xfId="21577" xr:uid="{27D38528-00DB-4D6D-B353-69B52E42150E}"/>
    <cellStyle name="20% - Accent1 3 2 4 4 2 6" xfId="21578" xr:uid="{A9B1D969-3BEC-49EC-844E-B55E951FAB99}"/>
    <cellStyle name="20% - Accent1 3 2 4 4 2 6 2" xfId="21579" xr:uid="{EEE876CF-13FE-4340-BE48-2490419FB3EB}"/>
    <cellStyle name="20% - Accent1 3 2 4 4 2 6 2 2" xfId="21580" xr:uid="{D014F009-26C8-4AEA-9116-94483697583B}"/>
    <cellStyle name="20% - Accent1 3 2 4 4 2 6 3" xfId="21581" xr:uid="{8DB8BB4D-146E-47C1-9ABC-8DF0C6D99223}"/>
    <cellStyle name="20% - Accent1 3 2 4 4 2 7" xfId="21582" xr:uid="{16BF1055-A7D7-4B3C-8EF3-7D384E269BB4}"/>
    <cellStyle name="20% - Accent1 3 2 4 4 2 7 2" xfId="21583" xr:uid="{203376A6-5256-44F1-8812-312B1B0B0289}"/>
    <cellStyle name="20% - Accent1 3 2 4 4 2 8" xfId="21584" xr:uid="{DA9AE933-8765-4AFB-B845-C42FC0088B4D}"/>
    <cellStyle name="20% - Accent1 3 2 4 4 2 8 2" xfId="21585" xr:uid="{6C11D00D-117A-4B00-9EB1-F75CCDF3B0A7}"/>
    <cellStyle name="20% - Accent1 3 2 4 4 2 9" xfId="21586" xr:uid="{011B0CDE-51FD-44A6-B316-FC59581E3544}"/>
    <cellStyle name="20% - Accent1 3 2 4 4 3" xfId="21587" xr:uid="{AA93408B-104E-4015-A164-C1DED324C740}"/>
    <cellStyle name="20% - Accent1 3 2 4 4 3 2" xfId="21588" xr:uid="{CC502E29-0F0E-48F7-A70C-635FE183213E}"/>
    <cellStyle name="20% - Accent1 3 2 4 4 3 2 2" xfId="21589" xr:uid="{DED9AA2C-1E76-429B-AD4B-AC3E71E686AA}"/>
    <cellStyle name="20% - Accent1 3 2 4 4 3 2 2 2" xfId="21590" xr:uid="{6A3F338C-533E-4ACA-9C97-A3838349085D}"/>
    <cellStyle name="20% - Accent1 3 2 4 4 3 2 2 2 2" xfId="21591" xr:uid="{63FB0D10-433A-4F9E-B2A1-91E3FE013883}"/>
    <cellStyle name="20% - Accent1 3 2 4 4 3 2 2 3" xfId="21592" xr:uid="{F436D3D2-C8C9-4792-B0A9-2A05D6769EEA}"/>
    <cellStyle name="20% - Accent1 3 2 4 4 3 2 3" xfId="21593" xr:uid="{0235A5D7-CBC9-4E94-86A6-A4139A83F436}"/>
    <cellStyle name="20% - Accent1 3 2 4 4 3 2 3 2" xfId="21594" xr:uid="{E3B355F6-CF1F-4216-88F2-F0001BFC134B}"/>
    <cellStyle name="20% - Accent1 3 2 4 4 3 2 4" xfId="21595" xr:uid="{90D71C2D-284E-45A5-9476-95C7588E7C40}"/>
    <cellStyle name="20% - Accent1 3 2 4 4 3 3" xfId="21596" xr:uid="{D7C18B1F-8CDD-403C-A832-7DBF2AB2B6C4}"/>
    <cellStyle name="20% - Accent1 3 2 4 4 3 3 2" xfId="21597" xr:uid="{8A7E2AB3-F909-4D44-8FB1-FFD5FA9C645E}"/>
    <cellStyle name="20% - Accent1 3 2 4 4 3 3 2 2" xfId="21598" xr:uid="{6B95E40C-1388-4FBC-AD8F-62FF378D0917}"/>
    <cellStyle name="20% - Accent1 3 2 4 4 3 3 2 2 2" xfId="21599" xr:uid="{1CAD1237-A883-4BDE-A0BD-5AC9A9225FB2}"/>
    <cellStyle name="20% - Accent1 3 2 4 4 3 3 2 3" xfId="21600" xr:uid="{804CFD8A-1E49-4445-9488-809C14583402}"/>
    <cellStyle name="20% - Accent1 3 2 4 4 3 3 3" xfId="21601" xr:uid="{A3C16503-4F5B-41A3-A95A-2EF3C1029609}"/>
    <cellStyle name="20% - Accent1 3 2 4 4 3 3 3 2" xfId="21602" xr:uid="{88FF023A-9E5A-4114-8782-A3C9847635B6}"/>
    <cellStyle name="20% - Accent1 3 2 4 4 3 3 4" xfId="21603" xr:uid="{D9A850D6-F055-4620-93DA-D3BBF1D98FE8}"/>
    <cellStyle name="20% - Accent1 3 2 4 4 3 4" xfId="21604" xr:uid="{CC49B7BD-1E67-45DD-9962-9E189DBF782E}"/>
    <cellStyle name="20% - Accent1 3 2 4 4 3 4 2" xfId="21605" xr:uid="{AE7F1B73-5E38-4300-A57B-55FEDA06C576}"/>
    <cellStyle name="20% - Accent1 3 2 4 4 3 4 2 2" xfId="21606" xr:uid="{1D907754-9876-4014-AE64-BBFF732C8A44}"/>
    <cellStyle name="20% - Accent1 3 2 4 4 3 4 2 2 2" xfId="21607" xr:uid="{A724642C-B1A3-42AA-BEE7-C177934ED7D7}"/>
    <cellStyle name="20% - Accent1 3 2 4 4 3 4 2 3" xfId="21608" xr:uid="{5DEBBD7A-4520-4776-967F-D13C01B38966}"/>
    <cellStyle name="20% - Accent1 3 2 4 4 3 4 3" xfId="21609" xr:uid="{02752690-17BA-47C1-A681-5E1A18DD685E}"/>
    <cellStyle name="20% - Accent1 3 2 4 4 3 4 3 2" xfId="21610" xr:uid="{1035467A-8C9C-4302-B75C-CC44BD474855}"/>
    <cellStyle name="20% - Accent1 3 2 4 4 3 4 4" xfId="21611" xr:uid="{624BEFD9-A69E-4DB0-8000-DC13F23E7721}"/>
    <cellStyle name="20% - Accent1 3 2 4 4 3 5" xfId="21612" xr:uid="{8F6AFC6C-F1D4-4A68-AAAD-06FD0AB35ADA}"/>
    <cellStyle name="20% - Accent1 3 2 4 4 3 5 2" xfId="21613" xr:uid="{6247EED2-3249-41A8-8209-0DC7F2DF2A67}"/>
    <cellStyle name="20% - Accent1 3 2 4 4 3 5 2 2" xfId="21614" xr:uid="{9C993DE7-54FE-4902-AB50-0783D525EBD2}"/>
    <cellStyle name="20% - Accent1 3 2 4 4 3 5 3" xfId="21615" xr:uid="{BC4A2651-EC42-46DC-B578-1AA5D3C415A6}"/>
    <cellStyle name="20% - Accent1 3 2 4 4 3 6" xfId="21616" xr:uid="{17921730-0773-4F7C-A09C-136649BE45D3}"/>
    <cellStyle name="20% - Accent1 3 2 4 4 3 6 2" xfId="21617" xr:uid="{5F5CE843-1132-4B1C-884B-7E95F3A9514E}"/>
    <cellStyle name="20% - Accent1 3 2 4 4 3 6 2 2" xfId="21618" xr:uid="{863985BE-C492-4FC4-9CAC-A0CC5CD6DB49}"/>
    <cellStyle name="20% - Accent1 3 2 4 4 3 6 3" xfId="21619" xr:uid="{737B2318-4846-42D3-9CDF-80227E716F3B}"/>
    <cellStyle name="20% - Accent1 3 2 4 4 3 7" xfId="21620" xr:uid="{EC6540A8-0A15-4BF4-B892-CCF6D84ED017}"/>
    <cellStyle name="20% - Accent1 3 2 4 4 3 7 2" xfId="21621" xr:uid="{8B1E9921-DCEC-411E-8BE6-FC54E5B41493}"/>
    <cellStyle name="20% - Accent1 3 2 4 4 3 8" xfId="21622" xr:uid="{566588EE-EC22-42F8-B9EB-D7BCB4B5AF42}"/>
    <cellStyle name="20% - Accent1 3 2 4 4 3 8 2" xfId="21623" xr:uid="{224CAFE0-E25C-4FDE-BDC3-8B2F85151177}"/>
    <cellStyle name="20% - Accent1 3 2 4 4 3 9" xfId="21624" xr:uid="{279C43ED-A24F-4624-931C-113DFC7AF2DE}"/>
    <cellStyle name="20% - Accent1 3 2 4 4 4" xfId="21625" xr:uid="{8A2D46A3-F6C4-4EAE-A64E-4D6D0B85B07A}"/>
    <cellStyle name="20% - Accent1 3 2 4 4 4 2" xfId="21626" xr:uid="{0BE2A1C1-4244-40E2-A51F-2EF45B91DFCB}"/>
    <cellStyle name="20% - Accent1 3 2 4 4 4 2 2" xfId="21627" xr:uid="{AC21D8D9-0D8E-4939-B3DB-17134C3933D4}"/>
    <cellStyle name="20% - Accent1 3 2 4 4 4 2 2 2" xfId="21628" xr:uid="{5BBF032A-80CA-4CDC-9A3C-81BA196C8CBD}"/>
    <cellStyle name="20% - Accent1 3 2 4 4 4 2 3" xfId="21629" xr:uid="{1D48BC8A-DB4A-46DF-A6A7-F0A4B9D7098F}"/>
    <cellStyle name="20% - Accent1 3 2 4 4 4 3" xfId="21630" xr:uid="{1ABB0BA6-8C45-44FF-9DF8-5F48F56D6379}"/>
    <cellStyle name="20% - Accent1 3 2 4 4 4 3 2" xfId="21631" xr:uid="{3753CC26-3E6E-4FEB-A8DA-3A1EE70F36AD}"/>
    <cellStyle name="20% - Accent1 3 2 4 4 4 4" xfId="21632" xr:uid="{D958B958-EA27-4ABE-A533-E75CD4B7E7A4}"/>
    <cellStyle name="20% - Accent1 3 2 4 4 5" xfId="21633" xr:uid="{39E16A59-5C66-46E0-B884-0E31DA126D69}"/>
    <cellStyle name="20% - Accent1 3 2 4 4 5 2" xfId="21634" xr:uid="{15C35094-722C-49AB-9CA6-9BAB4D5302FC}"/>
    <cellStyle name="20% - Accent1 3 2 4 4 5 2 2" xfId="21635" xr:uid="{2908368B-85FD-439F-9200-CF6CAA049751}"/>
    <cellStyle name="20% - Accent1 3 2 4 4 5 2 2 2" xfId="21636" xr:uid="{086D7815-CFE9-497D-9B11-D519B7E1F4A3}"/>
    <cellStyle name="20% - Accent1 3 2 4 4 5 2 3" xfId="21637" xr:uid="{69BA7448-B931-4664-9547-469E640D96A6}"/>
    <cellStyle name="20% - Accent1 3 2 4 4 5 3" xfId="21638" xr:uid="{A6C40B48-98B7-46E2-A1C5-86F0C1B1F91D}"/>
    <cellStyle name="20% - Accent1 3 2 4 4 5 3 2" xfId="21639" xr:uid="{EDE0B077-A1D1-4025-A2F6-43835DA833BB}"/>
    <cellStyle name="20% - Accent1 3 2 4 4 5 4" xfId="21640" xr:uid="{89FBF0CE-50AE-4C40-AC6D-070AA92D79B8}"/>
    <cellStyle name="20% - Accent1 3 2 4 4 6" xfId="21641" xr:uid="{A915D566-BF7D-45F1-97E7-634EEA06FF55}"/>
    <cellStyle name="20% - Accent1 3 2 4 4 6 2" xfId="21642" xr:uid="{9ACEDD22-16A7-4572-ADD8-25274C25C7CB}"/>
    <cellStyle name="20% - Accent1 3 2 4 4 6 2 2" xfId="21643" xr:uid="{4A595BF6-3BE6-4145-B61A-ED7BB4C669E8}"/>
    <cellStyle name="20% - Accent1 3 2 4 4 6 2 2 2" xfId="21644" xr:uid="{7B2F0A9B-E6FB-43C3-9116-01D7C0BBC3D4}"/>
    <cellStyle name="20% - Accent1 3 2 4 4 6 2 3" xfId="21645" xr:uid="{3183D4F1-F82E-4602-8B91-616FC2C0861F}"/>
    <cellStyle name="20% - Accent1 3 2 4 4 6 3" xfId="21646" xr:uid="{3E1EB117-B1B5-4F53-84EA-1114EA7DCDD2}"/>
    <cellStyle name="20% - Accent1 3 2 4 4 6 3 2" xfId="21647" xr:uid="{351E3B53-6C67-4B4A-A710-CCDB1B77C847}"/>
    <cellStyle name="20% - Accent1 3 2 4 4 6 4" xfId="21648" xr:uid="{C99A9585-B389-4CA7-9EE4-DA41E12DDA17}"/>
    <cellStyle name="20% - Accent1 3 2 4 4 7" xfId="21649" xr:uid="{7CF95194-67D4-4FFF-BE91-7ADE443934D9}"/>
    <cellStyle name="20% - Accent1 3 2 4 4 7 2" xfId="21650" xr:uid="{0AC3EC94-EBCE-4105-A0C8-4FC6B5EDE112}"/>
    <cellStyle name="20% - Accent1 3 2 4 4 7 2 2" xfId="21651" xr:uid="{2EAB23C2-DBA9-4FCB-822D-D27F13609E70}"/>
    <cellStyle name="20% - Accent1 3 2 4 4 7 3" xfId="21652" xr:uid="{6238C0F0-2DE7-42B3-B146-77C71F18CCE3}"/>
    <cellStyle name="20% - Accent1 3 2 4 4 8" xfId="21653" xr:uid="{346EA3AF-BD3D-43B2-81A3-FC9B0D225D3D}"/>
    <cellStyle name="20% - Accent1 3 2 4 4 8 2" xfId="21654" xr:uid="{1F126167-01A7-41F5-8BFD-A2753C4D74FE}"/>
    <cellStyle name="20% - Accent1 3 2 4 4 8 2 2" xfId="21655" xr:uid="{B97CE6D4-3556-4C87-9C6C-4006E0C446CF}"/>
    <cellStyle name="20% - Accent1 3 2 4 4 8 3" xfId="21656" xr:uid="{A46A923D-B83C-49FA-8F2C-7F1795BF2199}"/>
    <cellStyle name="20% - Accent1 3 2 4 4 9" xfId="21657" xr:uid="{2CF3E470-2774-4DF6-9B07-3F42DE22ADAE}"/>
    <cellStyle name="20% - Accent1 3 2 4 4 9 2" xfId="21658" xr:uid="{02AFB14E-1C8B-4DD6-9779-8A197A427E14}"/>
    <cellStyle name="20% - Accent1 3 2 4 5" xfId="21659" xr:uid="{5D9E2C00-5C4C-4D65-9838-BF7F8A4896A5}"/>
    <cellStyle name="20% - Accent1 3 2 4 5 10" xfId="21660" xr:uid="{BA2BB2DA-F384-4EB3-AACE-E20632812DFE}"/>
    <cellStyle name="20% - Accent1 3 2 4 5 10 2" xfId="21661" xr:uid="{FB646496-5B9D-4160-9F96-1CA91BEDD3D9}"/>
    <cellStyle name="20% - Accent1 3 2 4 5 11" xfId="21662" xr:uid="{61CE11CE-1ADA-41CC-9417-016D7D7CDF18}"/>
    <cellStyle name="20% - Accent1 3 2 4 5 2" xfId="21663" xr:uid="{43A1BB51-A35A-45BA-8D95-7A7024EE61F1}"/>
    <cellStyle name="20% - Accent1 3 2 4 5 2 2" xfId="21664" xr:uid="{46E2B8C3-2473-4131-B3A7-1CD0676BD883}"/>
    <cellStyle name="20% - Accent1 3 2 4 5 2 2 2" xfId="21665" xr:uid="{CFA40BBD-970C-46D6-99D3-52964B4A8483}"/>
    <cellStyle name="20% - Accent1 3 2 4 5 2 2 2 2" xfId="21666" xr:uid="{8F6B043F-3F22-4812-AD7B-38A97EC443D3}"/>
    <cellStyle name="20% - Accent1 3 2 4 5 2 2 2 2 2" xfId="21667" xr:uid="{AE7576F3-5E17-4B5A-A57F-8BE4C7A6728D}"/>
    <cellStyle name="20% - Accent1 3 2 4 5 2 2 2 3" xfId="21668" xr:uid="{49BB4355-C7E8-46E1-BFE9-6A6FB8015319}"/>
    <cellStyle name="20% - Accent1 3 2 4 5 2 2 3" xfId="21669" xr:uid="{D96491C4-E953-4C8A-9FAA-BBEF3D6F979F}"/>
    <cellStyle name="20% - Accent1 3 2 4 5 2 2 3 2" xfId="21670" xr:uid="{95FAEDCB-2629-4559-98AD-1CA401CB1D96}"/>
    <cellStyle name="20% - Accent1 3 2 4 5 2 2 4" xfId="21671" xr:uid="{05F573BA-1760-4F49-BC02-EB64DBD4EBFE}"/>
    <cellStyle name="20% - Accent1 3 2 4 5 2 3" xfId="21672" xr:uid="{0EF8F9DC-DB05-4EE5-99CC-4D144DD75168}"/>
    <cellStyle name="20% - Accent1 3 2 4 5 2 3 2" xfId="21673" xr:uid="{BACE6550-8D1D-4105-A360-628E4D07478F}"/>
    <cellStyle name="20% - Accent1 3 2 4 5 2 3 2 2" xfId="21674" xr:uid="{FD9A1E07-C3FE-426F-9FDF-6FFABEE4A19D}"/>
    <cellStyle name="20% - Accent1 3 2 4 5 2 3 2 2 2" xfId="21675" xr:uid="{8D50AF23-52C6-40AB-AE65-C115DE399B88}"/>
    <cellStyle name="20% - Accent1 3 2 4 5 2 3 2 3" xfId="21676" xr:uid="{43B7B29F-D247-49BB-987E-57BD64D1DBFB}"/>
    <cellStyle name="20% - Accent1 3 2 4 5 2 3 3" xfId="21677" xr:uid="{ED8DB541-EEDD-47E3-B197-D1A239FE902F}"/>
    <cellStyle name="20% - Accent1 3 2 4 5 2 3 3 2" xfId="21678" xr:uid="{50840314-45E7-4965-8F9E-7030E25CEF28}"/>
    <cellStyle name="20% - Accent1 3 2 4 5 2 3 4" xfId="21679" xr:uid="{7C999050-8634-4190-BFFD-4F77D2B003EA}"/>
    <cellStyle name="20% - Accent1 3 2 4 5 2 4" xfId="21680" xr:uid="{F41A70D7-47D0-4FEC-B1DB-1EBB2F747140}"/>
    <cellStyle name="20% - Accent1 3 2 4 5 2 4 2" xfId="21681" xr:uid="{A63B6E36-CC01-494B-908D-32F128566038}"/>
    <cellStyle name="20% - Accent1 3 2 4 5 2 4 2 2" xfId="21682" xr:uid="{E692F0F8-EE81-47CB-92A4-2F184AC4A5C4}"/>
    <cellStyle name="20% - Accent1 3 2 4 5 2 4 2 2 2" xfId="21683" xr:uid="{7B429750-074B-42D8-BFB4-162A88234ACD}"/>
    <cellStyle name="20% - Accent1 3 2 4 5 2 4 2 3" xfId="21684" xr:uid="{287B5502-34A5-4665-9A19-1299AC2D3F19}"/>
    <cellStyle name="20% - Accent1 3 2 4 5 2 4 3" xfId="21685" xr:uid="{87BEDCBB-6762-407C-BBA7-DAF17CF05803}"/>
    <cellStyle name="20% - Accent1 3 2 4 5 2 4 3 2" xfId="21686" xr:uid="{B829E97D-337F-4755-AF7D-5DE6C01086DD}"/>
    <cellStyle name="20% - Accent1 3 2 4 5 2 4 4" xfId="21687" xr:uid="{24D5107C-7CDF-4C65-A852-1A2EE5CD31DD}"/>
    <cellStyle name="20% - Accent1 3 2 4 5 2 5" xfId="21688" xr:uid="{A7DABFC2-D072-4B4C-A625-186199D9850C}"/>
    <cellStyle name="20% - Accent1 3 2 4 5 2 5 2" xfId="21689" xr:uid="{C31BB0FF-ECEE-430B-92AE-A6D60F58B6CA}"/>
    <cellStyle name="20% - Accent1 3 2 4 5 2 5 2 2" xfId="21690" xr:uid="{1221747E-30A3-4758-941E-943E421B468D}"/>
    <cellStyle name="20% - Accent1 3 2 4 5 2 5 3" xfId="21691" xr:uid="{627CB9DF-A57C-42EF-8F83-0F34F8867B04}"/>
    <cellStyle name="20% - Accent1 3 2 4 5 2 6" xfId="21692" xr:uid="{E4B6081E-F587-4C61-9D27-80022D0A7089}"/>
    <cellStyle name="20% - Accent1 3 2 4 5 2 6 2" xfId="21693" xr:uid="{43D86D28-B0AF-4892-8438-9D63BF3C6AED}"/>
    <cellStyle name="20% - Accent1 3 2 4 5 2 6 2 2" xfId="21694" xr:uid="{A06644C6-DA08-4AAB-9E5F-9030D6C08909}"/>
    <cellStyle name="20% - Accent1 3 2 4 5 2 6 3" xfId="21695" xr:uid="{C62C3290-8A2E-450C-AF31-738BA08B016E}"/>
    <cellStyle name="20% - Accent1 3 2 4 5 2 7" xfId="21696" xr:uid="{0B3FD32D-840C-420B-AF33-F7D517566165}"/>
    <cellStyle name="20% - Accent1 3 2 4 5 2 7 2" xfId="21697" xr:uid="{FCA1D9D6-51D9-469F-87F4-EFAAC715C703}"/>
    <cellStyle name="20% - Accent1 3 2 4 5 2 8" xfId="21698" xr:uid="{3765016B-8622-4834-AB40-61C58BBE3E3F}"/>
    <cellStyle name="20% - Accent1 3 2 4 5 2 8 2" xfId="21699" xr:uid="{2F132AAB-1DA1-4745-B61C-06A5B79196A5}"/>
    <cellStyle name="20% - Accent1 3 2 4 5 2 9" xfId="21700" xr:uid="{70B3F428-D81D-4AD6-83E1-E85FBFF85D00}"/>
    <cellStyle name="20% - Accent1 3 2 4 5 3" xfId="21701" xr:uid="{68C569E8-8C51-4ED5-AE5A-E163D01CA386}"/>
    <cellStyle name="20% - Accent1 3 2 4 5 3 2" xfId="21702" xr:uid="{90E849C9-D4A2-4001-AEA9-F9DABA91213A}"/>
    <cellStyle name="20% - Accent1 3 2 4 5 3 2 2" xfId="21703" xr:uid="{4002682D-BD2B-4418-9E85-09FB0FE3B187}"/>
    <cellStyle name="20% - Accent1 3 2 4 5 3 2 2 2" xfId="21704" xr:uid="{88651011-5A45-4F22-A659-00D65D1DE876}"/>
    <cellStyle name="20% - Accent1 3 2 4 5 3 2 2 2 2" xfId="21705" xr:uid="{77A952EB-5C9C-4520-8F17-2A9E0C546130}"/>
    <cellStyle name="20% - Accent1 3 2 4 5 3 2 2 3" xfId="21706" xr:uid="{3FECE8AF-DDC9-479F-9005-B4D2B189997F}"/>
    <cellStyle name="20% - Accent1 3 2 4 5 3 2 3" xfId="21707" xr:uid="{0F42E4B4-A472-4EDB-887B-2F4B7772F270}"/>
    <cellStyle name="20% - Accent1 3 2 4 5 3 2 3 2" xfId="21708" xr:uid="{0991D239-D1AF-4BD6-A8F7-6BB3937C03A3}"/>
    <cellStyle name="20% - Accent1 3 2 4 5 3 2 4" xfId="21709" xr:uid="{8EE6D54B-F5DD-432C-A16A-C8590B787D8F}"/>
    <cellStyle name="20% - Accent1 3 2 4 5 3 3" xfId="21710" xr:uid="{C5EBBECA-F3F1-4357-B953-890447BC353B}"/>
    <cellStyle name="20% - Accent1 3 2 4 5 3 3 2" xfId="21711" xr:uid="{12038998-A0BF-4244-8DDE-3F67D39856DA}"/>
    <cellStyle name="20% - Accent1 3 2 4 5 3 3 2 2" xfId="21712" xr:uid="{869E7D60-E37C-447F-B6F4-324624BE1520}"/>
    <cellStyle name="20% - Accent1 3 2 4 5 3 3 2 2 2" xfId="21713" xr:uid="{287A9415-4859-49A7-916C-8FF3ED743F42}"/>
    <cellStyle name="20% - Accent1 3 2 4 5 3 3 2 3" xfId="21714" xr:uid="{B4F0265B-5730-4B5F-9E7C-D3D067DD6764}"/>
    <cellStyle name="20% - Accent1 3 2 4 5 3 3 3" xfId="21715" xr:uid="{FAAA23D5-6E62-4371-A88C-06A72A67EC18}"/>
    <cellStyle name="20% - Accent1 3 2 4 5 3 3 3 2" xfId="21716" xr:uid="{A61D2AB2-7401-467B-897B-490B3E648AB8}"/>
    <cellStyle name="20% - Accent1 3 2 4 5 3 3 4" xfId="21717" xr:uid="{6FA6B0E0-A89B-40BB-A487-9508C81D4146}"/>
    <cellStyle name="20% - Accent1 3 2 4 5 3 4" xfId="21718" xr:uid="{A4C8D3F8-E188-49F4-A51C-83FCB0421C67}"/>
    <cellStyle name="20% - Accent1 3 2 4 5 3 4 2" xfId="21719" xr:uid="{4301F971-3939-4E42-824C-169443794BB7}"/>
    <cellStyle name="20% - Accent1 3 2 4 5 3 4 2 2" xfId="21720" xr:uid="{5AC3497B-BC49-4F69-9994-1950C1DEFC43}"/>
    <cellStyle name="20% - Accent1 3 2 4 5 3 4 2 2 2" xfId="21721" xr:uid="{4FCFE4B7-D330-49B9-9F24-46D0EE49FFDF}"/>
    <cellStyle name="20% - Accent1 3 2 4 5 3 4 2 3" xfId="21722" xr:uid="{4580B285-A1A7-43B7-A98A-EE17B4C746A6}"/>
    <cellStyle name="20% - Accent1 3 2 4 5 3 4 3" xfId="21723" xr:uid="{46F35D25-EB98-479A-A3B2-619DF1440F54}"/>
    <cellStyle name="20% - Accent1 3 2 4 5 3 4 3 2" xfId="21724" xr:uid="{DEC9FDEA-C81D-4B1F-93C7-28FFEAF604EF}"/>
    <cellStyle name="20% - Accent1 3 2 4 5 3 4 4" xfId="21725" xr:uid="{F9EF367F-FB91-4954-8359-64E5E5450FB8}"/>
    <cellStyle name="20% - Accent1 3 2 4 5 3 5" xfId="21726" xr:uid="{22912526-2796-400E-960B-4293ED70BFC7}"/>
    <cellStyle name="20% - Accent1 3 2 4 5 3 5 2" xfId="21727" xr:uid="{471A6112-92C3-43E6-97DD-FBFF0BFD40E0}"/>
    <cellStyle name="20% - Accent1 3 2 4 5 3 5 2 2" xfId="21728" xr:uid="{7DAA6DCB-C4B9-49EB-A1EA-B73A0337CE68}"/>
    <cellStyle name="20% - Accent1 3 2 4 5 3 5 3" xfId="21729" xr:uid="{0F839A00-B0F1-4314-ADE6-E906B2C14D9D}"/>
    <cellStyle name="20% - Accent1 3 2 4 5 3 6" xfId="21730" xr:uid="{FBC0C7BB-3CE5-49F7-9DA3-FC43446F25B3}"/>
    <cellStyle name="20% - Accent1 3 2 4 5 3 6 2" xfId="21731" xr:uid="{55DA4FB7-0006-4935-8E14-2AD37F9FCB52}"/>
    <cellStyle name="20% - Accent1 3 2 4 5 3 6 2 2" xfId="21732" xr:uid="{5D3813A1-3539-43CF-BE27-C32A50FBF5C0}"/>
    <cellStyle name="20% - Accent1 3 2 4 5 3 6 3" xfId="21733" xr:uid="{F09490DA-0013-41A9-A3DF-8EE1207B2FA9}"/>
    <cellStyle name="20% - Accent1 3 2 4 5 3 7" xfId="21734" xr:uid="{692E0957-8528-4EE3-883B-F42AF15DF6DF}"/>
    <cellStyle name="20% - Accent1 3 2 4 5 3 7 2" xfId="21735" xr:uid="{23987246-BCEA-4119-9CF7-433AC7B66425}"/>
    <cellStyle name="20% - Accent1 3 2 4 5 3 8" xfId="21736" xr:uid="{D7B3976C-7819-464A-867D-2F3CD6960E70}"/>
    <cellStyle name="20% - Accent1 3 2 4 5 3 8 2" xfId="21737" xr:uid="{3F909D08-8F41-4FC1-88EA-ADA2D9735A8E}"/>
    <cellStyle name="20% - Accent1 3 2 4 5 3 9" xfId="21738" xr:uid="{70CF3379-114A-46C3-B85D-DA7162C07CC4}"/>
    <cellStyle name="20% - Accent1 3 2 4 5 4" xfId="21739" xr:uid="{ABB7DAA2-2051-4D59-BEA7-5B640BD0E34D}"/>
    <cellStyle name="20% - Accent1 3 2 4 5 4 2" xfId="21740" xr:uid="{3BFDC276-0FA8-407A-8A15-353708C62BC7}"/>
    <cellStyle name="20% - Accent1 3 2 4 5 4 2 2" xfId="21741" xr:uid="{04AD8EE4-DD21-487C-BC45-A078545BC1BD}"/>
    <cellStyle name="20% - Accent1 3 2 4 5 4 2 2 2" xfId="21742" xr:uid="{97C9B610-6A3D-4FBF-9630-AE8E1541412C}"/>
    <cellStyle name="20% - Accent1 3 2 4 5 4 2 3" xfId="21743" xr:uid="{22CFE381-583A-47AF-B9E3-1B9A72F36E57}"/>
    <cellStyle name="20% - Accent1 3 2 4 5 4 3" xfId="21744" xr:uid="{C231BB57-D357-49D7-A325-B899C8E17CDB}"/>
    <cellStyle name="20% - Accent1 3 2 4 5 4 3 2" xfId="21745" xr:uid="{34EFCCA4-628B-401C-BA7F-FC94F2258757}"/>
    <cellStyle name="20% - Accent1 3 2 4 5 4 4" xfId="21746" xr:uid="{E3AD6934-1E0F-4A36-8273-761057F8AE9D}"/>
    <cellStyle name="20% - Accent1 3 2 4 5 5" xfId="21747" xr:uid="{9A8E2B7D-6691-47E8-BE11-65126FE2F8BB}"/>
    <cellStyle name="20% - Accent1 3 2 4 5 5 2" xfId="21748" xr:uid="{55329E3F-99C3-46E5-A14B-E958F4378ED8}"/>
    <cellStyle name="20% - Accent1 3 2 4 5 5 2 2" xfId="21749" xr:uid="{F20B926E-3273-4471-808C-41498B9E28AC}"/>
    <cellStyle name="20% - Accent1 3 2 4 5 5 2 2 2" xfId="21750" xr:uid="{7A551A4E-3A9E-40F7-9637-B07EF8E88525}"/>
    <cellStyle name="20% - Accent1 3 2 4 5 5 2 3" xfId="21751" xr:uid="{08130A5F-A9E9-4480-9B00-8C83A5A7EDE0}"/>
    <cellStyle name="20% - Accent1 3 2 4 5 5 3" xfId="21752" xr:uid="{D857D47D-B256-4E1B-A1A5-F83877ECC0A4}"/>
    <cellStyle name="20% - Accent1 3 2 4 5 5 3 2" xfId="21753" xr:uid="{398B481D-2408-4428-8571-94E82CE6BEFD}"/>
    <cellStyle name="20% - Accent1 3 2 4 5 5 4" xfId="21754" xr:uid="{1F2259FC-395D-44B2-BA50-5E3708AC328E}"/>
    <cellStyle name="20% - Accent1 3 2 4 5 6" xfId="21755" xr:uid="{5BCFC269-831B-4A50-9CE3-9368F242BD1B}"/>
    <cellStyle name="20% - Accent1 3 2 4 5 6 2" xfId="21756" xr:uid="{2F9510BE-E8A6-4903-9678-E4CCA01E8BB4}"/>
    <cellStyle name="20% - Accent1 3 2 4 5 6 2 2" xfId="21757" xr:uid="{EAB0CD05-CCD9-491E-9289-45C979A043E3}"/>
    <cellStyle name="20% - Accent1 3 2 4 5 6 2 2 2" xfId="21758" xr:uid="{DD753A8F-8715-4C56-B947-AF54A2D1A5D6}"/>
    <cellStyle name="20% - Accent1 3 2 4 5 6 2 3" xfId="21759" xr:uid="{B3903874-22EC-4103-8654-F6139C7280DC}"/>
    <cellStyle name="20% - Accent1 3 2 4 5 6 3" xfId="21760" xr:uid="{1CF3CF3E-13EE-4D82-943C-4AD7CD07F5CA}"/>
    <cellStyle name="20% - Accent1 3 2 4 5 6 3 2" xfId="21761" xr:uid="{4C5FC146-5649-4603-BD84-49CF8B8DB95A}"/>
    <cellStyle name="20% - Accent1 3 2 4 5 6 4" xfId="21762" xr:uid="{D7A811E2-3208-433F-BB87-1F679C21766E}"/>
    <cellStyle name="20% - Accent1 3 2 4 5 7" xfId="21763" xr:uid="{E3455C49-5100-412A-AD51-6F22555AAD07}"/>
    <cellStyle name="20% - Accent1 3 2 4 5 7 2" xfId="21764" xr:uid="{CEE7F29D-58DC-4D42-AB0F-0E856F276BEB}"/>
    <cellStyle name="20% - Accent1 3 2 4 5 7 2 2" xfId="21765" xr:uid="{F1C036B5-37E4-4082-B43A-AC385214DDF4}"/>
    <cellStyle name="20% - Accent1 3 2 4 5 7 3" xfId="21766" xr:uid="{D0AF4052-B48C-45A5-9E5D-1A218CA6A9A1}"/>
    <cellStyle name="20% - Accent1 3 2 4 5 8" xfId="21767" xr:uid="{25AFB8E2-F3F9-44C3-94F5-FD06506B1725}"/>
    <cellStyle name="20% - Accent1 3 2 4 5 8 2" xfId="21768" xr:uid="{25BDCA1D-C0DD-4130-837F-98F97C315402}"/>
    <cellStyle name="20% - Accent1 3 2 4 5 8 2 2" xfId="21769" xr:uid="{E98256E5-A35A-4833-A3FE-DF707B21F7C7}"/>
    <cellStyle name="20% - Accent1 3 2 4 5 8 3" xfId="21770" xr:uid="{67F15573-3B47-48DC-8F10-4042F489867E}"/>
    <cellStyle name="20% - Accent1 3 2 4 5 9" xfId="21771" xr:uid="{FE0C7E09-5415-4B3F-9940-8ACBB7F1184A}"/>
    <cellStyle name="20% - Accent1 3 2 4 5 9 2" xfId="21772" xr:uid="{936EDDF8-2429-4DE1-A181-B9B1CB1D8224}"/>
    <cellStyle name="20% - Accent1 3 2 4 6" xfId="21773" xr:uid="{4B014570-6603-4590-BCD0-BCF5DE27603D}"/>
    <cellStyle name="20% - Accent1 3 2 4 6 10" xfId="21774" xr:uid="{E5290272-74C1-48EC-B342-B8FCE8E3070A}"/>
    <cellStyle name="20% - Accent1 3 2 4 6 10 2" xfId="21775" xr:uid="{F200EA6D-C143-4C5D-9E68-660BF1992ABC}"/>
    <cellStyle name="20% - Accent1 3 2 4 6 11" xfId="21776" xr:uid="{BBB94DC7-D54F-4A18-A616-D842FE7C60FF}"/>
    <cellStyle name="20% - Accent1 3 2 4 6 2" xfId="21777" xr:uid="{BCD039B4-DD41-46A8-AB42-107A5C102DE4}"/>
    <cellStyle name="20% - Accent1 3 2 4 6 2 2" xfId="21778" xr:uid="{FEE1693B-CF3E-4BC5-B9B9-B4C55ABE1B9E}"/>
    <cellStyle name="20% - Accent1 3 2 4 6 2 2 2" xfId="21779" xr:uid="{546131A3-CC5E-4D9D-BFBA-696F82D86FB3}"/>
    <cellStyle name="20% - Accent1 3 2 4 6 2 2 2 2" xfId="21780" xr:uid="{44AF0C54-35F5-493E-8285-73E7D7584899}"/>
    <cellStyle name="20% - Accent1 3 2 4 6 2 2 2 2 2" xfId="21781" xr:uid="{EEA49A5E-F89C-484D-9801-7B7EC33E4BBA}"/>
    <cellStyle name="20% - Accent1 3 2 4 6 2 2 2 3" xfId="21782" xr:uid="{7CF329E3-F19C-4184-9149-51E088A1628F}"/>
    <cellStyle name="20% - Accent1 3 2 4 6 2 2 3" xfId="21783" xr:uid="{8FFAD2A2-ADB9-45B6-A889-955D3BDCAC21}"/>
    <cellStyle name="20% - Accent1 3 2 4 6 2 2 3 2" xfId="21784" xr:uid="{EC692B8B-A8DB-4216-BC0B-488D0FC47B06}"/>
    <cellStyle name="20% - Accent1 3 2 4 6 2 2 4" xfId="21785" xr:uid="{B4DDC257-E227-4F2F-8745-CF3B52D34491}"/>
    <cellStyle name="20% - Accent1 3 2 4 6 2 3" xfId="21786" xr:uid="{76C33207-316B-4E4B-9E37-EFC67A4837CE}"/>
    <cellStyle name="20% - Accent1 3 2 4 6 2 3 2" xfId="21787" xr:uid="{E4147D5D-0253-4CA9-A56E-C0505974E92C}"/>
    <cellStyle name="20% - Accent1 3 2 4 6 2 3 2 2" xfId="21788" xr:uid="{2EF48351-2CA9-4FE6-9AE4-D7F9C73FBEE0}"/>
    <cellStyle name="20% - Accent1 3 2 4 6 2 3 2 2 2" xfId="21789" xr:uid="{3366614D-051A-47E4-B7B3-37881C956D1D}"/>
    <cellStyle name="20% - Accent1 3 2 4 6 2 3 2 3" xfId="21790" xr:uid="{3BCF05F8-990D-4F13-B9A8-C0975D345038}"/>
    <cellStyle name="20% - Accent1 3 2 4 6 2 3 3" xfId="21791" xr:uid="{4E019BFD-AFE8-4622-B660-576E3CAD6B7D}"/>
    <cellStyle name="20% - Accent1 3 2 4 6 2 3 3 2" xfId="21792" xr:uid="{C112D847-7ED7-4EC6-945E-6CDD0B37BE01}"/>
    <cellStyle name="20% - Accent1 3 2 4 6 2 3 4" xfId="21793" xr:uid="{2B16B80B-4E03-4DE8-9BF6-57256B080D2C}"/>
    <cellStyle name="20% - Accent1 3 2 4 6 2 4" xfId="21794" xr:uid="{35C53AB8-9677-426E-890B-15D2550A8B4C}"/>
    <cellStyle name="20% - Accent1 3 2 4 6 2 4 2" xfId="21795" xr:uid="{3774F2EB-E7B1-4C88-9ECD-5414DC755F4D}"/>
    <cellStyle name="20% - Accent1 3 2 4 6 2 4 2 2" xfId="21796" xr:uid="{9421FCBE-AF3D-42E6-A61B-825838AA66D7}"/>
    <cellStyle name="20% - Accent1 3 2 4 6 2 4 2 2 2" xfId="21797" xr:uid="{5630664B-4C4D-4B05-ADAD-B0BE523E4469}"/>
    <cellStyle name="20% - Accent1 3 2 4 6 2 4 2 3" xfId="21798" xr:uid="{A3FB1185-2927-447B-A483-77BAAFB1FE39}"/>
    <cellStyle name="20% - Accent1 3 2 4 6 2 4 3" xfId="21799" xr:uid="{0574875D-1E57-4B0A-81F7-1BE657207D25}"/>
    <cellStyle name="20% - Accent1 3 2 4 6 2 4 3 2" xfId="21800" xr:uid="{A5276F85-0620-47DD-BF80-08CCDCBA05E8}"/>
    <cellStyle name="20% - Accent1 3 2 4 6 2 4 4" xfId="21801" xr:uid="{4839D663-9DE4-4318-88A8-43AB1BD0F98F}"/>
    <cellStyle name="20% - Accent1 3 2 4 6 2 5" xfId="21802" xr:uid="{E593B938-0694-4803-89CC-EBD0C963CC1C}"/>
    <cellStyle name="20% - Accent1 3 2 4 6 2 5 2" xfId="21803" xr:uid="{C8672FFB-ADBF-4D94-A5E1-F53591F022F0}"/>
    <cellStyle name="20% - Accent1 3 2 4 6 2 5 2 2" xfId="21804" xr:uid="{4E5CA6F0-BC91-442A-A0F8-2166CEBDE938}"/>
    <cellStyle name="20% - Accent1 3 2 4 6 2 5 3" xfId="21805" xr:uid="{36DD3033-83A0-48FC-87FC-0B5C36318115}"/>
    <cellStyle name="20% - Accent1 3 2 4 6 2 6" xfId="21806" xr:uid="{1D2941CB-9E44-4327-8C27-D71C57CE2BB0}"/>
    <cellStyle name="20% - Accent1 3 2 4 6 2 6 2" xfId="21807" xr:uid="{166CB997-F198-44B6-9038-CBFBEF3E6729}"/>
    <cellStyle name="20% - Accent1 3 2 4 6 2 6 2 2" xfId="21808" xr:uid="{27F97952-68DF-46FA-82B3-20DA041AB953}"/>
    <cellStyle name="20% - Accent1 3 2 4 6 2 6 3" xfId="21809" xr:uid="{C23467C0-EA9C-4366-B3BD-59AECA7B5DC0}"/>
    <cellStyle name="20% - Accent1 3 2 4 6 2 7" xfId="21810" xr:uid="{02E98D80-6E7B-4670-9E96-4315FEAC3A16}"/>
    <cellStyle name="20% - Accent1 3 2 4 6 2 7 2" xfId="21811" xr:uid="{C3A0B0A8-892A-4AB9-B591-6A3713FD178C}"/>
    <cellStyle name="20% - Accent1 3 2 4 6 2 8" xfId="21812" xr:uid="{D8C60856-DDA7-49AA-9DC7-3B812DAB4F27}"/>
    <cellStyle name="20% - Accent1 3 2 4 6 2 8 2" xfId="21813" xr:uid="{F93D983D-6C70-4B37-9E9F-9A0CC7087A38}"/>
    <cellStyle name="20% - Accent1 3 2 4 6 2 9" xfId="21814" xr:uid="{6952A11A-C2D6-4742-82E0-B8FEFCF056F8}"/>
    <cellStyle name="20% - Accent1 3 2 4 6 3" xfId="21815" xr:uid="{AB7BAF0B-0877-494E-BF82-04402A6D80BD}"/>
    <cellStyle name="20% - Accent1 3 2 4 6 3 2" xfId="21816" xr:uid="{FD976984-6481-43BA-BD43-59FCF6DACC47}"/>
    <cellStyle name="20% - Accent1 3 2 4 6 3 2 2" xfId="21817" xr:uid="{60AB1B5E-1F0E-4349-AE7B-F968F5B15D96}"/>
    <cellStyle name="20% - Accent1 3 2 4 6 3 2 2 2" xfId="21818" xr:uid="{84A3EE2C-1B50-42CD-AB50-C93F3B3CD5D1}"/>
    <cellStyle name="20% - Accent1 3 2 4 6 3 2 2 2 2" xfId="21819" xr:uid="{D41B59A9-F464-4489-A8B6-46D0A197F001}"/>
    <cellStyle name="20% - Accent1 3 2 4 6 3 2 2 3" xfId="21820" xr:uid="{168B935B-9D88-4B29-9689-1FCC32177BCB}"/>
    <cellStyle name="20% - Accent1 3 2 4 6 3 2 3" xfId="21821" xr:uid="{5E7E9645-ECD6-4E3C-B5C7-8E9E8277BFA9}"/>
    <cellStyle name="20% - Accent1 3 2 4 6 3 2 3 2" xfId="21822" xr:uid="{8983911B-1DC9-4E92-95F7-2663DFA75F37}"/>
    <cellStyle name="20% - Accent1 3 2 4 6 3 2 4" xfId="21823" xr:uid="{7629BC87-C00C-4A28-8141-2FF155AF5C14}"/>
    <cellStyle name="20% - Accent1 3 2 4 6 3 3" xfId="21824" xr:uid="{DF7C6E9E-E44D-4599-ADB0-805AEE109237}"/>
    <cellStyle name="20% - Accent1 3 2 4 6 3 3 2" xfId="21825" xr:uid="{85AE5701-2161-48D0-84E9-272F390D34B8}"/>
    <cellStyle name="20% - Accent1 3 2 4 6 3 3 2 2" xfId="21826" xr:uid="{105DB2D9-3F58-47DA-972C-0F8F1255698F}"/>
    <cellStyle name="20% - Accent1 3 2 4 6 3 3 2 2 2" xfId="21827" xr:uid="{43D623A4-079D-4522-9BB7-BB06A9A72451}"/>
    <cellStyle name="20% - Accent1 3 2 4 6 3 3 2 3" xfId="21828" xr:uid="{1399E23F-79BE-4B91-8320-9F37D71297E4}"/>
    <cellStyle name="20% - Accent1 3 2 4 6 3 3 3" xfId="21829" xr:uid="{1D97634C-49F6-4199-9FE6-54A8E2260C39}"/>
    <cellStyle name="20% - Accent1 3 2 4 6 3 3 3 2" xfId="21830" xr:uid="{CD2F99E2-2406-4DBC-9CCD-B21DEE4BCC38}"/>
    <cellStyle name="20% - Accent1 3 2 4 6 3 3 4" xfId="21831" xr:uid="{BEC9FA99-5515-4B76-9F5D-4B10D4BEF00B}"/>
    <cellStyle name="20% - Accent1 3 2 4 6 3 4" xfId="21832" xr:uid="{7388189C-D495-434C-A98E-24D59800E759}"/>
    <cellStyle name="20% - Accent1 3 2 4 6 3 4 2" xfId="21833" xr:uid="{364432DD-84FF-47E6-8E78-67FA5F4FEF70}"/>
    <cellStyle name="20% - Accent1 3 2 4 6 3 4 2 2" xfId="21834" xr:uid="{02B50810-380C-43D0-88DE-04A39F9CDB70}"/>
    <cellStyle name="20% - Accent1 3 2 4 6 3 4 2 2 2" xfId="21835" xr:uid="{B9AFB2AE-07AB-4A40-AD00-6688B21D6AB3}"/>
    <cellStyle name="20% - Accent1 3 2 4 6 3 4 2 3" xfId="21836" xr:uid="{AE6D5284-0412-4CBF-B3CA-EB189F776FB4}"/>
    <cellStyle name="20% - Accent1 3 2 4 6 3 4 3" xfId="21837" xr:uid="{0446E84D-E184-4363-865D-E20DB6B0E554}"/>
    <cellStyle name="20% - Accent1 3 2 4 6 3 4 3 2" xfId="21838" xr:uid="{174834AD-162F-4222-BD8C-DB97FE272709}"/>
    <cellStyle name="20% - Accent1 3 2 4 6 3 4 4" xfId="21839" xr:uid="{A8A95032-10DE-43E8-95DA-802C8A53AA32}"/>
    <cellStyle name="20% - Accent1 3 2 4 6 3 5" xfId="21840" xr:uid="{3A19B2F3-22CA-4682-975B-EE2459C74C95}"/>
    <cellStyle name="20% - Accent1 3 2 4 6 3 5 2" xfId="21841" xr:uid="{0E1934A0-ADBE-4F17-9A70-F8A282C60166}"/>
    <cellStyle name="20% - Accent1 3 2 4 6 3 5 2 2" xfId="21842" xr:uid="{4A0D03AE-36AA-461C-BC51-AB11FC6C145B}"/>
    <cellStyle name="20% - Accent1 3 2 4 6 3 5 3" xfId="21843" xr:uid="{A86C79D3-8E55-4ED9-B33D-A7C8700740DF}"/>
    <cellStyle name="20% - Accent1 3 2 4 6 3 6" xfId="21844" xr:uid="{BDBDA330-FF10-4E95-B8F3-F6062334546B}"/>
    <cellStyle name="20% - Accent1 3 2 4 6 3 6 2" xfId="21845" xr:uid="{55D123E9-B334-40EA-B059-3DCF0A2D8C20}"/>
    <cellStyle name="20% - Accent1 3 2 4 6 3 6 2 2" xfId="21846" xr:uid="{B1105764-C6F8-4B66-8612-C314EA21F5B7}"/>
    <cellStyle name="20% - Accent1 3 2 4 6 3 6 3" xfId="21847" xr:uid="{F0240DBA-DF31-4B61-A55C-49D049C516D0}"/>
    <cellStyle name="20% - Accent1 3 2 4 6 3 7" xfId="21848" xr:uid="{A6D703CF-8A8E-4227-875B-E85809E06F20}"/>
    <cellStyle name="20% - Accent1 3 2 4 6 3 7 2" xfId="21849" xr:uid="{6FB4FEB8-D0FB-465D-8902-ABC505B7C9B1}"/>
    <cellStyle name="20% - Accent1 3 2 4 6 3 8" xfId="21850" xr:uid="{809C270A-B082-446A-864F-9D3A58385F05}"/>
    <cellStyle name="20% - Accent1 3 2 4 6 3 8 2" xfId="21851" xr:uid="{DE20CA9E-FD07-486F-A992-BB998D95F8A5}"/>
    <cellStyle name="20% - Accent1 3 2 4 6 3 9" xfId="21852" xr:uid="{509DCAD6-AC16-4D36-A517-87AA4D725A42}"/>
    <cellStyle name="20% - Accent1 3 2 4 6 4" xfId="21853" xr:uid="{BE39811C-68EB-4624-AA2B-F29DB3301892}"/>
    <cellStyle name="20% - Accent1 3 2 4 6 4 2" xfId="21854" xr:uid="{B2911C55-2331-4C8B-9DA9-8667A722E408}"/>
    <cellStyle name="20% - Accent1 3 2 4 6 4 2 2" xfId="21855" xr:uid="{8A2194F3-3D6C-4D94-B320-5FCC1CC22891}"/>
    <cellStyle name="20% - Accent1 3 2 4 6 4 2 2 2" xfId="21856" xr:uid="{065C92B5-3DD9-4078-8650-07272EE3B04A}"/>
    <cellStyle name="20% - Accent1 3 2 4 6 4 2 3" xfId="21857" xr:uid="{15971CFB-FFA9-4875-8AEC-CF5BD4B953F5}"/>
    <cellStyle name="20% - Accent1 3 2 4 6 4 3" xfId="21858" xr:uid="{A0B8CB61-084F-4FA2-807A-D41F3686E7A6}"/>
    <cellStyle name="20% - Accent1 3 2 4 6 4 3 2" xfId="21859" xr:uid="{81BA48D9-10CE-4E26-8B42-C8D290548D1F}"/>
    <cellStyle name="20% - Accent1 3 2 4 6 4 4" xfId="21860" xr:uid="{9A19B6A6-1D36-4887-8170-3B8FF89120DE}"/>
    <cellStyle name="20% - Accent1 3 2 4 6 5" xfId="21861" xr:uid="{F6647221-5A41-4E0A-849E-A07B186DCE14}"/>
    <cellStyle name="20% - Accent1 3 2 4 6 5 2" xfId="21862" xr:uid="{C0BF1B2B-DA28-4B2F-933F-32FD0A6B9111}"/>
    <cellStyle name="20% - Accent1 3 2 4 6 5 2 2" xfId="21863" xr:uid="{A7608407-3051-4D07-B5D1-D233C006BC08}"/>
    <cellStyle name="20% - Accent1 3 2 4 6 5 2 2 2" xfId="21864" xr:uid="{8CEE0344-B31F-46AE-B354-37FF6BCA7D10}"/>
    <cellStyle name="20% - Accent1 3 2 4 6 5 2 3" xfId="21865" xr:uid="{A4F34DE6-3B33-4719-857A-A2987CBC9CDE}"/>
    <cellStyle name="20% - Accent1 3 2 4 6 5 3" xfId="21866" xr:uid="{25F846A0-7675-4CF1-A0D3-F95332756C49}"/>
    <cellStyle name="20% - Accent1 3 2 4 6 5 3 2" xfId="21867" xr:uid="{0183BA37-67C5-45B8-9896-B29BFDB4BCA9}"/>
    <cellStyle name="20% - Accent1 3 2 4 6 5 4" xfId="21868" xr:uid="{68A6864B-56F7-404C-9579-79E431A82395}"/>
    <cellStyle name="20% - Accent1 3 2 4 6 6" xfId="21869" xr:uid="{67CF291D-47BE-4812-B3DF-5C6224FD90DE}"/>
    <cellStyle name="20% - Accent1 3 2 4 6 6 2" xfId="21870" xr:uid="{4B11EFA8-90BF-4FE9-A00D-BC312A374297}"/>
    <cellStyle name="20% - Accent1 3 2 4 6 6 2 2" xfId="21871" xr:uid="{2E514857-F6E9-40BC-92E0-60B6E67D76CF}"/>
    <cellStyle name="20% - Accent1 3 2 4 6 6 2 2 2" xfId="21872" xr:uid="{9611B59E-57BB-4BD4-A3F8-1141B08501F6}"/>
    <cellStyle name="20% - Accent1 3 2 4 6 6 2 3" xfId="21873" xr:uid="{18855F98-8EE0-4DE3-8D83-C385F4F12516}"/>
    <cellStyle name="20% - Accent1 3 2 4 6 6 3" xfId="21874" xr:uid="{31523EA6-ADE9-4521-AD0D-60FCE8A30254}"/>
    <cellStyle name="20% - Accent1 3 2 4 6 6 3 2" xfId="21875" xr:uid="{2969AF30-A0A6-4B64-BB7B-886287198881}"/>
    <cellStyle name="20% - Accent1 3 2 4 6 6 4" xfId="21876" xr:uid="{CB03F716-1687-4A40-A1E9-8A5A90DF7678}"/>
    <cellStyle name="20% - Accent1 3 2 4 6 7" xfId="21877" xr:uid="{72AEABF4-AB67-47CF-A990-72C08C50D285}"/>
    <cellStyle name="20% - Accent1 3 2 4 6 7 2" xfId="21878" xr:uid="{72815E94-DEE2-4666-8F5B-8AD570A9000D}"/>
    <cellStyle name="20% - Accent1 3 2 4 6 7 2 2" xfId="21879" xr:uid="{29BD12F1-205C-42C6-9C0A-D330F49AC603}"/>
    <cellStyle name="20% - Accent1 3 2 4 6 7 3" xfId="21880" xr:uid="{77DE008D-AF93-4E2A-B794-C8F7DC2E4D08}"/>
    <cellStyle name="20% - Accent1 3 2 4 6 8" xfId="21881" xr:uid="{A57E9A15-1EF2-4584-BB3E-9ABF51B4BFF2}"/>
    <cellStyle name="20% - Accent1 3 2 4 6 8 2" xfId="21882" xr:uid="{F1716CC5-A4D1-4151-9823-DE1977738297}"/>
    <cellStyle name="20% - Accent1 3 2 4 6 8 2 2" xfId="21883" xr:uid="{3EDCB34F-E310-4A3B-9E33-6B6FB752233C}"/>
    <cellStyle name="20% - Accent1 3 2 4 6 8 3" xfId="21884" xr:uid="{8812D4EB-77E9-4BD6-9CC9-6711CF2D12C4}"/>
    <cellStyle name="20% - Accent1 3 2 4 6 9" xfId="21885" xr:uid="{87F59FD0-DAEA-47D5-89BC-5072D7A1F4B2}"/>
    <cellStyle name="20% - Accent1 3 2 4 6 9 2" xfId="21886" xr:uid="{FC2AFEA3-4608-468B-AFF5-E5B3ABBBFE11}"/>
    <cellStyle name="20% - Accent1 3 2 4 7" xfId="21887" xr:uid="{93D9B3A5-9DB7-49B6-987B-488251294F41}"/>
    <cellStyle name="20% - Accent1 3 2 4 7 2" xfId="21888" xr:uid="{741877C6-5F1E-41FD-A060-32D0F2EC6E33}"/>
    <cellStyle name="20% - Accent1 3 2 4 7 2 2" xfId="21889" xr:uid="{F4CC19A1-7494-43FF-82A0-434D46C8C7B8}"/>
    <cellStyle name="20% - Accent1 3 2 4 7 2 2 2" xfId="21890" xr:uid="{E767D241-2F34-4916-A1A6-37A1E84D48B0}"/>
    <cellStyle name="20% - Accent1 3 2 4 7 2 2 2 2" xfId="21891" xr:uid="{64746353-2554-4E4A-9695-A6C40C1E6B7C}"/>
    <cellStyle name="20% - Accent1 3 2 4 7 2 2 3" xfId="21892" xr:uid="{E93DD8B1-2D66-44DA-B922-F3FCEB5313C5}"/>
    <cellStyle name="20% - Accent1 3 2 4 7 2 3" xfId="21893" xr:uid="{835E281C-4E72-4B75-95CB-B80BACC5BF8A}"/>
    <cellStyle name="20% - Accent1 3 2 4 7 2 3 2" xfId="21894" xr:uid="{DE56F549-1E86-4D9D-B96B-57C2C27E0624}"/>
    <cellStyle name="20% - Accent1 3 2 4 7 2 4" xfId="21895" xr:uid="{B76DB1BE-003C-4D20-8B46-CA973FA2304F}"/>
    <cellStyle name="20% - Accent1 3 2 4 7 3" xfId="21896" xr:uid="{E6F989F9-2C76-455D-956E-1B0BE850B549}"/>
    <cellStyle name="20% - Accent1 3 2 4 7 3 2" xfId="21897" xr:uid="{AAA993BB-CF56-47A7-B893-6C9B5551CD7B}"/>
    <cellStyle name="20% - Accent1 3 2 4 7 3 2 2" xfId="21898" xr:uid="{650CB54A-3FD3-4F92-99E7-BEAF29E3E0EB}"/>
    <cellStyle name="20% - Accent1 3 2 4 7 3 2 2 2" xfId="21899" xr:uid="{38FFEF94-5C51-4ADB-9008-04C8E65B420E}"/>
    <cellStyle name="20% - Accent1 3 2 4 7 3 2 3" xfId="21900" xr:uid="{EA1F63F7-D5A4-415D-B14B-B42BCC3C7E8A}"/>
    <cellStyle name="20% - Accent1 3 2 4 7 3 3" xfId="21901" xr:uid="{017B4270-12F7-4CEA-859E-B1FAEC30D1DF}"/>
    <cellStyle name="20% - Accent1 3 2 4 7 3 3 2" xfId="21902" xr:uid="{0CD531B7-EB32-4B3A-B76B-D30F9A1CE19F}"/>
    <cellStyle name="20% - Accent1 3 2 4 7 3 4" xfId="21903" xr:uid="{FF7D7BC2-4061-421E-A395-4FF234AC705E}"/>
    <cellStyle name="20% - Accent1 3 2 4 7 4" xfId="21904" xr:uid="{452B7420-ECEF-4A8B-A680-6947ACC8F5C9}"/>
    <cellStyle name="20% - Accent1 3 2 4 7 4 2" xfId="21905" xr:uid="{C99F6E70-577E-4745-B8BD-1BCBAD4296F6}"/>
    <cellStyle name="20% - Accent1 3 2 4 7 4 2 2" xfId="21906" xr:uid="{E779F0E0-9E47-4569-A73A-CDF4571294F4}"/>
    <cellStyle name="20% - Accent1 3 2 4 7 4 2 2 2" xfId="21907" xr:uid="{6DEC181E-4741-4269-B941-643DF8B3C119}"/>
    <cellStyle name="20% - Accent1 3 2 4 7 4 2 3" xfId="21908" xr:uid="{01AF2F7B-B5EA-41C9-9D82-346B04C2C4A1}"/>
    <cellStyle name="20% - Accent1 3 2 4 7 4 3" xfId="21909" xr:uid="{D82EEDD5-0716-41DF-B432-1095F64F214F}"/>
    <cellStyle name="20% - Accent1 3 2 4 7 4 3 2" xfId="21910" xr:uid="{37555791-73AB-4DFD-AEC6-3B8037655A0A}"/>
    <cellStyle name="20% - Accent1 3 2 4 7 4 4" xfId="21911" xr:uid="{490489DB-3EAE-4BB8-BF1B-2BE4331D7209}"/>
    <cellStyle name="20% - Accent1 3 2 4 7 5" xfId="21912" xr:uid="{1BAE6936-E354-4B64-8FA2-210FAFDE6CB0}"/>
    <cellStyle name="20% - Accent1 3 2 4 7 5 2" xfId="21913" xr:uid="{C52D39E8-62AA-4E4C-A453-7443640A65CD}"/>
    <cellStyle name="20% - Accent1 3 2 4 7 5 2 2" xfId="21914" xr:uid="{4DB4BD22-55A6-4AFC-B9E9-27FABC64FDDD}"/>
    <cellStyle name="20% - Accent1 3 2 4 7 5 3" xfId="21915" xr:uid="{A73C2B1C-3C2C-4674-B676-22A143A5D144}"/>
    <cellStyle name="20% - Accent1 3 2 4 7 6" xfId="21916" xr:uid="{8A78F6FD-0769-4428-A629-4E94EDF3F43D}"/>
    <cellStyle name="20% - Accent1 3 2 4 7 6 2" xfId="21917" xr:uid="{D67EA95B-3212-4B75-BE72-55F8B39C175F}"/>
    <cellStyle name="20% - Accent1 3 2 4 7 6 2 2" xfId="21918" xr:uid="{5F3BEC83-BABA-4C85-A4D9-2F16C9A1894A}"/>
    <cellStyle name="20% - Accent1 3 2 4 7 6 3" xfId="21919" xr:uid="{88E39C1B-E334-4A6C-AAC3-7CEDDC9DFE70}"/>
    <cellStyle name="20% - Accent1 3 2 4 7 7" xfId="21920" xr:uid="{A751F18C-AA20-4BB8-8E41-05B63E544417}"/>
    <cellStyle name="20% - Accent1 3 2 4 7 7 2" xfId="21921" xr:uid="{06D1A6BD-E999-4AF2-9076-C135E5DD475C}"/>
    <cellStyle name="20% - Accent1 3 2 4 7 8" xfId="21922" xr:uid="{48A17C01-9605-432C-B39D-02D520EB0076}"/>
    <cellStyle name="20% - Accent1 3 2 4 7 8 2" xfId="21923" xr:uid="{2EA27AB9-AA08-471D-B1B0-599BCD4333AF}"/>
    <cellStyle name="20% - Accent1 3 2 4 7 9" xfId="21924" xr:uid="{89F89585-AAC0-43C7-B7D6-19E9E99FAA27}"/>
    <cellStyle name="20% - Accent1 3 2 4 8" xfId="21925" xr:uid="{3C4DA900-8C04-4809-BFAF-E80BEFCB3FEF}"/>
    <cellStyle name="20% - Accent1 3 2 4 8 2" xfId="21926" xr:uid="{FC88A7BB-4CF8-4A51-8508-60C1ED4FEA36}"/>
    <cellStyle name="20% - Accent1 3 2 4 8 2 2" xfId="21927" xr:uid="{2EDBE84D-ABCA-4222-8FA2-392CFF19F015}"/>
    <cellStyle name="20% - Accent1 3 2 4 8 2 2 2" xfId="21928" xr:uid="{E2A231E5-D472-4BEA-A537-418E0F371139}"/>
    <cellStyle name="20% - Accent1 3 2 4 8 2 2 2 2" xfId="21929" xr:uid="{B0782EA7-4875-44DD-BEDE-7A53F56C5FF6}"/>
    <cellStyle name="20% - Accent1 3 2 4 8 2 2 3" xfId="21930" xr:uid="{D8864BB4-BF7E-4F80-A1EE-02C0A443ABA8}"/>
    <cellStyle name="20% - Accent1 3 2 4 8 2 3" xfId="21931" xr:uid="{6839D2A3-FCF9-4EE6-BAD5-36ADE15053FF}"/>
    <cellStyle name="20% - Accent1 3 2 4 8 2 3 2" xfId="21932" xr:uid="{D58F47EB-CD4D-45DB-B529-C1E4A9D49BBF}"/>
    <cellStyle name="20% - Accent1 3 2 4 8 2 4" xfId="21933" xr:uid="{764F1CF8-922F-460C-82B5-CC53A6CD737F}"/>
    <cellStyle name="20% - Accent1 3 2 4 8 3" xfId="21934" xr:uid="{315AA7CE-B027-4180-A965-E74957AACA38}"/>
    <cellStyle name="20% - Accent1 3 2 4 8 3 2" xfId="21935" xr:uid="{DC9CED13-3124-415C-BABB-ADCF9B23BA7A}"/>
    <cellStyle name="20% - Accent1 3 2 4 8 3 2 2" xfId="21936" xr:uid="{52CD9530-576A-48F4-934C-5EA8D4F5FA07}"/>
    <cellStyle name="20% - Accent1 3 2 4 8 3 2 2 2" xfId="21937" xr:uid="{FC45C12A-DCBD-4226-B325-2F14783A4ADF}"/>
    <cellStyle name="20% - Accent1 3 2 4 8 3 2 3" xfId="21938" xr:uid="{562601C0-FA27-44FA-A320-D8CEB22D7840}"/>
    <cellStyle name="20% - Accent1 3 2 4 8 3 3" xfId="21939" xr:uid="{95650330-6C12-4053-855E-E03F94399F02}"/>
    <cellStyle name="20% - Accent1 3 2 4 8 3 3 2" xfId="21940" xr:uid="{B78AE5AC-550D-4075-B876-AC29663E129B}"/>
    <cellStyle name="20% - Accent1 3 2 4 8 3 4" xfId="21941" xr:uid="{3A7B1B24-B462-4EBB-BF7E-89FC9D0783FA}"/>
    <cellStyle name="20% - Accent1 3 2 4 8 4" xfId="21942" xr:uid="{09ECC38A-DCE7-4DF7-BBEC-7EC9A05CA189}"/>
    <cellStyle name="20% - Accent1 3 2 4 8 4 2" xfId="21943" xr:uid="{D10960E9-5BCB-440D-9324-F08611FA63EC}"/>
    <cellStyle name="20% - Accent1 3 2 4 8 4 2 2" xfId="21944" xr:uid="{27A35C68-AA22-4CE9-BD36-3921B95AE054}"/>
    <cellStyle name="20% - Accent1 3 2 4 8 4 2 2 2" xfId="21945" xr:uid="{F6729C8F-68FE-4CFB-8501-743068013A17}"/>
    <cellStyle name="20% - Accent1 3 2 4 8 4 2 3" xfId="21946" xr:uid="{5EAE12FC-0D0D-4BA8-A07C-47C0AB44DFE0}"/>
    <cellStyle name="20% - Accent1 3 2 4 8 4 3" xfId="21947" xr:uid="{5614BC7A-28E2-4684-A77C-E695F95DA302}"/>
    <cellStyle name="20% - Accent1 3 2 4 8 4 3 2" xfId="21948" xr:uid="{65972D23-528F-4434-BABF-C7EB73E7C6BA}"/>
    <cellStyle name="20% - Accent1 3 2 4 8 4 4" xfId="21949" xr:uid="{6AC0B3FC-A150-4244-B04B-D737AAD9E583}"/>
    <cellStyle name="20% - Accent1 3 2 4 8 5" xfId="21950" xr:uid="{10BF1C98-DB85-4C29-B910-770471F045BB}"/>
    <cellStyle name="20% - Accent1 3 2 4 8 5 2" xfId="21951" xr:uid="{68A442D6-91DE-417A-B8E2-C13E9FFD07E2}"/>
    <cellStyle name="20% - Accent1 3 2 4 8 5 2 2" xfId="21952" xr:uid="{24AF5303-3CEA-4945-9BF7-D61A98986D32}"/>
    <cellStyle name="20% - Accent1 3 2 4 8 5 3" xfId="21953" xr:uid="{3362C99D-8226-4CD5-8AA7-10D184D5C940}"/>
    <cellStyle name="20% - Accent1 3 2 4 8 6" xfId="21954" xr:uid="{5D61576C-C0B8-4E52-90EC-3CE04303D65F}"/>
    <cellStyle name="20% - Accent1 3 2 4 8 6 2" xfId="21955" xr:uid="{7D3818BB-F58F-4FD2-800C-C8E372CEF57C}"/>
    <cellStyle name="20% - Accent1 3 2 4 8 6 2 2" xfId="21956" xr:uid="{908B97ED-F10B-40E0-BF6E-40A6A8F4F468}"/>
    <cellStyle name="20% - Accent1 3 2 4 8 6 3" xfId="21957" xr:uid="{F02F5701-707C-47B3-8C0C-B80D25E82BB1}"/>
    <cellStyle name="20% - Accent1 3 2 4 8 7" xfId="21958" xr:uid="{F7602640-4C26-4605-9A6E-E90DAD1677F6}"/>
    <cellStyle name="20% - Accent1 3 2 4 8 7 2" xfId="21959" xr:uid="{A75D1D97-FD72-4079-B0B9-C0326F953482}"/>
    <cellStyle name="20% - Accent1 3 2 4 8 8" xfId="21960" xr:uid="{1805D9E8-92D5-4EF5-8D22-0BA3D7BA3F7A}"/>
    <cellStyle name="20% - Accent1 3 2 4 8 8 2" xfId="21961" xr:uid="{501A75CC-3DE8-4C4F-9349-8B42352BF35D}"/>
    <cellStyle name="20% - Accent1 3 2 4 8 9" xfId="21962" xr:uid="{1A96DEBA-B9C5-480F-9995-D0679B975520}"/>
    <cellStyle name="20% - Accent1 3 2 4 9" xfId="21963" xr:uid="{8A02D54F-BBC1-4BF4-8C65-1659EB15CAA5}"/>
    <cellStyle name="20% - Accent1 3 2 4 9 2" xfId="21964" xr:uid="{7375FC11-DCA2-44E6-8AC8-D22F037B9331}"/>
    <cellStyle name="20% - Accent1 3 2 4 9 2 2" xfId="21965" xr:uid="{39E5F89C-B98F-443E-A45D-75562CFE764F}"/>
    <cellStyle name="20% - Accent1 3 2 4 9 2 2 2" xfId="21966" xr:uid="{558B55C9-3BE1-4753-8A63-86FCB3EB2ACD}"/>
    <cellStyle name="20% - Accent1 3 2 4 9 2 3" xfId="21967" xr:uid="{8113B73B-2593-435F-B8F2-286C90179FD9}"/>
    <cellStyle name="20% - Accent1 3 2 4 9 3" xfId="21968" xr:uid="{D60527C7-9C8A-495F-B875-85FEC2AAA2DE}"/>
    <cellStyle name="20% - Accent1 3 2 4 9 3 2" xfId="21969" xr:uid="{C1E302AC-1390-423A-A73E-5736F9A25B5C}"/>
    <cellStyle name="20% - Accent1 3 2 4 9 4" xfId="21970" xr:uid="{F6587C63-665E-4A66-9D52-7137DB313625}"/>
    <cellStyle name="20% - Accent1 3 2 5" xfId="21971" xr:uid="{E013BC0C-9368-431B-B5BC-2EF1A53E8778}"/>
    <cellStyle name="20% - Accent1 3 2 5 10" xfId="21972" xr:uid="{A06BEEF5-51E0-4023-9F8A-662FF0A35601}"/>
    <cellStyle name="20% - Accent1 3 2 5 10 2" xfId="21973" xr:uid="{BAF5FF63-9AC9-495B-B493-CF2941FB320D}"/>
    <cellStyle name="20% - Accent1 3 2 5 10 2 2" xfId="21974" xr:uid="{6B137E99-195D-43B8-AAE0-0D60095225CE}"/>
    <cellStyle name="20% - Accent1 3 2 5 10 2 2 2" xfId="21975" xr:uid="{9780E631-CC6C-4155-8041-709BB4C61630}"/>
    <cellStyle name="20% - Accent1 3 2 5 10 2 3" xfId="21976" xr:uid="{E1488777-4A47-44B5-B1D3-1FD3A3913E1F}"/>
    <cellStyle name="20% - Accent1 3 2 5 10 3" xfId="21977" xr:uid="{25FEC308-C32E-49CD-BC28-024F55CD1318}"/>
    <cellStyle name="20% - Accent1 3 2 5 10 3 2" xfId="21978" xr:uid="{AFF0A4A5-6043-4BC2-B8EF-9FF9909B2675}"/>
    <cellStyle name="20% - Accent1 3 2 5 10 4" xfId="21979" xr:uid="{EB944E38-389C-4DD1-A921-F88E6412D09B}"/>
    <cellStyle name="20% - Accent1 3 2 5 11" xfId="21980" xr:uid="{55F52984-2D76-4E96-A694-88A97D942136}"/>
    <cellStyle name="20% - Accent1 3 2 5 11 2" xfId="21981" xr:uid="{211E3CDE-5864-43FF-8D0A-05FA82C32581}"/>
    <cellStyle name="20% - Accent1 3 2 5 11 2 2" xfId="21982" xr:uid="{F8789695-503C-4310-8FD5-C03406103FC1}"/>
    <cellStyle name="20% - Accent1 3 2 5 11 3" xfId="21983" xr:uid="{2659C587-4D5C-41D6-844D-EC575F695066}"/>
    <cellStyle name="20% - Accent1 3 2 5 12" xfId="21984" xr:uid="{F0153ED0-5CF2-435A-8707-A3DE8D543672}"/>
    <cellStyle name="20% - Accent1 3 2 5 12 2" xfId="21985" xr:uid="{0E8D6BBE-E46A-4F17-A46F-599A788D94E4}"/>
    <cellStyle name="20% - Accent1 3 2 5 12 2 2" xfId="21986" xr:uid="{C3C46BCE-CDE7-45A2-AEB7-A03252334896}"/>
    <cellStyle name="20% - Accent1 3 2 5 12 3" xfId="21987" xr:uid="{F0E52999-C3A5-456D-BC0D-C146180DC87E}"/>
    <cellStyle name="20% - Accent1 3 2 5 13" xfId="21988" xr:uid="{C763B61A-B3B4-4F3A-B615-6DE11AE15BD7}"/>
    <cellStyle name="20% - Accent1 3 2 5 13 2" xfId="21989" xr:uid="{DF9E7C46-4BAD-43BB-9B4F-BC2A539218AF}"/>
    <cellStyle name="20% - Accent1 3 2 5 14" xfId="21990" xr:uid="{69C3CE23-BA4B-4A8F-A015-2B0D211C9AAB}"/>
    <cellStyle name="20% - Accent1 3 2 5 14 2" xfId="21991" xr:uid="{1A878AF4-78CE-4E02-ADD1-204E29B8A511}"/>
    <cellStyle name="20% - Accent1 3 2 5 15" xfId="21992" xr:uid="{1D9D83D9-A6B3-4361-AB71-A8E230A4C758}"/>
    <cellStyle name="20% - Accent1 3 2 5 2" xfId="21993" xr:uid="{9FEA8BF6-1D36-4D6D-A0E3-039653AADE2D}"/>
    <cellStyle name="20% - Accent1 3 2 5 2 10" xfId="21994" xr:uid="{4FA65A3B-3944-4086-A7D4-55EDD45D6C69}"/>
    <cellStyle name="20% - Accent1 3 2 5 2 10 2" xfId="21995" xr:uid="{811628B6-7431-42A7-A1E8-73B630CDD68D}"/>
    <cellStyle name="20% - Accent1 3 2 5 2 10 2 2" xfId="21996" xr:uid="{BDA6226F-2DD4-4713-967C-E71C27AA85F6}"/>
    <cellStyle name="20% - Accent1 3 2 5 2 10 3" xfId="21997" xr:uid="{FFA002D5-3BBB-49C6-89B2-11820139A7AC}"/>
    <cellStyle name="20% - Accent1 3 2 5 2 11" xfId="21998" xr:uid="{C6564777-114A-4D1E-82B1-4668689DA280}"/>
    <cellStyle name="20% - Accent1 3 2 5 2 11 2" xfId="21999" xr:uid="{CC54FF36-0B4F-4E37-B37F-B7A67F5828E1}"/>
    <cellStyle name="20% - Accent1 3 2 5 2 11 2 2" xfId="22000" xr:uid="{58A647B9-5FFB-44CA-8F12-D38E93BDCDF6}"/>
    <cellStyle name="20% - Accent1 3 2 5 2 11 3" xfId="22001" xr:uid="{68DF2B64-E5AF-4E03-8468-C78630D28CBB}"/>
    <cellStyle name="20% - Accent1 3 2 5 2 12" xfId="22002" xr:uid="{8FF88F41-12D8-4637-B83C-FAD0A194DB5B}"/>
    <cellStyle name="20% - Accent1 3 2 5 2 12 2" xfId="22003" xr:uid="{22D63DB6-CF3B-4420-9567-EF4F6C0CCBDE}"/>
    <cellStyle name="20% - Accent1 3 2 5 2 13" xfId="22004" xr:uid="{7A0E82BA-C36D-421F-8170-942825A0E399}"/>
    <cellStyle name="20% - Accent1 3 2 5 2 13 2" xfId="22005" xr:uid="{2DAF5CEC-BBB2-4526-A4C8-813ADCCEAABF}"/>
    <cellStyle name="20% - Accent1 3 2 5 2 14" xfId="22006" xr:uid="{2AC16A35-14D0-4256-9FC1-6602456DDE2C}"/>
    <cellStyle name="20% - Accent1 3 2 5 2 2" xfId="22007" xr:uid="{C00377C8-1384-4220-A85A-3F9A530BA580}"/>
    <cellStyle name="20% - Accent1 3 2 5 2 2 10" xfId="22008" xr:uid="{5A79FF70-51A5-4CDE-B49D-AFD09A22D8B7}"/>
    <cellStyle name="20% - Accent1 3 2 5 2 2 10 2" xfId="22009" xr:uid="{EB1AF40F-48B5-4B7F-924F-717537FB3177}"/>
    <cellStyle name="20% - Accent1 3 2 5 2 2 11" xfId="22010" xr:uid="{D99D582F-8CE9-4167-BEE2-C0F46335C5A2}"/>
    <cellStyle name="20% - Accent1 3 2 5 2 2 2" xfId="22011" xr:uid="{A2C6C666-1E46-4EF7-BD60-B207B369B1C7}"/>
    <cellStyle name="20% - Accent1 3 2 5 2 2 2 2" xfId="22012" xr:uid="{2BB831A3-5126-4E58-A5AF-359CD36E27AA}"/>
    <cellStyle name="20% - Accent1 3 2 5 2 2 2 2 2" xfId="22013" xr:uid="{125C6A7B-3BED-434A-B780-F3D113BDEC56}"/>
    <cellStyle name="20% - Accent1 3 2 5 2 2 2 2 2 2" xfId="22014" xr:uid="{A87A0ABD-58F8-4AC9-A2BE-CE14D29FD810}"/>
    <cellStyle name="20% - Accent1 3 2 5 2 2 2 2 2 2 2" xfId="22015" xr:uid="{9FDAE36E-BE1D-4489-8A30-C2F6B652F616}"/>
    <cellStyle name="20% - Accent1 3 2 5 2 2 2 2 2 3" xfId="22016" xr:uid="{A8162E04-7C48-44A2-A0E4-408A7A373F76}"/>
    <cellStyle name="20% - Accent1 3 2 5 2 2 2 2 3" xfId="22017" xr:uid="{970A6287-78FE-4FB7-9E96-2A4DB96C0EEB}"/>
    <cellStyle name="20% - Accent1 3 2 5 2 2 2 2 3 2" xfId="22018" xr:uid="{1F8A6EF1-7232-4BE3-8376-F5059C4D43B1}"/>
    <cellStyle name="20% - Accent1 3 2 5 2 2 2 2 4" xfId="22019" xr:uid="{D2C80208-4799-4D78-AF8F-4670F99288A8}"/>
    <cellStyle name="20% - Accent1 3 2 5 2 2 2 3" xfId="22020" xr:uid="{54DE1B20-0C7F-40C4-B1E1-55A059319BA3}"/>
    <cellStyle name="20% - Accent1 3 2 5 2 2 2 3 2" xfId="22021" xr:uid="{E960FB29-17FF-4503-A3CF-5790F19BDF6D}"/>
    <cellStyle name="20% - Accent1 3 2 5 2 2 2 3 2 2" xfId="22022" xr:uid="{9B61CFEA-4A4E-4C04-B65B-71EC8CA883E5}"/>
    <cellStyle name="20% - Accent1 3 2 5 2 2 2 3 2 2 2" xfId="22023" xr:uid="{84BE5F30-03D0-4799-ADD5-3744A1600354}"/>
    <cellStyle name="20% - Accent1 3 2 5 2 2 2 3 2 3" xfId="22024" xr:uid="{E40E9554-2D5E-431E-B8B5-CC587B4AFA1F}"/>
    <cellStyle name="20% - Accent1 3 2 5 2 2 2 3 3" xfId="22025" xr:uid="{B42E3C5D-B678-4293-ADE9-FF4F3A61F6B8}"/>
    <cellStyle name="20% - Accent1 3 2 5 2 2 2 3 3 2" xfId="22026" xr:uid="{A9DF6544-83B4-42EF-A797-A09A320191C2}"/>
    <cellStyle name="20% - Accent1 3 2 5 2 2 2 3 4" xfId="22027" xr:uid="{4D4D20C4-799F-4D44-9025-40A16FE0C473}"/>
    <cellStyle name="20% - Accent1 3 2 5 2 2 2 4" xfId="22028" xr:uid="{689FE6BE-FA05-4AE7-85D0-19E2746524FB}"/>
    <cellStyle name="20% - Accent1 3 2 5 2 2 2 4 2" xfId="22029" xr:uid="{B4F8C9A6-226F-486A-871E-00C61D15E1B0}"/>
    <cellStyle name="20% - Accent1 3 2 5 2 2 2 4 2 2" xfId="22030" xr:uid="{A840F939-DDAE-4F7A-A72B-6FF3C4762ED7}"/>
    <cellStyle name="20% - Accent1 3 2 5 2 2 2 4 2 2 2" xfId="22031" xr:uid="{322E04A5-6A8D-403F-A329-E8BB9927DDCA}"/>
    <cellStyle name="20% - Accent1 3 2 5 2 2 2 4 2 3" xfId="22032" xr:uid="{58764523-8A32-479C-8EA9-5DE06E9AC210}"/>
    <cellStyle name="20% - Accent1 3 2 5 2 2 2 4 3" xfId="22033" xr:uid="{1FC6A50E-2C4C-4940-A948-D1CBC65F6CF1}"/>
    <cellStyle name="20% - Accent1 3 2 5 2 2 2 4 3 2" xfId="22034" xr:uid="{5BF03CA7-81C1-458E-BBC6-8DF4F5018BA3}"/>
    <cellStyle name="20% - Accent1 3 2 5 2 2 2 4 4" xfId="22035" xr:uid="{FEB4818F-F633-489B-98CF-B1860F5639A8}"/>
    <cellStyle name="20% - Accent1 3 2 5 2 2 2 5" xfId="22036" xr:uid="{BFCA1B14-71A3-462E-BEB0-0EA1888D45BA}"/>
    <cellStyle name="20% - Accent1 3 2 5 2 2 2 5 2" xfId="22037" xr:uid="{5A732010-4E78-480A-894F-4BE745A97BB1}"/>
    <cellStyle name="20% - Accent1 3 2 5 2 2 2 5 2 2" xfId="22038" xr:uid="{48651BA6-2E36-4128-8960-8ADC4889697F}"/>
    <cellStyle name="20% - Accent1 3 2 5 2 2 2 5 3" xfId="22039" xr:uid="{98F2C2AF-26AC-4572-8063-0DD02FC9CCEC}"/>
    <cellStyle name="20% - Accent1 3 2 5 2 2 2 6" xfId="22040" xr:uid="{4C789543-10C8-4644-8C21-5535805B5FB2}"/>
    <cellStyle name="20% - Accent1 3 2 5 2 2 2 6 2" xfId="22041" xr:uid="{248C33E1-7E94-4B48-A65E-1B0D08C3541A}"/>
    <cellStyle name="20% - Accent1 3 2 5 2 2 2 6 2 2" xfId="22042" xr:uid="{79C9F6D9-FA93-4FBC-BDFB-9938C6C280A7}"/>
    <cellStyle name="20% - Accent1 3 2 5 2 2 2 6 3" xfId="22043" xr:uid="{9FB44B97-BEFE-43A7-A715-C4931F435795}"/>
    <cellStyle name="20% - Accent1 3 2 5 2 2 2 7" xfId="22044" xr:uid="{9AD4B460-2B54-4660-A4D8-D9D3A8F1D5DF}"/>
    <cellStyle name="20% - Accent1 3 2 5 2 2 2 7 2" xfId="22045" xr:uid="{2F1180B3-AFE7-4D19-ACBD-E283C0C04734}"/>
    <cellStyle name="20% - Accent1 3 2 5 2 2 2 8" xfId="22046" xr:uid="{63B2AD82-7D9C-4FCC-9FC4-FB0F070DAF26}"/>
    <cellStyle name="20% - Accent1 3 2 5 2 2 2 8 2" xfId="22047" xr:uid="{2328D4CE-40E8-4DB0-866D-E35A6DAFC6F3}"/>
    <cellStyle name="20% - Accent1 3 2 5 2 2 2 9" xfId="22048" xr:uid="{8E807962-68A4-4269-A03B-7FEE4BE71E73}"/>
    <cellStyle name="20% - Accent1 3 2 5 2 2 3" xfId="22049" xr:uid="{DE77D45C-D9A9-454C-9B77-CFF2CC793E9F}"/>
    <cellStyle name="20% - Accent1 3 2 5 2 2 3 2" xfId="22050" xr:uid="{0358DA3D-3523-4808-B477-7AB6499DC3A6}"/>
    <cellStyle name="20% - Accent1 3 2 5 2 2 3 2 2" xfId="22051" xr:uid="{0E94E7B4-35E9-4FFF-BDD8-28DD5C257791}"/>
    <cellStyle name="20% - Accent1 3 2 5 2 2 3 2 2 2" xfId="22052" xr:uid="{3B22A0AA-89C9-4CDC-911D-8C2E5E7A6F2C}"/>
    <cellStyle name="20% - Accent1 3 2 5 2 2 3 2 2 2 2" xfId="22053" xr:uid="{48DA3A7E-0304-4465-9C5D-DF76DC48C933}"/>
    <cellStyle name="20% - Accent1 3 2 5 2 2 3 2 2 3" xfId="22054" xr:uid="{30A2B2E5-B566-4F19-B796-E9558F4B466A}"/>
    <cellStyle name="20% - Accent1 3 2 5 2 2 3 2 3" xfId="22055" xr:uid="{6F80D36D-4D7F-474D-BF71-4241E72C7A3C}"/>
    <cellStyle name="20% - Accent1 3 2 5 2 2 3 2 3 2" xfId="22056" xr:uid="{95E60948-9EFA-4C9F-A682-CF96AA156852}"/>
    <cellStyle name="20% - Accent1 3 2 5 2 2 3 2 4" xfId="22057" xr:uid="{8B739365-BEC6-4A1E-96C2-9062A6CFE0A3}"/>
    <cellStyle name="20% - Accent1 3 2 5 2 2 3 3" xfId="22058" xr:uid="{8511B740-4BB5-4F56-A622-A0136764D5A9}"/>
    <cellStyle name="20% - Accent1 3 2 5 2 2 3 3 2" xfId="22059" xr:uid="{FE1467DF-2B34-4748-90CB-8A368AC20B5D}"/>
    <cellStyle name="20% - Accent1 3 2 5 2 2 3 3 2 2" xfId="22060" xr:uid="{AE4015C7-90B3-49AF-B647-8DC1429F09EC}"/>
    <cellStyle name="20% - Accent1 3 2 5 2 2 3 3 2 2 2" xfId="22061" xr:uid="{3AC79D71-A3D7-4D6D-906A-FD401692E4DF}"/>
    <cellStyle name="20% - Accent1 3 2 5 2 2 3 3 2 3" xfId="22062" xr:uid="{16CFCE7C-1A20-4D1A-A63D-F9A433B0FEDD}"/>
    <cellStyle name="20% - Accent1 3 2 5 2 2 3 3 3" xfId="22063" xr:uid="{2F71801F-F770-4989-9B85-F122E11D223F}"/>
    <cellStyle name="20% - Accent1 3 2 5 2 2 3 3 3 2" xfId="22064" xr:uid="{5B815DEE-7D86-4583-BDF0-A082745AE4BB}"/>
    <cellStyle name="20% - Accent1 3 2 5 2 2 3 3 4" xfId="22065" xr:uid="{9135B2EB-8230-4ACC-B50C-696C72D04561}"/>
    <cellStyle name="20% - Accent1 3 2 5 2 2 3 4" xfId="22066" xr:uid="{26BC0B04-D833-4715-984E-86C316CD61AB}"/>
    <cellStyle name="20% - Accent1 3 2 5 2 2 3 4 2" xfId="22067" xr:uid="{A70ED86E-A878-4D83-A97D-E4A81F804965}"/>
    <cellStyle name="20% - Accent1 3 2 5 2 2 3 4 2 2" xfId="22068" xr:uid="{4878F42A-906B-47A0-89FD-B48E28D49E4D}"/>
    <cellStyle name="20% - Accent1 3 2 5 2 2 3 4 2 2 2" xfId="22069" xr:uid="{0D12860A-7A08-43D2-B5CB-52A3F41C8B78}"/>
    <cellStyle name="20% - Accent1 3 2 5 2 2 3 4 2 3" xfId="22070" xr:uid="{3BA09280-6412-4B63-8C0E-902C8435B287}"/>
    <cellStyle name="20% - Accent1 3 2 5 2 2 3 4 3" xfId="22071" xr:uid="{0D764EA8-030A-40A7-BD7E-57CBCDDE1CA9}"/>
    <cellStyle name="20% - Accent1 3 2 5 2 2 3 4 3 2" xfId="22072" xr:uid="{71D6373F-6CE9-4822-B36F-23AB4DC06E8C}"/>
    <cellStyle name="20% - Accent1 3 2 5 2 2 3 4 4" xfId="22073" xr:uid="{7E974B9A-CD5A-4F70-9E7E-87802380702F}"/>
    <cellStyle name="20% - Accent1 3 2 5 2 2 3 5" xfId="22074" xr:uid="{847AB08E-DD2C-4E18-9BA2-2077DF84EFA9}"/>
    <cellStyle name="20% - Accent1 3 2 5 2 2 3 5 2" xfId="22075" xr:uid="{F9B11133-1065-444B-B037-AE1020BD2EB0}"/>
    <cellStyle name="20% - Accent1 3 2 5 2 2 3 5 2 2" xfId="22076" xr:uid="{CCC719D5-72FA-4E6E-983B-D970E6E6F71E}"/>
    <cellStyle name="20% - Accent1 3 2 5 2 2 3 5 3" xfId="22077" xr:uid="{A4ECF586-0AC8-4689-B2DA-2FF35695AED9}"/>
    <cellStyle name="20% - Accent1 3 2 5 2 2 3 6" xfId="22078" xr:uid="{A00EB741-29FC-4626-A887-24EA28C353D5}"/>
    <cellStyle name="20% - Accent1 3 2 5 2 2 3 6 2" xfId="22079" xr:uid="{EBA02DBB-9462-4DB5-8407-C97B0060CA06}"/>
    <cellStyle name="20% - Accent1 3 2 5 2 2 3 6 2 2" xfId="22080" xr:uid="{5E8242B4-BC59-4261-82F5-B0F345318686}"/>
    <cellStyle name="20% - Accent1 3 2 5 2 2 3 6 3" xfId="22081" xr:uid="{3819886E-66D6-4C30-A5C1-661FB265546E}"/>
    <cellStyle name="20% - Accent1 3 2 5 2 2 3 7" xfId="22082" xr:uid="{39A931FE-8619-41F6-B0EC-F15151D6240E}"/>
    <cellStyle name="20% - Accent1 3 2 5 2 2 3 7 2" xfId="22083" xr:uid="{31F154A2-9BB2-4FE6-B212-366A87F6085C}"/>
    <cellStyle name="20% - Accent1 3 2 5 2 2 3 8" xfId="22084" xr:uid="{3D2D050F-CD67-411F-983D-87080C3F093B}"/>
    <cellStyle name="20% - Accent1 3 2 5 2 2 3 8 2" xfId="22085" xr:uid="{AE14F41A-9BF0-4B2A-A402-A567D19F2646}"/>
    <cellStyle name="20% - Accent1 3 2 5 2 2 3 9" xfId="22086" xr:uid="{2B60BEBE-5D43-4A87-AA11-C054FDBF17E1}"/>
    <cellStyle name="20% - Accent1 3 2 5 2 2 4" xfId="22087" xr:uid="{AD9EC923-1337-4F97-BA82-467D2FA80C5A}"/>
    <cellStyle name="20% - Accent1 3 2 5 2 2 4 2" xfId="22088" xr:uid="{E6834920-FB48-4AC7-AC4A-C9E1896101BF}"/>
    <cellStyle name="20% - Accent1 3 2 5 2 2 4 2 2" xfId="22089" xr:uid="{5D36BA18-1EFD-4A25-9BBD-7DB1745853AB}"/>
    <cellStyle name="20% - Accent1 3 2 5 2 2 4 2 2 2" xfId="22090" xr:uid="{D875589C-AC85-4041-A8AD-5438C1A3F2DC}"/>
    <cellStyle name="20% - Accent1 3 2 5 2 2 4 2 3" xfId="22091" xr:uid="{5BC9BA0F-CBC7-42FB-AA84-4B34FB7545DC}"/>
    <cellStyle name="20% - Accent1 3 2 5 2 2 4 3" xfId="22092" xr:uid="{D3C4D836-2B51-4E4D-8BAC-4A0215EC7412}"/>
    <cellStyle name="20% - Accent1 3 2 5 2 2 4 3 2" xfId="22093" xr:uid="{CD2D771B-958F-4F6A-8531-6CB1FDD9E67B}"/>
    <cellStyle name="20% - Accent1 3 2 5 2 2 4 4" xfId="22094" xr:uid="{39603C7D-064B-45E6-B195-E4EF50081C1F}"/>
    <cellStyle name="20% - Accent1 3 2 5 2 2 5" xfId="22095" xr:uid="{E6DE0302-9456-4002-9BC8-24AE61DFA969}"/>
    <cellStyle name="20% - Accent1 3 2 5 2 2 5 2" xfId="22096" xr:uid="{C2BC1581-F73B-46BF-AAE3-EED3AD455981}"/>
    <cellStyle name="20% - Accent1 3 2 5 2 2 5 2 2" xfId="22097" xr:uid="{AD883F30-C8BE-419C-B976-397B5B041F9B}"/>
    <cellStyle name="20% - Accent1 3 2 5 2 2 5 2 2 2" xfId="22098" xr:uid="{A826B2AF-6AF5-4DF3-894F-B731EE2294F0}"/>
    <cellStyle name="20% - Accent1 3 2 5 2 2 5 2 3" xfId="22099" xr:uid="{C0906715-0EFB-4260-B3AB-9D50781A21A7}"/>
    <cellStyle name="20% - Accent1 3 2 5 2 2 5 3" xfId="22100" xr:uid="{D47F319D-3EE8-430C-8985-4773AFB2A3BF}"/>
    <cellStyle name="20% - Accent1 3 2 5 2 2 5 3 2" xfId="22101" xr:uid="{E22BF37B-EF57-48E7-A0B8-7648E02978DF}"/>
    <cellStyle name="20% - Accent1 3 2 5 2 2 5 4" xfId="22102" xr:uid="{F894DCD2-BA45-4532-A8BB-0EED3D8F58CF}"/>
    <cellStyle name="20% - Accent1 3 2 5 2 2 6" xfId="22103" xr:uid="{E112C211-78BC-48FC-8C7C-4BF0633C8D5D}"/>
    <cellStyle name="20% - Accent1 3 2 5 2 2 6 2" xfId="22104" xr:uid="{ECE3E7C1-80C2-48E5-98A8-C94DB1BA88C8}"/>
    <cellStyle name="20% - Accent1 3 2 5 2 2 6 2 2" xfId="22105" xr:uid="{81DFBC3F-2F83-47DE-8E10-A0AF10C4CBB8}"/>
    <cellStyle name="20% - Accent1 3 2 5 2 2 6 2 2 2" xfId="22106" xr:uid="{77A72FBF-22B3-47A5-ACE3-67479CD6D9A3}"/>
    <cellStyle name="20% - Accent1 3 2 5 2 2 6 2 3" xfId="22107" xr:uid="{DA903135-1DC3-47C3-A92E-4D5823CD1786}"/>
    <cellStyle name="20% - Accent1 3 2 5 2 2 6 3" xfId="22108" xr:uid="{1306D657-3553-4739-BCB9-C0D183F6D6B4}"/>
    <cellStyle name="20% - Accent1 3 2 5 2 2 6 3 2" xfId="22109" xr:uid="{7E6F6C31-97EA-4F03-A64D-F080718EAB62}"/>
    <cellStyle name="20% - Accent1 3 2 5 2 2 6 4" xfId="22110" xr:uid="{7291206E-1C34-436F-880F-734D37A5D810}"/>
    <cellStyle name="20% - Accent1 3 2 5 2 2 7" xfId="22111" xr:uid="{98857BCC-5BD4-4539-AE4A-BD046EB70F71}"/>
    <cellStyle name="20% - Accent1 3 2 5 2 2 7 2" xfId="22112" xr:uid="{38DC0A87-CD8A-4EF0-8172-AEE6F77F089D}"/>
    <cellStyle name="20% - Accent1 3 2 5 2 2 7 2 2" xfId="22113" xr:uid="{71ED4C53-E8C4-4E6C-ABDB-DF524CB5DA7E}"/>
    <cellStyle name="20% - Accent1 3 2 5 2 2 7 3" xfId="22114" xr:uid="{A3772ECA-1961-4622-AB6C-4DD130A4785C}"/>
    <cellStyle name="20% - Accent1 3 2 5 2 2 8" xfId="22115" xr:uid="{49D4A272-666E-4A90-8F6B-8FCE8B4A212F}"/>
    <cellStyle name="20% - Accent1 3 2 5 2 2 8 2" xfId="22116" xr:uid="{C6DA6FD3-BA4E-464D-B66E-1578B197DE93}"/>
    <cellStyle name="20% - Accent1 3 2 5 2 2 8 2 2" xfId="22117" xr:uid="{FF7188DE-0930-40BC-AA04-36F499337F13}"/>
    <cellStyle name="20% - Accent1 3 2 5 2 2 8 3" xfId="22118" xr:uid="{C0FEF85E-CDA1-413C-A5F6-309CBD1D76F2}"/>
    <cellStyle name="20% - Accent1 3 2 5 2 2 9" xfId="22119" xr:uid="{FB30E154-A3CB-4F79-BF45-6E938F654117}"/>
    <cellStyle name="20% - Accent1 3 2 5 2 2 9 2" xfId="22120" xr:uid="{D211AA49-2A32-477F-934F-AE6C82186F92}"/>
    <cellStyle name="20% - Accent1 3 2 5 2 3" xfId="22121" xr:uid="{544DBB31-7FE7-4E2F-8C6F-46318DB614C6}"/>
    <cellStyle name="20% - Accent1 3 2 5 2 3 10" xfId="22122" xr:uid="{8140CD25-67AE-40DD-A7E0-DA30F531F82C}"/>
    <cellStyle name="20% - Accent1 3 2 5 2 3 10 2" xfId="22123" xr:uid="{63F0A44F-497A-4AF8-A321-30E1DCA02095}"/>
    <cellStyle name="20% - Accent1 3 2 5 2 3 11" xfId="22124" xr:uid="{C238C80B-428B-465C-8798-E99E1BDBB5AC}"/>
    <cellStyle name="20% - Accent1 3 2 5 2 3 2" xfId="22125" xr:uid="{AAC56EEE-E19B-4AD6-9CED-1664A4E40E73}"/>
    <cellStyle name="20% - Accent1 3 2 5 2 3 2 2" xfId="22126" xr:uid="{AA917F42-2586-42A2-A2BC-BCA972F15217}"/>
    <cellStyle name="20% - Accent1 3 2 5 2 3 2 2 2" xfId="22127" xr:uid="{8B24D5BB-5BAA-4C1C-B4CF-8DE24A61FB2C}"/>
    <cellStyle name="20% - Accent1 3 2 5 2 3 2 2 2 2" xfId="22128" xr:uid="{81D31CA4-75C6-4337-A2E8-356F63AFCFFE}"/>
    <cellStyle name="20% - Accent1 3 2 5 2 3 2 2 2 2 2" xfId="22129" xr:uid="{C2A08EFF-7CFD-4864-B73E-59F5164E9045}"/>
    <cellStyle name="20% - Accent1 3 2 5 2 3 2 2 2 3" xfId="22130" xr:uid="{44CB955E-B6A8-4F2B-BE26-9C4A876EFADE}"/>
    <cellStyle name="20% - Accent1 3 2 5 2 3 2 2 3" xfId="22131" xr:uid="{242975B9-C2B8-454B-B739-CDA69FAD67B0}"/>
    <cellStyle name="20% - Accent1 3 2 5 2 3 2 2 3 2" xfId="22132" xr:uid="{C1F2D8BE-8CF6-4FAA-8B3A-05CB2D5991D8}"/>
    <cellStyle name="20% - Accent1 3 2 5 2 3 2 2 4" xfId="22133" xr:uid="{F7EC7F70-CA5A-44D6-8BBB-F2C6147471E5}"/>
    <cellStyle name="20% - Accent1 3 2 5 2 3 2 3" xfId="22134" xr:uid="{65F8D093-1D1E-4F4A-A8C6-7710E9F671D2}"/>
    <cellStyle name="20% - Accent1 3 2 5 2 3 2 3 2" xfId="22135" xr:uid="{FEC1D569-80DB-444A-975F-D91C38A213FD}"/>
    <cellStyle name="20% - Accent1 3 2 5 2 3 2 3 2 2" xfId="22136" xr:uid="{DEC82418-848A-4801-B63D-A4989C090FEE}"/>
    <cellStyle name="20% - Accent1 3 2 5 2 3 2 3 2 2 2" xfId="22137" xr:uid="{AAB707D4-676D-42E7-A99A-FFBD98E6BA2E}"/>
    <cellStyle name="20% - Accent1 3 2 5 2 3 2 3 2 3" xfId="22138" xr:uid="{C7AE3350-A9DF-4A31-A40F-A20CA63107B9}"/>
    <cellStyle name="20% - Accent1 3 2 5 2 3 2 3 3" xfId="22139" xr:uid="{5F46CE0E-49A9-4144-ACF0-3A977B73E880}"/>
    <cellStyle name="20% - Accent1 3 2 5 2 3 2 3 3 2" xfId="22140" xr:uid="{1C2A13AB-DCCC-43D7-BA72-66C5119A9C0F}"/>
    <cellStyle name="20% - Accent1 3 2 5 2 3 2 3 4" xfId="22141" xr:uid="{A547B53A-D9A8-4880-9FEC-5118F8026462}"/>
    <cellStyle name="20% - Accent1 3 2 5 2 3 2 4" xfId="22142" xr:uid="{1251F2BC-7EE7-4A60-9BDB-2A36184DB41A}"/>
    <cellStyle name="20% - Accent1 3 2 5 2 3 2 4 2" xfId="22143" xr:uid="{F8D6EE75-1937-45FB-8FA4-A243835EB5A5}"/>
    <cellStyle name="20% - Accent1 3 2 5 2 3 2 4 2 2" xfId="22144" xr:uid="{E3B1B422-D672-4D11-AF27-03C36830FDDF}"/>
    <cellStyle name="20% - Accent1 3 2 5 2 3 2 4 2 2 2" xfId="22145" xr:uid="{31DBD115-FAFA-4827-9C4D-5D33FAFA35C5}"/>
    <cellStyle name="20% - Accent1 3 2 5 2 3 2 4 2 3" xfId="22146" xr:uid="{F94B5A41-D522-45F2-889A-ECE0C81A76FA}"/>
    <cellStyle name="20% - Accent1 3 2 5 2 3 2 4 3" xfId="22147" xr:uid="{353460FE-3C5E-4416-80EE-18169D970B21}"/>
    <cellStyle name="20% - Accent1 3 2 5 2 3 2 4 3 2" xfId="22148" xr:uid="{5AA6AC91-3E45-425B-812A-86045DEF167D}"/>
    <cellStyle name="20% - Accent1 3 2 5 2 3 2 4 4" xfId="22149" xr:uid="{2521EC49-82FA-4AF0-9446-931BC476F05B}"/>
    <cellStyle name="20% - Accent1 3 2 5 2 3 2 5" xfId="22150" xr:uid="{8E1E9559-FAC4-4EF1-A882-A76BFCCFDC8F}"/>
    <cellStyle name="20% - Accent1 3 2 5 2 3 2 5 2" xfId="22151" xr:uid="{4D80E4F1-47BE-4EA6-B9C4-9DD528829D9D}"/>
    <cellStyle name="20% - Accent1 3 2 5 2 3 2 5 2 2" xfId="22152" xr:uid="{2DA2FE88-38AA-4E84-8D4E-7E79B8CC11FE}"/>
    <cellStyle name="20% - Accent1 3 2 5 2 3 2 5 3" xfId="22153" xr:uid="{4AFDCD17-286C-4787-B1A4-E24357A339E7}"/>
    <cellStyle name="20% - Accent1 3 2 5 2 3 2 6" xfId="22154" xr:uid="{75A0133C-258E-4516-863C-7F167B5F49B1}"/>
    <cellStyle name="20% - Accent1 3 2 5 2 3 2 6 2" xfId="22155" xr:uid="{C28F481F-0C15-4D08-A00B-1505A8F357B0}"/>
    <cellStyle name="20% - Accent1 3 2 5 2 3 2 6 2 2" xfId="22156" xr:uid="{89418ECC-EC63-427A-9EC1-A29A03FFE42C}"/>
    <cellStyle name="20% - Accent1 3 2 5 2 3 2 6 3" xfId="22157" xr:uid="{2D05DEA6-0FE5-49F5-88ED-CB01A20347A4}"/>
    <cellStyle name="20% - Accent1 3 2 5 2 3 2 7" xfId="22158" xr:uid="{03FC24CA-414D-42A6-891B-F4A5749E36B4}"/>
    <cellStyle name="20% - Accent1 3 2 5 2 3 2 7 2" xfId="22159" xr:uid="{FC5363EC-047B-49F5-B904-2A2C72F852C8}"/>
    <cellStyle name="20% - Accent1 3 2 5 2 3 2 8" xfId="22160" xr:uid="{60C70638-E1ED-4C51-A5E1-4C9A320B3C0D}"/>
    <cellStyle name="20% - Accent1 3 2 5 2 3 2 8 2" xfId="22161" xr:uid="{412393CE-AACA-4F97-9B95-A10B2264C3A3}"/>
    <cellStyle name="20% - Accent1 3 2 5 2 3 2 9" xfId="22162" xr:uid="{25EEFFD7-5EEF-4806-8223-FC57005D5A83}"/>
    <cellStyle name="20% - Accent1 3 2 5 2 3 3" xfId="22163" xr:uid="{50695FBC-BFE0-4B32-9C12-4478264D4EFA}"/>
    <cellStyle name="20% - Accent1 3 2 5 2 3 3 2" xfId="22164" xr:uid="{8BCB06F2-5BD6-4FDF-BF86-12444C6AE80A}"/>
    <cellStyle name="20% - Accent1 3 2 5 2 3 3 2 2" xfId="22165" xr:uid="{8DBD2AA0-1534-483B-BDA0-53E319D0B1FE}"/>
    <cellStyle name="20% - Accent1 3 2 5 2 3 3 2 2 2" xfId="22166" xr:uid="{15486572-7AEE-4534-A7B3-2FB6FF2294CE}"/>
    <cellStyle name="20% - Accent1 3 2 5 2 3 3 2 2 2 2" xfId="22167" xr:uid="{753FFDD2-1EB6-496F-9462-9B0A6446A703}"/>
    <cellStyle name="20% - Accent1 3 2 5 2 3 3 2 2 3" xfId="22168" xr:uid="{808B1716-01AB-4A14-94B6-3D485C39D5C7}"/>
    <cellStyle name="20% - Accent1 3 2 5 2 3 3 2 3" xfId="22169" xr:uid="{F465B0C0-8DC3-463B-AA02-3B17E91D9507}"/>
    <cellStyle name="20% - Accent1 3 2 5 2 3 3 2 3 2" xfId="22170" xr:uid="{485FB90D-26F6-4AAA-BF5C-FCB27537EF20}"/>
    <cellStyle name="20% - Accent1 3 2 5 2 3 3 2 4" xfId="22171" xr:uid="{82475969-5626-4251-A510-CB2ADC408512}"/>
    <cellStyle name="20% - Accent1 3 2 5 2 3 3 3" xfId="22172" xr:uid="{F515315E-2B46-4CB6-BFF3-74EE2F5D9FBB}"/>
    <cellStyle name="20% - Accent1 3 2 5 2 3 3 3 2" xfId="22173" xr:uid="{FF3C78CC-9644-45D6-85E1-3A83006DA685}"/>
    <cellStyle name="20% - Accent1 3 2 5 2 3 3 3 2 2" xfId="22174" xr:uid="{AFBF2FAB-2B0B-494A-BAA3-40E289CCD7BA}"/>
    <cellStyle name="20% - Accent1 3 2 5 2 3 3 3 2 2 2" xfId="22175" xr:uid="{1A324241-2C1F-4076-B0B9-EA6B5F03EB84}"/>
    <cellStyle name="20% - Accent1 3 2 5 2 3 3 3 2 3" xfId="22176" xr:uid="{4CD75B83-E373-4EFD-9E13-D2468BE43274}"/>
    <cellStyle name="20% - Accent1 3 2 5 2 3 3 3 3" xfId="22177" xr:uid="{FD62A173-BC35-49AA-B77B-49D753D68BDF}"/>
    <cellStyle name="20% - Accent1 3 2 5 2 3 3 3 3 2" xfId="22178" xr:uid="{A0F27B17-C547-40FF-9C70-E6F3B8DD430B}"/>
    <cellStyle name="20% - Accent1 3 2 5 2 3 3 3 4" xfId="22179" xr:uid="{4FBF2150-301A-4787-8850-2DDBB62A242A}"/>
    <cellStyle name="20% - Accent1 3 2 5 2 3 3 4" xfId="22180" xr:uid="{3C036F76-5F3D-4836-AED4-4CFB42DD96BE}"/>
    <cellStyle name="20% - Accent1 3 2 5 2 3 3 4 2" xfId="22181" xr:uid="{7F3B3FBB-473C-45D7-AA4C-B25E9C06076C}"/>
    <cellStyle name="20% - Accent1 3 2 5 2 3 3 4 2 2" xfId="22182" xr:uid="{18ACEB34-2210-49A8-999C-BE4C49283CA7}"/>
    <cellStyle name="20% - Accent1 3 2 5 2 3 3 4 2 2 2" xfId="22183" xr:uid="{B626AD42-906A-4DD7-92BC-064C41614C6A}"/>
    <cellStyle name="20% - Accent1 3 2 5 2 3 3 4 2 3" xfId="22184" xr:uid="{97899865-BA41-4252-801F-E1A5B1F9A869}"/>
    <cellStyle name="20% - Accent1 3 2 5 2 3 3 4 3" xfId="22185" xr:uid="{3CCCE9FE-5BB2-4A11-BC97-FF4BF3C396CC}"/>
    <cellStyle name="20% - Accent1 3 2 5 2 3 3 4 3 2" xfId="22186" xr:uid="{7320A3EB-6A46-465E-AB0C-560BC04290E8}"/>
    <cellStyle name="20% - Accent1 3 2 5 2 3 3 4 4" xfId="22187" xr:uid="{5FD04FAC-80F8-4855-9ED8-76A75ED30961}"/>
    <cellStyle name="20% - Accent1 3 2 5 2 3 3 5" xfId="22188" xr:uid="{76BDC821-B83D-4483-B52B-9EDEBBF1B8BC}"/>
    <cellStyle name="20% - Accent1 3 2 5 2 3 3 5 2" xfId="22189" xr:uid="{7CFA0DC7-D64B-4B49-9668-D1FF293FC009}"/>
    <cellStyle name="20% - Accent1 3 2 5 2 3 3 5 2 2" xfId="22190" xr:uid="{DDC61F6D-B1F8-4418-84B9-A179962D7663}"/>
    <cellStyle name="20% - Accent1 3 2 5 2 3 3 5 3" xfId="22191" xr:uid="{7420AAEC-35D8-418A-82A0-AE99D0B872A2}"/>
    <cellStyle name="20% - Accent1 3 2 5 2 3 3 6" xfId="22192" xr:uid="{ADA10BE2-7733-481C-B768-210DF58CA928}"/>
    <cellStyle name="20% - Accent1 3 2 5 2 3 3 6 2" xfId="22193" xr:uid="{CE405C7D-AFDA-4E94-9878-0F1200246FCE}"/>
    <cellStyle name="20% - Accent1 3 2 5 2 3 3 6 2 2" xfId="22194" xr:uid="{5443EB79-0A8D-4465-966C-B334B2EA2D63}"/>
    <cellStyle name="20% - Accent1 3 2 5 2 3 3 6 3" xfId="22195" xr:uid="{87779AA5-B41D-4C71-842D-3A916C60E0AC}"/>
    <cellStyle name="20% - Accent1 3 2 5 2 3 3 7" xfId="22196" xr:uid="{7DBF3E4F-A5A3-4947-AFA9-FBB84F3609ED}"/>
    <cellStyle name="20% - Accent1 3 2 5 2 3 3 7 2" xfId="22197" xr:uid="{9765285A-8D9B-476D-B0EE-46386496ACB5}"/>
    <cellStyle name="20% - Accent1 3 2 5 2 3 3 8" xfId="22198" xr:uid="{51E00943-303E-49D5-9A77-E6D8D8ED0CC1}"/>
    <cellStyle name="20% - Accent1 3 2 5 2 3 3 8 2" xfId="22199" xr:uid="{85AA5D8D-F4F7-4755-BDD3-90F8E3D9F64A}"/>
    <cellStyle name="20% - Accent1 3 2 5 2 3 3 9" xfId="22200" xr:uid="{92B3A297-86C9-4D10-8605-C2FA7E24FA60}"/>
    <cellStyle name="20% - Accent1 3 2 5 2 3 4" xfId="22201" xr:uid="{467CF8FC-3752-4205-B5EE-0AA45D4F1FFD}"/>
    <cellStyle name="20% - Accent1 3 2 5 2 3 4 2" xfId="22202" xr:uid="{DD926C99-14C0-4F4E-A88B-674886A89235}"/>
    <cellStyle name="20% - Accent1 3 2 5 2 3 4 2 2" xfId="22203" xr:uid="{8CE4916E-1072-4F56-98FF-4F4FFBBB09E5}"/>
    <cellStyle name="20% - Accent1 3 2 5 2 3 4 2 2 2" xfId="22204" xr:uid="{7DAF08AA-4093-480B-9457-3C37601441BE}"/>
    <cellStyle name="20% - Accent1 3 2 5 2 3 4 2 3" xfId="22205" xr:uid="{27C8F32D-8AA5-488B-BF0B-53C778A608DF}"/>
    <cellStyle name="20% - Accent1 3 2 5 2 3 4 3" xfId="22206" xr:uid="{DF5B6238-B2B9-4AC1-9FD9-98DEDDE554EC}"/>
    <cellStyle name="20% - Accent1 3 2 5 2 3 4 3 2" xfId="22207" xr:uid="{26A44CE0-807B-4EF3-901E-DC709D262C22}"/>
    <cellStyle name="20% - Accent1 3 2 5 2 3 4 4" xfId="22208" xr:uid="{565806D9-3A1D-413B-85A8-AC2757C2BA96}"/>
    <cellStyle name="20% - Accent1 3 2 5 2 3 5" xfId="22209" xr:uid="{DA1EBE89-5463-4458-B0F5-2F7FDE5FE4D2}"/>
    <cellStyle name="20% - Accent1 3 2 5 2 3 5 2" xfId="22210" xr:uid="{9CEE4F59-6F5D-4864-995A-6E1FFB121F5B}"/>
    <cellStyle name="20% - Accent1 3 2 5 2 3 5 2 2" xfId="22211" xr:uid="{6B0D832F-7DB5-40C7-82BD-A130BE89348E}"/>
    <cellStyle name="20% - Accent1 3 2 5 2 3 5 2 2 2" xfId="22212" xr:uid="{EBEBC0A5-DC61-44CB-ACE4-684126D9BE37}"/>
    <cellStyle name="20% - Accent1 3 2 5 2 3 5 2 3" xfId="22213" xr:uid="{255FE2DE-3C44-4A1F-88D3-42AB97D07E93}"/>
    <cellStyle name="20% - Accent1 3 2 5 2 3 5 3" xfId="22214" xr:uid="{1B1FB5C0-7932-4B89-A521-E49BC5FC3352}"/>
    <cellStyle name="20% - Accent1 3 2 5 2 3 5 3 2" xfId="22215" xr:uid="{112B5599-F44F-4D98-B959-BC6ECC98A254}"/>
    <cellStyle name="20% - Accent1 3 2 5 2 3 5 4" xfId="22216" xr:uid="{AC648162-F12C-497C-BAE2-2CE1EE52CF5E}"/>
    <cellStyle name="20% - Accent1 3 2 5 2 3 6" xfId="22217" xr:uid="{938FC520-984A-4B57-AE51-365036A676B6}"/>
    <cellStyle name="20% - Accent1 3 2 5 2 3 6 2" xfId="22218" xr:uid="{8DF83D17-A0EE-4AD0-B210-FCC37E8B151D}"/>
    <cellStyle name="20% - Accent1 3 2 5 2 3 6 2 2" xfId="22219" xr:uid="{56789A07-BEE5-4699-BBE8-01FFD8520E0E}"/>
    <cellStyle name="20% - Accent1 3 2 5 2 3 6 2 2 2" xfId="22220" xr:uid="{72832171-561E-43F0-8DD7-D543E4817D44}"/>
    <cellStyle name="20% - Accent1 3 2 5 2 3 6 2 3" xfId="22221" xr:uid="{D779FC5B-DD18-4BAF-ADD1-D4301CB857CC}"/>
    <cellStyle name="20% - Accent1 3 2 5 2 3 6 3" xfId="22222" xr:uid="{BB1FF3A3-95DC-4136-B8D1-21DEF41A2F18}"/>
    <cellStyle name="20% - Accent1 3 2 5 2 3 6 3 2" xfId="22223" xr:uid="{591086A9-5246-4AF0-AF09-23DAE7B3326C}"/>
    <cellStyle name="20% - Accent1 3 2 5 2 3 6 4" xfId="22224" xr:uid="{65DA8D48-7BB8-4422-830C-89BB2E9EAFDF}"/>
    <cellStyle name="20% - Accent1 3 2 5 2 3 7" xfId="22225" xr:uid="{5C81F6D3-3502-4A3F-A167-093B366CDFF2}"/>
    <cellStyle name="20% - Accent1 3 2 5 2 3 7 2" xfId="22226" xr:uid="{B8A1884B-961C-40AB-903B-A92DDC595746}"/>
    <cellStyle name="20% - Accent1 3 2 5 2 3 7 2 2" xfId="22227" xr:uid="{245C546B-E99D-47E4-82F0-EAC086C2801A}"/>
    <cellStyle name="20% - Accent1 3 2 5 2 3 7 3" xfId="22228" xr:uid="{24CC466A-985D-4A09-BCF9-F2AA04389C5C}"/>
    <cellStyle name="20% - Accent1 3 2 5 2 3 8" xfId="22229" xr:uid="{EE4ACEE6-EBC5-4AD6-A6DC-309E9FF88F73}"/>
    <cellStyle name="20% - Accent1 3 2 5 2 3 8 2" xfId="22230" xr:uid="{BB3BE54E-7F97-4E61-95BF-1474DC307446}"/>
    <cellStyle name="20% - Accent1 3 2 5 2 3 8 2 2" xfId="22231" xr:uid="{5C1E9AC3-0698-40A1-BBD5-5340D946D03D}"/>
    <cellStyle name="20% - Accent1 3 2 5 2 3 8 3" xfId="22232" xr:uid="{B4407D3F-7FA3-4D71-BAE0-A30C96E38047}"/>
    <cellStyle name="20% - Accent1 3 2 5 2 3 9" xfId="22233" xr:uid="{D3C60348-9830-499F-99A6-2242D649F4F7}"/>
    <cellStyle name="20% - Accent1 3 2 5 2 3 9 2" xfId="22234" xr:uid="{59C06752-F77F-4D10-93AA-7AF4060C534F}"/>
    <cellStyle name="20% - Accent1 3 2 5 2 4" xfId="22235" xr:uid="{EEC64D1C-873D-4A8E-9C28-CEA21AB64E28}"/>
    <cellStyle name="20% - Accent1 3 2 5 2 4 10" xfId="22236" xr:uid="{B28D285D-F655-42F1-A621-487BDA9F6FDA}"/>
    <cellStyle name="20% - Accent1 3 2 5 2 4 10 2" xfId="22237" xr:uid="{69B05905-89FA-4A3B-8985-C5CC661A0655}"/>
    <cellStyle name="20% - Accent1 3 2 5 2 4 11" xfId="22238" xr:uid="{587B6B54-4D18-4506-A767-0FFD5ED39D08}"/>
    <cellStyle name="20% - Accent1 3 2 5 2 4 2" xfId="22239" xr:uid="{E8674C4D-BB55-4605-A002-AECE1A5E3725}"/>
    <cellStyle name="20% - Accent1 3 2 5 2 4 2 2" xfId="22240" xr:uid="{7614FFA0-2666-49A6-BF9C-E0A9FE24BCDB}"/>
    <cellStyle name="20% - Accent1 3 2 5 2 4 2 2 2" xfId="22241" xr:uid="{8593742E-25F2-46C2-9F69-EF195795E4FA}"/>
    <cellStyle name="20% - Accent1 3 2 5 2 4 2 2 2 2" xfId="22242" xr:uid="{9FF51C18-421F-4812-88A3-AC82991BD08A}"/>
    <cellStyle name="20% - Accent1 3 2 5 2 4 2 2 2 2 2" xfId="22243" xr:uid="{37CFB042-5BFA-4EEC-B378-789694EDB690}"/>
    <cellStyle name="20% - Accent1 3 2 5 2 4 2 2 2 3" xfId="22244" xr:uid="{A6C4FCA6-4ED2-4526-9A0E-24CD2CF1AA96}"/>
    <cellStyle name="20% - Accent1 3 2 5 2 4 2 2 3" xfId="22245" xr:uid="{B3632C23-F146-43F7-84EC-735561062331}"/>
    <cellStyle name="20% - Accent1 3 2 5 2 4 2 2 3 2" xfId="22246" xr:uid="{7AA0262A-8ED2-4A47-A28C-DCC11DB1F5F7}"/>
    <cellStyle name="20% - Accent1 3 2 5 2 4 2 2 4" xfId="22247" xr:uid="{AC277B23-E032-47BC-982F-A0DBFAB6A5B7}"/>
    <cellStyle name="20% - Accent1 3 2 5 2 4 2 3" xfId="22248" xr:uid="{5DA4042A-A351-4CE9-8083-8376D3F57554}"/>
    <cellStyle name="20% - Accent1 3 2 5 2 4 2 3 2" xfId="22249" xr:uid="{3E4D47F9-6D9D-41CD-A1F9-5787D38B31F0}"/>
    <cellStyle name="20% - Accent1 3 2 5 2 4 2 3 2 2" xfId="22250" xr:uid="{E6387A54-8EF4-4DA9-AFC7-C5FC412BC2DB}"/>
    <cellStyle name="20% - Accent1 3 2 5 2 4 2 3 2 2 2" xfId="22251" xr:uid="{E1D428B7-1035-4903-9F26-EB0245FEDAD6}"/>
    <cellStyle name="20% - Accent1 3 2 5 2 4 2 3 2 3" xfId="22252" xr:uid="{FD6F355C-0EED-42E6-8C41-C7804D336943}"/>
    <cellStyle name="20% - Accent1 3 2 5 2 4 2 3 3" xfId="22253" xr:uid="{614A7C4E-770A-4130-8B5F-EEE6B333C90B}"/>
    <cellStyle name="20% - Accent1 3 2 5 2 4 2 3 3 2" xfId="22254" xr:uid="{31A33CCD-8925-4232-97AA-CCA9AEC61CB9}"/>
    <cellStyle name="20% - Accent1 3 2 5 2 4 2 3 4" xfId="22255" xr:uid="{111F9264-B3E7-4CA4-91B6-1189D95647FA}"/>
    <cellStyle name="20% - Accent1 3 2 5 2 4 2 4" xfId="22256" xr:uid="{57323180-16AB-4AB3-A92C-2F9FB11E1190}"/>
    <cellStyle name="20% - Accent1 3 2 5 2 4 2 4 2" xfId="22257" xr:uid="{B7C7C68C-689A-4D6A-9DB1-ECB78CCD4405}"/>
    <cellStyle name="20% - Accent1 3 2 5 2 4 2 4 2 2" xfId="22258" xr:uid="{0D8611F8-FBAC-4A04-9FAF-D5BF05EF2825}"/>
    <cellStyle name="20% - Accent1 3 2 5 2 4 2 4 2 2 2" xfId="22259" xr:uid="{87B5BBC7-5F30-4749-B46C-60FCA5C9589C}"/>
    <cellStyle name="20% - Accent1 3 2 5 2 4 2 4 2 3" xfId="22260" xr:uid="{8BE52EB5-EC74-4058-9CDC-2EC1FAABA0C3}"/>
    <cellStyle name="20% - Accent1 3 2 5 2 4 2 4 3" xfId="22261" xr:uid="{27968550-7528-4D9B-B857-F2190C71E358}"/>
    <cellStyle name="20% - Accent1 3 2 5 2 4 2 4 3 2" xfId="22262" xr:uid="{5DF5C911-1147-4D19-A34B-BC6E572BA4E9}"/>
    <cellStyle name="20% - Accent1 3 2 5 2 4 2 4 4" xfId="22263" xr:uid="{C07F3B71-E7A4-4F45-A963-A1C05587DB4D}"/>
    <cellStyle name="20% - Accent1 3 2 5 2 4 2 5" xfId="22264" xr:uid="{46527CA0-641D-479C-A15F-0A41614EFEFF}"/>
    <cellStyle name="20% - Accent1 3 2 5 2 4 2 5 2" xfId="22265" xr:uid="{6E21F092-FFBE-4C8B-BCE8-02E86FD02393}"/>
    <cellStyle name="20% - Accent1 3 2 5 2 4 2 5 2 2" xfId="22266" xr:uid="{AF205816-8B9F-40FC-A47A-D8194ED36E93}"/>
    <cellStyle name="20% - Accent1 3 2 5 2 4 2 5 3" xfId="22267" xr:uid="{2E097D8D-605C-4EB2-8481-5AC04E3B0CCB}"/>
    <cellStyle name="20% - Accent1 3 2 5 2 4 2 6" xfId="22268" xr:uid="{2F97B1CE-5E0C-48D4-A868-4F0A97BF2476}"/>
    <cellStyle name="20% - Accent1 3 2 5 2 4 2 6 2" xfId="22269" xr:uid="{612659D0-9ACF-43DE-AFEF-56BAB87F9B27}"/>
    <cellStyle name="20% - Accent1 3 2 5 2 4 2 6 2 2" xfId="22270" xr:uid="{F0B9C462-D859-4C82-B5E3-59CF47B0A24A}"/>
    <cellStyle name="20% - Accent1 3 2 5 2 4 2 6 3" xfId="22271" xr:uid="{3B523D2D-3468-42D3-A9C5-74707090F0FE}"/>
    <cellStyle name="20% - Accent1 3 2 5 2 4 2 7" xfId="22272" xr:uid="{547307E9-E046-41AA-8822-306B6F9708D8}"/>
    <cellStyle name="20% - Accent1 3 2 5 2 4 2 7 2" xfId="22273" xr:uid="{D229979E-3D62-426F-BD4B-259EFAEC0D81}"/>
    <cellStyle name="20% - Accent1 3 2 5 2 4 2 8" xfId="22274" xr:uid="{F82E86D0-2360-49C6-9AA8-1DE792F7D491}"/>
    <cellStyle name="20% - Accent1 3 2 5 2 4 2 8 2" xfId="22275" xr:uid="{464E9038-AAD2-4D0D-A8ED-103F53773C3A}"/>
    <cellStyle name="20% - Accent1 3 2 5 2 4 2 9" xfId="22276" xr:uid="{A5CA1642-9127-44E0-8157-5CCD99261E13}"/>
    <cellStyle name="20% - Accent1 3 2 5 2 4 3" xfId="22277" xr:uid="{0F93BD4A-CAB6-4403-8C09-8C0485422132}"/>
    <cellStyle name="20% - Accent1 3 2 5 2 4 3 2" xfId="22278" xr:uid="{8A5CEE73-8D81-4268-92FE-CB81CA9E03C3}"/>
    <cellStyle name="20% - Accent1 3 2 5 2 4 3 2 2" xfId="22279" xr:uid="{FA93EDBA-5B0F-4DC7-90C0-365E910CD8E2}"/>
    <cellStyle name="20% - Accent1 3 2 5 2 4 3 2 2 2" xfId="22280" xr:uid="{30726013-071C-41C6-BDF9-491710EC98C6}"/>
    <cellStyle name="20% - Accent1 3 2 5 2 4 3 2 2 2 2" xfId="22281" xr:uid="{AA984279-2DE9-447C-9364-2C222B851C50}"/>
    <cellStyle name="20% - Accent1 3 2 5 2 4 3 2 2 3" xfId="22282" xr:uid="{93175DC5-E19C-48CB-8DD8-3B68E3E32933}"/>
    <cellStyle name="20% - Accent1 3 2 5 2 4 3 2 3" xfId="22283" xr:uid="{8E08E396-C376-4A2D-B6DC-7749B6E508D2}"/>
    <cellStyle name="20% - Accent1 3 2 5 2 4 3 2 3 2" xfId="22284" xr:uid="{5C730442-0124-4C9C-ADCC-5CDD8604B223}"/>
    <cellStyle name="20% - Accent1 3 2 5 2 4 3 2 4" xfId="22285" xr:uid="{0467E1FB-7A89-468D-B0E5-5EEB0F9605D8}"/>
    <cellStyle name="20% - Accent1 3 2 5 2 4 3 3" xfId="22286" xr:uid="{D93C381B-4629-4162-BEF8-18D90646F916}"/>
    <cellStyle name="20% - Accent1 3 2 5 2 4 3 3 2" xfId="22287" xr:uid="{EAFD821A-7C08-4243-A251-35A8C066EA39}"/>
    <cellStyle name="20% - Accent1 3 2 5 2 4 3 3 2 2" xfId="22288" xr:uid="{47B9AC1B-D8D2-4FB4-80F3-04054CB4ACC1}"/>
    <cellStyle name="20% - Accent1 3 2 5 2 4 3 3 2 2 2" xfId="22289" xr:uid="{F79AB318-F8E8-45CC-8BEA-CEC01BFFF431}"/>
    <cellStyle name="20% - Accent1 3 2 5 2 4 3 3 2 3" xfId="22290" xr:uid="{B00D21C0-8379-4D89-AE25-3AC7EE09E49C}"/>
    <cellStyle name="20% - Accent1 3 2 5 2 4 3 3 3" xfId="22291" xr:uid="{8A61222E-1151-41FB-867C-65697A47C49B}"/>
    <cellStyle name="20% - Accent1 3 2 5 2 4 3 3 3 2" xfId="22292" xr:uid="{37F4D3F3-F853-4AC1-B3EB-3564DF445179}"/>
    <cellStyle name="20% - Accent1 3 2 5 2 4 3 3 4" xfId="22293" xr:uid="{CCB3FC7A-5F5D-4374-A3BC-B3914E6B2BC6}"/>
    <cellStyle name="20% - Accent1 3 2 5 2 4 3 4" xfId="22294" xr:uid="{ABBC21C5-E5AE-41D7-8BAD-0ABC3DB695FA}"/>
    <cellStyle name="20% - Accent1 3 2 5 2 4 3 4 2" xfId="22295" xr:uid="{04F5721E-616F-4C11-8FDE-07B433AB80F6}"/>
    <cellStyle name="20% - Accent1 3 2 5 2 4 3 4 2 2" xfId="22296" xr:uid="{B5EB97B7-C09F-40BD-94F8-38CA3BD8DBC6}"/>
    <cellStyle name="20% - Accent1 3 2 5 2 4 3 4 2 2 2" xfId="22297" xr:uid="{6D17C50B-6D10-4800-86B4-84A4CFFAC1B1}"/>
    <cellStyle name="20% - Accent1 3 2 5 2 4 3 4 2 3" xfId="22298" xr:uid="{9512799A-C0A0-4C87-9447-FA0B3BE386A6}"/>
    <cellStyle name="20% - Accent1 3 2 5 2 4 3 4 3" xfId="22299" xr:uid="{2A732EA8-6BCC-440E-A7BB-A71C3126831C}"/>
    <cellStyle name="20% - Accent1 3 2 5 2 4 3 4 3 2" xfId="22300" xr:uid="{2A7A7242-826F-4F50-8D3E-924ABEB99E73}"/>
    <cellStyle name="20% - Accent1 3 2 5 2 4 3 4 4" xfId="22301" xr:uid="{AB14E843-6C0B-4FCA-95B5-09F888B369D8}"/>
    <cellStyle name="20% - Accent1 3 2 5 2 4 3 5" xfId="22302" xr:uid="{5108465F-8A53-4C2B-A2CD-07B736B4FBC3}"/>
    <cellStyle name="20% - Accent1 3 2 5 2 4 3 5 2" xfId="22303" xr:uid="{27A22465-5CDF-4677-A667-6F090FE7E26E}"/>
    <cellStyle name="20% - Accent1 3 2 5 2 4 3 5 2 2" xfId="22304" xr:uid="{B5159E8F-7FCA-4E30-A049-88AEA1F8AAE4}"/>
    <cellStyle name="20% - Accent1 3 2 5 2 4 3 5 3" xfId="22305" xr:uid="{9BE888C7-17CA-4D0E-8F8C-BAE323FFEBFD}"/>
    <cellStyle name="20% - Accent1 3 2 5 2 4 3 6" xfId="22306" xr:uid="{C7DE19EC-0369-405F-8B32-4CF15B5B1ECC}"/>
    <cellStyle name="20% - Accent1 3 2 5 2 4 3 6 2" xfId="22307" xr:uid="{225CED78-5486-4210-80F3-DED30CA4883F}"/>
    <cellStyle name="20% - Accent1 3 2 5 2 4 3 6 2 2" xfId="22308" xr:uid="{1704DD3B-ED4B-4BB2-BE50-83411FFFF426}"/>
    <cellStyle name="20% - Accent1 3 2 5 2 4 3 6 3" xfId="22309" xr:uid="{3165751F-D9FB-4D65-B018-1F35648A0D25}"/>
    <cellStyle name="20% - Accent1 3 2 5 2 4 3 7" xfId="22310" xr:uid="{97E02CCA-992A-44E5-B7A6-13F69C59A229}"/>
    <cellStyle name="20% - Accent1 3 2 5 2 4 3 7 2" xfId="22311" xr:uid="{59AB40C5-6776-468D-847C-0D856C176C8D}"/>
    <cellStyle name="20% - Accent1 3 2 5 2 4 3 8" xfId="22312" xr:uid="{9887B011-7F7F-4A43-8F82-488971DC1148}"/>
    <cellStyle name="20% - Accent1 3 2 5 2 4 3 8 2" xfId="22313" xr:uid="{A531B7B0-24E5-4DCB-B5E1-1F325318A86A}"/>
    <cellStyle name="20% - Accent1 3 2 5 2 4 3 9" xfId="22314" xr:uid="{E328B6CE-168A-40E5-9E61-A00375618C5E}"/>
    <cellStyle name="20% - Accent1 3 2 5 2 4 4" xfId="22315" xr:uid="{9C799779-C393-44D3-A8B7-0A57645379C8}"/>
    <cellStyle name="20% - Accent1 3 2 5 2 4 4 2" xfId="22316" xr:uid="{5A089D33-5111-4B0D-8CC9-6553097522D3}"/>
    <cellStyle name="20% - Accent1 3 2 5 2 4 4 2 2" xfId="22317" xr:uid="{60664507-8466-491D-B756-5707613EE5B3}"/>
    <cellStyle name="20% - Accent1 3 2 5 2 4 4 2 2 2" xfId="22318" xr:uid="{9534D94A-8D17-4905-A23B-B2F1A8E34DEC}"/>
    <cellStyle name="20% - Accent1 3 2 5 2 4 4 2 3" xfId="22319" xr:uid="{17A30B17-0A33-4D4E-AFF9-C58A00DAEDD7}"/>
    <cellStyle name="20% - Accent1 3 2 5 2 4 4 3" xfId="22320" xr:uid="{071C3196-BBF2-432B-80EF-78417EEB4B41}"/>
    <cellStyle name="20% - Accent1 3 2 5 2 4 4 3 2" xfId="22321" xr:uid="{E80E64EA-4C76-4AA0-AE09-2EDE5A6D1DAA}"/>
    <cellStyle name="20% - Accent1 3 2 5 2 4 4 4" xfId="22322" xr:uid="{731FAA11-AF10-48E9-8907-53946264808F}"/>
    <cellStyle name="20% - Accent1 3 2 5 2 4 5" xfId="22323" xr:uid="{2EA8DF28-1B19-400E-89F9-D1642DFC008D}"/>
    <cellStyle name="20% - Accent1 3 2 5 2 4 5 2" xfId="22324" xr:uid="{59E716AA-3F7F-4FC2-98E2-CA840189FB91}"/>
    <cellStyle name="20% - Accent1 3 2 5 2 4 5 2 2" xfId="22325" xr:uid="{29594A66-F812-4B6B-BD1F-A31640D8D382}"/>
    <cellStyle name="20% - Accent1 3 2 5 2 4 5 2 2 2" xfId="22326" xr:uid="{7053746E-9C4A-4092-8794-F42FC9B88BFF}"/>
    <cellStyle name="20% - Accent1 3 2 5 2 4 5 2 3" xfId="22327" xr:uid="{DB175790-46C2-49C3-BA87-C1E37FAA4ABC}"/>
    <cellStyle name="20% - Accent1 3 2 5 2 4 5 3" xfId="22328" xr:uid="{4A2DD088-CCB6-4D58-AAA9-2829E93DB66D}"/>
    <cellStyle name="20% - Accent1 3 2 5 2 4 5 3 2" xfId="22329" xr:uid="{A07198FA-3938-4A0C-AF7D-ACA366847E1F}"/>
    <cellStyle name="20% - Accent1 3 2 5 2 4 5 4" xfId="22330" xr:uid="{06B3A6DB-FB33-4E97-B5D7-473BF65CEC83}"/>
    <cellStyle name="20% - Accent1 3 2 5 2 4 6" xfId="22331" xr:uid="{21E45F1B-07D3-4C81-9695-CC2F5D647BF1}"/>
    <cellStyle name="20% - Accent1 3 2 5 2 4 6 2" xfId="22332" xr:uid="{2C6E6811-8AA6-4381-A262-4062809B72DD}"/>
    <cellStyle name="20% - Accent1 3 2 5 2 4 6 2 2" xfId="22333" xr:uid="{56946700-84BC-455A-98BD-1E60288BEF0A}"/>
    <cellStyle name="20% - Accent1 3 2 5 2 4 6 2 2 2" xfId="22334" xr:uid="{785B5EA4-92D2-40C1-932E-F6F186CCE615}"/>
    <cellStyle name="20% - Accent1 3 2 5 2 4 6 2 3" xfId="22335" xr:uid="{5630D404-60C3-4DD0-9D3C-6661F11B1030}"/>
    <cellStyle name="20% - Accent1 3 2 5 2 4 6 3" xfId="22336" xr:uid="{A2391264-DB70-428E-906F-4806CD9F33E5}"/>
    <cellStyle name="20% - Accent1 3 2 5 2 4 6 3 2" xfId="22337" xr:uid="{F8698DBB-553B-4221-9F40-C0994371BE7B}"/>
    <cellStyle name="20% - Accent1 3 2 5 2 4 6 4" xfId="22338" xr:uid="{4F949960-C835-4D6D-840A-FA51E18427D6}"/>
    <cellStyle name="20% - Accent1 3 2 5 2 4 7" xfId="22339" xr:uid="{286C56A5-CC69-4EB8-B5BC-B7CF2AC8B716}"/>
    <cellStyle name="20% - Accent1 3 2 5 2 4 7 2" xfId="22340" xr:uid="{FA2B3EEF-48B1-4E17-94C4-DB56CC8EDBC0}"/>
    <cellStyle name="20% - Accent1 3 2 5 2 4 7 2 2" xfId="22341" xr:uid="{4C6A50F4-1673-41B6-9549-0F41B7662F1A}"/>
    <cellStyle name="20% - Accent1 3 2 5 2 4 7 3" xfId="22342" xr:uid="{7CF2E161-A4CE-4F79-A434-05007E4F7E06}"/>
    <cellStyle name="20% - Accent1 3 2 5 2 4 8" xfId="22343" xr:uid="{4F20A78A-2252-40B3-958D-F3CC27B9AD4B}"/>
    <cellStyle name="20% - Accent1 3 2 5 2 4 8 2" xfId="22344" xr:uid="{C0010041-39E9-42CD-9894-BD0955032162}"/>
    <cellStyle name="20% - Accent1 3 2 5 2 4 8 2 2" xfId="22345" xr:uid="{9251CACB-8A1A-467C-BA29-98AC398B174C}"/>
    <cellStyle name="20% - Accent1 3 2 5 2 4 8 3" xfId="22346" xr:uid="{9F50D680-6A4D-4FA1-89E3-2F48195D5FC1}"/>
    <cellStyle name="20% - Accent1 3 2 5 2 4 9" xfId="22347" xr:uid="{84EE6C5C-7936-4013-A62A-744AE60F9DE6}"/>
    <cellStyle name="20% - Accent1 3 2 5 2 4 9 2" xfId="22348" xr:uid="{08C35DC9-7527-4C30-A7FC-61DD408F250C}"/>
    <cellStyle name="20% - Accent1 3 2 5 2 5" xfId="22349" xr:uid="{48B1EBB7-3BA7-4C55-AD5B-022C9AC9E2EB}"/>
    <cellStyle name="20% - Accent1 3 2 5 2 5 2" xfId="22350" xr:uid="{87668FD8-C337-4C18-8E21-19BF3677D69E}"/>
    <cellStyle name="20% - Accent1 3 2 5 2 5 2 2" xfId="22351" xr:uid="{E11A2689-34BF-4206-B65B-F3B2A1F66615}"/>
    <cellStyle name="20% - Accent1 3 2 5 2 5 2 2 2" xfId="22352" xr:uid="{83F4E300-5D1B-4D5C-818C-9FE23CD4344A}"/>
    <cellStyle name="20% - Accent1 3 2 5 2 5 2 2 2 2" xfId="22353" xr:uid="{BE1AF37E-6B92-41D9-BA5A-4C11406E7845}"/>
    <cellStyle name="20% - Accent1 3 2 5 2 5 2 2 3" xfId="22354" xr:uid="{A15B7D75-5005-4457-B96F-2F631D671577}"/>
    <cellStyle name="20% - Accent1 3 2 5 2 5 2 3" xfId="22355" xr:uid="{F9141FAC-F82A-43F6-9CCC-9F62E2AF25B0}"/>
    <cellStyle name="20% - Accent1 3 2 5 2 5 2 3 2" xfId="22356" xr:uid="{61DBB0BE-624A-4DC4-97D9-B10F17D24776}"/>
    <cellStyle name="20% - Accent1 3 2 5 2 5 2 4" xfId="22357" xr:uid="{8357CD1E-B78E-4AEE-8C56-77878515FFFC}"/>
    <cellStyle name="20% - Accent1 3 2 5 2 5 3" xfId="22358" xr:uid="{2C3BA3F3-C656-427A-B9BE-C23144697ABA}"/>
    <cellStyle name="20% - Accent1 3 2 5 2 5 3 2" xfId="22359" xr:uid="{22365CDC-F839-4DB3-94B8-89FD92ACA268}"/>
    <cellStyle name="20% - Accent1 3 2 5 2 5 3 2 2" xfId="22360" xr:uid="{41EAB41E-C7C9-4100-BF73-8B82F39DFC2C}"/>
    <cellStyle name="20% - Accent1 3 2 5 2 5 3 2 2 2" xfId="22361" xr:uid="{28EBB1EF-B1D7-43B5-B32A-44D289B8F870}"/>
    <cellStyle name="20% - Accent1 3 2 5 2 5 3 2 3" xfId="22362" xr:uid="{5E790E82-F50C-4100-880C-619CE22F93EB}"/>
    <cellStyle name="20% - Accent1 3 2 5 2 5 3 3" xfId="22363" xr:uid="{692E3DD4-7E2B-4F42-BB6F-EBD620825E33}"/>
    <cellStyle name="20% - Accent1 3 2 5 2 5 3 3 2" xfId="22364" xr:uid="{D46610F0-53EB-443F-8322-C651EF853DA6}"/>
    <cellStyle name="20% - Accent1 3 2 5 2 5 3 4" xfId="22365" xr:uid="{38389242-3640-4015-9FCF-3BB94A7B7FB2}"/>
    <cellStyle name="20% - Accent1 3 2 5 2 5 4" xfId="22366" xr:uid="{8BE43A8B-B585-4DF7-90AA-72660D6F6194}"/>
    <cellStyle name="20% - Accent1 3 2 5 2 5 4 2" xfId="22367" xr:uid="{D31BF754-1BE8-45D1-99A0-E7AF9B86063E}"/>
    <cellStyle name="20% - Accent1 3 2 5 2 5 4 2 2" xfId="22368" xr:uid="{F198CD01-C66D-4F6A-965D-481BB31CF219}"/>
    <cellStyle name="20% - Accent1 3 2 5 2 5 4 2 2 2" xfId="22369" xr:uid="{39A09A04-E858-49F7-AAFF-8D319111470C}"/>
    <cellStyle name="20% - Accent1 3 2 5 2 5 4 2 3" xfId="22370" xr:uid="{9C6C6F4D-6454-4D5A-B62D-7B93E17FFE37}"/>
    <cellStyle name="20% - Accent1 3 2 5 2 5 4 3" xfId="22371" xr:uid="{DFC496D5-FA1E-4B81-9939-D32E997D12CA}"/>
    <cellStyle name="20% - Accent1 3 2 5 2 5 4 3 2" xfId="22372" xr:uid="{A3E63259-C42C-4E1D-AD71-B0C840FE1D23}"/>
    <cellStyle name="20% - Accent1 3 2 5 2 5 4 4" xfId="22373" xr:uid="{30F58A16-1586-456D-978B-08E685DAB3CB}"/>
    <cellStyle name="20% - Accent1 3 2 5 2 5 5" xfId="22374" xr:uid="{1A668D27-0D4A-4AA6-BED3-A4D027ED3AC1}"/>
    <cellStyle name="20% - Accent1 3 2 5 2 5 5 2" xfId="22375" xr:uid="{0D2770F5-A3EA-4AF0-9A6C-9AACFD718C3F}"/>
    <cellStyle name="20% - Accent1 3 2 5 2 5 5 2 2" xfId="22376" xr:uid="{22238FF1-FDB7-4A29-A870-56A695644481}"/>
    <cellStyle name="20% - Accent1 3 2 5 2 5 5 3" xfId="22377" xr:uid="{2C2B0ACD-C29F-4BEF-90DB-7BBAEADEAC2C}"/>
    <cellStyle name="20% - Accent1 3 2 5 2 5 6" xfId="22378" xr:uid="{47685373-B051-4C04-95DA-B8A4E441C4BA}"/>
    <cellStyle name="20% - Accent1 3 2 5 2 5 6 2" xfId="22379" xr:uid="{CF20C863-2A97-4227-A02C-A0A586DAE030}"/>
    <cellStyle name="20% - Accent1 3 2 5 2 5 6 2 2" xfId="22380" xr:uid="{5A44D424-E9C4-4F4E-A0F3-42AA97F654E7}"/>
    <cellStyle name="20% - Accent1 3 2 5 2 5 6 3" xfId="22381" xr:uid="{1A73D50A-8A7B-4578-8E10-72A7E0418096}"/>
    <cellStyle name="20% - Accent1 3 2 5 2 5 7" xfId="22382" xr:uid="{7FA4A1DF-49E6-4086-8CA5-CD8D7A44C1EE}"/>
    <cellStyle name="20% - Accent1 3 2 5 2 5 7 2" xfId="22383" xr:uid="{7A2F950C-1EA9-4832-8E79-727CE7F4B1C7}"/>
    <cellStyle name="20% - Accent1 3 2 5 2 5 8" xfId="22384" xr:uid="{76E0B1EF-1FBE-4530-818D-6C4D481292ED}"/>
    <cellStyle name="20% - Accent1 3 2 5 2 5 8 2" xfId="22385" xr:uid="{C0E0FE5C-78C5-432B-8A50-3EF261C90FE7}"/>
    <cellStyle name="20% - Accent1 3 2 5 2 5 9" xfId="22386" xr:uid="{950A44B4-0020-49E6-8281-84D17280A75C}"/>
    <cellStyle name="20% - Accent1 3 2 5 2 6" xfId="22387" xr:uid="{E58540FE-7053-4D0C-BB81-6D5004FEC686}"/>
    <cellStyle name="20% - Accent1 3 2 5 2 6 2" xfId="22388" xr:uid="{63A6F0D0-9857-4988-8A96-0221993E7C16}"/>
    <cellStyle name="20% - Accent1 3 2 5 2 6 2 2" xfId="22389" xr:uid="{E5E4A4BB-362A-4D63-894C-D5D8D43B16CE}"/>
    <cellStyle name="20% - Accent1 3 2 5 2 6 2 2 2" xfId="22390" xr:uid="{72668586-3C7E-407B-922C-BC28F1C5C134}"/>
    <cellStyle name="20% - Accent1 3 2 5 2 6 2 2 2 2" xfId="22391" xr:uid="{547B28E8-451B-4CC5-8555-920B22356BE1}"/>
    <cellStyle name="20% - Accent1 3 2 5 2 6 2 2 3" xfId="22392" xr:uid="{7421C3E3-19B2-4D1F-8EBE-CAF41986F169}"/>
    <cellStyle name="20% - Accent1 3 2 5 2 6 2 3" xfId="22393" xr:uid="{B9C433B1-4415-4636-83F4-6288B3A67DB3}"/>
    <cellStyle name="20% - Accent1 3 2 5 2 6 2 3 2" xfId="22394" xr:uid="{C4838556-1A2A-47C6-AB6F-4587C528B5C3}"/>
    <cellStyle name="20% - Accent1 3 2 5 2 6 2 4" xfId="22395" xr:uid="{C34A8070-9179-4908-918A-7D275A52A739}"/>
    <cellStyle name="20% - Accent1 3 2 5 2 6 3" xfId="22396" xr:uid="{538A9432-F7C6-4369-BD90-37A5393C5822}"/>
    <cellStyle name="20% - Accent1 3 2 5 2 6 3 2" xfId="22397" xr:uid="{04625B89-D6A9-4414-8D7E-3442C67E74DA}"/>
    <cellStyle name="20% - Accent1 3 2 5 2 6 3 2 2" xfId="22398" xr:uid="{431D9344-B50D-4968-8F06-CD2F434FA514}"/>
    <cellStyle name="20% - Accent1 3 2 5 2 6 3 2 2 2" xfId="22399" xr:uid="{E93CD446-5BBD-456C-930C-C2EE35DF72F1}"/>
    <cellStyle name="20% - Accent1 3 2 5 2 6 3 2 3" xfId="22400" xr:uid="{B46176D8-15FC-40E7-9522-07F6D8F14A98}"/>
    <cellStyle name="20% - Accent1 3 2 5 2 6 3 3" xfId="22401" xr:uid="{F5F162E9-282C-4E21-B79F-E396470ACD9E}"/>
    <cellStyle name="20% - Accent1 3 2 5 2 6 3 3 2" xfId="22402" xr:uid="{4C44DB64-1A6B-45CF-887F-CE663E52F037}"/>
    <cellStyle name="20% - Accent1 3 2 5 2 6 3 4" xfId="22403" xr:uid="{A37FF72E-4D63-4168-9380-DE80939D9C1D}"/>
    <cellStyle name="20% - Accent1 3 2 5 2 6 4" xfId="22404" xr:uid="{FBAA9224-49C9-49CA-8CF5-AD27E96BB290}"/>
    <cellStyle name="20% - Accent1 3 2 5 2 6 4 2" xfId="22405" xr:uid="{645DB1CA-10AB-4F24-B3A3-1E86603E3D77}"/>
    <cellStyle name="20% - Accent1 3 2 5 2 6 4 2 2" xfId="22406" xr:uid="{0CF25C56-AFDB-4CE5-BCF9-F84921BC3E9C}"/>
    <cellStyle name="20% - Accent1 3 2 5 2 6 4 2 2 2" xfId="22407" xr:uid="{9A39D234-9B34-48A9-9186-BF596C7EF413}"/>
    <cellStyle name="20% - Accent1 3 2 5 2 6 4 2 3" xfId="22408" xr:uid="{8D812474-2B4E-4E8C-8858-1A52E2E7058E}"/>
    <cellStyle name="20% - Accent1 3 2 5 2 6 4 3" xfId="22409" xr:uid="{D15DF136-28D7-4307-A7FC-B089D778C29D}"/>
    <cellStyle name="20% - Accent1 3 2 5 2 6 4 3 2" xfId="22410" xr:uid="{A75DEBD7-5841-4B42-885E-88E6EE79BA9E}"/>
    <cellStyle name="20% - Accent1 3 2 5 2 6 4 4" xfId="22411" xr:uid="{F5AD3A45-1739-42A7-B759-C4404B6FD1EF}"/>
    <cellStyle name="20% - Accent1 3 2 5 2 6 5" xfId="22412" xr:uid="{BDE102F1-EED7-4430-85AF-97C1DEF0865D}"/>
    <cellStyle name="20% - Accent1 3 2 5 2 6 5 2" xfId="22413" xr:uid="{46C41BB6-F488-42F9-95FC-407D3A1E2211}"/>
    <cellStyle name="20% - Accent1 3 2 5 2 6 5 2 2" xfId="22414" xr:uid="{A8B3B423-18BD-4084-967E-87852AF8C722}"/>
    <cellStyle name="20% - Accent1 3 2 5 2 6 5 3" xfId="22415" xr:uid="{56776EAC-8731-455E-BD4A-414A44E2CF6C}"/>
    <cellStyle name="20% - Accent1 3 2 5 2 6 6" xfId="22416" xr:uid="{9B98CD9F-FB55-4D1A-809D-015368527FFC}"/>
    <cellStyle name="20% - Accent1 3 2 5 2 6 6 2" xfId="22417" xr:uid="{0D8195D5-6AC4-4736-846A-2897051FDB76}"/>
    <cellStyle name="20% - Accent1 3 2 5 2 6 6 2 2" xfId="22418" xr:uid="{78FD4A49-A03B-4096-AF4C-B98ADC180E3A}"/>
    <cellStyle name="20% - Accent1 3 2 5 2 6 6 3" xfId="22419" xr:uid="{FED40260-2252-4DA9-977F-E75F5EBFB896}"/>
    <cellStyle name="20% - Accent1 3 2 5 2 6 7" xfId="22420" xr:uid="{29672B95-26FB-4719-9D17-BAD20B4561F6}"/>
    <cellStyle name="20% - Accent1 3 2 5 2 6 7 2" xfId="22421" xr:uid="{3B8AD2D4-EBCA-4796-A72D-6E36115C33E0}"/>
    <cellStyle name="20% - Accent1 3 2 5 2 6 8" xfId="22422" xr:uid="{754F8D9B-E31E-4471-B024-211D65B76EAF}"/>
    <cellStyle name="20% - Accent1 3 2 5 2 6 8 2" xfId="22423" xr:uid="{9D988518-C5C8-47FD-8BAA-B7BF3007544E}"/>
    <cellStyle name="20% - Accent1 3 2 5 2 6 9" xfId="22424" xr:uid="{EBB42D73-A570-44D3-A6DF-DDDAFC99B3C0}"/>
    <cellStyle name="20% - Accent1 3 2 5 2 7" xfId="22425" xr:uid="{7EF81AF1-9C99-4336-92F0-03A7A4703638}"/>
    <cellStyle name="20% - Accent1 3 2 5 2 7 2" xfId="22426" xr:uid="{6CF9C348-39F4-42D3-A1B0-C2A09A71D18B}"/>
    <cellStyle name="20% - Accent1 3 2 5 2 7 2 2" xfId="22427" xr:uid="{EDC7903C-975C-4B5A-939D-1B4C5F63C3E6}"/>
    <cellStyle name="20% - Accent1 3 2 5 2 7 2 2 2" xfId="22428" xr:uid="{62C24A72-5D31-49BB-83DE-B51D64B9D2E0}"/>
    <cellStyle name="20% - Accent1 3 2 5 2 7 2 3" xfId="22429" xr:uid="{75904C4C-CE07-40E7-A126-98AC8C2C54DE}"/>
    <cellStyle name="20% - Accent1 3 2 5 2 7 3" xfId="22430" xr:uid="{615C050F-BE1A-4913-BAB0-6C10073C61D6}"/>
    <cellStyle name="20% - Accent1 3 2 5 2 7 3 2" xfId="22431" xr:uid="{70374035-F918-409A-BCDA-6A86A566D35A}"/>
    <cellStyle name="20% - Accent1 3 2 5 2 7 4" xfId="22432" xr:uid="{09015122-B926-40FB-AC47-55B122915A56}"/>
    <cellStyle name="20% - Accent1 3 2 5 2 8" xfId="22433" xr:uid="{E7042BAC-2323-4CF5-9CBD-F46FBD18B539}"/>
    <cellStyle name="20% - Accent1 3 2 5 2 8 2" xfId="22434" xr:uid="{39B1DEDE-CA06-4912-9DF1-4C07B62ABFFA}"/>
    <cellStyle name="20% - Accent1 3 2 5 2 8 2 2" xfId="22435" xr:uid="{3B42D871-6BDB-43D9-8786-7770D41333C9}"/>
    <cellStyle name="20% - Accent1 3 2 5 2 8 2 2 2" xfId="22436" xr:uid="{34CCD8F1-3173-415A-AAFD-468C4A3B8606}"/>
    <cellStyle name="20% - Accent1 3 2 5 2 8 2 3" xfId="22437" xr:uid="{0B6EC441-E751-410C-AB36-9C64AF7B8496}"/>
    <cellStyle name="20% - Accent1 3 2 5 2 8 3" xfId="22438" xr:uid="{F7A2861C-2EE3-4172-B424-8AF212AB1CA0}"/>
    <cellStyle name="20% - Accent1 3 2 5 2 8 3 2" xfId="22439" xr:uid="{7EAF4319-ED16-40AE-B574-E4E2C2A76336}"/>
    <cellStyle name="20% - Accent1 3 2 5 2 8 4" xfId="22440" xr:uid="{E6ED179B-587A-4031-A98E-345E8449CE71}"/>
    <cellStyle name="20% - Accent1 3 2 5 2 9" xfId="22441" xr:uid="{FAF8B754-826B-4AAE-AA69-F0E19A3ED5AB}"/>
    <cellStyle name="20% - Accent1 3 2 5 2 9 2" xfId="22442" xr:uid="{03984B0A-7021-46D5-B0D0-9DF7763D4FCD}"/>
    <cellStyle name="20% - Accent1 3 2 5 2 9 2 2" xfId="22443" xr:uid="{4502EC99-BCB6-48F9-BAEB-C1D2FEBBBBA9}"/>
    <cellStyle name="20% - Accent1 3 2 5 2 9 2 2 2" xfId="22444" xr:uid="{11601697-B92D-435B-8359-8B9FDC1DA806}"/>
    <cellStyle name="20% - Accent1 3 2 5 2 9 2 3" xfId="22445" xr:uid="{81703B55-5FD7-41EC-B722-C5FDE681EC6E}"/>
    <cellStyle name="20% - Accent1 3 2 5 2 9 3" xfId="22446" xr:uid="{D505E0C8-7702-427B-8701-B5FB96FFAA06}"/>
    <cellStyle name="20% - Accent1 3 2 5 2 9 3 2" xfId="22447" xr:uid="{D0E327BF-C8AC-41D4-A9C5-FCCCC188EEDC}"/>
    <cellStyle name="20% - Accent1 3 2 5 2 9 4" xfId="22448" xr:uid="{B42F64E3-586E-4702-B3AD-254702196816}"/>
    <cellStyle name="20% - Accent1 3 2 5 3" xfId="22449" xr:uid="{BCF488CC-D8AE-44EE-B5E6-39179811803F}"/>
    <cellStyle name="20% - Accent1 3 2 5 3 10" xfId="22450" xr:uid="{0F0C416A-CA4E-4504-A204-501978AD84CF}"/>
    <cellStyle name="20% - Accent1 3 2 5 3 10 2" xfId="22451" xr:uid="{6C293A9E-196C-4FBF-B5B8-4805E646AD9C}"/>
    <cellStyle name="20% - Accent1 3 2 5 3 11" xfId="22452" xr:uid="{088AE93F-1A8D-49E4-9A01-5C1A67F12C6F}"/>
    <cellStyle name="20% - Accent1 3 2 5 3 2" xfId="22453" xr:uid="{AFCA6924-AE3D-4F55-902C-E590AD4BA2B1}"/>
    <cellStyle name="20% - Accent1 3 2 5 3 2 2" xfId="22454" xr:uid="{82C9A096-858D-458C-BA4B-A1A8CD51DDB1}"/>
    <cellStyle name="20% - Accent1 3 2 5 3 2 2 2" xfId="22455" xr:uid="{ED9597AB-7C38-4008-9E72-563F41EF6158}"/>
    <cellStyle name="20% - Accent1 3 2 5 3 2 2 2 2" xfId="22456" xr:uid="{A06207A2-A113-4B94-A932-749582577B40}"/>
    <cellStyle name="20% - Accent1 3 2 5 3 2 2 2 2 2" xfId="22457" xr:uid="{B7FF4905-8276-4EEB-BFF6-DA3A413DD7AD}"/>
    <cellStyle name="20% - Accent1 3 2 5 3 2 2 2 3" xfId="22458" xr:uid="{6DB3EC8D-02B4-42C0-97DF-E1A7BA74E1F9}"/>
    <cellStyle name="20% - Accent1 3 2 5 3 2 2 3" xfId="22459" xr:uid="{E3FCD4F9-8420-4596-A1A8-FBF0083BB9CA}"/>
    <cellStyle name="20% - Accent1 3 2 5 3 2 2 3 2" xfId="22460" xr:uid="{414EB5E7-0CA1-43C6-8A48-CCEB4BA346AA}"/>
    <cellStyle name="20% - Accent1 3 2 5 3 2 2 4" xfId="22461" xr:uid="{386F66AF-ECE9-40C6-AED7-EA801FEA9E3D}"/>
    <cellStyle name="20% - Accent1 3 2 5 3 2 3" xfId="22462" xr:uid="{49ED5BCE-0C5D-4131-B384-A2F51690508F}"/>
    <cellStyle name="20% - Accent1 3 2 5 3 2 3 2" xfId="22463" xr:uid="{CBBB1944-0592-46CC-9268-F20802219C1F}"/>
    <cellStyle name="20% - Accent1 3 2 5 3 2 3 2 2" xfId="22464" xr:uid="{66781AEE-4D61-4F04-96B7-379700A8B6AF}"/>
    <cellStyle name="20% - Accent1 3 2 5 3 2 3 2 2 2" xfId="22465" xr:uid="{2021CB0C-6D0D-448B-B671-1C9A0D2741C1}"/>
    <cellStyle name="20% - Accent1 3 2 5 3 2 3 2 3" xfId="22466" xr:uid="{BA953BB2-8A37-48C6-A312-1607FA11C8B2}"/>
    <cellStyle name="20% - Accent1 3 2 5 3 2 3 3" xfId="22467" xr:uid="{DE9F85C1-C0EE-49BB-8763-A4DF851D31BD}"/>
    <cellStyle name="20% - Accent1 3 2 5 3 2 3 3 2" xfId="22468" xr:uid="{25B05FEC-094E-49B5-9E4D-3D807FD4CE8B}"/>
    <cellStyle name="20% - Accent1 3 2 5 3 2 3 4" xfId="22469" xr:uid="{0DCF4410-7CEC-4CE8-9B35-CC8E41221E6A}"/>
    <cellStyle name="20% - Accent1 3 2 5 3 2 4" xfId="22470" xr:uid="{1B90DDD3-7296-4CF6-B73E-1BF5AFAB835A}"/>
    <cellStyle name="20% - Accent1 3 2 5 3 2 4 2" xfId="22471" xr:uid="{CAFACD61-815B-477A-B294-C27BB9A51742}"/>
    <cellStyle name="20% - Accent1 3 2 5 3 2 4 2 2" xfId="22472" xr:uid="{EBDF8804-731B-4850-A6DA-BBC7564BF55A}"/>
    <cellStyle name="20% - Accent1 3 2 5 3 2 4 2 2 2" xfId="22473" xr:uid="{618BBF29-C94A-4922-BC68-6E36B22994E5}"/>
    <cellStyle name="20% - Accent1 3 2 5 3 2 4 2 3" xfId="22474" xr:uid="{F4E73989-8151-492C-A7EF-E50FE029332E}"/>
    <cellStyle name="20% - Accent1 3 2 5 3 2 4 3" xfId="22475" xr:uid="{CC45EC3F-F415-43C3-AF8B-0E47192D0EA3}"/>
    <cellStyle name="20% - Accent1 3 2 5 3 2 4 3 2" xfId="22476" xr:uid="{959495AD-08AB-4959-A32D-B46C10E790E1}"/>
    <cellStyle name="20% - Accent1 3 2 5 3 2 4 4" xfId="22477" xr:uid="{018D9322-9221-4CB7-B547-CB26921DA703}"/>
    <cellStyle name="20% - Accent1 3 2 5 3 2 5" xfId="22478" xr:uid="{C510B5FB-662A-4BE6-896C-A86BDF31B822}"/>
    <cellStyle name="20% - Accent1 3 2 5 3 2 5 2" xfId="22479" xr:uid="{3F94E702-2697-469A-8FBE-F59AB9672BDB}"/>
    <cellStyle name="20% - Accent1 3 2 5 3 2 5 2 2" xfId="22480" xr:uid="{AAE4B13E-7C18-4174-888A-EE14C922326B}"/>
    <cellStyle name="20% - Accent1 3 2 5 3 2 5 3" xfId="22481" xr:uid="{4A00825A-799E-4EB2-8854-7DE959A67A8C}"/>
    <cellStyle name="20% - Accent1 3 2 5 3 2 6" xfId="22482" xr:uid="{7E8C3AFB-77CB-4367-AC35-E14822909065}"/>
    <cellStyle name="20% - Accent1 3 2 5 3 2 6 2" xfId="22483" xr:uid="{BA153C52-0538-4349-B75E-08AB193A494A}"/>
    <cellStyle name="20% - Accent1 3 2 5 3 2 6 2 2" xfId="22484" xr:uid="{84FC676D-E5DD-4E01-AB2F-941EE3A727D9}"/>
    <cellStyle name="20% - Accent1 3 2 5 3 2 6 3" xfId="22485" xr:uid="{3B87767A-0179-4996-8037-15B8001A921A}"/>
    <cellStyle name="20% - Accent1 3 2 5 3 2 7" xfId="22486" xr:uid="{2DAE09A0-DA60-473B-BB8E-8AC055F17B4B}"/>
    <cellStyle name="20% - Accent1 3 2 5 3 2 7 2" xfId="22487" xr:uid="{7AD19D67-05F4-4D05-91D1-D951FD4D17BB}"/>
    <cellStyle name="20% - Accent1 3 2 5 3 2 8" xfId="22488" xr:uid="{59D45C09-B8F2-44E5-9283-F8840D166CDA}"/>
    <cellStyle name="20% - Accent1 3 2 5 3 2 8 2" xfId="22489" xr:uid="{9DFB6F6F-1A74-492C-8121-002993C10A78}"/>
    <cellStyle name="20% - Accent1 3 2 5 3 2 9" xfId="22490" xr:uid="{9EB33BA4-1CC5-42E1-A1DA-3D2DEFA3B5FA}"/>
    <cellStyle name="20% - Accent1 3 2 5 3 3" xfId="22491" xr:uid="{3E5ED451-DF45-4CA8-A1FF-015AC0908FEB}"/>
    <cellStyle name="20% - Accent1 3 2 5 3 3 2" xfId="22492" xr:uid="{86D668BC-ECAD-4D6D-B23B-8C0579F05328}"/>
    <cellStyle name="20% - Accent1 3 2 5 3 3 2 2" xfId="22493" xr:uid="{524AA9FF-C95C-4094-B76F-8316B11A216C}"/>
    <cellStyle name="20% - Accent1 3 2 5 3 3 2 2 2" xfId="22494" xr:uid="{0287AE08-CE99-4830-8F33-4D331513F146}"/>
    <cellStyle name="20% - Accent1 3 2 5 3 3 2 2 2 2" xfId="22495" xr:uid="{C9CFBA53-219F-41AC-B315-8125D5A9E98E}"/>
    <cellStyle name="20% - Accent1 3 2 5 3 3 2 2 3" xfId="22496" xr:uid="{5D7D7F9F-80BD-426E-9926-8EBE16437AF3}"/>
    <cellStyle name="20% - Accent1 3 2 5 3 3 2 3" xfId="22497" xr:uid="{A9749220-D647-479F-9F1D-2EE0DEBC21DC}"/>
    <cellStyle name="20% - Accent1 3 2 5 3 3 2 3 2" xfId="22498" xr:uid="{874AF2A6-98C4-4AD5-8329-8C0220D7D0EB}"/>
    <cellStyle name="20% - Accent1 3 2 5 3 3 2 4" xfId="22499" xr:uid="{F7C76744-A9EA-4EFE-BF88-1A9D31DC3CAB}"/>
    <cellStyle name="20% - Accent1 3 2 5 3 3 3" xfId="22500" xr:uid="{EB9AC664-8EDB-4E73-9819-0A2D45DE6810}"/>
    <cellStyle name="20% - Accent1 3 2 5 3 3 3 2" xfId="22501" xr:uid="{DFC276A5-25B1-4551-A4AC-276464439BBF}"/>
    <cellStyle name="20% - Accent1 3 2 5 3 3 3 2 2" xfId="22502" xr:uid="{B2F1E937-E665-49F3-AB9A-366B3DABD026}"/>
    <cellStyle name="20% - Accent1 3 2 5 3 3 3 2 2 2" xfId="22503" xr:uid="{A7F94236-5C30-4A85-9D00-28F51C445712}"/>
    <cellStyle name="20% - Accent1 3 2 5 3 3 3 2 3" xfId="22504" xr:uid="{83136F7A-3BB5-4C5A-8ABD-F0DE727AB33B}"/>
    <cellStyle name="20% - Accent1 3 2 5 3 3 3 3" xfId="22505" xr:uid="{9286D37F-D228-4DAA-94D4-0A952B42A664}"/>
    <cellStyle name="20% - Accent1 3 2 5 3 3 3 3 2" xfId="22506" xr:uid="{74AA616A-629E-4522-9A7A-0E08E4A6059E}"/>
    <cellStyle name="20% - Accent1 3 2 5 3 3 3 4" xfId="22507" xr:uid="{8EB65BB7-A09E-466E-90E0-63CB727D7A67}"/>
    <cellStyle name="20% - Accent1 3 2 5 3 3 4" xfId="22508" xr:uid="{7B3DE6A8-6EA5-432F-B1C7-4F8D5E3F9B4E}"/>
    <cellStyle name="20% - Accent1 3 2 5 3 3 4 2" xfId="22509" xr:uid="{02B02125-1266-4E25-AADD-638B47939509}"/>
    <cellStyle name="20% - Accent1 3 2 5 3 3 4 2 2" xfId="22510" xr:uid="{1CD88467-BEF2-4008-A76F-246F6C434A1C}"/>
    <cellStyle name="20% - Accent1 3 2 5 3 3 4 2 2 2" xfId="22511" xr:uid="{3527E7D3-21CE-4EE4-8867-AB8FF514D802}"/>
    <cellStyle name="20% - Accent1 3 2 5 3 3 4 2 3" xfId="22512" xr:uid="{79A654C5-1951-414E-BF8B-D4734F6A58EB}"/>
    <cellStyle name="20% - Accent1 3 2 5 3 3 4 3" xfId="22513" xr:uid="{8754E050-9B70-4458-AD7B-FE01C987DE44}"/>
    <cellStyle name="20% - Accent1 3 2 5 3 3 4 3 2" xfId="22514" xr:uid="{64789F1D-2126-48CC-9937-78DBFD7A8173}"/>
    <cellStyle name="20% - Accent1 3 2 5 3 3 4 4" xfId="22515" xr:uid="{12FAA05E-ED2A-4B9E-97C3-B41A5C800ABF}"/>
    <cellStyle name="20% - Accent1 3 2 5 3 3 5" xfId="22516" xr:uid="{A4603742-E910-460D-AE8F-9F12571B9FEF}"/>
    <cellStyle name="20% - Accent1 3 2 5 3 3 5 2" xfId="22517" xr:uid="{CC7BAA62-E258-45C8-A2C7-58A806DB2814}"/>
    <cellStyle name="20% - Accent1 3 2 5 3 3 5 2 2" xfId="22518" xr:uid="{AABB9DFB-2D75-4B26-9505-512C547B2A48}"/>
    <cellStyle name="20% - Accent1 3 2 5 3 3 5 3" xfId="22519" xr:uid="{77BF8B30-A0E0-4964-9A30-99D179357481}"/>
    <cellStyle name="20% - Accent1 3 2 5 3 3 6" xfId="22520" xr:uid="{F08D413E-44F3-41AF-9E85-59335D52270F}"/>
    <cellStyle name="20% - Accent1 3 2 5 3 3 6 2" xfId="22521" xr:uid="{90D62DB3-FE0E-4C53-BEAD-D7640CA7BC21}"/>
    <cellStyle name="20% - Accent1 3 2 5 3 3 6 2 2" xfId="22522" xr:uid="{34316DF9-3F3E-448A-B361-4CD7A5F8D8B1}"/>
    <cellStyle name="20% - Accent1 3 2 5 3 3 6 3" xfId="22523" xr:uid="{F83B154C-4C18-43B6-BB76-07943F49E6B8}"/>
    <cellStyle name="20% - Accent1 3 2 5 3 3 7" xfId="22524" xr:uid="{83D0F3C0-A16B-4EAC-9DF4-3E269FE0BBB7}"/>
    <cellStyle name="20% - Accent1 3 2 5 3 3 7 2" xfId="22525" xr:uid="{1AA576AF-FDC9-4FA2-AD66-4213EF558945}"/>
    <cellStyle name="20% - Accent1 3 2 5 3 3 8" xfId="22526" xr:uid="{0581F35D-5EA1-4747-A09D-16A67735FB4E}"/>
    <cellStyle name="20% - Accent1 3 2 5 3 3 8 2" xfId="22527" xr:uid="{63C8A790-8293-4AB2-B1C8-2CC8BC239A37}"/>
    <cellStyle name="20% - Accent1 3 2 5 3 3 9" xfId="22528" xr:uid="{7264C1A7-B35A-4DA1-82CF-92306A430D10}"/>
    <cellStyle name="20% - Accent1 3 2 5 3 4" xfId="22529" xr:uid="{B3013D90-B920-45B1-B74F-E3AFA6A7D921}"/>
    <cellStyle name="20% - Accent1 3 2 5 3 4 2" xfId="22530" xr:uid="{B2D4B18F-522A-4564-A9F4-1D38C8CEE6D8}"/>
    <cellStyle name="20% - Accent1 3 2 5 3 4 2 2" xfId="22531" xr:uid="{D7A13F20-6B6C-429E-A36E-BCC4F7E74FAA}"/>
    <cellStyle name="20% - Accent1 3 2 5 3 4 2 2 2" xfId="22532" xr:uid="{1C4DDC40-53E7-4C52-A7F7-6E8643002867}"/>
    <cellStyle name="20% - Accent1 3 2 5 3 4 2 3" xfId="22533" xr:uid="{E5BF4DFF-91A6-4DCE-913A-51F99994508D}"/>
    <cellStyle name="20% - Accent1 3 2 5 3 4 3" xfId="22534" xr:uid="{5A5EF968-1CB2-4C66-ABB9-B422BB97A785}"/>
    <cellStyle name="20% - Accent1 3 2 5 3 4 3 2" xfId="22535" xr:uid="{A061C736-1F5C-4BA8-BFEE-EB7EA5F35DED}"/>
    <cellStyle name="20% - Accent1 3 2 5 3 4 4" xfId="22536" xr:uid="{2B7CC02B-14BF-4EDF-8FE5-444C295E07C4}"/>
    <cellStyle name="20% - Accent1 3 2 5 3 5" xfId="22537" xr:uid="{64B8E41C-B099-442F-9EC5-89FA07F7F004}"/>
    <cellStyle name="20% - Accent1 3 2 5 3 5 2" xfId="22538" xr:uid="{73F692C8-BA3B-46D3-AF96-6AF08C9F7D98}"/>
    <cellStyle name="20% - Accent1 3 2 5 3 5 2 2" xfId="22539" xr:uid="{33E262D6-46E6-4DBE-8C21-DCBB96AC0FC1}"/>
    <cellStyle name="20% - Accent1 3 2 5 3 5 2 2 2" xfId="22540" xr:uid="{A9C86E9C-D5E5-4EC9-AF24-962202A7D5AA}"/>
    <cellStyle name="20% - Accent1 3 2 5 3 5 2 3" xfId="22541" xr:uid="{D0D62D5C-DD7C-4542-83FD-DDF4BC20ACB2}"/>
    <cellStyle name="20% - Accent1 3 2 5 3 5 3" xfId="22542" xr:uid="{B64CE798-A032-4BE5-9BBF-7036BF0FEADB}"/>
    <cellStyle name="20% - Accent1 3 2 5 3 5 3 2" xfId="22543" xr:uid="{49B8848F-FC70-4414-A86D-DED7E3DE9F41}"/>
    <cellStyle name="20% - Accent1 3 2 5 3 5 4" xfId="22544" xr:uid="{15C13C5C-4BC5-473B-B12F-0C977CA40C18}"/>
    <cellStyle name="20% - Accent1 3 2 5 3 6" xfId="22545" xr:uid="{7158D735-AAD8-4FFB-9248-9E2B4505D7E6}"/>
    <cellStyle name="20% - Accent1 3 2 5 3 6 2" xfId="22546" xr:uid="{B0D11A5C-CFB7-4D86-9556-B21FA67D4BDA}"/>
    <cellStyle name="20% - Accent1 3 2 5 3 6 2 2" xfId="22547" xr:uid="{08BFB7CC-5643-4E39-B1AC-0EC824023D4D}"/>
    <cellStyle name="20% - Accent1 3 2 5 3 6 2 2 2" xfId="22548" xr:uid="{5D173D29-04A9-4250-AD00-7065DB68A552}"/>
    <cellStyle name="20% - Accent1 3 2 5 3 6 2 3" xfId="22549" xr:uid="{53943361-382D-49B0-BED3-50193E5BFDFF}"/>
    <cellStyle name="20% - Accent1 3 2 5 3 6 3" xfId="22550" xr:uid="{898048D4-98B6-4058-9961-8CD2FF7CB049}"/>
    <cellStyle name="20% - Accent1 3 2 5 3 6 3 2" xfId="22551" xr:uid="{1A7848AA-2557-4EE1-B759-55FEB02ADE70}"/>
    <cellStyle name="20% - Accent1 3 2 5 3 6 4" xfId="22552" xr:uid="{BB053918-F611-4803-B5B8-98489FA0B805}"/>
    <cellStyle name="20% - Accent1 3 2 5 3 7" xfId="22553" xr:uid="{B416FB03-4CEB-44F5-8116-AB9CA2C71A60}"/>
    <cellStyle name="20% - Accent1 3 2 5 3 7 2" xfId="22554" xr:uid="{5D86B166-3948-45E7-A32C-7490D3A4FE25}"/>
    <cellStyle name="20% - Accent1 3 2 5 3 7 2 2" xfId="22555" xr:uid="{64A75F32-4D62-4FB6-9173-84F55302D0D9}"/>
    <cellStyle name="20% - Accent1 3 2 5 3 7 3" xfId="22556" xr:uid="{132BE17F-8555-44A8-9B29-D8B052938D5A}"/>
    <cellStyle name="20% - Accent1 3 2 5 3 8" xfId="22557" xr:uid="{E83489A3-DD00-4D9E-B358-D26BF578D3A2}"/>
    <cellStyle name="20% - Accent1 3 2 5 3 8 2" xfId="22558" xr:uid="{8BCA9C98-D1E5-499D-97DE-ABFCA869F7D3}"/>
    <cellStyle name="20% - Accent1 3 2 5 3 8 2 2" xfId="22559" xr:uid="{D259D878-4CD9-41FC-B07F-F5213B05EA5C}"/>
    <cellStyle name="20% - Accent1 3 2 5 3 8 3" xfId="22560" xr:uid="{6B446830-F8D9-4F02-B859-464F503A2BF8}"/>
    <cellStyle name="20% - Accent1 3 2 5 3 9" xfId="22561" xr:uid="{A8E6796F-156C-4827-8C57-5125DAE5068E}"/>
    <cellStyle name="20% - Accent1 3 2 5 3 9 2" xfId="22562" xr:uid="{5EA62199-4240-4056-A6CC-4AF8AA4A228F}"/>
    <cellStyle name="20% - Accent1 3 2 5 4" xfId="22563" xr:uid="{843A8E45-E02B-4F60-A406-42233A809EAA}"/>
    <cellStyle name="20% - Accent1 3 2 5 4 10" xfId="22564" xr:uid="{FA28579E-4E25-4194-BF91-4C4C9D8A2BB4}"/>
    <cellStyle name="20% - Accent1 3 2 5 4 10 2" xfId="22565" xr:uid="{1BA288DF-6FE3-4474-94B6-85B0B27336BC}"/>
    <cellStyle name="20% - Accent1 3 2 5 4 11" xfId="22566" xr:uid="{B12E5421-9621-4E06-9DBB-26D6F5666754}"/>
    <cellStyle name="20% - Accent1 3 2 5 4 2" xfId="22567" xr:uid="{29AC5CF4-82B8-4EF5-937A-344FAB809972}"/>
    <cellStyle name="20% - Accent1 3 2 5 4 2 2" xfId="22568" xr:uid="{514C6790-8CBF-4AF8-8273-55BB630E5937}"/>
    <cellStyle name="20% - Accent1 3 2 5 4 2 2 2" xfId="22569" xr:uid="{33847652-3DD4-4037-A7C0-B1246B732E5C}"/>
    <cellStyle name="20% - Accent1 3 2 5 4 2 2 2 2" xfId="22570" xr:uid="{73CD07F3-CAC6-4FE3-A589-92B45F07E69C}"/>
    <cellStyle name="20% - Accent1 3 2 5 4 2 2 2 2 2" xfId="22571" xr:uid="{31BB016E-6E77-40DC-AB76-0B361EAC1F8C}"/>
    <cellStyle name="20% - Accent1 3 2 5 4 2 2 2 3" xfId="22572" xr:uid="{9AB4DC3D-8D30-4650-901A-F2119D4C58F3}"/>
    <cellStyle name="20% - Accent1 3 2 5 4 2 2 3" xfId="22573" xr:uid="{52DD7237-9943-4227-9D20-7628155052E1}"/>
    <cellStyle name="20% - Accent1 3 2 5 4 2 2 3 2" xfId="22574" xr:uid="{759E2DD8-A15C-4B67-9399-2B396FB3175D}"/>
    <cellStyle name="20% - Accent1 3 2 5 4 2 2 4" xfId="22575" xr:uid="{DD794E33-0F54-4EB4-8B10-841FD9F30198}"/>
    <cellStyle name="20% - Accent1 3 2 5 4 2 3" xfId="22576" xr:uid="{1983D5AA-9368-44F6-95BD-AB6A367B5AF5}"/>
    <cellStyle name="20% - Accent1 3 2 5 4 2 3 2" xfId="22577" xr:uid="{AA7BB5C1-1636-4F7A-B040-B8D1EF36E9D8}"/>
    <cellStyle name="20% - Accent1 3 2 5 4 2 3 2 2" xfId="22578" xr:uid="{E86CA1B6-2E65-4E08-90F6-596B4092D4E3}"/>
    <cellStyle name="20% - Accent1 3 2 5 4 2 3 2 2 2" xfId="22579" xr:uid="{AAD26051-79EE-436B-A3DF-0EBE726A8B22}"/>
    <cellStyle name="20% - Accent1 3 2 5 4 2 3 2 3" xfId="22580" xr:uid="{3EAF14AB-ED9D-48B9-88A4-DC5061A391B8}"/>
    <cellStyle name="20% - Accent1 3 2 5 4 2 3 3" xfId="22581" xr:uid="{76BE0BEF-10CF-463A-A0F7-AEF65C0DFF1C}"/>
    <cellStyle name="20% - Accent1 3 2 5 4 2 3 3 2" xfId="22582" xr:uid="{E875A738-0D80-4838-ACD9-2DA5726A2AB8}"/>
    <cellStyle name="20% - Accent1 3 2 5 4 2 3 4" xfId="22583" xr:uid="{0564FE06-D85B-4632-8E74-AAC04667E1F6}"/>
    <cellStyle name="20% - Accent1 3 2 5 4 2 4" xfId="22584" xr:uid="{06FE77F8-0585-4DD2-B509-C5F32D9258FB}"/>
    <cellStyle name="20% - Accent1 3 2 5 4 2 4 2" xfId="22585" xr:uid="{45CC7358-2AC1-4880-8B2C-84C0F5A7AE1D}"/>
    <cellStyle name="20% - Accent1 3 2 5 4 2 4 2 2" xfId="22586" xr:uid="{6D9777AE-5C09-4B4B-8BF2-3A10B4CCDA9D}"/>
    <cellStyle name="20% - Accent1 3 2 5 4 2 4 2 2 2" xfId="22587" xr:uid="{E22C53B2-987F-497F-AC9A-31F961B6FAD0}"/>
    <cellStyle name="20% - Accent1 3 2 5 4 2 4 2 3" xfId="22588" xr:uid="{9517BFB6-7BDF-4C13-87F6-A09F7710C373}"/>
    <cellStyle name="20% - Accent1 3 2 5 4 2 4 3" xfId="22589" xr:uid="{CEC37DB3-B45D-48D4-8219-4C8C994EF5E7}"/>
    <cellStyle name="20% - Accent1 3 2 5 4 2 4 3 2" xfId="22590" xr:uid="{AF1DCF2B-6998-487E-A612-08DB5D23D119}"/>
    <cellStyle name="20% - Accent1 3 2 5 4 2 4 4" xfId="22591" xr:uid="{C4020DE7-3ECA-4091-A54F-3444102C20C1}"/>
    <cellStyle name="20% - Accent1 3 2 5 4 2 5" xfId="22592" xr:uid="{53376CD6-44BF-42F2-9E3C-9EC686F3E546}"/>
    <cellStyle name="20% - Accent1 3 2 5 4 2 5 2" xfId="22593" xr:uid="{06D0B469-9E7F-4334-B9D9-4F7ED7FE826C}"/>
    <cellStyle name="20% - Accent1 3 2 5 4 2 5 2 2" xfId="22594" xr:uid="{1478DC36-2880-403C-BEA6-7C711305AAD1}"/>
    <cellStyle name="20% - Accent1 3 2 5 4 2 5 3" xfId="22595" xr:uid="{F52C539D-5EC5-4015-B505-190AD26A5E2C}"/>
    <cellStyle name="20% - Accent1 3 2 5 4 2 6" xfId="22596" xr:uid="{59F7F230-2012-415C-A714-16978AA03301}"/>
    <cellStyle name="20% - Accent1 3 2 5 4 2 6 2" xfId="22597" xr:uid="{CBF031A4-5F68-4F33-B098-0AB60AF3B677}"/>
    <cellStyle name="20% - Accent1 3 2 5 4 2 6 2 2" xfId="22598" xr:uid="{39BEE28A-22FB-4F42-A952-FF933DCA7FDF}"/>
    <cellStyle name="20% - Accent1 3 2 5 4 2 6 3" xfId="22599" xr:uid="{C37D94E4-1BAB-43D3-85CC-2A0BA46404D7}"/>
    <cellStyle name="20% - Accent1 3 2 5 4 2 7" xfId="22600" xr:uid="{894A7445-2062-4807-B919-D892DBF02B2A}"/>
    <cellStyle name="20% - Accent1 3 2 5 4 2 7 2" xfId="22601" xr:uid="{6080853A-956C-4C34-ABCC-A7C68B3A852E}"/>
    <cellStyle name="20% - Accent1 3 2 5 4 2 8" xfId="22602" xr:uid="{3F968456-A025-49E3-AAC9-BCD2335261F3}"/>
    <cellStyle name="20% - Accent1 3 2 5 4 2 8 2" xfId="22603" xr:uid="{A05315AD-6E67-4E95-B9D8-469FDF296FFA}"/>
    <cellStyle name="20% - Accent1 3 2 5 4 2 9" xfId="22604" xr:uid="{1713CB9A-21D9-4ED3-B320-214288758C48}"/>
    <cellStyle name="20% - Accent1 3 2 5 4 3" xfId="22605" xr:uid="{7D461B8B-8CDB-4656-AA23-E0459518F7F5}"/>
    <cellStyle name="20% - Accent1 3 2 5 4 3 2" xfId="22606" xr:uid="{59C157D5-C509-4189-AE48-8BB690F6ADA3}"/>
    <cellStyle name="20% - Accent1 3 2 5 4 3 2 2" xfId="22607" xr:uid="{D9753421-24A1-4547-A83A-714FC799D4DB}"/>
    <cellStyle name="20% - Accent1 3 2 5 4 3 2 2 2" xfId="22608" xr:uid="{E6B8EABC-F6BB-4ADB-8FB0-B6AF96510494}"/>
    <cellStyle name="20% - Accent1 3 2 5 4 3 2 2 2 2" xfId="22609" xr:uid="{1E42FA57-19EA-4356-92EF-EB1117B83758}"/>
    <cellStyle name="20% - Accent1 3 2 5 4 3 2 2 3" xfId="22610" xr:uid="{470FE4BB-6CA1-444F-956B-6F105B242D1E}"/>
    <cellStyle name="20% - Accent1 3 2 5 4 3 2 3" xfId="22611" xr:uid="{9B9D8EB1-9B09-4D93-A123-B324E7827334}"/>
    <cellStyle name="20% - Accent1 3 2 5 4 3 2 3 2" xfId="22612" xr:uid="{FB920846-2E7B-4FFE-9B88-1486C3E65EDF}"/>
    <cellStyle name="20% - Accent1 3 2 5 4 3 2 4" xfId="22613" xr:uid="{F9738B5A-93A3-4842-A566-715CA58ACE8C}"/>
    <cellStyle name="20% - Accent1 3 2 5 4 3 3" xfId="22614" xr:uid="{33FA62C2-5EFF-49B7-8B52-5E3607106861}"/>
    <cellStyle name="20% - Accent1 3 2 5 4 3 3 2" xfId="22615" xr:uid="{F90E38BB-6D8A-4DBA-89C5-95E32451C601}"/>
    <cellStyle name="20% - Accent1 3 2 5 4 3 3 2 2" xfId="22616" xr:uid="{53196980-23BB-48F3-9D5E-D2789CEC992F}"/>
    <cellStyle name="20% - Accent1 3 2 5 4 3 3 2 2 2" xfId="22617" xr:uid="{2FD3CA46-C333-476B-94D7-06C5471E777E}"/>
    <cellStyle name="20% - Accent1 3 2 5 4 3 3 2 3" xfId="22618" xr:uid="{00A99701-F51A-4F55-8378-5A1F59EF4CD7}"/>
    <cellStyle name="20% - Accent1 3 2 5 4 3 3 3" xfId="22619" xr:uid="{ABD91593-A7EC-4DF4-A59A-DB994AFABD98}"/>
    <cellStyle name="20% - Accent1 3 2 5 4 3 3 3 2" xfId="22620" xr:uid="{0F1E1F96-2788-4BA3-BA83-F5591BF2C52D}"/>
    <cellStyle name="20% - Accent1 3 2 5 4 3 3 4" xfId="22621" xr:uid="{225CAECC-0B49-40AA-8FA4-E72D8F4D0A70}"/>
    <cellStyle name="20% - Accent1 3 2 5 4 3 4" xfId="22622" xr:uid="{DC8C9D77-5E53-4B08-8CD4-3B8D0670B685}"/>
    <cellStyle name="20% - Accent1 3 2 5 4 3 4 2" xfId="22623" xr:uid="{B2F59D61-8283-4ED1-A770-27C726FA16B5}"/>
    <cellStyle name="20% - Accent1 3 2 5 4 3 4 2 2" xfId="22624" xr:uid="{3294A0D5-AB3E-49F3-AF8D-225818261A8E}"/>
    <cellStyle name="20% - Accent1 3 2 5 4 3 4 2 2 2" xfId="22625" xr:uid="{3A66BD27-17BE-4FFA-8A52-E7EF335630BA}"/>
    <cellStyle name="20% - Accent1 3 2 5 4 3 4 2 3" xfId="22626" xr:uid="{04C0BB1D-4341-429F-AE79-DAB0091E8BC9}"/>
    <cellStyle name="20% - Accent1 3 2 5 4 3 4 3" xfId="22627" xr:uid="{65C8D5F2-5FA2-4A8A-9A7E-AB8E62429DC3}"/>
    <cellStyle name="20% - Accent1 3 2 5 4 3 4 3 2" xfId="22628" xr:uid="{C29B93F5-AFBE-426D-A710-C54BC2CE238D}"/>
    <cellStyle name="20% - Accent1 3 2 5 4 3 4 4" xfId="22629" xr:uid="{B8CADF8B-7215-46B4-BE6A-15AD977FF9EF}"/>
    <cellStyle name="20% - Accent1 3 2 5 4 3 5" xfId="22630" xr:uid="{C834602C-A923-4E8C-A4F3-47EC9EE56DF0}"/>
    <cellStyle name="20% - Accent1 3 2 5 4 3 5 2" xfId="22631" xr:uid="{01A42EA8-0959-441D-A8EC-102E4539FBFA}"/>
    <cellStyle name="20% - Accent1 3 2 5 4 3 5 2 2" xfId="22632" xr:uid="{90FC1095-E5FD-4F1A-9970-F8A0EA7F5C1B}"/>
    <cellStyle name="20% - Accent1 3 2 5 4 3 5 3" xfId="22633" xr:uid="{4484BBAD-D0C1-4E36-94BE-972884DEE295}"/>
    <cellStyle name="20% - Accent1 3 2 5 4 3 6" xfId="22634" xr:uid="{391797E1-9BFF-4927-8A6D-998DA379B011}"/>
    <cellStyle name="20% - Accent1 3 2 5 4 3 6 2" xfId="22635" xr:uid="{3CE3B66C-3ED1-4CEF-8242-85AC0F2DF114}"/>
    <cellStyle name="20% - Accent1 3 2 5 4 3 6 2 2" xfId="22636" xr:uid="{E8DF52AF-565B-4B0A-A5AD-1F5E26F4567E}"/>
    <cellStyle name="20% - Accent1 3 2 5 4 3 6 3" xfId="22637" xr:uid="{18CCA5BF-3425-455F-8D12-3C4ED3B22C43}"/>
    <cellStyle name="20% - Accent1 3 2 5 4 3 7" xfId="22638" xr:uid="{04FA9D0F-C968-4373-8206-C691F30D4C97}"/>
    <cellStyle name="20% - Accent1 3 2 5 4 3 7 2" xfId="22639" xr:uid="{12856F47-B184-4200-8B1D-D507B15C9D29}"/>
    <cellStyle name="20% - Accent1 3 2 5 4 3 8" xfId="22640" xr:uid="{8A82EC38-CFA6-4D01-8286-BB9D338B25D7}"/>
    <cellStyle name="20% - Accent1 3 2 5 4 3 8 2" xfId="22641" xr:uid="{F9BB64EE-8FB2-42DB-A5E9-4C2CD812F88C}"/>
    <cellStyle name="20% - Accent1 3 2 5 4 3 9" xfId="22642" xr:uid="{B1BF7E42-277A-45F3-967B-84A63E322935}"/>
    <cellStyle name="20% - Accent1 3 2 5 4 4" xfId="22643" xr:uid="{501C801F-71DC-409B-8EBF-FFDC828A9FA5}"/>
    <cellStyle name="20% - Accent1 3 2 5 4 4 2" xfId="22644" xr:uid="{79EBEAAD-8530-46E5-962E-BD325F523860}"/>
    <cellStyle name="20% - Accent1 3 2 5 4 4 2 2" xfId="22645" xr:uid="{34ED07BB-4E1D-48B8-8E70-617AB19049C9}"/>
    <cellStyle name="20% - Accent1 3 2 5 4 4 2 2 2" xfId="22646" xr:uid="{45B4852E-CF11-48F2-AE65-CE5E7221CA8F}"/>
    <cellStyle name="20% - Accent1 3 2 5 4 4 2 3" xfId="22647" xr:uid="{75EE5D04-B096-4897-9B71-2818E167959A}"/>
    <cellStyle name="20% - Accent1 3 2 5 4 4 3" xfId="22648" xr:uid="{089D761E-C859-4998-B94B-938649959E17}"/>
    <cellStyle name="20% - Accent1 3 2 5 4 4 3 2" xfId="22649" xr:uid="{587ABAD8-09DC-4D52-9F30-DDAA0EB59CD2}"/>
    <cellStyle name="20% - Accent1 3 2 5 4 4 4" xfId="22650" xr:uid="{5846E3FF-9695-43E0-B754-CF05E9014D1A}"/>
    <cellStyle name="20% - Accent1 3 2 5 4 5" xfId="22651" xr:uid="{7751FCDA-2E33-4A97-93FA-94AB7BB03A6C}"/>
    <cellStyle name="20% - Accent1 3 2 5 4 5 2" xfId="22652" xr:uid="{F18365EF-6E41-4002-A62C-8B70235218F9}"/>
    <cellStyle name="20% - Accent1 3 2 5 4 5 2 2" xfId="22653" xr:uid="{E948BB0C-D79F-4DA1-B89E-727591A83F41}"/>
    <cellStyle name="20% - Accent1 3 2 5 4 5 2 2 2" xfId="22654" xr:uid="{44CA776F-33F7-4E31-BF63-F3B1C9872318}"/>
    <cellStyle name="20% - Accent1 3 2 5 4 5 2 3" xfId="22655" xr:uid="{5540DBEA-45B6-47DF-ACDD-EFF4D0A404FF}"/>
    <cellStyle name="20% - Accent1 3 2 5 4 5 3" xfId="22656" xr:uid="{C8A245C4-1B05-4015-83E2-192ACADF8230}"/>
    <cellStyle name="20% - Accent1 3 2 5 4 5 3 2" xfId="22657" xr:uid="{3BA86920-A3E3-43BE-8E45-387AF2E77DDC}"/>
    <cellStyle name="20% - Accent1 3 2 5 4 5 4" xfId="22658" xr:uid="{E73344E9-5F6D-4F1A-8160-D45C6AB4980D}"/>
    <cellStyle name="20% - Accent1 3 2 5 4 6" xfId="22659" xr:uid="{7CB411BC-FED5-45C3-9659-0BC84DE01FB7}"/>
    <cellStyle name="20% - Accent1 3 2 5 4 6 2" xfId="22660" xr:uid="{CBFD7EC2-45FC-413D-8CEF-393CFD36F46D}"/>
    <cellStyle name="20% - Accent1 3 2 5 4 6 2 2" xfId="22661" xr:uid="{146469F5-77E2-4FBC-8704-F2B095E509A5}"/>
    <cellStyle name="20% - Accent1 3 2 5 4 6 2 2 2" xfId="22662" xr:uid="{35CFF28F-3B3F-49CB-BF03-B921A50AC907}"/>
    <cellStyle name="20% - Accent1 3 2 5 4 6 2 3" xfId="22663" xr:uid="{282C3885-40D3-46A4-8760-5D1428072AF6}"/>
    <cellStyle name="20% - Accent1 3 2 5 4 6 3" xfId="22664" xr:uid="{43BD9216-9F11-4C1C-9B7E-E51B13B72080}"/>
    <cellStyle name="20% - Accent1 3 2 5 4 6 3 2" xfId="22665" xr:uid="{57736C2B-0AC8-427D-A6A9-1D36BE03041B}"/>
    <cellStyle name="20% - Accent1 3 2 5 4 6 4" xfId="22666" xr:uid="{E1ACC4AD-3ECE-4B16-A3FA-4B58D9A6BAFE}"/>
    <cellStyle name="20% - Accent1 3 2 5 4 7" xfId="22667" xr:uid="{B43FF338-7E3C-4388-9A9D-1B15BCC7B57F}"/>
    <cellStyle name="20% - Accent1 3 2 5 4 7 2" xfId="22668" xr:uid="{055A6C25-1C30-47C0-A7A2-2DD2C9658B85}"/>
    <cellStyle name="20% - Accent1 3 2 5 4 7 2 2" xfId="22669" xr:uid="{F2AE5734-C190-4548-90E3-2ED58218F3C4}"/>
    <cellStyle name="20% - Accent1 3 2 5 4 7 3" xfId="22670" xr:uid="{48D8AAC1-2E6D-493A-92A8-DDE201519219}"/>
    <cellStyle name="20% - Accent1 3 2 5 4 8" xfId="22671" xr:uid="{8FE31E23-8E8D-4882-8C32-857487BB0BD1}"/>
    <cellStyle name="20% - Accent1 3 2 5 4 8 2" xfId="22672" xr:uid="{A0108263-619B-4C88-B515-6822D9328B61}"/>
    <cellStyle name="20% - Accent1 3 2 5 4 8 2 2" xfId="22673" xr:uid="{A5590F97-C187-400B-8EB4-ADE800E696F8}"/>
    <cellStyle name="20% - Accent1 3 2 5 4 8 3" xfId="22674" xr:uid="{B02EF70E-9440-4A90-8329-B98144F60C2E}"/>
    <cellStyle name="20% - Accent1 3 2 5 4 9" xfId="22675" xr:uid="{7C9843C5-1379-49B6-8CD0-11A5859E329A}"/>
    <cellStyle name="20% - Accent1 3 2 5 4 9 2" xfId="22676" xr:uid="{10C5C41A-64CD-4BEE-8500-640F3C90BABD}"/>
    <cellStyle name="20% - Accent1 3 2 5 5" xfId="22677" xr:uid="{C7669C66-E9CD-4D97-B94E-6CEA047AEE5B}"/>
    <cellStyle name="20% - Accent1 3 2 5 5 10" xfId="22678" xr:uid="{7922BC8E-574C-4D39-8591-347FC35BC775}"/>
    <cellStyle name="20% - Accent1 3 2 5 5 10 2" xfId="22679" xr:uid="{78D19000-F625-44C7-8A01-E7CB984AAFCC}"/>
    <cellStyle name="20% - Accent1 3 2 5 5 11" xfId="22680" xr:uid="{EFDAC3E7-BB63-4E5E-928B-81D1086B5782}"/>
    <cellStyle name="20% - Accent1 3 2 5 5 2" xfId="22681" xr:uid="{7EBD466D-BEB2-4CB2-B71E-C3E085EC9744}"/>
    <cellStyle name="20% - Accent1 3 2 5 5 2 2" xfId="22682" xr:uid="{CC1ACCE2-F84E-48EC-822F-87B003604650}"/>
    <cellStyle name="20% - Accent1 3 2 5 5 2 2 2" xfId="22683" xr:uid="{D80D677E-AAE0-4C14-9B90-246106EC6173}"/>
    <cellStyle name="20% - Accent1 3 2 5 5 2 2 2 2" xfId="22684" xr:uid="{8F403977-0C4E-4969-9BF4-AC6EDA904912}"/>
    <cellStyle name="20% - Accent1 3 2 5 5 2 2 2 2 2" xfId="22685" xr:uid="{643817E1-CB52-496A-80AD-4F19674A135A}"/>
    <cellStyle name="20% - Accent1 3 2 5 5 2 2 2 3" xfId="22686" xr:uid="{2ECCA26E-C4C2-46C3-97D8-BE59174B2B78}"/>
    <cellStyle name="20% - Accent1 3 2 5 5 2 2 3" xfId="22687" xr:uid="{BA29043F-A1A3-43E1-BE66-56F83EA532AD}"/>
    <cellStyle name="20% - Accent1 3 2 5 5 2 2 3 2" xfId="22688" xr:uid="{88311A1B-15B4-4964-9A24-301EB1704D80}"/>
    <cellStyle name="20% - Accent1 3 2 5 5 2 2 4" xfId="22689" xr:uid="{99C0F653-BD6C-44CC-AE46-99416B5BCC17}"/>
    <cellStyle name="20% - Accent1 3 2 5 5 2 3" xfId="22690" xr:uid="{B7CB611A-09A0-4332-B3F3-7BF118D41D4A}"/>
    <cellStyle name="20% - Accent1 3 2 5 5 2 3 2" xfId="22691" xr:uid="{658889C8-0275-4D65-8092-C5331D495855}"/>
    <cellStyle name="20% - Accent1 3 2 5 5 2 3 2 2" xfId="22692" xr:uid="{2F875954-56FF-4725-BE8C-742EA1865CF5}"/>
    <cellStyle name="20% - Accent1 3 2 5 5 2 3 2 2 2" xfId="22693" xr:uid="{53CC1BAD-C7E7-4BF0-B820-0B53345E29B5}"/>
    <cellStyle name="20% - Accent1 3 2 5 5 2 3 2 3" xfId="22694" xr:uid="{16835A1F-F426-423D-A389-508BA547E0AA}"/>
    <cellStyle name="20% - Accent1 3 2 5 5 2 3 3" xfId="22695" xr:uid="{D8D90FC5-9C38-4B92-B873-1BA2DF60B19A}"/>
    <cellStyle name="20% - Accent1 3 2 5 5 2 3 3 2" xfId="22696" xr:uid="{81FD4DA1-76E9-4081-A105-A6147483CB8B}"/>
    <cellStyle name="20% - Accent1 3 2 5 5 2 3 4" xfId="22697" xr:uid="{409850FD-1D78-4FFC-80B9-05A071F99522}"/>
    <cellStyle name="20% - Accent1 3 2 5 5 2 4" xfId="22698" xr:uid="{2C02E59E-3B0C-4EB3-920B-C7776567F67D}"/>
    <cellStyle name="20% - Accent1 3 2 5 5 2 4 2" xfId="22699" xr:uid="{B58BDF5F-4CE3-4B8E-A706-0A4C682A4FEB}"/>
    <cellStyle name="20% - Accent1 3 2 5 5 2 4 2 2" xfId="22700" xr:uid="{FC8D22F6-2642-413B-93DD-2F675B50C373}"/>
    <cellStyle name="20% - Accent1 3 2 5 5 2 4 2 2 2" xfId="22701" xr:uid="{69D71DD2-6EC2-413A-A772-41A8B0AB6C5E}"/>
    <cellStyle name="20% - Accent1 3 2 5 5 2 4 2 3" xfId="22702" xr:uid="{315F46E1-7F05-4E9D-A7C0-C5486C41BC67}"/>
    <cellStyle name="20% - Accent1 3 2 5 5 2 4 3" xfId="22703" xr:uid="{048B1D68-BCD4-42B7-A607-FEE3BABD5A94}"/>
    <cellStyle name="20% - Accent1 3 2 5 5 2 4 3 2" xfId="22704" xr:uid="{1EF190D6-FE11-4554-91C5-BE754E68AE47}"/>
    <cellStyle name="20% - Accent1 3 2 5 5 2 4 4" xfId="22705" xr:uid="{83D1AB7E-088C-4F00-AA0A-9169E49CB669}"/>
    <cellStyle name="20% - Accent1 3 2 5 5 2 5" xfId="22706" xr:uid="{D22CCA31-8AF2-478F-B30F-91C35AA3FFED}"/>
    <cellStyle name="20% - Accent1 3 2 5 5 2 5 2" xfId="22707" xr:uid="{F2C1859C-6A89-4E8D-A301-31A4560AD535}"/>
    <cellStyle name="20% - Accent1 3 2 5 5 2 5 2 2" xfId="22708" xr:uid="{5C7B4561-AB38-4A72-817E-7C6C7FD9DE5E}"/>
    <cellStyle name="20% - Accent1 3 2 5 5 2 5 3" xfId="22709" xr:uid="{20E5655C-7FD7-4760-B50A-2B992B0B6F84}"/>
    <cellStyle name="20% - Accent1 3 2 5 5 2 6" xfId="22710" xr:uid="{CB65AB56-A062-40CD-8635-C65170939B79}"/>
    <cellStyle name="20% - Accent1 3 2 5 5 2 6 2" xfId="22711" xr:uid="{01BF1943-7D5A-47BA-9C33-7D68ECF7C6AD}"/>
    <cellStyle name="20% - Accent1 3 2 5 5 2 6 2 2" xfId="22712" xr:uid="{A5A6C915-1824-4656-9FE4-A74CF73AE06C}"/>
    <cellStyle name="20% - Accent1 3 2 5 5 2 6 3" xfId="22713" xr:uid="{A354742B-1A2C-46AD-93C3-474FEEC9464A}"/>
    <cellStyle name="20% - Accent1 3 2 5 5 2 7" xfId="22714" xr:uid="{8BEE2365-387C-4E66-AE4F-2A4D1B5C26CB}"/>
    <cellStyle name="20% - Accent1 3 2 5 5 2 7 2" xfId="22715" xr:uid="{658D1D1A-C212-46EA-9FC0-320719602AE9}"/>
    <cellStyle name="20% - Accent1 3 2 5 5 2 8" xfId="22716" xr:uid="{BBC5376D-46F1-420F-9B44-DF43AB796FDC}"/>
    <cellStyle name="20% - Accent1 3 2 5 5 2 8 2" xfId="22717" xr:uid="{3AA3EF44-4AEA-411F-9700-976B13F1C4EA}"/>
    <cellStyle name="20% - Accent1 3 2 5 5 2 9" xfId="22718" xr:uid="{A21858CA-EE6F-4887-9574-7716DE3C5DF7}"/>
    <cellStyle name="20% - Accent1 3 2 5 5 3" xfId="22719" xr:uid="{54911B30-14AE-4660-849B-8489F8615D4A}"/>
    <cellStyle name="20% - Accent1 3 2 5 5 3 2" xfId="22720" xr:uid="{05803D31-41E0-4624-8471-0F5CF39EFD15}"/>
    <cellStyle name="20% - Accent1 3 2 5 5 3 2 2" xfId="22721" xr:uid="{F58D5ACA-37F7-4E1F-A79B-E4CBA862EAF0}"/>
    <cellStyle name="20% - Accent1 3 2 5 5 3 2 2 2" xfId="22722" xr:uid="{6E4B63EF-6AD9-4D72-A672-EEF6B05B5352}"/>
    <cellStyle name="20% - Accent1 3 2 5 5 3 2 2 2 2" xfId="22723" xr:uid="{3E52FAE2-6D93-437F-BCB3-EA74B8F1DAF4}"/>
    <cellStyle name="20% - Accent1 3 2 5 5 3 2 2 3" xfId="22724" xr:uid="{96619490-24CE-4B47-90AB-1E78FAEEFA56}"/>
    <cellStyle name="20% - Accent1 3 2 5 5 3 2 3" xfId="22725" xr:uid="{E74954D5-A65C-4A9D-AFA3-28A06198629B}"/>
    <cellStyle name="20% - Accent1 3 2 5 5 3 2 3 2" xfId="22726" xr:uid="{7C5E880A-DD09-4A9D-8F06-6F3C2AF34FDB}"/>
    <cellStyle name="20% - Accent1 3 2 5 5 3 2 4" xfId="22727" xr:uid="{1A49829D-BF7E-4B8E-BC79-7CCF0BDB4EDE}"/>
    <cellStyle name="20% - Accent1 3 2 5 5 3 3" xfId="22728" xr:uid="{FC88CB88-903E-4F16-9EC6-3A3CC59C53BD}"/>
    <cellStyle name="20% - Accent1 3 2 5 5 3 3 2" xfId="22729" xr:uid="{8D47E3F4-0EA4-4812-B165-3A1FCAF8AD20}"/>
    <cellStyle name="20% - Accent1 3 2 5 5 3 3 2 2" xfId="22730" xr:uid="{F7A5E3F0-532A-402E-89D2-BC2609E9E228}"/>
    <cellStyle name="20% - Accent1 3 2 5 5 3 3 2 2 2" xfId="22731" xr:uid="{F2EE3FE5-D38D-4297-B557-113EBD9BA84F}"/>
    <cellStyle name="20% - Accent1 3 2 5 5 3 3 2 3" xfId="22732" xr:uid="{5D6797B3-1CC1-4D24-9879-8B9277948628}"/>
    <cellStyle name="20% - Accent1 3 2 5 5 3 3 3" xfId="22733" xr:uid="{7D7E0E27-CC0F-4D9A-9D9B-46190558FD88}"/>
    <cellStyle name="20% - Accent1 3 2 5 5 3 3 3 2" xfId="22734" xr:uid="{216C7CDC-A9A8-4495-B256-0CAA6B50710A}"/>
    <cellStyle name="20% - Accent1 3 2 5 5 3 3 4" xfId="22735" xr:uid="{60D0C8BA-EB92-4587-A451-0FF917325E9E}"/>
    <cellStyle name="20% - Accent1 3 2 5 5 3 4" xfId="22736" xr:uid="{46D9A204-F8A8-4525-922F-F11FC65FF69A}"/>
    <cellStyle name="20% - Accent1 3 2 5 5 3 4 2" xfId="22737" xr:uid="{ED3D29D2-8E89-4D26-B0A5-14E99DAAD995}"/>
    <cellStyle name="20% - Accent1 3 2 5 5 3 4 2 2" xfId="22738" xr:uid="{E7325F5F-95C9-4719-9623-1E0D603D5F1E}"/>
    <cellStyle name="20% - Accent1 3 2 5 5 3 4 2 2 2" xfId="22739" xr:uid="{AD9B8C4B-C164-43C3-B144-7B4EB3A8110D}"/>
    <cellStyle name="20% - Accent1 3 2 5 5 3 4 2 3" xfId="22740" xr:uid="{7977F19D-9137-4594-89BE-EE7F5FB553EA}"/>
    <cellStyle name="20% - Accent1 3 2 5 5 3 4 3" xfId="22741" xr:uid="{83F0B0F4-9CF5-4A89-AAF8-9FFBB87CD9F7}"/>
    <cellStyle name="20% - Accent1 3 2 5 5 3 4 3 2" xfId="22742" xr:uid="{DAE46E4B-C630-4484-A77E-DEE3111BB854}"/>
    <cellStyle name="20% - Accent1 3 2 5 5 3 4 4" xfId="22743" xr:uid="{9499C247-42DD-415B-8AC3-496E45A2BCD8}"/>
    <cellStyle name="20% - Accent1 3 2 5 5 3 5" xfId="22744" xr:uid="{B5EA1BC8-8767-49A9-AE98-EEC024636901}"/>
    <cellStyle name="20% - Accent1 3 2 5 5 3 5 2" xfId="22745" xr:uid="{78B051F0-3731-4B4C-A207-6471392684C7}"/>
    <cellStyle name="20% - Accent1 3 2 5 5 3 5 2 2" xfId="22746" xr:uid="{A3FD1C1F-C86B-4769-A548-A8951C5DD5EE}"/>
    <cellStyle name="20% - Accent1 3 2 5 5 3 5 3" xfId="22747" xr:uid="{DD8D0550-47DF-4A1C-97FC-C9691B03CAA7}"/>
    <cellStyle name="20% - Accent1 3 2 5 5 3 6" xfId="22748" xr:uid="{B398547B-8D0C-4AF8-A9A3-AD400209C0D4}"/>
    <cellStyle name="20% - Accent1 3 2 5 5 3 6 2" xfId="22749" xr:uid="{5431AEF7-AE24-4307-B9A7-77CDDDFD07B3}"/>
    <cellStyle name="20% - Accent1 3 2 5 5 3 6 2 2" xfId="22750" xr:uid="{2373C224-40A2-47AD-B769-66E28C2BF1D5}"/>
    <cellStyle name="20% - Accent1 3 2 5 5 3 6 3" xfId="22751" xr:uid="{3353336F-50F2-4A9E-BD5B-CF7A302035AE}"/>
    <cellStyle name="20% - Accent1 3 2 5 5 3 7" xfId="22752" xr:uid="{67051A7A-38AA-4777-99CA-518730BCAE60}"/>
    <cellStyle name="20% - Accent1 3 2 5 5 3 7 2" xfId="22753" xr:uid="{BA746D93-9B08-4B9F-943A-FA63B0DB8562}"/>
    <cellStyle name="20% - Accent1 3 2 5 5 3 8" xfId="22754" xr:uid="{94E96280-F095-4501-A7B8-B4D31A7433AD}"/>
    <cellStyle name="20% - Accent1 3 2 5 5 3 8 2" xfId="22755" xr:uid="{37C2AFD7-8634-4336-81BF-9374DAA95EFB}"/>
    <cellStyle name="20% - Accent1 3 2 5 5 3 9" xfId="22756" xr:uid="{F2CEF5AC-EBAC-4A94-8730-7F3C02BB5318}"/>
    <cellStyle name="20% - Accent1 3 2 5 5 4" xfId="22757" xr:uid="{47063E22-FFCC-40FB-B935-54E8191496E3}"/>
    <cellStyle name="20% - Accent1 3 2 5 5 4 2" xfId="22758" xr:uid="{6C97FF26-DA0E-42C2-A9BD-758FE34F05E6}"/>
    <cellStyle name="20% - Accent1 3 2 5 5 4 2 2" xfId="22759" xr:uid="{41D1B321-6E72-451F-B9F9-DEC30E81BCC8}"/>
    <cellStyle name="20% - Accent1 3 2 5 5 4 2 2 2" xfId="22760" xr:uid="{5A6B2648-2EA2-4388-BF59-D1754269B45D}"/>
    <cellStyle name="20% - Accent1 3 2 5 5 4 2 3" xfId="22761" xr:uid="{F45048E8-6620-4EBA-89D4-AD3C11853A1D}"/>
    <cellStyle name="20% - Accent1 3 2 5 5 4 3" xfId="22762" xr:uid="{34ED5B87-E006-4957-A026-42BDC8B30842}"/>
    <cellStyle name="20% - Accent1 3 2 5 5 4 3 2" xfId="22763" xr:uid="{3412CE81-1A34-4E6D-9CB0-176238C87359}"/>
    <cellStyle name="20% - Accent1 3 2 5 5 4 4" xfId="22764" xr:uid="{FFEBAC83-7CE9-4809-971A-F824ECA0C5E1}"/>
    <cellStyle name="20% - Accent1 3 2 5 5 5" xfId="22765" xr:uid="{3475EDCF-859B-4456-A04F-51F802C3B6DB}"/>
    <cellStyle name="20% - Accent1 3 2 5 5 5 2" xfId="22766" xr:uid="{2037655D-04B6-4A08-A29F-3330927A122C}"/>
    <cellStyle name="20% - Accent1 3 2 5 5 5 2 2" xfId="22767" xr:uid="{A0E96274-DE3B-4432-AA9E-EB19C4855B4D}"/>
    <cellStyle name="20% - Accent1 3 2 5 5 5 2 2 2" xfId="22768" xr:uid="{8896E83E-AA16-40BA-85B7-FEE314428129}"/>
    <cellStyle name="20% - Accent1 3 2 5 5 5 2 3" xfId="22769" xr:uid="{D85F9FE3-6410-4CAC-A1DB-982C6ED70A77}"/>
    <cellStyle name="20% - Accent1 3 2 5 5 5 3" xfId="22770" xr:uid="{20D5290F-C8B0-4133-9B31-2CAED68A8E65}"/>
    <cellStyle name="20% - Accent1 3 2 5 5 5 3 2" xfId="22771" xr:uid="{1D85077E-0D71-4E91-9390-7ECDC84E322B}"/>
    <cellStyle name="20% - Accent1 3 2 5 5 5 4" xfId="22772" xr:uid="{5141D60A-080D-4409-826F-F0EED11C80F1}"/>
    <cellStyle name="20% - Accent1 3 2 5 5 6" xfId="22773" xr:uid="{ED344218-A81C-486C-9DD6-2915ECE2AEB2}"/>
    <cellStyle name="20% - Accent1 3 2 5 5 6 2" xfId="22774" xr:uid="{83DF1BAC-8C1E-42FC-A915-AA263470D437}"/>
    <cellStyle name="20% - Accent1 3 2 5 5 6 2 2" xfId="22775" xr:uid="{751016AC-5B1F-45BE-98D2-8FCD352B11C7}"/>
    <cellStyle name="20% - Accent1 3 2 5 5 6 2 2 2" xfId="22776" xr:uid="{F33098AD-8E83-4910-9EBB-8F8556163F45}"/>
    <cellStyle name="20% - Accent1 3 2 5 5 6 2 3" xfId="22777" xr:uid="{86740909-EA92-4DDC-930F-A5B6FBE97225}"/>
    <cellStyle name="20% - Accent1 3 2 5 5 6 3" xfId="22778" xr:uid="{B8E966A1-CA75-4593-81D6-4CC4F9ECD424}"/>
    <cellStyle name="20% - Accent1 3 2 5 5 6 3 2" xfId="22779" xr:uid="{586B2D37-69B0-4613-9F99-05A591CC2CBE}"/>
    <cellStyle name="20% - Accent1 3 2 5 5 6 4" xfId="22780" xr:uid="{ADD5C63B-CF82-49CD-A910-DCF656CBC200}"/>
    <cellStyle name="20% - Accent1 3 2 5 5 7" xfId="22781" xr:uid="{C0A19FC4-EAEF-4433-B119-0701A666F7DA}"/>
    <cellStyle name="20% - Accent1 3 2 5 5 7 2" xfId="22782" xr:uid="{28386881-0AAF-4699-B517-B51DF9ED807D}"/>
    <cellStyle name="20% - Accent1 3 2 5 5 7 2 2" xfId="22783" xr:uid="{91170544-3E22-4EAA-80AD-F31E9946A1B4}"/>
    <cellStyle name="20% - Accent1 3 2 5 5 7 3" xfId="22784" xr:uid="{416F5604-C2BF-4D99-8AE0-B378D01327BD}"/>
    <cellStyle name="20% - Accent1 3 2 5 5 8" xfId="22785" xr:uid="{C940CCF7-AAD0-4C16-8845-BDE5A16C3067}"/>
    <cellStyle name="20% - Accent1 3 2 5 5 8 2" xfId="22786" xr:uid="{5331057B-90ED-4583-9D6F-AB25198E5B6B}"/>
    <cellStyle name="20% - Accent1 3 2 5 5 8 2 2" xfId="22787" xr:uid="{7534A813-DF08-434A-B17A-A49AFF158D33}"/>
    <cellStyle name="20% - Accent1 3 2 5 5 8 3" xfId="22788" xr:uid="{F8B9D781-4BC6-4A4D-AE86-573AE7722A05}"/>
    <cellStyle name="20% - Accent1 3 2 5 5 9" xfId="22789" xr:uid="{42F41ED6-8ADE-478F-BA9B-257B3A5E599A}"/>
    <cellStyle name="20% - Accent1 3 2 5 5 9 2" xfId="22790" xr:uid="{C8114DFC-8C55-4B3A-BE96-10516F306160}"/>
    <cellStyle name="20% - Accent1 3 2 5 6" xfId="22791" xr:uid="{5E8460F2-B85B-4F11-95C8-6003A9435314}"/>
    <cellStyle name="20% - Accent1 3 2 5 6 2" xfId="22792" xr:uid="{F4101334-E1E7-434C-A885-E211DBFA22CD}"/>
    <cellStyle name="20% - Accent1 3 2 5 6 2 2" xfId="22793" xr:uid="{4BA8DD70-9F8C-42B4-9C9E-255C0EA37FCA}"/>
    <cellStyle name="20% - Accent1 3 2 5 6 2 2 2" xfId="22794" xr:uid="{B1D34E75-0BDC-4B70-B2AC-CA21FD3145A6}"/>
    <cellStyle name="20% - Accent1 3 2 5 6 2 2 2 2" xfId="22795" xr:uid="{383ACFF1-0B5A-416E-B1BB-A4C5E04E79D6}"/>
    <cellStyle name="20% - Accent1 3 2 5 6 2 2 3" xfId="22796" xr:uid="{54419D15-64EA-410C-B977-701E8CE048CF}"/>
    <cellStyle name="20% - Accent1 3 2 5 6 2 3" xfId="22797" xr:uid="{67E4F08C-2077-499E-8857-E158CF1EE306}"/>
    <cellStyle name="20% - Accent1 3 2 5 6 2 3 2" xfId="22798" xr:uid="{91CA2FFE-A3C0-4A38-8C35-EE999A36F57C}"/>
    <cellStyle name="20% - Accent1 3 2 5 6 2 4" xfId="22799" xr:uid="{E51F43A2-6F4F-4548-92C5-4336B9995D2C}"/>
    <cellStyle name="20% - Accent1 3 2 5 6 3" xfId="22800" xr:uid="{C9E912F0-574D-48D3-9054-3458C98F185A}"/>
    <cellStyle name="20% - Accent1 3 2 5 6 3 2" xfId="22801" xr:uid="{36E945C4-8DEF-4990-B47B-39241997ADAF}"/>
    <cellStyle name="20% - Accent1 3 2 5 6 3 2 2" xfId="22802" xr:uid="{CC48B947-5CF8-442F-8CDC-54B58D9B2943}"/>
    <cellStyle name="20% - Accent1 3 2 5 6 3 2 2 2" xfId="22803" xr:uid="{737CEEFC-D7F3-47DC-B0D2-C6F2627698C7}"/>
    <cellStyle name="20% - Accent1 3 2 5 6 3 2 3" xfId="22804" xr:uid="{9F56C3C1-C09C-484C-A3CB-9516A4F36953}"/>
    <cellStyle name="20% - Accent1 3 2 5 6 3 3" xfId="22805" xr:uid="{FCA2FA9C-F2DF-4ABF-B3CD-EE609BC35332}"/>
    <cellStyle name="20% - Accent1 3 2 5 6 3 3 2" xfId="22806" xr:uid="{8D5E9112-1D9C-42F4-9174-2828F41F936E}"/>
    <cellStyle name="20% - Accent1 3 2 5 6 3 4" xfId="22807" xr:uid="{CA853CF0-D3B3-4FDE-8731-CAF394B374B2}"/>
    <cellStyle name="20% - Accent1 3 2 5 6 4" xfId="22808" xr:uid="{5EE9E85D-B847-4B9E-9CC1-DB5F967129FB}"/>
    <cellStyle name="20% - Accent1 3 2 5 6 4 2" xfId="22809" xr:uid="{60378E64-C26D-4450-96BB-3E0FBBD64FB1}"/>
    <cellStyle name="20% - Accent1 3 2 5 6 4 2 2" xfId="22810" xr:uid="{26749F41-01AF-4770-9E79-2BF0790E6053}"/>
    <cellStyle name="20% - Accent1 3 2 5 6 4 2 2 2" xfId="22811" xr:uid="{B25E72F4-3CB8-46BC-866E-E3DB806C426D}"/>
    <cellStyle name="20% - Accent1 3 2 5 6 4 2 3" xfId="22812" xr:uid="{1A3B019D-E4E6-4864-A6F5-37F14947DD18}"/>
    <cellStyle name="20% - Accent1 3 2 5 6 4 3" xfId="22813" xr:uid="{A5137B2F-C664-414B-8A7C-66DE789948CA}"/>
    <cellStyle name="20% - Accent1 3 2 5 6 4 3 2" xfId="22814" xr:uid="{9F3F12A5-251D-42AF-9F89-9B200EF2C288}"/>
    <cellStyle name="20% - Accent1 3 2 5 6 4 4" xfId="22815" xr:uid="{DFFFE070-1950-4EE7-982F-73E3FF1FAA91}"/>
    <cellStyle name="20% - Accent1 3 2 5 6 5" xfId="22816" xr:uid="{122B3945-EDC8-407E-A2C0-BD4B882FB7E7}"/>
    <cellStyle name="20% - Accent1 3 2 5 6 5 2" xfId="22817" xr:uid="{CB553816-DD48-4A70-9CF5-C9F170527B6D}"/>
    <cellStyle name="20% - Accent1 3 2 5 6 5 2 2" xfId="22818" xr:uid="{787177B8-D006-4E50-8125-522A18AC2140}"/>
    <cellStyle name="20% - Accent1 3 2 5 6 5 3" xfId="22819" xr:uid="{B1CEB5D2-AECA-451B-9369-BB7736A8F1E8}"/>
    <cellStyle name="20% - Accent1 3 2 5 6 6" xfId="22820" xr:uid="{FA1299D7-392F-48F4-96E8-D96B726E4946}"/>
    <cellStyle name="20% - Accent1 3 2 5 6 6 2" xfId="22821" xr:uid="{FB795079-331E-480D-9D64-37FFEA3F8D17}"/>
    <cellStyle name="20% - Accent1 3 2 5 6 6 2 2" xfId="22822" xr:uid="{E358AAED-0098-4E9E-9702-C971B55BF1F5}"/>
    <cellStyle name="20% - Accent1 3 2 5 6 6 3" xfId="22823" xr:uid="{506B36EB-82C1-45A2-A6BF-7FAEE109FAA4}"/>
    <cellStyle name="20% - Accent1 3 2 5 6 7" xfId="22824" xr:uid="{5DC21958-EFFE-4781-8C12-B9B86B2FFB5A}"/>
    <cellStyle name="20% - Accent1 3 2 5 6 7 2" xfId="22825" xr:uid="{5F20620A-6172-4D80-953C-B88FF3D05F48}"/>
    <cellStyle name="20% - Accent1 3 2 5 6 8" xfId="22826" xr:uid="{EE322F40-F775-43C0-B1A6-35614F9B358C}"/>
    <cellStyle name="20% - Accent1 3 2 5 6 8 2" xfId="22827" xr:uid="{C9E69D8B-B97F-4F3B-98E0-C949A3040FAB}"/>
    <cellStyle name="20% - Accent1 3 2 5 6 9" xfId="22828" xr:uid="{A28AE4D4-52D3-4B77-9D4D-DCA710BBD59B}"/>
    <cellStyle name="20% - Accent1 3 2 5 7" xfId="22829" xr:uid="{8F2D3FCD-F032-478E-8FA2-EAF3D90F1F9C}"/>
    <cellStyle name="20% - Accent1 3 2 5 7 2" xfId="22830" xr:uid="{F832F834-11A3-458A-B543-DEF4B5028291}"/>
    <cellStyle name="20% - Accent1 3 2 5 7 2 2" xfId="22831" xr:uid="{9AD6D9C6-9822-4317-84E5-93DC5BF658EE}"/>
    <cellStyle name="20% - Accent1 3 2 5 7 2 2 2" xfId="22832" xr:uid="{8C58454F-5F45-4554-B74D-EF79E4C60ED8}"/>
    <cellStyle name="20% - Accent1 3 2 5 7 2 2 2 2" xfId="22833" xr:uid="{FA7D3311-C0DB-4DBF-9D51-02F349D4D400}"/>
    <cellStyle name="20% - Accent1 3 2 5 7 2 2 3" xfId="22834" xr:uid="{6D355625-B7B7-4D23-AD61-A451BACE99C5}"/>
    <cellStyle name="20% - Accent1 3 2 5 7 2 3" xfId="22835" xr:uid="{C6015841-8BCF-4892-BB78-A21703FA6E3D}"/>
    <cellStyle name="20% - Accent1 3 2 5 7 2 3 2" xfId="22836" xr:uid="{F9E1B835-AC1E-4EC0-8143-D016D205D67C}"/>
    <cellStyle name="20% - Accent1 3 2 5 7 2 4" xfId="22837" xr:uid="{D7C623A5-33DA-47BA-AD3E-2CD7F97D4B8B}"/>
    <cellStyle name="20% - Accent1 3 2 5 7 3" xfId="22838" xr:uid="{5A8A3B6D-2579-4487-98A5-7E5EE79F1FE4}"/>
    <cellStyle name="20% - Accent1 3 2 5 7 3 2" xfId="22839" xr:uid="{6E60C2DC-B9A2-43C8-BB87-46C61711A951}"/>
    <cellStyle name="20% - Accent1 3 2 5 7 3 2 2" xfId="22840" xr:uid="{6EE95AB8-6D77-456A-9C00-8497453150D4}"/>
    <cellStyle name="20% - Accent1 3 2 5 7 3 2 2 2" xfId="22841" xr:uid="{BEB4411A-B77E-421B-BEA7-5D5AD171085F}"/>
    <cellStyle name="20% - Accent1 3 2 5 7 3 2 3" xfId="22842" xr:uid="{69C194B3-2DFC-4FBE-9F46-A9D456B4E06E}"/>
    <cellStyle name="20% - Accent1 3 2 5 7 3 3" xfId="22843" xr:uid="{DC96CF3F-890D-4AA3-A2E6-295F9AA6E9CF}"/>
    <cellStyle name="20% - Accent1 3 2 5 7 3 3 2" xfId="22844" xr:uid="{B0421D41-C781-4275-AF46-5054E2CD245A}"/>
    <cellStyle name="20% - Accent1 3 2 5 7 3 4" xfId="22845" xr:uid="{603C6852-FEC8-42F6-B977-07FF1B13E95E}"/>
    <cellStyle name="20% - Accent1 3 2 5 7 4" xfId="22846" xr:uid="{49833462-C62A-4FD3-80AD-5A4FC106918B}"/>
    <cellStyle name="20% - Accent1 3 2 5 7 4 2" xfId="22847" xr:uid="{D573D5B1-7671-499E-ABD8-492FE4F2E956}"/>
    <cellStyle name="20% - Accent1 3 2 5 7 4 2 2" xfId="22848" xr:uid="{8F13AC22-24F1-4637-8729-17DEA31D68A1}"/>
    <cellStyle name="20% - Accent1 3 2 5 7 4 2 2 2" xfId="22849" xr:uid="{F2D538AE-1ECD-4383-BCB3-B61AC55F1613}"/>
    <cellStyle name="20% - Accent1 3 2 5 7 4 2 3" xfId="22850" xr:uid="{8DE8FDD0-234E-49FF-A586-69A97547A254}"/>
    <cellStyle name="20% - Accent1 3 2 5 7 4 3" xfId="22851" xr:uid="{B8761FF0-5214-433D-9B5C-63484EAC5014}"/>
    <cellStyle name="20% - Accent1 3 2 5 7 4 3 2" xfId="22852" xr:uid="{757E9669-3A7C-4688-A8A9-2F7BE51B9BAF}"/>
    <cellStyle name="20% - Accent1 3 2 5 7 4 4" xfId="22853" xr:uid="{6308E590-19BF-47CB-9F10-52130FD9510C}"/>
    <cellStyle name="20% - Accent1 3 2 5 7 5" xfId="22854" xr:uid="{F1EBE4B3-D429-4088-ACC7-AC17A89FAC13}"/>
    <cellStyle name="20% - Accent1 3 2 5 7 5 2" xfId="22855" xr:uid="{402F106C-85F5-4F5F-8D5A-3026D392FCBB}"/>
    <cellStyle name="20% - Accent1 3 2 5 7 5 2 2" xfId="22856" xr:uid="{4912E1D3-666F-45AC-9D79-2701D2FD8487}"/>
    <cellStyle name="20% - Accent1 3 2 5 7 5 3" xfId="22857" xr:uid="{1FB55603-4DDF-4659-8D91-93951E3774CF}"/>
    <cellStyle name="20% - Accent1 3 2 5 7 6" xfId="22858" xr:uid="{2B754937-36A8-44B3-9DC7-DC9469E2C136}"/>
    <cellStyle name="20% - Accent1 3 2 5 7 6 2" xfId="22859" xr:uid="{08D6F24F-41D4-4F62-96E6-55145307A51A}"/>
    <cellStyle name="20% - Accent1 3 2 5 7 6 2 2" xfId="22860" xr:uid="{36475164-1376-4F62-9F64-D2EF8F3E300D}"/>
    <cellStyle name="20% - Accent1 3 2 5 7 6 3" xfId="22861" xr:uid="{29A893B4-B7FC-41B9-92F5-C72E9A40E3A2}"/>
    <cellStyle name="20% - Accent1 3 2 5 7 7" xfId="22862" xr:uid="{66E8BC79-38CC-41CD-B27B-097910DECC67}"/>
    <cellStyle name="20% - Accent1 3 2 5 7 7 2" xfId="22863" xr:uid="{855BD608-05E0-4350-8232-02C3E5396600}"/>
    <cellStyle name="20% - Accent1 3 2 5 7 8" xfId="22864" xr:uid="{7B32B1CB-5939-4E69-8918-7312E571832E}"/>
    <cellStyle name="20% - Accent1 3 2 5 7 8 2" xfId="22865" xr:uid="{41C72FD4-2584-4D7C-A17B-51C6083C806C}"/>
    <cellStyle name="20% - Accent1 3 2 5 7 9" xfId="22866" xr:uid="{455C91D2-72C4-40B1-84B8-FA714A8B897F}"/>
    <cellStyle name="20% - Accent1 3 2 5 8" xfId="22867" xr:uid="{A0501ED3-65A2-4B40-9C34-8335A7663346}"/>
    <cellStyle name="20% - Accent1 3 2 5 8 2" xfId="22868" xr:uid="{45A2ADBB-DAFD-4506-95A0-BA66E916D14B}"/>
    <cellStyle name="20% - Accent1 3 2 5 8 2 2" xfId="22869" xr:uid="{C81FEA3A-E720-411F-9DB6-376E17D271D1}"/>
    <cellStyle name="20% - Accent1 3 2 5 8 2 2 2" xfId="22870" xr:uid="{57EB335E-6CAE-4E25-A8B7-9B82B7FEE294}"/>
    <cellStyle name="20% - Accent1 3 2 5 8 2 3" xfId="22871" xr:uid="{A2128FBB-F1F6-444B-AE3F-3AA45AF5C728}"/>
    <cellStyle name="20% - Accent1 3 2 5 8 3" xfId="22872" xr:uid="{77F50FB7-5578-4365-91D2-FEE07611FFC2}"/>
    <cellStyle name="20% - Accent1 3 2 5 8 3 2" xfId="22873" xr:uid="{0E6D20D8-5843-4125-8211-E79872453068}"/>
    <cellStyle name="20% - Accent1 3 2 5 8 4" xfId="22874" xr:uid="{E4372E09-599B-4CD8-B6B7-B34D6D34E311}"/>
    <cellStyle name="20% - Accent1 3 2 5 9" xfId="22875" xr:uid="{BE620DB4-B679-475C-85AE-30C46353CA5D}"/>
    <cellStyle name="20% - Accent1 3 2 5 9 2" xfId="22876" xr:uid="{DB6BE5F5-7789-4926-BAE6-33CA46073543}"/>
    <cellStyle name="20% - Accent1 3 2 5 9 2 2" xfId="22877" xr:uid="{19E37888-1D91-44F1-B774-A70D095F5862}"/>
    <cellStyle name="20% - Accent1 3 2 5 9 2 2 2" xfId="22878" xr:uid="{68B88F5D-0B42-4456-BD28-FC87D8494423}"/>
    <cellStyle name="20% - Accent1 3 2 5 9 2 3" xfId="22879" xr:uid="{E28E2390-628A-439E-A4EB-C6D42B177B28}"/>
    <cellStyle name="20% - Accent1 3 2 5 9 3" xfId="22880" xr:uid="{DC0DD530-5021-43EA-92D6-87FB656A5A2C}"/>
    <cellStyle name="20% - Accent1 3 2 5 9 3 2" xfId="22881" xr:uid="{0D61802B-A660-430F-9583-D075F4DEBEE4}"/>
    <cellStyle name="20% - Accent1 3 2 5 9 4" xfId="22882" xr:uid="{B7A27D14-7758-45E6-8FB5-E72969FAB0B5}"/>
    <cellStyle name="20% - Accent1 3 2 6" xfId="22883" xr:uid="{1350784E-007E-4AB4-A193-F5D78FE4310F}"/>
    <cellStyle name="20% - Accent1 3 2 6 10" xfId="22884" xr:uid="{6255DAE4-0C44-4FD3-871D-C165DD114DA2}"/>
    <cellStyle name="20% - Accent1 3 2 6 10 2" xfId="22885" xr:uid="{93F68844-260A-44A3-909C-AA4443ED7760}"/>
    <cellStyle name="20% - Accent1 3 2 6 10 2 2" xfId="22886" xr:uid="{62D55263-2314-41B2-8DC2-233BC15C50D0}"/>
    <cellStyle name="20% - Accent1 3 2 6 10 3" xfId="22887" xr:uid="{5CDD3DCB-6D4C-4EF7-B6D7-AC3409C9024C}"/>
    <cellStyle name="20% - Accent1 3 2 6 11" xfId="22888" xr:uid="{0A95DA40-1FFF-4E55-8CC3-69E09B6E9869}"/>
    <cellStyle name="20% - Accent1 3 2 6 11 2" xfId="22889" xr:uid="{B112F996-3763-42EC-9D59-FFB2F16BD419}"/>
    <cellStyle name="20% - Accent1 3 2 6 11 2 2" xfId="22890" xr:uid="{9BD9521B-1677-40A4-9B6F-CEC92D7359B2}"/>
    <cellStyle name="20% - Accent1 3 2 6 11 3" xfId="22891" xr:uid="{CE093299-CA92-4958-8A1D-A2FF371D7303}"/>
    <cellStyle name="20% - Accent1 3 2 6 12" xfId="22892" xr:uid="{A94EBE2C-5DA4-4A52-B87B-763C0BC5F4A8}"/>
    <cellStyle name="20% - Accent1 3 2 6 12 2" xfId="22893" xr:uid="{BA295650-4B19-4F6A-94E2-B220815C4F77}"/>
    <cellStyle name="20% - Accent1 3 2 6 13" xfId="22894" xr:uid="{27A2167E-C6A3-4935-B53A-1EF40ADAF759}"/>
    <cellStyle name="20% - Accent1 3 2 6 13 2" xfId="22895" xr:uid="{30520B26-726F-40F3-B04A-5689F27D6FD3}"/>
    <cellStyle name="20% - Accent1 3 2 6 14" xfId="22896" xr:uid="{D5B20490-12B4-49C2-B5A4-8615EF1C17B6}"/>
    <cellStyle name="20% - Accent1 3 2 6 2" xfId="22897" xr:uid="{59747E9E-5B23-4528-99BD-355721C0E0DE}"/>
    <cellStyle name="20% - Accent1 3 2 6 2 10" xfId="22898" xr:uid="{B6030C5C-FAB8-40D2-8DF9-8B1E3BF62F12}"/>
    <cellStyle name="20% - Accent1 3 2 6 2 10 2" xfId="22899" xr:uid="{117036C3-FB2B-40CF-8F3C-82B132FE2187}"/>
    <cellStyle name="20% - Accent1 3 2 6 2 11" xfId="22900" xr:uid="{BB940B87-11E7-47DB-880A-483EC8D6D045}"/>
    <cellStyle name="20% - Accent1 3 2 6 2 2" xfId="22901" xr:uid="{A5446A9A-7B78-45FE-A4A7-15F1020FD09D}"/>
    <cellStyle name="20% - Accent1 3 2 6 2 2 2" xfId="22902" xr:uid="{6E4C47BE-913B-44BC-BC90-E3E2FD73169D}"/>
    <cellStyle name="20% - Accent1 3 2 6 2 2 2 2" xfId="22903" xr:uid="{A5CD2373-94C7-440A-9092-D15AF2D40651}"/>
    <cellStyle name="20% - Accent1 3 2 6 2 2 2 2 2" xfId="22904" xr:uid="{7AC93E67-9CC5-4DC7-843B-F9762423E2BF}"/>
    <cellStyle name="20% - Accent1 3 2 6 2 2 2 2 2 2" xfId="22905" xr:uid="{68971CA5-2891-43DF-A7CE-6247224CDF7D}"/>
    <cellStyle name="20% - Accent1 3 2 6 2 2 2 2 3" xfId="22906" xr:uid="{4351627D-63AE-4190-A76E-FD88557DAC27}"/>
    <cellStyle name="20% - Accent1 3 2 6 2 2 2 3" xfId="22907" xr:uid="{4325F6AC-BC04-45B9-98B0-9261F7369CA8}"/>
    <cellStyle name="20% - Accent1 3 2 6 2 2 2 3 2" xfId="22908" xr:uid="{39D7919B-C157-46A5-A2E5-756C965AA2FD}"/>
    <cellStyle name="20% - Accent1 3 2 6 2 2 2 4" xfId="22909" xr:uid="{7CB23064-31B9-4200-906E-63342754CEE3}"/>
    <cellStyle name="20% - Accent1 3 2 6 2 2 3" xfId="22910" xr:uid="{B7AE6143-41DE-459F-9B7E-0F20A70E8FBD}"/>
    <cellStyle name="20% - Accent1 3 2 6 2 2 3 2" xfId="22911" xr:uid="{60A6E727-83A3-4CB6-B584-74559CA492E8}"/>
    <cellStyle name="20% - Accent1 3 2 6 2 2 3 2 2" xfId="22912" xr:uid="{BC24D3AE-50D3-4991-AAB3-7F0D1EDCAFA0}"/>
    <cellStyle name="20% - Accent1 3 2 6 2 2 3 2 2 2" xfId="22913" xr:uid="{2DA62459-DDCF-40DC-BCE3-52206DC36815}"/>
    <cellStyle name="20% - Accent1 3 2 6 2 2 3 2 3" xfId="22914" xr:uid="{F6BD6719-0488-47E4-8F90-6736F4E35118}"/>
    <cellStyle name="20% - Accent1 3 2 6 2 2 3 3" xfId="22915" xr:uid="{CEA8EA6C-E1F6-4C35-9FAE-37F893CB30E7}"/>
    <cellStyle name="20% - Accent1 3 2 6 2 2 3 3 2" xfId="22916" xr:uid="{C26CB115-8D98-4BF1-8086-199542B0CE4C}"/>
    <cellStyle name="20% - Accent1 3 2 6 2 2 3 4" xfId="22917" xr:uid="{9AD30693-2E27-4C97-8851-BD64DD08610A}"/>
    <cellStyle name="20% - Accent1 3 2 6 2 2 4" xfId="22918" xr:uid="{642F877E-5032-4877-92E4-D5FA13D7886E}"/>
    <cellStyle name="20% - Accent1 3 2 6 2 2 4 2" xfId="22919" xr:uid="{42BF073B-9A1D-41E7-9575-E3AC9880F8BE}"/>
    <cellStyle name="20% - Accent1 3 2 6 2 2 4 2 2" xfId="22920" xr:uid="{C0815B64-11EA-459C-B340-8C30433B7C8C}"/>
    <cellStyle name="20% - Accent1 3 2 6 2 2 4 2 2 2" xfId="22921" xr:uid="{D463DD0B-36AE-4744-AC07-FF9BD792C3B8}"/>
    <cellStyle name="20% - Accent1 3 2 6 2 2 4 2 3" xfId="22922" xr:uid="{094792DC-0D36-4137-A082-E6D98B4FFC2C}"/>
    <cellStyle name="20% - Accent1 3 2 6 2 2 4 3" xfId="22923" xr:uid="{E7857522-B292-4135-9F57-98F01704A4CE}"/>
    <cellStyle name="20% - Accent1 3 2 6 2 2 4 3 2" xfId="22924" xr:uid="{43E04E0D-1943-423F-A953-CF4FAE544671}"/>
    <cellStyle name="20% - Accent1 3 2 6 2 2 4 4" xfId="22925" xr:uid="{CC4B3E31-ED16-48E0-A271-C4B7D2583DC1}"/>
    <cellStyle name="20% - Accent1 3 2 6 2 2 5" xfId="22926" xr:uid="{2E26D57A-1DF5-41FB-B08E-A6A80432DF27}"/>
    <cellStyle name="20% - Accent1 3 2 6 2 2 5 2" xfId="22927" xr:uid="{C214ED75-3C75-42C3-8857-FFC1C9D4FD8E}"/>
    <cellStyle name="20% - Accent1 3 2 6 2 2 5 2 2" xfId="22928" xr:uid="{660EEBD7-C069-4074-999F-D8E4BB33F413}"/>
    <cellStyle name="20% - Accent1 3 2 6 2 2 5 3" xfId="22929" xr:uid="{A5AC537F-4333-4A8F-85C1-D4EB6C2CA901}"/>
    <cellStyle name="20% - Accent1 3 2 6 2 2 6" xfId="22930" xr:uid="{67BDF228-5005-4F37-BC60-F1D2DC74531D}"/>
    <cellStyle name="20% - Accent1 3 2 6 2 2 6 2" xfId="22931" xr:uid="{C252944D-C046-4513-B552-C0784EEFD165}"/>
    <cellStyle name="20% - Accent1 3 2 6 2 2 6 2 2" xfId="22932" xr:uid="{ABB93A5C-6225-4C83-82E2-525338194D86}"/>
    <cellStyle name="20% - Accent1 3 2 6 2 2 6 3" xfId="22933" xr:uid="{22871918-677E-407F-93F7-ED04087A0C61}"/>
    <cellStyle name="20% - Accent1 3 2 6 2 2 7" xfId="22934" xr:uid="{C41F7B57-0188-45F7-A0FC-7285A9DDB9E9}"/>
    <cellStyle name="20% - Accent1 3 2 6 2 2 7 2" xfId="22935" xr:uid="{7A008ACF-FF89-4E0C-8FEB-F84661E8A6F7}"/>
    <cellStyle name="20% - Accent1 3 2 6 2 2 8" xfId="22936" xr:uid="{372FC70F-4F93-47D3-B1A1-DCB76317743C}"/>
    <cellStyle name="20% - Accent1 3 2 6 2 2 8 2" xfId="22937" xr:uid="{38A908AF-8157-4176-BAF3-18247E6B8B39}"/>
    <cellStyle name="20% - Accent1 3 2 6 2 2 9" xfId="22938" xr:uid="{26BC029B-CC2C-4888-82BE-EE5D2620255F}"/>
    <cellStyle name="20% - Accent1 3 2 6 2 3" xfId="22939" xr:uid="{90AD41DA-CB23-40F8-8F7B-A9D33BC834CE}"/>
    <cellStyle name="20% - Accent1 3 2 6 2 3 2" xfId="22940" xr:uid="{E8B5FD62-ED8B-4B8C-8F37-3ECA8FBDC104}"/>
    <cellStyle name="20% - Accent1 3 2 6 2 3 2 2" xfId="22941" xr:uid="{A2C1C94C-D8C3-47A3-A95B-D8282CB0EC4B}"/>
    <cellStyle name="20% - Accent1 3 2 6 2 3 2 2 2" xfId="22942" xr:uid="{779C53C1-4651-41A8-93D6-6BE1C74D319C}"/>
    <cellStyle name="20% - Accent1 3 2 6 2 3 2 2 2 2" xfId="22943" xr:uid="{F1000354-D9A7-4EDA-90D7-825536BA9338}"/>
    <cellStyle name="20% - Accent1 3 2 6 2 3 2 2 3" xfId="22944" xr:uid="{01E5CB98-94B3-4970-B42E-6BD7CD6895D0}"/>
    <cellStyle name="20% - Accent1 3 2 6 2 3 2 3" xfId="22945" xr:uid="{C2F8320B-9A5B-498F-8715-54B93100A627}"/>
    <cellStyle name="20% - Accent1 3 2 6 2 3 2 3 2" xfId="22946" xr:uid="{EF986108-97E1-4C3F-B6FA-D801AA2111C6}"/>
    <cellStyle name="20% - Accent1 3 2 6 2 3 2 4" xfId="22947" xr:uid="{AD5156EA-C534-45F5-892B-2C30BFCF85B0}"/>
    <cellStyle name="20% - Accent1 3 2 6 2 3 3" xfId="22948" xr:uid="{569D8679-23BF-4A85-8D25-50FF8D9C258E}"/>
    <cellStyle name="20% - Accent1 3 2 6 2 3 3 2" xfId="22949" xr:uid="{865DC9FF-B9BE-4F96-B24E-C701DB304199}"/>
    <cellStyle name="20% - Accent1 3 2 6 2 3 3 2 2" xfId="22950" xr:uid="{995FD8FC-548A-4E73-90C3-FB52ED61F4E3}"/>
    <cellStyle name="20% - Accent1 3 2 6 2 3 3 2 2 2" xfId="22951" xr:uid="{C5131650-1961-44AC-8F78-DA963A0C0FD1}"/>
    <cellStyle name="20% - Accent1 3 2 6 2 3 3 2 3" xfId="22952" xr:uid="{146FF8D2-AD0F-4743-8AA5-D30120C918CC}"/>
    <cellStyle name="20% - Accent1 3 2 6 2 3 3 3" xfId="22953" xr:uid="{7E70B9CA-3B3C-4DFE-9301-716AF2E32136}"/>
    <cellStyle name="20% - Accent1 3 2 6 2 3 3 3 2" xfId="22954" xr:uid="{070201A8-DBC8-4939-A773-F74A1BBFDB3E}"/>
    <cellStyle name="20% - Accent1 3 2 6 2 3 3 4" xfId="22955" xr:uid="{95E09518-229D-41A9-A86C-131C139FB874}"/>
    <cellStyle name="20% - Accent1 3 2 6 2 3 4" xfId="22956" xr:uid="{8AFB3E82-0A2A-46A0-97F4-955F1ADE1A2F}"/>
    <cellStyle name="20% - Accent1 3 2 6 2 3 4 2" xfId="22957" xr:uid="{82E1D33F-BE88-44F3-8C73-7F05CA71D526}"/>
    <cellStyle name="20% - Accent1 3 2 6 2 3 4 2 2" xfId="22958" xr:uid="{C776C005-5C4E-4CB8-A31E-1070068DD97E}"/>
    <cellStyle name="20% - Accent1 3 2 6 2 3 4 2 2 2" xfId="22959" xr:uid="{EB8BB312-DBB5-439A-B6DB-63CA2E6F097B}"/>
    <cellStyle name="20% - Accent1 3 2 6 2 3 4 2 3" xfId="22960" xr:uid="{D27CF3CE-9EDA-43A4-B9FD-6044DA37E544}"/>
    <cellStyle name="20% - Accent1 3 2 6 2 3 4 3" xfId="22961" xr:uid="{98B47F73-DD71-435D-8482-919E49D7BF5F}"/>
    <cellStyle name="20% - Accent1 3 2 6 2 3 4 3 2" xfId="22962" xr:uid="{236D5779-857F-4F2E-9558-A20770F92A46}"/>
    <cellStyle name="20% - Accent1 3 2 6 2 3 4 4" xfId="22963" xr:uid="{D4D019AE-450C-4EFE-B638-8F393AA2ED42}"/>
    <cellStyle name="20% - Accent1 3 2 6 2 3 5" xfId="22964" xr:uid="{D2A2BDB4-4A52-4075-AFFA-15B88100AC94}"/>
    <cellStyle name="20% - Accent1 3 2 6 2 3 5 2" xfId="22965" xr:uid="{193E4A1C-7C2F-48D7-9C97-DDE7FFADDCB7}"/>
    <cellStyle name="20% - Accent1 3 2 6 2 3 5 2 2" xfId="22966" xr:uid="{67D014AD-7AEA-484D-83C8-B68C3AD47257}"/>
    <cellStyle name="20% - Accent1 3 2 6 2 3 5 3" xfId="22967" xr:uid="{5AF96EB6-A921-44F7-A85D-75C6740A1ACA}"/>
    <cellStyle name="20% - Accent1 3 2 6 2 3 6" xfId="22968" xr:uid="{096192B1-AA07-4795-B985-F075060030D4}"/>
    <cellStyle name="20% - Accent1 3 2 6 2 3 6 2" xfId="22969" xr:uid="{EE74DD4D-72DD-4144-A163-E2D954B7B722}"/>
    <cellStyle name="20% - Accent1 3 2 6 2 3 6 2 2" xfId="22970" xr:uid="{00438090-5FF8-44D8-9895-6629CAA41972}"/>
    <cellStyle name="20% - Accent1 3 2 6 2 3 6 3" xfId="22971" xr:uid="{52EBEF46-098C-40A4-9514-12CBE6D5DC27}"/>
    <cellStyle name="20% - Accent1 3 2 6 2 3 7" xfId="22972" xr:uid="{083CCD0D-4C2C-4B38-952D-12F186028C5D}"/>
    <cellStyle name="20% - Accent1 3 2 6 2 3 7 2" xfId="22973" xr:uid="{D5514A24-D7E6-4418-910C-F4B423793EBD}"/>
    <cellStyle name="20% - Accent1 3 2 6 2 3 8" xfId="22974" xr:uid="{1E0F7F0E-B450-4C72-A5A2-AFAE608B09C9}"/>
    <cellStyle name="20% - Accent1 3 2 6 2 3 8 2" xfId="22975" xr:uid="{AB29089F-FA67-4509-B9C8-D309FD32AFFD}"/>
    <cellStyle name="20% - Accent1 3 2 6 2 3 9" xfId="22976" xr:uid="{5697411F-D8D8-451D-BF92-B24DCE430E2E}"/>
    <cellStyle name="20% - Accent1 3 2 6 2 4" xfId="22977" xr:uid="{940C68D2-7F5B-4B9A-A8E6-57C7B8704D9D}"/>
    <cellStyle name="20% - Accent1 3 2 6 2 4 2" xfId="22978" xr:uid="{36C715F0-36EF-4874-A98D-97716813D2CD}"/>
    <cellStyle name="20% - Accent1 3 2 6 2 4 2 2" xfId="22979" xr:uid="{3E2634AC-0EF8-40B5-BF63-AE7651264D02}"/>
    <cellStyle name="20% - Accent1 3 2 6 2 4 2 2 2" xfId="22980" xr:uid="{72364868-4331-43AA-88E4-519FB46C138C}"/>
    <cellStyle name="20% - Accent1 3 2 6 2 4 2 3" xfId="22981" xr:uid="{F2FFEB0A-3DB8-4F91-9EB2-5F689853B056}"/>
    <cellStyle name="20% - Accent1 3 2 6 2 4 3" xfId="22982" xr:uid="{3B4ABA38-99C1-4707-B9DC-B4DD2FD90BAF}"/>
    <cellStyle name="20% - Accent1 3 2 6 2 4 3 2" xfId="22983" xr:uid="{3562BB80-701E-460A-A19F-575335091A63}"/>
    <cellStyle name="20% - Accent1 3 2 6 2 4 4" xfId="22984" xr:uid="{8363D503-0016-45E9-8FA0-82BEC33154D7}"/>
    <cellStyle name="20% - Accent1 3 2 6 2 5" xfId="22985" xr:uid="{FEC2386E-1A1F-44E4-B1B7-B4BA2BF2D6D5}"/>
    <cellStyle name="20% - Accent1 3 2 6 2 5 2" xfId="22986" xr:uid="{7E5B5F96-053C-4CE7-BA0A-E223A76BB15D}"/>
    <cellStyle name="20% - Accent1 3 2 6 2 5 2 2" xfId="22987" xr:uid="{636DF21E-4D75-4C9D-9690-1A5DD7904A0C}"/>
    <cellStyle name="20% - Accent1 3 2 6 2 5 2 2 2" xfId="22988" xr:uid="{1354F4D2-1CD9-46B2-B8BA-3E3B867809F9}"/>
    <cellStyle name="20% - Accent1 3 2 6 2 5 2 3" xfId="22989" xr:uid="{7A976BDA-CBCE-48B0-878A-0FDC89C91246}"/>
    <cellStyle name="20% - Accent1 3 2 6 2 5 3" xfId="22990" xr:uid="{5BFF52EF-C958-4D4F-96D2-8650109B635D}"/>
    <cellStyle name="20% - Accent1 3 2 6 2 5 3 2" xfId="22991" xr:uid="{671D48F6-F64D-48FF-B831-28E71C14DED6}"/>
    <cellStyle name="20% - Accent1 3 2 6 2 5 4" xfId="22992" xr:uid="{B8B991DE-B5AC-4FC6-97E4-480695047E53}"/>
    <cellStyle name="20% - Accent1 3 2 6 2 6" xfId="22993" xr:uid="{B3A2E822-9D79-40D0-9409-1A46414077AE}"/>
    <cellStyle name="20% - Accent1 3 2 6 2 6 2" xfId="22994" xr:uid="{00206AFD-70E9-431D-9AD6-A230C1F2031A}"/>
    <cellStyle name="20% - Accent1 3 2 6 2 6 2 2" xfId="22995" xr:uid="{861233A7-7CFB-4112-A38F-C82EB7497CB5}"/>
    <cellStyle name="20% - Accent1 3 2 6 2 6 2 2 2" xfId="22996" xr:uid="{4DA4B56B-A5A0-4A19-9FF1-EB671D5E09F6}"/>
    <cellStyle name="20% - Accent1 3 2 6 2 6 2 3" xfId="22997" xr:uid="{1B64FF58-FFA3-4AD8-A0C6-C303ACD4B057}"/>
    <cellStyle name="20% - Accent1 3 2 6 2 6 3" xfId="22998" xr:uid="{045F23F6-A233-4ADF-86D4-40A901F6E2A2}"/>
    <cellStyle name="20% - Accent1 3 2 6 2 6 3 2" xfId="22999" xr:uid="{D38DA2FF-D1D2-4262-9537-F51B5E6E4327}"/>
    <cellStyle name="20% - Accent1 3 2 6 2 6 4" xfId="23000" xr:uid="{6FBA59C1-1D81-4398-93FD-ECD377BC93E2}"/>
    <cellStyle name="20% - Accent1 3 2 6 2 7" xfId="23001" xr:uid="{A86E3B4D-338B-423A-AEE1-4321E848896C}"/>
    <cellStyle name="20% - Accent1 3 2 6 2 7 2" xfId="23002" xr:uid="{91A0F3C1-FAA6-4FB7-8D32-DA27F1910E2B}"/>
    <cellStyle name="20% - Accent1 3 2 6 2 7 2 2" xfId="23003" xr:uid="{253CBA38-6707-4931-8044-4F1170BA7B98}"/>
    <cellStyle name="20% - Accent1 3 2 6 2 7 3" xfId="23004" xr:uid="{2E972B29-5AEF-4485-A30C-954E860BCADE}"/>
    <cellStyle name="20% - Accent1 3 2 6 2 8" xfId="23005" xr:uid="{39F0E138-4906-436A-B3D8-8F87C18005F5}"/>
    <cellStyle name="20% - Accent1 3 2 6 2 8 2" xfId="23006" xr:uid="{806F973A-CBD1-4479-AED3-91AE304B66E7}"/>
    <cellStyle name="20% - Accent1 3 2 6 2 8 2 2" xfId="23007" xr:uid="{ED03A12F-FBE3-47BE-8D2F-4D6AFEE55AC0}"/>
    <cellStyle name="20% - Accent1 3 2 6 2 8 3" xfId="23008" xr:uid="{5B380C7C-FE7D-4680-8FD0-3B94B8E8E451}"/>
    <cellStyle name="20% - Accent1 3 2 6 2 9" xfId="23009" xr:uid="{890ECF57-F949-48C2-A7F1-F36252FD8094}"/>
    <cellStyle name="20% - Accent1 3 2 6 2 9 2" xfId="23010" xr:uid="{4BFA6679-7915-41DF-8C11-AF45EE281642}"/>
    <cellStyle name="20% - Accent1 3 2 6 3" xfId="23011" xr:uid="{E95461CA-679E-469B-87D7-72A0D9546AE4}"/>
    <cellStyle name="20% - Accent1 3 2 6 3 10" xfId="23012" xr:uid="{D581A22B-5D5D-4839-80B0-99CC4C0A32EF}"/>
    <cellStyle name="20% - Accent1 3 2 6 3 10 2" xfId="23013" xr:uid="{30DAF9EA-0ACE-456A-BFFD-178F02BB4707}"/>
    <cellStyle name="20% - Accent1 3 2 6 3 11" xfId="23014" xr:uid="{573E0562-B8D3-4396-945C-5B4782854AE5}"/>
    <cellStyle name="20% - Accent1 3 2 6 3 2" xfId="23015" xr:uid="{2FBE7CBF-A01E-4416-B385-8CA2FCFDB26E}"/>
    <cellStyle name="20% - Accent1 3 2 6 3 2 2" xfId="23016" xr:uid="{241EB549-E289-4BDA-A294-34E272DC02E7}"/>
    <cellStyle name="20% - Accent1 3 2 6 3 2 2 2" xfId="23017" xr:uid="{24178B99-6470-4E84-9966-6E706210B4AA}"/>
    <cellStyle name="20% - Accent1 3 2 6 3 2 2 2 2" xfId="23018" xr:uid="{C019D6E5-9412-457F-8D21-298F1A12B5A8}"/>
    <cellStyle name="20% - Accent1 3 2 6 3 2 2 2 2 2" xfId="23019" xr:uid="{10DE04D2-CF36-44F1-91CA-488529BCCFE0}"/>
    <cellStyle name="20% - Accent1 3 2 6 3 2 2 2 3" xfId="23020" xr:uid="{689BFCDE-DF82-4481-81F9-AAC4744D01C2}"/>
    <cellStyle name="20% - Accent1 3 2 6 3 2 2 3" xfId="23021" xr:uid="{6646CA37-88E2-4DF9-9161-318ECCCB318F}"/>
    <cellStyle name="20% - Accent1 3 2 6 3 2 2 3 2" xfId="23022" xr:uid="{74F2A114-D924-43B3-97C8-4CD6002DC6BA}"/>
    <cellStyle name="20% - Accent1 3 2 6 3 2 2 4" xfId="23023" xr:uid="{DA512C1D-DF02-465A-99B6-A68E948ECF41}"/>
    <cellStyle name="20% - Accent1 3 2 6 3 2 3" xfId="23024" xr:uid="{A1DABD22-68A8-4DF9-AF05-450E699554A1}"/>
    <cellStyle name="20% - Accent1 3 2 6 3 2 3 2" xfId="23025" xr:uid="{AB40C50C-4977-4364-BE5A-5A41E3844CB6}"/>
    <cellStyle name="20% - Accent1 3 2 6 3 2 3 2 2" xfId="23026" xr:uid="{483E9B72-B869-4AD5-9A74-CA6F8EB54667}"/>
    <cellStyle name="20% - Accent1 3 2 6 3 2 3 2 2 2" xfId="23027" xr:uid="{A8A0AFB4-EC20-4B09-B0D2-D5A48A5B7103}"/>
    <cellStyle name="20% - Accent1 3 2 6 3 2 3 2 3" xfId="23028" xr:uid="{276AB380-5A06-4531-A8D9-91BB0906AE7E}"/>
    <cellStyle name="20% - Accent1 3 2 6 3 2 3 3" xfId="23029" xr:uid="{9A904FAD-9776-4FE2-BC92-0B4CB00F051F}"/>
    <cellStyle name="20% - Accent1 3 2 6 3 2 3 3 2" xfId="23030" xr:uid="{6ACFD079-E192-46AB-A91F-2DD092515E7D}"/>
    <cellStyle name="20% - Accent1 3 2 6 3 2 3 4" xfId="23031" xr:uid="{7776E7FD-D9DB-4008-AE41-ADDEB06EFE59}"/>
    <cellStyle name="20% - Accent1 3 2 6 3 2 4" xfId="23032" xr:uid="{D769F6BC-78A8-42CA-8850-73815C9F5D16}"/>
    <cellStyle name="20% - Accent1 3 2 6 3 2 4 2" xfId="23033" xr:uid="{D0E34FED-8667-4F00-887F-AA473CEF2050}"/>
    <cellStyle name="20% - Accent1 3 2 6 3 2 4 2 2" xfId="23034" xr:uid="{D8A87180-BF0B-44BF-8E50-4844A4B5B645}"/>
    <cellStyle name="20% - Accent1 3 2 6 3 2 4 2 2 2" xfId="23035" xr:uid="{8AC62D63-05DC-4A99-9106-A5486D796781}"/>
    <cellStyle name="20% - Accent1 3 2 6 3 2 4 2 3" xfId="23036" xr:uid="{016765FD-CD62-4FEE-9E41-93E2AE349145}"/>
    <cellStyle name="20% - Accent1 3 2 6 3 2 4 3" xfId="23037" xr:uid="{4147FA70-B680-4025-9301-FB916302C738}"/>
    <cellStyle name="20% - Accent1 3 2 6 3 2 4 3 2" xfId="23038" xr:uid="{72D66CA2-7EC5-4870-B89D-AF182F03A537}"/>
    <cellStyle name="20% - Accent1 3 2 6 3 2 4 4" xfId="23039" xr:uid="{114373B6-7577-4B07-BDF9-71CD7652E85A}"/>
    <cellStyle name="20% - Accent1 3 2 6 3 2 5" xfId="23040" xr:uid="{6C8AC115-C0B4-46DA-9C5B-2E99E7C77001}"/>
    <cellStyle name="20% - Accent1 3 2 6 3 2 5 2" xfId="23041" xr:uid="{C7AAF087-BBCB-4C89-9CDD-953DCEAA92A7}"/>
    <cellStyle name="20% - Accent1 3 2 6 3 2 5 2 2" xfId="23042" xr:uid="{3C7645E4-4869-4B3F-904B-B6A5CFC28E2B}"/>
    <cellStyle name="20% - Accent1 3 2 6 3 2 5 3" xfId="23043" xr:uid="{5A607525-5AC0-48FB-BCAE-70DB1E47425E}"/>
    <cellStyle name="20% - Accent1 3 2 6 3 2 6" xfId="23044" xr:uid="{6AE4E27D-CD16-4CCE-AB45-74C540DD8597}"/>
    <cellStyle name="20% - Accent1 3 2 6 3 2 6 2" xfId="23045" xr:uid="{5E025599-BBEA-4645-8950-616D1573C6EA}"/>
    <cellStyle name="20% - Accent1 3 2 6 3 2 6 2 2" xfId="23046" xr:uid="{93E1FA76-E7EC-4199-8E65-03D9C72A061C}"/>
    <cellStyle name="20% - Accent1 3 2 6 3 2 6 3" xfId="23047" xr:uid="{60E9FA4A-C6FC-4A71-AC71-09C8F374011C}"/>
    <cellStyle name="20% - Accent1 3 2 6 3 2 7" xfId="23048" xr:uid="{C5F55C24-9E26-487F-BA7A-DCE184E8E8A5}"/>
    <cellStyle name="20% - Accent1 3 2 6 3 2 7 2" xfId="23049" xr:uid="{3F01E0B6-7356-4647-9D84-25C2F01712A0}"/>
    <cellStyle name="20% - Accent1 3 2 6 3 2 8" xfId="23050" xr:uid="{09968D29-268B-4190-9125-0FDFA5B3114C}"/>
    <cellStyle name="20% - Accent1 3 2 6 3 2 8 2" xfId="23051" xr:uid="{AA618A41-6572-4565-8CED-713C8DBBED23}"/>
    <cellStyle name="20% - Accent1 3 2 6 3 2 9" xfId="23052" xr:uid="{F93453AF-F489-4B98-9F06-3DDDC7E7A2AD}"/>
    <cellStyle name="20% - Accent1 3 2 6 3 3" xfId="23053" xr:uid="{DBED78F4-E1E0-474C-BB76-9AC2C0468046}"/>
    <cellStyle name="20% - Accent1 3 2 6 3 3 2" xfId="23054" xr:uid="{0425D641-356D-49B5-B7D8-E796317B585E}"/>
    <cellStyle name="20% - Accent1 3 2 6 3 3 2 2" xfId="23055" xr:uid="{73B6D545-B425-4384-8427-D90F040788AD}"/>
    <cellStyle name="20% - Accent1 3 2 6 3 3 2 2 2" xfId="23056" xr:uid="{CF424F8E-E80A-4E56-AFB6-8B6FA48CA080}"/>
    <cellStyle name="20% - Accent1 3 2 6 3 3 2 2 2 2" xfId="23057" xr:uid="{1F83E850-92D7-448D-B741-F4B61FF72F96}"/>
    <cellStyle name="20% - Accent1 3 2 6 3 3 2 2 3" xfId="23058" xr:uid="{62E6CBAD-CD6D-4D26-B588-8997A1DCB3B7}"/>
    <cellStyle name="20% - Accent1 3 2 6 3 3 2 3" xfId="23059" xr:uid="{96BC219E-2730-4422-8900-FBC4DADD99B6}"/>
    <cellStyle name="20% - Accent1 3 2 6 3 3 2 3 2" xfId="23060" xr:uid="{B586E814-05B7-44F6-9933-83611CBC704A}"/>
    <cellStyle name="20% - Accent1 3 2 6 3 3 2 4" xfId="23061" xr:uid="{9D448262-7B4B-42E9-81DE-130F2111FBA7}"/>
    <cellStyle name="20% - Accent1 3 2 6 3 3 3" xfId="23062" xr:uid="{8FCB861A-BA99-4F56-AE63-977760E06FF7}"/>
    <cellStyle name="20% - Accent1 3 2 6 3 3 3 2" xfId="23063" xr:uid="{4966FDCD-6869-435B-8328-162F6D0C3301}"/>
    <cellStyle name="20% - Accent1 3 2 6 3 3 3 2 2" xfId="23064" xr:uid="{6B517676-85EB-4E65-B291-ED2567131C3F}"/>
    <cellStyle name="20% - Accent1 3 2 6 3 3 3 2 2 2" xfId="23065" xr:uid="{606023A8-CFCA-4533-8F55-0DBD53B935B1}"/>
    <cellStyle name="20% - Accent1 3 2 6 3 3 3 2 3" xfId="23066" xr:uid="{2531156E-5539-44D2-8BB8-B3D154650890}"/>
    <cellStyle name="20% - Accent1 3 2 6 3 3 3 3" xfId="23067" xr:uid="{71089DDC-F726-4D22-A5B6-DCE021C7065B}"/>
    <cellStyle name="20% - Accent1 3 2 6 3 3 3 3 2" xfId="23068" xr:uid="{D25DE8CE-659D-4C3F-B2B5-0896AECB2958}"/>
    <cellStyle name="20% - Accent1 3 2 6 3 3 3 4" xfId="23069" xr:uid="{610DCDCF-45B1-4F7B-9DC4-4743602ADD2B}"/>
    <cellStyle name="20% - Accent1 3 2 6 3 3 4" xfId="23070" xr:uid="{BED26D92-9E76-4DDD-8D82-1F6B13399EDD}"/>
    <cellStyle name="20% - Accent1 3 2 6 3 3 4 2" xfId="23071" xr:uid="{975E94C3-E26A-4B8C-8D9A-6CA4CDAB5503}"/>
    <cellStyle name="20% - Accent1 3 2 6 3 3 4 2 2" xfId="23072" xr:uid="{0FFFB2EE-66C9-499B-B735-724835FAA7A0}"/>
    <cellStyle name="20% - Accent1 3 2 6 3 3 4 2 2 2" xfId="23073" xr:uid="{4D8806A8-805E-4147-A354-C83D5A0A9D47}"/>
    <cellStyle name="20% - Accent1 3 2 6 3 3 4 2 3" xfId="23074" xr:uid="{9AEB456F-992B-4EE5-A1D8-2068B19D236E}"/>
    <cellStyle name="20% - Accent1 3 2 6 3 3 4 3" xfId="23075" xr:uid="{6955FC55-D62F-4665-8BE9-46BE69052EBB}"/>
    <cellStyle name="20% - Accent1 3 2 6 3 3 4 3 2" xfId="23076" xr:uid="{111ACC57-2419-40EE-93AE-BC2E00291C86}"/>
    <cellStyle name="20% - Accent1 3 2 6 3 3 4 4" xfId="23077" xr:uid="{2BC4D34E-AF4E-447F-B6E0-B1447FDD9A53}"/>
    <cellStyle name="20% - Accent1 3 2 6 3 3 5" xfId="23078" xr:uid="{CF94C78C-D0D1-4F39-BF67-79868E64C7C4}"/>
    <cellStyle name="20% - Accent1 3 2 6 3 3 5 2" xfId="23079" xr:uid="{6943CFC0-F605-4820-A6DA-CAEDA01E2B45}"/>
    <cellStyle name="20% - Accent1 3 2 6 3 3 5 2 2" xfId="23080" xr:uid="{949C0FDE-09CA-4695-AC91-D660811168C6}"/>
    <cellStyle name="20% - Accent1 3 2 6 3 3 5 3" xfId="23081" xr:uid="{044725F5-CA62-4CDB-83F3-F46CE4E47AF9}"/>
    <cellStyle name="20% - Accent1 3 2 6 3 3 6" xfId="23082" xr:uid="{54D41748-F5AB-4A32-9857-A38639043832}"/>
    <cellStyle name="20% - Accent1 3 2 6 3 3 6 2" xfId="23083" xr:uid="{93C0F6A4-7F46-436B-AC49-DE586AC015D6}"/>
    <cellStyle name="20% - Accent1 3 2 6 3 3 6 2 2" xfId="23084" xr:uid="{1212399C-DF8B-4FE2-8719-896C75E36866}"/>
    <cellStyle name="20% - Accent1 3 2 6 3 3 6 3" xfId="23085" xr:uid="{B4B59DCE-CA31-48AF-B03B-4DD7B131925A}"/>
    <cellStyle name="20% - Accent1 3 2 6 3 3 7" xfId="23086" xr:uid="{3EEFD5AC-85E5-4BE0-97F1-C31D6DB44A5C}"/>
    <cellStyle name="20% - Accent1 3 2 6 3 3 7 2" xfId="23087" xr:uid="{BA6241FE-AC33-4C3A-81AF-DA7CF9DEA8DE}"/>
    <cellStyle name="20% - Accent1 3 2 6 3 3 8" xfId="23088" xr:uid="{38D1AD52-1C8D-47B3-9702-48098B2C2904}"/>
    <cellStyle name="20% - Accent1 3 2 6 3 3 8 2" xfId="23089" xr:uid="{D1B14526-2DEB-42A0-A6DE-F752C7CBE441}"/>
    <cellStyle name="20% - Accent1 3 2 6 3 3 9" xfId="23090" xr:uid="{59A7E7F0-2BE5-4EF0-896B-6381EAF9A504}"/>
    <cellStyle name="20% - Accent1 3 2 6 3 4" xfId="23091" xr:uid="{3D4D197D-528E-4A61-B3CA-C3154058CEA6}"/>
    <cellStyle name="20% - Accent1 3 2 6 3 4 2" xfId="23092" xr:uid="{4BDE89D3-F230-4A78-9F8F-D4385C41A16F}"/>
    <cellStyle name="20% - Accent1 3 2 6 3 4 2 2" xfId="23093" xr:uid="{459CBEEB-B9CC-43A7-9661-758D066B302B}"/>
    <cellStyle name="20% - Accent1 3 2 6 3 4 2 2 2" xfId="23094" xr:uid="{A892B6F1-2B95-46B4-8FD0-3F68FB06E5D3}"/>
    <cellStyle name="20% - Accent1 3 2 6 3 4 2 3" xfId="23095" xr:uid="{AE2E13EF-E9C5-4269-98C4-6198ADDDB853}"/>
    <cellStyle name="20% - Accent1 3 2 6 3 4 3" xfId="23096" xr:uid="{1915356F-97F7-401E-B62B-83C6B11FE85D}"/>
    <cellStyle name="20% - Accent1 3 2 6 3 4 3 2" xfId="23097" xr:uid="{94A6965B-98CB-4679-AAA8-9552A5A7358A}"/>
    <cellStyle name="20% - Accent1 3 2 6 3 4 4" xfId="23098" xr:uid="{525F9028-4B22-4247-8C6A-5E36F7E460A0}"/>
    <cellStyle name="20% - Accent1 3 2 6 3 5" xfId="23099" xr:uid="{8E5BC3EA-8251-4AED-9B62-8A3C84429BE5}"/>
    <cellStyle name="20% - Accent1 3 2 6 3 5 2" xfId="23100" xr:uid="{9030CDCC-C2F8-4074-B47D-2297A3CD22E1}"/>
    <cellStyle name="20% - Accent1 3 2 6 3 5 2 2" xfId="23101" xr:uid="{544970D1-D0FB-491F-BCEE-7A7A9FF8F48E}"/>
    <cellStyle name="20% - Accent1 3 2 6 3 5 2 2 2" xfId="23102" xr:uid="{F951E966-BD3D-4BB7-BCAB-60AE2D3D908C}"/>
    <cellStyle name="20% - Accent1 3 2 6 3 5 2 3" xfId="23103" xr:uid="{461BAB16-CCDC-45C4-A4BA-3F05993AE82F}"/>
    <cellStyle name="20% - Accent1 3 2 6 3 5 3" xfId="23104" xr:uid="{EBAD8C3C-34D7-44C3-8F44-1444ED0275E1}"/>
    <cellStyle name="20% - Accent1 3 2 6 3 5 3 2" xfId="23105" xr:uid="{3F378F6C-1D2D-460E-8AE5-1872D944B47F}"/>
    <cellStyle name="20% - Accent1 3 2 6 3 5 4" xfId="23106" xr:uid="{7A1ECCC9-7C01-4C0D-9C4F-44417B3A63B5}"/>
    <cellStyle name="20% - Accent1 3 2 6 3 6" xfId="23107" xr:uid="{02389CD3-1008-47BA-947F-0B8F4DC55E6F}"/>
    <cellStyle name="20% - Accent1 3 2 6 3 6 2" xfId="23108" xr:uid="{D113F03B-75BC-4960-88E6-BB7247864220}"/>
    <cellStyle name="20% - Accent1 3 2 6 3 6 2 2" xfId="23109" xr:uid="{98163869-19C9-451E-83F3-DE909AB778C5}"/>
    <cellStyle name="20% - Accent1 3 2 6 3 6 2 2 2" xfId="23110" xr:uid="{6A050582-03B2-4D4E-8B1E-203DEA8567A6}"/>
    <cellStyle name="20% - Accent1 3 2 6 3 6 2 3" xfId="23111" xr:uid="{075383A1-18B3-4651-AE70-84D4016C1F6B}"/>
    <cellStyle name="20% - Accent1 3 2 6 3 6 3" xfId="23112" xr:uid="{590CFBD4-0670-4846-A817-4197F10BDE81}"/>
    <cellStyle name="20% - Accent1 3 2 6 3 6 3 2" xfId="23113" xr:uid="{BE74E98B-8679-427F-B6A5-1AF1E54C0D85}"/>
    <cellStyle name="20% - Accent1 3 2 6 3 6 4" xfId="23114" xr:uid="{5AD5063D-C579-4C0D-8C52-D9B9A34CA50B}"/>
    <cellStyle name="20% - Accent1 3 2 6 3 7" xfId="23115" xr:uid="{CD9B4C35-9259-4190-9DE9-8641C4D62331}"/>
    <cellStyle name="20% - Accent1 3 2 6 3 7 2" xfId="23116" xr:uid="{7E391D79-16AD-4F2C-958D-257826E9B6A6}"/>
    <cellStyle name="20% - Accent1 3 2 6 3 7 2 2" xfId="23117" xr:uid="{D9464D45-F622-4E1C-B4BB-A36D8BE81E54}"/>
    <cellStyle name="20% - Accent1 3 2 6 3 7 3" xfId="23118" xr:uid="{97DD90E0-11ED-4BBC-9123-A72B508F40F1}"/>
    <cellStyle name="20% - Accent1 3 2 6 3 8" xfId="23119" xr:uid="{CB7F4F93-35C7-4E34-BF66-A9FFD8E010CC}"/>
    <cellStyle name="20% - Accent1 3 2 6 3 8 2" xfId="23120" xr:uid="{CD6AB0E1-86C0-4B23-B2F0-58890E35489F}"/>
    <cellStyle name="20% - Accent1 3 2 6 3 8 2 2" xfId="23121" xr:uid="{9D69AEE7-40D7-4258-9314-70DDE3A39419}"/>
    <cellStyle name="20% - Accent1 3 2 6 3 8 3" xfId="23122" xr:uid="{7E5E8C18-B2F4-4C12-8BB9-5D7D866F9BEE}"/>
    <cellStyle name="20% - Accent1 3 2 6 3 9" xfId="23123" xr:uid="{86F4ECA6-57C4-4403-A585-91AF10FAFF03}"/>
    <cellStyle name="20% - Accent1 3 2 6 3 9 2" xfId="23124" xr:uid="{BACDFEE9-9E0D-463C-B888-053D0417FB81}"/>
    <cellStyle name="20% - Accent1 3 2 6 4" xfId="23125" xr:uid="{1E19CF91-6FA0-4E30-B784-EC63A30950D1}"/>
    <cellStyle name="20% - Accent1 3 2 6 4 10" xfId="23126" xr:uid="{AEF8039D-D0FD-4E57-A466-629CE8809526}"/>
    <cellStyle name="20% - Accent1 3 2 6 4 10 2" xfId="23127" xr:uid="{3D7439B8-887F-418C-AD42-0744DB1BA21F}"/>
    <cellStyle name="20% - Accent1 3 2 6 4 11" xfId="23128" xr:uid="{51156EDE-089D-471F-874C-B300D228B48B}"/>
    <cellStyle name="20% - Accent1 3 2 6 4 2" xfId="23129" xr:uid="{550E32BA-F21D-475C-BD69-C4DE44EB51D2}"/>
    <cellStyle name="20% - Accent1 3 2 6 4 2 2" xfId="23130" xr:uid="{06DB9398-F6BA-4978-BBE4-5BEC5D368445}"/>
    <cellStyle name="20% - Accent1 3 2 6 4 2 2 2" xfId="23131" xr:uid="{4ED62F01-B9C1-49CE-83D9-5169514919DC}"/>
    <cellStyle name="20% - Accent1 3 2 6 4 2 2 2 2" xfId="23132" xr:uid="{F221622D-B216-4958-96CB-3B36FCF9FBDB}"/>
    <cellStyle name="20% - Accent1 3 2 6 4 2 2 2 2 2" xfId="23133" xr:uid="{FABF8923-61B8-4C13-B8D1-842B6BAF0D39}"/>
    <cellStyle name="20% - Accent1 3 2 6 4 2 2 2 3" xfId="23134" xr:uid="{4F567663-2461-4F36-8AAC-9F47CE558B47}"/>
    <cellStyle name="20% - Accent1 3 2 6 4 2 2 3" xfId="23135" xr:uid="{49EB9840-81A9-46CB-A4B6-86BAE264727A}"/>
    <cellStyle name="20% - Accent1 3 2 6 4 2 2 3 2" xfId="23136" xr:uid="{F8CADB68-EB7B-43C9-A2E0-45D645A56C3E}"/>
    <cellStyle name="20% - Accent1 3 2 6 4 2 2 4" xfId="23137" xr:uid="{91B688A7-04B1-413C-A05A-12D74DF918F2}"/>
    <cellStyle name="20% - Accent1 3 2 6 4 2 3" xfId="23138" xr:uid="{C2C5020D-CFFD-43D2-9D1C-101E92843210}"/>
    <cellStyle name="20% - Accent1 3 2 6 4 2 3 2" xfId="23139" xr:uid="{0C507F50-1F30-4C13-B78C-66D9E19444E2}"/>
    <cellStyle name="20% - Accent1 3 2 6 4 2 3 2 2" xfId="23140" xr:uid="{BD2B9C3B-8AE9-400E-B92F-8AA128C9D476}"/>
    <cellStyle name="20% - Accent1 3 2 6 4 2 3 2 2 2" xfId="23141" xr:uid="{D3F1AD9A-38D5-416C-83B6-00F041404685}"/>
    <cellStyle name="20% - Accent1 3 2 6 4 2 3 2 3" xfId="23142" xr:uid="{529377DA-E624-4F36-A283-923D0FF3B423}"/>
    <cellStyle name="20% - Accent1 3 2 6 4 2 3 3" xfId="23143" xr:uid="{1F5DFD48-ACEA-4E91-9BE0-5762BF9A61E8}"/>
    <cellStyle name="20% - Accent1 3 2 6 4 2 3 3 2" xfId="23144" xr:uid="{42424D87-BA53-41F7-BC7E-7223C08E1F2D}"/>
    <cellStyle name="20% - Accent1 3 2 6 4 2 3 4" xfId="23145" xr:uid="{AE93BF11-C316-4970-9607-3F54D4548ED1}"/>
    <cellStyle name="20% - Accent1 3 2 6 4 2 4" xfId="23146" xr:uid="{BBAF025E-9434-4ABA-9CEA-191C48C9BB1C}"/>
    <cellStyle name="20% - Accent1 3 2 6 4 2 4 2" xfId="23147" xr:uid="{74D041A3-F223-4EFF-A777-776F05873ACE}"/>
    <cellStyle name="20% - Accent1 3 2 6 4 2 4 2 2" xfId="23148" xr:uid="{F265B8AD-439E-46EE-90DA-F84E68ADFFE4}"/>
    <cellStyle name="20% - Accent1 3 2 6 4 2 4 2 2 2" xfId="23149" xr:uid="{158DA5D4-92A0-4C38-84C9-0DC74CFC4BD7}"/>
    <cellStyle name="20% - Accent1 3 2 6 4 2 4 2 3" xfId="23150" xr:uid="{F64BBB8C-C6F7-44C2-A1D6-C0965C43A2FF}"/>
    <cellStyle name="20% - Accent1 3 2 6 4 2 4 3" xfId="23151" xr:uid="{1824EBC6-957A-471F-B5F7-DAD6F301C279}"/>
    <cellStyle name="20% - Accent1 3 2 6 4 2 4 3 2" xfId="23152" xr:uid="{33274E4C-7455-49EE-96DD-6F9D56EE9904}"/>
    <cellStyle name="20% - Accent1 3 2 6 4 2 4 4" xfId="23153" xr:uid="{6FBE4635-35DF-4BC8-9B16-108A4EA12AAD}"/>
    <cellStyle name="20% - Accent1 3 2 6 4 2 5" xfId="23154" xr:uid="{FCE0F748-7BAC-4ACC-AC7A-4318D4685E87}"/>
    <cellStyle name="20% - Accent1 3 2 6 4 2 5 2" xfId="23155" xr:uid="{A6663D38-3C19-4E89-BFF9-775DFA2D5E58}"/>
    <cellStyle name="20% - Accent1 3 2 6 4 2 5 2 2" xfId="23156" xr:uid="{53E034AB-7775-473B-96B0-EB9BFCE0A108}"/>
    <cellStyle name="20% - Accent1 3 2 6 4 2 5 3" xfId="23157" xr:uid="{9C71AE7B-4C36-4C17-9873-A4685AF14411}"/>
    <cellStyle name="20% - Accent1 3 2 6 4 2 6" xfId="23158" xr:uid="{0D6E2B36-23C4-424F-846B-E9970E1B6769}"/>
    <cellStyle name="20% - Accent1 3 2 6 4 2 6 2" xfId="23159" xr:uid="{A6206A85-B7AA-41DE-89D3-2D97D33662AB}"/>
    <cellStyle name="20% - Accent1 3 2 6 4 2 6 2 2" xfId="23160" xr:uid="{F535E461-982B-43DE-8064-350CBE73C827}"/>
    <cellStyle name="20% - Accent1 3 2 6 4 2 6 3" xfId="23161" xr:uid="{A4CB8F1D-3B50-4CCA-A436-9DFB527F6B94}"/>
    <cellStyle name="20% - Accent1 3 2 6 4 2 7" xfId="23162" xr:uid="{1A0DC618-3315-445D-920B-72F06719845E}"/>
    <cellStyle name="20% - Accent1 3 2 6 4 2 7 2" xfId="23163" xr:uid="{9F4B0573-B67E-49C9-862E-18D61D9969D5}"/>
    <cellStyle name="20% - Accent1 3 2 6 4 2 8" xfId="23164" xr:uid="{05B1F601-696D-49FC-B10C-124175A2B6A9}"/>
    <cellStyle name="20% - Accent1 3 2 6 4 2 8 2" xfId="23165" xr:uid="{C981E062-17F3-45AA-A9DC-D3A8CDA3EDE4}"/>
    <cellStyle name="20% - Accent1 3 2 6 4 2 9" xfId="23166" xr:uid="{8BEAF310-DFEF-4351-8709-DD81203B8327}"/>
    <cellStyle name="20% - Accent1 3 2 6 4 3" xfId="23167" xr:uid="{4DBAF877-9DD9-436B-B5E2-334D538823B1}"/>
    <cellStyle name="20% - Accent1 3 2 6 4 3 2" xfId="23168" xr:uid="{A63BDC70-5C24-4B3D-8F7A-523A23436B6D}"/>
    <cellStyle name="20% - Accent1 3 2 6 4 3 2 2" xfId="23169" xr:uid="{E774ADDC-8ECA-47E3-8576-0C37CD369A47}"/>
    <cellStyle name="20% - Accent1 3 2 6 4 3 2 2 2" xfId="23170" xr:uid="{5B93EF13-70B2-49D9-8CDB-F13D0159077D}"/>
    <cellStyle name="20% - Accent1 3 2 6 4 3 2 2 2 2" xfId="23171" xr:uid="{95F7EAB2-AF32-4A95-BDF6-305331CE9074}"/>
    <cellStyle name="20% - Accent1 3 2 6 4 3 2 2 3" xfId="23172" xr:uid="{8FEC427A-F004-4AE0-ABB2-EC57C926793C}"/>
    <cellStyle name="20% - Accent1 3 2 6 4 3 2 3" xfId="23173" xr:uid="{B2843D29-0C60-4FD4-9086-742F9B18D1C2}"/>
    <cellStyle name="20% - Accent1 3 2 6 4 3 2 3 2" xfId="23174" xr:uid="{241454C6-3429-421B-90F1-371A4FA44173}"/>
    <cellStyle name="20% - Accent1 3 2 6 4 3 2 4" xfId="23175" xr:uid="{EF7C5B61-2D43-428D-B78A-854349DE82F0}"/>
    <cellStyle name="20% - Accent1 3 2 6 4 3 3" xfId="23176" xr:uid="{EE9D58A4-44CC-4D84-9C15-A6050961563E}"/>
    <cellStyle name="20% - Accent1 3 2 6 4 3 3 2" xfId="23177" xr:uid="{86A148BA-9B65-48CE-9E57-CA538941B91B}"/>
    <cellStyle name="20% - Accent1 3 2 6 4 3 3 2 2" xfId="23178" xr:uid="{28228371-AA8B-467A-95DA-61CA09DE3784}"/>
    <cellStyle name="20% - Accent1 3 2 6 4 3 3 2 2 2" xfId="23179" xr:uid="{A3839D02-3ABA-47E4-AACA-3E97CBF5D915}"/>
    <cellStyle name="20% - Accent1 3 2 6 4 3 3 2 3" xfId="23180" xr:uid="{123FD064-DF54-470D-B232-FF437AEBC822}"/>
    <cellStyle name="20% - Accent1 3 2 6 4 3 3 3" xfId="23181" xr:uid="{5717583A-5AA2-4D26-A543-775EDE0277E0}"/>
    <cellStyle name="20% - Accent1 3 2 6 4 3 3 3 2" xfId="23182" xr:uid="{DE3B7E9F-9A4E-4ED9-AB53-F2266F13656F}"/>
    <cellStyle name="20% - Accent1 3 2 6 4 3 3 4" xfId="23183" xr:uid="{8D3EBBBD-3155-4831-83F5-24FA95E6C81D}"/>
    <cellStyle name="20% - Accent1 3 2 6 4 3 4" xfId="23184" xr:uid="{E3266554-8887-4E6C-8C57-4EB67F9F078E}"/>
    <cellStyle name="20% - Accent1 3 2 6 4 3 4 2" xfId="23185" xr:uid="{D8EE5C30-5B4D-4304-A213-D551E56CF327}"/>
    <cellStyle name="20% - Accent1 3 2 6 4 3 4 2 2" xfId="23186" xr:uid="{F831DF0D-E3B2-4168-8EC0-86916DCB9086}"/>
    <cellStyle name="20% - Accent1 3 2 6 4 3 4 2 2 2" xfId="23187" xr:uid="{55A01F19-EAF0-4A3B-91CB-610E8D5543E4}"/>
    <cellStyle name="20% - Accent1 3 2 6 4 3 4 2 3" xfId="23188" xr:uid="{8AE2A752-6FA8-464F-8E1D-9F90181AA713}"/>
    <cellStyle name="20% - Accent1 3 2 6 4 3 4 3" xfId="23189" xr:uid="{D222D536-C119-4ECF-8D5B-AD1754EE879C}"/>
    <cellStyle name="20% - Accent1 3 2 6 4 3 4 3 2" xfId="23190" xr:uid="{2D4F68E5-B0EB-4551-85F8-8EA431409485}"/>
    <cellStyle name="20% - Accent1 3 2 6 4 3 4 4" xfId="23191" xr:uid="{7B6F9124-B4C3-4789-BFDC-CA3C981353E3}"/>
    <cellStyle name="20% - Accent1 3 2 6 4 3 5" xfId="23192" xr:uid="{2C4D7763-6981-4C0D-80AD-8BCA4581FC47}"/>
    <cellStyle name="20% - Accent1 3 2 6 4 3 5 2" xfId="23193" xr:uid="{D537EB19-BFD7-472C-8FD1-2EF4D64103EB}"/>
    <cellStyle name="20% - Accent1 3 2 6 4 3 5 2 2" xfId="23194" xr:uid="{27C0C66B-5D6D-49B6-A6FB-B13D5F9FEAB8}"/>
    <cellStyle name="20% - Accent1 3 2 6 4 3 5 3" xfId="23195" xr:uid="{A38C5461-6652-4650-9F48-8F1ECC588D3B}"/>
    <cellStyle name="20% - Accent1 3 2 6 4 3 6" xfId="23196" xr:uid="{C0CC99CA-4A67-4F4B-BA26-F29C053BE0FB}"/>
    <cellStyle name="20% - Accent1 3 2 6 4 3 6 2" xfId="23197" xr:uid="{CC02D6EB-5AA1-4865-B1E4-5AB705194CF4}"/>
    <cellStyle name="20% - Accent1 3 2 6 4 3 6 2 2" xfId="23198" xr:uid="{BBC0A474-5352-48F4-AF16-7A17DE52F477}"/>
    <cellStyle name="20% - Accent1 3 2 6 4 3 6 3" xfId="23199" xr:uid="{952FD545-AB58-42F7-9C8A-FB28C19D82E8}"/>
    <cellStyle name="20% - Accent1 3 2 6 4 3 7" xfId="23200" xr:uid="{3C3A18CB-869A-434F-B835-47A0DF1515B5}"/>
    <cellStyle name="20% - Accent1 3 2 6 4 3 7 2" xfId="23201" xr:uid="{8AF6582D-6359-41BF-AA7B-A45BA2E38324}"/>
    <cellStyle name="20% - Accent1 3 2 6 4 3 8" xfId="23202" xr:uid="{525CED1A-208A-4AA0-8089-C1CEEA7BAE5A}"/>
    <cellStyle name="20% - Accent1 3 2 6 4 3 8 2" xfId="23203" xr:uid="{0241272F-F473-4604-9A29-D3B7498B1E07}"/>
    <cellStyle name="20% - Accent1 3 2 6 4 3 9" xfId="23204" xr:uid="{50503B14-3098-417B-B6A4-71BC369714CD}"/>
    <cellStyle name="20% - Accent1 3 2 6 4 4" xfId="23205" xr:uid="{36F6EC87-D271-44E8-8586-1CC7C531B1E8}"/>
    <cellStyle name="20% - Accent1 3 2 6 4 4 2" xfId="23206" xr:uid="{F3F4DE55-101A-4660-A2B8-BB8E81BA4569}"/>
    <cellStyle name="20% - Accent1 3 2 6 4 4 2 2" xfId="23207" xr:uid="{67B8AD1F-4024-45D5-8B4C-59183B74435B}"/>
    <cellStyle name="20% - Accent1 3 2 6 4 4 2 2 2" xfId="23208" xr:uid="{CD111DCA-EDCE-4D0F-AEB3-3C2D4D13E2CF}"/>
    <cellStyle name="20% - Accent1 3 2 6 4 4 2 3" xfId="23209" xr:uid="{A4B6156A-E6B7-4BF7-9CFA-5B4021F2A456}"/>
    <cellStyle name="20% - Accent1 3 2 6 4 4 3" xfId="23210" xr:uid="{674E1ADA-9912-4320-A537-6B6337E14036}"/>
    <cellStyle name="20% - Accent1 3 2 6 4 4 3 2" xfId="23211" xr:uid="{DB55EC4C-F0E0-4F4A-93EA-5344A2DE91C4}"/>
    <cellStyle name="20% - Accent1 3 2 6 4 4 4" xfId="23212" xr:uid="{ECC5BA27-C599-4DE2-B549-C5EB7E45C82E}"/>
    <cellStyle name="20% - Accent1 3 2 6 4 5" xfId="23213" xr:uid="{A66750AD-2A85-4438-9CC2-735BDBF0FA9F}"/>
    <cellStyle name="20% - Accent1 3 2 6 4 5 2" xfId="23214" xr:uid="{BD96052A-6B50-45DE-907C-C524C689F6A7}"/>
    <cellStyle name="20% - Accent1 3 2 6 4 5 2 2" xfId="23215" xr:uid="{63270F5F-E689-471F-97AC-47A5466B7ADB}"/>
    <cellStyle name="20% - Accent1 3 2 6 4 5 2 2 2" xfId="23216" xr:uid="{A192AC4B-6BDB-4027-B913-2F133F2FCE82}"/>
    <cellStyle name="20% - Accent1 3 2 6 4 5 2 3" xfId="23217" xr:uid="{9D03C334-C79B-4F0D-A7B6-BCA6707F2ABE}"/>
    <cellStyle name="20% - Accent1 3 2 6 4 5 3" xfId="23218" xr:uid="{52F2985C-91EC-436C-9A9D-1D940D417DE0}"/>
    <cellStyle name="20% - Accent1 3 2 6 4 5 3 2" xfId="23219" xr:uid="{AA884517-5F56-4372-B4BF-36FC95C02620}"/>
    <cellStyle name="20% - Accent1 3 2 6 4 5 4" xfId="23220" xr:uid="{5B3001F6-0C41-457C-B6BE-7D98062E460D}"/>
    <cellStyle name="20% - Accent1 3 2 6 4 6" xfId="23221" xr:uid="{B5364E8A-CC3B-492B-9889-7B3EFE2BE63A}"/>
    <cellStyle name="20% - Accent1 3 2 6 4 6 2" xfId="23222" xr:uid="{10BC3356-EE9E-4653-AED1-ABD800C1C04F}"/>
    <cellStyle name="20% - Accent1 3 2 6 4 6 2 2" xfId="23223" xr:uid="{82439737-EF34-4517-A557-B7F1FE3B165A}"/>
    <cellStyle name="20% - Accent1 3 2 6 4 6 2 2 2" xfId="23224" xr:uid="{2A121F7F-DB9A-4586-A489-64A2F622CBF6}"/>
    <cellStyle name="20% - Accent1 3 2 6 4 6 2 3" xfId="23225" xr:uid="{668EC8EC-91D0-47D7-8229-D28C4D7D16FE}"/>
    <cellStyle name="20% - Accent1 3 2 6 4 6 3" xfId="23226" xr:uid="{4C895CEC-E736-48CB-96E8-AC3BFA4D2954}"/>
    <cellStyle name="20% - Accent1 3 2 6 4 6 3 2" xfId="23227" xr:uid="{A4AA19DE-922E-4BD2-9106-9F485E2EBD01}"/>
    <cellStyle name="20% - Accent1 3 2 6 4 6 4" xfId="23228" xr:uid="{9D8C6EB5-4615-4026-9906-24C2DAE00FC5}"/>
    <cellStyle name="20% - Accent1 3 2 6 4 7" xfId="23229" xr:uid="{5701CE58-24E8-4BD8-AD9F-3B29E03563AB}"/>
    <cellStyle name="20% - Accent1 3 2 6 4 7 2" xfId="23230" xr:uid="{35AC1704-B3E1-4F4D-A261-E003065E9B25}"/>
    <cellStyle name="20% - Accent1 3 2 6 4 7 2 2" xfId="23231" xr:uid="{C2F6220E-90D9-402B-BBAC-5688C68BAEBC}"/>
    <cellStyle name="20% - Accent1 3 2 6 4 7 3" xfId="23232" xr:uid="{F72B9E18-3CCB-4E04-8578-C42213C35AD2}"/>
    <cellStyle name="20% - Accent1 3 2 6 4 8" xfId="23233" xr:uid="{9F7EFB11-08DD-4205-9D3F-CA6564DA31C3}"/>
    <cellStyle name="20% - Accent1 3 2 6 4 8 2" xfId="23234" xr:uid="{3661790E-4AA9-42E4-882E-6B0253F4A09A}"/>
    <cellStyle name="20% - Accent1 3 2 6 4 8 2 2" xfId="23235" xr:uid="{6D4FC99D-19FF-43D0-AF2C-B1637B16A25A}"/>
    <cellStyle name="20% - Accent1 3 2 6 4 8 3" xfId="23236" xr:uid="{E8B2FA11-3A8D-4540-8B34-04BCA8FA5F01}"/>
    <cellStyle name="20% - Accent1 3 2 6 4 9" xfId="23237" xr:uid="{4FC9FF37-E261-4B34-8472-D7D0AC1760DF}"/>
    <cellStyle name="20% - Accent1 3 2 6 4 9 2" xfId="23238" xr:uid="{D3FE1C74-1FD5-4A5B-A547-2D59F8A326ED}"/>
    <cellStyle name="20% - Accent1 3 2 6 5" xfId="23239" xr:uid="{49F1E0BB-7195-4AD1-B92B-6C272DBD4E3B}"/>
    <cellStyle name="20% - Accent1 3 2 6 5 2" xfId="23240" xr:uid="{4635DBFA-C658-4250-830E-2892D0E32362}"/>
    <cellStyle name="20% - Accent1 3 2 6 5 2 2" xfId="23241" xr:uid="{96923561-C43F-4C9B-B950-203164397F57}"/>
    <cellStyle name="20% - Accent1 3 2 6 5 2 2 2" xfId="23242" xr:uid="{453DD6F2-288F-42C3-B19C-45E5DEAC7747}"/>
    <cellStyle name="20% - Accent1 3 2 6 5 2 2 2 2" xfId="23243" xr:uid="{C1684A34-81A5-470D-9CF2-FCF2C2504D51}"/>
    <cellStyle name="20% - Accent1 3 2 6 5 2 2 3" xfId="23244" xr:uid="{5D2422BA-A666-423D-AA27-0439E26563E7}"/>
    <cellStyle name="20% - Accent1 3 2 6 5 2 3" xfId="23245" xr:uid="{A9F8BE77-5672-49BB-B8E9-2D52937125A4}"/>
    <cellStyle name="20% - Accent1 3 2 6 5 2 3 2" xfId="23246" xr:uid="{C1A963DD-25EC-46D3-96F3-1A43DB927786}"/>
    <cellStyle name="20% - Accent1 3 2 6 5 2 4" xfId="23247" xr:uid="{8873D88A-00EE-492A-896A-28F1E7528577}"/>
    <cellStyle name="20% - Accent1 3 2 6 5 3" xfId="23248" xr:uid="{7DA19CB4-AAAE-4764-8D3B-B33ED3C514C6}"/>
    <cellStyle name="20% - Accent1 3 2 6 5 3 2" xfId="23249" xr:uid="{B426067F-711E-4D77-AE06-2D36C983CCDE}"/>
    <cellStyle name="20% - Accent1 3 2 6 5 3 2 2" xfId="23250" xr:uid="{6284D18F-874F-430E-9C65-446927139A48}"/>
    <cellStyle name="20% - Accent1 3 2 6 5 3 2 2 2" xfId="23251" xr:uid="{6BDDF9F8-BF55-42F2-B907-04AF5581C162}"/>
    <cellStyle name="20% - Accent1 3 2 6 5 3 2 3" xfId="23252" xr:uid="{6BFE7E0F-0AF6-4A47-A2B5-3B8E551D4B79}"/>
    <cellStyle name="20% - Accent1 3 2 6 5 3 3" xfId="23253" xr:uid="{4AA48A27-4210-4353-BB0A-5F1B4A97B821}"/>
    <cellStyle name="20% - Accent1 3 2 6 5 3 3 2" xfId="23254" xr:uid="{37E268C8-43B0-4296-9D15-678CA3A65920}"/>
    <cellStyle name="20% - Accent1 3 2 6 5 3 4" xfId="23255" xr:uid="{B4936532-B229-4478-AA20-9EE9E2A19C48}"/>
    <cellStyle name="20% - Accent1 3 2 6 5 4" xfId="23256" xr:uid="{C6640E0D-C6DD-4A85-876A-B67D5C24A7EC}"/>
    <cellStyle name="20% - Accent1 3 2 6 5 4 2" xfId="23257" xr:uid="{760FDDDE-CABD-4C09-A671-CC160640BA1B}"/>
    <cellStyle name="20% - Accent1 3 2 6 5 4 2 2" xfId="23258" xr:uid="{EC9E6AD7-46D2-4AF1-B4BE-CB456BF140F6}"/>
    <cellStyle name="20% - Accent1 3 2 6 5 4 2 2 2" xfId="23259" xr:uid="{916AEE33-984F-46C9-816A-4E918AC7F767}"/>
    <cellStyle name="20% - Accent1 3 2 6 5 4 2 3" xfId="23260" xr:uid="{DD7324A7-D155-4A0E-B6DB-9DD1F4B4E23A}"/>
    <cellStyle name="20% - Accent1 3 2 6 5 4 3" xfId="23261" xr:uid="{9BB893C5-0BFA-4A27-AB70-74C943EF90FD}"/>
    <cellStyle name="20% - Accent1 3 2 6 5 4 3 2" xfId="23262" xr:uid="{5526FA87-94FC-4F33-A94E-AAA0C670AC73}"/>
    <cellStyle name="20% - Accent1 3 2 6 5 4 4" xfId="23263" xr:uid="{ED8FA768-AB67-4D80-A724-AD07F9273624}"/>
    <cellStyle name="20% - Accent1 3 2 6 5 5" xfId="23264" xr:uid="{499000E5-A4BE-4A7E-B538-42DF30539E69}"/>
    <cellStyle name="20% - Accent1 3 2 6 5 5 2" xfId="23265" xr:uid="{BBAEF0E9-3856-43F0-979F-2B3EA787C836}"/>
    <cellStyle name="20% - Accent1 3 2 6 5 5 2 2" xfId="23266" xr:uid="{A73FF6ED-0B1A-4D36-8603-3C25D7EE8A36}"/>
    <cellStyle name="20% - Accent1 3 2 6 5 5 3" xfId="23267" xr:uid="{3BDC531F-F26C-42AC-85AE-E0DBE264F406}"/>
    <cellStyle name="20% - Accent1 3 2 6 5 6" xfId="23268" xr:uid="{5192E9E5-E327-4BC2-BA31-1352731B89F7}"/>
    <cellStyle name="20% - Accent1 3 2 6 5 6 2" xfId="23269" xr:uid="{11E2755E-F88A-4140-9510-9CB45D6869B0}"/>
    <cellStyle name="20% - Accent1 3 2 6 5 6 2 2" xfId="23270" xr:uid="{365E67E4-CD2E-4048-98B2-11E4D7819A99}"/>
    <cellStyle name="20% - Accent1 3 2 6 5 6 3" xfId="23271" xr:uid="{5D616E54-5059-46F8-9590-83BDD0AFD6B8}"/>
    <cellStyle name="20% - Accent1 3 2 6 5 7" xfId="23272" xr:uid="{F8AFF617-38F7-4034-9EDA-D987D2E11B0B}"/>
    <cellStyle name="20% - Accent1 3 2 6 5 7 2" xfId="23273" xr:uid="{30F5CA83-1796-447E-8CAE-B93801BB6E15}"/>
    <cellStyle name="20% - Accent1 3 2 6 5 8" xfId="23274" xr:uid="{D2EB8BDE-7C6B-4B5E-8CBA-BD6BA8E07CC9}"/>
    <cellStyle name="20% - Accent1 3 2 6 5 8 2" xfId="23275" xr:uid="{53A6BE2F-6EDE-477A-A54C-968B245492C0}"/>
    <cellStyle name="20% - Accent1 3 2 6 5 9" xfId="23276" xr:uid="{47898A58-D8E5-49A1-A0F9-2A3F62C337C6}"/>
    <cellStyle name="20% - Accent1 3 2 6 6" xfId="23277" xr:uid="{D5F0B6BA-E4E2-4201-99F2-C553CA27BAFB}"/>
    <cellStyle name="20% - Accent1 3 2 6 6 2" xfId="23278" xr:uid="{E0087737-0B0F-4741-B388-304C5503B3DC}"/>
    <cellStyle name="20% - Accent1 3 2 6 6 2 2" xfId="23279" xr:uid="{19A6763A-C123-4E3B-B16F-F4A178221F58}"/>
    <cellStyle name="20% - Accent1 3 2 6 6 2 2 2" xfId="23280" xr:uid="{AF9A2EA2-A26E-435D-AE31-7C4CD4806683}"/>
    <cellStyle name="20% - Accent1 3 2 6 6 2 2 2 2" xfId="23281" xr:uid="{33047E0F-0A75-43AA-A9B5-51AC21CE50F3}"/>
    <cellStyle name="20% - Accent1 3 2 6 6 2 2 3" xfId="23282" xr:uid="{973D9CCE-ADD3-4997-9802-9CF5158EF7A5}"/>
    <cellStyle name="20% - Accent1 3 2 6 6 2 3" xfId="23283" xr:uid="{B6A2906E-C443-4CFF-835D-9E254D0021B1}"/>
    <cellStyle name="20% - Accent1 3 2 6 6 2 3 2" xfId="23284" xr:uid="{53B84FCE-B825-4F6B-9A9A-E2512BB1E617}"/>
    <cellStyle name="20% - Accent1 3 2 6 6 2 4" xfId="23285" xr:uid="{F272533D-71BD-406F-9651-618A084C1375}"/>
    <cellStyle name="20% - Accent1 3 2 6 6 3" xfId="23286" xr:uid="{E6AF9214-6AE6-4B0B-8BE3-D1A6E6D681E8}"/>
    <cellStyle name="20% - Accent1 3 2 6 6 3 2" xfId="23287" xr:uid="{F504D377-24AA-4A76-B452-6BA384AB563B}"/>
    <cellStyle name="20% - Accent1 3 2 6 6 3 2 2" xfId="23288" xr:uid="{603C419D-9954-405D-8D64-E2CC522A3AEF}"/>
    <cellStyle name="20% - Accent1 3 2 6 6 3 2 2 2" xfId="23289" xr:uid="{3847D0D2-F75F-4BF8-83CC-8493D77D153F}"/>
    <cellStyle name="20% - Accent1 3 2 6 6 3 2 3" xfId="23290" xr:uid="{FAEBCBCE-36C6-48E0-886E-9C0112E10AAC}"/>
    <cellStyle name="20% - Accent1 3 2 6 6 3 3" xfId="23291" xr:uid="{142340AB-2280-48B8-B17C-4FEDF3D2DA79}"/>
    <cellStyle name="20% - Accent1 3 2 6 6 3 3 2" xfId="23292" xr:uid="{32FE1086-13D6-4748-B644-89C126C2AB6C}"/>
    <cellStyle name="20% - Accent1 3 2 6 6 3 4" xfId="23293" xr:uid="{36988E33-9547-4299-B37F-41888679B785}"/>
    <cellStyle name="20% - Accent1 3 2 6 6 4" xfId="23294" xr:uid="{92CB50D6-49B4-4DB6-8CA7-8DF92CC58022}"/>
    <cellStyle name="20% - Accent1 3 2 6 6 4 2" xfId="23295" xr:uid="{E1C0C07C-1D38-4E6B-883E-F5BBCA919B14}"/>
    <cellStyle name="20% - Accent1 3 2 6 6 4 2 2" xfId="23296" xr:uid="{37EB36F1-F49B-4014-9D12-EFCEE497D9EF}"/>
    <cellStyle name="20% - Accent1 3 2 6 6 4 2 2 2" xfId="23297" xr:uid="{68F71DAE-AEA8-4EE8-A18C-8A90D79BDBE4}"/>
    <cellStyle name="20% - Accent1 3 2 6 6 4 2 3" xfId="23298" xr:uid="{10656546-D962-48CA-9C71-9953F04ED4AC}"/>
    <cellStyle name="20% - Accent1 3 2 6 6 4 3" xfId="23299" xr:uid="{8AD0E7EA-AC5D-4609-B7D0-6EE00AEDF9C0}"/>
    <cellStyle name="20% - Accent1 3 2 6 6 4 3 2" xfId="23300" xr:uid="{7CE9012D-51EE-4E53-B9AA-86AEB53CBEAF}"/>
    <cellStyle name="20% - Accent1 3 2 6 6 4 4" xfId="23301" xr:uid="{31CF9C48-CAFF-45CE-89DC-7740ACF1DB07}"/>
    <cellStyle name="20% - Accent1 3 2 6 6 5" xfId="23302" xr:uid="{C26BCADE-8099-47AC-A39A-99275BE155B0}"/>
    <cellStyle name="20% - Accent1 3 2 6 6 5 2" xfId="23303" xr:uid="{B0631865-A92E-46F3-B8E7-1FBB888BFFF6}"/>
    <cellStyle name="20% - Accent1 3 2 6 6 5 2 2" xfId="23304" xr:uid="{CA565C45-D211-4F17-BF31-5337959E8EF4}"/>
    <cellStyle name="20% - Accent1 3 2 6 6 5 3" xfId="23305" xr:uid="{4C4CE9E2-C2CC-4EFC-B408-5B77CF8BB4D3}"/>
    <cellStyle name="20% - Accent1 3 2 6 6 6" xfId="23306" xr:uid="{3271DDA6-A10C-4BF4-BC4E-B47D4E0B3CA8}"/>
    <cellStyle name="20% - Accent1 3 2 6 6 6 2" xfId="23307" xr:uid="{88271ADD-AADF-485A-9AF1-92DED65CF0D6}"/>
    <cellStyle name="20% - Accent1 3 2 6 6 6 2 2" xfId="23308" xr:uid="{DE42E430-83FD-41E4-8D12-344CFEE7074E}"/>
    <cellStyle name="20% - Accent1 3 2 6 6 6 3" xfId="23309" xr:uid="{937E3A45-6AE5-4AF2-8AE8-8DBB79C8A5C1}"/>
    <cellStyle name="20% - Accent1 3 2 6 6 7" xfId="23310" xr:uid="{F3A571E5-A3C2-41FD-B111-7C7949167B36}"/>
    <cellStyle name="20% - Accent1 3 2 6 6 7 2" xfId="23311" xr:uid="{C36F00E1-A980-4CD7-91EC-3C530EDFB076}"/>
    <cellStyle name="20% - Accent1 3 2 6 6 8" xfId="23312" xr:uid="{0EC9836D-1B66-4C4C-9179-D576649A49D1}"/>
    <cellStyle name="20% - Accent1 3 2 6 6 8 2" xfId="23313" xr:uid="{63B54DC8-0078-4835-BF63-2CAA5A9EE428}"/>
    <cellStyle name="20% - Accent1 3 2 6 6 9" xfId="23314" xr:uid="{97D17613-211E-4D42-812B-3F28232C484D}"/>
    <cellStyle name="20% - Accent1 3 2 6 7" xfId="23315" xr:uid="{E7E84CD7-4857-426D-9CF4-F2C22745B0DA}"/>
    <cellStyle name="20% - Accent1 3 2 6 7 2" xfId="23316" xr:uid="{6C328BEA-8A60-445A-B3F2-AA621059BCB9}"/>
    <cellStyle name="20% - Accent1 3 2 6 7 2 2" xfId="23317" xr:uid="{E30BDD4D-178C-4079-9FA4-6AB81A612C54}"/>
    <cellStyle name="20% - Accent1 3 2 6 7 2 2 2" xfId="23318" xr:uid="{2280EB9B-21E8-4091-B08B-0AD9AB387EFD}"/>
    <cellStyle name="20% - Accent1 3 2 6 7 2 3" xfId="23319" xr:uid="{FD05BEE3-9BF8-47DC-ACA5-4F445482EE99}"/>
    <cellStyle name="20% - Accent1 3 2 6 7 3" xfId="23320" xr:uid="{BAFCF1AB-6B34-4559-BD5A-9E944D6A0BD8}"/>
    <cellStyle name="20% - Accent1 3 2 6 7 3 2" xfId="23321" xr:uid="{230F9283-6BE0-40F1-9B7B-695FB1A17B49}"/>
    <cellStyle name="20% - Accent1 3 2 6 7 4" xfId="23322" xr:uid="{8D979235-68C8-429C-BC74-B6ECB9126A11}"/>
    <cellStyle name="20% - Accent1 3 2 6 8" xfId="23323" xr:uid="{7DEA8132-3327-4609-BF94-1B2D8AA225A0}"/>
    <cellStyle name="20% - Accent1 3 2 6 8 2" xfId="23324" xr:uid="{84F5EEB8-580C-4436-B8A6-5C916E0A94A3}"/>
    <cellStyle name="20% - Accent1 3 2 6 8 2 2" xfId="23325" xr:uid="{A5A31CE3-F2DF-4E96-9E52-B76B62CF1795}"/>
    <cellStyle name="20% - Accent1 3 2 6 8 2 2 2" xfId="23326" xr:uid="{0BCF0B2B-9C1F-40B2-AA6E-0E0FB3238BF3}"/>
    <cellStyle name="20% - Accent1 3 2 6 8 2 3" xfId="23327" xr:uid="{CFD2C7B8-99C2-4241-87C1-7880CED9BFB6}"/>
    <cellStyle name="20% - Accent1 3 2 6 8 3" xfId="23328" xr:uid="{C4DC5B3F-F8E3-4249-B17C-0B0155827901}"/>
    <cellStyle name="20% - Accent1 3 2 6 8 3 2" xfId="23329" xr:uid="{E6F82D6B-411C-4D41-B660-24719BFC9068}"/>
    <cellStyle name="20% - Accent1 3 2 6 8 4" xfId="23330" xr:uid="{AB75E80D-2E96-4ABF-8110-68056183A549}"/>
    <cellStyle name="20% - Accent1 3 2 6 9" xfId="23331" xr:uid="{9E089515-4C4F-4C58-80D8-BC2D57F85805}"/>
    <cellStyle name="20% - Accent1 3 2 6 9 2" xfId="23332" xr:uid="{97E18406-FC1F-4C0C-AE27-0B3488FCC90C}"/>
    <cellStyle name="20% - Accent1 3 2 6 9 2 2" xfId="23333" xr:uid="{377A827B-42A1-467D-9BF0-360DECF22F5D}"/>
    <cellStyle name="20% - Accent1 3 2 6 9 2 2 2" xfId="23334" xr:uid="{02C491C0-5027-499A-AB3F-35BCA7C063DF}"/>
    <cellStyle name="20% - Accent1 3 2 6 9 2 3" xfId="23335" xr:uid="{C28C1946-1015-46FA-915A-446088BFD72D}"/>
    <cellStyle name="20% - Accent1 3 2 6 9 3" xfId="23336" xr:uid="{C8D70A0A-241A-4523-9AA4-C81C3F30B824}"/>
    <cellStyle name="20% - Accent1 3 2 6 9 3 2" xfId="23337" xr:uid="{9AC39441-8B2A-4CA3-AC1B-EC742A0D7704}"/>
    <cellStyle name="20% - Accent1 3 2 6 9 4" xfId="23338" xr:uid="{1F5D9347-0779-442C-BB56-3D6A05620480}"/>
    <cellStyle name="20% - Accent1 3 2 7" xfId="23339" xr:uid="{3E1F86E9-9353-4F23-A0BD-0585AD9875BC}"/>
    <cellStyle name="20% - Accent1 3 2 7 10" xfId="23340" xr:uid="{8E22D142-DE2C-4D04-886F-B4C6AC79720C}"/>
    <cellStyle name="20% - Accent1 3 2 7 10 2" xfId="23341" xr:uid="{9CEA4495-B882-42B4-9D63-12505C508BB5}"/>
    <cellStyle name="20% - Accent1 3 2 7 11" xfId="23342" xr:uid="{D82C90D4-4F30-49D4-8256-63C4DBC60241}"/>
    <cellStyle name="20% - Accent1 3 2 7 11 2" xfId="23343" xr:uid="{7CC2A3CB-444A-4D89-93D2-DA050A374C37}"/>
    <cellStyle name="20% - Accent1 3 2 7 12" xfId="23344" xr:uid="{71ED64FE-3B1B-4948-9566-5A292640A3C8}"/>
    <cellStyle name="20% - Accent1 3 2 7 2" xfId="23345" xr:uid="{4DAEF46C-6A58-43F9-B514-9489090153E1}"/>
    <cellStyle name="20% - Accent1 3 2 7 2 10" xfId="23346" xr:uid="{54E625BC-80B0-4BE7-91E6-EAEF4F9E0DAE}"/>
    <cellStyle name="20% - Accent1 3 2 7 2 10 2" xfId="23347" xr:uid="{8292A11B-6AA5-47E6-BCC1-1F1FF28D93DD}"/>
    <cellStyle name="20% - Accent1 3 2 7 2 11" xfId="23348" xr:uid="{059FF8CE-B0F3-4B27-A3F1-443E42989C66}"/>
    <cellStyle name="20% - Accent1 3 2 7 2 2" xfId="23349" xr:uid="{4DB1E2D5-F1CA-4059-B42E-285D7054F74B}"/>
    <cellStyle name="20% - Accent1 3 2 7 2 2 2" xfId="23350" xr:uid="{EEBAD8C0-6448-422D-AAB4-BF2CCF1FAD38}"/>
    <cellStyle name="20% - Accent1 3 2 7 2 2 2 2" xfId="23351" xr:uid="{B40150B5-711B-44AD-9F7C-30DA9A8CEE82}"/>
    <cellStyle name="20% - Accent1 3 2 7 2 2 2 2 2" xfId="23352" xr:uid="{A21A1C37-6E0B-4D62-882B-F9DF9B07E19D}"/>
    <cellStyle name="20% - Accent1 3 2 7 2 2 2 2 2 2" xfId="23353" xr:uid="{0166315E-F9B3-49AF-AFB6-6D6F1CCDEC4D}"/>
    <cellStyle name="20% - Accent1 3 2 7 2 2 2 2 3" xfId="23354" xr:uid="{3B58F5AB-41E2-4489-AE90-E1B2D203A67C}"/>
    <cellStyle name="20% - Accent1 3 2 7 2 2 2 3" xfId="23355" xr:uid="{65AF4B7B-C71C-4B65-AB55-04BAF9EA2337}"/>
    <cellStyle name="20% - Accent1 3 2 7 2 2 2 3 2" xfId="23356" xr:uid="{393E5A05-87DD-4C64-B99E-B3AFA9D108C8}"/>
    <cellStyle name="20% - Accent1 3 2 7 2 2 2 4" xfId="23357" xr:uid="{ECF87B11-BE84-46FF-A36B-A229E388668C}"/>
    <cellStyle name="20% - Accent1 3 2 7 2 2 3" xfId="23358" xr:uid="{DC1919C3-9825-49E1-A596-6E47EE93F8A1}"/>
    <cellStyle name="20% - Accent1 3 2 7 2 2 3 2" xfId="23359" xr:uid="{0E9F9F86-A721-4FD2-9294-56C5927E06C7}"/>
    <cellStyle name="20% - Accent1 3 2 7 2 2 3 2 2" xfId="23360" xr:uid="{7B461F74-1C40-41C4-A7FE-5024D73F5B92}"/>
    <cellStyle name="20% - Accent1 3 2 7 2 2 3 2 2 2" xfId="23361" xr:uid="{E1A32914-576F-4B37-94EC-CC942FDF8D3E}"/>
    <cellStyle name="20% - Accent1 3 2 7 2 2 3 2 3" xfId="23362" xr:uid="{44D85956-135C-4DE2-B7F0-FA7728B0B805}"/>
    <cellStyle name="20% - Accent1 3 2 7 2 2 3 3" xfId="23363" xr:uid="{41225AD2-09D7-45EE-B2E7-D426D0F289C1}"/>
    <cellStyle name="20% - Accent1 3 2 7 2 2 3 3 2" xfId="23364" xr:uid="{5EEADE4A-5B45-4AC9-9205-8657EA77283A}"/>
    <cellStyle name="20% - Accent1 3 2 7 2 2 3 4" xfId="23365" xr:uid="{6938DF80-0BE1-4E04-8E93-9DAB5FCFF05F}"/>
    <cellStyle name="20% - Accent1 3 2 7 2 2 4" xfId="23366" xr:uid="{8C5BEF51-0853-448B-AE34-6291D24DAA54}"/>
    <cellStyle name="20% - Accent1 3 2 7 2 2 4 2" xfId="23367" xr:uid="{C6249337-62D4-4FD4-92F6-E20D63C92F19}"/>
    <cellStyle name="20% - Accent1 3 2 7 2 2 4 2 2" xfId="23368" xr:uid="{4B3F16CC-9BAE-46B8-8631-FD74F9A87E38}"/>
    <cellStyle name="20% - Accent1 3 2 7 2 2 4 2 2 2" xfId="23369" xr:uid="{B9D40223-765F-43A1-9EBA-AD4FF4548CB1}"/>
    <cellStyle name="20% - Accent1 3 2 7 2 2 4 2 3" xfId="23370" xr:uid="{28C3E8FD-CA73-4D77-B48C-A00014BA53ED}"/>
    <cellStyle name="20% - Accent1 3 2 7 2 2 4 3" xfId="23371" xr:uid="{266B3851-789C-4E8D-8B96-D2584EC0717F}"/>
    <cellStyle name="20% - Accent1 3 2 7 2 2 4 3 2" xfId="23372" xr:uid="{5B6E7818-264F-4733-B572-ED1C7884C99B}"/>
    <cellStyle name="20% - Accent1 3 2 7 2 2 4 4" xfId="23373" xr:uid="{7C5E8A45-F5B1-472E-8234-29B968B19896}"/>
    <cellStyle name="20% - Accent1 3 2 7 2 2 5" xfId="23374" xr:uid="{511513FD-5F87-4EFA-8E7B-9751226B4523}"/>
    <cellStyle name="20% - Accent1 3 2 7 2 2 5 2" xfId="23375" xr:uid="{AB503F1B-7DE4-40E1-B9DE-3046E013F706}"/>
    <cellStyle name="20% - Accent1 3 2 7 2 2 5 2 2" xfId="23376" xr:uid="{F492CA07-BA24-4891-B45D-A2D7E489F5CE}"/>
    <cellStyle name="20% - Accent1 3 2 7 2 2 5 3" xfId="23377" xr:uid="{F0917DC1-6805-44D3-8A32-A16714A03008}"/>
    <cellStyle name="20% - Accent1 3 2 7 2 2 6" xfId="23378" xr:uid="{737201EB-98E9-49CA-92D8-912FBEC00245}"/>
    <cellStyle name="20% - Accent1 3 2 7 2 2 6 2" xfId="23379" xr:uid="{F8425351-448D-4528-9B7B-07B2943BA8FD}"/>
    <cellStyle name="20% - Accent1 3 2 7 2 2 6 2 2" xfId="23380" xr:uid="{A2D89284-45ED-473A-B88A-6BA58AD518D6}"/>
    <cellStyle name="20% - Accent1 3 2 7 2 2 6 3" xfId="23381" xr:uid="{4121263A-B8A4-45A4-98E5-FD8CA017FCE2}"/>
    <cellStyle name="20% - Accent1 3 2 7 2 2 7" xfId="23382" xr:uid="{9425021D-671E-4FB8-8FCB-5DBCD900FA78}"/>
    <cellStyle name="20% - Accent1 3 2 7 2 2 7 2" xfId="23383" xr:uid="{850595FB-077F-475E-94E8-702A8BEF94C5}"/>
    <cellStyle name="20% - Accent1 3 2 7 2 2 8" xfId="23384" xr:uid="{AFE2F350-8C01-4360-917F-8C53DE306ACC}"/>
    <cellStyle name="20% - Accent1 3 2 7 2 2 8 2" xfId="23385" xr:uid="{C3548C51-F930-4089-9C5C-521864AC0C47}"/>
    <cellStyle name="20% - Accent1 3 2 7 2 2 9" xfId="23386" xr:uid="{2100E9FE-A498-456E-8371-298D8F180FAE}"/>
    <cellStyle name="20% - Accent1 3 2 7 2 3" xfId="23387" xr:uid="{03F4C6B0-A3CE-4D2D-BD4C-549BDE3B7BBE}"/>
    <cellStyle name="20% - Accent1 3 2 7 2 3 2" xfId="23388" xr:uid="{A30ADBC7-8371-4B9A-8B23-4FFBA4A46863}"/>
    <cellStyle name="20% - Accent1 3 2 7 2 3 2 2" xfId="23389" xr:uid="{61756FAD-C419-4817-8F85-A95B05156DC4}"/>
    <cellStyle name="20% - Accent1 3 2 7 2 3 2 2 2" xfId="23390" xr:uid="{28702CB8-BD25-4F47-B04B-1AC824D407BE}"/>
    <cellStyle name="20% - Accent1 3 2 7 2 3 2 2 2 2" xfId="23391" xr:uid="{C8CC98CA-025D-4C7E-98D9-F7686152FD96}"/>
    <cellStyle name="20% - Accent1 3 2 7 2 3 2 2 3" xfId="23392" xr:uid="{730A4F0F-980F-4B89-A313-D1B8285A43F1}"/>
    <cellStyle name="20% - Accent1 3 2 7 2 3 2 3" xfId="23393" xr:uid="{E8C943F1-0847-497F-8A96-1F329C8DAA8A}"/>
    <cellStyle name="20% - Accent1 3 2 7 2 3 2 3 2" xfId="23394" xr:uid="{06EDB9D2-9927-4FC0-8CA9-E87C9C9212F7}"/>
    <cellStyle name="20% - Accent1 3 2 7 2 3 2 4" xfId="23395" xr:uid="{A1EA6407-5171-45E1-9439-3B3BCFE0C226}"/>
    <cellStyle name="20% - Accent1 3 2 7 2 3 3" xfId="23396" xr:uid="{75EA1B78-D280-4FAC-9DD5-D124430112D6}"/>
    <cellStyle name="20% - Accent1 3 2 7 2 3 3 2" xfId="23397" xr:uid="{CF50174A-5F69-40FD-8B3E-93B24D13158C}"/>
    <cellStyle name="20% - Accent1 3 2 7 2 3 3 2 2" xfId="23398" xr:uid="{80174274-43D2-4C2D-B4E5-1E0062E4B09C}"/>
    <cellStyle name="20% - Accent1 3 2 7 2 3 3 2 2 2" xfId="23399" xr:uid="{4B1F230D-7B99-4F27-8575-2A7CC9F38D3F}"/>
    <cellStyle name="20% - Accent1 3 2 7 2 3 3 2 3" xfId="23400" xr:uid="{49EC6B0E-6ED8-4D2E-BF5C-C0D0C98C86D8}"/>
    <cellStyle name="20% - Accent1 3 2 7 2 3 3 3" xfId="23401" xr:uid="{75BD3171-A8D0-4C06-BA1D-09F4C4C67AEB}"/>
    <cellStyle name="20% - Accent1 3 2 7 2 3 3 3 2" xfId="23402" xr:uid="{2FBE31EB-7A9D-4409-9979-A86ED830E9D5}"/>
    <cellStyle name="20% - Accent1 3 2 7 2 3 3 4" xfId="23403" xr:uid="{6FA1496B-1C89-4767-8886-177126C4B671}"/>
    <cellStyle name="20% - Accent1 3 2 7 2 3 4" xfId="23404" xr:uid="{7760B618-86D9-48D6-8E10-91E256111086}"/>
    <cellStyle name="20% - Accent1 3 2 7 2 3 4 2" xfId="23405" xr:uid="{E05B27DB-382D-419A-8627-3161E3F9AFDD}"/>
    <cellStyle name="20% - Accent1 3 2 7 2 3 4 2 2" xfId="23406" xr:uid="{392E0443-708A-4675-9258-EFC8EB309DBB}"/>
    <cellStyle name="20% - Accent1 3 2 7 2 3 4 2 2 2" xfId="23407" xr:uid="{3F38F297-0CAB-44E7-B411-B3BF69253AA6}"/>
    <cellStyle name="20% - Accent1 3 2 7 2 3 4 2 3" xfId="23408" xr:uid="{64A6F4EC-B4EF-4672-8D6F-CA19DCDC79B3}"/>
    <cellStyle name="20% - Accent1 3 2 7 2 3 4 3" xfId="23409" xr:uid="{A61A1744-76A8-41B6-A3D8-06E2018AFD08}"/>
    <cellStyle name="20% - Accent1 3 2 7 2 3 4 3 2" xfId="23410" xr:uid="{B7399021-2AF7-42BF-B79A-3BFE159C35E7}"/>
    <cellStyle name="20% - Accent1 3 2 7 2 3 4 4" xfId="23411" xr:uid="{29541D07-BE20-41DF-A3F9-DC3ABB7F2B62}"/>
    <cellStyle name="20% - Accent1 3 2 7 2 3 5" xfId="23412" xr:uid="{11358CE0-618D-43AD-89BA-D60A0AFFB6C8}"/>
    <cellStyle name="20% - Accent1 3 2 7 2 3 5 2" xfId="23413" xr:uid="{721C416C-D71F-40BB-9320-D8C2191B5BA9}"/>
    <cellStyle name="20% - Accent1 3 2 7 2 3 5 2 2" xfId="23414" xr:uid="{6AB920A1-47A6-4138-A3F5-381906F7D349}"/>
    <cellStyle name="20% - Accent1 3 2 7 2 3 5 3" xfId="23415" xr:uid="{8ACF92B1-BB80-4205-81A7-2E2779209860}"/>
    <cellStyle name="20% - Accent1 3 2 7 2 3 6" xfId="23416" xr:uid="{2C518E3F-34DE-40A2-848A-5076232008EA}"/>
    <cellStyle name="20% - Accent1 3 2 7 2 3 6 2" xfId="23417" xr:uid="{D4670008-5BD1-4B02-A653-88C2260B3BCC}"/>
    <cellStyle name="20% - Accent1 3 2 7 2 3 6 2 2" xfId="23418" xr:uid="{6FC8A81C-CD08-4792-AD78-8DA4E2554F76}"/>
    <cellStyle name="20% - Accent1 3 2 7 2 3 6 3" xfId="23419" xr:uid="{29F5A699-1278-4FD3-9938-D0FE2AEC9A46}"/>
    <cellStyle name="20% - Accent1 3 2 7 2 3 7" xfId="23420" xr:uid="{240FD634-B4A7-4E6C-A0D9-8C6BF2AED188}"/>
    <cellStyle name="20% - Accent1 3 2 7 2 3 7 2" xfId="23421" xr:uid="{E3610B2D-AEB3-4514-8DF9-8F0B21153346}"/>
    <cellStyle name="20% - Accent1 3 2 7 2 3 8" xfId="23422" xr:uid="{609C198E-CFAC-4F8B-8AE8-6AC70652B5FC}"/>
    <cellStyle name="20% - Accent1 3 2 7 2 3 8 2" xfId="23423" xr:uid="{EA4BAA76-F1A1-406D-B6A9-0B4720EA7987}"/>
    <cellStyle name="20% - Accent1 3 2 7 2 3 9" xfId="23424" xr:uid="{A3153263-D10A-4F99-88B1-EF641586C81D}"/>
    <cellStyle name="20% - Accent1 3 2 7 2 4" xfId="23425" xr:uid="{783D9434-7B9D-49B8-8355-28B34B6EC4C0}"/>
    <cellStyle name="20% - Accent1 3 2 7 2 4 2" xfId="23426" xr:uid="{38300B8B-1D4F-48DD-851B-AA115B27363D}"/>
    <cellStyle name="20% - Accent1 3 2 7 2 4 2 2" xfId="23427" xr:uid="{1970BF61-B235-409B-A398-4DEC08C2616B}"/>
    <cellStyle name="20% - Accent1 3 2 7 2 4 2 2 2" xfId="23428" xr:uid="{9EF293D6-D5A4-49B5-A80C-A31C04D90093}"/>
    <cellStyle name="20% - Accent1 3 2 7 2 4 2 3" xfId="23429" xr:uid="{5BC0AB04-3F25-4564-A71D-43532D107E16}"/>
    <cellStyle name="20% - Accent1 3 2 7 2 4 3" xfId="23430" xr:uid="{1B2E6230-36EE-4860-907C-F3E9834882AE}"/>
    <cellStyle name="20% - Accent1 3 2 7 2 4 3 2" xfId="23431" xr:uid="{12B0D2FE-C98B-4E23-83AE-6FEC7903C303}"/>
    <cellStyle name="20% - Accent1 3 2 7 2 4 4" xfId="23432" xr:uid="{230E96FB-0156-4B57-8EBB-C671624C1932}"/>
    <cellStyle name="20% - Accent1 3 2 7 2 5" xfId="23433" xr:uid="{71E8FAFE-F1E3-46F3-A644-9EB9C5618C89}"/>
    <cellStyle name="20% - Accent1 3 2 7 2 5 2" xfId="23434" xr:uid="{87450402-75C3-40FC-87D4-5933660EE385}"/>
    <cellStyle name="20% - Accent1 3 2 7 2 5 2 2" xfId="23435" xr:uid="{25E216A9-2721-4C05-8FFB-9BB4F4BA470A}"/>
    <cellStyle name="20% - Accent1 3 2 7 2 5 2 2 2" xfId="23436" xr:uid="{C7710610-63DE-4100-870D-166B9EF7031D}"/>
    <cellStyle name="20% - Accent1 3 2 7 2 5 2 3" xfId="23437" xr:uid="{6BA3AE0D-09C0-4B52-872D-0F2E7CE44E64}"/>
    <cellStyle name="20% - Accent1 3 2 7 2 5 3" xfId="23438" xr:uid="{A5F6D049-1CDB-4CA5-82FA-E19D64E82DEB}"/>
    <cellStyle name="20% - Accent1 3 2 7 2 5 3 2" xfId="23439" xr:uid="{76BBE929-E0C6-4109-A2F1-B2BF45673806}"/>
    <cellStyle name="20% - Accent1 3 2 7 2 5 4" xfId="23440" xr:uid="{BA6BD557-9586-4EDB-A179-C884E247F7C7}"/>
    <cellStyle name="20% - Accent1 3 2 7 2 6" xfId="23441" xr:uid="{E405D719-D7AC-4129-A95E-0790A76DCDFF}"/>
    <cellStyle name="20% - Accent1 3 2 7 2 6 2" xfId="23442" xr:uid="{B612520E-D5F4-480C-9927-13E545AA3965}"/>
    <cellStyle name="20% - Accent1 3 2 7 2 6 2 2" xfId="23443" xr:uid="{9B4AE611-BDE4-4EA4-8D8D-18D37C3DAA05}"/>
    <cellStyle name="20% - Accent1 3 2 7 2 6 2 2 2" xfId="23444" xr:uid="{52E2BB35-2AA7-48DE-91BC-88A5789693E1}"/>
    <cellStyle name="20% - Accent1 3 2 7 2 6 2 3" xfId="23445" xr:uid="{F0861A09-E23C-4320-833B-8BA7073EC34E}"/>
    <cellStyle name="20% - Accent1 3 2 7 2 6 3" xfId="23446" xr:uid="{A918D012-16A5-411C-9690-9A28E072C35E}"/>
    <cellStyle name="20% - Accent1 3 2 7 2 6 3 2" xfId="23447" xr:uid="{37113D22-0466-49DC-8165-4EA281FD9C23}"/>
    <cellStyle name="20% - Accent1 3 2 7 2 6 4" xfId="23448" xr:uid="{AB347942-E306-47B7-BB8F-CB4F9A470E1F}"/>
    <cellStyle name="20% - Accent1 3 2 7 2 7" xfId="23449" xr:uid="{C3DF35C1-808A-4A80-A453-FADA24C95305}"/>
    <cellStyle name="20% - Accent1 3 2 7 2 7 2" xfId="23450" xr:uid="{BDB0D7E5-630D-450D-9E83-C9449DB377CC}"/>
    <cellStyle name="20% - Accent1 3 2 7 2 7 2 2" xfId="23451" xr:uid="{E8124E3A-1694-4BB0-ADF6-1FC876899060}"/>
    <cellStyle name="20% - Accent1 3 2 7 2 7 3" xfId="23452" xr:uid="{0EB7D842-20BF-4505-8D7F-6A425B55B062}"/>
    <cellStyle name="20% - Accent1 3 2 7 2 8" xfId="23453" xr:uid="{B04BD87A-E8D7-4BD0-B887-5375C4BBBF89}"/>
    <cellStyle name="20% - Accent1 3 2 7 2 8 2" xfId="23454" xr:uid="{D539A0CF-8DED-4F4B-A826-8E44D86FAFC1}"/>
    <cellStyle name="20% - Accent1 3 2 7 2 8 2 2" xfId="23455" xr:uid="{F19F8BA7-7B98-485A-8627-4E7AD3E9F2C1}"/>
    <cellStyle name="20% - Accent1 3 2 7 2 8 3" xfId="23456" xr:uid="{D1E09F35-428C-40FF-BB1A-4DE40DEDA8F2}"/>
    <cellStyle name="20% - Accent1 3 2 7 2 9" xfId="23457" xr:uid="{8CB35CBD-EC46-4637-BCC1-9E7C1774CE87}"/>
    <cellStyle name="20% - Accent1 3 2 7 2 9 2" xfId="23458" xr:uid="{2ED5080E-5B95-4F13-9208-150C88534D2E}"/>
    <cellStyle name="20% - Accent1 3 2 7 3" xfId="23459" xr:uid="{478BD8D0-AE9A-4C1B-9BCF-206995147EF8}"/>
    <cellStyle name="20% - Accent1 3 2 7 3 2" xfId="23460" xr:uid="{952D04FE-8330-4DBB-87F3-3045AEB372F1}"/>
    <cellStyle name="20% - Accent1 3 2 7 3 2 2" xfId="23461" xr:uid="{9919623F-05CC-4971-89FF-E72064843D22}"/>
    <cellStyle name="20% - Accent1 3 2 7 3 2 2 2" xfId="23462" xr:uid="{85DF6CFD-5C19-4DA6-8ABE-4687DF5CA457}"/>
    <cellStyle name="20% - Accent1 3 2 7 3 2 2 2 2" xfId="23463" xr:uid="{41BF027E-CFBD-4000-BDA0-AB9682BCF4A7}"/>
    <cellStyle name="20% - Accent1 3 2 7 3 2 2 3" xfId="23464" xr:uid="{B9EDC32D-4218-4425-9DD7-E98BE53C0B5C}"/>
    <cellStyle name="20% - Accent1 3 2 7 3 2 3" xfId="23465" xr:uid="{D538885D-37AF-4A20-9134-0FCFB003A75C}"/>
    <cellStyle name="20% - Accent1 3 2 7 3 2 3 2" xfId="23466" xr:uid="{735EF9C6-3F63-48A9-8F10-E7A2666B6A98}"/>
    <cellStyle name="20% - Accent1 3 2 7 3 2 4" xfId="23467" xr:uid="{26014551-5F6A-478D-8DFA-DAF5C8786CFD}"/>
    <cellStyle name="20% - Accent1 3 2 7 3 3" xfId="23468" xr:uid="{25E83DD3-B12D-4AA9-A028-8C0227D901C9}"/>
    <cellStyle name="20% - Accent1 3 2 7 3 3 2" xfId="23469" xr:uid="{D7597B8D-516F-48B2-AC9B-9AC8646B3353}"/>
    <cellStyle name="20% - Accent1 3 2 7 3 3 2 2" xfId="23470" xr:uid="{157A824F-9B58-4BA9-89A5-A49BF0E15382}"/>
    <cellStyle name="20% - Accent1 3 2 7 3 3 2 2 2" xfId="23471" xr:uid="{EC1F0247-201A-4210-844B-7017B93D26E5}"/>
    <cellStyle name="20% - Accent1 3 2 7 3 3 2 3" xfId="23472" xr:uid="{E13A8E82-74BA-411D-8536-789904EC76FF}"/>
    <cellStyle name="20% - Accent1 3 2 7 3 3 3" xfId="23473" xr:uid="{0D5CA2CE-6774-4ED4-B9D7-F532DDA17846}"/>
    <cellStyle name="20% - Accent1 3 2 7 3 3 3 2" xfId="23474" xr:uid="{7B47F47A-AF64-4AFB-8297-766B71A12F96}"/>
    <cellStyle name="20% - Accent1 3 2 7 3 3 4" xfId="23475" xr:uid="{2A3A6DB8-01A9-4956-9D07-2F0C4E9AEF2D}"/>
    <cellStyle name="20% - Accent1 3 2 7 3 4" xfId="23476" xr:uid="{5798EA0C-379E-4F2F-A585-971063214576}"/>
    <cellStyle name="20% - Accent1 3 2 7 3 4 2" xfId="23477" xr:uid="{98754367-EACC-4B81-999D-00F80FACE30D}"/>
    <cellStyle name="20% - Accent1 3 2 7 3 4 2 2" xfId="23478" xr:uid="{20320F7F-62DC-4CCC-BECC-DDBE8E5B0004}"/>
    <cellStyle name="20% - Accent1 3 2 7 3 4 2 2 2" xfId="23479" xr:uid="{D4D1C523-218F-47E4-898D-06BC3DADDED9}"/>
    <cellStyle name="20% - Accent1 3 2 7 3 4 2 3" xfId="23480" xr:uid="{6B8EEBC3-1702-428D-95DA-EA5A04C81F4E}"/>
    <cellStyle name="20% - Accent1 3 2 7 3 4 3" xfId="23481" xr:uid="{73653648-DB04-4053-A09A-F9F10E491FCD}"/>
    <cellStyle name="20% - Accent1 3 2 7 3 4 3 2" xfId="23482" xr:uid="{3E491B3D-38CD-4CD5-9B6E-FC0677907AE6}"/>
    <cellStyle name="20% - Accent1 3 2 7 3 4 4" xfId="23483" xr:uid="{A7B4EEB2-BBC0-4AA7-8E27-76FA855C86A7}"/>
    <cellStyle name="20% - Accent1 3 2 7 3 5" xfId="23484" xr:uid="{B735C214-117F-4126-9D48-5521B939552C}"/>
    <cellStyle name="20% - Accent1 3 2 7 3 5 2" xfId="23485" xr:uid="{5D1C67CC-4E71-4D31-B52E-1523DA68D41A}"/>
    <cellStyle name="20% - Accent1 3 2 7 3 5 2 2" xfId="23486" xr:uid="{5DEFFD5B-7DEC-4751-98CD-10ADBE23CD41}"/>
    <cellStyle name="20% - Accent1 3 2 7 3 5 3" xfId="23487" xr:uid="{7D353250-A0BF-4048-B850-264914B01EA4}"/>
    <cellStyle name="20% - Accent1 3 2 7 3 6" xfId="23488" xr:uid="{BB60B2D6-D889-40AD-96EA-FF0AEA2F9AF8}"/>
    <cellStyle name="20% - Accent1 3 2 7 3 6 2" xfId="23489" xr:uid="{A6001FDF-CF6B-4170-88CE-E5F18D242644}"/>
    <cellStyle name="20% - Accent1 3 2 7 3 6 2 2" xfId="23490" xr:uid="{CF9BD8A0-0EC1-409A-9C9B-435B20786E65}"/>
    <cellStyle name="20% - Accent1 3 2 7 3 6 3" xfId="23491" xr:uid="{74623684-B7D5-42ED-B26C-1BA3DCFD1968}"/>
    <cellStyle name="20% - Accent1 3 2 7 3 7" xfId="23492" xr:uid="{44CBE122-4516-4BA3-A25F-842FE36591A7}"/>
    <cellStyle name="20% - Accent1 3 2 7 3 7 2" xfId="23493" xr:uid="{00CED683-7A49-4CAA-A1E1-5CD4F1DCBDC6}"/>
    <cellStyle name="20% - Accent1 3 2 7 3 8" xfId="23494" xr:uid="{3870DE36-0778-4844-953A-85C7BCD6B229}"/>
    <cellStyle name="20% - Accent1 3 2 7 3 8 2" xfId="23495" xr:uid="{AAC310B4-EC76-4C67-9555-184D2D2D76F8}"/>
    <cellStyle name="20% - Accent1 3 2 7 3 9" xfId="23496" xr:uid="{856510F1-FE09-411C-824C-C5D76C6112C6}"/>
    <cellStyle name="20% - Accent1 3 2 7 4" xfId="23497" xr:uid="{B4F87B40-42D7-414C-B67A-D5DAF6965473}"/>
    <cellStyle name="20% - Accent1 3 2 7 4 2" xfId="23498" xr:uid="{7411A2C7-C98D-4454-833D-F78D47DD36ED}"/>
    <cellStyle name="20% - Accent1 3 2 7 4 2 2" xfId="23499" xr:uid="{E6D07487-B8BD-450C-B606-076B71439F9F}"/>
    <cellStyle name="20% - Accent1 3 2 7 4 2 2 2" xfId="23500" xr:uid="{0DD8E708-1C70-45B4-9BF3-20932A8AE0F5}"/>
    <cellStyle name="20% - Accent1 3 2 7 4 2 2 2 2" xfId="23501" xr:uid="{9EAAF926-CFB1-4403-B251-8087EE3CA56E}"/>
    <cellStyle name="20% - Accent1 3 2 7 4 2 2 3" xfId="23502" xr:uid="{4D9A010E-AB62-482A-9C33-78843536C009}"/>
    <cellStyle name="20% - Accent1 3 2 7 4 2 3" xfId="23503" xr:uid="{C9650B7E-A358-4002-A2D0-629068BE1BC1}"/>
    <cellStyle name="20% - Accent1 3 2 7 4 2 3 2" xfId="23504" xr:uid="{AF81805E-FD6C-4D1E-9C8D-050CB4F5A1D9}"/>
    <cellStyle name="20% - Accent1 3 2 7 4 2 4" xfId="23505" xr:uid="{5F9F235F-553B-4D46-960C-11C7E5DB8274}"/>
    <cellStyle name="20% - Accent1 3 2 7 4 3" xfId="23506" xr:uid="{19ADDCFB-4F35-4592-9647-CFC39E573B7C}"/>
    <cellStyle name="20% - Accent1 3 2 7 4 3 2" xfId="23507" xr:uid="{04E8CC1A-EAA6-4041-BAB6-75BFAC999610}"/>
    <cellStyle name="20% - Accent1 3 2 7 4 3 2 2" xfId="23508" xr:uid="{B7B266E5-6D0C-44D0-A317-715BFD4D27BA}"/>
    <cellStyle name="20% - Accent1 3 2 7 4 3 2 2 2" xfId="23509" xr:uid="{CD440EB3-6D7D-4484-BF5A-383D1CDBB5CA}"/>
    <cellStyle name="20% - Accent1 3 2 7 4 3 2 3" xfId="23510" xr:uid="{D8356A30-57BE-4168-8028-6C4C629DCE30}"/>
    <cellStyle name="20% - Accent1 3 2 7 4 3 3" xfId="23511" xr:uid="{A6F6A94C-211A-4257-9966-DC552F6BEF56}"/>
    <cellStyle name="20% - Accent1 3 2 7 4 3 3 2" xfId="23512" xr:uid="{699015DA-AFDF-49E8-9CDE-4DD508B78D78}"/>
    <cellStyle name="20% - Accent1 3 2 7 4 3 4" xfId="23513" xr:uid="{1666509D-2652-4236-89FA-9C09A0B71359}"/>
    <cellStyle name="20% - Accent1 3 2 7 4 4" xfId="23514" xr:uid="{94774FEF-F7DA-4FFE-98F5-CC1762B72872}"/>
    <cellStyle name="20% - Accent1 3 2 7 4 4 2" xfId="23515" xr:uid="{117A9483-500E-4BBC-8861-2622A529AAE0}"/>
    <cellStyle name="20% - Accent1 3 2 7 4 4 2 2" xfId="23516" xr:uid="{07D303B4-F248-4D37-B67E-0F913A4677A1}"/>
    <cellStyle name="20% - Accent1 3 2 7 4 4 2 2 2" xfId="23517" xr:uid="{48E662B6-6970-47C7-B989-60A23AAF0D42}"/>
    <cellStyle name="20% - Accent1 3 2 7 4 4 2 3" xfId="23518" xr:uid="{1F4344EE-4419-4D08-A79E-5520C4346554}"/>
    <cellStyle name="20% - Accent1 3 2 7 4 4 3" xfId="23519" xr:uid="{F8860555-01E3-4406-902F-91C98CC8C5F7}"/>
    <cellStyle name="20% - Accent1 3 2 7 4 4 3 2" xfId="23520" xr:uid="{FF66F050-BF88-4309-BF27-20A741B69016}"/>
    <cellStyle name="20% - Accent1 3 2 7 4 4 4" xfId="23521" xr:uid="{898FEE4C-5CC2-4783-B2F6-D5CAD076873E}"/>
    <cellStyle name="20% - Accent1 3 2 7 4 5" xfId="23522" xr:uid="{71DF4D5C-A8F5-47A4-8CE3-E4405723CE1B}"/>
    <cellStyle name="20% - Accent1 3 2 7 4 5 2" xfId="23523" xr:uid="{F6F6E1B3-839A-4DC2-8634-31BFD3E0D2DB}"/>
    <cellStyle name="20% - Accent1 3 2 7 4 5 2 2" xfId="23524" xr:uid="{734D4ED6-DE25-4597-86DE-97F375E0D95E}"/>
    <cellStyle name="20% - Accent1 3 2 7 4 5 3" xfId="23525" xr:uid="{C76D3072-751F-4BAF-BC7F-9CC8B28C1636}"/>
    <cellStyle name="20% - Accent1 3 2 7 4 6" xfId="23526" xr:uid="{D0D2A2B7-9E1E-4C98-B1F9-26FCCD47C648}"/>
    <cellStyle name="20% - Accent1 3 2 7 4 6 2" xfId="23527" xr:uid="{12B47D1D-F122-45A2-896C-CF9764E2D0EA}"/>
    <cellStyle name="20% - Accent1 3 2 7 4 6 2 2" xfId="23528" xr:uid="{C2BD6F7F-7B82-4849-AA80-4D159981384F}"/>
    <cellStyle name="20% - Accent1 3 2 7 4 6 3" xfId="23529" xr:uid="{7E154966-89F9-4CF2-9B77-019487CADA51}"/>
    <cellStyle name="20% - Accent1 3 2 7 4 7" xfId="23530" xr:uid="{91C25CD1-D453-4401-AA97-86363E31E1F0}"/>
    <cellStyle name="20% - Accent1 3 2 7 4 7 2" xfId="23531" xr:uid="{64E1389B-9B5C-4A11-987A-EE6127E573A6}"/>
    <cellStyle name="20% - Accent1 3 2 7 4 8" xfId="23532" xr:uid="{3F2B5F7C-89A7-4473-8A7E-0ACD6636263B}"/>
    <cellStyle name="20% - Accent1 3 2 7 4 8 2" xfId="23533" xr:uid="{9F278C5A-0A01-496C-82D4-0EB5A02C63FB}"/>
    <cellStyle name="20% - Accent1 3 2 7 4 9" xfId="23534" xr:uid="{80D7DC29-2656-4656-BAD0-2D9260513D3C}"/>
    <cellStyle name="20% - Accent1 3 2 7 5" xfId="23535" xr:uid="{C2C9276D-DB71-4C43-9A09-9FA1FC7A811C}"/>
    <cellStyle name="20% - Accent1 3 2 7 5 2" xfId="23536" xr:uid="{BA103537-8042-48BE-8E26-6AADBFDC974A}"/>
    <cellStyle name="20% - Accent1 3 2 7 5 2 2" xfId="23537" xr:uid="{5C866747-A62C-4F23-BB3E-3E2761D23B10}"/>
    <cellStyle name="20% - Accent1 3 2 7 5 2 2 2" xfId="23538" xr:uid="{2580B902-4EF5-4F6A-BB5A-820ABF48936B}"/>
    <cellStyle name="20% - Accent1 3 2 7 5 2 3" xfId="23539" xr:uid="{6B2ECAA0-B29D-4C15-8429-C3FF3651C5AC}"/>
    <cellStyle name="20% - Accent1 3 2 7 5 3" xfId="23540" xr:uid="{6036FFF3-9A3C-4573-8270-90E93D1EC298}"/>
    <cellStyle name="20% - Accent1 3 2 7 5 3 2" xfId="23541" xr:uid="{9DC0E754-8370-4EED-981B-EA1D971B83AE}"/>
    <cellStyle name="20% - Accent1 3 2 7 5 4" xfId="23542" xr:uid="{75F37D4B-60CF-41B9-A15C-177DBE5E9524}"/>
    <cellStyle name="20% - Accent1 3 2 7 6" xfId="23543" xr:uid="{7128B5D1-AE46-4FA6-9A82-F0234C30B0EC}"/>
    <cellStyle name="20% - Accent1 3 2 7 6 2" xfId="23544" xr:uid="{5492579E-ECA1-4730-A156-205B4F6815E8}"/>
    <cellStyle name="20% - Accent1 3 2 7 6 2 2" xfId="23545" xr:uid="{9949EE81-6099-43FE-9D6F-662D2FE7833D}"/>
    <cellStyle name="20% - Accent1 3 2 7 6 2 2 2" xfId="23546" xr:uid="{141A4283-1765-488C-A2C8-9DB9D4D063A0}"/>
    <cellStyle name="20% - Accent1 3 2 7 6 2 3" xfId="23547" xr:uid="{1089C2CE-2BF4-413C-AD3B-FE6136105885}"/>
    <cellStyle name="20% - Accent1 3 2 7 6 3" xfId="23548" xr:uid="{7E9A9984-010C-4C77-B57B-C31D7FDCF4FC}"/>
    <cellStyle name="20% - Accent1 3 2 7 6 3 2" xfId="23549" xr:uid="{689F556F-0BD7-4C61-BC8E-992AC8ACC20E}"/>
    <cellStyle name="20% - Accent1 3 2 7 6 4" xfId="23550" xr:uid="{7D31E359-D6DA-43B1-8880-F5944A296FBC}"/>
    <cellStyle name="20% - Accent1 3 2 7 7" xfId="23551" xr:uid="{AB103F2C-096D-42E1-AD96-0B75BBA7AB03}"/>
    <cellStyle name="20% - Accent1 3 2 7 7 2" xfId="23552" xr:uid="{C78CF5F3-A281-4BFC-BDE7-B7E2799B62EE}"/>
    <cellStyle name="20% - Accent1 3 2 7 7 2 2" xfId="23553" xr:uid="{D1D0327A-3600-490A-9E73-C1BF5AC4A9B2}"/>
    <cellStyle name="20% - Accent1 3 2 7 7 2 2 2" xfId="23554" xr:uid="{F3036E7A-5845-4B65-9113-E2C674CFC651}"/>
    <cellStyle name="20% - Accent1 3 2 7 7 2 3" xfId="23555" xr:uid="{792238AE-C918-45A1-BD9C-52E9D35FDAF1}"/>
    <cellStyle name="20% - Accent1 3 2 7 7 3" xfId="23556" xr:uid="{C8445EA6-4C18-4102-B117-2D02429A888F}"/>
    <cellStyle name="20% - Accent1 3 2 7 7 3 2" xfId="23557" xr:uid="{A19CB906-3D13-42A9-AEDB-62739B8744AC}"/>
    <cellStyle name="20% - Accent1 3 2 7 7 4" xfId="23558" xr:uid="{4B7BAFFD-8930-4D2A-94B6-0556F7D904C7}"/>
    <cellStyle name="20% - Accent1 3 2 7 8" xfId="23559" xr:uid="{6A17098F-E95F-4B0A-AE56-8B8885438560}"/>
    <cellStyle name="20% - Accent1 3 2 7 8 2" xfId="23560" xr:uid="{3599B959-DE47-4AEC-9B25-65E4C03BB5C7}"/>
    <cellStyle name="20% - Accent1 3 2 7 8 2 2" xfId="23561" xr:uid="{A8E0CD3D-44E1-4490-8562-0E9F7CECC636}"/>
    <cellStyle name="20% - Accent1 3 2 7 8 3" xfId="23562" xr:uid="{67DE076A-2EC9-4C35-A231-AFDDEF2DFC4B}"/>
    <cellStyle name="20% - Accent1 3 2 7 9" xfId="23563" xr:uid="{BBFC2878-8414-4270-BA9A-999AEF04E7D8}"/>
    <cellStyle name="20% - Accent1 3 2 7 9 2" xfId="23564" xr:uid="{A676CD2C-0CA2-4393-8111-2CD60902CC48}"/>
    <cellStyle name="20% - Accent1 3 2 7 9 2 2" xfId="23565" xr:uid="{C9EA553B-95B7-444A-895C-929D1E73EBAD}"/>
    <cellStyle name="20% - Accent1 3 2 7 9 3" xfId="23566" xr:uid="{DE6F32BE-0D5C-4875-BEA7-0C747FEDF683}"/>
    <cellStyle name="20% - Accent1 3 2 8" xfId="23567" xr:uid="{24B4525B-4FC9-4984-9D59-65D15B71CB4C}"/>
    <cellStyle name="20% - Accent1 3 2 8 10" xfId="23568" xr:uid="{A8273696-46B8-4534-AB64-AF5FAF0B1F6E}"/>
    <cellStyle name="20% - Accent1 3 2 8 10 2" xfId="23569" xr:uid="{970985F6-63CE-4633-9018-9B100BB042D0}"/>
    <cellStyle name="20% - Accent1 3 2 8 11" xfId="23570" xr:uid="{61703136-1FBE-4F53-A78A-435785F5F970}"/>
    <cellStyle name="20% - Accent1 3 2 8 2" xfId="23571" xr:uid="{C6B7770D-6EFD-499E-B7E3-9005D6E79368}"/>
    <cellStyle name="20% - Accent1 3 2 8 2 2" xfId="23572" xr:uid="{F2B73210-184F-4D72-8842-813D178DD999}"/>
    <cellStyle name="20% - Accent1 3 2 8 2 2 2" xfId="23573" xr:uid="{181AE3EB-E14B-45A0-A7B6-8DB16902B768}"/>
    <cellStyle name="20% - Accent1 3 2 8 2 2 2 2" xfId="23574" xr:uid="{A1128552-0A69-4DDC-AC60-9C40415439DE}"/>
    <cellStyle name="20% - Accent1 3 2 8 2 2 2 2 2" xfId="23575" xr:uid="{BD54577D-2782-4551-A182-090C00CF3E42}"/>
    <cellStyle name="20% - Accent1 3 2 8 2 2 2 3" xfId="23576" xr:uid="{21112C83-5D60-496F-8B02-D36FD63CB36C}"/>
    <cellStyle name="20% - Accent1 3 2 8 2 2 3" xfId="23577" xr:uid="{62BFBD35-F2D8-46F3-8957-422B579A57C1}"/>
    <cellStyle name="20% - Accent1 3 2 8 2 2 3 2" xfId="23578" xr:uid="{257B6243-2E94-4566-A685-ADE071722369}"/>
    <cellStyle name="20% - Accent1 3 2 8 2 2 4" xfId="23579" xr:uid="{62D8DFB9-124E-477B-AB4F-B3073016624F}"/>
    <cellStyle name="20% - Accent1 3 2 8 2 3" xfId="23580" xr:uid="{3A461C20-50AB-4CF4-9B16-7881011DA1CA}"/>
    <cellStyle name="20% - Accent1 3 2 8 2 3 2" xfId="23581" xr:uid="{43DDFBC1-34A2-4105-AD23-180DA5024EAE}"/>
    <cellStyle name="20% - Accent1 3 2 8 2 3 2 2" xfId="23582" xr:uid="{6CF97EA0-3858-4B4B-8C0E-EE5CB7C931E0}"/>
    <cellStyle name="20% - Accent1 3 2 8 2 3 2 2 2" xfId="23583" xr:uid="{EE53DFA9-B4E3-4AD7-9AF6-AD6E26F1D34A}"/>
    <cellStyle name="20% - Accent1 3 2 8 2 3 2 3" xfId="23584" xr:uid="{D3A57EF9-3481-4F61-B50A-18113B891445}"/>
    <cellStyle name="20% - Accent1 3 2 8 2 3 3" xfId="23585" xr:uid="{FBEE238D-165F-4F2E-A00C-55B2CD12FB9A}"/>
    <cellStyle name="20% - Accent1 3 2 8 2 3 3 2" xfId="23586" xr:uid="{D3C91B02-9D31-4D12-9BB6-919406F52EB4}"/>
    <cellStyle name="20% - Accent1 3 2 8 2 3 4" xfId="23587" xr:uid="{1DACF241-9700-4821-B625-5D7762C1EAD2}"/>
    <cellStyle name="20% - Accent1 3 2 8 2 4" xfId="23588" xr:uid="{7BF09720-4A86-4747-B9A3-C92155DC93C7}"/>
    <cellStyle name="20% - Accent1 3 2 8 2 4 2" xfId="23589" xr:uid="{3C472EC8-353C-418B-B5E6-9C88A9267316}"/>
    <cellStyle name="20% - Accent1 3 2 8 2 4 2 2" xfId="23590" xr:uid="{576C8018-C448-4F00-8737-DB42D46A1BBE}"/>
    <cellStyle name="20% - Accent1 3 2 8 2 4 2 2 2" xfId="23591" xr:uid="{3AD4DA9D-805A-4E41-9D19-928D5F7F04CA}"/>
    <cellStyle name="20% - Accent1 3 2 8 2 4 2 3" xfId="23592" xr:uid="{B665684C-B520-4967-8492-CBE8C75E3594}"/>
    <cellStyle name="20% - Accent1 3 2 8 2 4 3" xfId="23593" xr:uid="{DF645162-2EC7-4138-877F-845C35A54161}"/>
    <cellStyle name="20% - Accent1 3 2 8 2 4 3 2" xfId="23594" xr:uid="{3FCEB22C-F646-4C4A-A4B0-632132479CFE}"/>
    <cellStyle name="20% - Accent1 3 2 8 2 4 4" xfId="23595" xr:uid="{10A090B2-D0C5-4F07-8918-E4D82FA43294}"/>
    <cellStyle name="20% - Accent1 3 2 8 2 5" xfId="23596" xr:uid="{291455F8-AAFF-4BC1-A252-70E0E7A228AE}"/>
    <cellStyle name="20% - Accent1 3 2 8 2 5 2" xfId="23597" xr:uid="{D2B74BCC-F1D8-4EF8-A007-11E637456CBB}"/>
    <cellStyle name="20% - Accent1 3 2 8 2 5 2 2" xfId="23598" xr:uid="{06314A70-AE2D-4B47-9E7C-B59CAA0FD99D}"/>
    <cellStyle name="20% - Accent1 3 2 8 2 5 3" xfId="23599" xr:uid="{C19F8BC8-FCDE-4C67-9F21-7527DE572074}"/>
    <cellStyle name="20% - Accent1 3 2 8 2 6" xfId="23600" xr:uid="{E260B1C4-EC0F-49D3-A21D-3857E4A771DF}"/>
    <cellStyle name="20% - Accent1 3 2 8 2 6 2" xfId="23601" xr:uid="{5EFFD231-B379-4B5C-85CB-04A1DCB370A6}"/>
    <cellStyle name="20% - Accent1 3 2 8 2 6 2 2" xfId="23602" xr:uid="{B4335626-123C-49C7-8509-BBC6CDA2B44A}"/>
    <cellStyle name="20% - Accent1 3 2 8 2 6 3" xfId="23603" xr:uid="{96D52AA0-1C7E-4707-88FA-47D37F77C3F1}"/>
    <cellStyle name="20% - Accent1 3 2 8 2 7" xfId="23604" xr:uid="{6D828CD7-6541-4F6C-BE18-07E9BFE4C301}"/>
    <cellStyle name="20% - Accent1 3 2 8 2 7 2" xfId="23605" xr:uid="{4889C601-AA63-46AC-B5E5-C006A17EE2E2}"/>
    <cellStyle name="20% - Accent1 3 2 8 2 8" xfId="23606" xr:uid="{470DAB60-D1FF-446F-919B-2490831E7FB7}"/>
    <cellStyle name="20% - Accent1 3 2 8 2 8 2" xfId="23607" xr:uid="{DC6AA79E-12E8-4A7D-8F1B-C285536BCED6}"/>
    <cellStyle name="20% - Accent1 3 2 8 2 9" xfId="23608" xr:uid="{B5864FB5-E314-42AA-95BD-56EE391CDAA6}"/>
    <cellStyle name="20% - Accent1 3 2 8 3" xfId="23609" xr:uid="{78F8FDA1-7954-4168-94BC-3BF4A3F905E0}"/>
    <cellStyle name="20% - Accent1 3 2 8 3 2" xfId="23610" xr:uid="{747AB3E0-9FEF-44DB-860A-9A4B28089046}"/>
    <cellStyle name="20% - Accent1 3 2 8 3 2 2" xfId="23611" xr:uid="{B6340264-B19A-4BF3-9CF2-DD9939194052}"/>
    <cellStyle name="20% - Accent1 3 2 8 3 2 2 2" xfId="23612" xr:uid="{0FC8E070-04E2-42BE-A44D-3A02C7CE6AA9}"/>
    <cellStyle name="20% - Accent1 3 2 8 3 2 2 2 2" xfId="23613" xr:uid="{10D24F2B-71E2-400D-9FCB-9395A7D9AEAA}"/>
    <cellStyle name="20% - Accent1 3 2 8 3 2 2 3" xfId="23614" xr:uid="{CEC37F18-E54D-45E7-B596-FFED0930CEBC}"/>
    <cellStyle name="20% - Accent1 3 2 8 3 2 3" xfId="23615" xr:uid="{B0502046-990D-401A-817C-484FA4FE9790}"/>
    <cellStyle name="20% - Accent1 3 2 8 3 2 3 2" xfId="23616" xr:uid="{66E5B63D-6B10-40B4-AA39-771FA0986288}"/>
    <cellStyle name="20% - Accent1 3 2 8 3 2 4" xfId="23617" xr:uid="{0B608ADF-E267-4986-B7AC-E6B386AE6573}"/>
    <cellStyle name="20% - Accent1 3 2 8 3 3" xfId="23618" xr:uid="{453DD3D2-E436-4785-B963-F882C9CE1BEB}"/>
    <cellStyle name="20% - Accent1 3 2 8 3 3 2" xfId="23619" xr:uid="{C09BB5E6-EAE4-48FF-A837-C7DABEB410D0}"/>
    <cellStyle name="20% - Accent1 3 2 8 3 3 2 2" xfId="23620" xr:uid="{B02EE1AB-5D84-4CB8-94E7-5EB84E21C83D}"/>
    <cellStyle name="20% - Accent1 3 2 8 3 3 2 2 2" xfId="23621" xr:uid="{E61DD15B-2786-47ED-B9FB-9660CBA06696}"/>
    <cellStyle name="20% - Accent1 3 2 8 3 3 2 3" xfId="23622" xr:uid="{A2D6DA79-8BF1-4695-81F5-E6DE480C070D}"/>
    <cellStyle name="20% - Accent1 3 2 8 3 3 3" xfId="23623" xr:uid="{7C9B4E6E-6105-4A88-A13E-8BA62B4EBEBA}"/>
    <cellStyle name="20% - Accent1 3 2 8 3 3 3 2" xfId="23624" xr:uid="{71E64101-62A1-4DD4-B05B-6484A685866B}"/>
    <cellStyle name="20% - Accent1 3 2 8 3 3 4" xfId="23625" xr:uid="{2E22EE3A-3386-4832-ACA3-4B2AC9730ABB}"/>
    <cellStyle name="20% - Accent1 3 2 8 3 4" xfId="23626" xr:uid="{0E8447B5-02B8-42C3-A079-BC33E04C9749}"/>
    <cellStyle name="20% - Accent1 3 2 8 3 4 2" xfId="23627" xr:uid="{77539E52-AA91-4C93-AB01-7868E2A0E3DE}"/>
    <cellStyle name="20% - Accent1 3 2 8 3 4 2 2" xfId="23628" xr:uid="{95AAB8AB-E161-4744-8C35-DB25438B1C1B}"/>
    <cellStyle name="20% - Accent1 3 2 8 3 4 2 2 2" xfId="23629" xr:uid="{11B0A088-7D0C-4ABF-AAF5-6009C7A797E2}"/>
    <cellStyle name="20% - Accent1 3 2 8 3 4 2 3" xfId="23630" xr:uid="{7D14340F-AD7F-464C-B28D-9C6CD182F883}"/>
    <cellStyle name="20% - Accent1 3 2 8 3 4 3" xfId="23631" xr:uid="{FE0DEFFB-D06F-4A27-93B6-14CDCDB96CA2}"/>
    <cellStyle name="20% - Accent1 3 2 8 3 4 3 2" xfId="23632" xr:uid="{6D019565-3A3D-4624-9C25-A7A5718419B0}"/>
    <cellStyle name="20% - Accent1 3 2 8 3 4 4" xfId="23633" xr:uid="{59ABA709-7CCF-4893-80C2-2A4F16E02E1F}"/>
    <cellStyle name="20% - Accent1 3 2 8 3 5" xfId="23634" xr:uid="{8D57C716-4012-466D-A7CA-B874006FD036}"/>
    <cellStyle name="20% - Accent1 3 2 8 3 5 2" xfId="23635" xr:uid="{C2DAB542-AF67-4E36-B44F-4808F4C943DC}"/>
    <cellStyle name="20% - Accent1 3 2 8 3 5 2 2" xfId="23636" xr:uid="{68AE57F0-CE1E-40C8-B4EC-10BB401E6206}"/>
    <cellStyle name="20% - Accent1 3 2 8 3 5 3" xfId="23637" xr:uid="{2B714C5D-A9C2-4F77-A657-659F9E07B845}"/>
    <cellStyle name="20% - Accent1 3 2 8 3 6" xfId="23638" xr:uid="{EFC9B1A7-5402-4372-A030-80713A625242}"/>
    <cellStyle name="20% - Accent1 3 2 8 3 6 2" xfId="23639" xr:uid="{2BC283B0-63BD-423A-942B-03F898E3A950}"/>
    <cellStyle name="20% - Accent1 3 2 8 3 6 2 2" xfId="23640" xr:uid="{90ECC72D-716A-4B02-B2A2-42FE091F167A}"/>
    <cellStyle name="20% - Accent1 3 2 8 3 6 3" xfId="23641" xr:uid="{58C52025-7CE1-4576-AA6E-9252E6BE5114}"/>
    <cellStyle name="20% - Accent1 3 2 8 3 7" xfId="23642" xr:uid="{9FDBAC8F-9D0B-46FF-B35D-E341FE9B6111}"/>
    <cellStyle name="20% - Accent1 3 2 8 3 7 2" xfId="23643" xr:uid="{DD4281BF-FC51-47FA-A60B-B111F1D3B841}"/>
    <cellStyle name="20% - Accent1 3 2 8 3 8" xfId="23644" xr:uid="{D73764FA-DDCE-44E7-A9EF-80B0A36AB05E}"/>
    <cellStyle name="20% - Accent1 3 2 8 3 8 2" xfId="23645" xr:uid="{2EED00C1-25A1-41F5-87DB-C048B2034877}"/>
    <cellStyle name="20% - Accent1 3 2 8 3 9" xfId="23646" xr:uid="{99FBA8A7-1C5B-4D5A-B769-AC46FAAC26B2}"/>
    <cellStyle name="20% - Accent1 3 2 8 4" xfId="23647" xr:uid="{C837FAEE-9AD3-4A31-BFC0-E8FF3B8264C5}"/>
    <cellStyle name="20% - Accent1 3 2 8 4 2" xfId="23648" xr:uid="{BA053CDC-82DE-41BF-BBF7-92541F9C2062}"/>
    <cellStyle name="20% - Accent1 3 2 8 4 2 2" xfId="23649" xr:uid="{3DE954C6-3E34-4D26-A86E-975A71E5D764}"/>
    <cellStyle name="20% - Accent1 3 2 8 4 2 2 2" xfId="23650" xr:uid="{FACEA120-2FC3-406A-835B-EC7A5A67ECF7}"/>
    <cellStyle name="20% - Accent1 3 2 8 4 2 3" xfId="23651" xr:uid="{3B9FFCD6-A5DA-4F63-8346-04C9254C0891}"/>
    <cellStyle name="20% - Accent1 3 2 8 4 3" xfId="23652" xr:uid="{EDD93B83-A203-46DC-A23B-62B7E9B5237F}"/>
    <cellStyle name="20% - Accent1 3 2 8 4 3 2" xfId="23653" xr:uid="{D77AEE75-073E-47E6-A0FB-E44102EFCF7B}"/>
    <cellStyle name="20% - Accent1 3 2 8 4 4" xfId="23654" xr:uid="{715AF70A-0EB7-4727-A885-AF2E527AE9B3}"/>
    <cellStyle name="20% - Accent1 3 2 8 5" xfId="23655" xr:uid="{16B461EE-4432-44A5-9FBF-F51D494FD8B5}"/>
    <cellStyle name="20% - Accent1 3 2 8 5 2" xfId="23656" xr:uid="{AB66F280-AE54-4320-98C8-79002A03A78D}"/>
    <cellStyle name="20% - Accent1 3 2 8 5 2 2" xfId="23657" xr:uid="{E052EB85-9B7F-4227-B4B9-FFE96E2FCE06}"/>
    <cellStyle name="20% - Accent1 3 2 8 5 2 2 2" xfId="23658" xr:uid="{2613FDEF-6044-4CCF-ABE5-203E7700B313}"/>
    <cellStyle name="20% - Accent1 3 2 8 5 2 3" xfId="23659" xr:uid="{26CC00E3-E590-4494-8763-5442BF0143F2}"/>
    <cellStyle name="20% - Accent1 3 2 8 5 3" xfId="23660" xr:uid="{9CC837A4-D20A-4921-AB3C-C48106678123}"/>
    <cellStyle name="20% - Accent1 3 2 8 5 3 2" xfId="23661" xr:uid="{5ABA170B-8ACF-48D0-BA50-D3CCA107C04D}"/>
    <cellStyle name="20% - Accent1 3 2 8 5 4" xfId="23662" xr:uid="{C060C760-A4E9-4BBC-9990-8DB443B15013}"/>
    <cellStyle name="20% - Accent1 3 2 8 6" xfId="23663" xr:uid="{D46E6842-8C01-438B-A527-752B61CBE501}"/>
    <cellStyle name="20% - Accent1 3 2 8 6 2" xfId="23664" xr:uid="{CAD6A278-76D5-471B-928E-5AA3F6B38F3D}"/>
    <cellStyle name="20% - Accent1 3 2 8 6 2 2" xfId="23665" xr:uid="{071561C9-349A-4163-81F9-F3C7A67A1145}"/>
    <cellStyle name="20% - Accent1 3 2 8 6 2 2 2" xfId="23666" xr:uid="{E9C889A2-8852-475D-9468-44040D8D61B6}"/>
    <cellStyle name="20% - Accent1 3 2 8 6 2 3" xfId="23667" xr:uid="{71431037-C734-415D-A107-E0E1BC10F346}"/>
    <cellStyle name="20% - Accent1 3 2 8 6 3" xfId="23668" xr:uid="{B29EB62B-1247-4017-B186-EC8EED938D76}"/>
    <cellStyle name="20% - Accent1 3 2 8 6 3 2" xfId="23669" xr:uid="{EDD64632-35CE-4ACC-9118-8C4C36A63B41}"/>
    <cellStyle name="20% - Accent1 3 2 8 6 4" xfId="23670" xr:uid="{F3F990D9-33DC-4F25-BA3A-600C3180E3EA}"/>
    <cellStyle name="20% - Accent1 3 2 8 7" xfId="23671" xr:uid="{B3AFF80D-2441-42F4-92EF-8A1FBBB6A3C3}"/>
    <cellStyle name="20% - Accent1 3 2 8 7 2" xfId="23672" xr:uid="{D2A485D5-6EED-4D7B-80F5-2CC8B5548C3E}"/>
    <cellStyle name="20% - Accent1 3 2 8 7 2 2" xfId="23673" xr:uid="{BFAB1113-F83C-4F79-A9DB-2BC7CF0468F0}"/>
    <cellStyle name="20% - Accent1 3 2 8 7 3" xfId="23674" xr:uid="{B43FF8F7-8DA8-4A1E-80BC-F194A9305C2F}"/>
    <cellStyle name="20% - Accent1 3 2 8 8" xfId="23675" xr:uid="{CAF7E1D4-A60C-4231-876F-3F6777455FA3}"/>
    <cellStyle name="20% - Accent1 3 2 8 8 2" xfId="23676" xr:uid="{4C932C18-95C6-4108-A13E-76DCCAECD870}"/>
    <cellStyle name="20% - Accent1 3 2 8 8 2 2" xfId="23677" xr:uid="{0DA3C344-68F0-4B9D-B2C8-000DD6C5CADF}"/>
    <cellStyle name="20% - Accent1 3 2 8 8 3" xfId="23678" xr:uid="{1EC49FEC-76C7-47D8-BF72-E7409C4DD6EA}"/>
    <cellStyle name="20% - Accent1 3 2 8 9" xfId="23679" xr:uid="{96EA04AF-2736-448F-81B6-9414057E4246}"/>
    <cellStyle name="20% - Accent1 3 2 8 9 2" xfId="23680" xr:uid="{DE8DD203-E8AC-46F3-8DD5-81A44B7222DF}"/>
    <cellStyle name="20% - Accent1 3 2 9" xfId="23681" xr:uid="{7FEA45A9-545F-4C10-A65A-93FEA2E402C6}"/>
    <cellStyle name="20% - Accent1 3 2 9 10" xfId="23682" xr:uid="{E19A2B3F-E95C-4CC7-8A0C-60C1A0AF1A33}"/>
    <cellStyle name="20% - Accent1 3 2 9 10 2" xfId="23683" xr:uid="{43BF1361-E926-4B66-9090-6673F7B87ED7}"/>
    <cellStyle name="20% - Accent1 3 2 9 11" xfId="23684" xr:uid="{4EAACA27-C8B2-4B25-A958-79F3DB6A2680}"/>
    <cellStyle name="20% - Accent1 3 2 9 2" xfId="23685" xr:uid="{0B1CE2AD-C4E9-4C2D-B08E-21722FC0B3B3}"/>
    <cellStyle name="20% - Accent1 3 2 9 2 2" xfId="23686" xr:uid="{D8D08550-8ACE-433C-9DA2-B4D5BF4FD06A}"/>
    <cellStyle name="20% - Accent1 3 2 9 2 2 2" xfId="23687" xr:uid="{B0E4B605-32E3-4B69-A5FD-4C6E9407B1B9}"/>
    <cellStyle name="20% - Accent1 3 2 9 2 2 2 2" xfId="23688" xr:uid="{F24F7E18-AC45-4C98-BEA6-DFD3A92AD8D9}"/>
    <cellStyle name="20% - Accent1 3 2 9 2 2 2 2 2" xfId="23689" xr:uid="{4D5783E6-6573-4E3E-9F99-F4DBA42B6686}"/>
    <cellStyle name="20% - Accent1 3 2 9 2 2 2 3" xfId="23690" xr:uid="{34BEC206-F737-4A4A-AC14-E4AF3885FF18}"/>
    <cellStyle name="20% - Accent1 3 2 9 2 2 3" xfId="23691" xr:uid="{AC1A6ED8-D2AF-45A0-B5A7-D75491CFB420}"/>
    <cellStyle name="20% - Accent1 3 2 9 2 2 3 2" xfId="23692" xr:uid="{9D013D2F-B001-4BC1-AA3B-2ACE9A942B95}"/>
    <cellStyle name="20% - Accent1 3 2 9 2 2 4" xfId="23693" xr:uid="{8261E083-D853-4B11-AE2A-C3F52BD82172}"/>
    <cellStyle name="20% - Accent1 3 2 9 2 3" xfId="23694" xr:uid="{A393E328-3D9F-4DCC-B25B-A9A06F4F0805}"/>
    <cellStyle name="20% - Accent1 3 2 9 2 3 2" xfId="23695" xr:uid="{D24DA410-1CBA-4665-B4B2-2063840A9756}"/>
    <cellStyle name="20% - Accent1 3 2 9 2 3 2 2" xfId="23696" xr:uid="{38049C60-2DE3-4C3D-B758-228F4973FAF5}"/>
    <cellStyle name="20% - Accent1 3 2 9 2 3 2 2 2" xfId="23697" xr:uid="{D1B1E23B-2683-4A43-BA28-42030D530F2A}"/>
    <cellStyle name="20% - Accent1 3 2 9 2 3 2 3" xfId="23698" xr:uid="{1A291EC9-8EF1-483E-B857-8BBA8AD536D3}"/>
    <cellStyle name="20% - Accent1 3 2 9 2 3 3" xfId="23699" xr:uid="{60797398-C1F3-45FF-BB1A-64F429F5AF3B}"/>
    <cellStyle name="20% - Accent1 3 2 9 2 3 3 2" xfId="23700" xr:uid="{B203FEEF-53F9-4BDF-B9F6-462B9E2E16D2}"/>
    <cellStyle name="20% - Accent1 3 2 9 2 3 4" xfId="23701" xr:uid="{16AA2E05-90D2-4DC3-AF67-0F52D90704D9}"/>
    <cellStyle name="20% - Accent1 3 2 9 2 4" xfId="23702" xr:uid="{2D9A158C-F9C0-4AD6-98C4-44321D2AF795}"/>
    <cellStyle name="20% - Accent1 3 2 9 2 4 2" xfId="23703" xr:uid="{A0A455E5-D5E4-4822-AB55-79B9ABA9082F}"/>
    <cellStyle name="20% - Accent1 3 2 9 2 4 2 2" xfId="23704" xr:uid="{CE8902B7-394A-4A5A-8753-B623645BC865}"/>
    <cellStyle name="20% - Accent1 3 2 9 2 4 2 2 2" xfId="23705" xr:uid="{F5B8A0E2-E2DD-4678-AC89-3A75A8F7F900}"/>
    <cellStyle name="20% - Accent1 3 2 9 2 4 2 3" xfId="23706" xr:uid="{A948E602-0FB6-43ED-A9B6-786FF5F033C8}"/>
    <cellStyle name="20% - Accent1 3 2 9 2 4 3" xfId="23707" xr:uid="{5A7111B4-624E-43CD-BCE0-2A232B56FE17}"/>
    <cellStyle name="20% - Accent1 3 2 9 2 4 3 2" xfId="23708" xr:uid="{33A54D09-D013-4FB4-A582-4B5C67BE9EB3}"/>
    <cellStyle name="20% - Accent1 3 2 9 2 4 4" xfId="23709" xr:uid="{A5E6EB1F-A8BE-44B7-9FB7-74DB2CC848AD}"/>
    <cellStyle name="20% - Accent1 3 2 9 2 5" xfId="23710" xr:uid="{788F44BA-8B8D-491C-857A-FE5ED7281716}"/>
    <cellStyle name="20% - Accent1 3 2 9 2 5 2" xfId="23711" xr:uid="{733D46FC-B133-4338-9580-53624321847D}"/>
    <cellStyle name="20% - Accent1 3 2 9 2 5 2 2" xfId="23712" xr:uid="{340AFCA7-6AC4-413F-88FB-234672083296}"/>
    <cellStyle name="20% - Accent1 3 2 9 2 5 3" xfId="23713" xr:uid="{B89B5099-2A99-455F-970E-1ADB94193754}"/>
    <cellStyle name="20% - Accent1 3 2 9 2 6" xfId="23714" xr:uid="{C9AD917E-7FC9-4563-B436-0D706861DA1C}"/>
    <cellStyle name="20% - Accent1 3 2 9 2 6 2" xfId="23715" xr:uid="{66FB190F-A1AC-4827-B09B-ED4565C4EDCE}"/>
    <cellStyle name="20% - Accent1 3 2 9 2 6 2 2" xfId="23716" xr:uid="{0A9B99FB-6259-438E-B4DC-035B5BEFB832}"/>
    <cellStyle name="20% - Accent1 3 2 9 2 6 3" xfId="23717" xr:uid="{C55BB03D-ABE1-414A-B1BD-36C4FC2F77E5}"/>
    <cellStyle name="20% - Accent1 3 2 9 2 7" xfId="23718" xr:uid="{9B8048FB-95A1-4236-8678-56F0B660FF3E}"/>
    <cellStyle name="20% - Accent1 3 2 9 2 7 2" xfId="23719" xr:uid="{95C0127A-1A30-4BDD-8F19-41039D3A05D1}"/>
    <cellStyle name="20% - Accent1 3 2 9 2 8" xfId="23720" xr:uid="{CA343867-8748-4099-969E-77B62CF0467D}"/>
    <cellStyle name="20% - Accent1 3 2 9 2 8 2" xfId="23721" xr:uid="{0E03CD28-3C53-4450-BC1F-9BDC1F3D46A9}"/>
    <cellStyle name="20% - Accent1 3 2 9 2 9" xfId="23722" xr:uid="{D3B080AF-3BA1-4EC0-B349-4C786B263B6B}"/>
    <cellStyle name="20% - Accent1 3 2 9 3" xfId="23723" xr:uid="{6A35BE1E-6AC7-4259-8C94-6429D34422B8}"/>
    <cellStyle name="20% - Accent1 3 2 9 3 2" xfId="23724" xr:uid="{86C9302B-06A3-49C9-91B3-D43582AB6141}"/>
    <cellStyle name="20% - Accent1 3 2 9 3 2 2" xfId="23725" xr:uid="{D166DA56-3824-4887-AB27-DA1C874A4901}"/>
    <cellStyle name="20% - Accent1 3 2 9 3 2 2 2" xfId="23726" xr:uid="{97588116-AD55-47EB-97E5-3F9BFB58F142}"/>
    <cellStyle name="20% - Accent1 3 2 9 3 2 2 2 2" xfId="23727" xr:uid="{3BFC3A88-9226-429A-A18D-4C665C736193}"/>
    <cellStyle name="20% - Accent1 3 2 9 3 2 2 3" xfId="23728" xr:uid="{D65CA466-C69A-4CF3-BE78-A1EC415FBF6D}"/>
    <cellStyle name="20% - Accent1 3 2 9 3 2 3" xfId="23729" xr:uid="{BC9CF017-0395-43C9-A957-74603F3F604D}"/>
    <cellStyle name="20% - Accent1 3 2 9 3 2 3 2" xfId="23730" xr:uid="{9E42606B-9DE4-41E1-9801-C769EBDA54C3}"/>
    <cellStyle name="20% - Accent1 3 2 9 3 2 4" xfId="23731" xr:uid="{66E29920-8FE5-4B19-BFEF-4B7F92E0A36C}"/>
    <cellStyle name="20% - Accent1 3 2 9 3 3" xfId="23732" xr:uid="{F50B9E5F-C07E-4815-B7FE-9FE336F8E894}"/>
    <cellStyle name="20% - Accent1 3 2 9 3 3 2" xfId="23733" xr:uid="{B7BF4B37-6DF6-40F6-8464-D7D617C2C0A9}"/>
    <cellStyle name="20% - Accent1 3 2 9 3 3 2 2" xfId="23734" xr:uid="{A716ED96-9DD5-4AB8-9BF0-82E3411398D5}"/>
    <cellStyle name="20% - Accent1 3 2 9 3 3 2 2 2" xfId="23735" xr:uid="{80061434-0A0E-458E-864C-ACD4E99FD503}"/>
    <cellStyle name="20% - Accent1 3 2 9 3 3 2 3" xfId="23736" xr:uid="{61D8BBFB-CBC8-494F-81D6-D6EAE2F84F85}"/>
    <cellStyle name="20% - Accent1 3 2 9 3 3 3" xfId="23737" xr:uid="{BC7F1210-2E3B-43BD-B856-EB5076F40676}"/>
    <cellStyle name="20% - Accent1 3 2 9 3 3 3 2" xfId="23738" xr:uid="{B195A4E0-30F0-4B01-9618-DF8D9784C737}"/>
    <cellStyle name="20% - Accent1 3 2 9 3 3 4" xfId="23739" xr:uid="{BD64A01E-2315-4B1D-A874-439B6D812EC9}"/>
    <cellStyle name="20% - Accent1 3 2 9 3 4" xfId="23740" xr:uid="{A566FB87-24CE-44D3-A599-F372805BA94D}"/>
    <cellStyle name="20% - Accent1 3 2 9 3 4 2" xfId="23741" xr:uid="{E900DD1C-8884-4512-B870-A45A16DD28AF}"/>
    <cellStyle name="20% - Accent1 3 2 9 3 4 2 2" xfId="23742" xr:uid="{C09B06ED-C5D3-4DE5-973B-A5D48094A533}"/>
    <cellStyle name="20% - Accent1 3 2 9 3 4 2 2 2" xfId="23743" xr:uid="{F0BBA814-CBC9-4476-A287-570B564A732C}"/>
    <cellStyle name="20% - Accent1 3 2 9 3 4 2 3" xfId="23744" xr:uid="{F4D28D43-F284-4DAC-830B-CCFC9A710FD6}"/>
    <cellStyle name="20% - Accent1 3 2 9 3 4 3" xfId="23745" xr:uid="{80C803CB-7ED5-49A4-B1FC-FC679F30BCAB}"/>
    <cellStyle name="20% - Accent1 3 2 9 3 4 3 2" xfId="23746" xr:uid="{CF3CD497-94D0-43F1-AE6A-2982BD3C5B2D}"/>
    <cellStyle name="20% - Accent1 3 2 9 3 4 4" xfId="23747" xr:uid="{A0BFEC56-F736-472B-BEBD-8EFEFEC7A82F}"/>
    <cellStyle name="20% - Accent1 3 2 9 3 5" xfId="23748" xr:uid="{3D4ACB8B-55CF-4B24-B903-E18DA93FF3C5}"/>
    <cellStyle name="20% - Accent1 3 2 9 3 5 2" xfId="23749" xr:uid="{D0EF0147-8B5C-439F-8438-784AD43A76D0}"/>
    <cellStyle name="20% - Accent1 3 2 9 3 5 2 2" xfId="23750" xr:uid="{58D1AC36-0261-4AF6-A77F-5C34678BB479}"/>
    <cellStyle name="20% - Accent1 3 2 9 3 5 3" xfId="23751" xr:uid="{C953EC3E-856E-4216-98C2-E896BCEB77C2}"/>
    <cellStyle name="20% - Accent1 3 2 9 3 6" xfId="23752" xr:uid="{70C17032-3887-436F-ACDB-C4E3B6EC7D31}"/>
    <cellStyle name="20% - Accent1 3 2 9 3 6 2" xfId="23753" xr:uid="{F3AF0563-CF04-4ACF-9897-AF4CA970FA26}"/>
    <cellStyle name="20% - Accent1 3 2 9 3 6 2 2" xfId="23754" xr:uid="{A2D79B05-57E4-4C71-A7C1-153E4C03935E}"/>
    <cellStyle name="20% - Accent1 3 2 9 3 6 3" xfId="23755" xr:uid="{23C8FF74-6B4C-4D8C-B3ED-31BDBB942FF0}"/>
    <cellStyle name="20% - Accent1 3 2 9 3 7" xfId="23756" xr:uid="{7589BF74-4602-4262-A599-4B427C7CDC9B}"/>
    <cellStyle name="20% - Accent1 3 2 9 3 7 2" xfId="23757" xr:uid="{B01B4F2B-716A-41B5-B23D-DDC3D7E95E2A}"/>
    <cellStyle name="20% - Accent1 3 2 9 3 8" xfId="23758" xr:uid="{FE2D3B9E-73D3-4CBE-92A5-0EF1C8805AB3}"/>
    <cellStyle name="20% - Accent1 3 2 9 3 8 2" xfId="23759" xr:uid="{8C3A382F-E619-4685-98E1-825507EC1E2E}"/>
    <cellStyle name="20% - Accent1 3 2 9 3 9" xfId="23760" xr:uid="{E1D2FDC2-DE5D-4EEB-A12E-A42ACFF38F3B}"/>
    <cellStyle name="20% - Accent1 3 2 9 4" xfId="23761" xr:uid="{FC07D23A-1F99-48D6-8334-7D9232CCA2EC}"/>
    <cellStyle name="20% - Accent1 3 2 9 4 2" xfId="23762" xr:uid="{1C1C2F75-772A-458E-9AA1-FD16A8D935B3}"/>
    <cellStyle name="20% - Accent1 3 2 9 4 2 2" xfId="23763" xr:uid="{41E098B7-245F-4895-91CF-A977E2DF265D}"/>
    <cellStyle name="20% - Accent1 3 2 9 4 2 2 2" xfId="23764" xr:uid="{DC79AA99-D2E6-43F3-9723-41FD733BC988}"/>
    <cellStyle name="20% - Accent1 3 2 9 4 2 3" xfId="23765" xr:uid="{5ACF0DA3-AAE4-413C-9CCA-9D51A3D1BCBD}"/>
    <cellStyle name="20% - Accent1 3 2 9 4 3" xfId="23766" xr:uid="{A2BC5911-BBFF-4E48-8ECC-FE078E86E360}"/>
    <cellStyle name="20% - Accent1 3 2 9 4 3 2" xfId="23767" xr:uid="{28F432FE-CB21-478F-AF13-74A04FC07C1C}"/>
    <cellStyle name="20% - Accent1 3 2 9 4 4" xfId="23768" xr:uid="{2DE15D83-6E3D-4792-BEA1-207E8D27EA71}"/>
    <cellStyle name="20% - Accent1 3 2 9 5" xfId="23769" xr:uid="{5CA5A274-13B9-47C0-9231-FFF79B4A3632}"/>
    <cellStyle name="20% - Accent1 3 2 9 5 2" xfId="23770" xr:uid="{7F217103-3BAD-4CA9-B2AE-D06207325E07}"/>
    <cellStyle name="20% - Accent1 3 2 9 5 2 2" xfId="23771" xr:uid="{2AC6C8CB-2B33-4D2A-8486-E47B8292B9BF}"/>
    <cellStyle name="20% - Accent1 3 2 9 5 2 2 2" xfId="23772" xr:uid="{5F66EA32-0530-4B38-B7A4-3FBC26C52891}"/>
    <cellStyle name="20% - Accent1 3 2 9 5 2 3" xfId="23773" xr:uid="{6AD32B6B-BD7F-4552-A92E-31393F3E88EF}"/>
    <cellStyle name="20% - Accent1 3 2 9 5 3" xfId="23774" xr:uid="{99DDFD56-EB82-4D98-B63F-DDD4A0B76287}"/>
    <cellStyle name="20% - Accent1 3 2 9 5 3 2" xfId="23775" xr:uid="{C1DD90ED-5347-40B4-BCDB-F7E8B4D67091}"/>
    <cellStyle name="20% - Accent1 3 2 9 5 4" xfId="23776" xr:uid="{6F1932C4-FE87-4206-B181-F8B96BD230F0}"/>
    <cellStyle name="20% - Accent1 3 2 9 6" xfId="23777" xr:uid="{9B24BA49-A50B-48B8-A7B6-CDD781EAE289}"/>
    <cellStyle name="20% - Accent1 3 2 9 6 2" xfId="23778" xr:uid="{1724911E-C15D-4405-BEF3-4A585A891534}"/>
    <cellStyle name="20% - Accent1 3 2 9 6 2 2" xfId="23779" xr:uid="{62D43237-131C-433A-9CF3-F771868F4D49}"/>
    <cellStyle name="20% - Accent1 3 2 9 6 2 2 2" xfId="23780" xr:uid="{134835D5-3420-479C-BE28-78F1ED42AD8A}"/>
    <cellStyle name="20% - Accent1 3 2 9 6 2 3" xfId="23781" xr:uid="{DE3FA147-70D3-48FD-A639-5D38D6824DB8}"/>
    <cellStyle name="20% - Accent1 3 2 9 6 3" xfId="23782" xr:uid="{C58511C5-ABDE-43AD-A04C-3F8AB37EEF97}"/>
    <cellStyle name="20% - Accent1 3 2 9 6 3 2" xfId="23783" xr:uid="{A16B2828-A2DA-417B-B338-867AC960DB2F}"/>
    <cellStyle name="20% - Accent1 3 2 9 6 4" xfId="23784" xr:uid="{2F57ACB1-BEC0-4177-BFA9-7F62DD1C3CC0}"/>
    <cellStyle name="20% - Accent1 3 2 9 7" xfId="23785" xr:uid="{96066078-6DD7-4FB1-9FE4-6BC1E49F55D9}"/>
    <cellStyle name="20% - Accent1 3 2 9 7 2" xfId="23786" xr:uid="{F3DD5E23-3447-409F-BC75-5DDEC5FEA6A6}"/>
    <cellStyle name="20% - Accent1 3 2 9 7 2 2" xfId="23787" xr:uid="{AE69E0EE-FDA5-40CB-A78A-0387F3A2E9A2}"/>
    <cellStyle name="20% - Accent1 3 2 9 7 3" xfId="23788" xr:uid="{4D295E07-34AA-4123-BF33-4C64677714A8}"/>
    <cellStyle name="20% - Accent1 3 2 9 8" xfId="23789" xr:uid="{A7D0A921-948A-406F-B8A1-CF9C9B6FA0DF}"/>
    <cellStyle name="20% - Accent1 3 2 9 8 2" xfId="23790" xr:uid="{042DE615-BA40-44B1-A383-BF6C7A9CE70C}"/>
    <cellStyle name="20% - Accent1 3 2 9 8 2 2" xfId="23791" xr:uid="{2ADF1EBC-6DD7-4B13-A2C8-55C29F514FD9}"/>
    <cellStyle name="20% - Accent1 3 2 9 8 3" xfId="23792" xr:uid="{866486CF-9417-4478-89A6-74E74D7E3D37}"/>
    <cellStyle name="20% - Accent1 3 2 9 9" xfId="23793" xr:uid="{EB371F38-A1B5-4F07-9E59-5A7D8A6D1C0F}"/>
    <cellStyle name="20% - Accent1 3 2 9 9 2" xfId="23794" xr:uid="{E95F049A-0599-43DD-851A-AA7EF6CD0F63}"/>
    <cellStyle name="20% - Accent1 3 20" xfId="23795" xr:uid="{22F5CE0C-B631-482E-B86C-92DDD1C7E439}"/>
    <cellStyle name="20% - Accent1 3 20 2" xfId="23796" xr:uid="{04416868-3776-45A9-BACD-013B795EF8DB}"/>
    <cellStyle name="20% - Accent1 3 21" xfId="23797" xr:uid="{3627602A-5B06-4F8D-B0CE-A8E7A5D6368C}"/>
    <cellStyle name="20% - Accent1 3 3" xfId="23798" xr:uid="{70242EC2-EAAC-40F5-B247-232AF5F72E5B}"/>
    <cellStyle name="20% - Accent1 3 3 10" xfId="23799" xr:uid="{AB9C2663-F6C8-473A-8BA7-A93B412772AE}"/>
    <cellStyle name="20% - Accent1 3 3 10 2" xfId="23800" xr:uid="{E6C4C2DD-A44F-4517-9A17-DFFF4F067B3F}"/>
    <cellStyle name="20% - Accent1 3 3 10 2 2" xfId="23801" xr:uid="{4D4C435A-4D28-40BD-A91A-32580B70053F}"/>
    <cellStyle name="20% - Accent1 3 3 10 2 2 2" xfId="23802" xr:uid="{3D2EED95-7B6A-46E1-B21A-0909A5044C14}"/>
    <cellStyle name="20% - Accent1 3 3 10 2 3" xfId="23803" xr:uid="{5727AF5A-1E58-4DBF-B0ED-C21B807A0293}"/>
    <cellStyle name="20% - Accent1 3 3 10 3" xfId="23804" xr:uid="{A9FBAF9C-1C2F-4844-975E-E69E96637F5E}"/>
    <cellStyle name="20% - Accent1 3 3 10 3 2" xfId="23805" xr:uid="{044597B2-BC1A-488F-9F00-1536775E9C3E}"/>
    <cellStyle name="20% - Accent1 3 3 10 4" xfId="23806" xr:uid="{19B06583-4161-4125-9E84-5432344D556B}"/>
    <cellStyle name="20% - Accent1 3 3 11" xfId="23807" xr:uid="{2CF56095-0BF0-46DF-B64C-2FBEA0A0939B}"/>
    <cellStyle name="20% - Accent1 3 3 11 2" xfId="23808" xr:uid="{0E437AB1-7B4B-4A43-B771-FFE5F7BD46EA}"/>
    <cellStyle name="20% - Accent1 3 3 11 2 2" xfId="23809" xr:uid="{CAA12981-4911-4AD3-91E5-847B457716A8}"/>
    <cellStyle name="20% - Accent1 3 3 11 2 2 2" xfId="23810" xr:uid="{0CA4CA61-5882-4BB9-A955-3F81BF9D04BE}"/>
    <cellStyle name="20% - Accent1 3 3 11 2 3" xfId="23811" xr:uid="{9AA4BC00-9502-4C39-8FAE-29904B4A1D43}"/>
    <cellStyle name="20% - Accent1 3 3 11 3" xfId="23812" xr:uid="{11897EA8-07C7-4909-9966-8F2C839F9F47}"/>
    <cellStyle name="20% - Accent1 3 3 11 3 2" xfId="23813" xr:uid="{5908094F-0A12-43FE-B879-43B85ECA869C}"/>
    <cellStyle name="20% - Accent1 3 3 11 4" xfId="23814" xr:uid="{3012DDB8-D52C-4D8C-8DEF-98A18861F289}"/>
    <cellStyle name="20% - Accent1 3 3 12" xfId="23815" xr:uid="{6B8503D9-F1CF-4251-9110-A24D9C0B2291}"/>
    <cellStyle name="20% - Accent1 3 3 12 2" xfId="23816" xr:uid="{2332930C-A331-4F11-86A0-E3C8227D92CB}"/>
    <cellStyle name="20% - Accent1 3 3 12 2 2" xfId="23817" xr:uid="{ADEFA276-CC61-4B64-AA1E-0C3465D5AE4A}"/>
    <cellStyle name="20% - Accent1 3 3 12 3" xfId="23818" xr:uid="{814D7A3E-78A1-4A4C-BF82-EE2477E6606F}"/>
    <cellStyle name="20% - Accent1 3 3 13" xfId="23819" xr:uid="{0EF28F00-AE0F-477C-91DD-7B24663EE134}"/>
    <cellStyle name="20% - Accent1 3 3 13 2" xfId="23820" xr:uid="{0B2503B0-C02C-41A3-A871-04D0B2885CE7}"/>
    <cellStyle name="20% - Accent1 3 3 13 2 2" xfId="23821" xr:uid="{9D3C9958-FD9F-475F-BDB9-535DBD10E436}"/>
    <cellStyle name="20% - Accent1 3 3 13 3" xfId="23822" xr:uid="{03679FEA-3619-42FB-9499-4972E7AFE5E5}"/>
    <cellStyle name="20% - Accent1 3 3 14" xfId="23823" xr:uid="{7B6728AF-F355-476F-B186-F8B44241B64C}"/>
    <cellStyle name="20% - Accent1 3 3 14 2" xfId="23824" xr:uid="{C26AC6CB-CCB3-449A-A3A7-3F52BD5304FB}"/>
    <cellStyle name="20% - Accent1 3 3 15" xfId="23825" xr:uid="{EC62A5F7-2280-41C0-A51D-E6DC0D067384}"/>
    <cellStyle name="20% - Accent1 3 3 15 2" xfId="23826" xr:uid="{679C6760-F5E5-4072-9291-B4A3820203D4}"/>
    <cellStyle name="20% - Accent1 3 3 16" xfId="23827" xr:uid="{4D86AC09-A689-4C25-A1A8-208722490159}"/>
    <cellStyle name="20% - Accent1 3 3 2" xfId="23828" xr:uid="{626F4C21-B869-4789-8ED5-79A5AA62632E}"/>
    <cellStyle name="20% - Accent1 3 3 2 10" xfId="23829" xr:uid="{A1340C69-7987-4590-BBA0-B0EF4346C6A0}"/>
    <cellStyle name="20% - Accent1 3 3 2 10 2" xfId="23830" xr:uid="{3E78F7F4-E061-4EE3-B3D6-FCB781356EB2}"/>
    <cellStyle name="20% - Accent1 3 3 2 10 2 2" xfId="23831" xr:uid="{721EA48E-F80E-4164-856F-7AE02B8E0320}"/>
    <cellStyle name="20% - Accent1 3 3 2 10 2 2 2" xfId="23832" xr:uid="{C9A00361-1FBB-4DAD-9C7F-244DE4D68507}"/>
    <cellStyle name="20% - Accent1 3 3 2 10 2 3" xfId="23833" xr:uid="{08C14589-7624-4202-94E9-C3961B0D095D}"/>
    <cellStyle name="20% - Accent1 3 3 2 10 3" xfId="23834" xr:uid="{A9BEB1C8-05C0-45ED-93D7-D3EEC3087B2F}"/>
    <cellStyle name="20% - Accent1 3 3 2 10 3 2" xfId="23835" xr:uid="{B9D4F5A7-90E1-4B81-9054-63E560A494CF}"/>
    <cellStyle name="20% - Accent1 3 3 2 10 4" xfId="23836" xr:uid="{F4B3C4EE-11B1-46AD-A703-73D88A819306}"/>
    <cellStyle name="20% - Accent1 3 3 2 11" xfId="23837" xr:uid="{A6955640-74C8-442F-8F51-9E0D97E35DCC}"/>
    <cellStyle name="20% - Accent1 3 3 2 11 2" xfId="23838" xr:uid="{8EBBF995-DE70-4856-9AF7-D1F59ED69EE6}"/>
    <cellStyle name="20% - Accent1 3 3 2 11 2 2" xfId="23839" xr:uid="{53FB6E20-B25C-44A5-AF64-7AFA827B4D21}"/>
    <cellStyle name="20% - Accent1 3 3 2 11 3" xfId="23840" xr:uid="{81A88943-F68D-4299-ADAD-F875DCA1487A}"/>
    <cellStyle name="20% - Accent1 3 3 2 12" xfId="23841" xr:uid="{B3840526-4BC1-4B05-A6A1-18C5F0E849AF}"/>
    <cellStyle name="20% - Accent1 3 3 2 12 2" xfId="23842" xr:uid="{F1F0695B-DDEA-4C40-8268-978819448CAE}"/>
    <cellStyle name="20% - Accent1 3 3 2 12 2 2" xfId="23843" xr:uid="{1CCC8BC1-4A67-4750-BC6C-4F55BFE88726}"/>
    <cellStyle name="20% - Accent1 3 3 2 12 3" xfId="23844" xr:uid="{D522A4E9-1B72-4124-8D06-F23FADED97CE}"/>
    <cellStyle name="20% - Accent1 3 3 2 13" xfId="23845" xr:uid="{F1D81502-BE42-4190-AF7C-5D70882D3D26}"/>
    <cellStyle name="20% - Accent1 3 3 2 13 2" xfId="23846" xr:uid="{1A01A5F3-F01F-40BE-A985-91106C39BAD2}"/>
    <cellStyle name="20% - Accent1 3 3 2 14" xfId="23847" xr:uid="{6750CCD0-3077-4577-AEDF-2A0D172230AE}"/>
    <cellStyle name="20% - Accent1 3 3 2 14 2" xfId="23848" xr:uid="{57A0A781-BF81-4E82-B2C4-6CEADF5E087C}"/>
    <cellStyle name="20% - Accent1 3 3 2 15" xfId="23849" xr:uid="{A669BACB-E00C-462A-A372-3D1D33B8FC9B}"/>
    <cellStyle name="20% - Accent1 3 3 2 2" xfId="23850" xr:uid="{05115ED6-8824-4FE6-831B-333FFA2AA984}"/>
    <cellStyle name="20% - Accent1 3 3 2 2 10" xfId="23851" xr:uid="{14D92285-C9BD-4224-85CF-F73BF87E5C62}"/>
    <cellStyle name="20% - Accent1 3 3 2 2 10 2" xfId="23852" xr:uid="{53BE94A8-D709-4E4D-A958-F1DCB9FEC192}"/>
    <cellStyle name="20% - Accent1 3 3 2 2 10 2 2" xfId="23853" xr:uid="{BB76198D-FDDE-4BE8-9F4C-AC1B629D5B0E}"/>
    <cellStyle name="20% - Accent1 3 3 2 2 10 3" xfId="23854" xr:uid="{135B2B7A-8DF8-4FCE-B884-ADE6AD6920DD}"/>
    <cellStyle name="20% - Accent1 3 3 2 2 11" xfId="23855" xr:uid="{3D0C2F47-ABD0-41FD-89E7-09D2F60DE13C}"/>
    <cellStyle name="20% - Accent1 3 3 2 2 11 2" xfId="23856" xr:uid="{B58CF450-4969-4188-95A0-E41E07DEA5A4}"/>
    <cellStyle name="20% - Accent1 3 3 2 2 11 2 2" xfId="23857" xr:uid="{16AB93B8-3585-43EF-B7EF-3B17FFB7D777}"/>
    <cellStyle name="20% - Accent1 3 3 2 2 11 3" xfId="23858" xr:uid="{7C01BFF6-E08A-4B2F-A2B6-A8742C8BA335}"/>
    <cellStyle name="20% - Accent1 3 3 2 2 12" xfId="23859" xr:uid="{E09CB6B3-74F0-48EA-8D7B-F8A471FC2A21}"/>
    <cellStyle name="20% - Accent1 3 3 2 2 12 2" xfId="23860" xr:uid="{2FE94A41-2A53-46D1-8AE6-44B0D65B4701}"/>
    <cellStyle name="20% - Accent1 3 3 2 2 13" xfId="23861" xr:uid="{059A3A0D-9C7E-484E-904C-5C2ED59CAE0B}"/>
    <cellStyle name="20% - Accent1 3 3 2 2 13 2" xfId="23862" xr:uid="{96A2A3F4-4534-4379-83C9-7F440FD52C30}"/>
    <cellStyle name="20% - Accent1 3 3 2 2 14" xfId="23863" xr:uid="{0226BA64-E9B5-440F-8272-3E869C86961C}"/>
    <cellStyle name="20% - Accent1 3 3 2 2 2" xfId="23864" xr:uid="{64ADFCC0-415E-4865-8C7D-661216DC1FE2}"/>
    <cellStyle name="20% - Accent1 3 3 2 2 2 10" xfId="23865" xr:uid="{3252E2CB-42D0-47A0-880C-BFBE2CC3BDE5}"/>
    <cellStyle name="20% - Accent1 3 3 2 2 2 10 2" xfId="23866" xr:uid="{898BD3A4-CEFA-4A96-808D-FC89EBE07C7E}"/>
    <cellStyle name="20% - Accent1 3 3 2 2 2 11" xfId="23867" xr:uid="{AE73C527-9AF9-403D-85A7-D201BFAA32B7}"/>
    <cellStyle name="20% - Accent1 3 3 2 2 2 2" xfId="23868" xr:uid="{700B1982-0390-4DFD-9149-1A053F69A792}"/>
    <cellStyle name="20% - Accent1 3 3 2 2 2 2 2" xfId="23869" xr:uid="{498A2A44-853F-48F2-AA19-C7EAEF6C8399}"/>
    <cellStyle name="20% - Accent1 3 3 2 2 2 2 2 2" xfId="23870" xr:uid="{A3714011-5AFB-4949-87B4-50FC70C11802}"/>
    <cellStyle name="20% - Accent1 3 3 2 2 2 2 2 2 2" xfId="23871" xr:uid="{07D13DA3-0F33-4AC8-88D7-5979C487BFF4}"/>
    <cellStyle name="20% - Accent1 3 3 2 2 2 2 2 2 2 2" xfId="23872" xr:uid="{BF895AEB-2DC6-425A-A848-915F057854EB}"/>
    <cellStyle name="20% - Accent1 3 3 2 2 2 2 2 2 3" xfId="23873" xr:uid="{DF9DD1BC-4347-4E6F-B1D6-B6744B9AC131}"/>
    <cellStyle name="20% - Accent1 3 3 2 2 2 2 2 3" xfId="23874" xr:uid="{85B74BAD-E4AD-47E4-B7A9-CE7EF6863211}"/>
    <cellStyle name="20% - Accent1 3 3 2 2 2 2 2 3 2" xfId="23875" xr:uid="{7E155CEC-E5E4-4AFA-A0CD-B4463EBE35FE}"/>
    <cellStyle name="20% - Accent1 3 3 2 2 2 2 2 4" xfId="23876" xr:uid="{7DFFFA5C-CDD4-4264-9873-AB32FEDECC8D}"/>
    <cellStyle name="20% - Accent1 3 3 2 2 2 2 3" xfId="23877" xr:uid="{4BA6C014-5914-4171-90D5-27E8FB4BF698}"/>
    <cellStyle name="20% - Accent1 3 3 2 2 2 2 3 2" xfId="23878" xr:uid="{FDEA4834-452F-479F-BBA2-7A8143DAC1E9}"/>
    <cellStyle name="20% - Accent1 3 3 2 2 2 2 3 2 2" xfId="23879" xr:uid="{9EE7BA35-F28F-4DCD-A5EF-0EDADBF6681F}"/>
    <cellStyle name="20% - Accent1 3 3 2 2 2 2 3 2 2 2" xfId="23880" xr:uid="{9BFBFED3-4B87-44EA-8BA4-841C6F46521B}"/>
    <cellStyle name="20% - Accent1 3 3 2 2 2 2 3 2 3" xfId="23881" xr:uid="{8468C7D9-32E0-464E-BF1C-BE64E4F78509}"/>
    <cellStyle name="20% - Accent1 3 3 2 2 2 2 3 3" xfId="23882" xr:uid="{8E3E0284-F998-47B7-A0CF-BCD8BE81DDBB}"/>
    <cellStyle name="20% - Accent1 3 3 2 2 2 2 3 3 2" xfId="23883" xr:uid="{36077909-DE03-438B-AA7A-F14DE58AD34D}"/>
    <cellStyle name="20% - Accent1 3 3 2 2 2 2 3 4" xfId="23884" xr:uid="{F573CF7A-0986-4BA5-815A-0CDCCF155EC0}"/>
    <cellStyle name="20% - Accent1 3 3 2 2 2 2 4" xfId="23885" xr:uid="{4DF41FB1-81D1-4486-97E6-A8629381CA4E}"/>
    <cellStyle name="20% - Accent1 3 3 2 2 2 2 4 2" xfId="23886" xr:uid="{75AFBD37-9337-49F2-8C67-1B5AD29CA518}"/>
    <cellStyle name="20% - Accent1 3 3 2 2 2 2 4 2 2" xfId="23887" xr:uid="{84CB95F3-B774-48C6-B6CB-F6379A776943}"/>
    <cellStyle name="20% - Accent1 3 3 2 2 2 2 4 2 2 2" xfId="23888" xr:uid="{4565C71A-B3D3-4EC8-999C-E7DDDB945CBD}"/>
    <cellStyle name="20% - Accent1 3 3 2 2 2 2 4 2 3" xfId="23889" xr:uid="{D5B19635-946A-4796-9F1F-A1E9A43BDE50}"/>
    <cellStyle name="20% - Accent1 3 3 2 2 2 2 4 3" xfId="23890" xr:uid="{82926049-86E0-42F8-A9FF-291A8578EFAE}"/>
    <cellStyle name="20% - Accent1 3 3 2 2 2 2 4 3 2" xfId="23891" xr:uid="{17A1F1D3-EC2C-4770-9FA4-1F490BC367E1}"/>
    <cellStyle name="20% - Accent1 3 3 2 2 2 2 4 4" xfId="23892" xr:uid="{A8BDC136-9310-4584-8D1A-0A10895F541E}"/>
    <cellStyle name="20% - Accent1 3 3 2 2 2 2 5" xfId="23893" xr:uid="{6E192F6E-5AA1-478F-913B-F4ADAB3FEB22}"/>
    <cellStyle name="20% - Accent1 3 3 2 2 2 2 5 2" xfId="23894" xr:uid="{AF77CEFA-C61E-4ACD-8F8E-D89A37B853E7}"/>
    <cellStyle name="20% - Accent1 3 3 2 2 2 2 5 2 2" xfId="23895" xr:uid="{8A550018-47B2-4497-8A85-F29627EBE029}"/>
    <cellStyle name="20% - Accent1 3 3 2 2 2 2 5 3" xfId="23896" xr:uid="{220C472B-BB2A-4CE2-B897-DFED7EF76D61}"/>
    <cellStyle name="20% - Accent1 3 3 2 2 2 2 6" xfId="23897" xr:uid="{039551F7-C9EB-428D-BE16-EDA5E8491A7C}"/>
    <cellStyle name="20% - Accent1 3 3 2 2 2 2 6 2" xfId="23898" xr:uid="{1F2C0ADC-A9B0-493D-9F1D-42F1EF87D08A}"/>
    <cellStyle name="20% - Accent1 3 3 2 2 2 2 6 2 2" xfId="23899" xr:uid="{3A026A36-C5A7-4620-B0EF-BC1BA519F36A}"/>
    <cellStyle name="20% - Accent1 3 3 2 2 2 2 6 3" xfId="23900" xr:uid="{94AC195B-2F59-4EBA-B99D-5BA013069D59}"/>
    <cellStyle name="20% - Accent1 3 3 2 2 2 2 7" xfId="23901" xr:uid="{26F813D1-50CD-43DD-9234-A5E65A063C76}"/>
    <cellStyle name="20% - Accent1 3 3 2 2 2 2 7 2" xfId="23902" xr:uid="{7001657A-6FB1-4922-A342-51A3711953A3}"/>
    <cellStyle name="20% - Accent1 3 3 2 2 2 2 8" xfId="23903" xr:uid="{86DB9939-EA9C-4AF5-BBAD-2B6159821569}"/>
    <cellStyle name="20% - Accent1 3 3 2 2 2 2 8 2" xfId="23904" xr:uid="{1A28EAD8-2028-4F74-AA08-CB9065F43D93}"/>
    <cellStyle name="20% - Accent1 3 3 2 2 2 2 9" xfId="23905" xr:uid="{F73F8F04-0838-417D-A2F1-A8715CFB5B91}"/>
    <cellStyle name="20% - Accent1 3 3 2 2 2 3" xfId="23906" xr:uid="{0C0B86D9-C431-49AD-9659-3DFA688805DE}"/>
    <cellStyle name="20% - Accent1 3 3 2 2 2 3 2" xfId="23907" xr:uid="{6A5315B4-8BEF-4782-BD15-6C1C09EA23BB}"/>
    <cellStyle name="20% - Accent1 3 3 2 2 2 3 2 2" xfId="23908" xr:uid="{D620667C-2937-4D27-8A07-6536020AB001}"/>
    <cellStyle name="20% - Accent1 3 3 2 2 2 3 2 2 2" xfId="23909" xr:uid="{0EE49AA0-82ED-4088-A128-859009C75F92}"/>
    <cellStyle name="20% - Accent1 3 3 2 2 2 3 2 2 2 2" xfId="23910" xr:uid="{F6C7E8F2-0A41-4CE3-AE46-DB14CEC1532D}"/>
    <cellStyle name="20% - Accent1 3 3 2 2 2 3 2 2 3" xfId="23911" xr:uid="{9F13EAE4-F812-41C5-A896-B03794E4C049}"/>
    <cellStyle name="20% - Accent1 3 3 2 2 2 3 2 3" xfId="23912" xr:uid="{5EA40C93-1554-4B4B-AE5C-FB22D739CD1C}"/>
    <cellStyle name="20% - Accent1 3 3 2 2 2 3 2 3 2" xfId="23913" xr:uid="{DBAA3BDB-FCDD-4CC3-9782-41A5FE3FA05A}"/>
    <cellStyle name="20% - Accent1 3 3 2 2 2 3 2 4" xfId="23914" xr:uid="{62660223-949D-4FB5-B4B7-5D6C5320EA4C}"/>
    <cellStyle name="20% - Accent1 3 3 2 2 2 3 3" xfId="23915" xr:uid="{6F649B83-36D9-4A1F-A78F-A514A6985A37}"/>
    <cellStyle name="20% - Accent1 3 3 2 2 2 3 3 2" xfId="23916" xr:uid="{EEECCC58-25A6-4F5B-91C9-210EC8A37E41}"/>
    <cellStyle name="20% - Accent1 3 3 2 2 2 3 3 2 2" xfId="23917" xr:uid="{C6851FAB-6C4C-4218-9D71-1320197F9DE1}"/>
    <cellStyle name="20% - Accent1 3 3 2 2 2 3 3 2 2 2" xfId="23918" xr:uid="{2D953E99-F115-4693-8B21-936FBE87D978}"/>
    <cellStyle name="20% - Accent1 3 3 2 2 2 3 3 2 3" xfId="23919" xr:uid="{A8D6B594-618D-4812-9FDB-7B99AC6AF7F8}"/>
    <cellStyle name="20% - Accent1 3 3 2 2 2 3 3 3" xfId="23920" xr:uid="{50F612A0-FA2C-42CA-9D64-9BE7E3ED509C}"/>
    <cellStyle name="20% - Accent1 3 3 2 2 2 3 3 3 2" xfId="23921" xr:uid="{122404DA-3853-4738-B2E5-824E95F513DD}"/>
    <cellStyle name="20% - Accent1 3 3 2 2 2 3 3 4" xfId="23922" xr:uid="{463DE4AA-1CD8-4FB1-8199-B6A29D9A72A4}"/>
    <cellStyle name="20% - Accent1 3 3 2 2 2 3 4" xfId="23923" xr:uid="{8DEAED42-D6CF-4D79-BEF1-E9B8B7311BE7}"/>
    <cellStyle name="20% - Accent1 3 3 2 2 2 3 4 2" xfId="23924" xr:uid="{C37206DC-24F4-4623-8712-601F5C36C53D}"/>
    <cellStyle name="20% - Accent1 3 3 2 2 2 3 4 2 2" xfId="23925" xr:uid="{577C30AF-B87A-4B1D-B6A2-34C4F73207B0}"/>
    <cellStyle name="20% - Accent1 3 3 2 2 2 3 4 2 2 2" xfId="23926" xr:uid="{03D7742E-B0C5-4963-94E7-C3D1DE7D5387}"/>
    <cellStyle name="20% - Accent1 3 3 2 2 2 3 4 2 3" xfId="23927" xr:uid="{EAEFB3E7-1C4B-4323-9518-372D08245046}"/>
    <cellStyle name="20% - Accent1 3 3 2 2 2 3 4 3" xfId="23928" xr:uid="{6C2C9496-44BC-4012-9A9F-B2962C5AC7B1}"/>
    <cellStyle name="20% - Accent1 3 3 2 2 2 3 4 3 2" xfId="23929" xr:uid="{6562703C-B54E-4A0A-ACFB-4FD7FDC8E797}"/>
    <cellStyle name="20% - Accent1 3 3 2 2 2 3 4 4" xfId="23930" xr:uid="{8E7D592D-4855-4E80-B821-133AA701F14B}"/>
    <cellStyle name="20% - Accent1 3 3 2 2 2 3 5" xfId="23931" xr:uid="{F9859F51-333A-4E7B-AF9E-5EAAD6A1E59C}"/>
    <cellStyle name="20% - Accent1 3 3 2 2 2 3 5 2" xfId="23932" xr:uid="{02E642AB-869D-4A1C-B79C-70343D7682AC}"/>
    <cellStyle name="20% - Accent1 3 3 2 2 2 3 5 2 2" xfId="23933" xr:uid="{9087E9F7-3423-4362-94B9-6677A18E65AD}"/>
    <cellStyle name="20% - Accent1 3 3 2 2 2 3 5 3" xfId="23934" xr:uid="{337BCE3E-C84C-4606-980D-CB3F028AD873}"/>
    <cellStyle name="20% - Accent1 3 3 2 2 2 3 6" xfId="23935" xr:uid="{6F7CF2AE-8AEA-4692-8901-D317D57C1F52}"/>
    <cellStyle name="20% - Accent1 3 3 2 2 2 3 6 2" xfId="23936" xr:uid="{336A0BB1-DF29-4D32-9FD6-52DDB8A7AB38}"/>
    <cellStyle name="20% - Accent1 3 3 2 2 2 3 6 2 2" xfId="23937" xr:uid="{80F27CEE-6F89-45EF-8C25-ABD19DCBFB5E}"/>
    <cellStyle name="20% - Accent1 3 3 2 2 2 3 6 3" xfId="23938" xr:uid="{C7742195-5ADD-4FDA-B1E0-3C104ACF3978}"/>
    <cellStyle name="20% - Accent1 3 3 2 2 2 3 7" xfId="23939" xr:uid="{E451A023-40C5-4034-A17E-4AF34D654533}"/>
    <cellStyle name="20% - Accent1 3 3 2 2 2 3 7 2" xfId="23940" xr:uid="{E29CE1AC-92A6-45FB-8CC5-384925BB82AB}"/>
    <cellStyle name="20% - Accent1 3 3 2 2 2 3 8" xfId="23941" xr:uid="{79A92C6F-5BC7-435F-9172-F58262DD7484}"/>
    <cellStyle name="20% - Accent1 3 3 2 2 2 3 8 2" xfId="23942" xr:uid="{2F8F8F2E-992B-46F7-804E-033861065888}"/>
    <cellStyle name="20% - Accent1 3 3 2 2 2 3 9" xfId="23943" xr:uid="{A161B74C-3488-43E7-8C8B-975EE6C7905C}"/>
    <cellStyle name="20% - Accent1 3 3 2 2 2 4" xfId="23944" xr:uid="{9417CB85-20FB-4F6F-A048-2FB21D2D1817}"/>
    <cellStyle name="20% - Accent1 3 3 2 2 2 4 2" xfId="23945" xr:uid="{614DFBCE-5C8E-433D-A8A1-8E3EFFF28D3F}"/>
    <cellStyle name="20% - Accent1 3 3 2 2 2 4 2 2" xfId="23946" xr:uid="{E4E40E48-6429-4CB2-A59E-6A41C38E291A}"/>
    <cellStyle name="20% - Accent1 3 3 2 2 2 4 2 2 2" xfId="23947" xr:uid="{829C6CED-3B59-429B-A0FD-5C780D6B6E11}"/>
    <cellStyle name="20% - Accent1 3 3 2 2 2 4 2 3" xfId="23948" xr:uid="{D9B0774F-5B9E-4152-BA42-C6CC7EDCBB38}"/>
    <cellStyle name="20% - Accent1 3 3 2 2 2 4 3" xfId="23949" xr:uid="{9EF37AB0-96A1-4FCE-940C-E9A7EB4A2B71}"/>
    <cellStyle name="20% - Accent1 3 3 2 2 2 4 3 2" xfId="23950" xr:uid="{A6C0AC72-3E75-4159-894D-2AA681690FD8}"/>
    <cellStyle name="20% - Accent1 3 3 2 2 2 4 4" xfId="23951" xr:uid="{4B2FC508-1FE5-48A0-B880-781196A3118A}"/>
    <cellStyle name="20% - Accent1 3 3 2 2 2 5" xfId="23952" xr:uid="{EA20E314-DFBF-4139-9361-7C60D21E797D}"/>
    <cellStyle name="20% - Accent1 3 3 2 2 2 5 2" xfId="23953" xr:uid="{3C0F24A3-1739-4DB7-9A03-C27551D39794}"/>
    <cellStyle name="20% - Accent1 3 3 2 2 2 5 2 2" xfId="23954" xr:uid="{CE23111D-8371-4B98-A8E2-059433C6A78F}"/>
    <cellStyle name="20% - Accent1 3 3 2 2 2 5 2 2 2" xfId="23955" xr:uid="{97D68B38-4AC0-48FF-B834-0E5AF4F71CEB}"/>
    <cellStyle name="20% - Accent1 3 3 2 2 2 5 2 3" xfId="23956" xr:uid="{8BADBDAE-2244-40E8-9A1C-39BAC5BB339C}"/>
    <cellStyle name="20% - Accent1 3 3 2 2 2 5 3" xfId="23957" xr:uid="{E1D0DCBB-FCAB-404D-8CE7-B73D452A267F}"/>
    <cellStyle name="20% - Accent1 3 3 2 2 2 5 3 2" xfId="23958" xr:uid="{4C665824-A589-40AD-A177-DE88E3A94571}"/>
    <cellStyle name="20% - Accent1 3 3 2 2 2 5 4" xfId="23959" xr:uid="{DC355914-761C-455C-9525-B05503B12832}"/>
    <cellStyle name="20% - Accent1 3 3 2 2 2 6" xfId="23960" xr:uid="{E1A28550-1F4D-4A75-8BB5-825501E53352}"/>
    <cellStyle name="20% - Accent1 3 3 2 2 2 6 2" xfId="23961" xr:uid="{BEDCEF8D-77DD-4783-8C9F-C844E76B8451}"/>
    <cellStyle name="20% - Accent1 3 3 2 2 2 6 2 2" xfId="23962" xr:uid="{47FE637D-8366-42CC-803D-2A695862D2A9}"/>
    <cellStyle name="20% - Accent1 3 3 2 2 2 6 2 2 2" xfId="23963" xr:uid="{A4A16551-62E9-4E69-85F8-7C8245746358}"/>
    <cellStyle name="20% - Accent1 3 3 2 2 2 6 2 3" xfId="23964" xr:uid="{F5599C0E-4741-4A55-A167-EBCE8E4F4603}"/>
    <cellStyle name="20% - Accent1 3 3 2 2 2 6 3" xfId="23965" xr:uid="{F575A043-36F8-436E-9D72-1CC077C73C5C}"/>
    <cellStyle name="20% - Accent1 3 3 2 2 2 6 3 2" xfId="23966" xr:uid="{B0ACB8E1-38C9-454E-99E4-A6220F294F51}"/>
    <cellStyle name="20% - Accent1 3 3 2 2 2 6 4" xfId="23967" xr:uid="{B1DBD49A-243B-4BA6-A996-183C404FFF24}"/>
    <cellStyle name="20% - Accent1 3 3 2 2 2 7" xfId="23968" xr:uid="{0D64C6A7-56BC-489F-8F46-5CB4535767C9}"/>
    <cellStyle name="20% - Accent1 3 3 2 2 2 7 2" xfId="23969" xr:uid="{2A411616-9740-4EDD-A60E-14863878E6F3}"/>
    <cellStyle name="20% - Accent1 3 3 2 2 2 7 2 2" xfId="23970" xr:uid="{96A28065-5E05-4428-B522-09B64A970870}"/>
    <cellStyle name="20% - Accent1 3 3 2 2 2 7 3" xfId="23971" xr:uid="{C118B9E8-78FA-4FAD-B047-FD51A554D9A6}"/>
    <cellStyle name="20% - Accent1 3 3 2 2 2 8" xfId="23972" xr:uid="{29C9A75A-8548-451A-9FE3-8F6958A7B156}"/>
    <cellStyle name="20% - Accent1 3 3 2 2 2 8 2" xfId="23973" xr:uid="{890A0629-0039-4BEE-963D-204F81E9200E}"/>
    <cellStyle name="20% - Accent1 3 3 2 2 2 8 2 2" xfId="23974" xr:uid="{5684EB58-C37A-4EE3-B69C-ABD5FBDC714B}"/>
    <cellStyle name="20% - Accent1 3 3 2 2 2 8 3" xfId="23975" xr:uid="{D9E36165-686F-452F-AD72-A645E982CCB5}"/>
    <cellStyle name="20% - Accent1 3 3 2 2 2 9" xfId="23976" xr:uid="{55A0B115-7FB5-4E5D-AFAD-59C25A2241B5}"/>
    <cellStyle name="20% - Accent1 3 3 2 2 2 9 2" xfId="23977" xr:uid="{DC499683-E95F-45F2-9845-0D1CC3877F7A}"/>
    <cellStyle name="20% - Accent1 3 3 2 2 3" xfId="23978" xr:uid="{906190C9-3CF3-4930-979D-F0C95D24F8F8}"/>
    <cellStyle name="20% - Accent1 3 3 2 2 3 10" xfId="23979" xr:uid="{32BEEA87-37E8-407D-B408-1945639BAA9D}"/>
    <cellStyle name="20% - Accent1 3 3 2 2 3 10 2" xfId="23980" xr:uid="{D164433D-B962-40FC-B179-73E13BE22E3F}"/>
    <cellStyle name="20% - Accent1 3 3 2 2 3 11" xfId="23981" xr:uid="{576178D7-7244-45C4-9139-0B7BE170BEA4}"/>
    <cellStyle name="20% - Accent1 3 3 2 2 3 2" xfId="23982" xr:uid="{DE51C3FC-4FDA-40DF-801F-1BFCDA78ADF8}"/>
    <cellStyle name="20% - Accent1 3 3 2 2 3 2 2" xfId="23983" xr:uid="{6DC2C0CF-54FD-4587-802D-14D7BF05F469}"/>
    <cellStyle name="20% - Accent1 3 3 2 2 3 2 2 2" xfId="23984" xr:uid="{F3FA902F-BC82-4B99-8F68-97624D884BB8}"/>
    <cellStyle name="20% - Accent1 3 3 2 2 3 2 2 2 2" xfId="23985" xr:uid="{9516DFC5-5E4F-4916-B995-161F4025C745}"/>
    <cellStyle name="20% - Accent1 3 3 2 2 3 2 2 2 2 2" xfId="23986" xr:uid="{963565E0-E806-4D81-A405-6F247400417E}"/>
    <cellStyle name="20% - Accent1 3 3 2 2 3 2 2 2 3" xfId="23987" xr:uid="{CBC1D1CD-BE99-4EC1-A4D0-D2B1AF074E8A}"/>
    <cellStyle name="20% - Accent1 3 3 2 2 3 2 2 3" xfId="23988" xr:uid="{83FE96F1-738C-469C-B2AF-2E191EBFA000}"/>
    <cellStyle name="20% - Accent1 3 3 2 2 3 2 2 3 2" xfId="23989" xr:uid="{135062D7-E3D9-492A-867A-7CD777ED4622}"/>
    <cellStyle name="20% - Accent1 3 3 2 2 3 2 2 4" xfId="23990" xr:uid="{2DC733F4-101C-44FE-ACF0-BE66F13D5443}"/>
    <cellStyle name="20% - Accent1 3 3 2 2 3 2 3" xfId="23991" xr:uid="{FC1924E4-F32F-4994-A609-C630DF6A1CF9}"/>
    <cellStyle name="20% - Accent1 3 3 2 2 3 2 3 2" xfId="23992" xr:uid="{414BE2DF-B76D-47B6-ADE8-50B821872940}"/>
    <cellStyle name="20% - Accent1 3 3 2 2 3 2 3 2 2" xfId="23993" xr:uid="{523F8016-A66E-4717-9F6C-A2646D016375}"/>
    <cellStyle name="20% - Accent1 3 3 2 2 3 2 3 2 2 2" xfId="23994" xr:uid="{36C0D01B-A55A-4580-9B94-A57415923B5D}"/>
    <cellStyle name="20% - Accent1 3 3 2 2 3 2 3 2 3" xfId="23995" xr:uid="{8C00072B-DB22-4C7C-AB59-C1DAC394911C}"/>
    <cellStyle name="20% - Accent1 3 3 2 2 3 2 3 3" xfId="23996" xr:uid="{9CC52B0F-5DF6-4DF3-86B0-AF87CDDB4D9E}"/>
    <cellStyle name="20% - Accent1 3 3 2 2 3 2 3 3 2" xfId="23997" xr:uid="{39998A58-42DA-49C3-B1F5-F329D35A8A2A}"/>
    <cellStyle name="20% - Accent1 3 3 2 2 3 2 3 4" xfId="23998" xr:uid="{8FBF569C-AC95-42A9-BAAE-8B9391AAA239}"/>
    <cellStyle name="20% - Accent1 3 3 2 2 3 2 4" xfId="23999" xr:uid="{825CCE9C-795D-481A-B11F-430C82E6C614}"/>
    <cellStyle name="20% - Accent1 3 3 2 2 3 2 4 2" xfId="24000" xr:uid="{E47BDEEC-3F78-4611-8A4A-100FEB5D9802}"/>
    <cellStyle name="20% - Accent1 3 3 2 2 3 2 4 2 2" xfId="24001" xr:uid="{1ADBEE06-401E-4CEF-A910-AF8CF1A897E1}"/>
    <cellStyle name="20% - Accent1 3 3 2 2 3 2 4 2 2 2" xfId="24002" xr:uid="{3D242E5F-4E37-47AD-BA40-FB38A58F7A43}"/>
    <cellStyle name="20% - Accent1 3 3 2 2 3 2 4 2 3" xfId="24003" xr:uid="{647279A7-9673-41A1-8C87-7B58834F3FAA}"/>
    <cellStyle name="20% - Accent1 3 3 2 2 3 2 4 3" xfId="24004" xr:uid="{1F786F38-6CC5-4911-9CC2-294372F1ED98}"/>
    <cellStyle name="20% - Accent1 3 3 2 2 3 2 4 3 2" xfId="24005" xr:uid="{76C50618-9A74-47A1-8D0D-FA6D9A39312A}"/>
    <cellStyle name="20% - Accent1 3 3 2 2 3 2 4 4" xfId="24006" xr:uid="{67EAE386-BAE4-429A-BDC1-9905123E78D9}"/>
    <cellStyle name="20% - Accent1 3 3 2 2 3 2 5" xfId="24007" xr:uid="{7E055526-346B-4867-B1AB-D4F22D2DFE18}"/>
    <cellStyle name="20% - Accent1 3 3 2 2 3 2 5 2" xfId="24008" xr:uid="{B16E1567-589F-464B-A88A-56F5951F21C4}"/>
    <cellStyle name="20% - Accent1 3 3 2 2 3 2 5 2 2" xfId="24009" xr:uid="{CA79400D-12E7-4D1A-896E-CCCA87AEF845}"/>
    <cellStyle name="20% - Accent1 3 3 2 2 3 2 5 3" xfId="24010" xr:uid="{385E6345-06DA-4D20-A401-4EEBE0D81645}"/>
    <cellStyle name="20% - Accent1 3 3 2 2 3 2 6" xfId="24011" xr:uid="{B1268D2A-3E02-4F45-BDF5-EF56AD39A659}"/>
    <cellStyle name="20% - Accent1 3 3 2 2 3 2 6 2" xfId="24012" xr:uid="{F90212E6-F399-4D62-AC72-CBA1B090E3EE}"/>
    <cellStyle name="20% - Accent1 3 3 2 2 3 2 6 2 2" xfId="24013" xr:uid="{79A50769-3BA8-4A4C-A9D8-A37022EC287E}"/>
    <cellStyle name="20% - Accent1 3 3 2 2 3 2 6 3" xfId="24014" xr:uid="{BFFFCEE9-4D07-4093-B7D5-1F6438ED0DDE}"/>
    <cellStyle name="20% - Accent1 3 3 2 2 3 2 7" xfId="24015" xr:uid="{0BDCF154-E01B-4B75-999F-D62ABBE083C9}"/>
    <cellStyle name="20% - Accent1 3 3 2 2 3 2 7 2" xfId="24016" xr:uid="{56CF7C7A-1B00-4EB0-A3BB-6AF89CF6E535}"/>
    <cellStyle name="20% - Accent1 3 3 2 2 3 2 8" xfId="24017" xr:uid="{E485F5C3-557D-4338-BAAB-5B32F542AD1D}"/>
    <cellStyle name="20% - Accent1 3 3 2 2 3 2 8 2" xfId="24018" xr:uid="{547B09B1-A484-4BD8-824F-B54C66F7BEA4}"/>
    <cellStyle name="20% - Accent1 3 3 2 2 3 2 9" xfId="24019" xr:uid="{53C27BFA-9351-4866-9BBB-EDAE148FAFF3}"/>
    <cellStyle name="20% - Accent1 3 3 2 2 3 3" xfId="24020" xr:uid="{99AF50DE-9C54-4367-9370-B64650156386}"/>
    <cellStyle name="20% - Accent1 3 3 2 2 3 3 2" xfId="24021" xr:uid="{D7982AF3-F0DD-48F5-89C9-5AD12E50E8BC}"/>
    <cellStyle name="20% - Accent1 3 3 2 2 3 3 2 2" xfId="24022" xr:uid="{D9D1C567-BF50-4159-8F47-DB3151163B7D}"/>
    <cellStyle name="20% - Accent1 3 3 2 2 3 3 2 2 2" xfId="24023" xr:uid="{29FC12A5-BCF2-46E6-BA42-7F495814A0B5}"/>
    <cellStyle name="20% - Accent1 3 3 2 2 3 3 2 2 2 2" xfId="24024" xr:uid="{FE4483A2-19F6-472B-8684-1F8CCA688227}"/>
    <cellStyle name="20% - Accent1 3 3 2 2 3 3 2 2 3" xfId="24025" xr:uid="{8835F3D5-CE58-4173-ACE2-6BC60D19DEF1}"/>
    <cellStyle name="20% - Accent1 3 3 2 2 3 3 2 3" xfId="24026" xr:uid="{09E76B36-4CEB-47FB-A496-F48260BA176C}"/>
    <cellStyle name="20% - Accent1 3 3 2 2 3 3 2 3 2" xfId="24027" xr:uid="{4BEC86C3-EDD7-4689-BB9B-13D170B10185}"/>
    <cellStyle name="20% - Accent1 3 3 2 2 3 3 2 4" xfId="24028" xr:uid="{C137ECCA-3BF3-40E3-B65C-AD8CC918A2FB}"/>
    <cellStyle name="20% - Accent1 3 3 2 2 3 3 3" xfId="24029" xr:uid="{5E82C194-CA67-44FC-A9A4-74177B1D4DE4}"/>
    <cellStyle name="20% - Accent1 3 3 2 2 3 3 3 2" xfId="24030" xr:uid="{DC695453-7AB4-44AB-84ED-68AC29A531C3}"/>
    <cellStyle name="20% - Accent1 3 3 2 2 3 3 3 2 2" xfId="24031" xr:uid="{DD0F34DF-E675-4B7A-A085-5EAA95DF179D}"/>
    <cellStyle name="20% - Accent1 3 3 2 2 3 3 3 2 2 2" xfId="24032" xr:uid="{3F332BB3-891F-41A7-A82D-77BE7B846D55}"/>
    <cellStyle name="20% - Accent1 3 3 2 2 3 3 3 2 3" xfId="24033" xr:uid="{BC823EC2-2847-4DD3-B335-261E3E243C7C}"/>
    <cellStyle name="20% - Accent1 3 3 2 2 3 3 3 3" xfId="24034" xr:uid="{8B4FC331-36F7-449E-A832-50C2D3DF60DF}"/>
    <cellStyle name="20% - Accent1 3 3 2 2 3 3 3 3 2" xfId="24035" xr:uid="{28EAFC77-86C4-4318-AC12-FD94740400CB}"/>
    <cellStyle name="20% - Accent1 3 3 2 2 3 3 3 4" xfId="24036" xr:uid="{47932899-3BCA-47E2-A4E2-2288B0CFA18D}"/>
    <cellStyle name="20% - Accent1 3 3 2 2 3 3 4" xfId="24037" xr:uid="{5B7CBE6C-630D-4846-8E63-623CF78BA32B}"/>
    <cellStyle name="20% - Accent1 3 3 2 2 3 3 4 2" xfId="24038" xr:uid="{D1465A98-721E-48DD-BE66-01D89861A6CF}"/>
    <cellStyle name="20% - Accent1 3 3 2 2 3 3 4 2 2" xfId="24039" xr:uid="{15C67073-8BEF-4947-8B77-675E2194E7C7}"/>
    <cellStyle name="20% - Accent1 3 3 2 2 3 3 4 2 2 2" xfId="24040" xr:uid="{29DEA38C-B88C-4A51-83B4-38C7CE38AED6}"/>
    <cellStyle name="20% - Accent1 3 3 2 2 3 3 4 2 3" xfId="24041" xr:uid="{6CC351EA-29C1-4116-96F3-AEF1D3773729}"/>
    <cellStyle name="20% - Accent1 3 3 2 2 3 3 4 3" xfId="24042" xr:uid="{32CB22CE-716C-4271-986C-A2ACFC03F309}"/>
    <cellStyle name="20% - Accent1 3 3 2 2 3 3 4 3 2" xfId="24043" xr:uid="{B1C45B26-2FC7-4DE5-A68F-03BAF7F1037D}"/>
    <cellStyle name="20% - Accent1 3 3 2 2 3 3 4 4" xfId="24044" xr:uid="{731F6969-D3B1-44B2-96D5-DAAE58E29801}"/>
    <cellStyle name="20% - Accent1 3 3 2 2 3 3 5" xfId="24045" xr:uid="{2C367426-933E-440E-829F-58876D4F2A65}"/>
    <cellStyle name="20% - Accent1 3 3 2 2 3 3 5 2" xfId="24046" xr:uid="{D0D1CC62-9BD4-4FC1-A72C-B3238577FD21}"/>
    <cellStyle name="20% - Accent1 3 3 2 2 3 3 5 2 2" xfId="24047" xr:uid="{4A1C65D9-F7AB-4DD8-BEB0-E3EBFAF70A02}"/>
    <cellStyle name="20% - Accent1 3 3 2 2 3 3 5 3" xfId="24048" xr:uid="{2C891B47-FD2F-42DD-B8B0-58BC0FAD564C}"/>
    <cellStyle name="20% - Accent1 3 3 2 2 3 3 6" xfId="24049" xr:uid="{746E5841-BC53-4DFE-B207-B56B319193BB}"/>
    <cellStyle name="20% - Accent1 3 3 2 2 3 3 6 2" xfId="24050" xr:uid="{AC12511F-F0D1-4BB0-9F8C-5ABE3717EDF8}"/>
    <cellStyle name="20% - Accent1 3 3 2 2 3 3 6 2 2" xfId="24051" xr:uid="{F1D4BEF0-723D-4D95-8EE9-BD7813AB1793}"/>
    <cellStyle name="20% - Accent1 3 3 2 2 3 3 6 3" xfId="24052" xr:uid="{3E1253EF-9911-4F23-97BB-EE580D7D4FD2}"/>
    <cellStyle name="20% - Accent1 3 3 2 2 3 3 7" xfId="24053" xr:uid="{73005C25-65C7-48EA-992C-2E2A9BBCD91C}"/>
    <cellStyle name="20% - Accent1 3 3 2 2 3 3 7 2" xfId="24054" xr:uid="{54824DC7-1AFA-4671-AE4E-5B9DBD89B92F}"/>
    <cellStyle name="20% - Accent1 3 3 2 2 3 3 8" xfId="24055" xr:uid="{BC5AA9EF-C450-4C5C-9CFC-EBE4F6F21CAC}"/>
    <cellStyle name="20% - Accent1 3 3 2 2 3 3 8 2" xfId="24056" xr:uid="{3D0261FB-6F15-483C-B989-71E9C410B445}"/>
    <cellStyle name="20% - Accent1 3 3 2 2 3 3 9" xfId="24057" xr:uid="{04C2DA81-7F93-4F63-8E52-E754244F35A9}"/>
    <cellStyle name="20% - Accent1 3 3 2 2 3 4" xfId="24058" xr:uid="{B4C28360-B0C6-4A90-8985-1B7B66CEF466}"/>
    <cellStyle name="20% - Accent1 3 3 2 2 3 4 2" xfId="24059" xr:uid="{FA77678D-25EB-402C-99D7-FAA9A9EBFB7E}"/>
    <cellStyle name="20% - Accent1 3 3 2 2 3 4 2 2" xfId="24060" xr:uid="{85A77ED2-9CBF-40EA-B039-5552D9160C28}"/>
    <cellStyle name="20% - Accent1 3 3 2 2 3 4 2 2 2" xfId="24061" xr:uid="{7A2469ED-FD39-46DF-B6F3-DE57DAFEC8F5}"/>
    <cellStyle name="20% - Accent1 3 3 2 2 3 4 2 3" xfId="24062" xr:uid="{83A848DE-A169-4646-A9B9-FC5E733E880D}"/>
    <cellStyle name="20% - Accent1 3 3 2 2 3 4 3" xfId="24063" xr:uid="{EBBBA47D-9B01-4B6B-9CFD-565626EE6D10}"/>
    <cellStyle name="20% - Accent1 3 3 2 2 3 4 3 2" xfId="24064" xr:uid="{38EDABF4-4D9E-40B7-88A0-A9E12E12A9DC}"/>
    <cellStyle name="20% - Accent1 3 3 2 2 3 4 4" xfId="24065" xr:uid="{F303AEA3-B878-47B4-BF6F-548C43CE9294}"/>
    <cellStyle name="20% - Accent1 3 3 2 2 3 5" xfId="24066" xr:uid="{001B368E-B64F-4CA3-B10E-8BD4DC3B9F70}"/>
    <cellStyle name="20% - Accent1 3 3 2 2 3 5 2" xfId="24067" xr:uid="{52E5859B-6EC9-4A95-9FDF-BFB2EBE8FC0D}"/>
    <cellStyle name="20% - Accent1 3 3 2 2 3 5 2 2" xfId="24068" xr:uid="{87964060-E097-4C1D-8C39-03DA3289CBD8}"/>
    <cellStyle name="20% - Accent1 3 3 2 2 3 5 2 2 2" xfId="24069" xr:uid="{18ED0976-A19C-4513-A0A8-437B52425800}"/>
    <cellStyle name="20% - Accent1 3 3 2 2 3 5 2 3" xfId="24070" xr:uid="{53BE4345-EFF8-45A5-95C1-E08471F5EB7F}"/>
    <cellStyle name="20% - Accent1 3 3 2 2 3 5 3" xfId="24071" xr:uid="{8F6570B4-A097-4885-A853-5DE2E583CE59}"/>
    <cellStyle name="20% - Accent1 3 3 2 2 3 5 3 2" xfId="24072" xr:uid="{D2252106-72B5-42B4-88B4-3DDB74616486}"/>
    <cellStyle name="20% - Accent1 3 3 2 2 3 5 4" xfId="24073" xr:uid="{CC7BBA6C-925F-4019-8ACF-C19E93847FE3}"/>
    <cellStyle name="20% - Accent1 3 3 2 2 3 6" xfId="24074" xr:uid="{6DA7992D-D31D-4FA1-8DFF-E684CC7A0560}"/>
    <cellStyle name="20% - Accent1 3 3 2 2 3 6 2" xfId="24075" xr:uid="{3A9D846B-E53A-41E6-99A7-4ABEF85B35DF}"/>
    <cellStyle name="20% - Accent1 3 3 2 2 3 6 2 2" xfId="24076" xr:uid="{BEE2CEF4-943A-4CE2-916C-0AA10DF9541A}"/>
    <cellStyle name="20% - Accent1 3 3 2 2 3 6 2 2 2" xfId="24077" xr:uid="{20DD12FD-DDD4-4C5D-AF8E-B6DFF7439699}"/>
    <cellStyle name="20% - Accent1 3 3 2 2 3 6 2 3" xfId="24078" xr:uid="{92A669F3-7FA6-4F93-8494-2FA432FB3542}"/>
    <cellStyle name="20% - Accent1 3 3 2 2 3 6 3" xfId="24079" xr:uid="{BD2924DD-5454-461C-A1F9-9DCD6203582D}"/>
    <cellStyle name="20% - Accent1 3 3 2 2 3 6 3 2" xfId="24080" xr:uid="{9C6101C4-83E6-4BDF-B4BC-FADC3A4E266A}"/>
    <cellStyle name="20% - Accent1 3 3 2 2 3 6 4" xfId="24081" xr:uid="{FE7712A7-B708-4D3C-B80F-33BDBB72FD80}"/>
    <cellStyle name="20% - Accent1 3 3 2 2 3 7" xfId="24082" xr:uid="{6B837F83-2BC2-4252-A43A-1322E71EC4AC}"/>
    <cellStyle name="20% - Accent1 3 3 2 2 3 7 2" xfId="24083" xr:uid="{87ABA575-9198-42CA-94EC-5FD8592AC6F4}"/>
    <cellStyle name="20% - Accent1 3 3 2 2 3 7 2 2" xfId="24084" xr:uid="{5B66C90D-5912-439E-AEFC-154F76A01CB7}"/>
    <cellStyle name="20% - Accent1 3 3 2 2 3 7 3" xfId="24085" xr:uid="{BCA8198C-479A-43FF-80D2-77A38D93EA16}"/>
    <cellStyle name="20% - Accent1 3 3 2 2 3 8" xfId="24086" xr:uid="{8F60C864-1217-4B3F-8D72-EA6388DB5751}"/>
    <cellStyle name="20% - Accent1 3 3 2 2 3 8 2" xfId="24087" xr:uid="{3628E908-30C0-4A90-9627-DF332239755E}"/>
    <cellStyle name="20% - Accent1 3 3 2 2 3 8 2 2" xfId="24088" xr:uid="{3B6CE8D5-9853-478A-AE9C-758DB0DA0A2F}"/>
    <cellStyle name="20% - Accent1 3 3 2 2 3 8 3" xfId="24089" xr:uid="{025E87E4-EC09-42CF-9FC5-71AAD293CD0C}"/>
    <cellStyle name="20% - Accent1 3 3 2 2 3 9" xfId="24090" xr:uid="{B6A72F1A-44C0-48DC-A59B-65EBB482488E}"/>
    <cellStyle name="20% - Accent1 3 3 2 2 3 9 2" xfId="24091" xr:uid="{C05C898F-8C5C-4F39-A054-0E5CDC1C7A6A}"/>
    <cellStyle name="20% - Accent1 3 3 2 2 4" xfId="24092" xr:uid="{4C93B6F9-3915-4121-92F4-6ADA5012D3AA}"/>
    <cellStyle name="20% - Accent1 3 3 2 2 4 10" xfId="24093" xr:uid="{20826EE7-7B90-458E-8D13-5B0AA5E72FE1}"/>
    <cellStyle name="20% - Accent1 3 3 2 2 4 10 2" xfId="24094" xr:uid="{D6EA3CE6-E6C6-42D5-B139-47450496B3D2}"/>
    <cellStyle name="20% - Accent1 3 3 2 2 4 11" xfId="24095" xr:uid="{7DB5C3B6-A134-42CD-B788-74155EBB9FF3}"/>
    <cellStyle name="20% - Accent1 3 3 2 2 4 2" xfId="24096" xr:uid="{E8F014BE-14BF-4C8D-A300-202DE385F947}"/>
    <cellStyle name="20% - Accent1 3 3 2 2 4 2 2" xfId="24097" xr:uid="{EE8CE30A-AB4A-4651-AD60-3A40BA62235E}"/>
    <cellStyle name="20% - Accent1 3 3 2 2 4 2 2 2" xfId="24098" xr:uid="{41B8A170-6273-4AF7-B75F-BCB5334B6081}"/>
    <cellStyle name="20% - Accent1 3 3 2 2 4 2 2 2 2" xfId="24099" xr:uid="{47634C18-F7CC-4E1B-9382-9A25F44FA88A}"/>
    <cellStyle name="20% - Accent1 3 3 2 2 4 2 2 2 2 2" xfId="24100" xr:uid="{81669AA2-7F5D-4BC4-B4BC-0F1F4EDE112C}"/>
    <cellStyle name="20% - Accent1 3 3 2 2 4 2 2 2 3" xfId="24101" xr:uid="{AA35016C-A73B-4FCB-B09E-13FE9455E13E}"/>
    <cellStyle name="20% - Accent1 3 3 2 2 4 2 2 3" xfId="24102" xr:uid="{3A170D3E-4C76-425A-888E-A46D95404FFB}"/>
    <cellStyle name="20% - Accent1 3 3 2 2 4 2 2 3 2" xfId="24103" xr:uid="{8C434995-8D1E-496A-9BB0-E089C7F19E63}"/>
    <cellStyle name="20% - Accent1 3 3 2 2 4 2 2 4" xfId="24104" xr:uid="{E2197DE3-3685-4976-8795-8E42BD481E39}"/>
    <cellStyle name="20% - Accent1 3 3 2 2 4 2 3" xfId="24105" xr:uid="{9771F40A-9E56-4914-B060-05424B059FE4}"/>
    <cellStyle name="20% - Accent1 3 3 2 2 4 2 3 2" xfId="24106" xr:uid="{82181683-8C6B-4C82-B97D-BAB8E383D112}"/>
    <cellStyle name="20% - Accent1 3 3 2 2 4 2 3 2 2" xfId="24107" xr:uid="{52B6D7EC-C919-4CA5-8165-BE19638778C4}"/>
    <cellStyle name="20% - Accent1 3 3 2 2 4 2 3 2 2 2" xfId="24108" xr:uid="{43DFF4F3-EE94-4311-A0FA-75C4BC86BBF7}"/>
    <cellStyle name="20% - Accent1 3 3 2 2 4 2 3 2 3" xfId="24109" xr:uid="{28110E60-A47A-46CF-BDEE-D1C8B708EBBF}"/>
    <cellStyle name="20% - Accent1 3 3 2 2 4 2 3 3" xfId="24110" xr:uid="{6A14F7F4-7C6F-48DA-9D41-4C574FEC5067}"/>
    <cellStyle name="20% - Accent1 3 3 2 2 4 2 3 3 2" xfId="24111" xr:uid="{F64CC777-DB17-4B9A-8FB5-3AF7C5E66493}"/>
    <cellStyle name="20% - Accent1 3 3 2 2 4 2 3 4" xfId="24112" xr:uid="{6A06F827-E955-45CB-B59D-88C0D0745473}"/>
    <cellStyle name="20% - Accent1 3 3 2 2 4 2 4" xfId="24113" xr:uid="{3132F6B4-A278-4CAE-9A97-7B02D29C50EA}"/>
    <cellStyle name="20% - Accent1 3 3 2 2 4 2 4 2" xfId="24114" xr:uid="{E5F3E399-742D-48F8-8CD4-212889695288}"/>
    <cellStyle name="20% - Accent1 3 3 2 2 4 2 4 2 2" xfId="24115" xr:uid="{F6608472-FB0D-4F70-9FE0-C40702A69231}"/>
    <cellStyle name="20% - Accent1 3 3 2 2 4 2 4 2 2 2" xfId="24116" xr:uid="{4FA1580A-AE79-447D-985B-2B7F333FCCC2}"/>
    <cellStyle name="20% - Accent1 3 3 2 2 4 2 4 2 3" xfId="24117" xr:uid="{00EE6E06-1E64-44EB-A28B-14DE956155B6}"/>
    <cellStyle name="20% - Accent1 3 3 2 2 4 2 4 3" xfId="24118" xr:uid="{FC0DBD86-14B2-4596-B7F3-A096B9CAD165}"/>
    <cellStyle name="20% - Accent1 3 3 2 2 4 2 4 3 2" xfId="24119" xr:uid="{FC01CD0C-27CB-46B4-A320-21983F80BBA1}"/>
    <cellStyle name="20% - Accent1 3 3 2 2 4 2 4 4" xfId="24120" xr:uid="{1AD08521-73FB-4236-92F1-59FC7354EDE6}"/>
    <cellStyle name="20% - Accent1 3 3 2 2 4 2 5" xfId="24121" xr:uid="{6FDAE8C1-A90E-40F5-A9C5-C51736CB9C17}"/>
    <cellStyle name="20% - Accent1 3 3 2 2 4 2 5 2" xfId="24122" xr:uid="{4B4F400E-B820-4963-8A88-69E353029C5A}"/>
    <cellStyle name="20% - Accent1 3 3 2 2 4 2 5 2 2" xfId="24123" xr:uid="{A4EDADA9-7163-49BC-8E16-F7BEACAF5961}"/>
    <cellStyle name="20% - Accent1 3 3 2 2 4 2 5 3" xfId="24124" xr:uid="{9F447EAF-74D0-488B-8912-71F0246FFCCC}"/>
    <cellStyle name="20% - Accent1 3 3 2 2 4 2 6" xfId="24125" xr:uid="{AF242422-F83D-46E7-BDF7-D8005A120E00}"/>
    <cellStyle name="20% - Accent1 3 3 2 2 4 2 6 2" xfId="24126" xr:uid="{C44D95DD-00CF-4260-9B02-424C83A793E3}"/>
    <cellStyle name="20% - Accent1 3 3 2 2 4 2 6 2 2" xfId="24127" xr:uid="{02DCC834-417A-4CE1-80DA-B9C8D4D12599}"/>
    <cellStyle name="20% - Accent1 3 3 2 2 4 2 6 3" xfId="24128" xr:uid="{F0B243A0-9798-43C8-8DB1-6579814A60FE}"/>
    <cellStyle name="20% - Accent1 3 3 2 2 4 2 7" xfId="24129" xr:uid="{92554BB5-C118-469C-BCAE-79C98CD8F974}"/>
    <cellStyle name="20% - Accent1 3 3 2 2 4 2 7 2" xfId="24130" xr:uid="{7B53615F-82E0-45F9-8C0F-F878EBF94EB7}"/>
    <cellStyle name="20% - Accent1 3 3 2 2 4 2 8" xfId="24131" xr:uid="{CEAA993A-1FE6-4DCF-B797-16CC4B2CB959}"/>
    <cellStyle name="20% - Accent1 3 3 2 2 4 2 8 2" xfId="24132" xr:uid="{F361DB67-6B33-4035-BD78-36BF50C73B86}"/>
    <cellStyle name="20% - Accent1 3 3 2 2 4 2 9" xfId="24133" xr:uid="{25EFA450-A0A0-4B8B-AC91-65BF6B3A9A13}"/>
    <cellStyle name="20% - Accent1 3 3 2 2 4 3" xfId="24134" xr:uid="{88232B11-08EF-4C1B-A3E9-1A12443B56C5}"/>
    <cellStyle name="20% - Accent1 3 3 2 2 4 3 2" xfId="24135" xr:uid="{14FE74DB-D82C-493C-A89A-4D67E2E30300}"/>
    <cellStyle name="20% - Accent1 3 3 2 2 4 3 2 2" xfId="24136" xr:uid="{A8C9973C-DEE5-4F65-B543-4892869A4F0C}"/>
    <cellStyle name="20% - Accent1 3 3 2 2 4 3 2 2 2" xfId="24137" xr:uid="{95B48C53-4110-42B6-9FB3-1D63A13A2E0C}"/>
    <cellStyle name="20% - Accent1 3 3 2 2 4 3 2 2 2 2" xfId="24138" xr:uid="{748C8DC2-4271-49AD-9BC8-BDF8FB8D7AF6}"/>
    <cellStyle name="20% - Accent1 3 3 2 2 4 3 2 2 3" xfId="24139" xr:uid="{0538D725-382A-4205-8441-0C2CA7827F8E}"/>
    <cellStyle name="20% - Accent1 3 3 2 2 4 3 2 3" xfId="24140" xr:uid="{F7DA0CD1-00CC-4C65-A44F-EAE32E81B26D}"/>
    <cellStyle name="20% - Accent1 3 3 2 2 4 3 2 3 2" xfId="24141" xr:uid="{B8FB905B-751B-4C41-B052-895822DCC371}"/>
    <cellStyle name="20% - Accent1 3 3 2 2 4 3 2 4" xfId="24142" xr:uid="{98345F29-F405-44BE-8792-C6BF83745674}"/>
    <cellStyle name="20% - Accent1 3 3 2 2 4 3 3" xfId="24143" xr:uid="{348B5A5E-261A-4218-8320-8A676C8BAEEC}"/>
    <cellStyle name="20% - Accent1 3 3 2 2 4 3 3 2" xfId="24144" xr:uid="{4C5540B8-3152-4642-AF6E-FDDEB1CCE4EA}"/>
    <cellStyle name="20% - Accent1 3 3 2 2 4 3 3 2 2" xfId="24145" xr:uid="{249D3C66-3D17-4794-9A1E-1D753CC8872D}"/>
    <cellStyle name="20% - Accent1 3 3 2 2 4 3 3 2 2 2" xfId="24146" xr:uid="{E5FF60DE-8340-44E3-A56F-5402D1FCBA56}"/>
    <cellStyle name="20% - Accent1 3 3 2 2 4 3 3 2 3" xfId="24147" xr:uid="{D8A498DD-7497-446A-BE46-3CD541302092}"/>
    <cellStyle name="20% - Accent1 3 3 2 2 4 3 3 3" xfId="24148" xr:uid="{F5881C47-68B5-4E81-8C0D-70615CC4C4F7}"/>
    <cellStyle name="20% - Accent1 3 3 2 2 4 3 3 3 2" xfId="24149" xr:uid="{8D2C6E6F-90F7-44A8-B96E-56F3B9CDB555}"/>
    <cellStyle name="20% - Accent1 3 3 2 2 4 3 3 4" xfId="24150" xr:uid="{3FC3B202-1E30-4ABC-AC0A-2C568FEF3F7C}"/>
    <cellStyle name="20% - Accent1 3 3 2 2 4 3 4" xfId="24151" xr:uid="{F309BA55-231E-4679-B298-811D1ED2B959}"/>
    <cellStyle name="20% - Accent1 3 3 2 2 4 3 4 2" xfId="24152" xr:uid="{36EFBBE8-0789-4DA1-BEB2-BA2310B38543}"/>
    <cellStyle name="20% - Accent1 3 3 2 2 4 3 4 2 2" xfId="24153" xr:uid="{8F4EB379-2AA5-442D-BA5E-70F357873935}"/>
    <cellStyle name="20% - Accent1 3 3 2 2 4 3 4 2 2 2" xfId="24154" xr:uid="{645760A3-566E-4610-A671-F331653D884C}"/>
    <cellStyle name="20% - Accent1 3 3 2 2 4 3 4 2 3" xfId="24155" xr:uid="{AB9C72A5-AF66-405F-B09B-F9B4D502BF86}"/>
    <cellStyle name="20% - Accent1 3 3 2 2 4 3 4 3" xfId="24156" xr:uid="{7B22BF16-82F5-4D99-BDE8-09A1A0C6E8D5}"/>
    <cellStyle name="20% - Accent1 3 3 2 2 4 3 4 3 2" xfId="24157" xr:uid="{8942F749-23E3-4887-83F3-D39CB606FD2C}"/>
    <cellStyle name="20% - Accent1 3 3 2 2 4 3 4 4" xfId="24158" xr:uid="{9FC2F833-81F4-479D-87EF-9CB80CBB8272}"/>
    <cellStyle name="20% - Accent1 3 3 2 2 4 3 5" xfId="24159" xr:uid="{12F583D5-683E-42F3-9C5E-3B69A2E63D04}"/>
    <cellStyle name="20% - Accent1 3 3 2 2 4 3 5 2" xfId="24160" xr:uid="{9C3A5952-5A40-4534-B082-4E82DAFF88CF}"/>
    <cellStyle name="20% - Accent1 3 3 2 2 4 3 5 2 2" xfId="24161" xr:uid="{ABABA470-C4E8-4506-955B-A7AC7213FA4D}"/>
    <cellStyle name="20% - Accent1 3 3 2 2 4 3 5 3" xfId="24162" xr:uid="{00EEFB0D-2C85-47E3-82DE-2D292841FC78}"/>
    <cellStyle name="20% - Accent1 3 3 2 2 4 3 6" xfId="24163" xr:uid="{F3503377-4264-4B66-8DD5-70F9B2F650DC}"/>
    <cellStyle name="20% - Accent1 3 3 2 2 4 3 6 2" xfId="24164" xr:uid="{FFFC90CD-F3FA-4896-BD54-7E0CB2DF0E37}"/>
    <cellStyle name="20% - Accent1 3 3 2 2 4 3 6 2 2" xfId="24165" xr:uid="{06FA578E-5F85-469E-B543-C5018A84BF4C}"/>
    <cellStyle name="20% - Accent1 3 3 2 2 4 3 6 3" xfId="24166" xr:uid="{88DD5C3F-F1D2-4CD4-86F2-E1E019DE7B1B}"/>
    <cellStyle name="20% - Accent1 3 3 2 2 4 3 7" xfId="24167" xr:uid="{866EF2B3-6001-414F-9F16-D3EB8029C561}"/>
    <cellStyle name="20% - Accent1 3 3 2 2 4 3 7 2" xfId="24168" xr:uid="{31A2BE0A-D496-48B2-B374-82BC82C13EF1}"/>
    <cellStyle name="20% - Accent1 3 3 2 2 4 3 8" xfId="24169" xr:uid="{33759D1A-AC76-4CC5-B0FE-4FB49588DEC5}"/>
    <cellStyle name="20% - Accent1 3 3 2 2 4 3 8 2" xfId="24170" xr:uid="{476B3B01-8DC8-41EC-B16E-5FE8131681BF}"/>
    <cellStyle name="20% - Accent1 3 3 2 2 4 3 9" xfId="24171" xr:uid="{A493DB56-F55A-41B3-B84F-9694A222390C}"/>
    <cellStyle name="20% - Accent1 3 3 2 2 4 4" xfId="24172" xr:uid="{A3E7058D-8717-4D8D-B7E1-59D2E53ED6E0}"/>
    <cellStyle name="20% - Accent1 3 3 2 2 4 4 2" xfId="24173" xr:uid="{B6AA04C8-6409-4A79-AD0D-D5DAF9C0A0B0}"/>
    <cellStyle name="20% - Accent1 3 3 2 2 4 4 2 2" xfId="24174" xr:uid="{574E754C-A4FB-44BD-A441-591EFADD63EC}"/>
    <cellStyle name="20% - Accent1 3 3 2 2 4 4 2 2 2" xfId="24175" xr:uid="{4DA4876B-02F9-4E63-88AC-C5631DD202C2}"/>
    <cellStyle name="20% - Accent1 3 3 2 2 4 4 2 3" xfId="24176" xr:uid="{81D3BFCA-0AF4-4411-926C-E5852A0AB6D0}"/>
    <cellStyle name="20% - Accent1 3 3 2 2 4 4 3" xfId="24177" xr:uid="{67D4C484-79AD-4A43-929F-FBAC15DD55D6}"/>
    <cellStyle name="20% - Accent1 3 3 2 2 4 4 3 2" xfId="24178" xr:uid="{0886F645-D9A8-4C3D-BA7B-53679CBF5DCC}"/>
    <cellStyle name="20% - Accent1 3 3 2 2 4 4 4" xfId="24179" xr:uid="{A4F63CA0-683B-4243-8861-02F62A877DB4}"/>
    <cellStyle name="20% - Accent1 3 3 2 2 4 5" xfId="24180" xr:uid="{89047652-6E85-4F3E-982F-DC5ABF011E74}"/>
    <cellStyle name="20% - Accent1 3 3 2 2 4 5 2" xfId="24181" xr:uid="{BF29F62E-A712-49F3-B097-70CE0AEA898A}"/>
    <cellStyle name="20% - Accent1 3 3 2 2 4 5 2 2" xfId="24182" xr:uid="{0EBBA3CF-E2E9-4C0D-8B66-204BAED3CE31}"/>
    <cellStyle name="20% - Accent1 3 3 2 2 4 5 2 2 2" xfId="24183" xr:uid="{799289F1-E2D6-402F-B859-E8DB8E2C7478}"/>
    <cellStyle name="20% - Accent1 3 3 2 2 4 5 2 3" xfId="24184" xr:uid="{8EA0CF83-EF01-41C6-B8A2-0D9F8A44E7E0}"/>
    <cellStyle name="20% - Accent1 3 3 2 2 4 5 3" xfId="24185" xr:uid="{CF867BA0-B41C-417D-A6CE-070FF46BBC97}"/>
    <cellStyle name="20% - Accent1 3 3 2 2 4 5 3 2" xfId="24186" xr:uid="{030D590D-0AE5-44D7-8E8A-91FE3F2BBF76}"/>
    <cellStyle name="20% - Accent1 3 3 2 2 4 5 4" xfId="24187" xr:uid="{DFEF3A98-B5E8-4464-B764-8B61F45FA813}"/>
    <cellStyle name="20% - Accent1 3 3 2 2 4 6" xfId="24188" xr:uid="{98E9A134-5B85-4FA5-AE9F-B4FB6483B7DD}"/>
    <cellStyle name="20% - Accent1 3 3 2 2 4 6 2" xfId="24189" xr:uid="{81BACEEF-0260-4016-85AA-623DEB386812}"/>
    <cellStyle name="20% - Accent1 3 3 2 2 4 6 2 2" xfId="24190" xr:uid="{87D121AC-E9C0-4A74-99AE-CA1EE80F1F6D}"/>
    <cellStyle name="20% - Accent1 3 3 2 2 4 6 2 2 2" xfId="24191" xr:uid="{2B1C7095-CA86-4B41-8B28-751530740926}"/>
    <cellStyle name="20% - Accent1 3 3 2 2 4 6 2 3" xfId="24192" xr:uid="{89B12651-D691-494C-BB92-397EEBD574A2}"/>
    <cellStyle name="20% - Accent1 3 3 2 2 4 6 3" xfId="24193" xr:uid="{93E2004D-E29A-4296-976A-D098272E3C9F}"/>
    <cellStyle name="20% - Accent1 3 3 2 2 4 6 3 2" xfId="24194" xr:uid="{C55E8A70-068F-48B9-BA58-08C4C7B2BC40}"/>
    <cellStyle name="20% - Accent1 3 3 2 2 4 6 4" xfId="24195" xr:uid="{08684D8A-06F1-4255-8C6A-0E746BB66161}"/>
    <cellStyle name="20% - Accent1 3 3 2 2 4 7" xfId="24196" xr:uid="{596518BF-1826-48F9-9AFA-851D7A80B36B}"/>
    <cellStyle name="20% - Accent1 3 3 2 2 4 7 2" xfId="24197" xr:uid="{D8AB8B66-5972-4CF5-AD79-A00370D9D1D0}"/>
    <cellStyle name="20% - Accent1 3 3 2 2 4 7 2 2" xfId="24198" xr:uid="{92EC4F58-3525-42DD-B411-DABF1CCA2954}"/>
    <cellStyle name="20% - Accent1 3 3 2 2 4 7 3" xfId="24199" xr:uid="{4751430C-4414-4CAD-B940-231E4B2C75D5}"/>
    <cellStyle name="20% - Accent1 3 3 2 2 4 8" xfId="24200" xr:uid="{0BA817CE-1364-4095-B6E5-3DCED43D05F3}"/>
    <cellStyle name="20% - Accent1 3 3 2 2 4 8 2" xfId="24201" xr:uid="{05C3BBBC-7356-4857-A7A3-E09F4EECE589}"/>
    <cellStyle name="20% - Accent1 3 3 2 2 4 8 2 2" xfId="24202" xr:uid="{08CD8603-4410-4351-B983-C4021841C4B5}"/>
    <cellStyle name="20% - Accent1 3 3 2 2 4 8 3" xfId="24203" xr:uid="{8B9AF0A4-5B39-4FB8-A18A-946A4533DA23}"/>
    <cellStyle name="20% - Accent1 3 3 2 2 4 9" xfId="24204" xr:uid="{D2A5349D-0F4D-4877-8A8C-914034D22904}"/>
    <cellStyle name="20% - Accent1 3 3 2 2 4 9 2" xfId="24205" xr:uid="{0D48AC94-D22F-4587-B073-C5D6B790FC9C}"/>
    <cellStyle name="20% - Accent1 3 3 2 2 5" xfId="24206" xr:uid="{D2BB56E8-3D02-4894-B972-BD34410A4E66}"/>
    <cellStyle name="20% - Accent1 3 3 2 2 5 2" xfId="24207" xr:uid="{43FC723B-254F-402F-83CA-B571BE965FAE}"/>
    <cellStyle name="20% - Accent1 3 3 2 2 5 2 2" xfId="24208" xr:uid="{45999793-709D-4393-9AE7-F932757A476C}"/>
    <cellStyle name="20% - Accent1 3 3 2 2 5 2 2 2" xfId="24209" xr:uid="{8CF226F8-31B2-448B-BB42-7E9896652457}"/>
    <cellStyle name="20% - Accent1 3 3 2 2 5 2 2 2 2" xfId="24210" xr:uid="{548CBB07-FBEA-4FA7-BB3D-2B49C4D13BA1}"/>
    <cellStyle name="20% - Accent1 3 3 2 2 5 2 2 3" xfId="24211" xr:uid="{D69B9739-2037-449A-A2B4-495543E84267}"/>
    <cellStyle name="20% - Accent1 3 3 2 2 5 2 3" xfId="24212" xr:uid="{BBDCC982-BBAD-4247-804F-DFB7E1B8FA97}"/>
    <cellStyle name="20% - Accent1 3 3 2 2 5 2 3 2" xfId="24213" xr:uid="{B1D3E4AE-0E7A-452A-A566-FDDD88E642E7}"/>
    <cellStyle name="20% - Accent1 3 3 2 2 5 2 4" xfId="24214" xr:uid="{ACA7B62E-3DAA-41BE-A14A-79C60736F514}"/>
    <cellStyle name="20% - Accent1 3 3 2 2 5 3" xfId="24215" xr:uid="{5AF2F1BE-08BA-4D9D-A8AD-B01EACD1E712}"/>
    <cellStyle name="20% - Accent1 3 3 2 2 5 3 2" xfId="24216" xr:uid="{2C9C1A8D-FA50-4F3F-BA3E-A9B3D3861E69}"/>
    <cellStyle name="20% - Accent1 3 3 2 2 5 3 2 2" xfId="24217" xr:uid="{CF525B3E-FA15-4D78-9B41-A8F1B3F895CA}"/>
    <cellStyle name="20% - Accent1 3 3 2 2 5 3 2 2 2" xfId="24218" xr:uid="{01BE706E-AA4A-4BFA-9EB0-3B41153A6878}"/>
    <cellStyle name="20% - Accent1 3 3 2 2 5 3 2 3" xfId="24219" xr:uid="{6FF2E5DC-E9E3-49C4-8A3F-B860C217712D}"/>
    <cellStyle name="20% - Accent1 3 3 2 2 5 3 3" xfId="24220" xr:uid="{CD9F1343-8BD9-474F-A484-69BC632FA0F3}"/>
    <cellStyle name="20% - Accent1 3 3 2 2 5 3 3 2" xfId="24221" xr:uid="{6EDC33E5-7F72-4B67-9182-8D6EDE31B2DC}"/>
    <cellStyle name="20% - Accent1 3 3 2 2 5 3 4" xfId="24222" xr:uid="{DE30CDC6-592F-46B7-B00C-05AAE24DFB4F}"/>
    <cellStyle name="20% - Accent1 3 3 2 2 5 4" xfId="24223" xr:uid="{D20BBB60-024D-44A6-A0A5-8EE85E023CE0}"/>
    <cellStyle name="20% - Accent1 3 3 2 2 5 4 2" xfId="24224" xr:uid="{D8430486-FD66-4C60-A98E-4F56CCA37738}"/>
    <cellStyle name="20% - Accent1 3 3 2 2 5 4 2 2" xfId="24225" xr:uid="{2E2CCA13-1597-4CF6-B453-56B0A37AFFB9}"/>
    <cellStyle name="20% - Accent1 3 3 2 2 5 4 2 2 2" xfId="24226" xr:uid="{F4661F0C-FEE4-49B8-B581-55496194A063}"/>
    <cellStyle name="20% - Accent1 3 3 2 2 5 4 2 3" xfId="24227" xr:uid="{84813D22-EED4-4AA2-B13A-107964ADB7B6}"/>
    <cellStyle name="20% - Accent1 3 3 2 2 5 4 3" xfId="24228" xr:uid="{11BCD68B-0C27-45BF-A530-A438FC64B4D4}"/>
    <cellStyle name="20% - Accent1 3 3 2 2 5 4 3 2" xfId="24229" xr:uid="{A49D9217-E526-4B70-89E2-769E255C3B11}"/>
    <cellStyle name="20% - Accent1 3 3 2 2 5 4 4" xfId="24230" xr:uid="{51D91768-8727-4FD1-BD13-07B434AFC7FE}"/>
    <cellStyle name="20% - Accent1 3 3 2 2 5 5" xfId="24231" xr:uid="{B46E8D97-B22E-4737-A212-26CB4B9A62B5}"/>
    <cellStyle name="20% - Accent1 3 3 2 2 5 5 2" xfId="24232" xr:uid="{136007D9-FD6D-47D4-ADDE-2E883D028A70}"/>
    <cellStyle name="20% - Accent1 3 3 2 2 5 5 2 2" xfId="24233" xr:uid="{536D8AAB-BE5E-4A8B-AE3C-9CBF50B16E16}"/>
    <cellStyle name="20% - Accent1 3 3 2 2 5 5 3" xfId="24234" xr:uid="{43F2FD70-F49E-42D4-9F47-1EE2A977A4F6}"/>
    <cellStyle name="20% - Accent1 3 3 2 2 5 6" xfId="24235" xr:uid="{8D735943-441A-455A-BB6A-499871244280}"/>
    <cellStyle name="20% - Accent1 3 3 2 2 5 6 2" xfId="24236" xr:uid="{0C50F161-58C2-456B-A124-2125B1A53322}"/>
    <cellStyle name="20% - Accent1 3 3 2 2 5 6 2 2" xfId="24237" xr:uid="{DB27E8BD-E3D9-4461-B5AD-F747B5297B13}"/>
    <cellStyle name="20% - Accent1 3 3 2 2 5 6 3" xfId="24238" xr:uid="{4AFBEEC6-F258-4654-B830-DFE3DA1055E6}"/>
    <cellStyle name="20% - Accent1 3 3 2 2 5 7" xfId="24239" xr:uid="{EDB8EE0D-4E9F-4F27-B907-4637BBF2169F}"/>
    <cellStyle name="20% - Accent1 3 3 2 2 5 7 2" xfId="24240" xr:uid="{A86B57B4-4469-44D5-958F-A12E5738D40C}"/>
    <cellStyle name="20% - Accent1 3 3 2 2 5 8" xfId="24241" xr:uid="{0C942F06-EFA8-47DE-95F8-1D6DFCEFC406}"/>
    <cellStyle name="20% - Accent1 3 3 2 2 5 8 2" xfId="24242" xr:uid="{D0E8E45A-1BCA-4697-92AE-044827E19EAE}"/>
    <cellStyle name="20% - Accent1 3 3 2 2 5 9" xfId="24243" xr:uid="{18C0720B-4F36-4AAB-B898-C8EBB2B74902}"/>
    <cellStyle name="20% - Accent1 3 3 2 2 6" xfId="24244" xr:uid="{AD0DCE87-74C7-480B-92CC-467E33FF76F6}"/>
    <cellStyle name="20% - Accent1 3 3 2 2 6 2" xfId="24245" xr:uid="{7E6E6E05-4511-4ED3-AB0A-9472405CDAF6}"/>
    <cellStyle name="20% - Accent1 3 3 2 2 6 2 2" xfId="24246" xr:uid="{2D54CC8C-2DA7-4826-B3E8-3E60EEF3FA47}"/>
    <cellStyle name="20% - Accent1 3 3 2 2 6 2 2 2" xfId="24247" xr:uid="{E90B6A1B-0DBB-4FC7-979D-BD89A2CA36E2}"/>
    <cellStyle name="20% - Accent1 3 3 2 2 6 2 2 2 2" xfId="24248" xr:uid="{E6846A41-D29B-406C-94BB-D159F9F87AD5}"/>
    <cellStyle name="20% - Accent1 3 3 2 2 6 2 2 3" xfId="24249" xr:uid="{CCF5E1A0-49C4-4400-8F78-372717F5F306}"/>
    <cellStyle name="20% - Accent1 3 3 2 2 6 2 3" xfId="24250" xr:uid="{A47CD31C-5572-4F07-A97F-23F2F13AE6CE}"/>
    <cellStyle name="20% - Accent1 3 3 2 2 6 2 3 2" xfId="24251" xr:uid="{02F1D581-2893-4AB1-82D9-2132B6ECA145}"/>
    <cellStyle name="20% - Accent1 3 3 2 2 6 2 4" xfId="24252" xr:uid="{9CADCE4B-0393-4900-8A14-E98A899FE77D}"/>
    <cellStyle name="20% - Accent1 3 3 2 2 6 3" xfId="24253" xr:uid="{63725E39-E6CE-46E7-8CE3-8723AFC4FB0F}"/>
    <cellStyle name="20% - Accent1 3 3 2 2 6 3 2" xfId="24254" xr:uid="{75B63CD0-FBAC-4633-B90B-411945C696FF}"/>
    <cellStyle name="20% - Accent1 3 3 2 2 6 3 2 2" xfId="24255" xr:uid="{29274D93-96C0-47B5-903C-1621D7B732E7}"/>
    <cellStyle name="20% - Accent1 3 3 2 2 6 3 2 2 2" xfId="24256" xr:uid="{E85E87F5-03A7-48CE-AA5B-CCBF2C049CE8}"/>
    <cellStyle name="20% - Accent1 3 3 2 2 6 3 2 3" xfId="24257" xr:uid="{C3F83742-0D71-4DE6-B708-9B917173CCA5}"/>
    <cellStyle name="20% - Accent1 3 3 2 2 6 3 3" xfId="24258" xr:uid="{9D644A26-B030-4630-8075-2ACBFEB5851D}"/>
    <cellStyle name="20% - Accent1 3 3 2 2 6 3 3 2" xfId="24259" xr:uid="{EBB53E49-14F6-46AD-8E19-86FCBBE5DC18}"/>
    <cellStyle name="20% - Accent1 3 3 2 2 6 3 4" xfId="24260" xr:uid="{008FA803-5A95-44D5-8CC5-5942B9174238}"/>
    <cellStyle name="20% - Accent1 3 3 2 2 6 4" xfId="24261" xr:uid="{7415A5CF-BD2A-4714-8FB2-B269543C7EB6}"/>
    <cellStyle name="20% - Accent1 3 3 2 2 6 4 2" xfId="24262" xr:uid="{9E44F331-BB0F-4665-A50F-A426B8BDFBEF}"/>
    <cellStyle name="20% - Accent1 3 3 2 2 6 4 2 2" xfId="24263" xr:uid="{B86F0162-7FCC-4EC6-B210-7B63F0229DC2}"/>
    <cellStyle name="20% - Accent1 3 3 2 2 6 4 2 2 2" xfId="24264" xr:uid="{5264A00C-39D0-4B8A-961B-226B52FE0D91}"/>
    <cellStyle name="20% - Accent1 3 3 2 2 6 4 2 3" xfId="24265" xr:uid="{B240BDFD-B11A-4338-B04B-6830D33A3CC5}"/>
    <cellStyle name="20% - Accent1 3 3 2 2 6 4 3" xfId="24266" xr:uid="{B05EE58C-D32D-4033-8108-C756F5780E62}"/>
    <cellStyle name="20% - Accent1 3 3 2 2 6 4 3 2" xfId="24267" xr:uid="{4B5F7ECB-AD0A-46AA-A2A6-62D581430106}"/>
    <cellStyle name="20% - Accent1 3 3 2 2 6 4 4" xfId="24268" xr:uid="{F4A39EA8-FA79-41DF-8DB5-EBA855474FC7}"/>
    <cellStyle name="20% - Accent1 3 3 2 2 6 5" xfId="24269" xr:uid="{8BCF62D3-D70A-4418-AF41-F8EC30FD494B}"/>
    <cellStyle name="20% - Accent1 3 3 2 2 6 5 2" xfId="24270" xr:uid="{EEF2E3A2-95F3-4F7D-A6F7-54B2CF812E87}"/>
    <cellStyle name="20% - Accent1 3 3 2 2 6 5 2 2" xfId="24271" xr:uid="{75572205-FC87-40D1-8419-27958D98AC8B}"/>
    <cellStyle name="20% - Accent1 3 3 2 2 6 5 3" xfId="24272" xr:uid="{F312723B-A77A-4121-A560-F452EEFC7F4E}"/>
    <cellStyle name="20% - Accent1 3 3 2 2 6 6" xfId="24273" xr:uid="{AF1ABC3C-9CBA-4D2A-A530-94E4AB81A097}"/>
    <cellStyle name="20% - Accent1 3 3 2 2 6 6 2" xfId="24274" xr:uid="{1BC74216-FEA3-4EE3-BB68-DA31CB306E15}"/>
    <cellStyle name="20% - Accent1 3 3 2 2 6 6 2 2" xfId="24275" xr:uid="{555A5A1E-FEB6-4DDD-82F2-C9257071C8C0}"/>
    <cellStyle name="20% - Accent1 3 3 2 2 6 6 3" xfId="24276" xr:uid="{0C07D159-AE46-49D5-A10E-5950C82C90C2}"/>
    <cellStyle name="20% - Accent1 3 3 2 2 6 7" xfId="24277" xr:uid="{D40A976C-6B1E-414F-9FC5-8F6463B5E2A6}"/>
    <cellStyle name="20% - Accent1 3 3 2 2 6 7 2" xfId="24278" xr:uid="{F063E9A9-7022-4836-91A6-B9C23606D3F5}"/>
    <cellStyle name="20% - Accent1 3 3 2 2 6 8" xfId="24279" xr:uid="{29AD6C8F-95E3-473E-AA21-331230FA63DF}"/>
    <cellStyle name="20% - Accent1 3 3 2 2 6 8 2" xfId="24280" xr:uid="{86D666C9-5D92-40F8-AA23-68266E506A06}"/>
    <cellStyle name="20% - Accent1 3 3 2 2 6 9" xfId="24281" xr:uid="{9762702C-F45B-482A-85C9-F697EBC5E267}"/>
    <cellStyle name="20% - Accent1 3 3 2 2 7" xfId="24282" xr:uid="{3B025A7A-2690-469C-B29C-E9C1A8136D6E}"/>
    <cellStyle name="20% - Accent1 3 3 2 2 7 2" xfId="24283" xr:uid="{774F6594-E077-4205-8918-C8FA4F41F301}"/>
    <cellStyle name="20% - Accent1 3 3 2 2 7 2 2" xfId="24284" xr:uid="{41D7EC67-0908-45DC-A3EF-C3F11F0DA283}"/>
    <cellStyle name="20% - Accent1 3 3 2 2 7 2 2 2" xfId="24285" xr:uid="{AD122E32-78D8-4013-88BF-05284774580C}"/>
    <cellStyle name="20% - Accent1 3 3 2 2 7 2 3" xfId="24286" xr:uid="{68AFC36B-2511-416A-AAEF-086F95D1A2F4}"/>
    <cellStyle name="20% - Accent1 3 3 2 2 7 3" xfId="24287" xr:uid="{BCC0D63E-DF93-43E4-858B-02E49DA8DA6E}"/>
    <cellStyle name="20% - Accent1 3 3 2 2 7 3 2" xfId="24288" xr:uid="{8B4FA665-4801-4EB1-BCEC-DD10F9B8A663}"/>
    <cellStyle name="20% - Accent1 3 3 2 2 7 4" xfId="24289" xr:uid="{6E06E207-D184-4DB7-9C72-13737848FD50}"/>
    <cellStyle name="20% - Accent1 3 3 2 2 8" xfId="24290" xr:uid="{7894C55D-43D6-4611-BDB1-68A6F720E57A}"/>
    <cellStyle name="20% - Accent1 3 3 2 2 8 2" xfId="24291" xr:uid="{00003779-E643-4829-A820-3AC029F247C5}"/>
    <cellStyle name="20% - Accent1 3 3 2 2 8 2 2" xfId="24292" xr:uid="{E4BCB739-E139-4F70-BE0F-5BDB5D91002A}"/>
    <cellStyle name="20% - Accent1 3 3 2 2 8 2 2 2" xfId="24293" xr:uid="{52EC1EF7-6109-4E78-ADB5-88ACD698837C}"/>
    <cellStyle name="20% - Accent1 3 3 2 2 8 2 3" xfId="24294" xr:uid="{F2388ED5-8B32-4C09-A65F-3DD3532C9113}"/>
    <cellStyle name="20% - Accent1 3 3 2 2 8 3" xfId="24295" xr:uid="{08ECD1F5-90DC-4FEA-9C58-A01D732DA108}"/>
    <cellStyle name="20% - Accent1 3 3 2 2 8 3 2" xfId="24296" xr:uid="{3CCA07F5-EAA7-4AAC-B3BB-616707BF7214}"/>
    <cellStyle name="20% - Accent1 3 3 2 2 8 4" xfId="24297" xr:uid="{EA5AE0AC-BF45-4794-8B99-7E2439C7B5C4}"/>
    <cellStyle name="20% - Accent1 3 3 2 2 9" xfId="24298" xr:uid="{ED02D579-4E73-4131-89EE-FF497261E44B}"/>
    <cellStyle name="20% - Accent1 3 3 2 2 9 2" xfId="24299" xr:uid="{89B04121-2BF4-43A3-83A2-280E14E37B17}"/>
    <cellStyle name="20% - Accent1 3 3 2 2 9 2 2" xfId="24300" xr:uid="{451D6672-64CE-4D24-ABFB-1964FF5D9D54}"/>
    <cellStyle name="20% - Accent1 3 3 2 2 9 2 2 2" xfId="24301" xr:uid="{12FDA796-B84F-4465-9005-DCA14DE7C031}"/>
    <cellStyle name="20% - Accent1 3 3 2 2 9 2 3" xfId="24302" xr:uid="{7158470F-9B3B-478F-9DB9-4252E49FFF6D}"/>
    <cellStyle name="20% - Accent1 3 3 2 2 9 3" xfId="24303" xr:uid="{FBAFF385-60C1-4E09-BF1B-49EFEEAC4DA1}"/>
    <cellStyle name="20% - Accent1 3 3 2 2 9 3 2" xfId="24304" xr:uid="{39690590-2AEA-4889-BDBF-48A5ABD9C0BB}"/>
    <cellStyle name="20% - Accent1 3 3 2 2 9 4" xfId="24305" xr:uid="{05B832E6-FEDD-4502-8D60-31EB9FD43308}"/>
    <cellStyle name="20% - Accent1 3 3 2 3" xfId="24306" xr:uid="{AC0398AE-1520-45C1-8177-3F18F3399500}"/>
    <cellStyle name="20% - Accent1 3 3 2 3 10" xfId="24307" xr:uid="{C0474EF2-B653-42CE-9E16-20056A1A7342}"/>
    <cellStyle name="20% - Accent1 3 3 2 3 10 2" xfId="24308" xr:uid="{20F071A6-A903-439D-9175-E9443108ACB5}"/>
    <cellStyle name="20% - Accent1 3 3 2 3 11" xfId="24309" xr:uid="{DA99A4FF-3E09-4306-BE82-D58C3A2B5F31}"/>
    <cellStyle name="20% - Accent1 3 3 2 3 2" xfId="24310" xr:uid="{0FC3E6BA-CEB0-4A49-B6BB-CACDAC6E644A}"/>
    <cellStyle name="20% - Accent1 3 3 2 3 2 2" xfId="24311" xr:uid="{CB5D1CC1-77AE-4CE6-9B70-44D6EBEEB2E5}"/>
    <cellStyle name="20% - Accent1 3 3 2 3 2 2 2" xfId="24312" xr:uid="{0FA54E7B-D5DB-4237-81DA-A61877AB2D7F}"/>
    <cellStyle name="20% - Accent1 3 3 2 3 2 2 2 2" xfId="24313" xr:uid="{FED77730-FDA2-4810-89AC-F9DE00BF0F30}"/>
    <cellStyle name="20% - Accent1 3 3 2 3 2 2 2 2 2" xfId="24314" xr:uid="{05D7D1E1-AC0F-4EA1-A09F-E4ED8199F9B9}"/>
    <cellStyle name="20% - Accent1 3 3 2 3 2 2 2 3" xfId="24315" xr:uid="{871DAF56-66C1-4F71-BC6E-B50F8F878581}"/>
    <cellStyle name="20% - Accent1 3 3 2 3 2 2 3" xfId="24316" xr:uid="{E4F7FB46-44DB-4F0B-9A4C-59CE74701684}"/>
    <cellStyle name="20% - Accent1 3 3 2 3 2 2 3 2" xfId="24317" xr:uid="{131628D8-79F6-413C-B78B-EA5D34FDCB46}"/>
    <cellStyle name="20% - Accent1 3 3 2 3 2 2 4" xfId="24318" xr:uid="{89762608-11D7-4C43-809E-CA528C3745B6}"/>
    <cellStyle name="20% - Accent1 3 3 2 3 2 3" xfId="24319" xr:uid="{2A2594BD-9032-490C-8232-2A76D52D87E6}"/>
    <cellStyle name="20% - Accent1 3 3 2 3 2 3 2" xfId="24320" xr:uid="{07E7F6E5-44D4-43A3-9E58-BA98DE891BAA}"/>
    <cellStyle name="20% - Accent1 3 3 2 3 2 3 2 2" xfId="24321" xr:uid="{FA6225E9-8766-42E5-AE0C-DFB383AA6A15}"/>
    <cellStyle name="20% - Accent1 3 3 2 3 2 3 2 2 2" xfId="24322" xr:uid="{F4771600-8386-4D14-A325-071A224ED7B8}"/>
    <cellStyle name="20% - Accent1 3 3 2 3 2 3 2 3" xfId="24323" xr:uid="{24EE9D64-7A1A-47B8-8D56-DD342088CC78}"/>
    <cellStyle name="20% - Accent1 3 3 2 3 2 3 3" xfId="24324" xr:uid="{1DF5B7D9-013D-44E3-870C-EDDF119FCDA0}"/>
    <cellStyle name="20% - Accent1 3 3 2 3 2 3 3 2" xfId="24325" xr:uid="{201EEB2F-A403-480C-B2FC-E2A35A9B3059}"/>
    <cellStyle name="20% - Accent1 3 3 2 3 2 3 4" xfId="24326" xr:uid="{0DA7431D-4BD8-46B1-8BFE-88E488E28B67}"/>
    <cellStyle name="20% - Accent1 3 3 2 3 2 4" xfId="24327" xr:uid="{7F591183-C1D6-4BA1-A8E0-443085A748CD}"/>
    <cellStyle name="20% - Accent1 3 3 2 3 2 4 2" xfId="24328" xr:uid="{3AB42F23-DD56-44F3-8E09-DC58FFAA668E}"/>
    <cellStyle name="20% - Accent1 3 3 2 3 2 4 2 2" xfId="24329" xr:uid="{2920E053-8D93-42F9-A9D6-646305D16A1B}"/>
    <cellStyle name="20% - Accent1 3 3 2 3 2 4 2 2 2" xfId="24330" xr:uid="{83730F08-EB59-49A7-9219-C49357C3AB7C}"/>
    <cellStyle name="20% - Accent1 3 3 2 3 2 4 2 3" xfId="24331" xr:uid="{A5E511A1-4363-4D36-908E-D58FC8D6F1D9}"/>
    <cellStyle name="20% - Accent1 3 3 2 3 2 4 3" xfId="24332" xr:uid="{91C2299E-9056-496E-B7C4-4A7E87437AF1}"/>
    <cellStyle name="20% - Accent1 3 3 2 3 2 4 3 2" xfId="24333" xr:uid="{90F56463-D415-404C-BF4D-7F0325E8EA0E}"/>
    <cellStyle name="20% - Accent1 3 3 2 3 2 4 4" xfId="24334" xr:uid="{82D96E06-B6C5-4DFA-8BFE-DC5F627531C4}"/>
    <cellStyle name="20% - Accent1 3 3 2 3 2 5" xfId="24335" xr:uid="{D3C76446-92CD-4C4C-8D67-D591D092207F}"/>
    <cellStyle name="20% - Accent1 3 3 2 3 2 5 2" xfId="24336" xr:uid="{895FDECC-7B4A-42D8-AFB4-13B329F9E7EB}"/>
    <cellStyle name="20% - Accent1 3 3 2 3 2 5 2 2" xfId="24337" xr:uid="{FD727D92-43CD-468E-8349-62696E08B6E1}"/>
    <cellStyle name="20% - Accent1 3 3 2 3 2 5 3" xfId="24338" xr:uid="{EF40D6D4-7278-406C-8E1B-0FDB522E7BC7}"/>
    <cellStyle name="20% - Accent1 3 3 2 3 2 6" xfId="24339" xr:uid="{A0A1050B-4E3A-4415-9CC9-96DB67673BE0}"/>
    <cellStyle name="20% - Accent1 3 3 2 3 2 6 2" xfId="24340" xr:uid="{A1FC67BB-2540-4B0E-A589-36D34C1DDDE6}"/>
    <cellStyle name="20% - Accent1 3 3 2 3 2 6 2 2" xfId="24341" xr:uid="{C8DD0980-A76D-4EA3-99B2-3804BD7FF5EA}"/>
    <cellStyle name="20% - Accent1 3 3 2 3 2 6 3" xfId="24342" xr:uid="{32D3368D-DFBE-4D49-A1EC-BC3AFE37F593}"/>
    <cellStyle name="20% - Accent1 3 3 2 3 2 7" xfId="24343" xr:uid="{317B569C-7FC2-499B-8464-4F6FE84CD888}"/>
    <cellStyle name="20% - Accent1 3 3 2 3 2 7 2" xfId="24344" xr:uid="{354B8FA3-2BE4-41BB-88F1-FEE4186F211F}"/>
    <cellStyle name="20% - Accent1 3 3 2 3 2 8" xfId="24345" xr:uid="{077ED5CD-842E-4E6A-AD5D-972E76010745}"/>
    <cellStyle name="20% - Accent1 3 3 2 3 2 8 2" xfId="24346" xr:uid="{CA928A25-7FEB-4888-98AA-1035A2FB46FC}"/>
    <cellStyle name="20% - Accent1 3 3 2 3 2 9" xfId="24347" xr:uid="{557E93DA-6364-42A6-B7D0-4F7FBD95D611}"/>
    <cellStyle name="20% - Accent1 3 3 2 3 3" xfId="24348" xr:uid="{8681682D-6FE9-4EEE-BCD5-CB447A3DCC17}"/>
    <cellStyle name="20% - Accent1 3 3 2 3 3 2" xfId="24349" xr:uid="{53D0DD93-7D5A-4347-B9E8-4A35EBD0A3D0}"/>
    <cellStyle name="20% - Accent1 3 3 2 3 3 2 2" xfId="24350" xr:uid="{F56B09C7-C786-4B17-B5D6-E7F13576B135}"/>
    <cellStyle name="20% - Accent1 3 3 2 3 3 2 2 2" xfId="24351" xr:uid="{56929AFF-32F8-430F-A3CF-9C56C2DA9348}"/>
    <cellStyle name="20% - Accent1 3 3 2 3 3 2 2 2 2" xfId="24352" xr:uid="{816162D1-5F10-47BC-B719-FB7A887DD5B1}"/>
    <cellStyle name="20% - Accent1 3 3 2 3 3 2 2 3" xfId="24353" xr:uid="{8505C91C-2531-46AC-841D-98B6B21FE977}"/>
    <cellStyle name="20% - Accent1 3 3 2 3 3 2 3" xfId="24354" xr:uid="{7FBC8BDE-02A6-44ED-A257-4F9AB10DC3B2}"/>
    <cellStyle name="20% - Accent1 3 3 2 3 3 2 3 2" xfId="24355" xr:uid="{92BC7E6E-CBC7-41B8-9888-DECE368495A4}"/>
    <cellStyle name="20% - Accent1 3 3 2 3 3 2 4" xfId="24356" xr:uid="{1A4867C8-7AB4-4A4C-BD5E-12195B0CB304}"/>
    <cellStyle name="20% - Accent1 3 3 2 3 3 3" xfId="24357" xr:uid="{A25AC7DA-A1D0-4014-B873-A2557ECE3488}"/>
    <cellStyle name="20% - Accent1 3 3 2 3 3 3 2" xfId="24358" xr:uid="{1A8735E8-64BC-4D12-9E4C-3F856D6BF0A2}"/>
    <cellStyle name="20% - Accent1 3 3 2 3 3 3 2 2" xfId="24359" xr:uid="{F3486B2C-619F-427B-AEB7-1941778DC803}"/>
    <cellStyle name="20% - Accent1 3 3 2 3 3 3 2 2 2" xfId="24360" xr:uid="{1D036892-AA09-4061-8A8D-F7D183CC37CF}"/>
    <cellStyle name="20% - Accent1 3 3 2 3 3 3 2 3" xfId="24361" xr:uid="{9B5018B4-3F36-443A-B849-65E24A6B84F0}"/>
    <cellStyle name="20% - Accent1 3 3 2 3 3 3 3" xfId="24362" xr:uid="{DBFCADC5-5048-4C0E-943D-700EA0C93DEA}"/>
    <cellStyle name="20% - Accent1 3 3 2 3 3 3 3 2" xfId="24363" xr:uid="{F9A017A0-1487-474A-A583-CA750C486ED6}"/>
    <cellStyle name="20% - Accent1 3 3 2 3 3 3 4" xfId="24364" xr:uid="{B23CFD9F-60F3-4418-B322-01E0E67533AB}"/>
    <cellStyle name="20% - Accent1 3 3 2 3 3 4" xfId="24365" xr:uid="{1EE5B0A6-830E-4904-9BFF-BE1551F5244C}"/>
    <cellStyle name="20% - Accent1 3 3 2 3 3 4 2" xfId="24366" xr:uid="{2292D233-51F1-401B-8713-D05F85DEC9AC}"/>
    <cellStyle name="20% - Accent1 3 3 2 3 3 4 2 2" xfId="24367" xr:uid="{4C2484C6-4537-431C-959A-32D6C7EB62C8}"/>
    <cellStyle name="20% - Accent1 3 3 2 3 3 4 2 2 2" xfId="24368" xr:uid="{416761BF-CDED-4604-82D7-B13E6B601FD9}"/>
    <cellStyle name="20% - Accent1 3 3 2 3 3 4 2 3" xfId="24369" xr:uid="{2F7CF174-973C-4D00-853A-9357F27C2D5D}"/>
    <cellStyle name="20% - Accent1 3 3 2 3 3 4 3" xfId="24370" xr:uid="{5A1DCA09-CEAD-4B13-8497-7864297DF55C}"/>
    <cellStyle name="20% - Accent1 3 3 2 3 3 4 3 2" xfId="24371" xr:uid="{16F16018-8BF0-447F-AC37-9AAFE8F06330}"/>
    <cellStyle name="20% - Accent1 3 3 2 3 3 4 4" xfId="24372" xr:uid="{2158E499-F171-46F1-A953-2C7102135D8F}"/>
    <cellStyle name="20% - Accent1 3 3 2 3 3 5" xfId="24373" xr:uid="{F0DAD9F4-77A7-4639-8D03-E2B11E74DC77}"/>
    <cellStyle name="20% - Accent1 3 3 2 3 3 5 2" xfId="24374" xr:uid="{24C838BD-FC07-4795-9EDF-F28942AD6169}"/>
    <cellStyle name="20% - Accent1 3 3 2 3 3 5 2 2" xfId="24375" xr:uid="{0F189D31-081C-4877-B891-6727EDCFEAC5}"/>
    <cellStyle name="20% - Accent1 3 3 2 3 3 5 3" xfId="24376" xr:uid="{4A565314-CE6F-4FE4-AE0D-0F86E40E40AF}"/>
    <cellStyle name="20% - Accent1 3 3 2 3 3 6" xfId="24377" xr:uid="{340AF542-3EFC-48CB-A8DC-B9D382DFF4F4}"/>
    <cellStyle name="20% - Accent1 3 3 2 3 3 6 2" xfId="24378" xr:uid="{9EA331F7-DC38-426D-8954-5E1050E5E95E}"/>
    <cellStyle name="20% - Accent1 3 3 2 3 3 6 2 2" xfId="24379" xr:uid="{ABEE4567-F60A-44A7-AF17-0D974306994B}"/>
    <cellStyle name="20% - Accent1 3 3 2 3 3 6 3" xfId="24380" xr:uid="{1BA298D5-51E8-4A60-927A-DACA62D2BFF8}"/>
    <cellStyle name="20% - Accent1 3 3 2 3 3 7" xfId="24381" xr:uid="{1FB62B34-3A94-427E-B841-69BCBE00BE6F}"/>
    <cellStyle name="20% - Accent1 3 3 2 3 3 7 2" xfId="24382" xr:uid="{6CA80CFF-8345-48E8-A3C3-825E1BBBD8DC}"/>
    <cellStyle name="20% - Accent1 3 3 2 3 3 8" xfId="24383" xr:uid="{A2BE39D5-9849-4D67-9A14-D1220B486994}"/>
    <cellStyle name="20% - Accent1 3 3 2 3 3 8 2" xfId="24384" xr:uid="{9A26EFAF-0B12-44B2-B0DD-0D2270ED6F2B}"/>
    <cellStyle name="20% - Accent1 3 3 2 3 3 9" xfId="24385" xr:uid="{2AF50497-3FFA-4870-8C04-F14749407EEB}"/>
    <cellStyle name="20% - Accent1 3 3 2 3 4" xfId="24386" xr:uid="{3A68757D-940E-44EF-8768-9A373BA3CD58}"/>
    <cellStyle name="20% - Accent1 3 3 2 3 4 2" xfId="24387" xr:uid="{81FB0088-677A-46BB-9816-0BF92654DBB2}"/>
    <cellStyle name="20% - Accent1 3 3 2 3 4 2 2" xfId="24388" xr:uid="{3E6A4EC3-11E6-46C1-B5EA-3A3F6556B976}"/>
    <cellStyle name="20% - Accent1 3 3 2 3 4 2 2 2" xfId="24389" xr:uid="{DD304DB1-CFC3-4762-8C6B-201FEFB09C93}"/>
    <cellStyle name="20% - Accent1 3 3 2 3 4 2 3" xfId="24390" xr:uid="{60195C9B-8DF0-4E7D-9796-AE3035478048}"/>
    <cellStyle name="20% - Accent1 3 3 2 3 4 3" xfId="24391" xr:uid="{87BFD217-EF12-43CC-B3DC-C4835B71D132}"/>
    <cellStyle name="20% - Accent1 3 3 2 3 4 3 2" xfId="24392" xr:uid="{98E91187-1E92-4930-A94D-712A40885F7F}"/>
    <cellStyle name="20% - Accent1 3 3 2 3 4 4" xfId="24393" xr:uid="{B7A86513-18AE-49FD-8511-F65554CAEBB3}"/>
    <cellStyle name="20% - Accent1 3 3 2 3 5" xfId="24394" xr:uid="{EC035F07-A200-438E-8966-277860FEB7E9}"/>
    <cellStyle name="20% - Accent1 3 3 2 3 5 2" xfId="24395" xr:uid="{1B96F9A2-350C-45DB-8DD9-6DE89DE18D00}"/>
    <cellStyle name="20% - Accent1 3 3 2 3 5 2 2" xfId="24396" xr:uid="{5E857303-A059-4213-9ABC-9C53668EA5EB}"/>
    <cellStyle name="20% - Accent1 3 3 2 3 5 2 2 2" xfId="24397" xr:uid="{53DFDDEB-D933-47F6-AE2E-A859BE89527D}"/>
    <cellStyle name="20% - Accent1 3 3 2 3 5 2 3" xfId="24398" xr:uid="{73DD4FE3-8048-413D-8FE1-040D8B0907AC}"/>
    <cellStyle name="20% - Accent1 3 3 2 3 5 3" xfId="24399" xr:uid="{FC9AE5CA-E0B1-48BE-BA3A-64F14B7E8DEF}"/>
    <cellStyle name="20% - Accent1 3 3 2 3 5 3 2" xfId="24400" xr:uid="{BA0B5619-4172-424B-82C9-249662F283E2}"/>
    <cellStyle name="20% - Accent1 3 3 2 3 5 4" xfId="24401" xr:uid="{0A2F5B2A-EA60-4AD8-9DB9-25E62B5AB395}"/>
    <cellStyle name="20% - Accent1 3 3 2 3 6" xfId="24402" xr:uid="{7E96DE55-F2D3-4725-A3B2-AEF4646D4B9F}"/>
    <cellStyle name="20% - Accent1 3 3 2 3 6 2" xfId="24403" xr:uid="{C1798B45-AA48-49F5-9039-1862BD663C84}"/>
    <cellStyle name="20% - Accent1 3 3 2 3 6 2 2" xfId="24404" xr:uid="{F0249B8D-F8F9-4DE4-86C6-E50B39AF5E14}"/>
    <cellStyle name="20% - Accent1 3 3 2 3 6 2 2 2" xfId="24405" xr:uid="{3CA61D34-5240-4668-AB43-33634150DAA6}"/>
    <cellStyle name="20% - Accent1 3 3 2 3 6 2 3" xfId="24406" xr:uid="{077A3E5B-7E8C-460F-AEEC-1F2DEF208AC0}"/>
    <cellStyle name="20% - Accent1 3 3 2 3 6 3" xfId="24407" xr:uid="{3730D53D-8AF6-48C8-9550-0795B01128C0}"/>
    <cellStyle name="20% - Accent1 3 3 2 3 6 3 2" xfId="24408" xr:uid="{BF79EDB3-4045-45A3-82B1-6CC4809A62E0}"/>
    <cellStyle name="20% - Accent1 3 3 2 3 6 4" xfId="24409" xr:uid="{1C52A383-B51F-4A39-8A2F-17E5F4D58149}"/>
    <cellStyle name="20% - Accent1 3 3 2 3 7" xfId="24410" xr:uid="{9A0A41CA-49AF-4984-831B-D63968967280}"/>
    <cellStyle name="20% - Accent1 3 3 2 3 7 2" xfId="24411" xr:uid="{6BEB84A0-FFCD-4BF3-B812-4838BE12BF22}"/>
    <cellStyle name="20% - Accent1 3 3 2 3 7 2 2" xfId="24412" xr:uid="{2F4E4345-5F4B-4248-B410-340F8E770854}"/>
    <cellStyle name="20% - Accent1 3 3 2 3 7 3" xfId="24413" xr:uid="{43175DDA-DE82-4F88-9069-C3A4A0054023}"/>
    <cellStyle name="20% - Accent1 3 3 2 3 8" xfId="24414" xr:uid="{9343DE13-117E-4529-BA4A-94C84A55D319}"/>
    <cellStyle name="20% - Accent1 3 3 2 3 8 2" xfId="24415" xr:uid="{A3BFDBD3-ABB9-48F3-8729-4C1089B8B759}"/>
    <cellStyle name="20% - Accent1 3 3 2 3 8 2 2" xfId="24416" xr:uid="{38C7E4CF-FBB3-4572-AE1B-45E60BB4F3EB}"/>
    <cellStyle name="20% - Accent1 3 3 2 3 8 3" xfId="24417" xr:uid="{25B9D3EE-B799-4D38-BEE3-CF7E3B026C9D}"/>
    <cellStyle name="20% - Accent1 3 3 2 3 9" xfId="24418" xr:uid="{0E7F0C75-7A83-4DEC-8692-7C658725A943}"/>
    <cellStyle name="20% - Accent1 3 3 2 3 9 2" xfId="24419" xr:uid="{DE996480-3339-4833-85E8-9AFFE7BD2E23}"/>
    <cellStyle name="20% - Accent1 3 3 2 4" xfId="24420" xr:uid="{765A8A28-E5CB-4D00-ADEF-BE26082D7776}"/>
    <cellStyle name="20% - Accent1 3 3 2 4 10" xfId="24421" xr:uid="{76825685-49DC-4620-8E79-11765287C41C}"/>
    <cellStyle name="20% - Accent1 3 3 2 4 10 2" xfId="24422" xr:uid="{E20D8AB5-0635-46AD-80E1-597246B610DB}"/>
    <cellStyle name="20% - Accent1 3 3 2 4 11" xfId="24423" xr:uid="{ACB713F1-5841-4D56-A3C4-75FC74066E3B}"/>
    <cellStyle name="20% - Accent1 3 3 2 4 2" xfId="24424" xr:uid="{262D447E-3E46-486D-AAF5-2CE558E4E706}"/>
    <cellStyle name="20% - Accent1 3 3 2 4 2 2" xfId="24425" xr:uid="{BA240484-BA3F-46E1-A42D-1C0115B11BBE}"/>
    <cellStyle name="20% - Accent1 3 3 2 4 2 2 2" xfId="24426" xr:uid="{955D65F1-3F55-481F-B454-B12701AFA80C}"/>
    <cellStyle name="20% - Accent1 3 3 2 4 2 2 2 2" xfId="24427" xr:uid="{976E9887-A2DA-48A2-B2EB-A81A29F2BF03}"/>
    <cellStyle name="20% - Accent1 3 3 2 4 2 2 2 2 2" xfId="24428" xr:uid="{66E218BC-E2F3-480A-95B2-B45FEFFE122D}"/>
    <cellStyle name="20% - Accent1 3 3 2 4 2 2 2 3" xfId="24429" xr:uid="{54C6273A-E6BF-4AA3-975D-FA0B4881C767}"/>
    <cellStyle name="20% - Accent1 3 3 2 4 2 2 3" xfId="24430" xr:uid="{1AE6109B-D374-4A2D-883E-42FFFE84D816}"/>
    <cellStyle name="20% - Accent1 3 3 2 4 2 2 3 2" xfId="24431" xr:uid="{608343C5-9B52-45E6-B138-8B79E9CB4055}"/>
    <cellStyle name="20% - Accent1 3 3 2 4 2 2 4" xfId="24432" xr:uid="{AE19294B-B2CC-4777-A5AF-D8E93F358EBF}"/>
    <cellStyle name="20% - Accent1 3 3 2 4 2 3" xfId="24433" xr:uid="{C2DE8D09-6A73-43ED-BE5A-03225E7BED1C}"/>
    <cellStyle name="20% - Accent1 3 3 2 4 2 3 2" xfId="24434" xr:uid="{66E7B136-DB2D-4B1B-A2B5-EE892D5102A6}"/>
    <cellStyle name="20% - Accent1 3 3 2 4 2 3 2 2" xfId="24435" xr:uid="{49E45AB6-3FDF-4831-A952-07845C63A1C9}"/>
    <cellStyle name="20% - Accent1 3 3 2 4 2 3 2 2 2" xfId="24436" xr:uid="{A00DA16B-CD87-4870-8D9B-9E7BD6E6B71D}"/>
    <cellStyle name="20% - Accent1 3 3 2 4 2 3 2 3" xfId="24437" xr:uid="{0C55C1E8-5894-40BA-9E1D-F381FC540764}"/>
    <cellStyle name="20% - Accent1 3 3 2 4 2 3 3" xfId="24438" xr:uid="{4FCB9F4A-EB7B-405F-B780-605225548E4D}"/>
    <cellStyle name="20% - Accent1 3 3 2 4 2 3 3 2" xfId="24439" xr:uid="{DB9633DE-A2ED-4AA3-942F-D3689DEDFC5D}"/>
    <cellStyle name="20% - Accent1 3 3 2 4 2 3 4" xfId="24440" xr:uid="{1A1D3800-D93F-4261-B037-81DA21E046DD}"/>
    <cellStyle name="20% - Accent1 3 3 2 4 2 4" xfId="24441" xr:uid="{A74531A7-8E3A-4607-AAAE-0645818D55CF}"/>
    <cellStyle name="20% - Accent1 3 3 2 4 2 4 2" xfId="24442" xr:uid="{573E5783-D201-4981-B2ED-B9D9765EFE87}"/>
    <cellStyle name="20% - Accent1 3 3 2 4 2 4 2 2" xfId="24443" xr:uid="{6877E8A6-A3AE-48D9-BCBF-B9E14F7D2753}"/>
    <cellStyle name="20% - Accent1 3 3 2 4 2 4 2 2 2" xfId="24444" xr:uid="{4FB569B6-6D71-435F-A9DF-B3959E18EA76}"/>
    <cellStyle name="20% - Accent1 3 3 2 4 2 4 2 3" xfId="24445" xr:uid="{6AC663B4-2A87-4117-AF75-93A9F4EF7776}"/>
    <cellStyle name="20% - Accent1 3 3 2 4 2 4 3" xfId="24446" xr:uid="{38FD06C0-AFEC-4CFF-A9F6-EB88B17B072D}"/>
    <cellStyle name="20% - Accent1 3 3 2 4 2 4 3 2" xfId="24447" xr:uid="{DB5C65CA-9EF2-4465-AABD-1EDF35355183}"/>
    <cellStyle name="20% - Accent1 3 3 2 4 2 4 4" xfId="24448" xr:uid="{B77D4148-7219-415C-8242-75F09274D5AD}"/>
    <cellStyle name="20% - Accent1 3 3 2 4 2 5" xfId="24449" xr:uid="{CC8AC7FC-34A2-4725-A428-87A06FABF065}"/>
    <cellStyle name="20% - Accent1 3 3 2 4 2 5 2" xfId="24450" xr:uid="{75FA8B48-C712-49B2-899A-1BC90CAD2E79}"/>
    <cellStyle name="20% - Accent1 3 3 2 4 2 5 2 2" xfId="24451" xr:uid="{56510003-DC63-428A-BDD2-CC2C9D8F32E8}"/>
    <cellStyle name="20% - Accent1 3 3 2 4 2 5 3" xfId="24452" xr:uid="{B3BB60CE-07CF-4831-87D2-CF9795267770}"/>
    <cellStyle name="20% - Accent1 3 3 2 4 2 6" xfId="24453" xr:uid="{178F88BB-9602-4EED-83B8-802B70C271A4}"/>
    <cellStyle name="20% - Accent1 3 3 2 4 2 6 2" xfId="24454" xr:uid="{E9A086AE-72F6-47D5-92CD-9674D8E472EE}"/>
    <cellStyle name="20% - Accent1 3 3 2 4 2 6 2 2" xfId="24455" xr:uid="{526A3657-B704-4C41-9CE8-DB1270408CD0}"/>
    <cellStyle name="20% - Accent1 3 3 2 4 2 6 3" xfId="24456" xr:uid="{1F436EA0-1057-47A5-9937-97FE9C13AE0A}"/>
    <cellStyle name="20% - Accent1 3 3 2 4 2 7" xfId="24457" xr:uid="{27AE2CCF-6AE1-4107-A17C-84032DD82C36}"/>
    <cellStyle name="20% - Accent1 3 3 2 4 2 7 2" xfId="24458" xr:uid="{C2FDF32E-2F80-4305-9F47-A8DB2CD7D26A}"/>
    <cellStyle name="20% - Accent1 3 3 2 4 2 8" xfId="24459" xr:uid="{17A968DA-1168-46E4-9DF6-8C9D8E5DC286}"/>
    <cellStyle name="20% - Accent1 3 3 2 4 2 8 2" xfId="24460" xr:uid="{FB1F04CD-DA2E-4BFB-B431-546281DB6481}"/>
    <cellStyle name="20% - Accent1 3 3 2 4 2 9" xfId="24461" xr:uid="{86EE66F1-7A91-4F4F-B09F-3A92C8722096}"/>
    <cellStyle name="20% - Accent1 3 3 2 4 3" xfId="24462" xr:uid="{2479A68E-A840-4FD2-A2FB-576610A7057A}"/>
    <cellStyle name="20% - Accent1 3 3 2 4 3 2" xfId="24463" xr:uid="{7E23AB32-881A-4A8E-BA62-D3DA0410F6EC}"/>
    <cellStyle name="20% - Accent1 3 3 2 4 3 2 2" xfId="24464" xr:uid="{18E531DF-F476-47BF-8069-459A9F02945F}"/>
    <cellStyle name="20% - Accent1 3 3 2 4 3 2 2 2" xfId="24465" xr:uid="{5E1354C1-33C9-4EC0-B097-51F805F31A73}"/>
    <cellStyle name="20% - Accent1 3 3 2 4 3 2 2 2 2" xfId="24466" xr:uid="{8EE81E00-CC07-4073-9E36-942E576535A6}"/>
    <cellStyle name="20% - Accent1 3 3 2 4 3 2 2 3" xfId="24467" xr:uid="{0685A592-8F86-44D1-9BD6-EA4506C542F7}"/>
    <cellStyle name="20% - Accent1 3 3 2 4 3 2 3" xfId="24468" xr:uid="{6EE74023-9064-4F34-870B-7AEEFCD91D9A}"/>
    <cellStyle name="20% - Accent1 3 3 2 4 3 2 3 2" xfId="24469" xr:uid="{D7AB5E1E-00CA-4C5E-8D79-80ABE15BCC1C}"/>
    <cellStyle name="20% - Accent1 3 3 2 4 3 2 4" xfId="24470" xr:uid="{80451DB5-2105-46E7-A7FE-1AA46CE65147}"/>
    <cellStyle name="20% - Accent1 3 3 2 4 3 3" xfId="24471" xr:uid="{B34A65E0-0033-4CB0-B6A3-1FB366243EDC}"/>
    <cellStyle name="20% - Accent1 3 3 2 4 3 3 2" xfId="24472" xr:uid="{69A3FB4A-B564-4481-8E31-208BB7B8DE65}"/>
    <cellStyle name="20% - Accent1 3 3 2 4 3 3 2 2" xfId="24473" xr:uid="{7D03073B-DC3C-4AF5-A87B-935E741CEB7C}"/>
    <cellStyle name="20% - Accent1 3 3 2 4 3 3 2 2 2" xfId="24474" xr:uid="{84A7EB89-16FE-46CD-867B-71668D88BA56}"/>
    <cellStyle name="20% - Accent1 3 3 2 4 3 3 2 3" xfId="24475" xr:uid="{5622EA17-4FDD-4CE1-8C6E-06993B8BE426}"/>
    <cellStyle name="20% - Accent1 3 3 2 4 3 3 3" xfId="24476" xr:uid="{6873081E-F3A2-41A4-A490-34A45C7F67AB}"/>
    <cellStyle name="20% - Accent1 3 3 2 4 3 3 3 2" xfId="24477" xr:uid="{C079604D-2C95-4851-AD74-E9CA18719B27}"/>
    <cellStyle name="20% - Accent1 3 3 2 4 3 3 4" xfId="24478" xr:uid="{F295CFF0-650C-4F25-8664-79C4543BF441}"/>
    <cellStyle name="20% - Accent1 3 3 2 4 3 4" xfId="24479" xr:uid="{5735C799-1CB5-4EED-9106-D044818C76E3}"/>
    <cellStyle name="20% - Accent1 3 3 2 4 3 4 2" xfId="24480" xr:uid="{3458AE46-C052-4212-BCA5-7AA4284B7986}"/>
    <cellStyle name="20% - Accent1 3 3 2 4 3 4 2 2" xfId="24481" xr:uid="{A3FE7BAB-343F-4F00-A93C-50BD5240B6AC}"/>
    <cellStyle name="20% - Accent1 3 3 2 4 3 4 2 2 2" xfId="24482" xr:uid="{BA893FF8-E83A-43C6-8115-ACC611998C5D}"/>
    <cellStyle name="20% - Accent1 3 3 2 4 3 4 2 3" xfId="24483" xr:uid="{480EFAC0-A370-4805-84B8-D0AE63A0C94E}"/>
    <cellStyle name="20% - Accent1 3 3 2 4 3 4 3" xfId="24484" xr:uid="{402FC33C-AC0E-4E0A-B1BB-5027102DE42E}"/>
    <cellStyle name="20% - Accent1 3 3 2 4 3 4 3 2" xfId="24485" xr:uid="{23E710EC-E7C5-471C-B95E-7816F6479FEA}"/>
    <cellStyle name="20% - Accent1 3 3 2 4 3 4 4" xfId="24486" xr:uid="{859C40FA-F508-48FE-BA2D-3F79B0697383}"/>
    <cellStyle name="20% - Accent1 3 3 2 4 3 5" xfId="24487" xr:uid="{09EAAFD9-B11F-424D-9090-3C8BBCB68A5B}"/>
    <cellStyle name="20% - Accent1 3 3 2 4 3 5 2" xfId="24488" xr:uid="{622380F4-E633-412B-83DC-18AFD8BC5FD0}"/>
    <cellStyle name="20% - Accent1 3 3 2 4 3 5 2 2" xfId="24489" xr:uid="{A3DE8254-5AF8-4705-906A-2A8A8971C2CF}"/>
    <cellStyle name="20% - Accent1 3 3 2 4 3 5 3" xfId="24490" xr:uid="{90FB0025-A409-4CB1-8B48-48458455D62F}"/>
    <cellStyle name="20% - Accent1 3 3 2 4 3 6" xfId="24491" xr:uid="{B249EB69-DFB5-4584-8455-1D395DA7E995}"/>
    <cellStyle name="20% - Accent1 3 3 2 4 3 6 2" xfId="24492" xr:uid="{DAB33F3C-873A-4696-880B-4EF3347D701E}"/>
    <cellStyle name="20% - Accent1 3 3 2 4 3 6 2 2" xfId="24493" xr:uid="{08D44A8F-1148-434B-A92D-DA7E4ABFABA9}"/>
    <cellStyle name="20% - Accent1 3 3 2 4 3 6 3" xfId="24494" xr:uid="{01BC1A46-3207-42D0-9849-F97138150912}"/>
    <cellStyle name="20% - Accent1 3 3 2 4 3 7" xfId="24495" xr:uid="{D204DD00-D080-4DD9-BD92-9339ADF53594}"/>
    <cellStyle name="20% - Accent1 3 3 2 4 3 7 2" xfId="24496" xr:uid="{C3196250-4DA7-4CA3-A33C-39ADBC338E9D}"/>
    <cellStyle name="20% - Accent1 3 3 2 4 3 8" xfId="24497" xr:uid="{81B7092C-3C91-4840-AFA9-4360050024DF}"/>
    <cellStyle name="20% - Accent1 3 3 2 4 3 8 2" xfId="24498" xr:uid="{4F0F6A92-D0C9-49DC-B9CB-A1CAFB6F55D6}"/>
    <cellStyle name="20% - Accent1 3 3 2 4 3 9" xfId="24499" xr:uid="{5DD60D8F-0FE7-4B5B-9FC7-D91009566CA6}"/>
    <cellStyle name="20% - Accent1 3 3 2 4 4" xfId="24500" xr:uid="{90E7A372-2FB2-4EE4-8C35-37682F317336}"/>
    <cellStyle name="20% - Accent1 3 3 2 4 4 2" xfId="24501" xr:uid="{EC10DE76-5E2B-41AF-83B5-C7E0A021A1E8}"/>
    <cellStyle name="20% - Accent1 3 3 2 4 4 2 2" xfId="24502" xr:uid="{1A7C3724-B2BA-48DA-BE1D-9881AE0DF56D}"/>
    <cellStyle name="20% - Accent1 3 3 2 4 4 2 2 2" xfId="24503" xr:uid="{15AE5446-BF30-44D2-B96A-9C541DC2B9BD}"/>
    <cellStyle name="20% - Accent1 3 3 2 4 4 2 3" xfId="24504" xr:uid="{B3AC9631-3924-4DD8-8F33-C60F374EEDB0}"/>
    <cellStyle name="20% - Accent1 3 3 2 4 4 3" xfId="24505" xr:uid="{5CB9042C-B484-4B1A-9685-C4CF4AA91FDD}"/>
    <cellStyle name="20% - Accent1 3 3 2 4 4 3 2" xfId="24506" xr:uid="{01ABD71C-AF76-4DAA-A715-057C535F2907}"/>
    <cellStyle name="20% - Accent1 3 3 2 4 4 4" xfId="24507" xr:uid="{6FB7D99F-6473-40C9-AC86-3F524CE314E1}"/>
    <cellStyle name="20% - Accent1 3 3 2 4 5" xfId="24508" xr:uid="{73778B0E-6171-4CF9-A430-7ED35F0CDAD8}"/>
    <cellStyle name="20% - Accent1 3 3 2 4 5 2" xfId="24509" xr:uid="{B0385E78-9EB8-4339-80B9-72B24D17DD35}"/>
    <cellStyle name="20% - Accent1 3 3 2 4 5 2 2" xfId="24510" xr:uid="{7C86E203-52B5-4E3F-8B48-3F135AFDF855}"/>
    <cellStyle name="20% - Accent1 3 3 2 4 5 2 2 2" xfId="24511" xr:uid="{D60AEE42-4E63-4B03-AC67-8584576808B3}"/>
    <cellStyle name="20% - Accent1 3 3 2 4 5 2 3" xfId="24512" xr:uid="{8FE57EE6-5539-401E-9CCE-E9B380AC3761}"/>
    <cellStyle name="20% - Accent1 3 3 2 4 5 3" xfId="24513" xr:uid="{5C344357-80D8-4192-911B-AEA0E2CEF918}"/>
    <cellStyle name="20% - Accent1 3 3 2 4 5 3 2" xfId="24514" xr:uid="{9EBC8EE4-35A5-43F0-BA3D-FC63E56E849A}"/>
    <cellStyle name="20% - Accent1 3 3 2 4 5 4" xfId="24515" xr:uid="{E59450FE-1E79-4D66-A05D-08D7F9931042}"/>
    <cellStyle name="20% - Accent1 3 3 2 4 6" xfId="24516" xr:uid="{F81E3D13-C583-4444-B978-5A19F23E8DD7}"/>
    <cellStyle name="20% - Accent1 3 3 2 4 6 2" xfId="24517" xr:uid="{B34B419F-5186-40C5-ACC5-1195E342590D}"/>
    <cellStyle name="20% - Accent1 3 3 2 4 6 2 2" xfId="24518" xr:uid="{BCC1C46B-8F5E-427E-837C-54AC81EDECAE}"/>
    <cellStyle name="20% - Accent1 3 3 2 4 6 2 2 2" xfId="24519" xr:uid="{B7B02FC8-E6B8-4B4B-9538-8AA12DDE019B}"/>
    <cellStyle name="20% - Accent1 3 3 2 4 6 2 3" xfId="24520" xr:uid="{94266C94-3BD5-49D3-9F67-3AEF69BACE11}"/>
    <cellStyle name="20% - Accent1 3 3 2 4 6 3" xfId="24521" xr:uid="{535EDA2C-AC1D-4B24-8CDB-6EAE315B1857}"/>
    <cellStyle name="20% - Accent1 3 3 2 4 6 3 2" xfId="24522" xr:uid="{8D6EC3D9-0590-45BA-946E-4F08DE71782F}"/>
    <cellStyle name="20% - Accent1 3 3 2 4 6 4" xfId="24523" xr:uid="{17446722-1CE0-4D81-A91C-288283507406}"/>
    <cellStyle name="20% - Accent1 3 3 2 4 7" xfId="24524" xr:uid="{72D95FAB-7CB2-4CA5-8056-9E5EB89DCE50}"/>
    <cellStyle name="20% - Accent1 3 3 2 4 7 2" xfId="24525" xr:uid="{DF46DA27-FAB7-41B2-9D9C-EF54207AD144}"/>
    <cellStyle name="20% - Accent1 3 3 2 4 7 2 2" xfId="24526" xr:uid="{06C74114-AFFE-494A-BA56-C8DF3386CC95}"/>
    <cellStyle name="20% - Accent1 3 3 2 4 7 3" xfId="24527" xr:uid="{992DB1FC-425E-4998-90A6-596BB5E4BB61}"/>
    <cellStyle name="20% - Accent1 3 3 2 4 8" xfId="24528" xr:uid="{7D5ECFEC-20C0-48EE-92F7-1184955B27BD}"/>
    <cellStyle name="20% - Accent1 3 3 2 4 8 2" xfId="24529" xr:uid="{0EDC5A2E-F8CF-4955-944C-3C7D8A882C72}"/>
    <cellStyle name="20% - Accent1 3 3 2 4 8 2 2" xfId="24530" xr:uid="{B500D617-3B26-49E4-8CAC-24974635E5A0}"/>
    <cellStyle name="20% - Accent1 3 3 2 4 8 3" xfId="24531" xr:uid="{5AC98E98-3874-4DF3-8503-F97F2B945501}"/>
    <cellStyle name="20% - Accent1 3 3 2 4 9" xfId="24532" xr:uid="{04DFB8E5-771C-4C45-BCE2-F6D973B8239B}"/>
    <cellStyle name="20% - Accent1 3 3 2 4 9 2" xfId="24533" xr:uid="{B06EDA83-0A96-477F-8C51-FD4F0EAEE939}"/>
    <cellStyle name="20% - Accent1 3 3 2 5" xfId="24534" xr:uid="{DF7E3AF1-2E2D-4CDA-9796-3AA194FF64A0}"/>
    <cellStyle name="20% - Accent1 3 3 2 5 10" xfId="24535" xr:uid="{59A80767-9002-4FF4-ADC4-C0F96B66CEB4}"/>
    <cellStyle name="20% - Accent1 3 3 2 5 10 2" xfId="24536" xr:uid="{BE40DFA0-9689-4ECC-9951-BB475622A065}"/>
    <cellStyle name="20% - Accent1 3 3 2 5 11" xfId="24537" xr:uid="{BAE09DFC-9AE6-4728-A4B5-E798E3D98E2A}"/>
    <cellStyle name="20% - Accent1 3 3 2 5 2" xfId="24538" xr:uid="{C6DE2C3D-60D0-4A14-B4E7-4015BCB4EC26}"/>
    <cellStyle name="20% - Accent1 3 3 2 5 2 2" xfId="24539" xr:uid="{A130D967-36DB-4BDD-A8D8-596920EDE429}"/>
    <cellStyle name="20% - Accent1 3 3 2 5 2 2 2" xfId="24540" xr:uid="{9A51A22C-DC25-4D5B-B91A-A2BA89227C9B}"/>
    <cellStyle name="20% - Accent1 3 3 2 5 2 2 2 2" xfId="24541" xr:uid="{C49DD043-0EF4-4B46-8287-FC49955A3828}"/>
    <cellStyle name="20% - Accent1 3 3 2 5 2 2 2 2 2" xfId="24542" xr:uid="{C1737E64-7D0F-4A7D-A45F-77174317AA4B}"/>
    <cellStyle name="20% - Accent1 3 3 2 5 2 2 2 3" xfId="24543" xr:uid="{DD829029-2A34-4BDA-8A87-780978E3903C}"/>
    <cellStyle name="20% - Accent1 3 3 2 5 2 2 3" xfId="24544" xr:uid="{2456E122-CEB5-471D-A264-A5127A91E338}"/>
    <cellStyle name="20% - Accent1 3 3 2 5 2 2 3 2" xfId="24545" xr:uid="{ACB9F556-06A2-4E42-8177-BEA418913DF5}"/>
    <cellStyle name="20% - Accent1 3 3 2 5 2 2 4" xfId="24546" xr:uid="{3993DAFD-3257-4565-AB59-A33A07178382}"/>
    <cellStyle name="20% - Accent1 3 3 2 5 2 3" xfId="24547" xr:uid="{AD163D72-920B-412F-A220-96F630D4EC75}"/>
    <cellStyle name="20% - Accent1 3 3 2 5 2 3 2" xfId="24548" xr:uid="{26DC8914-246D-447B-B78E-19891C1B0322}"/>
    <cellStyle name="20% - Accent1 3 3 2 5 2 3 2 2" xfId="24549" xr:uid="{FFAB0D28-043A-4701-80D8-E7FB368B9620}"/>
    <cellStyle name="20% - Accent1 3 3 2 5 2 3 2 2 2" xfId="24550" xr:uid="{D8E503AE-2181-4C2D-AE30-A9F5671D9F76}"/>
    <cellStyle name="20% - Accent1 3 3 2 5 2 3 2 3" xfId="24551" xr:uid="{E92A7A07-A337-46B0-AA48-F2FF7B33422F}"/>
    <cellStyle name="20% - Accent1 3 3 2 5 2 3 3" xfId="24552" xr:uid="{F22BA543-84A6-43E9-ABF2-CAD65B3819E4}"/>
    <cellStyle name="20% - Accent1 3 3 2 5 2 3 3 2" xfId="24553" xr:uid="{BBE38249-FA2F-4D98-AD11-CD964B60AA59}"/>
    <cellStyle name="20% - Accent1 3 3 2 5 2 3 4" xfId="24554" xr:uid="{CAF52122-C43E-40B1-A63D-4409B7DF7B24}"/>
    <cellStyle name="20% - Accent1 3 3 2 5 2 4" xfId="24555" xr:uid="{F884B076-FE19-4558-90A1-F508CEEE10AD}"/>
    <cellStyle name="20% - Accent1 3 3 2 5 2 4 2" xfId="24556" xr:uid="{4A84B0E2-8BE5-4509-96BD-5F60D83990D1}"/>
    <cellStyle name="20% - Accent1 3 3 2 5 2 4 2 2" xfId="24557" xr:uid="{0B5F9593-99EB-43FE-A764-DAFFBE0E0145}"/>
    <cellStyle name="20% - Accent1 3 3 2 5 2 4 2 2 2" xfId="24558" xr:uid="{24DFF9A4-6B1E-4770-BF10-824697C971D7}"/>
    <cellStyle name="20% - Accent1 3 3 2 5 2 4 2 3" xfId="24559" xr:uid="{7806385F-A161-4BDA-BC50-54FA2BB5B135}"/>
    <cellStyle name="20% - Accent1 3 3 2 5 2 4 3" xfId="24560" xr:uid="{3FC7FA2B-B5AA-422F-9956-85A63FFC82EE}"/>
    <cellStyle name="20% - Accent1 3 3 2 5 2 4 3 2" xfId="24561" xr:uid="{0CCB324E-4A4A-4829-9672-79A6C0CA254D}"/>
    <cellStyle name="20% - Accent1 3 3 2 5 2 4 4" xfId="24562" xr:uid="{BC6B9D75-E32A-46FE-B650-F72FC416E9E2}"/>
    <cellStyle name="20% - Accent1 3 3 2 5 2 5" xfId="24563" xr:uid="{1C659C68-C177-4E3F-89AC-6B10E4D738CA}"/>
    <cellStyle name="20% - Accent1 3 3 2 5 2 5 2" xfId="24564" xr:uid="{D8086617-01DE-4A6F-991D-AC555B632CDD}"/>
    <cellStyle name="20% - Accent1 3 3 2 5 2 5 2 2" xfId="24565" xr:uid="{B5506EFA-8D30-4EF4-AE46-F7F36E0A63DA}"/>
    <cellStyle name="20% - Accent1 3 3 2 5 2 5 3" xfId="24566" xr:uid="{987F4A04-8098-4D58-A7E3-60EC4C7C2E14}"/>
    <cellStyle name="20% - Accent1 3 3 2 5 2 6" xfId="24567" xr:uid="{9DB3D9E3-D8BF-4186-A7C2-1874F6BF3E62}"/>
    <cellStyle name="20% - Accent1 3 3 2 5 2 6 2" xfId="24568" xr:uid="{FE1E629C-F93F-48A6-A2A4-C6AA9560C6DA}"/>
    <cellStyle name="20% - Accent1 3 3 2 5 2 6 2 2" xfId="24569" xr:uid="{051403E0-5CA1-40B6-A4D1-9679BFC775BA}"/>
    <cellStyle name="20% - Accent1 3 3 2 5 2 6 3" xfId="24570" xr:uid="{18B0EFAC-7884-4B1E-B6FE-21BE2A0258E2}"/>
    <cellStyle name="20% - Accent1 3 3 2 5 2 7" xfId="24571" xr:uid="{BAD1289D-EDE5-4AFB-9644-25ABB37A9DC7}"/>
    <cellStyle name="20% - Accent1 3 3 2 5 2 7 2" xfId="24572" xr:uid="{74AB411D-9790-48F7-AB7D-AD15DF30BBA5}"/>
    <cellStyle name="20% - Accent1 3 3 2 5 2 8" xfId="24573" xr:uid="{D605829C-3A46-4977-BDD7-184778625765}"/>
    <cellStyle name="20% - Accent1 3 3 2 5 2 8 2" xfId="24574" xr:uid="{7556F0DA-6E58-478D-8DE0-6FBCA51D2E6D}"/>
    <cellStyle name="20% - Accent1 3 3 2 5 2 9" xfId="24575" xr:uid="{1BFF20F8-EB41-4C3A-8DAB-CC1DFBC1BB7C}"/>
    <cellStyle name="20% - Accent1 3 3 2 5 3" xfId="24576" xr:uid="{2A5AE539-3CC1-41C5-8AC1-70A884E65564}"/>
    <cellStyle name="20% - Accent1 3 3 2 5 3 2" xfId="24577" xr:uid="{2FBE94BE-880A-4D9E-AD8D-41C306CBD5E1}"/>
    <cellStyle name="20% - Accent1 3 3 2 5 3 2 2" xfId="24578" xr:uid="{D51D3506-B2F2-44A2-819F-F862D21E4A58}"/>
    <cellStyle name="20% - Accent1 3 3 2 5 3 2 2 2" xfId="24579" xr:uid="{2C973B5C-CCEE-461F-94B6-D21ACE06D770}"/>
    <cellStyle name="20% - Accent1 3 3 2 5 3 2 2 2 2" xfId="24580" xr:uid="{A7550F70-53B6-42C3-843C-A537F6BEF9B9}"/>
    <cellStyle name="20% - Accent1 3 3 2 5 3 2 2 3" xfId="24581" xr:uid="{9134EE64-8809-42A8-8B61-D29608D9A9CE}"/>
    <cellStyle name="20% - Accent1 3 3 2 5 3 2 3" xfId="24582" xr:uid="{4286BF16-0564-4D79-93E5-847621CA8150}"/>
    <cellStyle name="20% - Accent1 3 3 2 5 3 2 3 2" xfId="24583" xr:uid="{1F72A45E-F380-4DE1-A13D-9BAC2EFF8FCB}"/>
    <cellStyle name="20% - Accent1 3 3 2 5 3 2 4" xfId="24584" xr:uid="{651F8229-9543-4EC0-9AA8-54EFA1B8F4D5}"/>
    <cellStyle name="20% - Accent1 3 3 2 5 3 3" xfId="24585" xr:uid="{31607D8E-0E43-4F26-9721-039410DC5B22}"/>
    <cellStyle name="20% - Accent1 3 3 2 5 3 3 2" xfId="24586" xr:uid="{5BAEE0A3-2A23-442B-B8D7-AED5B828AD41}"/>
    <cellStyle name="20% - Accent1 3 3 2 5 3 3 2 2" xfId="24587" xr:uid="{2AD0EC75-313B-4DF2-A342-B40AC1AED767}"/>
    <cellStyle name="20% - Accent1 3 3 2 5 3 3 2 2 2" xfId="24588" xr:uid="{6CDB809B-2561-457D-B052-FCB1E33776F8}"/>
    <cellStyle name="20% - Accent1 3 3 2 5 3 3 2 3" xfId="24589" xr:uid="{69FA4B6B-C372-405E-A955-F8B731FA8D50}"/>
    <cellStyle name="20% - Accent1 3 3 2 5 3 3 3" xfId="24590" xr:uid="{DF881E92-3B6C-43E1-BE91-96D4861D22DC}"/>
    <cellStyle name="20% - Accent1 3 3 2 5 3 3 3 2" xfId="24591" xr:uid="{A4A7D13D-E293-4088-B26B-469ACAD9970A}"/>
    <cellStyle name="20% - Accent1 3 3 2 5 3 3 4" xfId="24592" xr:uid="{73E577F8-9AB7-4A2B-A6C6-095E402BB69C}"/>
    <cellStyle name="20% - Accent1 3 3 2 5 3 4" xfId="24593" xr:uid="{E35A5098-120C-4022-BB09-4707F22212A6}"/>
    <cellStyle name="20% - Accent1 3 3 2 5 3 4 2" xfId="24594" xr:uid="{2E2442DE-5FD6-4C72-8689-68B5257B913C}"/>
    <cellStyle name="20% - Accent1 3 3 2 5 3 4 2 2" xfId="24595" xr:uid="{8D481575-C795-4682-B8BB-25B4F9D25FD7}"/>
    <cellStyle name="20% - Accent1 3 3 2 5 3 4 2 2 2" xfId="24596" xr:uid="{16A4F1FC-1FF9-489D-8230-2BA3EB278761}"/>
    <cellStyle name="20% - Accent1 3 3 2 5 3 4 2 3" xfId="24597" xr:uid="{242B7E91-09EC-443B-8B2E-89F94638F1F9}"/>
    <cellStyle name="20% - Accent1 3 3 2 5 3 4 3" xfId="24598" xr:uid="{E76FB509-9B3E-428D-8919-082C78E28085}"/>
    <cellStyle name="20% - Accent1 3 3 2 5 3 4 3 2" xfId="24599" xr:uid="{0BB51657-80E8-4CCC-B88F-E1B27479ABE0}"/>
    <cellStyle name="20% - Accent1 3 3 2 5 3 4 4" xfId="24600" xr:uid="{3827CFB1-0B0E-4311-96D5-93513AFC71B7}"/>
    <cellStyle name="20% - Accent1 3 3 2 5 3 5" xfId="24601" xr:uid="{24383945-003E-4B1D-953C-E416FA06D68D}"/>
    <cellStyle name="20% - Accent1 3 3 2 5 3 5 2" xfId="24602" xr:uid="{A19D1EC1-F8CD-486C-8F84-EADF36516986}"/>
    <cellStyle name="20% - Accent1 3 3 2 5 3 5 2 2" xfId="24603" xr:uid="{3BA1D4F7-1E02-4790-9693-0CB90B109272}"/>
    <cellStyle name="20% - Accent1 3 3 2 5 3 5 3" xfId="24604" xr:uid="{3B732E55-79A5-48F4-8D8B-0F12AEC56083}"/>
    <cellStyle name="20% - Accent1 3 3 2 5 3 6" xfId="24605" xr:uid="{5AE71B1B-52AC-47EF-8DA0-F3F7B504940F}"/>
    <cellStyle name="20% - Accent1 3 3 2 5 3 6 2" xfId="24606" xr:uid="{747D73F1-74AA-44A8-975D-92F217B79B69}"/>
    <cellStyle name="20% - Accent1 3 3 2 5 3 6 2 2" xfId="24607" xr:uid="{BBC00A26-9435-4575-9C7C-6E11A3889C15}"/>
    <cellStyle name="20% - Accent1 3 3 2 5 3 6 3" xfId="24608" xr:uid="{E6061A8F-4973-431C-AD77-CF84F1D8E738}"/>
    <cellStyle name="20% - Accent1 3 3 2 5 3 7" xfId="24609" xr:uid="{185B3223-28BA-4FDB-B03D-BCD10DAC4553}"/>
    <cellStyle name="20% - Accent1 3 3 2 5 3 7 2" xfId="24610" xr:uid="{22E7CC6C-ACFB-4F5B-A855-65AAE001D055}"/>
    <cellStyle name="20% - Accent1 3 3 2 5 3 8" xfId="24611" xr:uid="{081AFF12-0441-4622-8436-19B2FAF86009}"/>
    <cellStyle name="20% - Accent1 3 3 2 5 3 8 2" xfId="24612" xr:uid="{80E7D1BF-5929-49E7-A581-90963C345B79}"/>
    <cellStyle name="20% - Accent1 3 3 2 5 3 9" xfId="24613" xr:uid="{BFB0E70B-1BF3-46A9-821C-6F2D1EBE7C3E}"/>
    <cellStyle name="20% - Accent1 3 3 2 5 4" xfId="24614" xr:uid="{2A04877B-FBA5-46C8-9CB6-70653D0918BC}"/>
    <cellStyle name="20% - Accent1 3 3 2 5 4 2" xfId="24615" xr:uid="{F23EF1FD-FD85-41C5-BC34-F23ADC24EC9B}"/>
    <cellStyle name="20% - Accent1 3 3 2 5 4 2 2" xfId="24616" xr:uid="{FBE86FCA-FA88-459E-8DB8-6EFB9A294222}"/>
    <cellStyle name="20% - Accent1 3 3 2 5 4 2 2 2" xfId="24617" xr:uid="{10DC2501-31E5-4754-AEA2-A7A70C2C4C29}"/>
    <cellStyle name="20% - Accent1 3 3 2 5 4 2 3" xfId="24618" xr:uid="{73A3A58E-8C5F-451A-9191-D23E598F3445}"/>
    <cellStyle name="20% - Accent1 3 3 2 5 4 3" xfId="24619" xr:uid="{D5650391-BC83-4097-A710-1544D6DD9351}"/>
    <cellStyle name="20% - Accent1 3 3 2 5 4 3 2" xfId="24620" xr:uid="{DD743A91-8206-4AAC-8429-F7BCAE095F61}"/>
    <cellStyle name="20% - Accent1 3 3 2 5 4 4" xfId="24621" xr:uid="{018A7D28-A640-4DD9-9BDF-E95F98C538A0}"/>
    <cellStyle name="20% - Accent1 3 3 2 5 5" xfId="24622" xr:uid="{DFD8D035-1048-4177-81A4-EB10194083FD}"/>
    <cellStyle name="20% - Accent1 3 3 2 5 5 2" xfId="24623" xr:uid="{C907620D-9DBE-49C2-B046-8C3E171B0BAF}"/>
    <cellStyle name="20% - Accent1 3 3 2 5 5 2 2" xfId="24624" xr:uid="{D19C0F1A-2307-471C-B981-D6159FF638EA}"/>
    <cellStyle name="20% - Accent1 3 3 2 5 5 2 2 2" xfId="24625" xr:uid="{22C834A0-506F-4067-B599-339DA860CD6E}"/>
    <cellStyle name="20% - Accent1 3 3 2 5 5 2 3" xfId="24626" xr:uid="{BB029698-D392-41A4-947F-D1ED135EE8D2}"/>
    <cellStyle name="20% - Accent1 3 3 2 5 5 3" xfId="24627" xr:uid="{83344F58-2C39-49E8-B34A-6CB230863923}"/>
    <cellStyle name="20% - Accent1 3 3 2 5 5 3 2" xfId="24628" xr:uid="{077CB6BF-6819-4F2C-BFD5-7581EB9F6C6F}"/>
    <cellStyle name="20% - Accent1 3 3 2 5 5 4" xfId="24629" xr:uid="{392038D6-C2B3-4C79-8578-6F4EFAF380E5}"/>
    <cellStyle name="20% - Accent1 3 3 2 5 6" xfId="24630" xr:uid="{6F9E8FBE-55E5-4A3D-B340-4F04FC6CDE2D}"/>
    <cellStyle name="20% - Accent1 3 3 2 5 6 2" xfId="24631" xr:uid="{835D199D-DBBD-48BD-83EE-E290C613CB68}"/>
    <cellStyle name="20% - Accent1 3 3 2 5 6 2 2" xfId="24632" xr:uid="{0685EF01-9858-4070-9921-998CAAF2942E}"/>
    <cellStyle name="20% - Accent1 3 3 2 5 6 2 2 2" xfId="24633" xr:uid="{27CCEA2D-7B9F-4DBA-B999-28C891925FFC}"/>
    <cellStyle name="20% - Accent1 3 3 2 5 6 2 3" xfId="24634" xr:uid="{5EE6C2BD-8653-4CB2-AC01-D8012E632E15}"/>
    <cellStyle name="20% - Accent1 3 3 2 5 6 3" xfId="24635" xr:uid="{B33EFC5A-F1A0-4F42-B3B0-DCBD254F5B49}"/>
    <cellStyle name="20% - Accent1 3 3 2 5 6 3 2" xfId="24636" xr:uid="{4D63CF21-7508-4AF0-9BA3-FCD3B237EDDC}"/>
    <cellStyle name="20% - Accent1 3 3 2 5 6 4" xfId="24637" xr:uid="{E53A56B4-A5CD-4952-B939-CC8DEEC6D0D3}"/>
    <cellStyle name="20% - Accent1 3 3 2 5 7" xfId="24638" xr:uid="{DAE961D1-64FD-443E-8778-B8335889C3C6}"/>
    <cellStyle name="20% - Accent1 3 3 2 5 7 2" xfId="24639" xr:uid="{1A3DD30E-6B16-44C8-9BD3-E9B763D8A80F}"/>
    <cellStyle name="20% - Accent1 3 3 2 5 7 2 2" xfId="24640" xr:uid="{32F222AA-F115-4B6A-877A-AF3AB5D4F0AF}"/>
    <cellStyle name="20% - Accent1 3 3 2 5 7 3" xfId="24641" xr:uid="{63F910FE-91C7-4F1A-8004-81923C2C8B8A}"/>
    <cellStyle name="20% - Accent1 3 3 2 5 8" xfId="24642" xr:uid="{AFFFE0CE-EDEB-454F-AFBF-EA0DAF323A8E}"/>
    <cellStyle name="20% - Accent1 3 3 2 5 8 2" xfId="24643" xr:uid="{9B8443EF-E112-463C-84A9-D0B0DAB7CD4A}"/>
    <cellStyle name="20% - Accent1 3 3 2 5 8 2 2" xfId="24644" xr:uid="{414DDF07-A98A-40AA-9FA6-CA7A01A3EB2C}"/>
    <cellStyle name="20% - Accent1 3 3 2 5 8 3" xfId="24645" xr:uid="{679B2B25-2406-4772-846A-0017EEA38709}"/>
    <cellStyle name="20% - Accent1 3 3 2 5 9" xfId="24646" xr:uid="{09181A8F-9FBA-4775-9014-E586CF47B93B}"/>
    <cellStyle name="20% - Accent1 3 3 2 5 9 2" xfId="24647" xr:uid="{99B7C207-BD79-472C-954D-4D58C04541DD}"/>
    <cellStyle name="20% - Accent1 3 3 2 6" xfId="24648" xr:uid="{5E74B06B-566E-419C-A826-4ACB5A2D05A5}"/>
    <cellStyle name="20% - Accent1 3 3 2 6 2" xfId="24649" xr:uid="{91F3766B-EAA9-4BF9-A92B-D10C3DE7F206}"/>
    <cellStyle name="20% - Accent1 3 3 2 6 2 2" xfId="24650" xr:uid="{AB92154F-8EE6-4FA1-AEDC-7E3D3E837CAC}"/>
    <cellStyle name="20% - Accent1 3 3 2 6 2 2 2" xfId="24651" xr:uid="{FDDF4462-3C4C-41D2-AD97-A57F878A18D2}"/>
    <cellStyle name="20% - Accent1 3 3 2 6 2 2 2 2" xfId="24652" xr:uid="{37128200-4D12-4B98-88E0-2EAAB5BFDE08}"/>
    <cellStyle name="20% - Accent1 3 3 2 6 2 2 3" xfId="24653" xr:uid="{3AC36D03-E6D0-4ADE-9E14-22FA8ED61436}"/>
    <cellStyle name="20% - Accent1 3 3 2 6 2 3" xfId="24654" xr:uid="{9045360F-3B15-4BBB-B7B6-D14E3FFFFAB9}"/>
    <cellStyle name="20% - Accent1 3 3 2 6 2 3 2" xfId="24655" xr:uid="{72C60CB1-B88D-46AB-A181-09020547DCD2}"/>
    <cellStyle name="20% - Accent1 3 3 2 6 2 4" xfId="24656" xr:uid="{607464DD-15D0-4C13-AE6A-3075A23D1B31}"/>
    <cellStyle name="20% - Accent1 3 3 2 6 3" xfId="24657" xr:uid="{6718B8D8-B480-454D-9496-C5A3AFE75920}"/>
    <cellStyle name="20% - Accent1 3 3 2 6 3 2" xfId="24658" xr:uid="{A61C9A61-1139-4B8D-834A-755702BBA2B3}"/>
    <cellStyle name="20% - Accent1 3 3 2 6 3 2 2" xfId="24659" xr:uid="{B4035FB4-E4BF-4742-9D2D-D54D279AE799}"/>
    <cellStyle name="20% - Accent1 3 3 2 6 3 2 2 2" xfId="24660" xr:uid="{63D892EE-EF80-4208-A06F-8D2BD0ADB286}"/>
    <cellStyle name="20% - Accent1 3 3 2 6 3 2 3" xfId="24661" xr:uid="{FECBFFF5-BAEE-4903-8108-2255AE7FC3FF}"/>
    <cellStyle name="20% - Accent1 3 3 2 6 3 3" xfId="24662" xr:uid="{76C133D7-EA6C-428E-9103-4D09A08BD43D}"/>
    <cellStyle name="20% - Accent1 3 3 2 6 3 3 2" xfId="24663" xr:uid="{4ACB828D-6094-4002-8E5F-FEC815EE07C2}"/>
    <cellStyle name="20% - Accent1 3 3 2 6 3 4" xfId="24664" xr:uid="{FE817008-9331-4A71-8887-47CBB0F3EFAA}"/>
    <cellStyle name="20% - Accent1 3 3 2 6 4" xfId="24665" xr:uid="{02709898-4878-4FAD-BDFF-8FBA0049BC12}"/>
    <cellStyle name="20% - Accent1 3 3 2 6 4 2" xfId="24666" xr:uid="{15CDABD8-4335-4E13-92FC-461084760B79}"/>
    <cellStyle name="20% - Accent1 3 3 2 6 4 2 2" xfId="24667" xr:uid="{C88F01D3-714C-4D4B-950A-5EB3C23B7392}"/>
    <cellStyle name="20% - Accent1 3 3 2 6 4 2 2 2" xfId="24668" xr:uid="{A8A92068-A74E-40FA-BA69-E7DA201A5E0B}"/>
    <cellStyle name="20% - Accent1 3 3 2 6 4 2 3" xfId="24669" xr:uid="{FAD14A92-6CEA-4F87-93B5-FB1F2D4A91B0}"/>
    <cellStyle name="20% - Accent1 3 3 2 6 4 3" xfId="24670" xr:uid="{A5A4A351-32A1-494E-B713-BADC18253A06}"/>
    <cellStyle name="20% - Accent1 3 3 2 6 4 3 2" xfId="24671" xr:uid="{717AC932-EA10-41C0-9CA0-41CCE0AD0586}"/>
    <cellStyle name="20% - Accent1 3 3 2 6 4 4" xfId="24672" xr:uid="{C01889B3-EA67-4FE2-86D7-70B553A7A7A0}"/>
    <cellStyle name="20% - Accent1 3 3 2 6 5" xfId="24673" xr:uid="{D3B6F848-E5E2-4762-B280-05E5A2FF0FEF}"/>
    <cellStyle name="20% - Accent1 3 3 2 6 5 2" xfId="24674" xr:uid="{A8D75F28-2288-4341-8EFB-898066121746}"/>
    <cellStyle name="20% - Accent1 3 3 2 6 5 2 2" xfId="24675" xr:uid="{B74372E2-2969-4224-A771-0BDE77DD99EF}"/>
    <cellStyle name="20% - Accent1 3 3 2 6 5 3" xfId="24676" xr:uid="{D9CBEE06-8151-46ED-AE15-92A4F5053DC3}"/>
    <cellStyle name="20% - Accent1 3 3 2 6 6" xfId="24677" xr:uid="{6BCFC167-D11F-42E7-9541-E56FEF89E7BB}"/>
    <cellStyle name="20% - Accent1 3 3 2 6 6 2" xfId="24678" xr:uid="{FA2AA19E-18F2-4C3C-BF82-DB0D164BDE63}"/>
    <cellStyle name="20% - Accent1 3 3 2 6 6 2 2" xfId="24679" xr:uid="{93494562-D5B9-4736-80E9-EA1A83EC809F}"/>
    <cellStyle name="20% - Accent1 3 3 2 6 6 3" xfId="24680" xr:uid="{95E33B16-9661-42A4-BCED-5A738448AEE4}"/>
    <cellStyle name="20% - Accent1 3 3 2 6 7" xfId="24681" xr:uid="{60116C45-B1C8-44F6-A58B-B38E711FD331}"/>
    <cellStyle name="20% - Accent1 3 3 2 6 7 2" xfId="24682" xr:uid="{444DFFC8-BCAF-4843-862F-D1C8BB00AB85}"/>
    <cellStyle name="20% - Accent1 3 3 2 6 8" xfId="24683" xr:uid="{0F6436E4-2F79-41DA-A9F8-153D51320EFF}"/>
    <cellStyle name="20% - Accent1 3 3 2 6 8 2" xfId="24684" xr:uid="{81B98A3C-B1EE-48A9-B705-DA5113792734}"/>
    <cellStyle name="20% - Accent1 3 3 2 6 9" xfId="24685" xr:uid="{DCA7D647-FA9F-48C7-896C-D8D704B70468}"/>
    <cellStyle name="20% - Accent1 3 3 2 7" xfId="24686" xr:uid="{617AF7A5-8038-440A-AAE3-E3EA85E04BF3}"/>
    <cellStyle name="20% - Accent1 3 3 2 7 2" xfId="24687" xr:uid="{4E63D113-952C-4B82-A5D6-A226A8519851}"/>
    <cellStyle name="20% - Accent1 3 3 2 7 2 2" xfId="24688" xr:uid="{5A3F546B-10F7-4F53-A83E-7D459CA5CE55}"/>
    <cellStyle name="20% - Accent1 3 3 2 7 2 2 2" xfId="24689" xr:uid="{2FC256F2-BDB8-4D49-A7C5-BA1966F1F15E}"/>
    <cellStyle name="20% - Accent1 3 3 2 7 2 2 2 2" xfId="24690" xr:uid="{B4A7BC8A-8EB2-4D7A-9FA2-278E8FDED280}"/>
    <cellStyle name="20% - Accent1 3 3 2 7 2 2 3" xfId="24691" xr:uid="{889CE588-7572-4272-8C03-499A4452F2FC}"/>
    <cellStyle name="20% - Accent1 3 3 2 7 2 3" xfId="24692" xr:uid="{3E8EF15C-A7C9-4543-AF93-99B079142DD0}"/>
    <cellStyle name="20% - Accent1 3 3 2 7 2 3 2" xfId="24693" xr:uid="{35250880-4F6E-402B-B668-F16D99768210}"/>
    <cellStyle name="20% - Accent1 3 3 2 7 2 4" xfId="24694" xr:uid="{AF10FFD5-BDA2-4A9F-829A-9059CC84501D}"/>
    <cellStyle name="20% - Accent1 3 3 2 7 3" xfId="24695" xr:uid="{AE197F36-F368-4CE9-A9F7-4B69FE6645C4}"/>
    <cellStyle name="20% - Accent1 3 3 2 7 3 2" xfId="24696" xr:uid="{66E60330-1D67-4E21-BCDA-697790C27B78}"/>
    <cellStyle name="20% - Accent1 3 3 2 7 3 2 2" xfId="24697" xr:uid="{0844C095-0485-4F7C-A18A-334857447910}"/>
    <cellStyle name="20% - Accent1 3 3 2 7 3 2 2 2" xfId="24698" xr:uid="{0A862264-C012-4F00-8DB1-E8A56403F4C8}"/>
    <cellStyle name="20% - Accent1 3 3 2 7 3 2 3" xfId="24699" xr:uid="{18CA3B53-7160-489D-9B7D-7FE28E0B25CA}"/>
    <cellStyle name="20% - Accent1 3 3 2 7 3 3" xfId="24700" xr:uid="{F42585A7-3C8E-4248-9EE3-E9F3E2E4A468}"/>
    <cellStyle name="20% - Accent1 3 3 2 7 3 3 2" xfId="24701" xr:uid="{B438A0A2-777E-4F25-B793-DF5E99D37A95}"/>
    <cellStyle name="20% - Accent1 3 3 2 7 3 4" xfId="24702" xr:uid="{4297FC5F-929F-4D1F-805C-DB31A1FC0708}"/>
    <cellStyle name="20% - Accent1 3 3 2 7 4" xfId="24703" xr:uid="{8DD4388F-D5AC-4B2F-B1E1-43B4AB429253}"/>
    <cellStyle name="20% - Accent1 3 3 2 7 4 2" xfId="24704" xr:uid="{83B8441D-72F4-4BE9-B434-8B3EB5E42559}"/>
    <cellStyle name="20% - Accent1 3 3 2 7 4 2 2" xfId="24705" xr:uid="{97B949AE-423C-4438-A5F3-4D0467C3B0CB}"/>
    <cellStyle name="20% - Accent1 3 3 2 7 4 2 2 2" xfId="24706" xr:uid="{E12195FD-0927-40EF-903E-224CC1A3D4D9}"/>
    <cellStyle name="20% - Accent1 3 3 2 7 4 2 3" xfId="24707" xr:uid="{FF730638-5915-4AB5-B75D-C6B11D545A5C}"/>
    <cellStyle name="20% - Accent1 3 3 2 7 4 3" xfId="24708" xr:uid="{8D5D0B92-4AA2-4462-934F-52AF091B7F09}"/>
    <cellStyle name="20% - Accent1 3 3 2 7 4 3 2" xfId="24709" xr:uid="{A3A70096-6941-43E2-9859-05B015133855}"/>
    <cellStyle name="20% - Accent1 3 3 2 7 4 4" xfId="24710" xr:uid="{6DA2DF5C-8B07-404A-941B-0037D84ECCF1}"/>
    <cellStyle name="20% - Accent1 3 3 2 7 5" xfId="24711" xr:uid="{05A4381F-770A-4460-AED5-EBB5F6081B25}"/>
    <cellStyle name="20% - Accent1 3 3 2 7 5 2" xfId="24712" xr:uid="{F17050A6-ED79-4470-B926-50B39DBA953D}"/>
    <cellStyle name="20% - Accent1 3 3 2 7 5 2 2" xfId="24713" xr:uid="{58642595-2014-48FC-ACC0-48C3FBFB715C}"/>
    <cellStyle name="20% - Accent1 3 3 2 7 5 3" xfId="24714" xr:uid="{CB3A1891-8518-4CCD-8F2D-A1EBBF384495}"/>
    <cellStyle name="20% - Accent1 3 3 2 7 6" xfId="24715" xr:uid="{A4D812AE-CD6D-4500-9D71-FE2C5CBAC5BB}"/>
    <cellStyle name="20% - Accent1 3 3 2 7 6 2" xfId="24716" xr:uid="{43D8E937-5C70-471C-B7A8-1C1712D1503F}"/>
    <cellStyle name="20% - Accent1 3 3 2 7 6 2 2" xfId="24717" xr:uid="{B7A9D700-E52B-45A0-BBA2-4A2D23DF5A92}"/>
    <cellStyle name="20% - Accent1 3 3 2 7 6 3" xfId="24718" xr:uid="{217E5EAC-3D4D-4322-9620-562969AF40CF}"/>
    <cellStyle name="20% - Accent1 3 3 2 7 7" xfId="24719" xr:uid="{D7214BFB-8C68-4F03-A46C-283DC42068CD}"/>
    <cellStyle name="20% - Accent1 3 3 2 7 7 2" xfId="24720" xr:uid="{8843380A-9B2C-4603-AC85-D944F9E98EC7}"/>
    <cellStyle name="20% - Accent1 3 3 2 7 8" xfId="24721" xr:uid="{E6186DC4-D8BA-49A7-BCC6-839DB6295FA8}"/>
    <cellStyle name="20% - Accent1 3 3 2 7 8 2" xfId="24722" xr:uid="{B7231210-9797-42C3-A3C7-43969F322350}"/>
    <cellStyle name="20% - Accent1 3 3 2 7 9" xfId="24723" xr:uid="{D6C9F68D-C9EF-45FD-AB9D-CA77828B1280}"/>
    <cellStyle name="20% - Accent1 3 3 2 8" xfId="24724" xr:uid="{6ADABA83-B50F-4620-9B81-43702BC17CE9}"/>
    <cellStyle name="20% - Accent1 3 3 2 8 2" xfId="24725" xr:uid="{CAA05358-86C2-4001-85C2-651D18EE9DFC}"/>
    <cellStyle name="20% - Accent1 3 3 2 8 2 2" xfId="24726" xr:uid="{83BDBCF5-BD72-41AE-8BA7-5096568FA3FD}"/>
    <cellStyle name="20% - Accent1 3 3 2 8 2 2 2" xfId="24727" xr:uid="{65FC5366-0B4A-484F-82E9-E6036F7FC2B4}"/>
    <cellStyle name="20% - Accent1 3 3 2 8 2 3" xfId="24728" xr:uid="{081A391F-634A-4374-B806-7FA8936815E4}"/>
    <cellStyle name="20% - Accent1 3 3 2 8 3" xfId="24729" xr:uid="{34FD5F40-7F6C-402C-B94A-E0D458C18884}"/>
    <cellStyle name="20% - Accent1 3 3 2 8 3 2" xfId="24730" xr:uid="{AC8D8722-7CCC-4CEE-8431-C17DC7CF42A5}"/>
    <cellStyle name="20% - Accent1 3 3 2 8 4" xfId="24731" xr:uid="{4467C864-F815-489A-BC6D-3D1897C669EF}"/>
    <cellStyle name="20% - Accent1 3 3 2 9" xfId="24732" xr:uid="{DA0568BC-1EEB-485E-9EDC-6D17D7DCD381}"/>
    <cellStyle name="20% - Accent1 3 3 2 9 2" xfId="24733" xr:uid="{72CC883F-0508-4FC6-8214-528DA86ED1AB}"/>
    <cellStyle name="20% - Accent1 3 3 2 9 2 2" xfId="24734" xr:uid="{C5C0F045-3282-4A69-ACDF-AEBFCCC85088}"/>
    <cellStyle name="20% - Accent1 3 3 2 9 2 2 2" xfId="24735" xr:uid="{8450E6B5-1DC8-4C9E-B955-C82580A34D34}"/>
    <cellStyle name="20% - Accent1 3 3 2 9 2 3" xfId="24736" xr:uid="{E9BF8F1D-7071-47B3-8668-975D519A58A9}"/>
    <cellStyle name="20% - Accent1 3 3 2 9 3" xfId="24737" xr:uid="{C64F0051-EEDC-485F-BA7E-EEA05D138475}"/>
    <cellStyle name="20% - Accent1 3 3 2 9 3 2" xfId="24738" xr:uid="{CD87851E-D4CB-4B57-80DC-3AD05D045492}"/>
    <cellStyle name="20% - Accent1 3 3 2 9 4" xfId="24739" xr:uid="{ABE81138-F001-43F6-B8B8-366F13A467C1}"/>
    <cellStyle name="20% - Accent1 3 3 3" xfId="24740" xr:uid="{DE54A4C4-D6F8-4154-A634-A5918B426721}"/>
    <cellStyle name="20% - Accent1 3 3 3 10" xfId="24741" xr:uid="{E2435D5E-8069-4655-9593-200D25F741F4}"/>
    <cellStyle name="20% - Accent1 3 3 3 10 2" xfId="24742" xr:uid="{845A3A3E-FBB5-4B7A-A6CC-8B662D119573}"/>
    <cellStyle name="20% - Accent1 3 3 3 10 2 2" xfId="24743" xr:uid="{8CB964BE-F386-4A13-9D3D-18D7F4BE81F9}"/>
    <cellStyle name="20% - Accent1 3 3 3 10 3" xfId="24744" xr:uid="{26753BDA-28A2-4B7A-8614-A642B971CCCF}"/>
    <cellStyle name="20% - Accent1 3 3 3 11" xfId="24745" xr:uid="{A12ED57A-D72D-4DB6-BF64-8A1C455A1BF7}"/>
    <cellStyle name="20% - Accent1 3 3 3 11 2" xfId="24746" xr:uid="{661E6AB5-9957-4045-A3C0-BC7C729194B0}"/>
    <cellStyle name="20% - Accent1 3 3 3 11 2 2" xfId="24747" xr:uid="{137120A9-2D8C-4358-B341-2B164AC10582}"/>
    <cellStyle name="20% - Accent1 3 3 3 11 3" xfId="24748" xr:uid="{2CE4FFCC-0CDB-49A3-A438-2825F7637299}"/>
    <cellStyle name="20% - Accent1 3 3 3 12" xfId="24749" xr:uid="{F2AD8780-EB1F-43BA-A9AE-C7ED1DE044C6}"/>
    <cellStyle name="20% - Accent1 3 3 3 12 2" xfId="24750" xr:uid="{A14EEB3C-C6E7-41A6-8AED-F153CB4AAC87}"/>
    <cellStyle name="20% - Accent1 3 3 3 13" xfId="24751" xr:uid="{3EC9FC27-DB08-41E2-A4E0-9BF54DC5E705}"/>
    <cellStyle name="20% - Accent1 3 3 3 13 2" xfId="24752" xr:uid="{51C4AD89-ECD2-4221-A442-C09B5112FF1B}"/>
    <cellStyle name="20% - Accent1 3 3 3 14" xfId="24753" xr:uid="{C8EFBC1C-5304-4DE8-BC7C-89DF2FACCEAD}"/>
    <cellStyle name="20% - Accent1 3 3 3 2" xfId="24754" xr:uid="{3C14FFE9-291E-4462-97A2-B7AE116D13AE}"/>
    <cellStyle name="20% - Accent1 3 3 3 2 10" xfId="24755" xr:uid="{DE07FF52-DA0E-4020-AB75-0A7170468F3C}"/>
    <cellStyle name="20% - Accent1 3 3 3 2 10 2" xfId="24756" xr:uid="{F5A59329-5EE2-477F-9813-4542CC841216}"/>
    <cellStyle name="20% - Accent1 3 3 3 2 11" xfId="24757" xr:uid="{7DA09C4B-FD98-46DC-ACFA-214EFA4C8CC4}"/>
    <cellStyle name="20% - Accent1 3 3 3 2 2" xfId="24758" xr:uid="{D30B4E94-9EF0-49D6-89F9-FBC036CA342A}"/>
    <cellStyle name="20% - Accent1 3 3 3 2 2 2" xfId="24759" xr:uid="{7DA31C15-D52B-46B1-9500-AABB6651E564}"/>
    <cellStyle name="20% - Accent1 3 3 3 2 2 2 2" xfId="24760" xr:uid="{4313E0D0-B8BB-4ABB-94D0-387896930A51}"/>
    <cellStyle name="20% - Accent1 3 3 3 2 2 2 2 2" xfId="24761" xr:uid="{4FED184E-01CB-496D-AB9F-9CA70E204A04}"/>
    <cellStyle name="20% - Accent1 3 3 3 2 2 2 2 2 2" xfId="24762" xr:uid="{2809BD4E-CECB-458E-AF7B-51BE4D1A5BE7}"/>
    <cellStyle name="20% - Accent1 3 3 3 2 2 2 2 3" xfId="24763" xr:uid="{3588D374-8306-426B-92FF-3F856CA82F0C}"/>
    <cellStyle name="20% - Accent1 3 3 3 2 2 2 3" xfId="24764" xr:uid="{2ACB0683-F611-4934-BB0B-9D651B8D862E}"/>
    <cellStyle name="20% - Accent1 3 3 3 2 2 2 3 2" xfId="24765" xr:uid="{ED7F8221-1C55-490E-8D50-5A15E0B93A96}"/>
    <cellStyle name="20% - Accent1 3 3 3 2 2 2 4" xfId="24766" xr:uid="{F6D16B99-DB51-4854-A340-608928BD51FC}"/>
    <cellStyle name="20% - Accent1 3 3 3 2 2 3" xfId="24767" xr:uid="{3421DF39-9BC6-4B90-8729-42947743BFA4}"/>
    <cellStyle name="20% - Accent1 3 3 3 2 2 3 2" xfId="24768" xr:uid="{AA9544B1-6324-4575-B163-37210E2DA152}"/>
    <cellStyle name="20% - Accent1 3 3 3 2 2 3 2 2" xfId="24769" xr:uid="{EF5199BD-EC30-4A55-8E43-50B75A0D5FA3}"/>
    <cellStyle name="20% - Accent1 3 3 3 2 2 3 2 2 2" xfId="24770" xr:uid="{022C233F-3F40-4D16-84DC-7535021093D1}"/>
    <cellStyle name="20% - Accent1 3 3 3 2 2 3 2 3" xfId="24771" xr:uid="{C48AD0EA-8876-4B62-80D1-3D55AB0F05CE}"/>
    <cellStyle name="20% - Accent1 3 3 3 2 2 3 3" xfId="24772" xr:uid="{165FC786-017E-4F76-AD0A-EA657DB82868}"/>
    <cellStyle name="20% - Accent1 3 3 3 2 2 3 3 2" xfId="24773" xr:uid="{D02129C5-1D0E-497E-B4A4-81B1D1870EBA}"/>
    <cellStyle name="20% - Accent1 3 3 3 2 2 3 4" xfId="24774" xr:uid="{717DA6DD-382F-4524-8C5A-8B53D4C20637}"/>
    <cellStyle name="20% - Accent1 3 3 3 2 2 4" xfId="24775" xr:uid="{D3FDB2DF-9C61-4907-A877-F38198F5F77D}"/>
    <cellStyle name="20% - Accent1 3 3 3 2 2 4 2" xfId="24776" xr:uid="{CD4E946F-03B4-4A01-BC54-07F1CADCFF6C}"/>
    <cellStyle name="20% - Accent1 3 3 3 2 2 4 2 2" xfId="24777" xr:uid="{B685B566-0B94-4922-978D-5EE3E8CA0229}"/>
    <cellStyle name="20% - Accent1 3 3 3 2 2 4 2 2 2" xfId="24778" xr:uid="{28F25A77-7A5E-41D9-8A5A-E7E326E3870B}"/>
    <cellStyle name="20% - Accent1 3 3 3 2 2 4 2 3" xfId="24779" xr:uid="{86C5076E-62C3-488D-91EF-3EA3E8A7D553}"/>
    <cellStyle name="20% - Accent1 3 3 3 2 2 4 3" xfId="24780" xr:uid="{71B9C7DB-E7B2-4F99-B2ED-1DF6EF73E785}"/>
    <cellStyle name="20% - Accent1 3 3 3 2 2 4 3 2" xfId="24781" xr:uid="{7D810B37-8791-4582-9443-DA889EB55356}"/>
    <cellStyle name="20% - Accent1 3 3 3 2 2 4 4" xfId="24782" xr:uid="{D003BC2D-F000-465E-BDDE-283BC12BEBEE}"/>
    <cellStyle name="20% - Accent1 3 3 3 2 2 5" xfId="24783" xr:uid="{2D0D2CFD-20BF-4A7D-9519-272E99E496D4}"/>
    <cellStyle name="20% - Accent1 3 3 3 2 2 5 2" xfId="24784" xr:uid="{B997D0E4-36A5-47D6-A11C-E9911D4F27A6}"/>
    <cellStyle name="20% - Accent1 3 3 3 2 2 5 2 2" xfId="24785" xr:uid="{6E87F66C-0D77-4185-A4BA-B945CE4A2EE3}"/>
    <cellStyle name="20% - Accent1 3 3 3 2 2 5 3" xfId="24786" xr:uid="{37AB9CF6-1829-4079-9C3A-1AC44B30E9EB}"/>
    <cellStyle name="20% - Accent1 3 3 3 2 2 6" xfId="24787" xr:uid="{782A78BC-AF0B-438F-8901-0F2DF7921229}"/>
    <cellStyle name="20% - Accent1 3 3 3 2 2 6 2" xfId="24788" xr:uid="{EFCEE3B7-9CBA-48BE-90A6-F8098CB360AB}"/>
    <cellStyle name="20% - Accent1 3 3 3 2 2 6 2 2" xfId="24789" xr:uid="{0DB7B5E5-8159-4450-9376-088D7637B923}"/>
    <cellStyle name="20% - Accent1 3 3 3 2 2 6 3" xfId="24790" xr:uid="{FFF437BF-C5D5-448D-B210-42561DB0E47F}"/>
    <cellStyle name="20% - Accent1 3 3 3 2 2 7" xfId="24791" xr:uid="{3952733A-9708-442E-A996-200ED2637D73}"/>
    <cellStyle name="20% - Accent1 3 3 3 2 2 7 2" xfId="24792" xr:uid="{B343E409-5B31-47BC-B547-9F8850F4A507}"/>
    <cellStyle name="20% - Accent1 3 3 3 2 2 8" xfId="24793" xr:uid="{87E08A5C-441A-4510-9A6F-A102BDA07D09}"/>
    <cellStyle name="20% - Accent1 3 3 3 2 2 8 2" xfId="24794" xr:uid="{948F128C-DC90-45B1-A2C5-7095CBDFF7EF}"/>
    <cellStyle name="20% - Accent1 3 3 3 2 2 9" xfId="24795" xr:uid="{3363EC31-8550-42CB-81E6-C8C7E07BF24C}"/>
    <cellStyle name="20% - Accent1 3 3 3 2 3" xfId="24796" xr:uid="{BA5CB62D-69DC-4F04-BC71-46D65C81E1FD}"/>
    <cellStyle name="20% - Accent1 3 3 3 2 3 2" xfId="24797" xr:uid="{F4C16BB3-BDB1-4CC4-AABF-9F8B6BDDB044}"/>
    <cellStyle name="20% - Accent1 3 3 3 2 3 2 2" xfId="24798" xr:uid="{4C0D73F1-B76C-4CCB-B7EC-36849C32B8CB}"/>
    <cellStyle name="20% - Accent1 3 3 3 2 3 2 2 2" xfId="24799" xr:uid="{F5C09076-7A71-4266-A2A7-AD7F8395E621}"/>
    <cellStyle name="20% - Accent1 3 3 3 2 3 2 2 2 2" xfId="24800" xr:uid="{433522D3-9E3E-4D86-BC19-6BFF1EB88E1C}"/>
    <cellStyle name="20% - Accent1 3 3 3 2 3 2 2 3" xfId="24801" xr:uid="{BA656485-10E9-4594-9E52-8B08EAC383B7}"/>
    <cellStyle name="20% - Accent1 3 3 3 2 3 2 3" xfId="24802" xr:uid="{C16A590F-1126-43C0-BD0C-638673F98476}"/>
    <cellStyle name="20% - Accent1 3 3 3 2 3 2 3 2" xfId="24803" xr:uid="{A4FBD39D-9733-4691-8D49-23C0B7C5D265}"/>
    <cellStyle name="20% - Accent1 3 3 3 2 3 2 4" xfId="24804" xr:uid="{3C696A72-3FE0-4012-86A4-FEF68004E4F8}"/>
    <cellStyle name="20% - Accent1 3 3 3 2 3 3" xfId="24805" xr:uid="{EDAFEDF7-4863-458A-9154-800661931CF7}"/>
    <cellStyle name="20% - Accent1 3 3 3 2 3 3 2" xfId="24806" xr:uid="{BCA12C78-D3AA-463F-AA73-5918F4EEB79A}"/>
    <cellStyle name="20% - Accent1 3 3 3 2 3 3 2 2" xfId="24807" xr:uid="{FB324476-D6F8-4F18-9171-EE9B1A81005C}"/>
    <cellStyle name="20% - Accent1 3 3 3 2 3 3 2 2 2" xfId="24808" xr:uid="{123D1A58-EFD9-48B8-867F-900FD6656A43}"/>
    <cellStyle name="20% - Accent1 3 3 3 2 3 3 2 3" xfId="24809" xr:uid="{98B1FA6A-B828-4DC9-97F7-5407B89A9FB9}"/>
    <cellStyle name="20% - Accent1 3 3 3 2 3 3 3" xfId="24810" xr:uid="{EE7DA674-9483-4E66-94BA-013F65702094}"/>
    <cellStyle name="20% - Accent1 3 3 3 2 3 3 3 2" xfId="24811" xr:uid="{93EB578E-504A-4043-908B-F27CC1FDD1FD}"/>
    <cellStyle name="20% - Accent1 3 3 3 2 3 3 4" xfId="24812" xr:uid="{05C393CA-D667-46ED-8B70-61EDBF619931}"/>
    <cellStyle name="20% - Accent1 3 3 3 2 3 4" xfId="24813" xr:uid="{A6A7E21F-68F8-4ABA-A4D1-0EC989CB74DA}"/>
    <cellStyle name="20% - Accent1 3 3 3 2 3 4 2" xfId="24814" xr:uid="{5413AB46-F916-4794-989A-80D365A7FAF3}"/>
    <cellStyle name="20% - Accent1 3 3 3 2 3 4 2 2" xfId="24815" xr:uid="{EDE63D3C-529A-45B6-B5F5-76450405F406}"/>
    <cellStyle name="20% - Accent1 3 3 3 2 3 4 2 2 2" xfId="24816" xr:uid="{BDC2120E-E4C1-4F40-8BD4-0A129D6F04F3}"/>
    <cellStyle name="20% - Accent1 3 3 3 2 3 4 2 3" xfId="24817" xr:uid="{A3B603E5-7481-4B55-B795-81BD69C20D04}"/>
    <cellStyle name="20% - Accent1 3 3 3 2 3 4 3" xfId="24818" xr:uid="{3740A432-9D18-4A8D-ACF7-5F45067D8BFD}"/>
    <cellStyle name="20% - Accent1 3 3 3 2 3 4 3 2" xfId="24819" xr:uid="{A9C8E2A6-BECE-4C52-A68C-232946CFB068}"/>
    <cellStyle name="20% - Accent1 3 3 3 2 3 4 4" xfId="24820" xr:uid="{5653F597-42F9-4E76-84EA-00760863114D}"/>
    <cellStyle name="20% - Accent1 3 3 3 2 3 5" xfId="24821" xr:uid="{793BF5E3-0AD7-495F-ABCA-46E0B497D808}"/>
    <cellStyle name="20% - Accent1 3 3 3 2 3 5 2" xfId="24822" xr:uid="{CA41B761-1FE4-4F0D-865E-A0C8E8DB1BFC}"/>
    <cellStyle name="20% - Accent1 3 3 3 2 3 5 2 2" xfId="24823" xr:uid="{1E946D0B-C442-4300-A6CB-DD77EA6D54C0}"/>
    <cellStyle name="20% - Accent1 3 3 3 2 3 5 3" xfId="24824" xr:uid="{156AAC84-27A5-48FA-8974-15A8BD73AD4C}"/>
    <cellStyle name="20% - Accent1 3 3 3 2 3 6" xfId="24825" xr:uid="{5E281EBE-EDD9-47A6-8B93-6A806B6324A4}"/>
    <cellStyle name="20% - Accent1 3 3 3 2 3 6 2" xfId="24826" xr:uid="{DB7926D0-EE0D-496D-8E29-3B75C6E490F9}"/>
    <cellStyle name="20% - Accent1 3 3 3 2 3 6 2 2" xfId="24827" xr:uid="{ABFA44D8-6793-44F6-A4A0-AEDC1B4678D0}"/>
    <cellStyle name="20% - Accent1 3 3 3 2 3 6 3" xfId="24828" xr:uid="{4259AA52-5165-4D70-B8DD-535D07C7F811}"/>
    <cellStyle name="20% - Accent1 3 3 3 2 3 7" xfId="24829" xr:uid="{1060C436-164C-4697-8C76-721C84F3107E}"/>
    <cellStyle name="20% - Accent1 3 3 3 2 3 7 2" xfId="24830" xr:uid="{248A25E7-1C87-477F-BDDD-3B581D21EECF}"/>
    <cellStyle name="20% - Accent1 3 3 3 2 3 8" xfId="24831" xr:uid="{56F7C2F4-C985-407F-842B-EC24B82E2480}"/>
    <cellStyle name="20% - Accent1 3 3 3 2 3 8 2" xfId="24832" xr:uid="{1EBD99CF-E9B8-437D-A6C9-0733B6DD7238}"/>
    <cellStyle name="20% - Accent1 3 3 3 2 3 9" xfId="24833" xr:uid="{B22C3CB1-AF36-4F15-AD1D-3987547A4F5A}"/>
    <cellStyle name="20% - Accent1 3 3 3 2 4" xfId="24834" xr:uid="{3DD26A99-88E7-4E65-BC8E-754C2E52B457}"/>
    <cellStyle name="20% - Accent1 3 3 3 2 4 2" xfId="24835" xr:uid="{D44319CB-DBA2-4358-832F-0E2F0E7D57A2}"/>
    <cellStyle name="20% - Accent1 3 3 3 2 4 2 2" xfId="24836" xr:uid="{191731D8-AF8A-45EE-9F68-427FBE1D51E4}"/>
    <cellStyle name="20% - Accent1 3 3 3 2 4 2 2 2" xfId="24837" xr:uid="{10C88417-9416-493B-B244-F615F8FD9FF0}"/>
    <cellStyle name="20% - Accent1 3 3 3 2 4 2 3" xfId="24838" xr:uid="{161D6D80-6C64-442E-AE68-F7BDEA2E4AAA}"/>
    <cellStyle name="20% - Accent1 3 3 3 2 4 3" xfId="24839" xr:uid="{2D0113A3-942B-4D76-AF53-FAE6051D7DC7}"/>
    <cellStyle name="20% - Accent1 3 3 3 2 4 3 2" xfId="24840" xr:uid="{E23FE8E9-68DF-49CD-9A0E-37D24424A2B1}"/>
    <cellStyle name="20% - Accent1 3 3 3 2 4 4" xfId="24841" xr:uid="{571F5BC0-74CE-4D45-B0E3-27B9588500C0}"/>
    <cellStyle name="20% - Accent1 3 3 3 2 5" xfId="24842" xr:uid="{B8DF3489-08FD-4256-8C2C-74C7D11083E6}"/>
    <cellStyle name="20% - Accent1 3 3 3 2 5 2" xfId="24843" xr:uid="{7F5F6876-2407-4892-B0DD-2623447A2D32}"/>
    <cellStyle name="20% - Accent1 3 3 3 2 5 2 2" xfId="24844" xr:uid="{1BDA3226-FB52-4856-8625-8F53F5087449}"/>
    <cellStyle name="20% - Accent1 3 3 3 2 5 2 2 2" xfId="24845" xr:uid="{51539D4F-827A-4855-ADC7-FFF510B3B7BA}"/>
    <cellStyle name="20% - Accent1 3 3 3 2 5 2 3" xfId="24846" xr:uid="{EE8CB0F1-B717-47F7-81EA-0F51C283D53C}"/>
    <cellStyle name="20% - Accent1 3 3 3 2 5 3" xfId="24847" xr:uid="{69571725-B555-4118-A1C4-D9ABF998FCC4}"/>
    <cellStyle name="20% - Accent1 3 3 3 2 5 3 2" xfId="24848" xr:uid="{27E18656-D8B0-405C-B76C-BB338EEE4209}"/>
    <cellStyle name="20% - Accent1 3 3 3 2 5 4" xfId="24849" xr:uid="{28D35B4F-7665-443C-ACD6-6205F6D1ADA0}"/>
    <cellStyle name="20% - Accent1 3 3 3 2 6" xfId="24850" xr:uid="{7C76BE5A-2871-4188-8B52-94FAEE3A95B5}"/>
    <cellStyle name="20% - Accent1 3 3 3 2 6 2" xfId="24851" xr:uid="{8B7B7D49-3A04-44B3-BDF6-9A548418C2E5}"/>
    <cellStyle name="20% - Accent1 3 3 3 2 6 2 2" xfId="24852" xr:uid="{D179D74B-458E-4810-AC67-FAD6FDBAE589}"/>
    <cellStyle name="20% - Accent1 3 3 3 2 6 2 2 2" xfId="24853" xr:uid="{7A2C4840-5EC0-449F-AC97-4876C91C936E}"/>
    <cellStyle name="20% - Accent1 3 3 3 2 6 2 3" xfId="24854" xr:uid="{A583D708-9F13-4919-A6E3-40FBBA53F18E}"/>
    <cellStyle name="20% - Accent1 3 3 3 2 6 3" xfId="24855" xr:uid="{503A246F-CB60-458A-BE06-BF8C4ABFD5F1}"/>
    <cellStyle name="20% - Accent1 3 3 3 2 6 3 2" xfId="24856" xr:uid="{4238F5BC-00F4-4CFE-9808-98A58FBD4A57}"/>
    <cellStyle name="20% - Accent1 3 3 3 2 6 4" xfId="24857" xr:uid="{6C8F6D7D-B6D7-4E6A-B032-1F1BBFA12833}"/>
    <cellStyle name="20% - Accent1 3 3 3 2 7" xfId="24858" xr:uid="{CEBE9B2B-CF73-4536-A449-162567EDFB32}"/>
    <cellStyle name="20% - Accent1 3 3 3 2 7 2" xfId="24859" xr:uid="{BF2C1B98-4B24-4F7C-B217-9F811B38FC4F}"/>
    <cellStyle name="20% - Accent1 3 3 3 2 7 2 2" xfId="24860" xr:uid="{1C0F3391-096F-430A-889C-2455186477C5}"/>
    <cellStyle name="20% - Accent1 3 3 3 2 7 3" xfId="24861" xr:uid="{8C863B46-4591-440B-A7A9-B2A70B1D7472}"/>
    <cellStyle name="20% - Accent1 3 3 3 2 8" xfId="24862" xr:uid="{936E2AE6-24D3-4404-BDD9-33CD9E6A1D68}"/>
    <cellStyle name="20% - Accent1 3 3 3 2 8 2" xfId="24863" xr:uid="{5EFBFCC7-9098-4E68-8B95-AB3217640FAA}"/>
    <cellStyle name="20% - Accent1 3 3 3 2 8 2 2" xfId="24864" xr:uid="{8AC9C3D1-A4F2-47B4-9926-5D1DA32982F5}"/>
    <cellStyle name="20% - Accent1 3 3 3 2 8 3" xfId="24865" xr:uid="{CB47AB0C-8E4A-409F-B2D5-D69B93EDF9B8}"/>
    <cellStyle name="20% - Accent1 3 3 3 2 9" xfId="24866" xr:uid="{AA9EBA17-A388-4855-8F4B-5A782D2A7A75}"/>
    <cellStyle name="20% - Accent1 3 3 3 2 9 2" xfId="24867" xr:uid="{07EE45CA-28FE-4FA1-AF44-7DCB00FC8E05}"/>
    <cellStyle name="20% - Accent1 3 3 3 3" xfId="24868" xr:uid="{ED5CCDE5-0B42-4939-B020-A00F49630C38}"/>
    <cellStyle name="20% - Accent1 3 3 3 3 10" xfId="24869" xr:uid="{A847D2F7-5BED-413A-85DE-D064F9B01627}"/>
    <cellStyle name="20% - Accent1 3 3 3 3 10 2" xfId="24870" xr:uid="{ADB1EC98-82EE-4F13-9369-4D254909B2F4}"/>
    <cellStyle name="20% - Accent1 3 3 3 3 11" xfId="24871" xr:uid="{631EB009-F8C6-4435-AD4A-25FB42934263}"/>
    <cellStyle name="20% - Accent1 3 3 3 3 2" xfId="24872" xr:uid="{430D0CA9-E320-48CD-A32C-D76B97173AFA}"/>
    <cellStyle name="20% - Accent1 3 3 3 3 2 2" xfId="24873" xr:uid="{22F154EE-08A5-4529-9828-D5B9139CA054}"/>
    <cellStyle name="20% - Accent1 3 3 3 3 2 2 2" xfId="24874" xr:uid="{A89FB35B-6887-4E6B-8CAB-3121D2C77179}"/>
    <cellStyle name="20% - Accent1 3 3 3 3 2 2 2 2" xfId="24875" xr:uid="{B3B2584A-EC59-4809-B4BB-71798B94E5B1}"/>
    <cellStyle name="20% - Accent1 3 3 3 3 2 2 2 2 2" xfId="24876" xr:uid="{04BB1A0D-6648-4C3A-AEB7-8A169107DDEE}"/>
    <cellStyle name="20% - Accent1 3 3 3 3 2 2 2 3" xfId="24877" xr:uid="{BD5DC36A-F1AB-4AC7-8B6F-2A91444D127F}"/>
    <cellStyle name="20% - Accent1 3 3 3 3 2 2 3" xfId="24878" xr:uid="{947C8648-49B8-4DAB-942C-66E49FAFE890}"/>
    <cellStyle name="20% - Accent1 3 3 3 3 2 2 3 2" xfId="24879" xr:uid="{1AED195D-2C09-46C0-ACAC-0163D34E2F09}"/>
    <cellStyle name="20% - Accent1 3 3 3 3 2 2 4" xfId="24880" xr:uid="{F398DF48-AE15-4805-BE8D-A6A08D654FC4}"/>
    <cellStyle name="20% - Accent1 3 3 3 3 2 3" xfId="24881" xr:uid="{028B8193-8215-482C-9EF7-5790A1A3433F}"/>
    <cellStyle name="20% - Accent1 3 3 3 3 2 3 2" xfId="24882" xr:uid="{E0A0B6DF-DAD4-42D4-8CCE-67D30CE7BE00}"/>
    <cellStyle name="20% - Accent1 3 3 3 3 2 3 2 2" xfId="24883" xr:uid="{49CB5F3A-A245-4669-B713-8A4345261BB3}"/>
    <cellStyle name="20% - Accent1 3 3 3 3 2 3 2 2 2" xfId="24884" xr:uid="{BAB7C37F-F8C7-4260-8350-810723685CFC}"/>
    <cellStyle name="20% - Accent1 3 3 3 3 2 3 2 3" xfId="24885" xr:uid="{7A0604F6-F82D-46C6-B7DD-81076047D110}"/>
    <cellStyle name="20% - Accent1 3 3 3 3 2 3 3" xfId="24886" xr:uid="{D2C8C869-6E97-4AD9-A7D3-8525B4F3725C}"/>
    <cellStyle name="20% - Accent1 3 3 3 3 2 3 3 2" xfId="24887" xr:uid="{882E37A2-C9F6-42DF-9795-0EDC9E70792A}"/>
    <cellStyle name="20% - Accent1 3 3 3 3 2 3 4" xfId="24888" xr:uid="{35AAFB33-7912-45C1-A2BE-40F0B631D756}"/>
    <cellStyle name="20% - Accent1 3 3 3 3 2 4" xfId="24889" xr:uid="{34A52DC7-9FFB-4C53-9F2A-3A90F7382BBA}"/>
    <cellStyle name="20% - Accent1 3 3 3 3 2 4 2" xfId="24890" xr:uid="{2291B17D-6BB2-45C4-96D6-DAEFB1E67105}"/>
    <cellStyle name="20% - Accent1 3 3 3 3 2 4 2 2" xfId="24891" xr:uid="{A940EDBE-A0DC-479B-A48A-6D6DCE692B78}"/>
    <cellStyle name="20% - Accent1 3 3 3 3 2 4 2 2 2" xfId="24892" xr:uid="{062592E4-4896-4006-9430-191BB201BC50}"/>
    <cellStyle name="20% - Accent1 3 3 3 3 2 4 2 3" xfId="24893" xr:uid="{93402276-8A4B-47C8-9E8C-87AF9D736297}"/>
    <cellStyle name="20% - Accent1 3 3 3 3 2 4 3" xfId="24894" xr:uid="{814F172E-B735-48A9-9154-E4C904A3486A}"/>
    <cellStyle name="20% - Accent1 3 3 3 3 2 4 3 2" xfId="24895" xr:uid="{33EB8613-63D1-497D-BD31-2890DCC473D1}"/>
    <cellStyle name="20% - Accent1 3 3 3 3 2 4 4" xfId="24896" xr:uid="{64414E8F-7848-4982-9143-3761AD1374F8}"/>
    <cellStyle name="20% - Accent1 3 3 3 3 2 5" xfId="24897" xr:uid="{EB4E3363-2C49-4559-8199-F5A13CFB6374}"/>
    <cellStyle name="20% - Accent1 3 3 3 3 2 5 2" xfId="24898" xr:uid="{044DB52D-3A32-42FD-B034-0FB08F4785B4}"/>
    <cellStyle name="20% - Accent1 3 3 3 3 2 5 2 2" xfId="24899" xr:uid="{900C904E-0776-4A12-A025-55061C20AB82}"/>
    <cellStyle name="20% - Accent1 3 3 3 3 2 5 3" xfId="24900" xr:uid="{55D9F6AB-A6AE-4A5D-8413-6C369B7081EA}"/>
    <cellStyle name="20% - Accent1 3 3 3 3 2 6" xfId="24901" xr:uid="{15635259-6376-4426-91DA-C422C97D0785}"/>
    <cellStyle name="20% - Accent1 3 3 3 3 2 6 2" xfId="24902" xr:uid="{0AE85AC9-42CD-4F6B-888E-303C5F2F5C63}"/>
    <cellStyle name="20% - Accent1 3 3 3 3 2 6 2 2" xfId="24903" xr:uid="{EBA1D8C3-131B-4515-8FF9-A0957AD0D8B3}"/>
    <cellStyle name="20% - Accent1 3 3 3 3 2 6 3" xfId="24904" xr:uid="{1F88F11F-692F-4B03-83CF-AC3481E02DEE}"/>
    <cellStyle name="20% - Accent1 3 3 3 3 2 7" xfId="24905" xr:uid="{B0DDA00D-04A7-4A7B-BC43-A33D0DB51621}"/>
    <cellStyle name="20% - Accent1 3 3 3 3 2 7 2" xfId="24906" xr:uid="{D0CBEACB-7C47-4258-BA3B-E9133691A567}"/>
    <cellStyle name="20% - Accent1 3 3 3 3 2 8" xfId="24907" xr:uid="{7A0AF076-6F9B-4039-8693-5CE3F1DD94CE}"/>
    <cellStyle name="20% - Accent1 3 3 3 3 2 8 2" xfId="24908" xr:uid="{D6229004-BD34-4D18-9BC0-4C1D35CA13BF}"/>
    <cellStyle name="20% - Accent1 3 3 3 3 2 9" xfId="24909" xr:uid="{BE6248EE-8005-451B-AEEE-7F9257341422}"/>
    <cellStyle name="20% - Accent1 3 3 3 3 3" xfId="24910" xr:uid="{1FC989D2-DB8A-4378-A3F3-FCBF62050B5D}"/>
    <cellStyle name="20% - Accent1 3 3 3 3 3 2" xfId="24911" xr:uid="{7D9E5A14-D4EE-4397-B998-8178A0C30621}"/>
    <cellStyle name="20% - Accent1 3 3 3 3 3 2 2" xfId="24912" xr:uid="{39D2A1E5-AB9C-4EC1-BD2F-531BE9A800AC}"/>
    <cellStyle name="20% - Accent1 3 3 3 3 3 2 2 2" xfId="24913" xr:uid="{A7F8B6EC-0EB7-43BA-8616-1E4B0A83220E}"/>
    <cellStyle name="20% - Accent1 3 3 3 3 3 2 2 2 2" xfId="24914" xr:uid="{40C4E4CB-812C-44A1-AB93-BEFB9EB03B48}"/>
    <cellStyle name="20% - Accent1 3 3 3 3 3 2 2 3" xfId="24915" xr:uid="{CF23FF75-60A5-4C1F-AF03-D18D2CE4B6C2}"/>
    <cellStyle name="20% - Accent1 3 3 3 3 3 2 3" xfId="24916" xr:uid="{2E349746-6FFD-4883-BAF7-E2AE2C767693}"/>
    <cellStyle name="20% - Accent1 3 3 3 3 3 2 3 2" xfId="24917" xr:uid="{B92B8408-FBBD-4893-92B1-79AA65F2B80B}"/>
    <cellStyle name="20% - Accent1 3 3 3 3 3 2 4" xfId="24918" xr:uid="{D812A343-CB7C-4263-A5A1-B148C8C049D1}"/>
    <cellStyle name="20% - Accent1 3 3 3 3 3 3" xfId="24919" xr:uid="{57598964-6E31-4176-B0E2-940640EF572C}"/>
    <cellStyle name="20% - Accent1 3 3 3 3 3 3 2" xfId="24920" xr:uid="{70AEA60A-59E5-4F05-9B18-7E0D2D5A7C02}"/>
    <cellStyle name="20% - Accent1 3 3 3 3 3 3 2 2" xfId="24921" xr:uid="{98F838DF-B3B9-4EBB-B507-0CA90FF99017}"/>
    <cellStyle name="20% - Accent1 3 3 3 3 3 3 2 2 2" xfId="24922" xr:uid="{F104C326-0950-48DD-A51E-64DB9A668021}"/>
    <cellStyle name="20% - Accent1 3 3 3 3 3 3 2 3" xfId="24923" xr:uid="{896E06D1-4E10-4D75-B03D-3127F9E16D9B}"/>
    <cellStyle name="20% - Accent1 3 3 3 3 3 3 3" xfId="24924" xr:uid="{507C204C-C8BF-47FA-9587-D06646175651}"/>
    <cellStyle name="20% - Accent1 3 3 3 3 3 3 3 2" xfId="24925" xr:uid="{94836C83-CEC8-4C22-8FA9-8D4725B09365}"/>
    <cellStyle name="20% - Accent1 3 3 3 3 3 3 4" xfId="24926" xr:uid="{7667D4FC-C267-4156-B417-20B7F0894FE5}"/>
    <cellStyle name="20% - Accent1 3 3 3 3 3 4" xfId="24927" xr:uid="{E2270169-B761-422D-9FBB-6A5FA1915DC7}"/>
    <cellStyle name="20% - Accent1 3 3 3 3 3 4 2" xfId="24928" xr:uid="{3EAEC3A9-A788-42C4-A26F-CC687CD84E9B}"/>
    <cellStyle name="20% - Accent1 3 3 3 3 3 4 2 2" xfId="24929" xr:uid="{117102E8-C087-452C-B716-F265E57B4105}"/>
    <cellStyle name="20% - Accent1 3 3 3 3 3 4 2 2 2" xfId="24930" xr:uid="{6E609349-04DD-48DC-8017-9DA3E5F88FD4}"/>
    <cellStyle name="20% - Accent1 3 3 3 3 3 4 2 3" xfId="24931" xr:uid="{83AE1DBD-2A62-48CC-9E0C-733759E0F343}"/>
    <cellStyle name="20% - Accent1 3 3 3 3 3 4 3" xfId="24932" xr:uid="{C3002955-FB0B-4B72-A982-9998FB5B5639}"/>
    <cellStyle name="20% - Accent1 3 3 3 3 3 4 3 2" xfId="24933" xr:uid="{12EE2CCC-76B9-46FE-9955-A3646B5CD5CE}"/>
    <cellStyle name="20% - Accent1 3 3 3 3 3 4 4" xfId="24934" xr:uid="{042544CD-F9CA-4FC9-9C89-E22A18BC715C}"/>
    <cellStyle name="20% - Accent1 3 3 3 3 3 5" xfId="24935" xr:uid="{295EE04B-02AC-4966-9D3B-D773C3EAD39B}"/>
    <cellStyle name="20% - Accent1 3 3 3 3 3 5 2" xfId="24936" xr:uid="{D0AA038F-67E1-454D-A815-CEFFAAB25AF9}"/>
    <cellStyle name="20% - Accent1 3 3 3 3 3 5 2 2" xfId="24937" xr:uid="{44988852-97AF-4585-9356-015E1EF0EF05}"/>
    <cellStyle name="20% - Accent1 3 3 3 3 3 5 3" xfId="24938" xr:uid="{A4FF9166-47A7-4429-9E31-ABEFAA81BFA2}"/>
    <cellStyle name="20% - Accent1 3 3 3 3 3 6" xfId="24939" xr:uid="{EF150323-EF62-4525-AC81-E987F2ED4F8C}"/>
    <cellStyle name="20% - Accent1 3 3 3 3 3 6 2" xfId="24940" xr:uid="{D01F2909-8A23-4F8F-A15F-3954540A0977}"/>
    <cellStyle name="20% - Accent1 3 3 3 3 3 6 2 2" xfId="24941" xr:uid="{F54999BE-4FF2-4C18-AF0E-790CD4C483C5}"/>
    <cellStyle name="20% - Accent1 3 3 3 3 3 6 3" xfId="24942" xr:uid="{50E606E2-2063-4011-B0A7-9378BE314FBE}"/>
    <cellStyle name="20% - Accent1 3 3 3 3 3 7" xfId="24943" xr:uid="{101ED198-7A08-4695-91C3-1856E1F02645}"/>
    <cellStyle name="20% - Accent1 3 3 3 3 3 7 2" xfId="24944" xr:uid="{3B8A3ED6-AC8C-4882-8C0D-E7C980248FCC}"/>
    <cellStyle name="20% - Accent1 3 3 3 3 3 8" xfId="24945" xr:uid="{5B74E4BB-24FE-4C36-888A-826B161E0275}"/>
    <cellStyle name="20% - Accent1 3 3 3 3 3 8 2" xfId="24946" xr:uid="{B1421E80-5B01-4CF5-9A81-73D016800172}"/>
    <cellStyle name="20% - Accent1 3 3 3 3 3 9" xfId="24947" xr:uid="{8FF70301-4B4D-457F-9542-8F60BA22C542}"/>
    <cellStyle name="20% - Accent1 3 3 3 3 4" xfId="24948" xr:uid="{220F21DE-6473-478B-8099-F24785C72EB4}"/>
    <cellStyle name="20% - Accent1 3 3 3 3 4 2" xfId="24949" xr:uid="{9F3C34E8-A3AC-4EA1-B023-5C83B8204E9E}"/>
    <cellStyle name="20% - Accent1 3 3 3 3 4 2 2" xfId="24950" xr:uid="{6F8C0CFD-BF98-4F82-BD04-7CBF72F041C9}"/>
    <cellStyle name="20% - Accent1 3 3 3 3 4 2 2 2" xfId="24951" xr:uid="{E38EF729-87BD-491B-A410-3BE1ECD6E390}"/>
    <cellStyle name="20% - Accent1 3 3 3 3 4 2 3" xfId="24952" xr:uid="{DC3A12A5-91F3-4B9A-BF63-8AF645806FA2}"/>
    <cellStyle name="20% - Accent1 3 3 3 3 4 3" xfId="24953" xr:uid="{2DA378E7-D2A4-4DCD-BA99-67D8D38D6E03}"/>
    <cellStyle name="20% - Accent1 3 3 3 3 4 3 2" xfId="24954" xr:uid="{840DB94A-0257-4C45-878F-DFD58848771C}"/>
    <cellStyle name="20% - Accent1 3 3 3 3 4 4" xfId="24955" xr:uid="{EADD39F9-C27C-40B5-A745-FDEFA3823017}"/>
    <cellStyle name="20% - Accent1 3 3 3 3 5" xfId="24956" xr:uid="{7F7A4DB0-EED5-460F-A185-19E0CF4751DC}"/>
    <cellStyle name="20% - Accent1 3 3 3 3 5 2" xfId="24957" xr:uid="{AC46CCA8-BEB8-4224-98A7-8916684FF5F9}"/>
    <cellStyle name="20% - Accent1 3 3 3 3 5 2 2" xfId="24958" xr:uid="{D5E9F71F-CECF-435E-B735-2D0DD52E49D2}"/>
    <cellStyle name="20% - Accent1 3 3 3 3 5 2 2 2" xfId="24959" xr:uid="{ABEC44CF-B2CC-4123-AF9B-C6822A48CE32}"/>
    <cellStyle name="20% - Accent1 3 3 3 3 5 2 3" xfId="24960" xr:uid="{31DE4CA4-9EB1-4496-B012-ED64C8DA7257}"/>
    <cellStyle name="20% - Accent1 3 3 3 3 5 3" xfId="24961" xr:uid="{7A492290-4697-4F7F-9056-37A654F540EA}"/>
    <cellStyle name="20% - Accent1 3 3 3 3 5 3 2" xfId="24962" xr:uid="{3D8A13E8-2D21-4FC2-9123-30A93822DA39}"/>
    <cellStyle name="20% - Accent1 3 3 3 3 5 4" xfId="24963" xr:uid="{C28C3EAD-0E70-48AC-A3E8-52A437DC9D00}"/>
    <cellStyle name="20% - Accent1 3 3 3 3 6" xfId="24964" xr:uid="{D52AE7B6-8EAD-452A-BB69-EE6A603A8C3A}"/>
    <cellStyle name="20% - Accent1 3 3 3 3 6 2" xfId="24965" xr:uid="{F836D40B-A3A3-493E-9E28-CBF7C6AEFA89}"/>
    <cellStyle name="20% - Accent1 3 3 3 3 6 2 2" xfId="24966" xr:uid="{1EB6337B-926F-46AC-B466-99B8501E98CC}"/>
    <cellStyle name="20% - Accent1 3 3 3 3 6 2 2 2" xfId="24967" xr:uid="{188F453F-07E4-44C3-BE8F-836354E12D97}"/>
    <cellStyle name="20% - Accent1 3 3 3 3 6 2 3" xfId="24968" xr:uid="{00CDAE2F-94E2-44C0-B21E-C5D1EE11B5EE}"/>
    <cellStyle name="20% - Accent1 3 3 3 3 6 3" xfId="24969" xr:uid="{C79EE7E6-4C7A-406D-B573-234448BC32BF}"/>
    <cellStyle name="20% - Accent1 3 3 3 3 6 3 2" xfId="24970" xr:uid="{F2BC18DC-76AA-4DF2-B14F-3336F47738E6}"/>
    <cellStyle name="20% - Accent1 3 3 3 3 6 4" xfId="24971" xr:uid="{024838BD-E9C5-4E34-9CF0-5DB55664F90E}"/>
    <cellStyle name="20% - Accent1 3 3 3 3 7" xfId="24972" xr:uid="{F6DC3FC3-B4AA-4C3C-BBD7-2B1C63CBBFB4}"/>
    <cellStyle name="20% - Accent1 3 3 3 3 7 2" xfId="24973" xr:uid="{5EDA2D06-7CF6-449A-A48C-E89FE16F979A}"/>
    <cellStyle name="20% - Accent1 3 3 3 3 7 2 2" xfId="24974" xr:uid="{AF0B4590-8FFC-451A-8E2D-8E975566BF9C}"/>
    <cellStyle name="20% - Accent1 3 3 3 3 7 3" xfId="24975" xr:uid="{61DC1DD4-F63B-4C7E-B4D3-09444937515E}"/>
    <cellStyle name="20% - Accent1 3 3 3 3 8" xfId="24976" xr:uid="{758418FD-02D9-451A-AD16-9C29A98C1A0B}"/>
    <cellStyle name="20% - Accent1 3 3 3 3 8 2" xfId="24977" xr:uid="{3E65AABB-4B2D-4D22-B98D-661AB9CB60FA}"/>
    <cellStyle name="20% - Accent1 3 3 3 3 8 2 2" xfId="24978" xr:uid="{209F6531-F533-46EF-9E00-E7B9FB03E278}"/>
    <cellStyle name="20% - Accent1 3 3 3 3 8 3" xfId="24979" xr:uid="{22CF60CA-5CCB-4AEC-9CF8-D5C2C83B4CBA}"/>
    <cellStyle name="20% - Accent1 3 3 3 3 9" xfId="24980" xr:uid="{A0ADE4CD-4A7D-4DEB-BC02-9ECF21BD5D7D}"/>
    <cellStyle name="20% - Accent1 3 3 3 3 9 2" xfId="24981" xr:uid="{5693955E-0FC7-48E5-909C-C4168E890145}"/>
    <cellStyle name="20% - Accent1 3 3 3 4" xfId="24982" xr:uid="{058FC4E1-0748-4018-A439-984084A0387B}"/>
    <cellStyle name="20% - Accent1 3 3 3 4 10" xfId="24983" xr:uid="{CD119CFC-EE2F-4C32-8761-B803A3213DD8}"/>
    <cellStyle name="20% - Accent1 3 3 3 4 10 2" xfId="24984" xr:uid="{02662D48-0ED2-4612-8102-D2CC73D9FAFC}"/>
    <cellStyle name="20% - Accent1 3 3 3 4 11" xfId="24985" xr:uid="{B3CF9522-A07D-4FC8-B9CC-B13438CD0B43}"/>
    <cellStyle name="20% - Accent1 3 3 3 4 2" xfId="24986" xr:uid="{72BD776A-BA50-4630-ACFD-3854056EEAB3}"/>
    <cellStyle name="20% - Accent1 3 3 3 4 2 2" xfId="24987" xr:uid="{C753B45B-78C5-4444-BDF6-D50EF93F2BA6}"/>
    <cellStyle name="20% - Accent1 3 3 3 4 2 2 2" xfId="24988" xr:uid="{D516A6DF-7359-47D0-8015-223F6555E6D0}"/>
    <cellStyle name="20% - Accent1 3 3 3 4 2 2 2 2" xfId="24989" xr:uid="{E33F6E1C-F5EC-455D-AF57-DEFE04576D56}"/>
    <cellStyle name="20% - Accent1 3 3 3 4 2 2 2 2 2" xfId="24990" xr:uid="{4CA881DC-BDB0-4F45-B314-C4F80737F5A8}"/>
    <cellStyle name="20% - Accent1 3 3 3 4 2 2 2 3" xfId="24991" xr:uid="{54A2B47B-0211-4E21-8861-F20A722C3836}"/>
    <cellStyle name="20% - Accent1 3 3 3 4 2 2 3" xfId="24992" xr:uid="{2601A743-AC11-4D67-B218-4A2AC37FF72B}"/>
    <cellStyle name="20% - Accent1 3 3 3 4 2 2 3 2" xfId="24993" xr:uid="{95275514-1594-479B-899D-DEAD039BCB6D}"/>
    <cellStyle name="20% - Accent1 3 3 3 4 2 2 4" xfId="24994" xr:uid="{4F730714-2C66-4875-849C-B8A2CBC5E3ED}"/>
    <cellStyle name="20% - Accent1 3 3 3 4 2 3" xfId="24995" xr:uid="{61D74DF7-44FF-424A-BC4E-DD99F8C08101}"/>
    <cellStyle name="20% - Accent1 3 3 3 4 2 3 2" xfId="24996" xr:uid="{099CA1AB-99E4-4309-9A9F-22A689FD5262}"/>
    <cellStyle name="20% - Accent1 3 3 3 4 2 3 2 2" xfId="24997" xr:uid="{D02662BB-FC68-46F1-8CD4-B400CCF4803B}"/>
    <cellStyle name="20% - Accent1 3 3 3 4 2 3 2 2 2" xfId="24998" xr:uid="{EA402419-7B6B-4E20-ABF9-ED4A6FAD6E06}"/>
    <cellStyle name="20% - Accent1 3 3 3 4 2 3 2 3" xfId="24999" xr:uid="{2514F536-68AB-4AED-83E8-A4482BE184F4}"/>
    <cellStyle name="20% - Accent1 3 3 3 4 2 3 3" xfId="25000" xr:uid="{D8C48068-11BF-440C-BE99-82405558E7FA}"/>
    <cellStyle name="20% - Accent1 3 3 3 4 2 3 3 2" xfId="25001" xr:uid="{6353ABF2-814A-4D65-8A62-ABFDE171954E}"/>
    <cellStyle name="20% - Accent1 3 3 3 4 2 3 4" xfId="25002" xr:uid="{D59F0C64-C305-44DD-ADFE-6BA0CD214FEE}"/>
    <cellStyle name="20% - Accent1 3 3 3 4 2 4" xfId="25003" xr:uid="{32912720-7FF8-43AA-96BE-A14E9CF497A9}"/>
    <cellStyle name="20% - Accent1 3 3 3 4 2 4 2" xfId="25004" xr:uid="{986D8A9B-8715-4E4C-8C3C-3FD42985B1F4}"/>
    <cellStyle name="20% - Accent1 3 3 3 4 2 4 2 2" xfId="25005" xr:uid="{65B1B8D6-FCA7-4B86-A680-9678CDEBE2E6}"/>
    <cellStyle name="20% - Accent1 3 3 3 4 2 4 2 2 2" xfId="25006" xr:uid="{41513F53-0490-432F-8317-75206085940F}"/>
    <cellStyle name="20% - Accent1 3 3 3 4 2 4 2 3" xfId="25007" xr:uid="{D5FC0685-5786-4D14-AAD0-017EF458AFCF}"/>
    <cellStyle name="20% - Accent1 3 3 3 4 2 4 3" xfId="25008" xr:uid="{98624BFB-F5E6-4E4D-BBC0-7476683B30E4}"/>
    <cellStyle name="20% - Accent1 3 3 3 4 2 4 3 2" xfId="25009" xr:uid="{A99E3B11-B518-4D3C-9D63-59B8044664D2}"/>
    <cellStyle name="20% - Accent1 3 3 3 4 2 4 4" xfId="25010" xr:uid="{A36C627A-A8D9-4382-8CED-1A0AC837FBCD}"/>
    <cellStyle name="20% - Accent1 3 3 3 4 2 5" xfId="25011" xr:uid="{72AB4783-4448-44CC-969F-3A638915CE9E}"/>
    <cellStyle name="20% - Accent1 3 3 3 4 2 5 2" xfId="25012" xr:uid="{9A3DFB3C-F2C2-4633-B199-26C910EFC01F}"/>
    <cellStyle name="20% - Accent1 3 3 3 4 2 5 2 2" xfId="25013" xr:uid="{09769583-E4C0-4356-A73D-6063640C2D08}"/>
    <cellStyle name="20% - Accent1 3 3 3 4 2 5 3" xfId="25014" xr:uid="{63C63471-F24B-4FDD-ABA8-0FD5A8ED07B5}"/>
    <cellStyle name="20% - Accent1 3 3 3 4 2 6" xfId="25015" xr:uid="{C26B24E9-2C05-421A-B4A3-A46B1FE17B3A}"/>
    <cellStyle name="20% - Accent1 3 3 3 4 2 6 2" xfId="25016" xr:uid="{956F85AE-9D05-440B-B64F-AF8A397FEC7E}"/>
    <cellStyle name="20% - Accent1 3 3 3 4 2 6 2 2" xfId="25017" xr:uid="{9082E6E1-4A1E-4861-91C6-0528FD04584C}"/>
    <cellStyle name="20% - Accent1 3 3 3 4 2 6 3" xfId="25018" xr:uid="{B4A72888-60C5-4514-A836-AD5A6F0A1095}"/>
    <cellStyle name="20% - Accent1 3 3 3 4 2 7" xfId="25019" xr:uid="{E6635411-4015-4EB8-AF33-A004AF71489C}"/>
    <cellStyle name="20% - Accent1 3 3 3 4 2 7 2" xfId="25020" xr:uid="{DFC240EB-3E30-4A86-A2FB-86F4F4D5CE50}"/>
    <cellStyle name="20% - Accent1 3 3 3 4 2 8" xfId="25021" xr:uid="{7C6B2745-8E28-4290-8563-CAAE471562F5}"/>
    <cellStyle name="20% - Accent1 3 3 3 4 2 8 2" xfId="25022" xr:uid="{6FF61EAD-A3D4-42A9-A71A-C22324255C94}"/>
    <cellStyle name="20% - Accent1 3 3 3 4 2 9" xfId="25023" xr:uid="{938738CE-EFBE-467C-9A54-3F1312B24E66}"/>
    <cellStyle name="20% - Accent1 3 3 3 4 3" xfId="25024" xr:uid="{C05C21FC-D1E7-426E-B4AC-C53B41BF1AF2}"/>
    <cellStyle name="20% - Accent1 3 3 3 4 3 2" xfId="25025" xr:uid="{6A56B0B4-A1E7-4C79-9EFF-F41E79D6CD4C}"/>
    <cellStyle name="20% - Accent1 3 3 3 4 3 2 2" xfId="25026" xr:uid="{3D6B3098-278B-48FB-9338-7F4A61CD34FA}"/>
    <cellStyle name="20% - Accent1 3 3 3 4 3 2 2 2" xfId="25027" xr:uid="{758410EB-9262-4D5B-958C-D9E49060B7D8}"/>
    <cellStyle name="20% - Accent1 3 3 3 4 3 2 2 2 2" xfId="25028" xr:uid="{700D8C1A-ADB4-4B7D-AE2D-8465EB97C6E7}"/>
    <cellStyle name="20% - Accent1 3 3 3 4 3 2 2 3" xfId="25029" xr:uid="{DB43EED3-AF5D-49EC-81A7-86DAC194106C}"/>
    <cellStyle name="20% - Accent1 3 3 3 4 3 2 3" xfId="25030" xr:uid="{08084A33-9135-4E77-A4A8-CAA283484329}"/>
    <cellStyle name="20% - Accent1 3 3 3 4 3 2 3 2" xfId="25031" xr:uid="{B7E5A28B-64BA-4AE1-A208-9954B0E9A4C1}"/>
    <cellStyle name="20% - Accent1 3 3 3 4 3 2 4" xfId="25032" xr:uid="{19F585C3-30B4-4D03-9D5F-F2A961C85AB7}"/>
    <cellStyle name="20% - Accent1 3 3 3 4 3 3" xfId="25033" xr:uid="{0AF07191-86F9-456D-9197-EDFA72442F06}"/>
    <cellStyle name="20% - Accent1 3 3 3 4 3 3 2" xfId="25034" xr:uid="{5ABD30F5-42EF-44AF-A238-5B2D65FA1FC7}"/>
    <cellStyle name="20% - Accent1 3 3 3 4 3 3 2 2" xfId="25035" xr:uid="{70486453-AB7E-4FEC-A304-DAC018F1EABB}"/>
    <cellStyle name="20% - Accent1 3 3 3 4 3 3 2 2 2" xfId="25036" xr:uid="{66729A92-2F1E-4B35-9863-027B9DD331F9}"/>
    <cellStyle name="20% - Accent1 3 3 3 4 3 3 2 3" xfId="25037" xr:uid="{1F224A64-45E6-40AF-AEE0-248FB880EE73}"/>
    <cellStyle name="20% - Accent1 3 3 3 4 3 3 3" xfId="25038" xr:uid="{7746612A-BD40-4B22-8665-906B8A34E1BE}"/>
    <cellStyle name="20% - Accent1 3 3 3 4 3 3 3 2" xfId="25039" xr:uid="{E895FB34-48BB-488C-8692-C65C3490F8D7}"/>
    <cellStyle name="20% - Accent1 3 3 3 4 3 3 4" xfId="25040" xr:uid="{1FB0A1F4-B456-4F4B-BE03-F4778C211ED9}"/>
    <cellStyle name="20% - Accent1 3 3 3 4 3 4" xfId="25041" xr:uid="{395F5974-3F09-4B50-88F2-8D056C8EB630}"/>
    <cellStyle name="20% - Accent1 3 3 3 4 3 4 2" xfId="25042" xr:uid="{FDC01CF9-7C4F-4693-966A-D50E7F12E1F3}"/>
    <cellStyle name="20% - Accent1 3 3 3 4 3 4 2 2" xfId="25043" xr:uid="{21A142BE-D701-45EB-809C-4EEF894C9EE7}"/>
    <cellStyle name="20% - Accent1 3 3 3 4 3 4 2 2 2" xfId="25044" xr:uid="{8BFB8432-1CB5-4D7A-87DC-974C6CD9ED50}"/>
    <cellStyle name="20% - Accent1 3 3 3 4 3 4 2 3" xfId="25045" xr:uid="{416AA211-9B35-4645-B2D2-82C4E3B9BBC3}"/>
    <cellStyle name="20% - Accent1 3 3 3 4 3 4 3" xfId="25046" xr:uid="{2285BEE0-E8B8-442B-A57B-C53ABB5D1067}"/>
    <cellStyle name="20% - Accent1 3 3 3 4 3 4 3 2" xfId="25047" xr:uid="{271EC010-FD00-4C50-82D4-EC0E3517A2BE}"/>
    <cellStyle name="20% - Accent1 3 3 3 4 3 4 4" xfId="25048" xr:uid="{62F0991A-769C-4A63-B599-F6EF29BA27B9}"/>
    <cellStyle name="20% - Accent1 3 3 3 4 3 5" xfId="25049" xr:uid="{B059F6E0-494E-43FB-B168-D294CB322AC8}"/>
    <cellStyle name="20% - Accent1 3 3 3 4 3 5 2" xfId="25050" xr:uid="{FCBD7A64-F4AC-4465-9353-A4A7D0B4D625}"/>
    <cellStyle name="20% - Accent1 3 3 3 4 3 5 2 2" xfId="25051" xr:uid="{E1967E25-C081-4B87-A637-A7329DF3D667}"/>
    <cellStyle name="20% - Accent1 3 3 3 4 3 5 3" xfId="25052" xr:uid="{EE3B801A-BCD4-493D-A101-36378F88D7C4}"/>
    <cellStyle name="20% - Accent1 3 3 3 4 3 6" xfId="25053" xr:uid="{B2CC41E0-60C9-47EC-8B7C-8161108A3B30}"/>
    <cellStyle name="20% - Accent1 3 3 3 4 3 6 2" xfId="25054" xr:uid="{09AFAEB8-40C3-4B2B-BC1B-8897A99C9FDB}"/>
    <cellStyle name="20% - Accent1 3 3 3 4 3 6 2 2" xfId="25055" xr:uid="{51D7E836-B7CC-48DB-8E1A-C90A4B7E3F2C}"/>
    <cellStyle name="20% - Accent1 3 3 3 4 3 6 3" xfId="25056" xr:uid="{1D7332DC-EE08-4C76-A89B-35975847593A}"/>
    <cellStyle name="20% - Accent1 3 3 3 4 3 7" xfId="25057" xr:uid="{9A053C81-C3B5-4D62-8E52-062A3BDC6AE7}"/>
    <cellStyle name="20% - Accent1 3 3 3 4 3 7 2" xfId="25058" xr:uid="{40026003-08EF-45DE-B5EB-C6EB9E818BBD}"/>
    <cellStyle name="20% - Accent1 3 3 3 4 3 8" xfId="25059" xr:uid="{B16B2277-0E68-4500-BB0C-D1EC3ED06A53}"/>
    <cellStyle name="20% - Accent1 3 3 3 4 3 8 2" xfId="25060" xr:uid="{0B9337D2-E8B3-46D8-AF58-A418FD29EB42}"/>
    <cellStyle name="20% - Accent1 3 3 3 4 3 9" xfId="25061" xr:uid="{651742BE-7B2D-4AC1-8A5E-0D12D4910A87}"/>
    <cellStyle name="20% - Accent1 3 3 3 4 4" xfId="25062" xr:uid="{A6FB3AE6-E381-45CB-8428-E8F7668B41CA}"/>
    <cellStyle name="20% - Accent1 3 3 3 4 4 2" xfId="25063" xr:uid="{94961BDD-4DB9-487F-A756-E0388EE2C1B5}"/>
    <cellStyle name="20% - Accent1 3 3 3 4 4 2 2" xfId="25064" xr:uid="{D873C150-B6D4-4777-8AC1-8F57E4B17633}"/>
    <cellStyle name="20% - Accent1 3 3 3 4 4 2 2 2" xfId="25065" xr:uid="{F2BFA730-E7DC-4032-A786-9C627F487AFD}"/>
    <cellStyle name="20% - Accent1 3 3 3 4 4 2 3" xfId="25066" xr:uid="{42FCD73F-29BE-4AD6-A6BC-ECC5C022166F}"/>
    <cellStyle name="20% - Accent1 3 3 3 4 4 3" xfId="25067" xr:uid="{8F78D2C3-6562-4BC3-9BE8-850D88546C90}"/>
    <cellStyle name="20% - Accent1 3 3 3 4 4 3 2" xfId="25068" xr:uid="{8FF4C8F0-129A-40C6-93F3-0CC90E36C489}"/>
    <cellStyle name="20% - Accent1 3 3 3 4 4 4" xfId="25069" xr:uid="{FE2E6B7C-A15A-456C-985A-12B1F62F4B5F}"/>
    <cellStyle name="20% - Accent1 3 3 3 4 5" xfId="25070" xr:uid="{CC637471-4ACB-4078-AA3B-8A73A73E0B32}"/>
    <cellStyle name="20% - Accent1 3 3 3 4 5 2" xfId="25071" xr:uid="{C77C3456-7AF6-4678-A1DF-A6441B0371C9}"/>
    <cellStyle name="20% - Accent1 3 3 3 4 5 2 2" xfId="25072" xr:uid="{2F8B90ED-9E69-4ED3-8339-BE375A907092}"/>
    <cellStyle name="20% - Accent1 3 3 3 4 5 2 2 2" xfId="25073" xr:uid="{7C12A3B3-2F49-4EFB-94F7-40103E2E0D67}"/>
    <cellStyle name="20% - Accent1 3 3 3 4 5 2 3" xfId="25074" xr:uid="{C1E91842-29D6-45A7-AFBE-913A882C920B}"/>
    <cellStyle name="20% - Accent1 3 3 3 4 5 3" xfId="25075" xr:uid="{7AF59456-A047-48E1-8DB6-34FFB62F4787}"/>
    <cellStyle name="20% - Accent1 3 3 3 4 5 3 2" xfId="25076" xr:uid="{565E028F-DF8D-4710-8AAB-BAC16BED2CB1}"/>
    <cellStyle name="20% - Accent1 3 3 3 4 5 4" xfId="25077" xr:uid="{AD6F727F-BE38-4912-BC16-C46C11265DFF}"/>
    <cellStyle name="20% - Accent1 3 3 3 4 6" xfId="25078" xr:uid="{ADC9D3D3-FEB4-4B69-9832-07A12899A99F}"/>
    <cellStyle name="20% - Accent1 3 3 3 4 6 2" xfId="25079" xr:uid="{6A17B5C9-0A2B-4DF9-8F64-B8C0A7FEAAA9}"/>
    <cellStyle name="20% - Accent1 3 3 3 4 6 2 2" xfId="25080" xr:uid="{CB34C975-6970-413D-B137-FB6AFD24A86C}"/>
    <cellStyle name="20% - Accent1 3 3 3 4 6 2 2 2" xfId="25081" xr:uid="{C0C2A7A9-6474-4CC2-95E3-B570D1D50C6E}"/>
    <cellStyle name="20% - Accent1 3 3 3 4 6 2 3" xfId="25082" xr:uid="{9C57D156-AD5F-4509-AB76-8D61CEBE8E8F}"/>
    <cellStyle name="20% - Accent1 3 3 3 4 6 3" xfId="25083" xr:uid="{E16B53CF-4E65-4F23-9507-EE36B35D4456}"/>
    <cellStyle name="20% - Accent1 3 3 3 4 6 3 2" xfId="25084" xr:uid="{68AF8303-B934-4056-AE70-1938BF687D83}"/>
    <cellStyle name="20% - Accent1 3 3 3 4 6 4" xfId="25085" xr:uid="{713536C9-F3F0-4E6A-8BF6-C6938D693372}"/>
    <cellStyle name="20% - Accent1 3 3 3 4 7" xfId="25086" xr:uid="{EA85CAEC-DE60-4F45-A20B-DCA311484509}"/>
    <cellStyle name="20% - Accent1 3 3 3 4 7 2" xfId="25087" xr:uid="{76F7C134-2E2F-41B7-A1F9-196F8DD87E1B}"/>
    <cellStyle name="20% - Accent1 3 3 3 4 7 2 2" xfId="25088" xr:uid="{5EE66F89-0CD8-4A71-B3F7-D2235ECCA8CC}"/>
    <cellStyle name="20% - Accent1 3 3 3 4 7 3" xfId="25089" xr:uid="{76906E68-DC41-4368-8F6F-D9D99CA790F2}"/>
    <cellStyle name="20% - Accent1 3 3 3 4 8" xfId="25090" xr:uid="{0AB7ABEC-2FD3-4BD5-ADE8-C7FC62DE8849}"/>
    <cellStyle name="20% - Accent1 3 3 3 4 8 2" xfId="25091" xr:uid="{E4DD64D3-F39D-4676-BEAE-5ED3914CD431}"/>
    <cellStyle name="20% - Accent1 3 3 3 4 8 2 2" xfId="25092" xr:uid="{7A153F8F-A304-4B3C-B223-1D25BAF88D28}"/>
    <cellStyle name="20% - Accent1 3 3 3 4 8 3" xfId="25093" xr:uid="{2778A086-0F4D-46F2-B699-B4DEFD82E8A3}"/>
    <cellStyle name="20% - Accent1 3 3 3 4 9" xfId="25094" xr:uid="{419202B1-AC8A-421E-A5D3-6E5AEDD22B27}"/>
    <cellStyle name="20% - Accent1 3 3 3 4 9 2" xfId="25095" xr:uid="{B3BD654A-C88A-440C-9F15-25387ECF1236}"/>
    <cellStyle name="20% - Accent1 3 3 3 5" xfId="25096" xr:uid="{A3A339ED-8694-4F53-BF65-A22321CEC00A}"/>
    <cellStyle name="20% - Accent1 3 3 3 5 2" xfId="25097" xr:uid="{080D364C-B72F-4C3E-823F-1EF3AFE48FBF}"/>
    <cellStyle name="20% - Accent1 3 3 3 5 2 2" xfId="25098" xr:uid="{AC321DB9-1441-430A-A089-BE9463607F0A}"/>
    <cellStyle name="20% - Accent1 3 3 3 5 2 2 2" xfId="25099" xr:uid="{913FF451-0D60-47CE-AEFA-CF50C50D9D9D}"/>
    <cellStyle name="20% - Accent1 3 3 3 5 2 2 2 2" xfId="25100" xr:uid="{3B5AB60B-D2A4-4E9D-8FEC-0C50B3B0652D}"/>
    <cellStyle name="20% - Accent1 3 3 3 5 2 2 3" xfId="25101" xr:uid="{85AC2A85-EF3A-4629-A6B8-7DAF3A57653B}"/>
    <cellStyle name="20% - Accent1 3 3 3 5 2 3" xfId="25102" xr:uid="{BD7314B1-5121-43A0-8894-79BC629587A5}"/>
    <cellStyle name="20% - Accent1 3 3 3 5 2 3 2" xfId="25103" xr:uid="{F6037063-DEEA-4A06-BFBC-198AE6572C74}"/>
    <cellStyle name="20% - Accent1 3 3 3 5 2 4" xfId="25104" xr:uid="{8DABCB69-C7E6-4718-8673-B6A8486A7389}"/>
    <cellStyle name="20% - Accent1 3 3 3 5 3" xfId="25105" xr:uid="{FA2F32ED-661A-407A-89C4-DADC57DB9B72}"/>
    <cellStyle name="20% - Accent1 3 3 3 5 3 2" xfId="25106" xr:uid="{B0E68AA4-3D09-4B93-A19C-A897959645C7}"/>
    <cellStyle name="20% - Accent1 3 3 3 5 3 2 2" xfId="25107" xr:uid="{C4EA016B-3477-478D-BDB3-BB66DAE8FB9A}"/>
    <cellStyle name="20% - Accent1 3 3 3 5 3 2 2 2" xfId="25108" xr:uid="{452359BF-0D9A-4344-9956-D34937028574}"/>
    <cellStyle name="20% - Accent1 3 3 3 5 3 2 3" xfId="25109" xr:uid="{FCED06E8-4F21-4670-A101-DC4A5B53DE0B}"/>
    <cellStyle name="20% - Accent1 3 3 3 5 3 3" xfId="25110" xr:uid="{C3B6A15C-0198-4C6E-AE29-203C2816A6B8}"/>
    <cellStyle name="20% - Accent1 3 3 3 5 3 3 2" xfId="25111" xr:uid="{40DD51D7-552F-4E9F-B0EA-13548B0B2318}"/>
    <cellStyle name="20% - Accent1 3 3 3 5 3 4" xfId="25112" xr:uid="{6A4FEE55-6AE2-48DE-AE19-1333A598129D}"/>
    <cellStyle name="20% - Accent1 3 3 3 5 4" xfId="25113" xr:uid="{264FD570-7462-4C74-946F-CA85945B1FC9}"/>
    <cellStyle name="20% - Accent1 3 3 3 5 4 2" xfId="25114" xr:uid="{DDB8156A-3791-4FC0-A829-E1C08617AFC1}"/>
    <cellStyle name="20% - Accent1 3 3 3 5 4 2 2" xfId="25115" xr:uid="{016E3B19-20DA-45DB-8623-4B9EC2ACD0F9}"/>
    <cellStyle name="20% - Accent1 3 3 3 5 4 2 2 2" xfId="25116" xr:uid="{A85359AB-BE70-4BB0-BF9F-562EA44E0E75}"/>
    <cellStyle name="20% - Accent1 3 3 3 5 4 2 3" xfId="25117" xr:uid="{10470274-3E63-4872-AC89-FFD2DFD68D52}"/>
    <cellStyle name="20% - Accent1 3 3 3 5 4 3" xfId="25118" xr:uid="{9B37B225-D539-4F11-97D5-165A53D1BBB1}"/>
    <cellStyle name="20% - Accent1 3 3 3 5 4 3 2" xfId="25119" xr:uid="{A760E738-64DD-451C-A5B4-692E102717F1}"/>
    <cellStyle name="20% - Accent1 3 3 3 5 4 4" xfId="25120" xr:uid="{3CECF93F-FEF7-406C-8D09-6562C80CA6FF}"/>
    <cellStyle name="20% - Accent1 3 3 3 5 5" xfId="25121" xr:uid="{8639F7EE-B510-4791-814C-B8EC1215FD36}"/>
    <cellStyle name="20% - Accent1 3 3 3 5 5 2" xfId="25122" xr:uid="{E2A18935-8A54-4357-BBB3-E93AE31E0C76}"/>
    <cellStyle name="20% - Accent1 3 3 3 5 5 2 2" xfId="25123" xr:uid="{21B62FF2-5998-4364-B482-8408B178421B}"/>
    <cellStyle name="20% - Accent1 3 3 3 5 5 3" xfId="25124" xr:uid="{D78A3E1D-5DF4-4DC3-9093-899AD5823667}"/>
    <cellStyle name="20% - Accent1 3 3 3 5 6" xfId="25125" xr:uid="{D66576ED-DF44-4D33-AFEF-AC1870509C61}"/>
    <cellStyle name="20% - Accent1 3 3 3 5 6 2" xfId="25126" xr:uid="{5A24F0A2-3329-4609-9A6B-1B9EBBEF0108}"/>
    <cellStyle name="20% - Accent1 3 3 3 5 6 2 2" xfId="25127" xr:uid="{C68EB01B-D5B4-44A8-A7EC-767D77A34145}"/>
    <cellStyle name="20% - Accent1 3 3 3 5 6 3" xfId="25128" xr:uid="{A5696194-C459-45C4-8BA8-3B64F6D14EAD}"/>
    <cellStyle name="20% - Accent1 3 3 3 5 7" xfId="25129" xr:uid="{E8A88BC9-7E85-4ABB-B8C2-BC7B6E3E9836}"/>
    <cellStyle name="20% - Accent1 3 3 3 5 7 2" xfId="25130" xr:uid="{C3752DC1-1CCB-4EA4-9FDB-985286C3E0E9}"/>
    <cellStyle name="20% - Accent1 3 3 3 5 8" xfId="25131" xr:uid="{D92BBA60-47E7-445E-A03F-3C3885E51FAE}"/>
    <cellStyle name="20% - Accent1 3 3 3 5 8 2" xfId="25132" xr:uid="{5F596F73-6A17-4017-8410-7C67E8816378}"/>
    <cellStyle name="20% - Accent1 3 3 3 5 9" xfId="25133" xr:uid="{73F50A9B-6D92-4486-91AC-CDC195BF3346}"/>
    <cellStyle name="20% - Accent1 3 3 3 6" xfId="25134" xr:uid="{568617D5-845E-4A93-BDE9-E8B17C30263B}"/>
    <cellStyle name="20% - Accent1 3 3 3 6 2" xfId="25135" xr:uid="{25F70C31-1276-43B6-9531-A7AE895E7255}"/>
    <cellStyle name="20% - Accent1 3 3 3 6 2 2" xfId="25136" xr:uid="{D256708D-B201-43EF-AE73-85CBE0D3DC42}"/>
    <cellStyle name="20% - Accent1 3 3 3 6 2 2 2" xfId="25137" xr:uid="{F7B73BB7-0BC1-420E-BB04-B66CBBD1F177}"/>
    <cellStyle name="20% - Accent1 3 3 3 6 2 2 2 2" xfId="25138" xr:uid="{D507F0C7-628D-4B8E-9A3E-DCCB7DFF6593}"/>
    <cellStyle name="20% - Accent1 3 3 3 6 2 2 3" xfId="25139" xr:uid="{57F26A20-F596-4703-92D4-894730377906}"/>
    <cellStyle name="20% - Accent1 3 3 3 6 2 3" xfId="25140" xr:uid="{6DDA9DE2-D7EF-45E2-B8DB-EBDFD4A3EE99}"/>
    <cellStyle name="20% - Accent1 3 3 3 6 2 3 2" xfId="25141" xr:uid="{7F47CE73-EB37-420F-91BF-E1B0839DCFF1}"/>
    <cellStyle name="20% - Accent1 3 3 3 6 2 4" xfId="25142" xr:uid="{06FC76A7-41FF-4571-8430-2DE7D4CA864A}"/>
    <cellStyle name="20% - Accent1 3 3 3 6 3" xfId="25143" xr:uid="{32188D64-6F3B-415A-8713-6EDE2F6E39AF}"/>
    <cellStyle name="20% - Accent1 3 3 3 6 3 2" xfId="25144" xr:uid="{014378A5-2941-4A5B-935E-F98A7E35770B}"/>
    <cellStyle name="20% - Accent1 3 3 3 6 3 2 2" xfId="25145" xr:uid="{02529E10-082F-4D55-927B-473E3AF5AB35}"/>
    <cellStyle name="20% - Accent1 3 3 3 6 3 2 2 2" xfId="25146" xr:uid="{7346E794-3ACB-44DE-8754-61863B6BC707}"/>
    <cellStyle name="20% - Accent1 3 3 3 6 3 2 3" xfId="25147" xr:uid="{10A80456-68D7-46B8-B0FD-6EA5AB24B283}"/>
    <cellStyle name="20% - Accent1 3 3 3 6 3 3" xfId="25148" xr:uid="{3A482D68-462C-40AE-A39D-C256AEF2B32C}"/>
    <cellStyle name="20% - Accent1 3 3 3 6 3 3 2" xfId="25149" xr:uid="{C46E2BF6-6042-4CED-88CD-2862EF4A7E84}"/>
    <cellStyle name="20% - Accent1 3 3 3 6 3 4" xfId="25150" xr:uid="{6BAE3650-5856-4DA2-8B84-4CC12696AFE4}"/>
    <cellStyle name="20% - Accent1 3 3 3 6 4" xfId="25151" xr:uid="{17A2766C-2842-44F5-A5D0-5DA54EF11834}"/>
    <cellStyle name="20% - Accent1 3 3 3 6 4 2" xfId="25152" xr:uid="{07B19DF2-B9A8-4A0D-8E42-3883259FDA1E}"/>
    <cellStyle name="20% - Accent1 3 3 3 6 4 2 2" xfId="25153" xr:uid="{945DC374-5BB5-47A2-AD72-0E71BED4E382}"/>
    <cellStyle name="20% - Accent1 3 3 3 6 4 2 2 2" xfId="25154" xr:uid="{9B135F92-122F-4F20-921A-95999075EEAE}"/>
    <cellStyle name="20% - Accent1 3 3 3 6 4 2 3" xfId="25155" xr:uid="{6A13E1DF-31F3-4D57-B59F-51C40ECA5CB5}"/>
    <cellStyle name="20% - Accent1 3 3 3 6 4 3" xfId="25156" xr:uid="{6B12E94B-60C5-4973-BF26-FD4C05D6EBC5}"/>
    <cellStyle name="20% - Accent1 3 3 3 6 4 3 2" xfId="25157" xr:uid="{E8477A43-C85C-4A1F-B04A-8B1598F7428D}"/>
    <cellStyle name="20% - Accent1 3 3 3 6 4 4" xfId="25158" xr:uid="{5D3AFE34-55F4-466F-8F2F-3A5AD25D1C55}"/>
    <cellStyle name="20% - Accent1 3 3 3 6 5" xfId="25159" xr:uid="{86C42FEE-943D-4D58-A936-56CE85869718}"/>
    <cellStyle name="20% - Accent1 3 3 3 6 5 2" xfId="25160" xr:uid="{FAE976E3-AAA2-47E3-8D88-669472EB5CBF}"/>
    <cellStyle name="20% - Accent1 3 3 3 6 5 2 2" xfId="25161" xr:uid="{2484065F-EAD4-4AD0-82F6-477C747AE286}"/>
    <cellStyle name="20% - Accent1 3 3 3 6 5 3" xfId="25162" xr:uid="{32EEAAA2-0643-412C-B139-BCA85E6D7156}"/>
    <cellStyle name="20% - Accent1 3 3 3 6 6" xfId="25163" xr:uid="{E1378951-F4DE-4DE3-BB5D-37827C9DAF87}"/>
    <cellStyle name="20% - Accent1 3 3 3 6 6 2" xfId="25164" xr:uid="{19EFCC69-ED0A-472E-918A-0DA6B688BF1F}"/>
    <cellStyle name="20% - Accent1 3 3 3 6 6 2 2" xfId="25165" xr:uid="{8DDEE6CB-2DA6-4EB1-97CE-609F45135BA8}"/>
    <cellStyle name="20% - Accent1 3 3 3 6 6 3" xfId="25166" xr:uid="{55FC15D0-3CBC-4C94-A3A1-079C8A202B16}"/>
    <cellStyle name="20% - Accent1 3 3 3 6 7" xfId="25167" xr:uid="{BDF688BC-6AEC-4068-8C46-59FA892A4DB6}"/>
    <cellStyle name="20% - Accent1 3 3 3 6 7 2" xfId="25168" xr:uid="{0ACC28AE-844A-4B88-A4BE-890D48CC80C6}"/>
    <cellStyle name="20% - Accent1 3 3 3 6 8" xfId="25169" xr:uid="{A8146609-82D3-42D0-A601-C12077C17F6C}"/>
    <cellStyle name="20% - Accent1 3 3 3 6 8 2" xfId="25170" xr:uid="{D54A7A73-12D3-45B4-A626-C0B7B952C6A4}"/>
    <cellStyle name="20% - Accent1 3 3 3 6 9" xfId="25171" xr:uid="{9F2A1213-EF55-4B04-82BA-19FE73B930E3}"/>
    <cellStyle name="20% - Accent1 3 3 3 7" xfId="25172" xr:uid="{4B43CC08-40E5-4FAD-8EDE-D46893BC6C0A}"/>
    <cellStyle name="20% - Accent1 3 3 3 7 2" xfId="25173" xr:uid="{1F7729C3-EF06-417B-AA0D-8501640CB2E9}"/>
    <cellStyle name="20% - Accent1 3 3 3 7 2 2" xfId="25174" xr:uid="{A71AFF69-FFB1-4692-ACFA-4604D0164D86}"/>
    <cellStyle name="20% - Accent1 3 3 3 7 2 2 2" xfId="25175" xr:uid="{C4AC4773-FCD2-429E-9674-4471E7BF7829}"/>
    <cellStyle name="20% - Accent1 3 3 3 7 2 3" xfId="25176" xr:uid="{943215E9-592E-4677-AE86-B0E872DDD561}"/>
    <cellStyle name="20% - Accent1 3 3 3 7 3" xfId="25177" xr:uid="{4BF663F9-7A66-4AB7-A33B-36BE81E9C4DF}"/>
    <cellStyle name="20% - Accent1 3 3 3 7 3 2" xfId="25178" xr:uid="{1A811212-0B32-4AE7-83DD-CCCD63FAB68A}"/>
    <cellStyle name="20% - Accent1 3 3 3 7 4" xfId="25179" xr:uid="{12ECE5AF-5144-4AD5-B714-F14A665C02A1}"/>
    <cellStyle name="20% - Accent1 3 3 3 8" xfId="25180" xr:uid="{A7F13FB8-8070-4907-9722-8B21B7D9B3C2}"/>
    <cellStyle name="20% - Accent1 3 3 3 8 2" xfId="25181" xr:uid="{878AC0B1-F076-43BF-B7A5-E165DB1E91AC}"/>
    <cellStyle name="20% - Accent1 3 3 3 8 2 2" xfId="25182" xr:uid="{23AB1A5D-9530-43CB-AB42-17AAA6609CF5}"/>
    <cellStyle name="20% - Accent1 3 3 3 8 2 2 2" xfId="25183" xr:uid="{8C582F22-87E3-4D46-BC95-0A3E55CE8802}"/>
    <cellStyle name="20% - Accent1 3 3 3 8 2 3" xfId="25184" xr:uid="{E8899DCC-047C-4E05-B885-DA715E949D24}"/>
    <cellStyle name="20% - Accent1 3 3 3 8 3" xfId="25185" xr:uid="{F7A86A9F-BD76-46E2-9E45-4173D8898A53}"/>
    <cellStyle name="20% - Accent1 3 3 3 8 3 2" xfId="25186" xr:uid="{A6F32BDE-8E34-46F2-8437-7F17B7AD5794}"/>
    <cellStyle name="20% - Accent1 3 3 3 8 4" xfId="25187" xr:uid="{D09BBEB4-A8DF-4D65-8EF3-970A367FDF1D}"/>
    <cellStyle name="20% - Accent1 3 3 3 9" xfId="25188" xr:uid="{49B7A4D9-E8FF-4C6D-AD7E-D61F9D8C917D}"/>
    <cellStyle name="20% - Accent1 3 3 3 9 2" xfId="25189" xr:uid="{97E63B1A-5F4B-4973-8B20-8BAD4B19C129}"/>
    <cellStyle name="20% - Accent1 3 3 3 9 2 2" xfId="25190" xr:uid="{4C4D7E42-22C9-4F44-859A-97C0B7788B38}"/>
    <cellStyle name="20% - Accent1 3 3 3 9 2 2 2" xfId="25191" xr:uid="{4F798C1A-AA9A-4FF9-BBDF-A7E98AA1E268}"/>
    <cellStyle name="20% - Accent1 3 3 3 9 2 3" xfId="25192" xr:uid="{EF4B2584-81B3-4752-9AAD-5CF63BB11356}"/>
    <cellStyle name="20% - Accent1 3 3 3 9 3" xfId="25193" xr:uid="{39442977-BE84-4BA1-858B-D04143EA8DA5}"/>
    <cellStyle name="20% - Accent1 3 3 3 9 3 2" xfId="25194" xr:uid="{DA7E734A-551A-49F9-AA97-8A19D4C9B2EE}"/>
    <cellStyle name="20% - Accent1 3 3 3 9 4" xfId="25195" xr:uid="{A61CD9F8-77D2-41C5-B1B6-0ADBD82D551E}"/>
    <cellStyle name="20% - Accent1 3 3 4" xfId="25196" xr:uid="{1CCD9B2B-9259-4776-AB0A-CD5AE22E9A22}"/>
    <cellStyle name="20% - Accent1 3 3 4 10" xfId="25197" xr:uid="{26EC8852-7830-4780-95F4-A6842057B256}"/>
    <cellStyle name="20% - Accent1 3 3 4 10 2" xfId="25198" xr:uid="{384A0E06-73BB-4F47-B85F-E12E19E2F580}"/>
    <cellStyle name="20% - Accent1 3 3 4 11" xfId="25199" xr:uid="{0CD07F5A-9BBD-47D2-AC46-0487F2F83161}"/>
    <cellStyle name="20% - Accent1 3 3 4 2" xfId="25200" xr:uid="{93B19E50-5C04-4AA5-A0B7-3A9867102275}"/>
    <cellStyle name="20% - Accent1 3 3 4 2 2" xfId="25201" xr:uid="{92722B4D-0700-4A0D-8D39-0AACCE5D39D1}"/>
    <cellStyle name="20% - Accent1 3 3 4 2 2 2" xfId="25202" xr:uid="{96A286F7-C0DB-47D8-BFF6-7F7FA06222EB}"/>
    <cellStyle name="20% - Accent1 3 3 4 2 2 2 2" xfId="25203" xr:uid="{0DAD374E-934D-406A-AD45-42038FA7579D}"/>
    <cellStyle name="20% - Accent1 3 3 4 2 2 2 2 2" xfId="25204" xr:uid="{9BDCF3FE-D04C-47B3-AD04-03DD7043A1E0}"/>
    <cellStyle name="20% - Accent1 3 3 4 2 2 2 3" xfId="25205" xr:uid="{9FA7519F-E466-4D92-B285-7E0389C9129B}"/>
    <cellStyle name="20% - Accent1 3 3 4 2 2 3" xfId="25206" xr:uid="{AE7572AF-4CCD-48E1-8581-C7E522BE5708}"/>
    <cellStyle name="20% - Accent1 3 3 4 2 2 3 2" xfId="25207" xr:uid="{030BBC2B-52A7-4633-B790-6CB09EA77632}"/>
    <cellStyle name="20% - Accent1 3 3 4 2 2 4" xfId="25208" xr:uid="{AC38ECC4-9078-47A2-BFC5-5A6BE35041CF}"/>
    <cellStyle name="20% - Accent1 3 3 4 2 3" xfId="25209" xr:uid="{C02ECED3-12D7-455D-8224-D2DF0DC24651}"/>
    <cellStyle name="20% - Accent1 3 3 4 2 3 2" xfId="25210" xr:uid="{5A0FFB4D-94FA-4D8F-B01B-FBAA49D16680}"/>
    <cellStyle name="20% - Accent1 3 3 4 2 3 2 2" xfId="25211" xr:uid="{B74A38AD-DD79-4227-A88E-4CCE0BA8E259}"/>
    <cellStyle name="20% - Accent1 3 3 4 2 3 2 2 2" xfId="25212" xr:uid="{C27A7E6E-7409-4A33-B477-C189435FF8E3}"/>
    <cellStyle name="20% - Accent1 3 3 4 2 3 2 3" xfId="25213" xr:uid="{0845B0F6-B26F-4DFF-9CC4-31268AA95FBD}"/>
    <cellStyle name="20% - Accent1 3 3 4 2 3 3" xfId="25214" xr:uid="{4EF9E9C4-C626-43A1-89B7-6EA1590C8208}"/>
    <cellStyle name="20% - Accent1 3 3 4 2 3 3 2" xfId="25215" xr:uid="{AE7C406B-F0B5-4905-83BD-004D304025EC}"/>
    <cellStyle name="20% - Accent1 3 3 4 2 3 4" xfId="25216" xr:uid="{A83D404F-27B8-456A-BC63-4E1DB96008D0}"/>
    <cellStyle name="20% - Accent1 3 3 4 2 4" xfId="25217" xr:uid="{E7C3333B-E901-4353-9A41-8A56165584F8}"/>
    <cellStyle name="20% - Accent1 3 3 4 2 4 2" xfId="25218" xr:uid="{A474DF0C-E0D0-4894-9C6D-F0EC4BEC45B5}"/>
    <cellStyle name="20% - Accent1 3 3 4 2 4 2 2" xfId="25219" xr:uid="{9ED54C15-F8B8-4467-A221-8F556672D8BD}"/>
    <cellStyle name="20% - Accent1 3 3 4 2 4 2 2 2" xfId="25220" xr:uid="{D346D4D7-D50C-4A27-933D-F409E42E3EF1}"/>
    <cellStyle name="20% - Accent1 3 3 4 2 4 2 3" xfId="25221" xr:uid="{B821D344-859A-4558-BE47-4E8D9CEFAE57}"/>
    <cellStyle name="20% - Accent1 3 3 4 2 4 3" xfId="25222" xr:uid="{0E3569EC-06B9-4F58-8706-863A9CB08036}"/>
    <cellStyle name="20% - Accent1 3 3 4 2 4 3 2" xfId="25223" xr:uid="{43201C0D-84A1-46D8-A7F4-E2BE5CD53DC7}"/>
    <cellStyle name="20% - Accent1 3 3 4 2 4 4" xfId="25224" xr:uid="{12533519-880E-439D-901D-C8DD107144B3}"/>
    <cellStyle name="20% - Accent1 3 3 4 2 5" xfId="25225" xr:uid="{69693D36-A52B-44F3-AC06-1A89CE2261FC}"/>
    <cellStyle name="20% - Accent1 3 3 4 2 5 2" xfId="25226" xr:uid="{C6FB4130-9AE5-4C1A-805C-AF17D7B4C3ED}"/>
    <cellStyle name="20% - Accent1 3 3 4 2 5 2 2" xfId="25227" xr:uid="{94EC49C8-D359-4EF2-8BC8-7DEC20299F17}"/>
    <cellStyle name="20% - Accent1 3 3 4 2 5 3" xfId="25228" xr:uid="{132EF4BE-6B2A-4BB5-8E49-B442A3CE7313}"/>
    <cellStyle name="20% - Accent1 3 3 4 2 6" xfId="25229" xr:uid="{CA1584A5-692D-4608-8DAD-5D56715AD8D0}"/>
    <cellStyle name="20% - Accent1 3 3 4 2 6 2" xfId="25230" xr:uid="{53EFD05C-17A3-481D-8C85-253FCA56E2D9}"/>
    <cellStyle name="20% - Accent1 3 3 4 2 6 2 2" xfId="25231" xr:uid="{99C14EC5-62B7-4BB9-AEDA-112CF91BB981}"/>
    <cellStyle name="20% - Accent1 3 3 4 2 6 3" xfId="25232" xr:uid="{E29826DA-A56D-4F33-B740-F4B4CBC27F7E}"/>
    <cellStyle name="20% - Accent1 3 3 4 2 7" xfId="25233" xr:uid="{D38E1563-F83D-45B7-99BA-AE9E85DDC3D6}"/>
    <cellStyle name="20% - Accent1 3 3 4 2 7 2" xfId="25234" xr:uid="{FF95E38D-7D0F-48D4-AB89-D1A3B24ADDEB}"/>
    <cellStyle name="20% - Accent1 3 3 4 2 8" xfId="25235" xr:uid="{ECA695A1-DF85-47DD-808D-07E5C0315AC9}"/>
    <cellStyle name="20% - Accent1 3 3 4 2 8 2" xfId="25236" xr:uid="{2C7293FF-97DC-4142-A09D-54AC389D10E2}"/>
    <cellStyle name="20% - Accent1 3 3 4 2 9" xfId="25237" xr:uid="{F9FACF05-C344-420F-83F3-E68EB9796E1A}"/>
    <cellStyle name="20% - Accent1 3 3 4 3" xfId="25238" xr:uid="{EC8DA793-43F8-4B8F-89E4-936ADA6D01BE}"/>
    <cellStyle name="20% - Accent1 3 3 4 3 2" xfId="25239" xr:uid="{B7A2DABF-F445-4453-8124-B949A1887A03}"/>
    <cellStyle name="20% - Accent1 3 3 4 3 2 2" xfId="25240" xr:uid="{A8474B5B-9905-4C1E-86CF-997B36367927}"/>
    <cellStyle name="20% - Accent1 3 3 4 3 2 2 2" xfId="25241" xr:uid="{AC2EBD67-BB33-400B-AEB4-4146D6DEA7B6}"/>
    <cellStyle name="20% - Accent1 3 3 4 3 2 2 2 2" xfId="25242" xr:uid="{F6407E1C-942C-47E1-A49E-490B69280FCF}"/>
    <cellStyle name="20% - Accent1 3 3 4 3 2 2 3" xfId="25243" xr:uid="{529F7F0F-4FDF-488A-A27D-6451712C8D1A}"/>
    <cellStyle name="20% - Accent1 3 3 4 3 2 3" xfId="25244" xr:uid="{0E3CF7C1-26F5-4499-8FCD-F74A10AC28D4}"/>
    <cellStyle name="20% - Accent1 3 3 4 3 2 3 2" xfId="25245" xr:uid="{2B5BD102-BB62-4D3C-ACC4-A2D54B433A32}"/>
    <cellStyle name="20% - Accent1 3 3 4 3 2 4" xfId="25246" xr:uid="{88C5F3DC-980D-4AC1-AD09-7A719DD85519}"/>
    <cellStyle name="20% - Accent1 3 3 4 3 3" xfId="25247" xr:uid="{8618F0DA-83E9-428A-A634-D5F42F73A002}"/>
    <cellStyle name="20% - Accent1 3 3 4 3 3 2" xfId="25248" xr:uid="{496275CA-77EC-42B2-840C-4FE6FBDD9DD9}"/>
    <cellStyle name="20% - Accent1 3 3 4 3 3 2 2" xfId="25249" xr:uid="{25B2D659-779C-469B-AB59-51AFB46BCA05}"/>
    <cellStyle name="20% - Accent1 3 3 4 3 3 2 2 2" xfId="25250" xr:uid="{2C3E0B15-D195-4D0B-999B-A2AF17BE5DEC}"/>
    <cellStyle name="20% - Accent1 3 3 4 3 3 2 3" xfId="25251" xr:uid="{DB6F14B1-5F2D-4204-B4F2-81172B5B3AAF}"/>
    <cellStyle name="20% - Accent1 3 3 4 3 3 3" xfId="25252" xr:uid="{F1CF000A-CF1F-4B71-94B4-CAB0D0CE16BB}"/>
    <cellStyle name="20% - Accent1 3 3 4 3 3 3 2" xfId="25253" xr:uid="{EC52B8B3-98DC-4249-ADE4-A09BF57007A9}"/>
    <cellStyle name="20% - Accent1 3 3 4 3 3 4" xfId="25254" xr:uid="{EA2E65F5-DCF4-4F37-88C1-5EACAD1F978B}"/>
    <cellStyle name="20% - Accent1 3 3 4 3 4" xfId="25255" xr:uid="{8DB8354D-A397-4978-800A-1D5C79CDB934}"/>
    <cellStyle name="20% - Accent1 3 3 4 3 4 2" xfId="25256" xr:uid="{325FE972-EB5D-4570-9D66-BF4EDEFC98CA}"/>
    <cellStyle name="20% - Accent1 3 3 4 3 4 2 2" xfId="25257" xr:uid="{260E8630-2809-4114-AE9C-ED75F62DAAA8}"/>
    <cellStyle name="20% - Accent1 3 3 4 3 4 2 2 2" xfId="25258" xr:uid="{50F0FAD0-07FC-4103-851C-142FD4B8033C}"/>
    <cellStyle name="20% - Accent1 3 3 4 3 4 2 3" xfId="25259" xr:uid="{74F403CB-12DB-4506-87F0-153969F36917}"/>
    <cellStyle name="20% - Accent1 3 3 4 3 4 3" xfId="25260" xr:uid="{65BE7CD3-5BA6-4941-98EE-1A1B72D1FD4F}"/>
    <cellStyle name="20% - Accent1 3 3 4 3 4 3 2" xfId="25261" xr:uid="{565A5309-49D7-41A5-94CD-73B0A738A46D}"/>
    <cellStyle name="20% - Accent1 3 3 4 3 4 4" xfId="25262" xr:uid="{EA36BBC5-0355-4B0C-B911-BB59918D1AD5}"/>
    <cellStyle name="20% - Accent1 3 3 4 3 5" xfId="25263" xr:uid="{FAAA5708-33C6-4CED-8D98-B49FB3B0DB2D}"/>
    <cellStyle name="20% - Accent1 3 3 4 3 5 2" xfId="25264" xr:uid="{8E46D359-C1C0-4761-8266-C0960D7944EE}"/>
    <cellStyle name="20% - Accent1 3 3 4 3 5 2 2" xfId="25265" xr:uid="{A16BE820-759E-46DE-810F-39620A556221}"/>
    <cellStyle name="20% - Accent1 3 3 4 3 5 3" xfId="25266" xr:uid="{68EEA68B-FB6E-4814-B695-9D78C3CFAF36}"/>
    <cellStyle name="20% - Accent1 3 3 4 3 6" xfId="25267" xr:uid="{C0188B9F-C53B-492C-86AF-436772C9FE2C}"/>
    <cellStyle name="20% - Accent1 3 3 4 3 6 2" xfId="25268" xr:uid="{E4ED0451-D5C1-47B4-B160-A7AB8734EB1A}"/>
    <cellStyle name="20% - Accent1 3 3 4 3 6 2 2" xfId="25269" xr:uid="{D60BBE62-FAB2-451E-A968-4257471CC293}"/>
    <cellStyle name="20% - Accent1 3 3 4 3 6 3" xfId="25270" xr:uid="{A6D5A3DF-C7FD-4836-9149-DBE170EFB614}"/>
    <cellStyle name="20% - Accent1 3 3 4 3 7" xfId="25271" xr:uid="{A6D9010F-8FD0-424B-B7B7-CDF9F7904C29}"/>
    <cellStyle name="20% - Accent1 3 3 4 3 7 2" xfId="25272" xr:uid="{8A96B0C1-0FEE-486B-B352-9CE235E7BC0A}"/>
    <cellStyle name="20% - Accent1 3 3 4 3 8" xfId="25273" xr:uid="{A7DCD442-C158-4D59-B84E-6E006F175634}"/>
    <cellStyle name="20% - Accent1 3 3 4 3 8 2" xfId="25274" xr:uid="{4070E469-B7A5-40A2-A2CE-9C54333B48F5}"/>
    <cellStyle name="20% - Accent1 3 3 4 3 9" xfId="25275" xr:uid="{9E28DDA0-5DC6-4F9B-897C-95B2812788A9}"/>
    <cellStyle name="20% - Accent1 3 3 4 4" xfId="25276" xr:uid="{2CD0F901-A570-474D-AD82-6E1E35DDADEE}"/>
    <cellStyle name="20% - Accent1 3 3 4 4 2" xfId="25277" xr:uid="{855E6ACD-3775-4055-9657-F296D1A6AE4F}"/>
    <cellStyle name="20% - Accent1 3 3 4 4 2 2" xfId="25278" xr:uid="{C4E30AA7-9291-4187-8291-DD57EF7F82F8}"/>
    <cellStyle name="20% - Accent1 3 3 4 4 2 2 2" xfId="25279" xr:uid="{D376B0D1-E4C7-47F1-B53A-C3D3C6069410}"/>
    <cellStyle name="20% - Accent1 3 3 4 4 2 3" xfId="25280" xr:uid="{5078B72D-43E1-4F90-A291-5528264ABAC9}"/>
    <cellStyle name="20% - Accent1 3 3 4 4 3" xfId="25281" xr:uid="{8991BB2A-EC33-458B-B520-4E81EFBBEF9D}"/>
    <cellStyle name="20% - Accent1 3 3 4 4 3 2" xfId="25282" xr:uid="{E6C6A8A4-64AE-4511-ACCD-130253DCE86B}"/>
    <cellStyle name="20% - Accent1 3 3 4 4 4" xfId="25283" xr:uid="{C3852048-68C5-481C-8130-1E71F98A14A7}"/>
    <cellStyle name="20% - Accent1 3 3 4 5" xfId="25284" xr:uid="{82CABC31-5558-4C4D-A732-8EAFF219D091}"/>
    <cellStyle name="20% - Accent1 3 3 4 5 2" xfId="25285" xr:uid="{BDF8DCEC-91EF-410B-A2E1-D5273D7C29A3}"/>
    <cellStyle name="20% - Accent1 3 3 4 5 2 2" xfId="25286" xr:uid="{73C422FF-9D7A-4DFA-B392-76DB25F6E57B}"/>
    <cellStyle name="20% - Accent1 3 3 4 5 2 2 2" xfId="25287" xr:uid="{E5455BC8-2335-4B84-A5EA-FCB4D67D6115}"/>
    <cellStyle name="20% - Accent1 3 3 4 5 2 3" xfId="25288" xr:uid="{B2C6B904-52B3-4C2F-8CC1-D3AD8FD6AA14}"/>
    <cellStyle name="20% - Accent1 3 3 4 5 3" xfId="25289" xr:uid="{C89EC7E9-C5FE-4D09-92BB-7E01CA7B1267}"/>
    <cellStyle name="20% - Accent1 3 3 4 5 3 2" xfId="25290" xr:uid="{9A70611A-0748-45E9-9EDB-9B2F03AE5313}"/>
    <cellStyle name="20% - Accent1 3 3 4 5 4" xfId="25291" xr:uid="{62F9AAD9-6E1E-48BA-8B48-8DB1E2941007}"/>
    <cellStyle name="20% - Accent1 3 3 4 6" xfId="25292" xr:uid="{59308A2C-CD07-4893-A278-435AC53DBC67}"/>
    <cellStyle name="20% - Accent1 3 3 4 6 2" xfId="25293" xr:uid="{1D687027-8DEF-471D-9AFA-E83668B63F1A}"/>
    <cellStyle name="20% - Accent1 3 3 4 6 2 2" xfId="25294" xr:uid="{FEF09782-5526-40C9-BF1B-C6DCAA672258}"/>
    <cellStyle name="20% - Accent1 3 3 4 6 2 2 2" xfId="25295" xr:uid="{818AD8C6-595A-42F8-B2FD-0E37AECEE2B5}"/>
    <cellStyle name="20% - Accent1 3 3 4 6 2 3" xfId="25296" xr:uid="{9BEFF359-DE7E-49A4-A18E-F58C57FB389F}"/>
    <cellStyle name="20% - Accent1 3 3 4 6 3" xfId="25297" xr:uid="{E16E2204-1D0C-418E-BA75-9709EA200FD9}"/>
    <cellStyle name="20% - Accent1 3 3 4 6 3 2" xfId="25298" xr:uid="{95C41206-1A2A-4797-B443-C8888AD9E4EF}"/>
    <cellStyle name="20% - Accent1 3 3 4 6 4" xfId="25299" xr:uid="{79342D03-0ADB-42B9-9BEC-C5015AB59B3A}"/>
    <cellStyle name="20% - Accent1 3 3 4 7" xfId="25300" xr:uid="{93397A11-AD36-40E6-9355-2F792C98A5F8}"/>
    <cellStyle name="20% - Accent1 3 3 4 7 2" xfId="25301" xr:uid="{E931487A-F81A-4640-B9BB-051ACC67FA4C}"/>
    <cellStyle name="20% - Accent1 3 3 4 7 2 2" xfId="25302" xr:uid="{35555D37-B570-4A48-AB7B-2D0206AEE7D9}"/>
    <cellStyle name="20% - Accent1 3 3 4 7 3" xfId="25303" xr:uid="{2ADF0999-E644-49C5-B368-01B4CA864041}"/>
    <cellStyle name="20% - Accent1 3 3 4 8" xfId="25304" xr:uid="{1A8E0B6A-E096-4528-825C-02D0CACB1259}"/>
    <cellStyle name="20% - Accent1 3 3 4 8 2" xfId="25305" xr:uid="{E6264888-6B21-4627-840D-2BC03071CFCC}"/>
    <cellStyle name="20% - Accent1 3 3 4 8 2 2" xfId="25306" xr:uid="{246B0E19-BD15-4784-97B1-D85A49B25189}"/>
    <cellStyle name="20% - Accent1 3 3 4 8 3" xfId="25307" xr:uid="{77D8791B-A9DE-454C-9D86-363855046C66}"/>
    <cellStyle name="20% - Accent1 3 3 4 9" xfId="25308" xr:uid="{FE69029C-4967-4B8C-8C11-CFA4E410FF12}"/>
    <cellStyle name="20% - Accent1 3 3 4 9 2" xfId="25309" xr:uid="{F45638A0-0F4D-4B39-81FE-30898DFA4315}"/>
    <cellStyle name="20% - Accent1 3 3 5" xfId="25310" xr:uid="{D50C841C-689B-4855-90C9-C16A0EEFC5EB}"/>
    <cellStyle name="20% - Accent1 3 3 5 10" xfId="25311" xr:uid="{1E14391D-8706-406F-8C44-C6689B1ECC5D}"/>
    <cellStyle name="20% - Accent1 3 3 5 10 2" xfId="25312" xr:uid="{DEF099F6-E9A5-4849-84AF-CCC1F4472548}"/>
    <cellStyle name="20% - Accent1 3 3 5 11" xfId="25313" xr:uid="{FA2267AF-3B63-43E6-A9A8-454AA09D73A1}"/>
    <cellStyle name="20% - Accent1 3 3 5 2" xfId="25314" xr:uid="{EFF07AEA-A436-4675-9F5C-F5397E00529C}"/>
    <cellStyle name="20% - Accent1 3 3 5 2 2" xfId="25315" xr:uid="{9B2AA4DB-5C16-43E2-B6A8-9F2B8A599A8F}"/>
    <cellStyle name="20% - Accent1 3 3 5 2 2 2" xfId="25316" xr:uid="{F0110EA8-29A1-4C6F-BBD4-878E6680935E}"/>
    <cellStyle name="20% - Accent1 3 3 5 2 2 2 2" xfId="25317" xr:uid="{EB838569-6F9C-4FC2-BED3-64499FADC837}"/>
    <cellStyle name="20% - Accent1 3 3 5 2 2 2 2 2" xfId="25318" xr:uid="{A86421BA-B008-4B28-A7C0-14DE43F31EE7}"/>
    <cellStyle name="20% - Accent1 3 3 5 2 2 2 3" xfId="25319" xr:uid="{7E93E31D-9250-4935-B5A9-965ECD684036}"/>
    <cellStyle name="20% - Accent1 3 3 5 2 2 3" xfId="25320" xr:uid="{35D7BBE0-7F1F-4D4F-A908-B8BAD231E500}"/>
    <cellStyle name="20% - Accent1 3 3 5 2 2 3 2" xfId="25321" xr:uid="{307A43C0-0176-4D02-80FB-0721340E5B09}"/>
    <cellStyle name="20% - Accent1 3 3 5 2 2 4" xfId="25322" xr:uid="{7AF9E921-E1EC-48AB-9C52-DCD88ECE3428}"/>
    <cellStyle name="20% - Accent1 3 3 5 2 3" xfId="25323" xr:uid="{AE4839D2-CAD2-4B4D-8673-4CD7F72F6799}"/>
    <cellStyle name="20% - Accent1 3 3 5 2 3 2" xfId="25324" xr:uid="{40E8D028-1629-4C80-82AB-5B590B9B78E1}"/>
    <cellStyle name="20% - Accent1 3 3 5 2 3 2 2" xfId="25325" xr:uid="{3B515566-7056-40DB-8D04-F77E765C3554}"/>
    <cellStyle name="20% - Accent1 3 3 5 2 3 2 2 2" xfId="25326" xr:uid="{555A3937-D398-4F19-8D48-F6A3F59821E1}"/>
    <cellStyle name="20% - Accent1 3 3 5 2 3 2 3" xfId="25327" xr:uid="{19CAB005-A70D-4722-A9DF-310AB94F7DBD}"/>
    <cellStyle name="20% - Accent1 3 3 5 2 3 3" xfId="25328" xr:uid="{E54423E0-1787-4D9A-8058-ED182FEAB404}"/>
    <cellStyle name="20% - Accent1 3 3 5 2 3 3 2" xfId="25329" xr:uid="{AB110946-F2DB-49DA-AE2C-3A2E0B1FDAA1}"/>
    <cellStyle name="20% - Accent1 3 3 5 2 3 4" xfId="25330" xr:uid="{52FDB48A-43C1-4711-8EFA-180DDD85E288}"/>
    <cellStyle name="20% - Accent1 3 3 5 2 4" xfId="25331" xr:uid="{09CEC333-F3A9-4077-89C8-70FF27F2DDD7}"/>
    <cellStyle name="20% - Accent1 3 3 5 2 4 2" xfId="25332" xr:uid="{35F55F0C-A8C5-48F2-8056-9310DCC40163}"/>
    <cellStyle name="20% - Accent1 3 3 5 2 4 2 2" xfId="25333" xr:uid="{4EAD54A8-1368-470D-8AA1-8B238F60FAE2}"/>
    <cellStyle name="20% - Accent1 3 3 5 2 4 2 2 2" xfId="25334" xr:uid="{40BC649B-6031-45BE-908C-DA571F189A4E}"/>
    <cellStyle name="20% - Accent1 3 3 5 2 4 2 3" xfId="25335" xr:uid="{74002BD0-B4FF-4740-925E-0E4E89A153A7}"/>
    <cellStyle name="20% - Accent1 3 3 5 2 4 3" xfId="25336" xr:uid="{266888A6-C5F8-4796-A84A-A95ABBA0E98D}"/>
    <cellStyle name="20% - Accent1 3 3 5 2 4 3 2" xfId="25337" xr:uid="{81D86591-2F72-44CD-BF20-B8FE29B60E13}"/>
    <cellStyle name="20% - Accent1 3 3 5 2 4 4" xfId="25338" xr:uid="{5D83D49C-7181-443D-91CF-63B94C883F43}"/>
    <cellStyle name="20% - Accent1 3 3 5 2 5" xfId="25339" xr:uid="{CB3218F0-6286-43B9-8C3C-0CAF7ACEFDA8}"/>
    <cellStyle name="20% - Accent1 3 3 5 2 5 2" xfId="25340" xr:uid="{5784CDCA-199D-4403-B886-651DBBD56E35}"/>
    <cellStyle name="20% - Accent1 3 3 5 2 5 2 2" xfId="25341" xr:uid="{5AF8EBC4-A439-4989-A46B-EA5823F234F7}"/>
    <cellStyle name="20% - Accent1 3 3 5 2 5 3" xfId="25342" xr:uid="{71460525-7B59-4725-9487-C9EB90E06E17}"/>
    <cellStyle name="20% - Accent1 3 3 5 2 6" xfId="25343" xr:uid="{11AEDB38-6E7C-463A-B6A8-2C01F5F8535C}"/>
    <cellStyle name="20% - Accent1 3 3 5 2 6 2" xfId="25344" xr:uid="{E40C73D9-C54D-4650-B4DE-7FF6F2062FD8}"/>
    <cellStyle name="20% - Accent1 3 3 5 2 6 2 2" xfId="25345" xr:uid="{54AF62F8-E646-420B-83C7-78E8D88DE07D}"/>
    <cellStyle name="20% - Accent1 3 3 5 2 6 3" xfId="25346" xr:uid="{527F62DE-4DCA-4329-A1B1-7055B2C67A4C}"/>
    <cellStyle name="20% - Accent1 3 3 5 2 7" xfId="25347" xr:uid="{F7E6F1CE-DB54-4224-BE0A-1A7E567820E4}"/>
    <cellStyle name="20% - Accent1 3 3 5 2 7 2" xfId="25348" xr:uid="{223541E3-824C-4750-9294-B9E4B9D283AE}"/>
    <cellStyle name="20% - Accent1 3 3 5 2 8" xfId="25349" xr:uid="{D9C66DBC-723E-4F00-93E4-2DA90993703F}"/>
    <cellStyle name="20% - Accent1 3 3 5 2 8 2" xfId="25350" xr:uid="{B8B43DC3-8E1A-48C0-81ED-DD18186A928E}"/>
    <cellStyle name="20% - Accent1 3 3 5 2 9" xfId="25351" xr:uid="{F5A50AAD-F854-4F58-B8FF-2B55A2CCF54B}"/>
    <cellStyle name="20% - Accent1 3 3 5 3" xfId="25352" xr:uid="{3F0B2703-F8EB-4EC8-A765-75BA16F9471D}"/>
    <cellStyle name="20% - Accent1 3 3 5 3 2" xfId="25353" xr:uid="{BD310F15-0599-4450-92B6-1FE1A90E74C8}"/>
    <cellStyle name="20% - Accent1 3 3 5 3 2 2" xfId="25354" xr:uid="{2584D1F0-769A-490F-AA4C-F1BCFE1731F3}"/>
    <cellStyle name="20% - Accent1 3 3 5 3 2 2 2" xfId="25355" xr:uid="{2C953FDA-1F92-4BEB-88D5-F5F61ABB765A}"/>
    <cellStyle name="20% - Accent1 3 3 5 3 2 2 2 2" xfId="25356" xr:uid="{4C5A9756-A331-4233-87C0-976D02D389A8}"/>
    <cellStyle name="20% - Accent1 3 3 5 3 2 2 3" xfId="25357" xr:uid="{6337B172-4084-42D5-9F04-103D175E34F6}"/>
    <cellStyle name="20% - Accent1 3 3 5 3 2 3" xfId="25358" xr:uid="{9EF30849-72FC-473C-8DE8-D48A28BA7A16}"/>
    <cellStyle name="20% - Accent1 3 3 5 3 2 3 2" xfId="25359" xr:uid="{BE00FEB8-DFAC-4DE2-AA93-EB2BD42419E2}"/>
    <cellStyle name="20% - Accent1 3 3 5 3 2 4" xfId="25360" xr:uid="{E1F8AAF9-2EBB-4845-B243-5D3AAE0D7352}"/>
    <cellStyle name="20% - Accent1 3 3 5 3 3" xfId="25361" xr:uid="{FCAFA95C-3B95-4DA9-BA9F-78CB145583A8}"/>
    <cellStyle name="20% - Accent1 3 3 5 3 3 2" xfId="25362" xr:uid="{328C48D4-CB3E-4D5B-AF9F-C8040AC139ED}"/>
    <cellStyle name="20% - Accent1 3 3 5 3 3 2 2" xfId="25363" xr:uid="{B5077223-45AE-4C4F-A4F6-66BC111EFDB3}"/>
    <cellStyle name="20% - Accent1 3 3 5 3 3 2 2 2" xfId="25364" xr:uid="{844E5159-A82A-4A61-8E01-B473E2CC6FC7}"/>
    <cellStyle name="20% - Accent1 3 3 5 3 3 2 3" xfId="25365" xr:uid="{8AC79A09-8F8C-415F-995A-F6CB60529644}"/>
    <cellStyle name="20% - Accent1 3 3 5 3 3 3" xfId="25366" xr:uid="{77FD2DC9-DDBE-43D6-8403-2F360E3C3E36}"/>
    <cellStyle name="20% - Accent1 3 3 5 3 3 3 2" xfId="25367" xr:uid="{E33DFC06-3910-4B09-82C5-D2D7631008AC}"/>
    <cellStyle name="20% - Accent1 3 3 5 3 3 4" xfId="25368" xr:uid="{DD3C882F-CA12-4E44-BB61-45AEC24FD0DA}"/>
    <cellStyle name="20% - Accent1 3 3 5 3 4" xfId="25369" xr:uid="{C5106C03-0DB5-4634-A3D9-C441E5914BC6}"/>
    <cellStyle name="20% - Accent1 3 3 5 3 4 2" xfId="25370" xr:uid="{309E0D79-FE8C-43BA-A446-3457E074CCB9}"/>
    <cellStyle name="20% - Accent1 3 3 5 3 4 2 2" xfId="25371" xr:uid="{A0F9741B-7CB1-4831-AB6E-5A16EF9BCF04}"/>
    <cellStyle name="20% - Accent1 3 3 5 3 4 2 2 2" xfId="25372" xr:uid="{64132DAD-35B5-4B57-A10C-410C20095F45}"/>
    <cellStyle name="20% - Accent1 3 3 5 3 4 2 3" xfId="25373" xr:uid="{4EB570BF-BCC7-4508-838F-AF5F9406ADA3}"/>
    <cellStyle name="20% - Accent1 3 3 5 3 4 3" xfId="25374" xr:uid="{44CD1D0F-94B2-4F0A-812D-9C7113AF2CE1}"/>
    <cellStyle name="20% - Accent1 3 3 5 3 4 3 2" xfId="25375" xr:uid="{327A6D7C-FB9E-43C9-BDA6-A262323F8FBB}"/>
    <cellStyle name="20% - Accent1 3 3 5 3 4 4" xfId="25376" xr:uid="{909590A7-626B-4C01-9AB2-7630FB6FCAD0}"/>
    <cellStyle name="20% - Accent1 3 3 5 3 5" xfId="25377" xr:uid="{C5D57021-D34C-4509-9E2D-E8820DE56ABC}"/>
    <cellStyle name="20% - Accent1 3 3 5 3 5 2" xfId="25378" xr:uid="{74A0270A-9EBA-44B2-8339-579A8F0005B4}"/>
    <cellStyle name="20% - Accent1 3 3 5 3 5 2 2" xfId="25379" xr:uid="{25712012-6AF5-4C8D-ACCC-2F2873C4EBC6}"/>
    <cellStyle name="20% - Accent1 3 3 5 3 5 3" xfId="25380" xr:uid="{A3B8CF17-C6F1-4EEB-8EA0-75AB866C8F7E}"/>
    <cellStyle name="20% - Accent1 3 3 5 3 6" xfId="25381" xr:uid="{486ADE2F-15ED-44FD-BC52-69DA04D81B70}"/>
    <cellStyle name="20% - Accent1 3 3 5 3 6 2" xfId="25382" xr:uid="{B86E9E04-E83A-438C-A977-469CA7557F0D}"/>
    <cellStyle name="20% - Accent1 3 3 5 3 6 2 2" xfId="25383" xr:uid="{49304351-5C29-4613-A9D0-537F48E429AF}"/>
    <cellStyle name="20% - Accent1 3 3 5 3 6 3" xfId="25384" xr:uid="{3A22884E-6FB5-4C9D-AB26-3C1B794F3C2E}"/>
    <cellStyle name="20% - Accent1 3 3 5 3 7" xfId="25385" xr:uid="{3DCC0961-1380-4AE1-9744-D8EC52E1920A}"/>
    <cellStyle name="20% - Accent1 3 3 5 3 7 2" xfId="25386" xr:uid="{231CE59D-A159-4047-A8E4-55EFD70BEDCF}"/>
    <cellStyle name="20% - Accent1 3 3 5 3 8" xfId="25387" xr:uid="{7185B62C-12CE-4EE1-B20A-BE0AEF48BD1E}"/>
    <cellStyle name="20% - Accent1 3 3 5 3 8 2" xfId="25388" xr:uid="{F76B412E-BEAB-46B8-AE89-46E9679119AD}"/>
    <cellStyle name="20% - Accent1 3 3 5 3 9" xfId="25389" xr:uid="{BD0D0FF7-E326-4B40-885B-BDBF931DF9B8}"/>
    <cellStyle name="20% - Accent1 3 3 5 4" xfId="25390" xr:uid="{D57DAC91-3318-4590-A4C6-3630F167EC06}"/>
    <cellStyle name="20% - Accent1 3 3 5 4 2" xfId="25391" xr:uid="{371E5146-CC24-4235-8A58-F43D4064172A}"/>
    <cellStyle name="20% - Accent1 3 3 5 4 2 2" xfId="25392" xr:uid="{B82EF1F8-28E6-42B6-AEE2-B73AC0AEA3AC}"/>
    <cellStyle name="20% - Accent1 3 3 5 4 2 2 2" xfId="25393" xr:uid="{9DF35951-6594-4721-A816-781BB163A413}"/>
    <cellStyle name="20% - Accent1 3 3 5 4 2 3" xfId="25394" xr:uid="{DD24A0CD-A3A7-4054-936E-E64C88344C6A}"/>
    <cellStyle name="20% - Accent1 3 3 5 4 3" xfId="25395" xr:uid="{EC51A82D-CB0A-49DA-8956-113E4526A6B0}"/>
    <cellStyle name="20% - Accent1 3 3 5 4 3 2" xfId="25396" xr:uid="{40217533-CD88-4A64-B781-0C5CA6775294}"/>
    <cellStyle name="20% - Accent1 3 3 5 4 4" xfId="25397" xr:uid="{4B2EE311-1F12-4B3F-A78D-65A37E115A69}"/>
    <cellStyle name="20% - Accent1 3 3 5 5" xfId="25398" xr:uid="{3ABE647A-871C-438E-97DE-DAD12AA17165}"/>
    <cellStyle name="20% - Accent1 3 3 5 5 2" xfId="25399" xr:uid="{DF7A1F1D-F93F-4237-9BE8-6A4B07B83F19}"/>
    <cellStyle name="20% - Accent1 3 3 5 5 2 2" xfId="25400" xr:uid="{9A95FA4A-C3EC-4A22-B5DE-F2A0557190F6}"/>
    <cellStyle name="20% - Accent1 3 3 5 5 2 2 2" xfId="25401" xr:uid="{2CCFABA0-7CEB-43EE-B758-E871846039E7}"/>
    <cellStyle name="20% - Accent1 3 3 5 5 2 3" xfId="25402" xr:uid="{9E5E557A-36A5-4306-BE59-FCE158E325EE}"/>
    <cellStyle name="20% - Accent1 3 3 5 5 3" xfId="25403" xr:uid="{9F2237EA-38DC-4BE0-A07E-D4251A1FFC53}"/>
    <cellStyle name="20% - Accent1 3 3 5 5 3 2" xfId="25404" xr:uid="{9F318837-D417-4389-A641-0930E6E02C55}"/>
    <cellStyle name="20% - Accent1 3 3 5 5 4" xfId="25405" xr:uid="{B74C6DAA-CBE1-4C8B-B1C9-E202F70C4430}"/>
    <cellStyle name="20% - Accent1 3 3 5 6" xfId="25406" xr:uid="{D81B5B76-EE09-4472-AF77-14F9B19CF9BB}"/>
    <cellStyle name="20% - Accent1 3 3 5 6 2" xfId="25407" xr:uid="{90C50B6E-A688-4262-966D-E3B5B57BC848}"/>
    <cellStyle name="20% - Accent1 3 3 5 6 2 2" xfId="25408" xr:uid="{477F40C1-01CC-4431-994C-41D787ACFEB5}"/>
    <cellStyle name="20% - Accent1 3 3 5 6 2 2 2" xfId="25409" xr:uid="{2E213F38-CD8C-4960-97DA-9E377232D8F8}"/>
    <cellStyle name="20% - Accent1 3 3 5 6 2 3" xfId="25410" xr:uid="{F4F3C73C-19E6-45C1-95B2-D75AFCF32F5D}"/>
    <cellStyle name="20% - Accent1 3 3 5 6 3" xfId="25411" xr:uid="{06584863-DF86-4575-B4D3-1FC6EBFDC145}"/>
    <cellStyle name="20% - Accent1 3 3 5 6 3 2" xfId="25412" xr:uid="{69409794-9697-488C-99AC-6F6C2E5114B5}"/>
    <cellStyle name="20% - Accent1 3 3 5 6 4" xfId="25413" xr:uid="{4DADACA5-DFBD-4730-9063-35D0B5EF0DDF}"/>
    <cellStyle name="20% - Accent1 3 3 5 7" xfId="25414" xr:uid="{C5073AF4-DC6C-47E1-B8F5-B4B2C7BB7541}"/>
    <cellStyle name="20% - Accent1 3 3 5 7 2" xfId="25415" xr:uid="{31A056D9-CD47-4655-890F-55790665B810}"/>
    <cellStyle name="20% - Accent1 3 3 5 7 2 2" xfId="25416" xr:uid="{602959E6-C7C7-4B4D-8EA9-0F8A5AA979DA}"/>
    <cellStyle name="20% - Accent1 3 3 5 7 3" xfId="25417" xr:uid="{F1C325E7-5A63-4874-BA2B-9505BE942AF5}"/>
    <cellStyle name="20% - Accent1 3 3 5 8" xfId="25418" xr:uid="{4328FBC3-6AC3-4F2C-B7B7-EB4DB958098D}"/>
    <cellStyle name="20% - Accent1 3 3 5 8 2" xfId="25419" xr:uid="{21B2B16A-36A6-4610-B783-5575C7F708A7}"/>
    <cellStyle name="20% - Accent1 3 3 5 8 2 2" xfId="25420" xr:uid="{90CC6AA2-34D2-49BF-9724-DBCB1608BC69}"/>
    <cellStyle name="20% - Accent1 3 3 5 8 3" xfId="25421" xr:uid="{F03DAF30-24B4-469C-89EE-96B46AB0C9E7}"/>
    <cellStyle name="20% - Accent1 3 3 5 9" xfId="25422" xr:uid="{051A5989-516C-44CA-BC04-6808587F73FA}"/>
    <cellStyle name="20% - Accent1 3 3 5 9 2" xfId="25423" xr:uid="{AD56CB28-E54F-4919-B78A-2F6F10723391}"/>
    <cellStyle name="20% - Accent1 3 3 6" xfId="25424" xr:uid="{3039FB69-759E-41A3-AF6F-019570AD5758}"/>
    <cellStyle name="20% - Accent1 3 3 6 10" xfId="25425" xr:uid="{CCFD1072-376F-4346-86D8-93C6CE095E9A}"/>
    <cellStyle name="20% - Accent1 3 3 6 10 2" xfId="25426" xr:uid="{D24AA65F-2A14-4ACF-8545-0BA06BCC5DFC}"/>
    <cellStyle name="20% - Accent1 3 3 6 11" xfId="25427" xr:uid="{599307EC-CB4B-42E4-9C72-105DC1E2FFD0}"/>
    <cellStyle name="20% - Accent1 3 3 6 2" xfId="25428" xr:uid="{C88DFFE3-AAAE-4881-8AC3-DEF84C63A5D4}"/>
    <cellStyle name="20% - Accent1 3 3 6 2 2" xfId="25429" xr:uid="{4F12264B-B47D-4E18-A750-47B205D34634}"/>
    <cellStyle name="20% - Accent1 3 3 6 2 2 2" xfId="25430" xr:uid="{23B5DFD8-EB11-4E04-8A40-AE186B006C9E}"/>
    <cellStyle name="20% - Accent1 3 3 6 2 2 2 2" xfId="25431" xr:uid="{F8622910-EF31-40BB-9818-DB72F4DD00FC}"/>
    <cellStyle name="20% - Accent1 3 3 6 2 2 2 2 2" xfId="25432" xr:uid="{D0EA1920-AF90-4EFA-8FF3-57C901136BCD}"/>
    <cellStyle name="20% - Accent1 3 3 6 2 2 2 3" xfId="25433" xr:uid="{F5E0CB9A-2099-4BD9-912B-549304959F5E}"/>
    <cellStyle name="20% - Accent1 3 3 6 2 2 3" xfId="25434" xr:uid="{FC0E6F3C-58BC-410B-87BE-0F2D1FB18588}"/>
    <cellStyle name="20% - Accent1 3 3 6 2 2 3 2" xfId="25435" xr:uid="{1F605209-2BB5-4CBA-B189-7D9CC4ABC9A1}"/>
    <cellStyle name="20% - Accent1 3 3 6 2 2 4" xfId="25436" xr:uid="{EA37AEF0-4EFE-42E4-9F39-D3FB4F57D2F5}"/>
    <cellStyle name="20% - Accent1 3 3 6 2 3" xfId="25437" xr:uid="{CF078F72-65D4-43D5-80E1-CBC21EF9B754}"/>
    <cellStyle name="20% - Accent1 3 3 6 2 3 2" xfId="25438" xr:uid="{D9CCB720-B963-4409-9CF9-09D375ADF1AC}"/>
    <cellStyle name="20% - Accent1 3 3 6 2 3 2 2" xfId="25439" xr:uid="{63E268BE-1C14-41EC-96C7-4E12AD757AF8}"/>
    <cellStyle name="20% - Accent1 3 3 6 2 3 2 2 2" xfId="25440" xr:uid="{DD456F06-C39F-45F5-BDA8-25C1D64C19DA}"/>
    <cellStyle name="20% - Accent1 3 3 6 2 3 2 3" xfId="25441" xr:uid="{44EFFF54-3368-430B-824F-E0274B107196}"/>
    <cellStyle name="20% - Accent1 3 3 6 2 3 3" xfId="25442" xr:uid="{9B60DEE9-A407-436C-80A7-2A5C45A2ACF6}"/>
    <cellStyle name="20% - Accent1 3 3 6 2 3 3 2" xfId="25443" xr:uid="{03561FA1-2849-43B4-9423-5FE23A836F67}"/>
    <cellStyle name="20% - Accent1 3 3 6 2 3 4" xfId="25444" xr:uid="{4211EB78-C721-4332-A96E-E9DB01F04D8D}"/>
    <cellStyle name="20% - Accent1 3 3 6 2 4" xfId="25445" xr:uid="{2E27F9D1-7996-4243-B5BA-D1AD27747B87}"/>
    <cellStyle name="20% - Accent1 3 3 6 2 4 2" xfId="25446" xr:uid="{4340B92F-1FA8-403E-A572-3F8B5A3B72A7}"/>
    <cellStyle name="20% - Accent1 3 3 6 2 4 2 2" xfId="25447" xr:uid="{2A4105EC-BCE3-4AFA-BC03-90BAE0B3B0AF}"/>
    <cellStyle name="20% - Accent1 3 3 6 2 4 2 2 2" xfId="25448" xr:uid="{ACAD15D8-BEDB-4AB9-A4DF-2EA126F56847}"/>
    <cellStyle name="20% - Accent1 3 3 6 2 4 2 3" xfId="25449" xr:uid="{D65C90B0-3915-49F8-80AC-8A226F52858F}"/>
    <cellStyle name="20% - Accent1 3 3 6 2 4 3" xfId="25450" xr:uid="{F7D4E5D1-6175-4093-A43A-6753701F01B0}"/>
    <cellStyle name="20% - Accent1 3 3 6 2 4 3 2" xfId="25451" xr:uid="{1CEAC890-080A-4930-9097-D436FE8711F5}"/>
    <cellStyle name="20% - Accent1 3 3 6 2 4 4" xfId="25452" xr:uid="{F01707AE-D18A-4279-AC63-449418F59C66}"/>
    <cellStyle name="20% - Accent1 3 3 6 2 5" xfId="25453" xr:uid="{3FC06C33-AD62-4CCE-82EF-253A5E53D7A8}"/>
    <cellStyle name="20% - Accent1 3 3 6 2 5 2" xfId="25454" xr:uid="{0FA715E1-2483-48A9-A26A-7E421A933EDF}"/>
    <cellStyle name="20% - Accent1 3 3 6 2 5 2 2" xfId="25455" xr:uid="{65C1EC28-2676-4D18-9479-A9F416D506EF}"/>
    <cellStyle name="20% - Accent1 3 3 6 2 5 3" xfId="25456" xr:uid="{22313070-7820-4348-81CC-5EAA56B13F9B}"/>
    <cellStyle name="20% - Accent1 3 3 6 2 6" xfId="25457" xr:uid="{806A49A5-FB1C-4129-AEDF-A25EC729A034}"/>
    <cellStyle name="20% - Accent1 3 3 6 2 6 2" xfId="25458" xr:uid="{7CCC53B1-4143-438A-9056-00213CC13BF4}"/>
    <cellStyle name="20% - Accent1 3 3 6 2 6 2 2" xfId="25459" xr:uid="{49DD0CB7-3E35-4285-B6E6-7D25D4D7AE33}"/>
    <cellStyle name="20% - Accent1 3 3 6 2 6 3" xfId="25460" xr:uid="{553B1BFD-BE2D-4C85-BF04-BF593B49C6F5}"/>
    <cellStyle name="20% - Accent1 3 3 6 2 7" xfId="25461" xr:uid="{91C672BF-3D64-4389-BC16-E9CF11B66DC4}"/>
    <cellStyle name="20% - Accent1 3 3 6 2 7 2" xfId="25462" xr:uid="{FCBFC6E6-6FC9-45D4-A37B-4C71E88EC392}"/>
    <cellStyle name="20% - Accent1 3 3 6 2 8" xfId="25463" xr:uid="{B25FF421-8EEF-420C-BCFA-3F012737A1CA}"/>
    <cellStyle name="20% - Accent1 3 3 6 2 8 2" xfId="25464" xr:uid="{3700542F-1899-4FF3-8CFA-B27CDF7C574A}"/>
    <cellStyle name="20% - Accent1 3 3 6 2 9" xfId="25465" xr:uid="{5869CF33-CC8A-4B55-BEA5-00C05AD9361D}"/>
    <cellStyle name="20% - Accent1 3 3 6 3" xfId="25466" xr:uid="{42E6FD95-0A10-4B14-9B10-39C4C04AAA31}"/>
    <cellStyle name="20% - Accent1 3 3 6 3 2" xfId="25467" xr:uid="{0DABAA96-340D-4978-AEDD-916E31BAC65D}"/>
    <cellStyle name="20% - Accent1 3 3 6 3 2 2" xfId="25468" xr:uid="{81011C6C-66A2-46C6-9CF9-2C6B2495A258}"/>
    <cellStyle name="20% - Accent1 3 3 6 3 2 2 2" xfId="25469" xr:uid="{8884C441-682F-4B3F-A979-FE2D1389A17F}"/>
    <cellStyle name="20% - Accent1 3 3 6 3 2 2 2 2" xfId="25470" xr:uid="{0DB562E3-D0F8-4A4C-895A-3152D051664B}"/>
    <cellStyle name="20% - Accent1 3 3 6 3 2 2 3" xfId="25471" xr:uid="{EA8CDF72-BE2C-424B-96BA-1595C051E800}"/>
    <cellStyle name="20% - Accent1 3 3 6 3 2 3" xfId="25472" xr:uid="{E7ACA2CB-E006-4E1E-A996-4924936BBECC}"/>
    <cellStyle name="20% - Accent1 3 3 6 3 2 3 2" xfId="25473" xr:uid="{3476E6A5-EB16-486E-99A6-77C86653C937}"/>
    <cellStyle name="20% - Accent1 3 3 6 3 2 4" xfId="25474" xr:uid="{D04EB1A6-9EE1-4840-AFCE-52EF0E49E112}"/>
    <cellStyle name="20% - Accent1 3 3 6 3 3" xfId="25475" xr:uid="{E66B8004-DADA-462D-8EE4-924C08B0EC97}"/>
    <cellStyle name="20% - Accent1 3 3 6 3 3 2" xfId="25476" xr:uid="{DC1F3B05-010C-4DBB-AACA-46D3EC92A272}"/>
    <cellStyle name="20% - Accent1 3 3 6 3 3 2 2" xfId="25477" xr:uid="{A2A7A4E2-014C-41C2-9BE6-A053A27D180B}"/>
    <cellStyle name="20% - Accent1 3 3 6 3 3 2 2 2" xfId="25478" xr:uid="{1B97567F-C176-462E-88A1-EAEAE00FEA37}"/>
    <cellStyle name="20% - Accent1 3 3 6 3 3 2 3" xfId="25479" xr:uid="{0F1FB855-6D96-482D-999F-A67912A9A1FF}"/>
    <cellStyle name="20% - Accent1 3 3 6 3 3 3" xfId="25480" xr:uid="{E832AB97-39AC-4242-8B05-B1650A08C4A6}"/>
    <cellStyle name="20% - Accent1 3 3 6 3 3 3 2" xfId="25481" xr:uid="{C9945AF9-59BC-48DC-8225-DA59F9206553}"/>
    <cellStyle name="20% - Accent1 3 3 6 3 3 4" xfId="25482" xr:uid="{C399E9C6-285B-4BD5-B0CE-3E95EB96D38F}"/>
    <cellStyle name="20% - Accent1 3 3 6 3 4" xfId="25483" xr:uid="{E5936894-0046-45D2-8C6D-48AA7F8C335E}"/>
    <cellStyle name="20% - Accent1 3 3 6 3 4 2" xfId="25484" xr:uid="{00C19980-8693-43C2-8C98-A8841FA082B1}"/>
    <cellStyle name="20% - Accent1 3 3 6 3 4 2 2" xfId="25485" xr:uid="{563DF972-0CA4-46D6-9512-A55A60464774}"/>
    <cellStyle name="20% - Accent1 3 3 6 3 4 2 2 2" xfId="25486" xr:uid="{4C26C9C7-EB8A-474E-B3A1-3DAAEE3F1E76}"/>
    <cellStyle name="20% - Accent1 3 3 6 3 4 2 3" xfId="25487" xr:uid="{5AFBE423-B579-4EBE-BAB0-57FFFDC0A000}"/>
    <cellStyle name="20% - Accent1 3 3 6 3 4 3" xfId="25488" xr:uid="{BD636A3E-51FC-461A-BB4B-09E40BEF5DF9}"/>
    <cellStyle name="20% - Accent1 3 3 6 3 4 3 2" xfId="25489" xr:uid="{6B052D16-7D28-40F6-8905-8AA43EB00E8D}"/>
    <cellStyle name="20% - Accent1 3 3 6 3 4 4" xfId="25490" xr:uid="{528FDE03-D023-4177-9F4C-F1D9FC2CABF2}"/>
    <cellStyle name="20% - Accent1 3 3 6 3 5" xfId="25491" xr:uid="{9222C1DF-27C6-4855-86D6-BF909A80F37C}"/>
    <cellStyle name="20% - Accent1 3 3 6 3 5 2" xfId="25492" xr:uid="{90844113-946A-42C7-88E9-59F13D0CE97C}"/>
    <cellStyle name="20% - Accent1 3 3 6 3 5 2 2" xfId="25493" xr:uid="{FFA46CBF-A6E4-443B-AE63-CBD5143EFBED}"/>
    <cellStyle name="20% - Accent1 3 3 6 3 5 3" xfId="25494" xr:uid="{C3BB3477-88D4-4D37-AE5B-02AE30046EB1}"/>
    <cellStyle name="20% - Accent1 3 3 6 3 6" xfId="25495" xr:uid="{85EECD5F-57CA-4974-B7B2-D79FBD39585C}"/>
    <cellStyle name="20% - Accent1 3 3 6 3 6 2" xfId="25496" xr:uid="{7E22A01C-C2FF-4F19-97B5-88723AA707E3}"/>
    <cellStyle name="20% - Accent1 3 3 6 3 6 2 2" xfId="25497" xr:uid="{8E51E171-5148-4F60-8280-57A8FA147514}"/>
    <cellStyle name="20% - Accent1 3 3 6 3 6 3" xfId="25498" xr:uid="{E3A35847-9692-4853-BD67-ED5CD3BCCB20}"/>
    <cellStyle name="20% - Accent1 3 3 6 3 7" xfId="25499" xr:uid="{46AF9877-47C5-47C9-B6E5-77DF81CBD91A}"/>
    <cellStyle name="20% - Accent1 3 3 6 3 7 2" xfId="25500" xr:uid="{275A5F7C-F424-4E68-B136-F1BCEFB9DC73}"/>
    <cellStyle name="20% - Accent1 3 3 6 3 8" xfId="25501" xr:uid="{7E6C9049-3EBB-4F26-981B-96D866F34C1A}"/>
    <cellStyle name="20% - Accent1 3 3 6 3 8 2" xfId="25502" xr:uid="{85C34BC1-CDA2-452B-8D72-7C33FAA40847}"/>
    <cellStyle name="20% - Accent1 3 3 6 3 9" xfId="25503" xr:uid="{953DC8BE-9935-482B-A0D4-6BC538E48AD3}"/>
    <cellStyle name="20% - Accent1 3 3 6 4" xfId="25504" xr:uid="{9C00CAB6-774B-45C5-92FA-C9D5689C6F5F}"/>
    <cellStyle name="20% - Accent1 3 3 6 4 2" xfId="25505" xr:uid="{806A09E2-037E-47BB-9A61-664601FFB6C6}"/>
    <cellStyle name="20% - Accent1 3 3 6 4 2 2" xfId="25506" xr:uid="{AC307DBD-D696-4340-BC54-94507CEEB168}"/>
    <cellStyle name="20% - Accent1 3 3 6 4 2 2 2" xfId="25507" xr:uid="{077A9B13-6B6C-4F6E-95A5-3D37727A2033}"/>
    <cellStyle name="20% - Accent1 3 3 6 4 2 3" xfId="25508" xr:uid="{C9135F96-00FD-421B-A6BD-167F1878B9F7}"/>
    <cellStyle name="20% - Accent1 3 3 6 4 3" xfId="25509" xr:uid="{4FF84F2B-5985-4A7C-98FB-B076C2D803AE}"/>
    <cellStyle name="20% - Accent1 3 3 6 4 3 2" xfId="25510" xr:uid="{A5B00EF9-32DD-4B79-89CB-6F8E86AAE4A1}"/>
    <cellStyle name="20% - Accent1 3 3 6 4 4" xfId="25511" xr:uid="{A920E71E-ADBC-494D-AD74-9CF811216754}"/>
    <cellStyle name="20% - Accent1 3 3 6 5" xfId="25512" xr:uid="{917EC69F-8E89-4E8C-9473-BD68833DA0BF}"/>
    <cellStyle name="20% - Accent1 3 3 6 5 2" xfId="25513" xr:uid="{7FA383D8-3462-4908-9884-81103CEE94B8}"/>
    <cellStyle name="20% - Accent1 3 3 6 5 2 2" xfId="25514" xr:uid="{9F59E3D7-9B3D-4335-82AC-F86D3C542BA1}"/>
    <cellStyle name="20% - Accent1 3 3 6 5 2 2 2" xfId="25515" xr:uid="{0DA11857-0B0D-47EF-8C01-144A11AEA425}"/>
    <cellStyle name="20% - Accent1 3 3 6 5 2 3" xfId="25516" xr:uid="{A7881780-63A4-474C-BFC0-1C0B65CC3B45}"/>
    <cellStyle name="20% - Accent1 3 3 6 5 3" xfId="25517" xr:uid="{BB457EA6-0676-43D8-B372-6241A94CCD1B}"/>
    <cellStyle name="20% - Accent1 3 3 6 5 3 2" xfId="25518" xr:uid="{669EA9F7-547F-4A1B-A1CF-1880D8296CE8}"/>
    <cellStyle name="20% - Accent1 3 3 6 5 4" xfId="25519" xr:uid="{598AC22B-4264-49B7-A7D8-C8F113B1CB83}"/>
    <cellStyle name="20% - Accent1 3 3 6 6" xfId="25520" xr:uid="{ED8328A2-C146-445D-ACD7-8C511153F387}"/>
    <cellStyle name="20% - Accent1 3 3 6 6 2" xfId="25521" xr:uid="{BE1E5F4B-B0E6-4975-B8C5-0265172C32C6}"/>
    <cellStyle name="20% - Accent1 3 3 6 6 2 2" xfId="25522" xr:uid="{19F039B6-D530-4D11-9F09-58C2A4B9BE82}"/>
    <cellStyle name="20% - Accent1 3 3 6 6 2 2 2" xfId="25523" xr:uid="{D7E05A92-CF9C-4711-916F-BCFC633958D0}"/>
    <cellStyle name="20% - Accent1 3 3 6 6 2 3" xfId="25524" xr:uid="{1DE0002A-38C1-4044-A7FE-071863759F86}"/>
    <cellStyle name="20% - Accent1 3 3 6 6 3" xfId="25525" xr:uid="{46A40232-F2FB-4D1B-9784-0A1926E8D589}"/>
    <cellStyle name="20% - Accent1 3 3 6 6 3 2" xfId="25526" xr:uid="{E2BF0CB7-EBEB-41DB-B39F-016EE93F08E2}"/>
    <cellStyle name="20% - Accent1 3 3 6 6 4" xfId="25527" xr:uid="{E638401A-EE84-4337-9B05-FD6BD87C0AA6}"/>
    <cellStyle name="20% - Accent1 3 3 6 7" xfId="25528" xr:uid="{C87FDD91-1C82-4B9D-9782-4871AAB90036}"/>
    <cellStyle name="20% - Accent1 3 3 6 7 2" xfId="25529" xr:uid="{95FC7491-ACF8-4A16-8AFC-0904C78DE85C}"/>
    <cellStyle name="20% - Accent1 3 3 6 7 2 2" xfId="25530" xr:uid="{9677DF52-F29B-4701-818B-77932D92A03B}"/>
    <cellStyle name="20% - Accent1 3 3 6 7 3" xfId="25531" xr:uid="{23815FCA-4D41-4E14-97BF-F8C4997DB5BD}"/>
    <cellStyle name="20% - Accent1 3 3 6 8" xfId="25532" xr:uid="{DCA4C228-C3A8-4E46-82AA-79237A4326B8}"/>
    <cellStyle name="20% - Accent1 3 3 6 8 2" xfId="25533" xr:uid="{6E59AEA5-DAB2-4205-AB89-90111EF46C27}"/>
    <cellStyle name="20% - Accent1 3 3 6 8 2 2" xfId="25534" xr:uid="{27A84824-F045-40DA-B5CA-0E019D1EA715}"/>
    <cellStyle name="20% - Accent1 3 3 6 8 3" xfId="25535" xr:uid="{4B088EAB-4914-46D6-A8BB-A7F9552EEF3F}"/>
    <cellStyle name="20% - Accent1 3 3 6 9" xfId="25536" xr:uid="{2EBB0B27-130E-4E09-80D0-6A9C25D391A7}"/>
    <cellStyle name="20% - Accent1 3 3 6 9 2" xfId="25537" xr:uid="{71E6434F-B6F2-44BB-91C8-35CE1E92AE15}"/>
    <cellStyle name="20% - Accent1 3 3 7" xfId="25538" xr:uid="{D528B31F-590D-4DC2-8499-0C2321AAC1A4}"/>
    <cellStyle name="20% - Accent1 3 3 7 2" xfId="25539" xr:uid="{4C9C2FB9-5C2F-4546-AF21-FC497908AFFD}"/>
    <cellStyle name="20% - Accent1 3 3 7 2 2" xfId="25540" xr:uid="{09D2D75D-91A0-49BF-8D05-BFB4C3322F6D}"/>
    <cellStyle name="20% - Accent1 3 3 7 2 2 2" xfId="25541" xr:uid="{BFAD10DA-BBAA-4CDB-914A-0D5A78FAFC60}"/>
    <cellStyle name="20% - Accent1 3 3 7 2 2 2 2" xfId="25542" xr:uid="{D0481C0E-CC95-4B0C-AB14-341C85562C2D}"/>
    <cellStyle name="20% - Accent1 3 3 7 2 2 3" xfId="25543" xr:uid="{92F0B816-CD42-4A82-A4CE-6B1B9B8CFDD9}"/>
    <cellStyle name="20% - Accent1 3 3 7 2 3" xfId="25544" xr:uid="{B620F58E-85F7-411B-9B52-825E9C53EE4B}"/>
    <cellStyle name="20% - Accent1 3 3 7 2 3 2" xfId="25545" xr:uid="{B0AD1E55-C025-4F57-9A15-F4D0FB0B1C1E}"/>
    <cellStyle name="20% - Accent1 3 3 7 2 4" xfId="25546" xr:uid="{8B63FE3E-E572-4CF8-ADAB-0D42A915B453}"/>
    <cellStyle name="20% - Accent1 3 3 7 3" xfId="25547" xr:uid="{C5F09DAA-D478-4600-A8CF-252CE2063AAB}"/>
    <cellStyle name="20% - Accent1 3 3 7 3 2" xfId="25548" xr:uid="{BDB20A51-FF2A-4A1E-8462-4CFC99304CD9}"/>
    <cellStyle name="20% - Accent1 3 3 7 3 2 2" xfId="25549" xr:uid="{D3B28F9F-09DB-4C66-BFCE-EC7F7A056D74}"/>
    <cellStyle name="20% - Accent1 3 3 7 3 2 2 2" xfId="25550" xr:uid="{A3C7835C-8013-40C5-8864-0D11F7103692}"/>
    <cellStyle name="20% - Accent1 3 3 7 3 2 3" xfId="25551" xr:uid="{1A525729-7DA5-4106-975C-63994029797B}"/>
    <cellStyle name="20% - Accent1 3 3 7 3 3" xfId="25552" xr:uid="{85EEB795-BFBF-489F-838B-CB7DE039CBFD}"/>
    <cellStyle name="20% - Accent1 3 3 7 3 3 2" xfId="25553" xr:uid="{2E40C660-66D0-4897-8A23-7D4BCE85B47F}"/>
    <cellStyle name="20% - Accent1 3 3 7 3 4" xfId="25554" xr:uid="{E3E0E20C-5A4F-4009-84A7-5015A9343631}"/>
    <cellStyle name="20% - Accent1 3 3 7 4" xfId="25555" xr:uid="{F64D8A79-B923-4742-82F5-CE0B2C7A6BA4}"/>
    <cellStyle name="20% - Accent1 3 3 7 4 2" xfId="25556" xr:uid="{BCB065A9-1764-4E23-85AB-CE6FA4612FF9}"/>
    <cellStyle name="20% - Accent1 3 3 7 4 2 2" xfId="25557" xr:uid="{E1BF8955-11B4-40A1-BE77-6179AA480B15}"/>
    <cellStyle name="20% - Accent1 3 3 7 4 2 2 2" xfId="25558" xr:uid="{AB9C766E-0FC6-4F7D-8D9A-479C288DE793}"/>
    <cellStyle name="20% - Accent1 3 3 7 4 2 3" xfId="25559" xr:uid="{76345A58-BC0E-48C0-A76A-EFFE9D10AB96}"/>
    <cellStyle name="20% - Accent1 3 3 7 4 3" xfId="25560" xr:uid="{FDEE72BD-1C10-4D9C-9E9B-933896E5F4FA}"/>
    <cellStyle name="20% - Accent1 3 3 7 4 3 2" xfId="25561" xr:uid="{66EFDDA6-6EEF-4BDB-B624-95A62441B3BB}"/>
    <cellStyle name="20% - Accent1 3 3 7 4 4" xfId="25562" xr:uid="{D1A5C9EA-D58C-45E0-8C3E-154FE421FBC6}"/>
    <cellStyle name="20% - Accent1 3 3 7 5" xfId="25563" xr:uid="{2C04F785-B72F-4EE0-A2DE-8DCD9C4CE35D}"/>
    <cellStyle name="20% - Accent1 3 3 7 5 2" xfId="25564" xr:uid="{EB0FF156-B372-4242-8DFA-6019C33F9B7E}"/>
    <cellStyle name="20% - Accent1 3 3 7 5 2 2" xfId="25565" xr:uid="{A6CC08E9-2E43-47C8-8F01-BEF77BF4C85B}"/>
    <cellStyle name="20% - Accent1 3 3 7 5 3" xfId="25566" xr:uid="{65CD8FFD-559A-45A5-8834-77BFDC946858}"/>
    <cellStyle name="20% - Accent1 3 3 7 6" xfId="25567" xr:uid="{1D589173-83A4-42D4-83F6-9C2D045C631A}"/>
    <cellStyle name="20% - Accent1 3 3 7 6 2" xfId="25568" xr:uid="{71229093-9E00-4883-9C90-811E40A04B5E}"/>
    <cellStyle name="20% - Accent1 3 3 7 6 2 2" xfId="25569" xr:uid="{F3B36D47-0BC5-4ABF-9C21-721A75DB89E6}"/>
    <cellStyle name="20% - Accent1 3 3 7 6 3" xfId="25570" xr:uid="{FED399FD-9BCF-4546-BF44-AFC7ED478D85}"/>
    <cellStyle name="20% - Accent1 3 3 7 7" xfId="25571" xr:uid="{F39E9AC4-1D20-445A-B79E-431FD9612E5B}"/>
    <cellStyle name="20% - Accent1 3 3 7 7 2" xfId="25572" xr:uid="{7D4847F5-5E79-4702-BDC3-6CD11C8528CD}"/>
    <cellStyle name="20% - Accent1 3 3 7 8" xfId="25573" xr:uid="{AE667B81-EC50-4B60-99EF-8EE77B6B1C8D}"/>
    <cellStyle name="20% - Accent1 3 3 7 8 2" xfId="25574" xr:uid="{6A087B7B-B41D-4879-BF4F-AACE259236D3}"/>
    <cellStyle name="20% - Accent1 3 3 7 9" xfId="25575" xr:uid="{14ED52DF-E2AF-4BAC-81B1-D580722BF697}"/>
    <cellStyle name="20% - Accent1 3 3 8" xfId="25576" xr:uid="{6240E088-1CD3-4F14-8465-CC14656943A7}"/>
    <cellStyle name="20% - Accent1 3 3 8 2" xfId="25577" xr:uid="{4DCC34B3-964E-42DC-9926-319C0D91D020}"/>
    <cellStyle name="20% - Accent1 3 3 8 2 2" xfId="25578" xr:uid="{662C5108-57EB-46A5-8220-521C071039C3}"/>
    <cellStyle name="20% - Accent1 3 3 8 2 2 2" xfId="25579" xr:uid="{BD452894-FCFF-47C7-993A-686B8E0239E3}"/>
    <cellStyle name="20% - Accent1 3 3 8 2 2 2 2" xfId="25580" xr:uid="{1AFEA931-CC75-4A0B-A830-DBC2EEF538F9}"/>
    <cellStyle name="20% - Accent1 3 3 8 2 2 3" xfId="25581" xr:uid="{A5618194-929E-4451-B77F-F129C537CD61}"/>
    <cellStyle name="20% - Accent1 3 3 8 2 3" xfId="25582" xr:uid="{79E63BE2-EF95-4941-B768-602389F07481}"/>
    <cellStyle name="20% - Accent1 3 3 8 2 3 2" xfId="25583" xr:uid="{637D61F9-CFF2-4790-AAB4-0120B713D89A}"/>
    <cellStyle name="20% - Accent1 3 3 8 2 4" xfId="25584" xr:uid="{0A5B3A87-3161-4EB3-BF15-5E613E9F1D9E}"/>
    <cellStyle name="20% - Accent1 3 3 8 3" xfId="25585" xr:uid="{4E5C1665-E066-4124-AE9A-664C602A0D12}"/>
    <cellStyle name="20% - Accent1 3 3 8 3 2" xfId="25586" xr:uid="{E3C0B126-F861-4054-96C7-A9D6611AE729}"/>
    <cellStyle name="20% - Accent1 3 3 8 3 2 2" xfId="25587" xr:uid="{435B75E4-5182-49A3-82D6-61D18812DC8D}"/>
    <cellStyle name="20% - Accent1 3 3 8 3 2 2 2" xfId="25588" xr:uid="{E9F4868B-7963-4AD7-9B90-47313F791D00}"/>
    <cellStyle name="20% - Accent1 3 3 8 3 2 3" xfId="25589" xr:uid="{DA90428B-BC6B-4F9B-B4B9-D7AEEF29F53D}"/>
    <cellStyle name="20% - Accent1 3 3 8 3 3" xfId="25590" xr:uid="{B0776257-3B28-4579-AEB0-958467E7AC05}"/>
    <cellStyle name="20% - Accent1 3 3 8 3 3 2" xfId="25591" xr:uid="{1B98FC85-5C67-421C-8A47-57B83B617E0E}"/>
    <cellStyle name="20% - Accent1 3 3 8 3 4" xfId="25592" xr:uid="{48A8B9B9-BDFB-418B-B701-3857D5F429C0}"/>
    <cellStyle name="20% - Accent1 3 3 8 4" xfId="25593" xr:uid="{22FB76FE-0BA6-4CD8-8CA8-B20DDB942854}"/>
    <cellStyle name="20% - Accent1 3 3 8 4 2" xfId="25594" xr:uid="{55178696-7871-4B03-BD82-5F6BB9FAA349}"/>
    <cellStyle name="20% - Accent1 3 3 8 4 2 2" xfId="25595" xr:uid="{A83614B2-10A7-4EF7-8B6D-D58294CAF079}"/>
    <cellStyle name="20% - Accent1 3 3 8 4 2 2 2" xfId="25596" xr:uid="{E6447E13-131A-47D7-B229-0BA4CEED50EE}"/>
    <cellStyle name="20% - Accent1 3 3 8 4 2 3" xfId="25597" xr:uid="{FBD734CC-B3FF-4C95-AB26-C4403D534F6B}"/>
    <cellStyle name="20% - Accent1 3 3 8 4 3" xfId="25598" xr:uid="{A4A49230-5D35-4243-813B-FCD0B8131897}"/>
    <cellStyle name="20% - Accent1 3 3 8 4 3 2" xfId="25599" xr:uid="{E4BDF11A-9DED-49FA-81E8-0B1BE9AAF3FC}"/>
    <cellStyle name="20% - Accent1 3 3 8 4 4" xfId="25600" xr:uid="{0E6BD37A-75C7-4DF9-9B0D-BDD337ACB6CB}"/>
    <cellStyle name="20% - Accent1 3 3 8 5" xfId="25601" xr:uid="{FEEF2BB4-52F8-4306-9D3F-FA5CFD93B038}"/>
    <cellStyle name="20% - Accent1 3 3 8 5 2" xfId="25602" xr:uid="{E2B2B559-324D-4935-ABB7-38AD1D8E1162}"/>
    <cellStyle name="20% - Accent1 3 3 8 5 2 2" xfId="25603" xr:uid="{C8D924CC-2ADC-4765-8474-7D52EA43CF0C}"/>
    <cellStyle name="20% - Accent1 3 3 8 5 3" xfId="25604" xr:uid="{D2C893E5-6BC5-4613-A718-91EBCC1ABE7F}"/>
    <cellStyle name="20% - Accent1 3 3 8 6" xfId="25605" xr:uid="{D4B353BC-37D2-477C-A731-A4D01A1232CD}"/>
    <cellStyle name="20% - Accent1 3 3 8 6 2" xfId="25606" xr:uid="{FA2A2EBC-3EB4-4624-AC51-50CD90DD87DB}"/>
    <cellStyle name="20% - Accent1 3 3 8 6 2 2" xfId="25607" xr:uid="{2C1FD7E3-C074-4D71-BAED-D238BAE9C147}"/>
    <cellStyle name="20% - Accent1 3 3 8 6 3" xfId="25608" xr:uid="{AC17EF6D-1BA7-4520-9FF8-8C5CD3DD05F1}"/>
    <cellStyle name="20% - Accent1 3 3 8 7" xfId="25609" xr:uid="{CB022CDE-2D8C-4AB3-9888-5C9EF7B20F26}"/>
    <cellStyle name="20% - Accent1 3 3 8 7 2" xfId="25610" xr:uid="{7CB1CE43-525B-41B8-BABE-7F4106B97943}"/>
    <cellStyle name="20% - Accent1 3 3 8 8" xfId="25611" xr:uid="{EDB492C9-93B0-4A13-949F-8142C97683F6}"/>
    <cellStyle name="20% - Accent1 3 3 8 8 2" xfId="25612" xr:uid="{FA21807B-201F-43F8-A4C1-F3533FE912E0}"/>
    <cellStyle name="20% - Accent1 3 3 8 9" xfId="25613" xr:uid="{84C2D72E-E12B-4112-8991-A90DD51DD847}"/>
    <cellStyle name="20% - Accent1 3 3 9" xfId="25614" xr:uid="{5A2DBE1D-3006-45D1-918E-DD63AEC5472D}"/>
    <cellStyle name="20% - Accent1 3 3 9 2" xfId="25615" xr:uid="{DF54DCBF-FB87-4F6B-B787-F3C1C702E76B}"/>
    <cellStyle name="20% - Accent1 3 3 9 2 2" xfId="25616" xr:uid="{F2A78D69-08D6-4242-B1DB-C5B3C571DC58}"/>
    <cellStyle name="20% - Accent1 3 3 9 2 2 2" xfId="25617" xr:uid="{20093F09-5511-4279-8C94-E8D6D6703D26}"/>
    <cellStyle name="20% - Accent1 3 3 9 2 3" xfId="25618" xr:uid="{E5289FBE-8F37-4EE6-AE08-5CC959E68346}"/>
    <cellStyle name="20% - Accent1 3 3 9 3" xfId="25619" xr:uid="{9D570A42-B179-4EBF-A3C4-D56FFC16E487}"/>
    <cellStyle name="20% - Accent1 3 3 9 3 2" xfId="25620" xr:uid="{CD556633-62BE-4727-85B5-28E8C58CAA0C}"/>
    <cellStyle name="20% - Accent1 3 3 9 4" xfId="25621" xr:uid="{AABE0E7D-478F-405F-A9EB-633863AF5E9E}"/>
    <cellStyle name="20% - Accent1 3 4" xfId="25622" xr:uid="{0A74AC57-08DE-4E11-B9D7-6985B567F129}"/>
    <cellStyle name="20% - Accent1 3 4 10" xfId="25623" xr:uid="{65DBED97-93DD-4EB6-AD18-3222F12007C5}"/>
    <cellStyle name="20% - Accent1 3 4 10 2" xfId="25624" xr:uid="{34D0117F-93F9-4686-BEDD-752A6B336A73}"/>
    <cellStyle name="20% - Accent1 3 4 10 2 2" xfId="25625" xr:uid="{84732DAD-2D0E-48D3-986E-DF5904F3F77D}"/>
    <cellStyle name="20% - Accent1 3 4 10 2 2 2" xfId="25626" xr:uid="{DFD9D458-BED9-4B68-AA13-3E9C7E57E25C}"/>
    <cellStyle name="20% - Accent1 3 4 10 2 3" xfId="25627" xr:uid="{0E6A93C4-207C-472F-BE5A-D8BFA0A8FF7A}"/>
    <cellStyle name="20% - Accent1 3 4 10 3" xfId="25628" xr:uid="{ED514B96-BD05-4858-81B6-7594E6FE5E07}"/>
    <cellStyle name="20% - Accent1 3 4 10 3 2" xfId="25629" xr:uid="{D867727A-CCBF-4427-B14D-3A14D31F9648}"/>
    <cellStyle name="20% - Accent1 3 4 10 4" xfId="25630" xr:uid="{7167F27D-E0CA-464D-8879-B8DE1F4D2597}"/>
    <cellStyle name="20% - Accent1 3 4 11" xfId="25631" xr:uid="{B217B829-E29A-455F-A337-813716D778AE}"/>
    <cellStyle name="20% - Accent1 3 4 11 2" xfId="25632" xr:uid="{1E284583-DDCE-4802-9D4F-8ACF7F83E7A2}"/>
    <cellStyle name="20% - Accent1 3 4 11 2 2" xfId="25633" xr:uid="{80F81A48-4E13-48AD-BEEF-57E03D80A59D}"/>
    <cellStyle name="20% - Accent1 3 4 11 2 2 2" xfId="25634" xr:uid="{DF955935-37D5-435A-9337-0C116376A754}"/>
    <cellStyle name="20% - Accent1 3 4 11 2 3" xfId="25635" xr:uid="{AF3EA4CA-FE50-4C1C-B32B-6173EB0C0BCD}"/>
    <cellStyle name="20% - Accent1 3 4 11 3" xfId="25636" xr:uid="{EC26D447-0842-4418-A981-03BC40B55FC1}"/>
    <cellStyle name="20% - Accent1 3 4 11 3 2" xfId="25637" xr:uid="{CBCE6EE5-54E0-4C9A-904D-6D69B9266275}"/>
    <cellStyle name="20% - Accent1 3 4 11 4" xfId="25638" xr:uid="{96FB2645-F8AD-42D2-AC97-08F55BD9CA55}"/>
    <cellStyle name="20% - Accent1 3 4 12" xfId="25639" xr:uid="{42B28F0E-D064-4C4C-9ECA-9271913510CB}"/>
    <cellStyle name="20% - Accent1 3 4 12 2" xfId="25640" xr:uid="{B944A65E-A19A-48A3-AB63-39A21F7EC623}"/>
    <cellStyle name="20% - Accent1 3 4 12 2 2" xfId="25641" xr:uid="{97BFDCD6-69C7-4E56-8A59-231FB823428B}"/>
    <cellStyle name="20% - Accent1 3 4 12 3" xfId="25642" xr:uid="{CE1AA757-8202-4D02-95B2-78E11BEC87D3}"/>
    <cellStyle name="20% - Accent1 3 4 13" xfId="25643" xr:uid="{3E0082B9-A799-4C03-BEBF-41FBAEF7D10D}"/>
    <cellStyle name="20% - Accent1 3 4 13 2" xfId="25644" xr:uid="{D32194A8-F6C8-4B7F-9129-55F7C8C7CA39}"/>
    <cellStyle name="20% - Accent1 3 4 13 2 2" xfId="25645" xr:uid="{5C532C17-4DBE-4EC7-89F5-319AEE97C90B}"/>
    <cellStyle name="20% - Accent1 3 4 13 3" xfId="25646" xr:uid="{14BC9296-81E4-4B18-9B7F-1303F92EBC63}"/>
    <cellStyle name="20% - Accent1 3 4 14" xfId="25647" xr:uid="{02EC7C79-E86C-4499-9D63-7B1A818718CE}"/>
    <cellStyle name="20% - Accent1 3 4 14 2" xfId="25648" xr:uid="{5CAE33D7-1856-4981-B7AB-82C739E0331D}"/>
    <cellStyle name="20% - Accent1 3 4 15" xfId="25649" xr:uid="{7CD88312-F352-4555-A466-31DE3D024A31}"/>
    <cellStyle name="20% - Accent1 3 4 15 2" xfId="25650" xr:uid="{F6021365-FFB3-4363-8BC4-48BDC5DDA570}"/>
    <cellStyle name="20% - Accent1 3 4 16" xfId="25651" xr:uid="{5480DB63-65EC-404E-86CB-2667D67AA155}"/>
    <cellStyle name="20% - Accent1 3 4 2" xfId="25652" xr:uid="{215441A6-B78D-4983-AD2B-37AD2D295487}"/>
    <cellStyle name="20% - Accent1 3 4 2 10" xfId="25653" xr:uid="{4B152012-BCDD-44CF-82F4-4DED820AC2A5}"/>
    <cellStyle name="20% - Accent1 3 4 2 10 2" xfId="25654" xr:uid="{20A12769-90C2-4B15-807F-72B4E1C2B591}"/>
    <cellStyle name="20% - Accent1 3 4 2 10 2 2" xfId="25655" xr:uid="{A6B8B435-0C53-4CD7-84AE-EB37D2C2DB11}"/>
    <cellStyle name="20% - Accent1 3 4 2 10 2 2 2" xfId="25656" xr:uid="{9E1B8E8A-C07F-4714-863F-FFDC7D08DD26}"/>
    <cellStyle name="20% - Accent1 3 4 2 10 2 3" xfId="25657" xr:uid="{16245B53-634E-42AF-A66E-1E77B8BAD977}"/>
    <cellStyle name="20% - Accent1 3 4 2 10 3" xfId="25658" xr:uid="{13DF4F4F-FFA4-4E4A-A3C1-263F882F9071}"/>
    <cellStyle name="20% - Accent1 3 4 2 10 3 2" xfId="25659" xr:uid="{6E97E98E-A8AB-4FC9-AEF4-1869992B1C93}"/>
    <cellStyle name="20% - Accent1 3 4 2 10 4" xfId="25660" xr:uid="{90E0CB05-3F83-4E6E-AFB3-45AE0D5A5F2F}"/>
    <cellStyle name="20% - Accent1 3 4 2 11" xfId="25661" xr:uid="{67D9A2EA-DD06-4D37-81F2-995292FA7F05}"/>
    <cellStyle name="20% - Accent1 3 4 2 11 2" xfId="25662" xr:uid="{2959DBF6-BF96-4045-A185-22A3E95B7846}"/>
    <cellStyle name="20% - Accent1 3 4 2 11 2 2" xfId="25663" xr:uid="{0A4489D4-D5C4-4FFA-89A9-0AA62D159BB1}"/>
    <cellStyle name="20% - Accent1 3 4 2 11 3" xfId="25664" xr:uid="{AE73D6DF-0E4B-49E6-98B0-66875F15718B}"/>
    <cellStyle name="20% - Accent1 3 4 2 12" xfId="25665" xr:uid="{4FF03724-2089-417F-B4E7-D0A32515D3A2}"/>
    <cellStyle name="20% - Accent1 3 4 2 12 2" xfId="25666" xr:uid="{9F3D8B03-861F-4A47-9754-92A9314A0914}"/>
    <cellStyle name="20% - Accent1 3 4 2 12 2 2" xfId="25667" xr:uid="{0ED82F2E-2E6C-481E-BACA-96A6EEE3A303}"/>
    <cellStyle name="20% - Accent1 3 4 2 12 3" xfId="25668" xr:uid="{E176E111-761F-4CCA-BC58-9C707F2B0727}"/>
    <cellStyle name="20% - Accent1 3 4 2 13" xfId="25669" xr:uid="{9DB5B51B-0CA3-4EDD-A4E5-212928A958A4}"/>
    <cellStyle name="20% - Accent1 3 4 2 13 2" xfId="25670" xr:uid="{A7BBD56F-CFDA-45D6-80F1-2A791722803F}"/>
    <cellStyle name="20% - Accent1 3 4 2 14" xfId="25671" xr:uid="{716936F0-F213-4F54-BA84-207BD76281DD}"/>
    <cellStyle name="20% - Accent1 3 4 2 14 2" xfId="25672" xr:uid="{3BD03CAA-8AD3-45C9-8B18-51E8090EC09E}"/>
    <cellStyle name="20% - Accent1 3 4 2 15" xfId="25673" xr:uid="{3383C285-582B-4618-AB13-D0A59B686D53}"/>
    <cellStyle name="20% - Accent1 3 4 2 2" xfId="25674" xr:uid="{C3960633-35E4-4E37-AAEF-6150A79C55A1}"/>
    <cellStyle name="20% - Accent1 3 4 2 2 10" xfId="25675" xr:uid="{0AB9CADB-2518-4B56-827E-2A9689B42DDD}"/>
    <cellStyle name="20% - Accent1 3 4 2 2 10 2" xfId="25676" xr:uid="{33BCA98E-D673-4887-A1D0-AC54F91056E6}"/>
    <cellStyle name="20% - Accent1 3 4 2 2 10 2 2" xfId="25677" xr:uid="{2BEF6E3F-4BDA-4DA9-B7AA-2683D95DF0CD}"/>
    <cellStyle name="20% - Accent1 3 4 2 2 10 3" xfId="25678" xr:uid="{078838C6-D7CD-4CAE-9586-20D6906AF136}"/>
    <cellStyle name="20% - Accent1 3 4 2 2 11" xfId="25679" xr:uid="{C5C0BCFC-49FD-4EF6-9A7D-E01734834A35}"/>
    <cellStyle name="20% - Accent1 3 4 2 2 11 2" xfId="25680" xr:uid="{C7BF94CA-E332-44DF-9619-F4A449C43FD3}"/>
    <cellStyle name="20% - Accent1 3 4 2 2 11 2 2" xfId="25681" xr:uid="{492CABAB-F4FF-48E8-819F-7983D7C21B89}"/>
    <cellStyle name="20% - Accent1 3 4 2 2 11 3" xfId="25682" xr:uid="{28092D41-5E76-4AD6-AF52-C7759F53978E}"/>
    <cellStyle name="20% - Accent1 3 4 2 2 12" xfId="25683" xr:uid="{6DDF1355-5F77-477B-91AD-A23492080976}"/>
    <cellStyle name="20% - Accent1 3 4 2 2 12 2" xfId="25684" xr:uid="{49099761-D5A1-4212-A3FF-C66869BD1ABD}"/>
    <cellStyle name="20% - Accent1 3 4 2 2 13" xfId="25685" xr:uid="{7D6EDF9D-8ECB-4DBB-9E4F-2988EE6A54F4}"/>
    <cellStyle name="20% - Accent1 3 4 2 2 13 2" xfId="25686" xr:uid="{796394AA-A093-4317-A16C-CD7ABDF281EF}"/>
    <cellStyle name="20% - Accent1 3 4 2 2 14" xfId="25687" xr:uid="{F80D252C-7F17-435B-910A-30EC87BFD0DE}"/>
    <cellStyle name="20% - Accent1 3 4 2 2 2" xfId="25688" xr:uid="{0E586296-D441-4AC7-B8EF-1D9D5DF18117}"/>
    <cellStyle name="20% - Accent1 3 4 2 2 2 10" xfId="25689" xr:uid="{3C849BDB-D700-4EB1-A9F9-77F212A26817}"/>
    <cellStyle name="20% - Accent1 3 4 2 2 2 10 2" xfId="25690" xr:uid="{6CF970EC-4D4A-4512-BE82-F40887F2BE15}"/>
    <cellStyle name="20% - Accent1 3 4 2 2 2 11" xfId="25691" xr:uid="{BD1D767D-90EC-4EB9-B7D5-2E4A67B48254}"/>
    <cellStyle name="20% - Accent1 3 4 2 2 2 2" xfId="25692" xr:uid="{9D3E067E-3979-4F95-8B14-3ABF2F7212F3}"/>
    <cellStyle name="20% - Accent1 3 4 2 2 2 2 2" xfId="25693" xr:uid="{4DB2C8A4-F2BF-47DE-928E-A958C687C470}"/>
    <cellStyle name="20% - Accent1 3 4 2 2 2 2 2 2" xfId="25694" xr:uid="{D30013D7-55C4-451F-8C05-B1BD0184D317}"/>
    <cellStyle name="20% - Accent1 3 4 2 2 2 2 2 2 2" xfId="25695" xr:uid="{38DA044C-8338-49A9-A151-AC8F3A94C7EF}"/>
    <cellStyle name="20% - Accent1 3 4 2 2 2 2 2 2 2 2" xfId="25696" xr:uid="{D8814C8E-3DF7-4400-9BE9-5EA62837433B}"/>
    <cellStyle name="20% - Accent1 3 4 2 2 2 2 2 2 3" xfId="25697" xr:uid="{5CC1BA3C-B999-4EAB-AFEA-A058D82FB517}"/>
    <cellStyle name="20% - Accent1 3 4 2 2 2 2 2 3" xfId="25698" xr:uid="{7505AE53-53B5-48F3-B5BC-0AB1412119B0}"/>
    <cellStyle name="20% - Accent1 3 4 2 2 2 2 2 3 2" xfId="25699" xr:uid="{ED2A4416-C305-4E25-9AA2-6F4E0B3D5914}"/>
    <cellStyle name="20% - Accent1 3 4 2 2 2 2 2 4" xfId="25700" xr:uid="{F70C5115-C594-46E2-B5E4-0B1611A78F3F}"/>
    <cellStyle name="20% - Accent1 3 4 2 2 2 2 3" xfId="25701" xr:uid="{D60ED331-7E01-4B38-8BD0-AB1CF6A6C1A4}"/>
    <cellStyle name="20% - Accent1 3 4 2 2 2 2 3 2" xfId="25702" xr:uid="{17470860-92DE-40CD-86C8-9441950864DD}"/>
    <cellStyle name="20% - Accent1 3 4 2 2 2 2 3 2 2" xfId="25703" xr:uid="{A94F2FE7-A237-47B2-A2EC-A35258F76078}"/>
    <cellStyle name="20% - Accent1 3 4 2 2 2 2 3 2 2 2" xfId="25704" xr:uid="{07DCFF47-8708-49E4-9E73-A7CEF5C6EECD}"/>
    <cellStyle name="20% - Accent1 3 4 2 2 2 2 3 2 3" xfId="25705" xr:uid="{C9E98923-8BAC-46F6-8319-375D66C3F9A9}"/>
    <cellStyle name="20% - Accent1 3 4 2 2 2 2 3 3" xfId="25706" xr:uid="{A0E5BF79-3A0B-41F1-8150-B7A02426D897}"/>
    <cellStyle name="20% - Accent1 3 4 2 2 2 2 3 3 2" xfId="25707" xr:uid="{623F80F4-D77C-425D-B105-B813B5D48750}"/>
    <cellStyle name="20% - Accent1 3 4 2 2 2 2 3 4" xfId="25708" xr:uid="{3A8411F6-E044-4BA6-97DE-EBD201B55B2A}"/>
    <cellStyle name="20% - Accent1 3 4 2 2 2 2 4" xfId="25709" xr:uid="{7417117F-CAC3-461B-BC8B-99E5C654152B}"/>
    <cellStyle name="20% - Accent1 3 4 2 2 2 2 4 2" xfId="25710" xr:uid="{27DD495F-9A83-43BE-842C-717D2EDB9939}"/>
    <cellStyle name="20% - Accent1 3 4 2 2 2 2 4 2 2" xfId="25711" xr:uid="{67AB4315-7F7D-4819-85B9-728011310C94}"/>
    <cellStyle name="20% - Accent1 3 4 2 2 2 2 4 2 2 2" xfId="25712" xr:uid="{A9989CA7-1075-4611-BD74-51E49171AC83}"/>
    <cellStyle name="20% - Accent1 3 4 2 2 2 2 4 2 3" xfId="25713" xr:uid="{7E7DC5B6-A6C5-4065-8547-5AF064C3B7ED}"/>
    <cellStyle name="20% - Accent1 3 4 2 2 2 2 4 3" xfId="25714" xr:uid="{45011B0C-E1C1-4082-9C7E-06F3E98EF2E6}"/>
    <cellStyle name="20% - Accent1 3 4 2 2 2 2 4 3 2" xfId="25715" xr:uid="{C693C2C9-A2E6-4A2E-B1DD-32838A88DC04}"/>
    <cellStyle name="20% - Accent1 3 4 2 2 2 2 4 4" xfId="25716" xr:uid="{631E1193-3C7F-4808-AF37-650430B964AB}"/>
    <cellStyle name="20% - Accent1 3 4 2 2 2 2 5" xfId="25717" xr:uid="{3DEAA203-A903-422B-B48F-DC56BCF1BC07}"/>
    <cellStyle name="20% - Accent1 3 4 2 2 2 2 5 2" xfId="25718" xr:uid="{1743E78A-3387-4606-953B-C956AA805C99}"/>
    <cellStyle name="20% - Accent1 3 4 2 2 2 2 5 2 2" xfId="25719" xr:uid="{9930673C-CACF-4CA6-86B9-3042EDF00856}"/>
    <cellStyle name="20% - Accent1 3 4 2 2 2 2 5 3" xfId="25720" xr:uid="{AA55CF74-7213-41A1-B73F-E8757C73D285}"/>
    <cellStyle name="20% - Accent1 3 4 2 2 2 2 6" xfId="25721" xr:uid="{580A7861-AD01-4734-A192-AE3655F451FA}"/>
    <cellStyle name="20% - Accent1 3 4 2 2 2 2 6 2" xfId="25722" xr:uid="{1C9CE7CE-12D5-4281-82AE-8B13756E2E33}"/>
    <cellStyle name="20% - Accent1 3 4 2 2 2 2 6 2 2" xfId="25723" xr:uid="{C456392A-9258-4A65-BAB5-6D0FF6B4E814}"/>
    <cellStyle name="20% - Accent1 3 4 2 2 2 2 6 3" xfId="25724" xr:uid="{57CB4F44-625C-4998-9B53-7C3248F90042}"/>
    <cellStyle name="20% - Accent1 3 4 2 2 2 2 7" xfId="25725" xr:uid="{854BC11B-3E99-44AF-8DA4-D5EB9D4BA340}"/>
    <cellStyle name="20% - Accent1 3 4 2 2 2 2 7 2" xfId="25726" xr:uid="{5E3DCA03-5519-479C-BC38-609FFC7869B0}"/>
    <cellStyle name="20% - Accent1 3 4 2 2 2 2 8" xfId="25727" xr:uid="{64AF3B5D-4AD4-4533-A21D-ADF2789043C2}"/>
    <cellStyle name="20% - Accent1 3 4 2 2 2 2 8 2" xfId="25728" xr:uid="{E0BFEC20-361F-4E1B-B13D-3DB7E30D78DA}"/>
    <cellStyle name="20% - Accent1 3 4 2 2 2 2 9" xfId="25729" xr:uid="{E08804CC-22D3-47F2-9B31-B87A7220BE8F}"/>
    <cellStyle name="20% - Accent1 3 4 2 2 2 3" xfId="25730" xr:uid="{59C3A336-6199-405F-9085-86BE6CA92AAC}"/>
    <cellStyle name="20% - Accent1 3 4 2 2 2 3 2" xfId="25731" xr:uid="{730670E5-D274-4F46-9C9F-DBED9B3C339D}"/>
    <cellStyle name="20% - Accent1 3 4 2 2 2 3 2 2" xfId="25732" xr:uid="{A31EC56A-07F8-49EB-87A3-5E55A2A0CCB3}"/>
    <cellStyle name="20% - Accent1 3 4 2 2 2 3 2 2 2" xfId="25733" xr:uid="{E1C15E89-0FFE-404A-99AC-19FF4A983741}"/>
    <cellStyle name="20% - Accent1 3 4 2 2 2 3 2 2 2 2" xfId="25734" xr:uid="{A1CD6DE8-2ADD-44EE-B2C2-3238E8E107DC}"/>
    <cellStyle name="20% - Accent1 3 4 2 2 2 3 2 2 3" xfId="25735" xr:uid="{6B113A5B-3259-4AA8-B725-E5E9A98293FC}"/>
    <cellStyle name="20% - Accent1 3 4 2 2 2 3 2 3" xfId="25736" xr:uid="{9914E787-0947-4BDA-AB76-50FC90B2D4A7}"/>
    <cellStyle name="20% - Accent1 3 4 2 2 2 3 2 3 2" xfId="25737" xr:uid="{61364A9D-10C1-4E63-B815-EB63BD307A65}"/>
    <cellStyle name="20% - Accent1 3 4 2 2 2 3 2 4" xfId="25738" xr:uid="{2FFC7F63-5857-4823-A2AE-0485E37CD950}"/>
    <cellStyle name="20% - Accent1 3 4 2 2 2 3 3" xfId="25739" xr:uid="{3156B6C9-67B2-49E4-A078-3C353C0C471C}"/>
    <cellStyle name="20% - Accent1 3 4 2 2 2 3 3 2" xfId="25740" xr:uid="{E6D406A4-CF33-4871-AE4B-A1B07FDB48D3}"/>
    <cellStyle name="20% - Accent1 3 4 2 2 2 3 3 2 2" xfId="25741" xr:uid="{CC9182E3-6AE5-4C22-92BD-E35DF862F1BD}"/>
    <cellStyle name="20% - Accent1 3 4 2 2 2 3 3 2 2 2" xfId="25742" xr:uid="{88C266FB-A664-49F6-969E-23B71EB56AD2}"/>
    <cellStyle name="20% - Accent1 3 4 2 2 2 3 3 2 3" xfId="25743" xr:uid="{16619654-4DF8-4495-B329-D9811C97122F}"/>
    <cellStyle name="20% - Accent1 3 4 2 2 2 3 3 3" xfId="25744" xr:uid="{284B4D53-E6E1-47CB-A6CE-A35D9E14ADFA}"/>
    <cellStyle name="20% - Accent1 3 4 2 2 2 3 3 3 2" xfId="25745" xr:uid="{4B8A46EC-0A38-4C58-8CAC-68E992334879}"/>
    <cellStyle name="20% - Accent1 3 4 2 2 2 3 3 4" xfId="25746" xr:uid="{FF83BCAE-0FAD-4A16-82F4-5E2BDB454F5C}"/>
    <cellStyle name="20% - Accent1 3 4 2 2 2 3 4" xfId="25747" xr:uid="{07BFCF8F-876C-4BE8-9AB1-552F2A1B5FDA}"/>
    <cellStyle name="20% - Accent1 3 4 2 2 2 3 4 2" xfId="25748" xr:uid="{78925129-219A-43F0-AE51-90C48DADF266}"/>
    <cellStyle name="20% - Accent1 3 4 2 2 2 3 4 2 2" xfId="25749" xr:uid="{3DF96F4F-AFBD-4B5B-8104-CE40CC7A75EB}"/>
    <cellStyle name="20% - Accent1 3 4 2 2 2 3 4 2 2 2" xfId="25750" xr:uid="{C677CE07-037B-4C42-B58D-417A68AC3BB6}"/>
    <cellStyle name="20% - Accent1 3 4 2 2 2 3 4 2 3" xfId="25751" xr:uid="{8250F77F-2584-42CE-8711-8E145AE69FE2}"/>
    <cellStyle name="20% - Accent1 3 4 2 2 2 3 4 3" xfId="25752" xr:uid="{65D41396-6DB9-4C22-AF44-85AF4A4C64B6}"/>
    <cellStyle name="20% - Accent1 3 4 2 2 2 3 4 3 2" xfId="25753" xr:uid="{388AA969-F4B9-4C8C-9550-A8C98AE2989F}"/>
    <cellStyle name="20% - Accent1 3 4 2 2 2 3 4 4" xfId="25754" xr:uid="{65434B6E-6FA4-4773-8E20-602CCC3414F6}"/>
    <cellStyle name="20% - Accent1 3 4 2 2 2 3 5" xfId="25755" xr:uid="{C99E4610-E4E1-45F9-B2DE-583D77DC6112}"/>
    <cellStyle name="20% - Accent1 3 4 2 2 2 3 5 2" xfId="25756" xr:uid="{7E63B2AE-E9C9-4463-AB22-A74ED46FE25D}"/>
    <cellStyle name="20% - Accent1 3 4 2 2 2 3 5 2 2" xfId="25757" xr:uid="{0622CED8-75F7-4770-8189-6004400A101B}"/>
    <cellStyle name="20% - Accent1 3 4 2 2 2 3 5 3" xfId="25758" xr:uid="{D5E5B132-7A67-41CE-92BC-0F5A3F7BB9F9}"/>
    <cellStyle name="20% - Accent1 3 4 2 2 2 3 6" xfId="25759" xr:uid="{6DA38FC9-8EF7-4499-A647-D2A7E3F05150}"/>
    <cellStyle name="20% - Accent1 3 4 2 2 2 3 6 2" xfId="25760" xr:uid="{1D6F3C30-EDE8-4F17-BBF1-18BE91E96DE0}"/>
    <cellStyle name="20% - Accent1 3 4 2 2 2 3 6 2 2" xfId="25761" xr:uid="{E788A299-F37B-4A0C-96F7-253D07CC3298}"/>
    <cellStyle name="20% - Accent1 3 4 2 2 2 3 6 3" xfId="25762" xr:uid="{4442A50B-CAB3-4957-BA6C-273B2B7CEE96}"/>
    <cellStyle name="20% - Accent1 3 4 2 2 2 3 7" xfId="25763" xr:uid="{7D9E26EE-1F40-421E-A69F-1797C0CEF9E1}"/>
    <cellStyle name="20% - Accent1 3 4 2 2 2 3 7 2" xfId="25764" xr:uid="{B00C8DE1-2547-432A-8C9D-2E0D46873F11}"/>
    <cellStyle name="20% - Accent1 3 4 2 2 2 3 8" xfId="25765" xr:uid="{802C4E80-A6F3-4557-851C-12CD96FE2AB0}"/>
    <cellStyle name="20% - Accent1 3 4 2 2 2 3 8 2" xfId="25766" xr:uid="{118D0181-D74B-4D41-B9E8-0686541855A0}"/>
    <cellStyle name="20% - Accent1 3 4 2 2 2 3 9" xfId="25767" xr:uid="{9D8A33EE-2EFC-427F-BE20-2315AA24C3F3}"/>
    <cellStyle name="20% - Accent1 3 4 2 2 2 4" xfId="25768" xr:uid="{00595BFF-F9CA-4676-A283-13A04A9489F6}"/>
    <cellStyle name="20% - Accent1 3 4 2 2 2 4 2" xfId="25769" xr:uid="{191A0704-9FE1-4AD2-81AC-8E3EC7C6A020}"/>
    <cellStyle name="20% - Accent1 3 4 2 2 2 4 2 2" xfId="25770" xr:uid="{4BB6C3C6-5F3C-4F5F-A80B-1D33FFD65C65}"/>
    <cellStyle name="20% - Accent1 3 4 2 2 2 4 2 2 2" xfId="25771" xr:uid="{DBB7BB34-AF11-4E0C-A041-87A64FA4103E}"/>
    <cellStyle name="20% - Accent1 3 4 2 2 2 4 2 3" xfId="25772" xr:uid="{D5E6062C-1BDB-4A80-9AA8-C039B96F38CD}"/>
    <cellStyle name="20% - Accent1 3 4 2 2 2 4 3" xfId="25773" xr:uid="{0602AE67-268F-4D7E-828B-DB045F60A389}"/>
    <cellStyle name="20% - Accent1 3 4 2 2 2 4 3 2" xfId="25774" xr:uid="{5F259E12-2243-4F11-8F00-7BE70A888874}"/>
    <cellStyle name="20% - Accent1 3 4 2 2 2 4 4" xfId="25775" xr:uid="{BCD90DE0-011B-44F9-BAC7-B3FBB9FFFEDC}"/>
    <cellStyle name="20% - Accent1 3 4 2 2 2 5" xfId="25776" xr:uid="{35210362-3504-418E-95C2-CAC41EEE868B}"/>
    <cellStyle name="20% - Accent1 3 4 2 2 2 5 2" xfId="25777" xr:uid="{BA62C0D9-D7F4-4094-B9A1-A179AAD867AA}"/>
    <cellStyle name="20% - Accent1 3 4 2 2 2 5 2 2" xfId="25778" xr:uid="{F8C6BC5A-9166-4066-964D-E8B0E2BE5170}"/>
    <cellStyle name="20% - Accent1 3 4 2 2 2 5 2 2 2" xfId="25779" xr:uid="{F07E0333-73A5-4236-8B52-89301EA02C06}"/>
    <cellStyle name="20% - Accent1 3 4 2 2 2 5 2 3" xfId="25780" xr:uid="{A35A18CE-C0F9-4D23-8B3D-BD9B1A12A610}"/>
    <cellStyle name="20% - Accent1 3 4 2 2 2 5 3" xfId="25781" xr:uid="{E9090349-0968-4C08-A57F-DB247CC29276}"/>
    <cellStyle name="20% - Accent1 3 4 2 2 2 5 3 2" xfId="25782" xr:uid="{F28148C8-8E5C-464A-86D5-492925715579}"/>
    <cellStyle name="20% - Accent1 3 4 2 2 2 5 4" xfId="25783" xr:uid="{0890ABE1-479B-4F5B-AE7A-7701E8FB8B02}"/>
    <cellStyle name="20% - Accent1 3 4 2 2 2 6" xfId="25784" xr:uid="{950670F6-377B-4304-ADAF-0A6B5F59A333}"/>
    <cellStyle name="20% - Accent1 3 4 2 2 2 6 2" xfId="25785" xr:uid="{F4D3150F-AB3C-4CA6-943B-A0ABA8E8840E}"/>
    <cellStyle name="20% - Accent1 3 4 2 2 2 6 2 2" xfId="25786" xr:uid="{CE17E5DE-2404-4F2D-9C95-307FE2AEA099}"/>
    <cellStyle name="20% - Accent1 3 4 2 2 2 6 2 2 2" xfId="25787" xr:uid="{06DEBEC6-5A82-476A-8EBA-2C0D1943B55F}"/>
    <cellStyle name="20% - Accent1 3 4 2 2 2 6 2 3" xfId="25788" xr:uid="{4A0141A7-F30E-4ABD-AC30-D8AD28BCC169}"/>
    <cellStyle name="20% - Accent1 3 4 2 2 2 6 3" xfId="25789" xr:uid="{AF82413E-EFC4-4CE8-99BC-1B623F843610}"/>
    <cellStyle name="20% - Accent1 3 4 2 2 2 6 3 2" xfId="25790" xr:uid="{C7FD1F82-AD19-4846-A191-4E8BF59B3722}"/>
    <cellStyle name="20% - Accent1 3 4 2 2 2 6 4" xfId="25791" xr:uid="{F72EC150-2817-4FA8-8EC3-83A506E4CB05}"/>
    <cellStyle name="20% - Accent1 3 4 2 2 2 7" xfId="25792" xr:uid="{79519D76-053A-44AF-A2D9-BF7D352F2591}"/>
    <cellStyle name="20% - Accent1 3 4 2 2 2 7 2" xfId="25793" xr:uid="{2E6C0324-E5D1-4F91-8D3F-9EC3BC040525}"/>
    <cellStyle name="20% - Accent1 3 4 2 2 2 7 2 2" xfId="25794" xr:uid="{CF731949-87B1-4244-A600-99DA198A2579}"/>
    <cellStyle name="20% - Accent1 3 4 2 2 2 7 3" xfId="25795" xr:uid="{2B05CD4A-077A-486F-AF9E-B4B0527ACBD8}"/>
    <cellStyle name="20% - Accent1 3 4 2 2 2 8" xfId="25796" xr:uid="{F960EA27-9BCD-4566-9B49-44433BC99558}"/>
    <cellStyle name="20% - Accent1 3 4 2 2 2 8 2" xfId="25797" xr:uid="{EC41B383-A655-444A-8ACB-2B1E845B84BF}"/>
    <cellStyle name="20% - Accent1 3 4 2 2 2 8 2 2" xfId="25798" xr:uid="{D71F7F0B-0D68-4A75-8077-2F31EBB30848}"/>
    <cellStyle name="20% - Accent1 3 4 2 2 2 8 3" xfId="25799" xr:uid="{1E2F8346-902F-420C-9EF3-40E10A8589EE}"/>
    <cellStyle name="20% - Accent1 3 4 2 2 2 9" xfId="25800" xr:uid="{D471D83B-6736-4B05-8D9F-888CC47172E5}"/>
    <cellStyle name="20% - Accent1 3 4 2 2 2 9 2" xfId="25801" xr:uid="{D92194EC-D659-4E6E-89E7-0874C4EBA3AD}"/>
    <cellStyle name="20% - Accent1 3 4 2 2 3" xfId="25802" xr:uid="{102FC760-887C-41C3-A3CF-FCDF1F00D803}"/>
    <cellStyle name="20% - Accent1 3 4 2 2 3 10" xfId="25803" xr:uid="{6D5D3650-AEB3-495D-A91C-300DC568B1A9}"/>
    <cellStyle name="20% - Accent1 3 4 2 2 3 10 2" xfId="25804" xr:uid="{DD8AFFD5-3B81-4056-9B95-E57C903DE63B}"/>
    <cellStyle name="20% - Accent1 3 4 2 2 3 11" xfId="25805" xr:uid="{DA6D886D-C8FE-4733-B886-00F184162A92}"/>
    <cellStyle name="20% - Accent1 3 4 2 2 3 2" xfId="25806" xr:uid="{6742412D-5E34-4AA8-AB89-C766F32B5E62}"/>
    <cellStyle name="20% - Accent1 3 4 2 2 3 2 2" xfId="25807" xr:uid="{7258DD01-B545-49E2-9641-2F2930161034}"/>
    <cellStyle name="20% - Accent1 3 4 2 2 3 2 2 2" xfId="25808" xr:uid="{BABF76A8-58DE-4816-802E-12D3C967E3C8}"/>
    <cellStyle name="20% - Accent1 3 4 2 2 3 2 2 2 2" xfId="25809" xr:uid="{26958E5C-AAF2-4506-A784-F53050896A7A}"/>
    <cellStyle name="20% - Accent1 3 4 2 2 3 2 2 2 2 2" xfId="25810" xr:uid="{6432E63C-A023-4BCE-B0F4-516FD1D0113F}"/>
    <cellStyle name="20% - Accent1 3 4 2 2 3 2 2 2 3" xfId="25811" xr:uid="{98C049FD-5228-4F62-861A-D8ED273CB9E4}"/>
    <cellStyle name="20% - Accent1 3 4 2 2 3 2 2 3" xfId="25812" xr:uid="{7F8A3328-146D-4063-ADA7-A46600D35582}"/>
    <cellStyle name="20% - Accent1 3 4 2 2 3 2 2 3 2" xfId="25813" xr:uid="{1936768C-63E2-4ABF-8677-A25FF60653AD}"/>
    <cellStyle name="20% - Accent1 3 4 2 2 3 2 2 4" xfId="25814" xr:uid="{8070B11B-E642-472E-83AF-3649EC70FD0F}"/>
    <cellStyle name="20% - Accent1 3 4 2 2 3 2 3" xfId="25815" xr:uid="{4A9C4DC6-A66B-408E-88BF-F0B36BACB2AB}"/>
    <cellStyle name="20% - Accent1 3 4 2 2 3 2 3 2" xfId="25816" xr:uid="{860F6FFD-BC82-418A-B5AD-466BBACAA006}"/>
    <cellStyle name="20% - Accent1 3 4 2 2 3 2 3 2 2" xfId="25817" xr:uid="{16C31E01-8B07-44E0-94FF-710040FCA495}"/>
    <cellStyle name="20% - Accent1 3 4 2 2 3 2 3 2 2 2" xfId="25818" xr:uid="{FD6B2751-ECE3-42A6-8E9A-A044E4ACE644}"/>
    <cellStyle name="20% - Accent1 3 4 2 2 3 2 3 2 3" xfId="25819" xr:uid="{F7BE8B03-A915-4862-BC78-E4E09A1E295B}"/>
    <cellStyle name="20% - Accent1 3 4 2 2 3 2 3 3" xfId="25820" xr:uid="{1AED8495-6C2F-4414-BBD9-39898D0C0842}"/>
    <cellStyle name="20% - Accent1 3 4 2 2 3 2 3 3 2" xfId="25821" xr:uid="{08009F57-05FA-4B6C-A5DE-D0A76B49FF2B}"/>
    <cellStyle name="20% - Accent1 3 4 2 2 3 2 3 4" xfId="25822" xr:uid="{6DDD6A44-76EE-4716-9696-B9522D154162}"/>
    <cellStyle name="20% - Accent1 3 4 2 2 3 2 4" xfId="25823" xr:uid="{B5A0A385-D3E8-4F7E-BC10-4955125F084E}"/>
    <cellStyle name="20% - Accent1 3 4 2 2 3 2 4 2" xfId="25824" xr:uid="{3F25F30D-6B84-46F5-A13E-04513E9DF055}"/>
    <cellStyle name="20% - Accent1 3 4 2 2 3 2 4 2 2" xfId="25825" xr:uid="{8879606B-628D-4C82-8573-43D8642BCB35}"/>
    <cellStyle name="20% - Accent1 3 4 2 2 3 2 4 2 2 2" xfId="25826" xr:uid="{9DBC1348-945C-4D5F-AEB8-0DF2C9D22BC1}"/>
    <cellStyle name="20% - Accent1 3 4 2 2 3 2 4 2 3" xfId="25827" xr:uid="{93A95C07-4ABB-41B0-A91B-9C88F38BE8DB}"/>
    <cellStyle name="20% - Accent1 3 4 2 2 3 2 4 3" xfId="25828" xr:uid="{1FE866E7-2006-41CB-8EAC-B1861CA05953}"/>
    <cellStyle name="20% - Accent1 3 4 2 2 3 2 4 3 2" xfId="25829" xr:uid="{8F653243-4FC3-4F0D-A0FE-5DCF500D9054}"/>
    <cellStyle name="20% - Accent1 3 4 2 2 3 2 4 4" xfId="25830" xr:uid="{366FFA65-919B-41DA-8ED1-78D7573C2539}"/>
    <cellStyle name="20% - Accent1 3 4 2 2 3 2 5" xfId="25831" xr:uid="{8BAF9222-84B3-416A-BE5D-37B409A0EBDC}"/>
    <cellStyle name="20% - Accent1 3 4 2 2 3 2 5 2" xfId="25832" xr:uid="{C3423E81-16D2-406E-9C31-2B61A4BA3C8F}"/>
    <cellStyle name="20% - Accent1 3 4 2 2 3 2 5 2 2" xfId="25833" xr:uid="{F833B997-EC63-4F53-AC21-285A370B9792}"/>
    <cellStyle name="20% - Accent1 3 4 2 2 3 2 5 3" xfId="25834" xr:uid="{8A16D031-B813-4AC0-98ED-D6B5AF1CF88A}"/>
    <cellStyle name="20% - Accent1 3 4 2 2 3 2 6" xfId="25835" xr:uid="{8DCEEB43-30A5-462D-AF84-48F2DA4FB553}"/>
    <cellStyle name="20% - Accent1 3 4 2 2 3 2 6 2" xfId="25836" xr:uid="{E8AA02D8-EC8F-4A5A-8502-69D581B0E3C2}"/>
    <cellStyle name="20% - Accent1 3 4 2 2 3 2 6 2 2" xfId="25837" xr:uid="{D622A674-0E26-4591-A5A2-E640EB093598}"/>
    <cellStyle name="20% - Accent1 3 4 2 2 3 2 6 3" xfId="25838" xr:uid="{1D5F3093-6557-495D-BEFD-683F3E84636A}"/>
    <cellStyle name="20% - Accent1 3 4 2 2 3 2 7" xfId="25839" xr:uid="{F89BA48E-7728-44CC-B99D-8396DE3D58C2}"/>
    <cellStyle name="20% - Accent1 3 4 2 2 3 2 7 2" xfId="25840" xr:uid="{F32E136A-BEC2-41FF-9E69-7C92881B134F}"/>
    <cellStyle name="20% - Accent1 3 4 2 2 3 2 8" xfId="25841" xr:uid="{533B8182-C23B-4A95-811C-3074E7E6B958}"/>
    <cellStyle name="20% - Accent1 3 4 2 2 3 2 8 2" xfId="25842" xr:uid="{4DC70A53-1558-4549-9B08-1A20D3520D40}"/>
    <cellStyle name="20% - Accent1 3 4 2 2 3 2 9" xfId="25843" xr:uid="{0FF92260-8E83-48DC-97FB-CABC2460983E}"/>
    <cellStyle name="20% - Accent1 3 4 2 2 3 3" xfId="25844" xr:uid="{FE47017A-65E3-4501-A792-1B78D30E0186}"/>
    <cellStyle name="20% - Accent1 3 4 2 2 3 3 2" xfId="25845" xr:uid="{60DF40B0-EE2B-4328-A747-81E7FE6555D0}"/>
    <cellStyle name="20% - Accent1 3 4 2 2 3 3 2 2" xfId="25846" xr:uid="{5EAD2DF6-5C7B-4FD4-95DA-B3E956BE4545}"/>
    <cellStyle name="20% - Accent1 3 4 2 2 3 3 2 2 2" xfId="25847" xr:uid="{BCA97339-FD13-48F9-8E7D-EF34A971D43D}"/>
    <cellStyle name="20% - Accent1 3 4 2 2 3 3 2 2 2 2" xfId="25848" xr:uid="{33B2BDF9-ABFC-4985-804E-919213AEA16C}"/>
    <cellStyle name="20% - Accent1 3 4 2 2 3 3 2 2 3" xfId="25849" xr:uid="{3F43A1A6-2C91-4E34-AC05-D7379F11EB9B}"/>
    <cellStyle name="20% - Accent1 3 4 2 2 3 3 2 3" xfId="25850" xr:uid="{9ADB33DF-44E9-4D89-BA6F-54D70552BFE3}"/>
    <cellStyle name="20% - Accent1 3 4 2 2 3 3 2 3 2" xfId="25851" xr:uid="{01274358-88A7-44F7-B855-71B40ED741C9}"/>
    <cellStyle name="20% - Accent1 3 4 2 2 3 3 2 4" xfId="25852" xr:uid="{DF63A355-8332-420C-A398-80A388F8CE86}"/>
    <cellStyle name="20% - Accent1 3 4 2 2 3 3 3" xfId="25853" xr:uid="{A285E7A4-FD7D-46EC-8F71-83FA8304969E}"/>
    <cellStyle name="20% - Accent1 3 4 2 2 3 3 3 2" xfId="25854" xr:uid="{80326496-C5B9-430C-825D-36E3EAA847B5}"/>
    <cellStyle name="20% - Accent1 3 4 2 2 3 3 3 2 2" xfId="25855" xr:uid="{E405417F-6356-4E50-BF60-4082D0CF0E82}"/>
    <cellStyle name="20% - Accent1 3 4 2 2 3 3 3 2 2 2" xfId="25856" xr:uid="{8B91F3E4-F266-46F6-90FC-0B14B51E458B}"/>
    <cellStyle name="20% - Accent1 3 4 2 2 3 3 3 2 3" xfId="25857" xr:uid="{02B93D35-0A5F-497B-A3F1-977B60DAA8D4}"/>
    <cellStyle name="20% - Accent1 3 4 2 2 3 3 3 3" xfId="25858" xr:uid="{1E8D6685-9EF1-4DE2-ADF6-14A8B52ED8A9}"/>
    <cellStyle name="20% - Accent1 3 4 2 2 3 3 3 3 2" xfId="25859" xr:uid="{8C41EFD7-4E25-4FD8-9C23-03D0A3776BB6}"/>
    <cellStyle name="20% - Accent1 3 4 2 2 3 3 3 4" xfId="25860" xr:uid="{7C1F9468-CD22-490F-9347-5E3D935BADBE}"/>
    <cellStyle name="20% - Accent1 3 4 2 2 3 3 4" xfId="25861" xr:uid="{81A354AC-5F18-4D81-B1EA-6EC3AE3A2BE6}"/>
    <cellStyle name="20% - Accent1 3 4 2 2 3 3 4 2" xfId="25862" xr:uid="{B1FFDB22-1F26-4451-A75D-6053C56141E0}"/>
    <cellStyle name="20% - Accent1 3 4 2 2 3 3 4 2 2" xfId="25863" xr:uid="{0F0E5BD8-600C-436F-A115-4BCC6AC30FE5}"/>
    <cellStyle name="20% - Accent1 3 4 2 2 3 3 4 2 2 2" xfId="25864" xr:uid="{98E1DFED-EFA7-4B80-92FD-774713398DD3}"/>
    <cellStyle name="20% - Accent1 3 4 2 2 3 3 4 2 3" xfId="25865" xr:uid="{7702A8E7-C303-4EE0-A0C8-72AB32E265E7}"/>
    <cellStyle name="20% - Accent1 3 4 2 2 3 3 4 3" xfId="25866" xr:uid="{D14E7A1C-A9F2-4C4A-B674-2B07FA431538}"/>
    <cellStyle name="20% - Accent1 3 4 2 2 3 3 4 3 2" xfId="25867" xr:uid="{7160126D-8B03-4F0A-AD19-0C37B11C2C73}"/>
    <cellStyle name="20% - Accent1 3 4 2 2 3 3 4 4" xfId="25868" xr:uid="{5C9DCED4-341B-47FD-8102-4FD688D5CA85}"/>
    <cellStyle name="20% - Accent1 3 4 2 2 3 3 5" xfId="25869" xr:uid="{1EE3F2F6-760F-4D0F-9F03-72A8EA21D468}"/>
    <cellStyle name="20% - Accent1 3 4 2 2 3 3 5 2" xfId="25870" xr:uid="{E13BE75E-E032-4DEF-BED1-20D39F24C924}"/>
    <cellStyle name="20% - Accent1 3 4 2 2 3 3 5 2 2" xfId="25871" xr:uid="{1EFDC3A6-BC05-4517-B4A7-2BA613F6292F}"/>
    <cellStyle name="20% - Accent1 3 4 2 2 3 3 5 3" xfId="25872" xr:uid="{0EDD5979-9224-4C8B-BA0F-8BE7547CCEC5}"/>
    <cellStyle name="20% - Accent1 3 4 2 2 3 3 6" xfId="25873" xr:uid="{E148BAF9-094B-4C54-8CD1-D9F10DC4447A}"/>
    <cellStyle name="20% - Accent1 3 4 2 2 3 3 6 2" xfId="25874" xr:uid="{979B078A-6E61-4580-BE69-DFA24DE4A77D}"/>
    <cellStyle name="20% - Accent1 3 4 2 2 3 3 6 2 2" xfId="25875" xr:uid="{4763419B-0B45-4F8B-8560-95621619FB29}"/>
    <cellStyle name="20% - Accent1 3 4 2 2 3 3 6 3" xfId="25876" xr:uid="{BB30714B-E7A5-41C7-9FCA-DAF4EEE56ABA}"/>
    <cellStyle name="20% - Accent1 3 4 2 2 3 3 7" xfId="25877" xr:uid="{98A6A9E7-2583-4916-B4D6-15AB75C590EC}"/>
    <cellStyle name="20% - Accent1 3 4 2 2 3 3 7 2" xfId="25878" xr:uid="{D4EEDF74-0C24-466E-B00D-FC8FD847C3EE}"/>
    <cellStyle name="20% - Accent1 3 4 2 2 3 3 8" xfId="25879" xr:uid="{3F503D04-2A8D-4916-BE83-BDD9552EBE6D}"/>
    <cellStyle name="20% - Accent1 3 4 2 2 3 3 8 2" xfId="25880" xr:uid="{2FA32B8C-C1FF-484A-B5A5-D7DACA4B8ACB}"/>
    <cellStyle name="20% - Accent1 3 4 2 2 3 3 9" xfId="25881" xr:uid="{E76B2C0D-B122-4312-9026-8289370E5D51}"/>
    <cellStyle name="20% - Accent1 3 4 2 2 3 4" xfId="25882" xr:uid="{03D6B398-429D-4F69-AB4F-2E9E1CC589D5}"/>
    <cellStyle name="20% - Accent1 3 4 2 2 3 4 2" xfId="25883" xr:uid="{F2FF021C-A45E-4BFD-ACB2-BBBDA142DB23}"/>
    <cellStyle name="20% - Accent1 3 4 2 2 3 4 2 2" xfId="25884" xr:uid="{A424E2F6-3D59-4601-B991-16ECA420AC1E}"/>
    <cellStyle name="20% - Accent1 3 4 2 2 3 4 2 2 2" xfId="25885" xr:uid="{E14979DA-302B-4573-8999-88EB95BC96FC}"/>
    <cellStyle name="20% - Accent1 3 4 2 2 3 4 2 3" xfId="25886" xr:uid="{EF352DFC-5092-4B12-A263-904CC5E8110E}"/>
    <cellStyle name="20% - Accent1 3 4 2 2 3 4 3" xfId="25887" xr:uid="{C73CC8A9-4240-4550-9875-C51002FB390B}"/>
    <cellStyle name="20% - Accent1 3 4 2 2 3 4 3 2" xfId="25888" xr:uid="{B684D653-6831-4790-8F3A-04BC6B98750F}"/>
    <cellStyle name="20% - Accent1 3 4 2 2 3 4 4" xfId="25889" xr:uid="{2BBFD3E4-2F14-4267-9C0B-823562D44AEE}"/>
    <cellStyle name="20% - Accent1 3 4 2 2 3 5" xfId="25890" xr:uid="{C009639A-01BA-4130-BB69-F664700953A1}"/>
    <cellStyle name="20% - Accent1 3 4 2 2 3 5 2" xfId="25891" xr:uid="{793D2F78-4A2B-4012-9C2E-196FABC792AD}"/>
    <cellStyle name="20% - Accent1 3 4 2 2 3 5 2 2" xfId="25892" xr:uid="{53BF7069-03C1-46E8-82CB-CC420524332E}"/>
    <cellStyle name="20% - Accent1 3 4 2 2 3 5 2 2 2" xfId="25893" xr:uid="{750F60DF-87E1-49F3-8080-9C37FC98602C}"/>
    <cellStyle name="20% - Accent1 3 4 2 2 3 5 2 3" xfId="25894" xr:uid="{A5C0538B-F04F-4AE2-BB96-92ECF30F7B9A}"/>
    <cellStyle name="20% - Accent1 3 4 2 2 3 5 3" xfId="25895" xr:uid="{0D015076-9D9D-4794-A863-FA30CFF2CE10}"/>
    <cellStyle name="20% - Accent1 3 4 2 2 3 5 3 2" xfId="25896" xr:uid="{005D8A1D-BE66-47E1-976F-A923673FA59F}"/>
    <cellStyle name="20% - Accent1 3 4 2 2 3 5 4" xfId="25897" xr:uid="{B9362FCF-1F68-4B71-B725-BC9DBD4F34CE}"/>
    <cellStyle name="20% - Accent1 3 4 2 2 3 6" xfId="25898" xr:uid="{99ABDC71-42E8-49AE-AECF-65C0872F0E6D}"/>
    <cellStyle name="20% - Accent1 3 4 2 2 3 6 2" xfId="25899" xr:uid="{C1859982-81B5-4B1D-9114-7AA61DFA80F1}"/>
    <cellStyle name="20% - Accent1 3 4 2 2 3 6 2 2" xfId="25900" xr:uid="{B8A13CEB-54A3-4E33-B7A2-70AD04CE2B05}"/>
    <cellStyle name="20% - Accent1 3 4 2 2 3 6 2 2 2" xfId="25901" xr:uid="{61D9BFF9-A799-421C-901E-CAF317ACBA8F}"/>
    <cellStyle name="20% - Accent1 3 4 2 2 3 6 2 3" xfId="25902" xr:uid="{1030FB2D-693C-4295-A845-0144941BE2FB}"/>
    <cellStyle name="20% - Accent1 3 4 2 2 3 6 3" xfId="25903" xr:uid="{BD6EBD5B-6B66-48AB-BBE4-3A3F176798FC}"/>
    <cellStyle name="20% - Accent1 3 4 2 2 3 6 3 2" xfId="25904" xr:uid="{9982F25C-E052-4519-A60B-CC3D96A7BA72}"/>
    <cellStyle name="20% - Accent1 3 4 2 2 3 6 4" xfId="25905" xr:uid="{F608F5C8-E2F7-44D8-933E-9C307E522AD5}"/>
    <cellStyle name="20% - Accent1 3 4 2 2 3 7" xfId="25906" xr:uid="{0091684A-DE79-4030-8612-5190AC0988C8}"/>
    <cellStyle name="20% - Accent1 3 4 2 2 3 7 2" xfId="25907" xr:uid="{53FB49A5-B802-45BB-8A2D-BA97625850DC}"/>
    <cellStyle name="20% - Accent1 3 4 2 2 3 7 2 2" xfId="25908" xr:uid="{30C7B7A2-09F9-465A-841F-63AD0EFB00DC}"/>
    <cellStyle name="20% - Accent1 3 4 2 2 3 7 3" xfId="25909" xr:uid="{908D2E8B-5B32-44AE-ABD3-3F0B039632D7}"/>
    <cellStyle name="20% - Accent1 3 4 2 2 3 8" xfId="25910" xr:uid="{1E842599-5E95-4559-9BCB-9C7E6B312C21}"/>
    <cellStyle name="20% - Accent1 3 4 2 2 3 8 2" xfId="25911" xr:uid="{7B720129-DB66-4963-8672-484F8CB75E7C}"/>
    <cellStyle name="20% - Accent1 3 4 2 2 3 8 2 2" xfId="25912" xr:uid="{C51A74A1-A031-4EEB-B3BA-C68AB7FE94BB}"/>
    <cellStyle name="20% - Accent1 3 4 2 2 3 8 3" xfId="25913" xr:uid="{00D4A621-FCDC-459F-95DF-92D1EBBFE9F3}"/>
    <cellStyle name="20% - Accent1 3 4 2 2 3 9" xfId="25914" xr:uid="{734BE5CF-B17B-428E-9B64-96491A484602}"/>
    <cellStyle name="20% - Accent1 3 4 2 2 3 9 2" xfId="25915" xr:uid="{653EEF2B-395B-4A90-9150-57E01FFAAE02}"/>
    <cellStyle name="20% - Accent1 3 4 2 2 4" xfId="25916" xr:uid="{71924E7A-A255-499E-8B74-28E3C1008C9A}"/>
    <cellStyle name="20% - Accent1 3 4 2 2 4 10" xfId="25917" xr:uid="{41854274-A92C-42EF-B54B-DBCBCC077E3A}"/>
    <cellStyle name="20% - Accent1 3 4 2 2 4 10 2" xfId="25918" xr:uid="{8D749442-27B6-4B12-BA88-1AB63A1CC637}"/>
    <cellStyle name="20% - Accent1 3 4 2 2 4 11" xfId="25919" xr:uid="{EAD2BC4E-E3F0-4C62-BE6A-AD154C6913AC}"/>
    <cellStyle name="20% - Accent1 3 4 2 2 4 2" xfId="25920" xr:uid="{5FDA5B5D-545A-456C-AD0E-15B1E1386685}"/>
    <cellStyle name="20% - Accent1 3 4 2 2 4 2 2" xfId="25921" xr:uid="{7272619F-B7CE-4B30-ACE0-9589D5A71EDB}"/>
    <cellStyle name="20% - Accent1 3 4 2 2 4 2 2 2" xfId="25922" xr:uid="{2C4A7E6F-E910-4DFB-8649-B2B22DB3EF09}"/>
    <cellStyle name="20% - Accent1 3 4 2 2 4 2 2 2 2" xfId="25923" xr:uid="{267F01FE-F8B1-4092-BBB1-62C1BE000E31}"/>
    <cellStyle name="20% - Accent1 3 4 2 2 4 2 2 2 2 2" xfId="25924" xr:uid="{EF15D257-2BED-416E-A2AE-4551E3351083}"/>
    <cellStyle name="20% - Accent1 3 4 2 2 4 2 2 2 3" xfId="25925" xr:uid="{55F6183E-0D2C-4339-A36E-EE26B3F37BEE}"/>
    <cellStyle name="20% - Accent1 3 4 2 2 4 2 2 3" xfId="25926" xr:uid="{25110465-FDD5-4292-BE9E-9CA3378BB74B}"/>
    <cellStyle name="20% - Accent1 3 4 2 2 4 2 2 3 2" xfId="25927" xr:uid="{C4CA13AE-F799-4DD3-B8C0-E8888CD617BC}"/>
    <cellStyle name="20% - Accent1 3 4 2 2 4 2 2 4" xfId="25928" xr:uid="{459750D0-BAF4-4838-B3CB-F6FB14C22D48}"/>
    <cellStyle name="20% - Accent1 3 4 2 2 4 2 3" xfId="25929" xr:uid="{C3A83278-7359-4B00-ABBA-77FC765DBAB3}"/>
    <cellStyle name="20% - Accent1 3 4 2 2 4 2 3 2" xfId="25930" xr:uid="{3E130D1D-1DA7-4506-984F-059848BDEBDD}"/>
    <cellStyle name="20% - Accent1 3 4 2 2 4 2 3 2 2" xfId="25931" xr:uid="{7048F407-78FE-423C-9CD8-D37EB4EE879F}"/>
    <cellStyle name="20% - Accent1 3 4 2 2 4 2 3 2 2 2" xfId="25932" xr:uid="{02CE3521-07B5-4456-BF0F-F7516C4D3FD1}"/>
    <cellStyle name="20% - Accent1 3 4 2 2 4 2 3 2 3" xfId="25933" xr:uid="{C7789080-96E3-468C-B0ED-8FA41CD88F96}"/>
    <cellStyle name="20% - Accent1 3 4 2 2 4 2 3 3" xfId="25934" xr:uid="{DC3F1846-D129-49A7-ACA2-28B04E9C6A9F}"/>
    <cellStyle name="20% - Accent1 3 4 2 2 4 2 3 3 2" xfId="25935" xr:uid="{9E91E1EC-5A07-469D-B2CD-7F9B7F715493}"/>
    <cellStyle name="20% - Accent1 3 4 2 2 4 2 3 4" xfId="25936" xr:uid="{92AEB343-396B-4137-B1E8-1950D6413D73}"/>
    <cellStyle name="20% - Accent1 3 4 2 2 4 2 4" xfId="25937" xr:uid="{0597A18F-6590-4559-B3C4-71F7356E2A13}"/>
    <cellStyle name="20% - Accent1 3 4 2 2 4 2 4 2" xfId="25938" xr:uid="{7B3FF94D-7B72-4C22-8045-BEDE0D58D6F1}"/>
    <cellStyle name="20% - Accent1 3 4 2 2 4 2 4 2 2" xfId="25939" xr:uid="{39F38D73-4E9C-432D-8092-026C7E210C71}"/>
    <cellStyle name="20% - Accent1 3 4 2 2 4 2 4 2 2 2" xfId="25940" xr:uid="{17A18AE5-E17B-497C-A687-4B5E05FBB576}"/>
    <cellStyle name="20% - Accent1 3 4 2 2 4 2 4 2 3" xfId="25941" xr:uid="{CE2A71E5-75F1-483E-96CD-64E4B2498AA1}"/>
    <cellStyle name="20% - Accent1 3 4 2 2 4 2 4 3" xfId="25942" xr:uid="{CB8433E7-6F0C-4181-9E22-19D03CCBBE71}"/>
    <cellStyle name="20% - Accent1 3 4 2 2 4 2 4 3 2" xfId="25943" xr:uid="{DB65BF5F-88DB-4063-9125-F2B65EF39E6E}"/>
    <cellStyle name="20% - Accent1 3 4 2 2 4 2 4 4" xfId="25944" xr:uid="{3BD59E48-D657-4EEA-8D08-2DD195A5E7C1}"/>
    <cellStyle name="20% - Accent1 3 4 2 2 4 2 5" xfId="25945" xr:uid="{67E49839-4D31-45F6-8553-70FD9782E628}"/>
    <cellStyle name="20% - Accent1 3 4 2 2 4 2 5 2" xfId="25946" xr:uid="{45E340E2-7632-4515-A25E-A6E48E6CA87A}"/>
    <cellStyle name="20% - Accent1 3 4 2 2 4 2 5 2 2" xfId="25947" xr:uid="{16F7DD28-16E0-42C6-BE87-7D928EF19464}"/>
    <cellStyle name="20% - Accent1 3 4 2 2 4 2 5 3" xfId="25948" xr:uid="{95C1380B-852A-466B-82EE-1175E2FF71DC}"/>
    <cellStyle name="20% - Accent1 3 4 2 2 4 2 6" xfId="25949" xr:uid="{D24EA736-00AF-435F-AAC1-0D734AE38C5C}"/>
    <cellStyle name="20% - Accent1 3 4 2 2 4 2 6 2" xfId="25950" xr:uid="{341FE52A-1AB7-41ED-871F-4CA739E4B41C}"/>
    <cellStyle name="20% - Accent1 3 4 2 2 4 2 6 2 2" xfId="25951" xr:uid="{B9006A8E-B01C-431D-BEF8-98522ECBF926}"/>
    <cellStyle name="20% - Accent1 3 4 2 2 4 2 6 3" xfId="25952" xr:uid="{B80F8B36-27D8-4A57-B87F-DC2AF5A4CE41}"/>
    <cellStyle name="20% - Accent1 3 4 2 2 4 2 7" xfId="25953" xr:uid="{20DD718C-315D-4687-8D47-2FB02E25C76F}"/>
    <cellStyle name="20% - Accent1 3 4 2 2 4 2 7 2" xfId="25954" xr:uid="{BFA494E9-B763-44A7-ADE2-C477CB77B7F9}"/>
    <cellStyle name="20% - Accent1 3 4 2 2 4 2 8" xfId="25955" xr:uid="{F7A86A0B-55F0-40F8-855D-B93D50AA7F3B}"/>
    <cellStyle name="20% - Accent1 3 4 2 2 4 2 8 2" xfId="25956" xr:uid="{579F9F7F-01C6-4464-A5F4-AAA8791F9B6D}"/>
    <cellStyle name="20% - Accent1 3 4 2 2 4 2 9" xfId="25957" xr:uid="{EE6962CB-3681-468B-8F57-37182AA95B69}"/>
    <cellStyle name="20% - Accent1 3 4 2 2 4 3" xfId="25958" xr:uid="{AB7F4D85-244D-489D-B9A6-9236DD73598C}"/>
    <cellStyle name="20% - Accent1 3 4 2 2 4 3 2" xfId="25959" xr:uid="{76EC3D00-5552-4BD8-B7CF-742AA3DB3434}"/>
    <cellStyle name="20% - Accent1 3 4 2 2 4 3 2 2" xfId="25960" xr:uid="{F42CA726-13BF-42F1-AE98-C10488E28DAE}"/>
    <cellStyle name="20% - Accent1 3 4 2 2 4 3 2 2 2" xfId="25961" xr:uid="{999CB59F-B76A-4450-AF38-BE2D6A63D164}"/>
    <cellStyle name="20% - Accent1 3 4 2 2 4 3 2 2 2 2" xfId="25962" xr:uid="{7D3593CE-481C-4B43-B30A-D2820A4BC9BB}"/>
    <cellStyle name="20% - Accent1 3 4 2 2 4 3 2 2 3" xfId="25963" xr:uid="{E5A80B7B-005C-45FD-9D09-AF552292E367}"/>
    <cellStyle name="20% - Accent1 3 4 2 2 4 3 2 3" xfId="25964" xr:uid="{28067E45-B2EB-411A-B244-CF1A44A04D62}"/>
    <cellStyle name="20% - Accent1 3 4 2 2 4 3 2 3 2" xfId="25965" xr:uid="{E5A7AA04-410E-4B00-837F-23E3A2F2CF69}"/>
    <cellStyle name="20% - Accent1 3 4 2 2 4 3 2 4" xfId="25966" xr:uid="{9B130956-068D-4237-8080-EBAD195CB626}"/>
    <cellStyle name="20% - Accent1 3 4 2 2 4 3 3" xfId="25967" xr:uid="{C6910EA3-1420-4222-87DF-63D421A444AF}"/>
    <cellStyle name="20% - Accent1 3 4 2 2 4 3 3 2" xfId="25968" xr:uid="{614EB40B-9A58-41ED-A89B-A35EF653E34E}"/>
    <cellStyle name="20% - Accent1 3 4 2 2 4 3 3 2 2" xfId="25969" xr:uid="{AE7BC71E-4014-48CF-BFB0-7EE00FF2D7C5}"/>
    <cellStyle name="20% - Accent1 3 4 2 2 4 3 3 2 2 2" xfId="25970" xr:uid="{9BACD745-51B1-4753-8B6C-9610433B48E0}"/>
    <cellStyle name="20% - Accent1 3 4 2 2 4 3 3 2 3" xfId="25971" xr:uid="{BC877308-645F-4EDC-B9D8-96BDD6AD2400}"/>
    <cellStyle name="20% - Accent1 3 4 2 2 4 3 3 3" xfId="25972" xr:uid="{A7C1B49F-2562-497F-BF26-767910BC9BAC}"/>
    <cellStyle name="20% - Accent1 3 4 2 2 4 3 3 3 2" xfId="25973" xr:uid="{61B2460A-EE90-4593-9F41-D84F0233486B}"/>
    <cellStyle name="20% - Accent1 3 4 2 2 4 3 3 4" xfId="25974" xr:uid="{F6B7F526-8BF3-4062-9B25-743EF2704716}"/>
    <cellStyle name="20% - Accent1 3 4 2 2 4 3 4" xfId="25975" xr:uid="{97A311EF-124F-4310-A4BE-569D4ABE34B4}"/>
    <cellStyle name="20% - Accent1 3 4 2 2 4 3 4 2" xfId="25976" xr:uid="{9A6D8B76-8878-4516-ABEE-4C6CCC187310}"/>
    <cellStyle name="20% - Accent1 3 4 2 2 4 3 4 2 2" xfId="25977" xr:uid="{83419BF8-E5C0-4F27-8AE7-234664BCFEC8}"/>
    <cellStyle name="20% - Accent1 3 4 2 2 4 3 4 2 2 2" xfId="25978" xr:uid="{5F8B5967-6E5B-4F7B-88A3-90D3436A8CC8}"/>
    <cellStyle name="20% - Accent1 3 4 2 2 4 3 4 2 3" xfId="25979" xr:uid="{BD291E3C-7317-4BEC-910A-F505C58EEDEA}"/>
    <cellStyle name="20% - Accent1 3 4 2 2 4 3 4 3" xfId="25980" xr:uid="{CB9C2742-6FB0-4A65-A284-E7598D70B6D9}"/>
    <cellStyle name="20% - Accent1 3 4 2 2 4 3 4 3 2" xfId="25981" xr:uid="{704727A8-D60B-458D-9A8F-F99B86EA07D5}"/>
    <cellStyle name="20% - Accent1 3 4 2 2 4 3 4 4" xfId="25982" xr:uid="{9992355E-6935-4001-8463-7D192C28DFC0}"/>
    <cellStyle name="20% - Accent1 3 4 2 2 4 3 5" xfId="25983" xr:uid="{137C457F-497D-457C-930E-5975A2CF4977}"/>
    <cellStyle name="20% - Accent1 3 4 2 2 4 3 5 2" xfId="25984" xr:uid="{D876ED85-8D8A-4A72-835F-543FBACC6782}"/>
    <cellStyle name="20% - Accent1 3 4 2 2 4 3 5 2 2" xfId="25985" xr:uid="{2C2CF855-A502-4C7C-8CCD-8AF125BC90DE}"/>
    <cellStyle name="20% - Accent1 3 4 2 2 4 3 5 3" xfId="25986" xr:uid="{E3F1C29E-20FC-4D9A-A379-7BE3D6D6BBEF}"/>
    <cellStyle name="20% - Accent1 3 4 2 2 4 3 6" xfId="25987" xr:uid="{8D5BA881-9FBC-4E8D-AC9F-C6073A4574B2}"/>
    <cellStyle name="20% - Accent1 3 4 2 2 4 3 6 2" xfId="25988" xr:uid="{9154092E-62C0-419F-8D5C-53218AE867D3}"/>
    <cellStyle name="20% - Accent1 3 4 2 2 4 3 6 2 2" xfId="25989" xr:uid="{31215D7D-E40F-4003-AC93-6760E14FFC40}"/>
    <cellStyle name="20% - Accent1 3 4 2 2 4 3 6 3" xfId="25990" xr:uid="{C523A9A8-BEF6-43DD-B9C0-F5E7C74A31AE}"/>
    <cellStyle name="20% - Accent1 3 4 2 2 4 3 7" xfId="25991" xr:uid="{AC3A0D10-80BB-43EB-91C3-1466126BC72E}"/>
    <cellStyle name="20% - Accent1 3 4 2 2 4 3 7 2" xfId="25992" xr:uid="{5F38BD1F-1751-49D4-8020-68FAC515AA08}"/>
    <cellStyle name="20% - Accent1 3 4 2 2 4 3 8" xfId="25993" xr:uid="{38F94733-1786-48E8-8039-11DD3FADE5A7}"/>
    <cellStyle name="20% - Accent1 3 4 2 2 4 3 8 2" xfId="25994" xr:uid="{A9AEA855-D54B-4242-A1DD-787E0C67BA7A}"/>
    <cellStyle name="20% - Accent1 3 4 2 2 4 3 9" xfId="25995" xr:uid="{8E1A06F0-2A40-4073-929B-A0153CFA1B8B}"/>
    <cellStyle name="20% - Accent1 3 4 2 2 4 4" xfId="25996" xr:uid="{266092B1-E91D-4765-A90F-005BCF59F48C}"/>
    <cellStyle name="20% - Accent1 3 4 2 2 4 4 2" xfId="25997" xr:uid="{8376A811-98CA-415F-9142-5AFA91BA19AA}"/>
    <cellStyle name="20% - Accent1 3 4 2 2 4 4 2 2" xfId="25998" xr:uid="{2D014805-5C11-4EB7-9708-5322716D1ADD}"/>
    <cellStyle name="20% - Accent1 3 4 2 2 4 4 2 2 2" xfId="25999" xr:uid="{E3824BB3-352F-4105-BBEF-D83BFAA28AA5}"/>
    <cellStyle name="20% - Accent1 3 4 2 2 4 4 2 3" xfId="26000" xr:uid="{ADF60BB8-A957-4B74-B305-1F5AE650907B}"/>
    <cellStyle name="20% - Accent1 3 4 2 2 4 4 3" xfId="26001" xr:uid="{B52FF326-9FCF-47F3-84DB-5C64BB3879A8}"/>
    <cellStyle name="20% - Accent1 3 4 2 2 4 4 3 2" xfId="26002" xr:uid="{C90EC4CE-EF0A-4858-ACCD-F0508F0D9D77}"/>
    <cellStyle name="20% - Accent1 3 4 2 2 4 4 4" xfId="26003" xr:uid="{42E22D1B-9063-4208-BC4C-399CB2FC80D9}"/>
    <cellStyle name="20% - Accent1 3 4 2 2 4 5" xfId="26004" xr:uid="{7D92FAD7-2516-4217-996A-5AC9E448215E}"/>
    <cellStyle name="20% - Accent1 3 4 2 2 4 5 2" xfId="26005" xr:uid="{2C1EE004-E635-4AC0-9CC3-E4F811D4E1AB}"/>
    <cellStyle name="20% - Accent1 3 4 2 2 4 5 2 2" xfId="26006" xr:uid="{A89519A0-E6AD-4F25-9A2F-0C3A75CA3AF8}"/>
    <cellStyle name="20% - Accent1 3 4 2 2 4 5 2 2 2" xfId="26007" xr:uid="{0CD05E29-1569-4769-BABB-9DA2456F55D2}"/>
    <cellStyle name="20% - Accent1 3 4 2 2 4 5 2 3" xfId="26008" xr:uid="{72189127-5665-4BB5-A162-913BCA91AE34}"/>
    <cellStyle name="20% - Accent1 3 4 2 2 4 5 3" xfId="26009" xr:uid="{1AD741A2-9827-4B0E-8109-2E92982C4A5F}"/>
    <cellStyle name="20% - Accent1 3 4 2 2 4 5 3 2" xfId="26010" xr:uid="{871191F8-EFEE-4FA5-997F-CB11A0BBAC96}"/>
    <cellStyle name="20% - Accent1 3 4 2 2 4 5 4" xfId="26011" xr:uid="{6CF8BDA7-8D0B-4585-8F02-3F00790456FC}"/>
    <cellStyle name="20% - Accent1 3 4 2 2 4 6" xfId="26012" xr:uid="{41F8895F-D5DA-41FB-A5F7-D0B1AB450347}"/>
    <cellStyle name="20% - Accent1 3 4 2 2 4 6 2" xfId="26013" xr:uid="{D502CB80-EC1D-4737-B1E4-D12821A68E16}"/>
    <cellStyle name="20% - Accent1 3 4 2 2 4 6 2 2" xfId="26014" xr:uid="{A4016A7F-9EBA-4B54-84CC-0997DC1736F9}"/>
    <cellStyle name="20% - Accent1 3 4 2 2 4 6 2 2 2" xfId="26015" xr:uid="{C980806A-4EED-4080-B11D-CD577B54B3BA}"/>
    <cellStyle name="20% - Accent1 3 4 2 2 4 6 2 3" xfId="26016" xr:uid="{5428E9AF-7CA1-4C3A-B8B5-71A4CE6A688E}"/>
    <cellStyle name="20% - Accent1 3 4 2 2 4 6 3" xfId="26017" xr:uid="{CB83AA62-BD5D-4CBA-AF2E-CE970A7D88DC}"/>
    <cellStyle name="20% - Accent1 3 4 2 2 4 6 3 2" xfId="26018" xr:uid="{7965A9F9-34DD-4961-812F-CBC365D58DCF}"/>
    <cellStyle name="20% - Accent1 3 4 2 2 4 6 4" xfId="26019" xr:uid="{84128339-7F1C-4129-BE7D-4AD39B7F13C2}"/>
    <cellStyle name="20% - Accent1 3 4 2 2 4 7" xfId="26020" xr:uid="{DCBBC8CA-801D-4B3A-A94C-AEC7F80721E9}"/>
    <cellStyle name="20% - Accent1 3 4 2 2 4 7 2" xfId="26021" xr:uid="{1519892C-1771-4D7D-A57E-89067C84C518}"/>
    <cellStyle name="20% - Accent1 3 4 2 2 4 7 2 2" xfId="26022" xr:uid="{5949D983-1B84-4B25-8D99-B28D6DF7A5DE}"/>
    <cellStyle name="20% - Accent1 3 4 2 2 4 7 3" xfId="26023" xr:uid="{6EE70A54-7863-4708-9189-ED872989AD7F}"/>
    <cellStyle name="20% - Accent1 3 4 2 2 4 8" xfId="26024" xr:uid="{4EF0FB30-B87D-4CB6-A6C7-3E3637462C21}"/>
    <cellStyle name="20% - Accent1 3 4 2 2 4 8 2" xfId="26025" xr:uid="{9FC717E6-57DE-4D80-807C-98634CFD82FB}"/>
    <cellStyle name="20% - Accent1 3 4 2 2 4 8 2 2" xfId="26026" xr:uid="{B22637F5-A0B9-4516-9C02-F548A8534B9F}"/>
    <cellStyle name="20% - Accent1 3 4 2 2 4 8 3" xfId="26027" xr:uid="{FF730728-CD6F-49F0-BBD0-CAE0DE99823F}"/>
    <cellStyle name="20% - Accent1 3 4 2 2 4 9" xfId="26028" xr:uid="{CA9A6950-03D4-457B-81FB-13EA64B7267D}"/>
    <cellStyle name="20% - Accent1 3 4 2 2 4 9 2" xfId="26029" xr:uid="{3E0B3149-4BB9-418E-8830-F4CFADA468C6}"/>
    <cellStyle name="20% - Accent1 3 4 2 2 5" xfId="26030" xr:uid="{13CE14BD-9943-48A5-9AFF-BFC2A5798BE4}"/>
    <cellStyle name="20% - Accent1 3 4 2 2 5 2" xfId="26031" xr:uid="{2FA52EEC-D44E-4AB7-ABD9-F1F4B9F43D8F}"/>
    <cellStyle name="20% - Accent1 3 4 2 2 5 2 2" xfId="26032" xr:uid="{DC71899D-9DDB-4C8F-913A-2E19B88FEAAE}"/>
    <cellStyle name="20% - Accent1 3 4 2 2 5 2 2 2" xfId="26033" xr:uid="{D0C7B041-6B8F-4022-BB97-C28EDA03F69A}"/>
    <cellStyle name="20% - Accent1 3 4 2 2 5 2 2 2 2" xfId="26034" xr:uid="{CAAA63CC-1663-4357-A09F-D61201471DC3}"/>
    <cellStyle name="20% - Accent1 3 4 2 2 5 2 2 3" xfId="26035" xr:uid="{603FDA8D-0AEC-4D4B-A032-83B4AA0CCAE4}"/>
    <cellStyle name="20% - Accent1 3 4 2 2 5 2 3" xfId="26036" xr:uid="{EC3F7E18-3F2C-423B-A81B-9B727D7D04F3}"/>
    <cellStyle name="20% - Accent1 3 4 2 2 5 2 3 2" xfId="26037" xr:uid="{0FE601E6-83A8-4CB1-93A5-E9E840D8A58B}"/>
    <cellStyle name="20% - Accent1 3 4 2 2 5 2 4" xfId="26038" xr:uid="{6A5F9372-727A-4D5D-B44B-A64C547DEC0C}"/>
    <cellStyle name="20% - Accent1 3 4 2 2 5 3" xfId="26039" xr:uid="{D3D80890-02FA-4EA7-9B8C-21C0255A9D35}"/>
    <cellStyle name="20% - Accent1 3 4 2 2 5 3 2" xfId="26040" xr:uid="{2BFA8869-5597-4961-8FC4-F810A0A3A51D}"/>
    <cellStyle name="20% - Accent1 3 4 2 2 5 3 2 2" xfId="26041" xr:uid="{7D157BC2-A97A-40A1-948E-DDE6895E6A1A}"/>
    <cellStyle name="20% - Accent1 3 4 2 2 5 3 2 2 2" xfId="26042" xr:uid="{1457DFA4-4906-40D1-B256-83AC5AF15642}"/>
    <cellStyle name="20% - Accent1 3 4 2 2 5 3 2 3" xfId="26043" xr:uid="{9B6006A5-9759-4F3F-86E7-E8E8D0F6CD98}"/>
    <cellStyle name="20% - Accent1 3 4 2 2 5 3 3" xfId="26044" xr:uid="{61C04ACA-9C1F-4539-9113-FBEBCD8F49FA}"/>
    <cellStyle name="20% - Accent1 3 4 2 2 5 3 3 2" xfId="26045" xr:uid="{4878450B-F6C1-4941-A3EB-382F5DDD5C1D}"/>
    <cellStyle name="20% - Accent1 3 4 2 2 5 3 4" xfId="26046" xr:uid="{F3ECF599-D400-4F85-9E95-C855795AE154}"/>
    <cellStyle name="20% - Accent1 3 4 2 2 5 4" xfId="26047" xr:uid="{B2F55A4E-B459-4BCF-80E3-2F0C7D9B5FB0}"/>
    <cellStyle name="20% - Accent1 3 4 2 2 5 4 2" xfId="26048" xr:uid="{C465C2BD-851E-4CBC-AD2E-CFB4802BA646}"/>
    <cellStyle name="20% - Accent1 3 4 2 2 5 4 2 2" xfId="26049" xr:uid="{98476369-64AF-457A-BEA1-33FEAE1F42FB}"/>
    <cellStyle name="20% - Accent1 3 4 2 2 5 4 2 2 2" xfId="26050" xr:uid="{E47533E0-A9A0-499B-BE82-457BD8CC2B09}"/>
    <cellStyle name="20% - Accent1 3 4 2 2 5 4 2 3" xfId="26051" xr:uid="{BD2670DD-3703-49FA-8AE6-BB1FE91F8EE1}"/>
    <cellStyle name="20% - Accent1 3 4 2 2 5 4 3" xfId="26052" xr:uid="{997228CF-A9E3-4E8E-80D1-632688B24621}"/>
    <cellStyle name="20% - Accent1 3 4 2 2 5 4 3 2" xfId="26053" xr:uid="{9A5AE52B-9B69-4F00-B99E-3115289D1E69}"/>
    <cellStyle name="20% - Accent1 3 4 2 2 5 4 4" xfId="26054" xr:uid="{7FB18B19-0CAF-43EF-A3BD-011B9E4898E9}"/>
    <cellStyle name="20% - Accent1 3 4 2 2 5 5" xfId="26055" xr:uid="{FCCE5A06-18A3-4E78-AED5-EAF432EFDD3C}"/>
    <cellStyle name="20% - Accent1 3 4 2 2 5 5 2" xfId="26056" xr:uid="{63B44A0B-6C23-43E6-B544-FCEAEFA86342}"/>
    <cellStyle name="20% - Accent1 3 4 2 2 5 5 2 2" xfId="26057" xr:uid="{B2E674AD-3381-4A0C-AA60-92F7C2E039BA}"/>
    <cellStyle name="20% - Accent1 3 4 2 2 5 5 3" xfId="26058" xr:uid="{7470D17B-4E59-49D0-84A7-444A648C510D}"/>
    <cellStyle name="20% - Accent1 3 4 2 2 5 6" xfId="26059" xr:uid="{BAC3CD56-D00B-4590-9ADA-68D68F711D58}"/>
    <cellStyle name="20% - Accent1 3 4 2 2 5 6 2" xfId="26060" xr:uid="{ACBD3E36-6FBC-4FC1-AD62-3A6BAE2E85F4}"/>
    <cellStyle name="20% - Accent1 3 4 2 2 5 6 2 2" xfId="26061" xr:uid="{2FF456F4-A3DD-4773-AD79-659A9E59825C}"/>
    <cellStyle name="20% - Accent1 3 4 2 2 5 6 3" xfId="26062" xr:uid="{42C1C0D5-C482-43CC-94D9-86F4A1519035}"/>
    <cellStyle name="20% - Accent1 3 4 2 2 5 7" xfId="26063" xr:uid="{A150541C-0BC0-4B51-A479-05EA48B4A598}"/>
    <cellStyle name="20% - Accent1 3 4 2 2 5 7 2" xfId="26064" xr:uid="{C5BB09FF-F1FB-4DB2-8387-A79EA6ED760E}"/>
    <cellStyle name="20% - Accent1 3 4 2 2 5 8" xfId="26065" xr:uid="{A29C0B20-C3A5-4919-8EB4-29D88F88A632}"/>
    <cellStyle name="20% - Accent1 3 4 2 2 5 8 2" xfId="26066" xr:uid="{9ED00728-6D8E-4465-9D8A-683964A23CC2}"/>
    <cellStyle name="20% - Accent1 3 4 2 2 5 9" xfId="26067" xr:uid="{82E09EA9-CAE2-4CD9-B454-0123B0C112BF}"/>
    <cellStyle name="20% - Accent1 3 4 2 2 6" xfId="26068" xr:uid="{A65F2197-AAF0-412E-B2A9-1BC330E2E978}"/>
    <cellStyle name="20% - Accent1 3 4 2 2 6 2" xfId="26069" xr:uid="{DE12E943-E56A-48F3-88DE-D3A69AAE96E7}"/>
    <cellStyle name="20% - Accent1 3 4 2 2 6 2 2" xfId="26070" xr:uid="{34F5923B-772D-4380-A748-4D4CAE7059E3}"/>
    <cellStyle name="20% - Accent1 3 4 2 2 6 2 2 2" xfId="26071" xr:uid="{CC99DC10-DDBC-4793-9C26-1B54E2658BDD}"/>
    <cellStyle name="20% - Accent1 3 4 2 2 6 2 2 2 2" xfId="26072" xr:uid="{4403D9F2-8D6C-4E03-B202-59780B5C6E0E}"/>
    <cellStyle name="20% - Accent1 3 4 2 2 6 2 2 3" xfId="26073" xr:uid="{9230E682-CC92-4CBA-A231-5AD954DA26E4}"/>
    <cellStyle name="20% - Accent1 3 4 2 2 6 2 3" xfId="26074" xr:uid="{246BCF7E-73B2-42C2-B301-02BCE3F1526C}"/>
    <cellStyle name="20% - Accent1 3 4 2 2 6 2 3 2" xfId="26075" xr:uid="{F4CEB3CE-C557-464B-9EED-B95C95CB0A3D}"/>
    <cellStyle name="20% - Accent1 3 4 2 2 6 2 4" xfId="26076" xr:uid="{7C586669-9804-46C5-88CC-6DDFC23A0BE3}"/>
    <cellStyle name="20% - Accent1 3 4 2 2 6 3" xfId="26077" xr:uid="{2241AB55-BD62-4F85-990D-4665DD2A0410}"/>
    <cellStyle name="20% - Accent1 3 4 2 2 6 3 2" xfId="26078" xr:uid="{BC072446-FD13-48FF-B031-D185B0902FE6}"/>
    <cellStyle name="20% - Accent1 3 4 2 2 6 3 2 2" xfId="26079" xr:uid="{5A576F4F-98FE-4435-81BC-8D0A748B887F}"/>
    <cellStyle name="20% - Accent1 3 4 2 2 6 3 2 2 2" xfId="26080" xr:uid="{F6559B5C-A39B-4C31-B8FD-5A5BECA3CDB3}"/>
    <cellStyle name="20% - Accent1 3 4 2 2 6 3 2 3" xfId="26081" xr:uid="{7418EC8C-A1AE-484D-B278-A4CA1FA57EAC}"/>
    <cellStyle name="20% - Accent1 3 4 2 2 6 3 3" xfId="26082" xr:uid="{637353FD-8483-4177-BECB-0ABAB1AD0FA3}"/>
    <cellStyle name="20% - Accent1 3 4 2 2 6 3 3 2" xfId="26083" xr:uid="{468CE6C0-1576-414B-8BBB-DD16AA31859F}"/>
    <cellStyle name="20% - Accent1 3 4 2 2 6 3 4" xfId="26084" xr:uid="{5011BEC7-E925-4E5A-A984-9F011F471525}"/>
    <cellStyle name="20% - Accent1 3 4 2 2 6 4" xfId="26085" xr:uid="{0E7905CD-C749-402F-BA95-32C146E016AC}"/>
    <cellStyle name="20% - Accent1 3 4 2 2 6 4 2" xfId="26086" xr:uid="{318D59DB-5BE2-47D8-8418-9DD99F18E736}"/>
    <cellStyle name="20% - Accent1 3 4 2 2 6 4 2 2" xfId="26087" xr:uid="{61A0B91F-5EC4-4B98-B42E-E7A097464F0F}"/>
    <cellStyle name="20% - Accent1 3 4 2 2 6 4 2 2 2" xfId="26088" xr:uid="{ED346879-6647-4F62-A563-D6A3DEF455D1}"/>
    <cellStyle name="20% - Accent1 3 4 2 2 6 4 2 3" xfId="26089" xr:uid="{547645D0-2A55-4617-B05A-2E52E1C6D748}"/>
    <cellStyle name="20% - Accent1 3 4 2 2 6 4 3" xfId="26090" xr:uid="{9D69B545-F1C3-4635-A2F3-8929D416FC63}"/>
    <cellStyle name="20% - Accent1 3 4 2 2 6 4 3 2" xfId="26091" xr:uid="{F61A2B13-0DE3-410F-A3F8-1C0D6CC6C1DB}"/>
    <cellStyle name="20% - Accent1 3 4 2 2 6 4 4" xfId="26092" xr:uid="{ABBBB64B-A3B8-40A7-B5FF-4C0330BB1151}"/>
    <cellStyle name="20% - Accent1 3 4 2 2 6 5" xfId="26093" xr:uid="{DE1AEB80-5F3D-41F4-B1F4-99AE36C6E490}"/>
    <cellStyle name="20% - Accent1 3 4 2 2 6 5 2" xfId="26094" xr:uid="{27930295-5525-46D8-8EC0-18D8805E4A21}"/>
    <cellStyle name="20% - Accent1 3 4 2 2 6 5 2 2" xfId="26095" xr:uid="{3A4904AE-1F91-4E92-8736-C526ADA07FE3}"/>
    <cellStyle name="20% - Accent1 3 4 2 2 6 5 3" xfId="26096" xr:uid="{05021EAF-6F2B-4759-AF0B-D64C3DA174B8}"/>
    <cellStyle name="20% - Accent1 3 4 2 2 6 6" xfId="26097" xr:uid="{82010423-6B74-4DEF-8592-905FED103063}"/>
    <cellStyle name="20% - Accent1 3 4 2 2 6 6 2" xfId="26098" xr:uid="{FEA4C407-7A84-4058-A006-306BD4AB5833}"/>
    <cellStyle name="20% - Accent1 3 4 2 2 6 6 2 2" xfId="26099" xr:uid="{1CC01DE1-71A7-4D19-85EB-ADA6D259006E}"/>
    <cellStyle name="20% - Accent1 3 4 2 2 6 6 3" xfId="26100" xr:uid="{33331552-93A2-4897-BA0C-5D1338E7D538}"/>
    <cellStyle name="20% - Accent1 3 4 2 2 6 7" xfId="26101" xr:uid="{360688C6-78FF-4747-9DBA-E6AA1524CB8E}"/>
    <cellStyle name="20% - Accent1 3 4 2 2 6 7 2" xfId="26102" xr:uid="{CA6BD143-CB56-4546-BCA0-E62B72EAC868}"/>
    <cellStyle name="20% - Accent1 3 4 2 2 6 8" xfId="26103" xr:uid="{FA6FE76E-208A-47F9-AF8A-B08F6BBBE5DC}"/>
    <cellStyle name="20% - Accent1 3 4 2 2 6 8 2" xfId="26104" xr:uid="{EB3973B1-1B90-478B-9EAA-C2E0AF29E504}"/>
    <cellStyle name="20% - Accent1 3 4 2 2 6 9" xfId="26105" xr:uid="{7F4A053B-21B7-4E7C-AFC5-847422EEBD5B}"/>
    <cellStyle name="20% - Accent1 3 4 2 2 7" xfId="26106" xr:uid="{FF5849BC-CB73-4C27-B72A-4CDC478149A7}"/>
    <cellStyle name="20% - Accent1 3 4 2 2 7 2" xfId="26107" xr:uid="{8C8CB4E5-935B-40D5-89F3-9C1BEEB75F4C}"/>
    <cellStyle name="20% - Accent1 3 4 2 2 7 2 2" xfId="26108" xr:uid="{409D431E-8BED-49DE-8D29-CD7465586503}"/>
    <cellStyle name="20% - Accent1 3 4 2 2 7 2 2 2" xfId="26109" xr:uid="{81A8A820-1556-4C21-A2ED-A56205E6F904}"/>
    <cellStyle name="20% - Accent1 3 4 2 2 7 2 3" xfId="26110" xr:uid="{4FA76822-EF44-4FA5-BC2F-2DB4E3A30B9A}"/>
    <cellStyle name="20% - Accent1 3 4 2 2 7 3" xfId="26111" xr:uid="{9D8CDFD0-58DF-4B39-A8A7-625F81EF9896}"/>
    <cellStyle name="20% - Accent1 3 4 2 2 7 3 2" xfId="26112" xr:uid="{FBB6FD6B-8C4C-47F7-BA4E-D0B3F70D7B6B}"/>
    <cellStyle name="20% - Accent1 3 4 2 2 7 4" xfId="26113" xr:uid="{393A2BA5-BBDB-413F-8052-77B8F1089398}"/>
    <cellStyle name="20% - Accent1 3 4 2 2 8" xfId="26114" xr:uid="{DA56DC64-E8A1-4F78-A388-848185BBE896}"/>
    <cellStyle name="20% - Accent1 3 4 2 2 8 2" xfId="26115" xr:uid="{CD4B22A9-EE7D-474B-90A5-3C0C246FB7A3}"/>
    <cellStyle name="20% - Accent1 3 4 2 2 8 2 2" xfId="26116" xr:uid="{D7B31DF9-E4FA-40C0-9F29-054BF588B71C}"/>
    <cellStyle name="20% - Accent1 3 4 2 2 8 2 2 2" xfId="26117" xr:uid="{ED8A4D19-3345-42A3-AD4C-78FCE1A2487E}"/>
    <cellStyle name="20% - Accent1 3 4 2 2 8 2 3" xfId="26118" xr:uid="{689AE109-92F2-488C-8124-F9E82BE97974}"/>
    <cellStyle name="20% - Accent1 3 4 2 2 8 3" xfId="26119" xr:uid="{D46CD5EB-46B4-4B27-AD5B-6EFF72E030A0}"/>
    <cellStyle name="20% - Accent1 3 4 2 2 8 3 2" xfId="26120" xr:uid="{7FB78C8A-E5C6-4AAE-8F6C-8BDD4A289F87}"/>
    <cellStyle name="20% - Accent1 3 4 2 2 8 4" xfId="26121" xr:uid="{DDE37E5C-7111-4A4D-8ABE-1B4870D1D6AB}"/>
    <cellStyle name="20% - Accent1 3 4 2 2 9" xfId="26122" xr:uid="{4F377A8E-F3E1-492C-A2B2-C0622E6E4474}"/>
    <cellStyle name="20% - Accent1 3 4 2 2 9 2" xfId="26123" xr:uid="{706F3758-C842-4429-88C5-E2C1A06DAD2E}"/>
    <cellStyle name="20% - Accent1 3 4 2 2 9 2 2" xfId="26124" xr:uid="{A2650B75-C50E-4A38-8AE1-9B87DDD3A7A0}"/>
    <cellStyle name="20% - Accent1 3 4 2 2 9 2 2 2" xfId="26125" xr:uid="{1718CFC4-1D54-4B76-945C-FD9E5F4D57ED}"/>
    <cellStyle name="20% - Accent1 3 4 2 2 9 2 3" xfId="26126" xr:uid="{6A3BE2F9-D96D-480A-A57E-CBC80206E424}"/>
    <cellStyle name="20% - Accent1 3 4 2 2 9 3" xfId="26127" xr:uid="{FA856C1F-4310-46F1-AB25-EA80FB5156D7}"/>
    <cellStyle name="20% - Accent1 3 4 2 2 9 3 2" xfId="26128" xr:uid="{16BDABEC-B0D1-4401-9C46-859B2635B88B}"/>
    <cellStyle name="20% - Accent1 3 4 2 2 9 4" xfId="26129" xr:uid="{3D36E80D-2825-442A-A8EA-4D3492684FDA}"/>
    <cellStyle name="20% - Accent1 3 4 2 3" xfId="26130" xr:uid="{4D6B3C9B-9FE7-4F74-AD7D-97FF67BBCE15}"/>
    <cellStyle name="20% - Accent1 3 4 2 3 10" xfId="26131" xr:uid="{3D6D3DAC-81CB-449B-9BA8-59C64857BC78}"/>
    <cellStyle name="20% - Accent1 3 4 2 3 10 2" xfId="26132" xr:uid="{086A728F-F77B-439B-B9A2-0B416D4F508C}"/>
    <cellStyle name="20% - Accent1 3 4 2 3 11" xfId="26133" xr:uid="{C5263590-B013-4BD4-BEAB-525129659BF2}"/>
    <cellStyle name="20% - Accent1 3 4 2 3 2" xfId="26134" xr:uid="{F0C08B91-42D3-4C97-90AC-EFEEE1ED44EA}"/>
    <cellStyle name="20% - Accent1 3 4 2 3 2 2" xfId="26135" xr:uid="{CA2EC038-BF1F-46A2-8944-5FAE2BFF3FAC}"/>
    <cellStyle name="20% - Accent1 3 4 2 3 2 2 2" xfId="26136" xr:uid="{AFB06DBB-A9D5-4924-98B2-A7922B3B9DD6}"/>
    <cellStyle name="20% - Accent1 3 4 2 3 2 2 2 2" xfId="26137" xr:uid="{BAD8DB9D-C605-4F3E-873C-8AD005CAD46E}"/>
    <cellStyle name="20% - Accent1 3 4 2 3 2 2 2 2 2" xfId="26138" xr:uid="{4834B974-47E5-4044-BED3-2BC0A3D8CC6B}"/>
    <cellStyle name="20% - Accent1 3 4 2 3 2 2 2 3" xfId="26139" xr:uid="{3A18A905-42B8-476F-8875-24D95499D424}"/>
    <cellStyle name="20% - Accent1 3 4 2 3 2 2 3" xfId="26140" xr:uid="{233A7015-B8D6-4A8A-9A17-80AD12F05DF6}"/>
    <cellStyle name="20% - Accent1 3 4 2 3 2 2 3 2" xfId="26141" xr:uid="{CAD9B85A-0AFB-4F5A-938E-BDC2863A329F}"/>
    <cellStyle name="20% - Accent1 3 4 2 3 2 2 4" xfId="26142" xr:uid="{9A9C6CB3-1049-4215-9508-2B18099C1BFE}"/>
    <cellStyle name="20% - Accent1 3 4 2 3 2 3" xfId="26143" xr:uid="{9FD38243-3EAA-4A03-ADF8-B7D31693B475}"/>
    <cellStyle name="20% - Accent1 3 4 2 3 2 3 2" xfId="26144" xr:uid="{6656FCB3-7AC3-41B4-8E39-62B5EADB030D}"/>
    <cellStyle name="20% - Accent1 3 4 2 3 2 3 2 2" xfId="26145" xr:uid="{E112FE0B-4FF6-412C-8CC2-8E8C68868383}"/>
    <cellStyle name="20% - Accent1 3 4 2 3 2 3 2 2 2" xfId="26146" xr:uid="{AD847363-D800-467C-9593-789F6769A3CC}"/>
    <cellStyle name="20% - Accent1 3 4 2 3 2 3 2 3" xfId="26147" xr:uid="{E4237C92-5491-4EC7-9750-AE3A94406A14}"/>
    <cellStyle name="20% - Accent1 3 4 2 3 2 3 3" xfId="26148" xr:uid="{518288A2-5241-48A8-BE12-BC53176BC016}"/>
    <cellStyle name="20% - Accent1 3 4 2 3 2 3 3 2" xfId="26149" xr:uid="{EA85937D-622E-4EE7-BB8F-75406BB4B007}"/>
    <cellStyle name="20% - Accent1 3 4 2 3 2 3 4" xfId="26150" xr:uid="{F0EDA855-9207-4C8C-BAE3-706AE9CDE732}"/>
    <cellStyle name="20% - Accent1 3 4 2 3 2 4" xfId="26151" xr:uid="{092E6EFD-3791-46E7-8CEF-B053E278C045}"/>
    <cellStyle name="20% - Accent1 3 4 2 3 2 4 2" xfId="26152" xr:uid="{EF0A265F-3DEA-4FF0-9419-2A2508F1C674}"/>
    <cellStyle name="20% - Accent1 3 4 2 3 2 4 2 2" xfId="26153" xr:uid="{68728111-9348-49FD-B197-1C0DEF1B4341}"/>
    <cellStyle name="20% - Accent1 3 4 2 3 2 4 2 2 2" xfId="26154" xr:uid="{ABA63C48-1F1A-42C0-A8D7-588E23DBA74F}"/>
    <cellStyle name="20% - Accent1 3 4 2 3 2 4 2 3" xfId="26155" xr:uid="{AB22B9C4-46C8-4975-83D2-3B96F5703910}"/>
    <cellStyle name="20% - Accent1 3 4 2 3 2 4 3" xfId="26156" xr:uid="{5A0CA151-1247-4A5C-9C62-E000D9661566}"/>
    <cellStyle name="20% - Accent1 3 4 2 3 2 4 3 2" xfId="26157" xr:uid="{577A47FC-BA47-4472-8C3A-BE094C65CFE0}"/>
    <cellStyle name="20% - Accent1 3 4 2 3 2 4 4" xfId="26158" xr:uid="{2C950F41-EE17-4B56-AF05-A3D21A012BD6}"/>
    <cellStyle name="20% - Accent1 3 4 2 3 2 5" xfId="26159" xr:uid="{77442CFB-D7AD-4997-A48B-313AE8734006}"/>
    <cellStyle name="20% - Accent1 3 4 2 3 2 5 2" xfId="26160" xr:uid="{9EFBD2A6-8735-48FA-B1DD-78A2975F3524}"/>
    <cellStyle name="20% - Accent1 3 4 2 3 2 5 2 2" xfId="26161" xr:uid="{FD705E0F-D26A-432C-B111-6B9F8D801562}"/>
    <cellStyle name="20% - Accent1 3 4 2 3 2 5 3" xfId="26162" xr:uid="{06BB51A9-CF2D-48D7-AF00-657FC0326801}"/>
    <cellStyle name="20% - Accent1 3 4 2 3 2 6" xfId="26163" xr:uid="{E3AB3ECC-6C1D-4D73-A158-70DF4079BB90}"/>
    <cellStyle name="20% - Accent1 3 4 2 3 2 6 2" xfId="26164" xr:uid="{635A1923-C600-451E-BCE6-FDF61F36EDD2}"/>
    <cellStyle name="20% - Accent1 3 4 2 3 2 6 2 2" xfId="26165" xr:uid="{31D63F0A-F37A-4F7B-BF05-5B3EF24414EB}"/>
    <cellStyle name="20% - Accent1 3 4 2 3 2 6 3" xfId="26166" xr:uid="{2DCFFA62-B393-43D3-A438-E2E2974CD489}"/>
    <cellStyle name="20% - Accent1 3 4 2 3 2 7" xfId="26167" xr:uid="{33053B13-BC1A-4DDF-AD85-5777BD640A90}"/>
    <cellStyle name="20% - Accent1 3 4 2 3 2 7 2" xfId="26168" xr:uid="{AA8FD2CF-E375-48BA-B358-6A7A02612144}"/>
    <cellStyle name="20% - Accent1 3 4 2 3 2 8" xfId="26169" xr:uid="{E3E9F513-D2C7-4154-828D-9BC74BA956D9}"/>
    <cellStyle name="20% - Accent1 3 4 2 3 2 8 2" xfId="26170" xr:uid="{AC51BC14-29B3-4A80-80B2-E31BB74600BF}"/>
    <cellStyle name="20% - Accent1 3 4 2 3 2 9" xfId="26171" xr:uid="{0EBA8503-9C13-4254-8D7E-572286B0345A}"/>
    <cellStyle name="20% - Accent1 3 4 2 3 3" xfId="26172" xr:uid="{B8648D07-B6FA-4A36-8FC8-5912729C6658}"/>
    <cellStyle name="20% - Accent1 3 4 2 3 3 2" xfId="26173" xr:uid="{71FE2C40-9078-404E-B9E7-97F8DE66D31A}"/>
    <cellStyle name="20% - Accent1 3 4 2 3 3 2 2" xfId="26174" xr:uid="{8E28EC7B-01A4-4118-82A2-7305D576C147}"/>
    <cellStyle name="20% - Accent1 3 4 2 3 3 2 2 2" xfId="26175" xr:uid="{EDCF2443-179F-4E7F-8C25-7DA3F577F3CF}"/>
    <cellStyle name="20% - Accent1 3 4 2 3 3 2 2 2 2" xfId="26176" xr:uid="{AE14FBF2-7701-4355-ABAC-611986B074C2}"/>
    <cellStyle name="20% - Accent1 3 4 2 3 3 2 2 3" xfId="26177" xr:uid="{58B0B589-6D2A-4D84-9AF2-20B55E9542A5}"/>
    <cellStyle name="20% - Accent1 3 4 2 3 3 2 3" xfId="26178" xr:uid="{22494C6A-0B7D-4FE5-BC00-E4CCF3A15E2B}"/>
    <cellStyle name="20% - Accent1 3 4 2 3 3 2 3 2" xfId="26179" xr:uid="{A9C42735-3455-4D24-AA4D-8D8A9A20F84C}"/>
    <cellStyle name="20% - Accent1 3 4 2 3 3 2 4" xfId="26180" xr:uid="{CD04F76C-E0B0-4C9F-ABD3-53FC9A179B28}"/>
    <cellStyle name="20% - Accent1 3 4 2 3 3 3" xfId="26181" xr:uid="{52D43B97-A7A7-4DA3-B756-A5BC44CDD406}"/>
    <cellStyle name="20% - Accent1 3 4 2 3 3 3 2" xfId="26182" xr:uid="{0962D44C-09BA-4624-BBCF-6D9221C71C9A}"/>
    <cellStyle name="20% - Accent1 3 4 2 3 3 3 2 2" xfId="26183" xr:uid="{C0E94F83-025E-4E25-BCF5-9690E4731519}"/>
    <cellStyle name="20% - Accent1 3 4 2 3 3 3 2 2 2" xfId="26184" xr:uid="{84FFC3F3-B68B-4BB5-87A8-67A5F1DBCF03}"/>
    <cellStyle name="20% - Accent1 3 4 2 3 3 3 2 3" xfId="26185" xr:uid="{35B4430A-23D9-4EB0-975E-62D5634CFF9D}"/>
    <cellStyle name="20% - Accent1 3 4 2 3 3 3 3" xfId="26186" xr:uid="{189C2970-9520-4E93-B5EE-7A258D969B23}"/>
    <cellStyle name="20% - Accent1 3 4 2 3 3 3 3 2" xfId="26187" xr:uid="{CD00F475-5DF9-41F9-9C02-075A927834CD}"/>
    <cellStyle name="20% - Accent1 3 4 2 3 3 3 4" xfId="26188" xr:uid="{2BAFF863-C5C4-4687-A4B6-1367648350DF}"/>
    <cellStyle name="20% - Accent1 3 4 2 3 3 4" xfId="26189" xr:uid="{F0A69F08-C3AF-483F-845D-A92EBF779EAF}"/>
    <cellStyle name="20% - Accent1 3 4 2 3 3 4 2" xfId="26190" xr:uid="{E1883E89-AC8D-4523-A22A-5F86FDAD687C}"/>
    <cellStyle name="20% - Accent1 3 4 2 3 3 4 2 2" xfId="26191" xr:uid="{D876DF49-20B3-4518-9040-1E3B414563BC}"/>
    <cellStyle name="20% - Accent1 3 4 2 3 3 4 2 2 2" xfId="26192" xr:uid="{4C098929-56CE-475F-8DAA-904A8A461EC0}"/>
    <cellStyle name="20% - Accent1 3 4 2 3 3 4 2 3" xfId="26193" xr:uid="{4CF86FB1-C7A3-4C56-A46F-E6A672066340}"/>
    <cellStyle name="20% - Accent1 3 4 2 3 3 4 3" xfId="26194" xr:uid="{37238146-5E8C-4141-AD66-E07E9370BA0D}"/>
    <cellStyle name="20% - Accent1 3 4 2 3 3 4 3 2" xfId="26195" xr:uid="{D252F0DE-1086-46A0-BDF9-01672739B0E8}"/>
    <cellStyle name="20% - Accent1 3 4 2 3 3 4 4" xfId="26196" xr:uid="{78E46D07-61FE-4191-A51E-8A118E749679}"/>
    <cellStyle name="20% - Accent1 3 4 2 3 3 5" xfId="26197" xr:uid="{9628CF99-2CDB-4156-8619-C37239D657B5}"/>
    <cellStyle name="20% - Accent1 3 4 2 3 3 5 2" xfId="26198" xr:uid="{E3882106-AE96-4CFA-BC76-E1E7C1232066}"/>
    <cellStyle name="20% - Accent1 3 4 2 3 3 5 2 2" xfId="26199" xr:uid="{B09B3A46-2C0D-4F8C-BD5F-A1A7FF625E63}"/>
    <cellStyle name="20% - Accent1 3 4 2 3 3 5 3" xfId="26200" xr:uid="{A74E0302-35A9-461D-9707-65D3F02B3779}"/>
    <cellStyle name="20% - Accent1 3 4 2 3 3 6" xfId="26201" xr:uid="{F6DF777A-AFBE-4A62-8C24-0EBD510BA51D}"/>
    <cellStyle name="20% - Accent1 3 4 2 3 3 6 2" xfId="26202" xr:uid="{4C3CAB33-AA64-4BF2-9A41-29F531F6B36A}"/>
    <cellStyle name="20% - Accent1 3 4 2 3 3 6 2 2" xfId="26203" xr:uid="{2192850E-5572-4ED4-B40E-C1500B88E4F7}"/>
    <cellStyle name="20% - Accent1 3 4 2 3 3 6 3" xfId="26204" xr:uid="{105C9801-09A9-4AD9-8884-B0670DA12913}"/>
    <cellStyle name="20% - Accent1 3 4 2 3 3 7" xfId="26205" xr:uid="{A9571C82-0D0D-4009-A054-EDFB05AEA797}"/>
    <cellStyle name="20% - Accent1 3 4 2 3 3 7 2" xfId="26206" xr:uid="{21F93ECD-FF0C-47C5-82C9-C407AE2CE548}"/>
    <cellStyle name="20% - Accent1 3 4 2 3 3 8" xfId="26207" xr:uid="{62599EB6-7977-4DD4-A11A-0FC7D3E5CE18}"/>
    <cellStyle name="20% - Accent1 3 4 2 3 3 8 2" xfId="26208" xr:uid="{7A7E84C9-12CB-42B5-907C-13C6857692DE}"/>
    <cellStyle name="20% - Accent1 3 4 2 3 3 9" xfId="26209" xr:uid="{E36829C8-C103-4EEC-AE6A-C4691474D1CE}"/>
    <cellStyle name="20% - Accent1 3 4 2 3 4" xfId="26210" xr:uid="{E89B4EC5-5C5D-4B2A-A177-F939352F76BF}"/>
    <cellStyle name="20% - Accent1 3 4 2 3 4 2" xfId="26211" xr:uid="{ADC15701-621E-4E6D-9D7D-35A55C2E939D}"/>
    <cellStyle name="20% - Accent1 3 4 2 3 4 2 2" xfId="26212" xr:uid="{897416A5-FEFC-4405-BF2C-8D165391513A}"/>
    <cellStyle name="20% - Accent1 3 4 2 3 4 2 2 2" xfId="26213" xr:uid="{228FF0D0-DBE4-4C29-912F-4606C70EA694}"/>
    <cellStyle name="20% - Accent1 3 4 2 3 4 2 3" xfId="26214" xr:uid="{7A2090A9-B12E-4988-B387-FE5F12535CC8}"/>
    <cellStyle name="20% - Accent1 3 4 2 3 4 3" xfId="26215" xr:uid="{B2090B7B-FD74-4961-B1B3-89D0633851A0}"/>
    <cellStyle name="20% - Accent1 3 4 2 3 4 3 2" xfId="26216" xr:uid="{0D292D5C-8311-4F80-80B3-1C497D122725}"/>
    <cellStyle name="20% - Accent1 3 4 2 3 4 4" xfId="26217" xr:uid="{61C232B2-0A05-4F59-A4B5-2D8B69D0C39D}"/>
    <cellStyle name="20% - Accent1 3 4 2 3 5" xfId="26218" xr:uid="{A9CA4F62-E79B-4DEC-8149-4BB887AECF67}"/>
    <cellStyle name="20% - Accent1 3 4 2 3 5 2" xfId="26219" xr:uid="{9B776E4A-29F4-4BC9-B0CC-E3F73DE5F898}"/>
    <cellStyle name="20% - Accent1 3 4 2 3 5 2 2" xfId="26220" xr:uid="{89A892F4-8621-4591-B635-2B0C34A7327C}"/>
    <cellStyle name="20% - Accent1 3 4 2 3 5 2 2 2" xfId="26221" xr:uid="{C8A0D4D4-6C48-420D-85A7-69BC5774D971}"/>
    <cellStyle name="20% - Accent1 3 4 2 3 5 2 3" xfId="26222" xr:uid="{527D4072-3A35-442E-899A-05234EB32234}"/>
    <cellStyle name="20% - Accent1 3 4 2 3 5 3" xfId="26223" xr:uid="{EBC873AA-691C-46D2-B13A-B64A645045EC}"/>
    <cellStyle name="20% - Accent1 3 4 2 3 5 3 2" xfId="26224" xr:uid="{9B393A39-86EE-4DE3-A305-E1EF6656C3DF}"/>
    <cellStyle name="20% - Accent1 3 4 2 3 5 4" xfId="26225" xr:uid="{D358FD7E-CFDA-4C8C-A6E9-8101B5AE10AE}"/>
    <cellStyle name="20% - Accent1 3 4 2 3 6" xfId="26226" xr:uid="{EB950579-5B86-4881-BD64-315E907D29D1}"/>
    <cellStyle name="20% - Accent1 3 4 2 3 6 2" xfId="26227" xr:uid="{6D109F9C-84E0-4E70-A734-63B26E5839D5}"/>
    <cellStyle name="20% - Accent1 3 4 2 3 6 2 2" xfId="26228" xr:uid="{ADA21976-7DF5-4BAE-B356-AE28684ADFDA}"/>
    <cellStyle name="20% - Accent1 3 4 2 3 6 2 2 2" xfId="26229" xr:uid="{3E5D4E60-8E67-432E-B62A-665D8C7A86E2}"/>
    <cellStyle name="20% - Accent1 3 4 2 3 6 2 3" xfId="26230" xr:uid="{C131D034-CDC8-43AB-AA5A-71CA86336393}"/>
    <cellStyle name="20% - Accent1 3 4 2 3 6 3" xfId="26231" xr:uid="{E34B15FB-69E2-45BF-A0F7-C0BF1CC3E48F}"/>
    <cellStyle name="20% - Accent1 3 4 2 3 6 3 2" xfId="26232" xr:uid="{6AFA135B-A489-41CD-BB61-930E04C4F4C1}"/>
    <cellStyle name="20% - Accent1 3 4 2 3 6 4" xfId="26233" xr:uid="{8B6892C3-CB5A-4C6D-A273-87542528D872}"/>
    <cellStyle name="20% - Accent1 3 4 2 3 7" xfId="26234" xr:uid="{0A32E276-1D4B-4EB2-A2E3-6E5E3FFBB75F}"/>
    <cellStyle name="20% - Accent1 3 4 2 3 7 2" xfId="26235" xr:uid="{DD5C32AA-7820-4C60-A3CC-EBF4046112E3}"/>
    <cellStyle name="20% - Accent1 3 4 2 3 7 2 2" xfId="26236" xr:uid="{1392A720-7B9E-4062-AC79-E990955A4B86}"/>
    <cellStyle name="20% - Accent1 3 4 2 3 7 3" xfId="26237" xr:uid="{226369A6-849B-4172-B50B-280FFE5A7097}"/>
    <cellStyle name="20% - Accent1 3 4 2 3 8" xfId="26238" xr:uid="{4CD5FD8A-C791-42D4-B1E6-9831C947E8F6}"/>
    <cellStyle name="20% - Accent1 3 4 2 3 8 2" xfId="26239" xr:uid="{EBCCC243-D713-4427-B2CF-D33F608A529E}"/>
    <cellStyle name="20% - Accent1 3 4 2 3 8 2 2" xfId="26240" xr:uid="{9920051C-60CF-4796-8BD3-103F2043111F}"/>
    <cellStyle name="20% - Accent1 3 4 2 3 8 3" xfId="26241" xr:uid="{1481E5A6-6D8A-464D-97C0-A1802FF3A8EA}"/>
    <cellStyle name="20% - Accent1 3 4 2 3 9" xfId="26242" xr:uid="{11F58F24-A7BC-4665-AEC6-6D173FFC8C3D}"/>
    <cellStyle name="20% - Accent1 3 4 2 3 9 2" xfId="26243" xr:uid="{9678A3A6-A169-4A49-B4D3-2D7DBF91E6FB}"/>
    <cellStyle name="20% - Accent1 3 4 2 4" xfId="26244" xr:uid="{C5459094-9446-487E-9E33-4827EB1E41F2}"/>
    <cellStyle name="20% - Accent1 3 4 2 4 10" xfId="26245" xr:uid="{85BE27A0-2AE8-4898-914B-EEB7A70455B3}"/>
    <cellStyle name="20% - Accent1 3 4 2 4 10 2" xfId="26246" xr:uid="{70FB01DB-4CE0-42DF-9580-FC71FC4BB5DB}"/>
    <cellStyle name="20% - Accent1 3 4 2 4 11" xfId="26247" xr:uid="{8878E917-DB5B-4584-9315-0DAB00246AC4}"/>
    <cellStyle name="20% - Accent1 3 4 2 4 2" xfId="26248" xr:uid="{C0683AA0-0CF4-484B-9F54-9DD240482AC8}"/>
    <cellStyle name="20% - Accent1 3 4 2 4 2 2" xfId="26249" xr:uid="{82B4531E-5056-4379-A560-2D4EE7FF8744}"/>
    <cellStyle name="20% - Accent1 3 4 2 4 2 2 2" xfId="26250" xr:uid="{803C3892-229D-487B-B13C-7D173DE833DE}"/>
    <cellStyle name="20% - Accent1 3 4 2 4 2 2 2 2" xfId="26251" xr:uid="{2B36A6BE-28BA-43D9-AD91-2CDFF3E77106}"/>
    <cellStyle name="20% - Accent1 3 4 2 4 2 2 2 2 2" xfId="26252" xr:uid="{0F2E55AF-4B0F-42F4-8245-DC2F097B3BD9}"/>
    <cellStyle name="20% - Accent1 3 4 2 4 2 2 2 3" xfId="26253" xr:uid="{5473ABEA-86C5-467A-A1F0-C3F432D9F3B7}"/>
    <cellStyle name="20% - Accent1 3 4 2 4 2 2 3" xfId="26254" xr:uid="{E754E2BB-876E-47E9-8927-C975A73AD848}"/>
    <cellStyle name="20% - Accent1 3 4 2 4 2 2 3 2" xfId="26255" xr:uid="{D08D9AC6-DAA9-426E-B7B9-08AFA63D027C}"/>
    <cellStyle name="20% - Accent1 3 4 2 4 2 2 4" xfId="26256" xr:uid="{406D40B6-3CAB-4D7A-B545-0D0CFEB235E4}"/>
    <cellStyle name="20% - Accent1 3 4 2 4 2 3" xfId="26257" xr:uid="{EEF4E45A-CE5A-4BDF-ACA1-E10F42716FE3}"/>
    <cellStyle name="20% - Accent1 3 4 2 4 2 3 2" xfId="26258" xr:uid="{565768C6-20A4-451B-B6CA-7DB0E0672D3B}"/>
    <cellStyle name="20% - Accent1 3 4 2 4 2 3 2 2" xfId="26259" xr:uid="{6666F03D-550E-4CA4-87B5-A4BE35AEAA0E}"/>
    <cellStyle name="20% - Accent1 3 4 2 4 2 3 2 2 2" xfId="26260" xr:uid="{73D586A5-853A-4F4A-A0D2-BF68FD70F592}"/>
    <cellStyle name="20% - Accent1 3 4 2 4 2 3 2 3" xfId="26261" xr:uid="{DE184B0F-579B-436D-9E38-B58CF84B4E3D}"/>
    <cellStyle name="20% - Accent1 3 4 2 4 2 3 3" xfId="26262" xr:uid="{D624CE56-BCAF-4B7B-99E3-F986536C95F2}"/>
    <cellStyle name="20% - Accent1 3 4 2 4 2 3 3 2" xfId="26263" xr:uid="{FE0BA250-4CF4-434F-8699-EF5EB0703A5D}"/>
    <cellStyle name="20% - Accent1 3 4 2 4 2 3 4" xfId="26264" xr:uid="{DC7DF9AD-7877-4662-9D6C-15A0690DD08F}"/>
    <cellStyle name="20% - Accent1 3 4 2 4 2 4" xfId="26265" xr:uid="{9DE37B19-E0D7-442F-86A5-55919E04CF00}"/>
    <cellStyle name="20% - Accent1 3 4 2 4 2 4 2" xfId="26266" xr:uid="{CEDF8C2A-757A-4797-A796-BB7D3EBD67CE}"/>
    <cellStyle name="20% - Accent1 3 4 2 4 2 4 2 2" xfId="26267" xr:uid="{8E720B65-1D86-4209-AC3F-170717EFE96A}"/>
    <cellStyle name="20% - Accent1 3 4 2 4 2 4 2 2 2" xfId="26268" xr:uid="{ED224EC5-F2E9-41AA-89AB-FEFBDCA58BD2}"/>
    <cellStyle name="20% - Accent1 3 4 2 4 2 4 2 3" xfId="26269" xr:uid="{34ED2A52-1A32-4408-BD3D-5E065F521A0C}"/>
    <cellStyle name="20% - Accent1 3 4 2 4 2 4 3" xfId="26270" xr:uid="{E7E03156-C300-460A-AAAF-3D5AB0C4C27C}"/>
    <cellStyle name="20% - Accent1 3 4 2 4 2 4 3 2" xfId="26271" xr:uid="{85BAC908-A6E0-45D7-A44D-31EBB1112100}"/>
    <cellStyle name="20% - Accent1 3 4 2 4 2 4 4" xfId="26272" xr:uid="{8EB30C6A-CA0D-4783-A510-F31EBBD744D1}"/>
    <cellStyle name="20% - Accent1 3 4 2 4 2 5" xfId="26273" xr:uid="{68A5DD4E-4752-4FAD-98FF-975B408B04E5}"/>
    <cellStyle name="20% - Accent1 3 4 2 4 2 5 2" xfId="26274" xr:uid="{3B570F47-C553-4E0F-9E0D-4B0667645CCA}"/>
    <cellStyle name="20% - Accent1 3 4 2 4 2 5 2 2" xfId="26275" xr:uid="{9E5D3AE3-2F13-4492-8B7A-ECD86F37E325}"/>
    <cellStyle name="20% - Accent1 3 4 2 4 2 5 3" xfId="26276" xr:uid="{82E59319-4540-401E-9410-B0D01B291611}"/>
    <cellStyle name="20% - Accent1 3 4 2 4 2 6" xfId="26277" xr:uid="{E5BB62C7-6657-4ED7-92B5-14396B24982D}"/>
    <cellStyle name="20% - Accent1 3 4 2 4 2 6 2" xfId="26278" xr:uid="{53B24BA4-2B44-42E2-ABF7-CD5AA00CF753}"/>
    <cellStyle name="20% - Accent1 3 4 2 4 2 6 2 2" xfId="26279" xr:uid="{CFFC807A-4D20-4F54-93C9-920192022B03}"/>
    <cellStyle name="20% - Accent1 3 4 2 4 2 6 3" xfId="26280" xr:uid="{4F4E0BBB-6403-4CBF-9D01-CB20B933A763}"/>
    <cellStyle name="20% - Accent1 3 4 2 4 2 7" xfId="26281" xr:uid="{9ED9F320-E252-4ACD-BBC9-1603EFB428D6}"/>
    <cellStyle name="20% - Accent1 3 4 2 4 2 7 2" xfId="26282" xr:uid="{E9BBDE64-B197-4637-9D0E-24C2ADE58310}"/>
    <cellStyle name="20% - Accent1 3 4 2 4 2 8" xfId="26283" xr:uid="{150B9021-C23E-4CDE-B15A-EAA87583598D}"/>
    <cellStyle name="20% - Accent1 3 4 2 4 2 8 2" xfId="26284" xr:uid="{E01C57CF-D12D-43CA-A30A-02C7CE857595}"/>
    <cellStyle name="20% - Accent1 3 4 2 4 2 9" xfId="26285" xr:uid="{5E1FD254-00E6-4586-8D94-2BC3F458890D}"/>
    <cellStyle name="20% - Accent1 3 4 2 4 3" xfId="26286" xr:uid="{70261673-70FE-4D7C-AD13-B9E13B0D945E}"/>
    <cellStyle name="20% - Accent1 3 4 2 4 3 2" xfId="26287" xr:uid="{68856F0B-4DD7-4DBB-9A99-7BB228C633AA}"/>
    <cellStyle name="20% - Accent1 3 4 2 4 3 2 2" xfId="26288" xr:uid="{5EE1F840-E10D-48E5-A645-A9ABC9438588}"/>
    <cellStyle name="20% - Accent1 3 4 2 4 3 2 2 2" xfId="26289" xr:uid="{5F4391C2-15D8-43FE-83CE-B9D074D45131}"/>
    <cellStyle name="20% - Accent1 3 4 2 4 3 2 2 2 2" xfId="26290" xr:uid="{58EF5C69-185A-454A-9A09-76D0FFB3D040}"/>
    <cellStyle name="20% - Accent1 3 4 2 4 3 2 2 3" xfId="26291" xr:uid="{CCF15FFB-C2C5-4737-BE66-07BCE3884DFA}"/>
    <cellStyle name="20% - Accent1 3 4 2 4 3 2 3" xfId="26292" xr:uid="{5CBD2123-7194-403C-A410-BC1E3275ACE9}"/>
    <cellStyle name="20% - Accent1 3 4 2 4 3 2 3 2" xfId="26293" xr:uid="{C38B5C4A-8BC0-45FC-A6F7-398931D09E1D}"/>
    <cellStyle name="20% - Accent1 3 4 2 4 3 2 4" xfId="26294" xr:uid="{CC90095C-58D2-47EE-B36A-A0C359CB850A}"/>
    <cellStyle name="20% - Accent1 3 4 2 4 3 3" xfId="26295" xr:uid="{2CE3CF23-62DA-4688-AE07-25C6467CBF77}"/>
    <cellStyle name="20% - Accent1 3 4 2 4 3 3 2" xfId="26296" xr:uid="{117BF655-B1C2-4B28-A32F-64288606722A}"/>
    <cellStyle name="20% - Accent1 3 4 2 4 3 3 2 2" xfId="26297" xr:uid="{BEF97823-E0E7-4D08-A94F-19A5F737EAD8}"/>
    <cellStyle name="20% - Accent1 3 4 2 4 3 3 2 2 2" xfId="26298" xr:uid="{6955844B-02D1-4244-A373-223D4A87153E}"/>
    <cellStyle name="20% - Accent1 3 4 2 4 3 3 2 3" xfId="26299" xr:uid="{6A74945A-8A9F-48DC-9318-51D96A4C91A9}"/>
    <cellStyle name="20% - Accent1 3 4 2 4 3 3 3" xfId="26300" xr:uid="{D0B63764-9E96-46B8-8BF5-6EE243ECDB51}"/>
    <cellStyle name="20% - Accent1 3 4 2 4 3 3 3 2" xfId="26301" xr:uid="{E1AE66F3-2E8C-4495-A0F8-A3CE5A9729BE}"/>
    <cellStyle name="20% - Accent1 3 4 2 4 3 3 4" xfId="26302" xr:uid="{0A6A90DF-59E5-4C56-9463-603D23D29E14}"/>
    <cellStyle name="20% - Accent1 3 4 2 4 3 4" xfId="26303" xr:uid="{D756E93B-84F5-4DE9-9240-F06AD20EA71E}"/>
    <cellStyle name="20% - Accent1 3 4 2 4 3 4 2" xfId="26304" xr:uid="{99C5A784-917C-4B94-981D-46C9056DA9BB}"/>
    <cellStyle name="20% - Accent1 3 4 2 4 3 4 2 2" xfId="26305" xr:uid="{6C27C94D-65BD-4E4B-BFF8-501E557EAB38}"/>
    <cellStyle name="20% - Accent1 3 4 2 4 3 4 2 2 2" xfId="26306" xr:uid="{60C78C7E-5E23-491E-9C87-26856E78752A}"/>
    <cellStyle name="20% - Accent1 3 4 2 4 3 4 2 3" xfId="26307" xr:uid="{F391F140-03A7-41EE-AEB8-CFA3604F69BC}"/>
    <cellStyle name="20% - Accent1 3 4 2 4 3 4 3" xfId="26308" xr:uid="{42FD2F45-9937-42E8-98AA-3D746E0F4220}"/>
    <cellStyle name="20% - Accent1 3 4 2 4 3 4 3 2" xfId="26309" xr:uid="{17D7C6E6-CE38-4441-A17B-1D7A28B900F2}"/>
    <cellStyle name="20% - Accent1 3 4 2 4 3 4 4" xfId="26310" xr:uid="{301BE191-36B2-4F4B-970E-976FBD541632}"/>
    <cellStyle name="20% - Accent1 3 4 2 4 3 5" xfId="26311" xr:uid="{8403F47A-6B41-4BA1-80AB-81FC43A40733}"/>
    <cellStyle name="20% - Accent1 3 4 2 4 3 5 2" xfId="26312" xr:uid="{F5F7251A-7370-43AC-90E3-3A9CA7D3C405}"/>
    <cellStyle name="20% - Accent1 3 4 2 4 3 5 2 2" xfId="26313" xr:uid="{F8E3D519-619F-450C-8C3F-F6445CEF1E3F}"/>
    <cellStyle name="20% - Accent1 3 4 2 4 3 5 3" xfId="26314" xr:uid="{6DCFD7FF-CA10-43CB-8489-1C24922C2A1B}"/>
    <cellStyle name="20% - Accent1 3 4 2 4 3 6" xfId="26315" xr:uid="{7BD72D0C-DAC6-424C-83AD-5B48B662D5D1}"/>
    <cellStyle name="20% - Accent1 3 4 2 4 3 6 2" xfId="26316" xr:uid="{327ABF1D-F987-4325-AE5B-97729936D06B}"/>
    <cellStyle name="20% - Accent1 3 4 2 4 3 6 2 2" xfId="26317" xr:uid="{D922C118-940F-462A-AF3C-2F402582B5D0}"/>
    <cellStyle name="20% - Accent1 3 4 2 4 3 6 3" xfId="26318" xr:uid="{C9C61A8E-D2DC-4D16-A467-0BBD5599980D}"/>
    <cellStyle name="20% - Accent1 3 4 2 4 3 7" xfId="26319" xr:uid="{D0BD8955-E4A8-4CA7-8E51-88625AB225E1}"/>
    <cellStyle name="20% - Accent1 3 4 2 4 3 7 2" xfId="26320" xr:uid="{B49D20FA-4960-4133-ABA3-43B4A5E47DE1}"/>
    <cellStyle name="20% - Accent1 3 4 2 4 3 8" xfId="26321" xr:uid="{AF8B94A2-B09E-4175-8E83-5F8F9B55DCFA}"/>
    <cellStyle name="20% - Accent1 3 4 2 4 3 8 2" xfId="26322" xr:uid="{E5049FF5-8620-4487-9ABB-08793865C48C}"/>
    <cellStyle name="20% - Accent1 3 4 2 4 3 9" xfId="26323" xr:uid="{D15911CC-BC18-4B7B-B264-60A7F8EC9A54}"/>
    <cellStyle name="20% - Accent1 3 4 2 4 4" xfId="26324" xr:uid="{D87C3606-A685-4217-A106-396FAB876F6D}"/>
    <cellStyle name="20% - Accent1 3 4 2 4 4 2" xfId="26325" xr:uid="{AB04665F-22CC-4F10-9EBC-35237BFA1ACA}"/>
    <cellStyle name="20% - Accent1 3 4 2 4 4 2 2" xfId="26326" xr:uid="{10829C37-0911-47DC-B179-3930A95CF618}"/>
    <cellStyle name="20% - Accent1 3 4 2 4 4 2 2 2" xfId="26327" xr:uid="{D0CD2C2A-D943-43D4-93E7-B682B69F17E1}"/>
    <cellStyle name="20% - Accent1 3 4 2 4 4 2 3" xfId="26328" xr:uid="{15C5C90C-0259-45A0-9CD0-17A6A17AFFB7}"/>
    <cellStyle name="20% - Accent1 3 4 2 4 4 3" xfId="26329" xr:uid="{D8F714AC-6327-4903-81C9-EC612C703276}"/>
    <cellStyle name="20% - Accent1 3 4 2 4 4 3 2" xfId="26330" xr:uid="{E8BB37F6-D256-41D9-ABED-92D1DAA29309}"/>
    <cellStyle name="20% - Accent1 3 4 2 4 4 4" xfId="26331" xr:uid="{686B3101-0098-47CF-9C07-AD7C4F214DD4}"/>
    <cellStyle name="20% - Accent1 3 4 2 4 5" xfId="26332" xr:uid="{255A35C8-0A75-44ED-82CD-053D6D588013}"/>
    <cellStyle name="20% - Accent1 3 4 2 4 5 2" xfId="26333" xr:uid="{42E179F9-B7FC-48E3-A01B-FBFF25AE7218}"/>
    <cellStyle name="20% - Accent1 3 4 2 4 5 2 2" xfId="26334" xr:uid="{8E3A6DBE-148D-4051-8315-E60E0BCAEDAE}"/>
    <cellStyle name="20% - Accent1 3 4 2 4 5 2 2 2" xfId="26335" xr:uid="{E4A8AB2D-5EC8-4B52-A9D2-0BDED792D81A}"/>
    <cellStyle name="20% - Accent1 3 4 2 4 5 2 3" xfId="26336" xr:uid="{34F25BE6-F874-4B27-93BA-4FE205901DFB}"/>
    <cellStyle name="20% - Accent1 3 4 2 4 5 3" xfId="26337" xr:uid="{313725E0-0491-44BA-A9A0-0930EEC61455}"/>
    <cellStyle name="20% - Accent1 3 4 2 4 5 3 2" xfId="26338" xr:uid="{F74BCA75-A145-4F70-93D6-8DC0968AFA28}"/>
    <cellStyle name="20% - Accent1 3 4 2 4 5 4" xfId="26339" xr:uid="{5FA9A107-F709-4512-BF9E-339CBC69879D}"/>
    <cellStyle name="20% - Accent1 3 4 2 4 6" xfId="26340" xr:uid="{9E2A690B-C569-4788-93C9-B40BB4F67867}"/>
    <cellStyle name="20% - Accent1 3 4 2 4 6 2" xfId="26341" xr:uid="{836A413D-35D8-4E2C-938D-2F2225148A8D}"/>
    <cellStyle name="20% - Accent1 3 4 2 4 6 2 2" xfId="26342" xr:uid="{2D3A02A7-6BC4-447B-8C26-906A5E4732C1}"/>
    <cellStyle name="20% - Accent1 3 4 2 4 6 2 2 2" xfId="26343" xr:uid="{5CA87D8F-D023-47C3-87EB-98CD9A720145}"/>
    <cellStyle name="20% - Accent1 3 4 2 4 6 2 3" xfId="26344" xr:uid="{EA7DD1F2-ACF3-4CF5-BB50-EFE0E5367743}"/>
    <cellStyle name="20% - Accent1 3 4 2 4 6 3" xfId="26345" xr:uid="{FF944189-E584-4603-AEDF-D276F1A9C2DC}"/>
    <cellStyle name="20% - Accent1 3 4 2 4 6 3 2" xfId="26346" xr:uid="{E73C558C-25B7-4375-B84E-441A043E8DCC}"/>
    <cellStyle name="20% - Accent1 3 4 2 4 6 4" xfId="26347" xr:uid="{A24355C9-6AEC-4BDF-B260-45C2546AEC1F}"/>
    <cellStyle name="20% - Accent1 3 4 2 4 7" xfId="26348" xr:uid="{15CF35D2-C9F7-4CA1-8204-BCCAF6698177}"/>
    <cellStyle name="20% - Accent1 3 4 2 4 7 2" xfId="26349" xr:uid="{9C79D7F8-4B15-4F6D-BB6B-F3942D5C9701}"/>
    <cellStyle name="20% - Accent1 3 4 2 4 7 2 2" xfId="26350" xr:uid="{138C7E18-6A09-474D-8562-AC81FF974315}"/>
    <cellStyle name="20% - Accent1 3 4 2 4 7 3" xfId="26351" xr:uid="{009CD719-9D57-4F07-9CA8-5F08595DF870}"/>
    <cellStyle name="20% - Accent1 3 4 2 4 8" xfId="26352" xr:uid="{D4EE76C6-C383-44E8-8499-5134EC02183D}"/>
    <cellStyle name="20% - Accent1 3 4 2 4 8 2" xfId="26353" xr:uid="{DD26D269-B1A0-4EA3-9C14-B0DA36951634}"/>
    <cellStyle name="20% - Accent1 3 4 2 4 8 2 2" xfId="26354" xr:uid="{776E88FD-B0F6-4D2C-ACAC-F99DA6773C1F}"/>
    <cellStyle name="20% - Accent1 3 4 2 4 8 3" xfId="26355" xr:uid="{555D14FD-C3AB-4173-8CC4-DE105EE55680}"/>
    <cellStyle name="20% - Accent1 3 4 2 4 9" xfId="26356" xr:uid="{8CB332BF-6DB9-4425-BE84-875A209B7796}"/>
    <cellStyle name="20% - Accent1 3 4 2 4 9 2" xfId="26357" xr:uid="{FB3F861E-2339-4BC8-8858-CE62A4AEFB7E}"/>
    <cellStyle name="20% - Accent1 3 4 2 5" xfId="26358" xr:uid="{41312E56-1C48-494B-8D5B-5963DF2A6415}"/>
    <cellStyle name="20% - Accent1 3 4 2 5 10" xfId="26359" xr:uid="{FBAB0A08-A38A-4331-9356-1378672A0234}"/>
    <cellStyle name="20% - Accent1 3 4 2 5 10 2" xfId="26360" xr:uid="{6DE07CE8-2692-47EA-9659-1D1C07A2A4D5}"/>
    <cellStyle name="20% - Accent1 3 4 2 5 11" xfId="26361" xr:uid="{5E22081B-1BA1-4ADD-9677-15FFC0CC9285}"/>
    <cellStyle name="20% - Accent1 3 4 2 5 2" xfId="26362" xr:uid="{8B83B292-FF2E-4C52-8D5D-12F80867BC00}"/>
    <cellStyle name="20% - Accent1 3 4 2 5 2 2" xfId="26363" xr:uid="{24808E0B-0F02-4AC4-B62E-289426A7DB57}"/>
    <cellStyle name="20% - Accent1 3 4 2 5 2 2 2" xfId="26364" xr:uid="{C3ADFE29-D18F-4E74-95B5-D307E90F2063}"/>
    <cellStyle name="20% - Accent1 3 4 2 5 2 2 2 2" xfId="26365" xr:uid="{277CFA6A-52C4-41C1-8ADC-2A0B28015089}"/>
    <cellStyle name="20% - Accent1 3 4 2 5 2 2 2 2 2" xfId="26366" xr:uid="{B6CBD1D7-9459-4CFB-B59B-613682AA8A13}"/>
    <cellStyle name="20% - Accent1 3 4 2 5 2 2 2 3" xfId="26367" xr:uid="{DC3A0C7C-11E8-412D-A638-77E1A818FB96}"/>
    <cellStyle name="20% - Accent1 3 4 2 5 2 2 3" xfId="26368" xr:uid="{18767135-7766-45CE-8967-7DBF329BB246}"/>
    <cellStyle name="20% - Accent1 3 4 2 5 2 2 3 2" xfId="26369" xr:uid="{D987A62F-3529-438A-B9CF-778A58C4EAD7}"/>
    <cellStyle name="20% - Accent1 3 4 2 5 2 2 4" xfId="26370" xr:uid="{F272EBF0-F07A-46BA-AC95-D599D79DCE8D}"/>
    <cellStyle name="20% - Accent1 3 4 2 5 2 3" xfId="26371" xr:uid="{04F4E240-EFCF-4BB2-AA3C-90DA1A6E3A24}"/>
    <cellStyle name="20% - Accent1 3 4 2 5 2 3 2" xfId="26372" xr:uid="{03A727AB-9B5F-4BC7-8E42-9E6D3FF1686F}"/>
    <cellStyle name="20% - Accent1 3 4 2 5 2 3 2 2" xfId="26373" xr:uid="{29AF587C-E011-4B29-A443-4E444D600703}"/>
    <cellStyle name="20% - Accent1 3 4 2 5 2 3 2 2 2" xfId="26374" xr:uid="{6A279A4E-3836-4A4E-A71B-A84F7DA0003D}"/>
    <cellStyle name="20% - Accent1 3 4 2 5 2 3 2 3" xfId="26375" xr:uid="{65651FD7-244E-45EB-9C85-7D4D2191E528}"/>
    <cellStyle name="20% - Accent1 3 4 2 5 2 3 3" xfId="26376" xr:uid="{9E8A734F-01A2-42AD-A5E2-E7F032D16CF9}"/>
    <cellStyle name="20% - Accent1 3 4 2 5 2 3 3 2" xfId="26377" xr:uid="{EAE9B916-B656-4831-9347-CB9F67A0E127}"/>
    <cellStyle name="20% - Accent1 3 4 2 5 2 3 4" xfId="26378" xr:uid="{E9919ED6-AB64-40D4-8BCC-7A7DB629BFC1}"/>
    <cellStyle name="20% - Accent1 3 4 2 5 2 4" xfId="26379" xr:uid="{D44AD6C2-5DB0-421E-8A8C-F00AEE230E2D}"/>
    <cellStyle name="20% - Accent1 3 4 2 5 2 4 2" xfId="26380" xr:uid="{E3CA25E6-793F-40B6-85FE-E8D3BE068D69}"/>
    <cellStyle name="20% - Accent1 3 4 2 5 2 4 2 2" xfId="26381" xr:uid="{CBEC4B26-9F49-4364-B0BF-B8CFFCE23052}"/>
    <cellStyle name="20% - Accent1 3 4 2 5 2 4 2 2 2" xfId="26382" xr:uid="{E7485167-12D0-4DB4-B232-1E1C6DE4BDDF}"/>
    <cellStyle name="20% - Accent1 3 4 2 5 2 4 2 3" xfId="26383" xr:uid="{7C297A76-7D3E-4FA4-A542-085D49A811DF}"/>
    <cellStyle name="20% - Accent1 3 4 2 5 2 4 3" xfId="26384" xr:uid="{EE1F3DCB-11BD-46A6-9888-17B4AFBC23FF}"/>
    <cellStyle name="20% - Accent1 3 4 2 5 2 4 3 2" xfId="26385" xr:uid="{6C4CDE8F-FDC4-4E49-BF3E-B13DF266E03B}"/>
    <cellStyle name="20% - Accent1 3 4 2 5 2 4 4" xfId="26386" xr:uid="{A27D82BB-C4E4-4FFA-B32D-C2906C195DFB}"/>
    <cellStyle name="20% - Accent1 3 4 2 5 2 5" xfId="26387" xr:uid="{78055ABE-EB81-4343-99A1-9F6417CA30EF}"/>
    <cellStyle name="20% - Accent1 3 4 2 5 2 5 2" xfId="26388" xr:uid="{8D0C0C09-8995-4159-B697-6E2742D22AC4}"/>
    <cellStyle name="20% - Accent1 3 4 2 5 2 5 2 2" xfId="26389" xr:uid="{E3A9E8C2-7FFD-4365-B03F-9DFC00279828}"/>
    <cellStyle name="20% - Accent1 3 4 2 5 2 5 3" xfId="26390" xr:uid="{640AE58A-0DA0-4170-A2AC-D0F51EEE4482}"/>
    <cellStyle name="20% - Accent1 3 4 2 5 2 6" xfId="26391" xr:uid="{7A628872-77E8-4005-BB87-5C40AAF1665E}"/>
    <cellStyle name="20% - Accent1 3 4 2 5 2 6 2" xfId="26392" xr:uid="{655D75DD-8714-4A67-AF81-F2A17A1F27FC}"/>
    <cellStyle name="20% - Accent1 3 4 2 5 2 6 2 2" xfId="26393" xr:uid="{7AE49C00-DC82-453C-A0E6-9C390357A684}"/>
    <cellStyle name="20% - Accent1 3 4 2 5 2 6 3" xfId="26394" xr:uid="{0E1BAAC7-9850-49E1-BB09-04DDB3D5FA46}"/>
    <cellStyle name="20% - Accent1 3 4 2 5 2 7" xfId="26395" xr:uid="{A2506582-FCBF-4D68-A3C4-4B945FEC6E10}"/>
    <cellStyle name="20% - Accent1 3 4 2 5 2 7 2" xfId="26396" xr:uid="{1E8A2614-DE38-4047-9E42-A5B0BD313B8B}"/>
    <cellStyle name="20% - Accent1 3 4 2 5 2 8" xfId="26397" xr:uid="{608A3D60-6758-463C-B94F-78241A63D57D}"/>
    <cellStyle name="20% - Accent1 3 4 2 5 2 8 2" xfId="26398" xr:uid="{FC0AC398-1E22-4DC3-A9AB-CBD88D06F4D4}"/>
    <cellStyle name="20% - Accent1 3 4 2 5 2 9" xfId="26399" xr:uid="{9F5631FD-F0AC-49EC-9C29-DB40364FCDA1}"/>
    <cellStyle name="20% - Accent1 3 4 2 5 3" xfId="26400" xr:uid="{87DCBEEE-6448-4C67-B9A8-11FA25A74703}"/>
    <cellStyle name="20% - Accent1 3 4 2 5 3 2" xfId="26401" xr:uid="{4994191A-D1B9-49C7-A589-5C74B0FD0A22}"/>
    <cellStyle name="20% - Accent1 3 4 2 5 3 2 2" xfId="26402" xr:uid="{8F6DFF10-CC9E-4EC8-886C-F14EDC04BD3A}"/>
    <cellStyle name="20% - Accent1 3 4 2 5 3 2 2 2" xfId="26403" xr:uid="{06409A0A-4376-4E73-B637-1A680E818A5F}"/>
    <cellStyle name="20% - Accent1 3 4 2 5 3 2 2 2 2" xfId="26404" xr:uid="{4472DEE6-8055-4EA0-BD12-B9120FD4F583}"/>
    <cellStyle name="20% - Accent1 3 4 2 5 3 2 2 3" xfId="26405" xr:uid="{9CF8AC7A-311E-4623-8D90-F686E44A041C}"/>
    <cellStyle name="20% - Accent1 3 4 2 5 3 2 3" xfId="26406" xr:uid="{24623CCA-3833-4A15-A21A-5F5E8EE77700}"/>
    <cellStyle name="20% - Accent1 3 4 2 5 3 2 3 2" xfId="26407" xr:uid="{63911FBA-CF34-431B-BFEF-FFC23A56BAFE}"/>
    <cellStyle name="20% - Accent1 3 4 2 5 3 2 4" xfId="26408" xr:uid="{B7251082-5DF7-4BBE-BB62-74F9DB36DD31}"/>
    <cellStyle name="20% - Accent1 3 4 2 5 3 3" xfId="26409" xr:uid="{6405F4C6-CBA1-4288-8618-86F36B265DED}"/>
    <cellStyle name="20% - Accent1 3 4 2 5 3 3 2" xfId="26410" xr:uid="{C66F14CA-A2E0-4613-91D1-3D3DB47A1BF8}"/>
    <cellStyle name="20% - Accent1 3 4 2 5 3 3 2 2" xfId="26411" xr:uid="{9364C8DA-16DC-4B77-9582-EA9C0676E8A5}"/>
    <cellStyle name="20% - Accent1 3 4 2 5 3 3 2 2 2" xfId="26412" xr:uid="{22F2D9E8-6BF2-4A29-A11B-0E8F5A055028}"/>
    <cellStyle name="20% - Accent1 3 4 2 5 3 3 2 3" xfId="26413" xr:uid="{D7174DA3-2471-4CD9-8895-1496A4465D22}"/>
    <cellStyle name="20% - Accent1 3 4 2 5 3 3 3" xfId="26414" xr:uid="{E98100C4-7D76-4858-A805-1D11F52DFF0A}"/>
    <cellStyle name="20% - Accent1 3 4 2 5 3 3 3 2" xfId="26415" xr:uid="{A7C2DDA9-2901-4C2C-931C-F6FDD3BCAC94}"/>
    <cellStyle name="20% - Accent1 3 4 2 5 3 3 4" xfId="26416" xr:uid="{054C634B-356B-466A-8961-4C5D1C0326C5}"/>
    <cellStyle name="20% - Accent1 3 4 2 5 3 4" xfId="26417" xr:uid="{8331FF10-0FF8-4F67-9D1C-881617B8B09F}"/>
    <cellStyle name="20% - Accent1 3 4 2 5 3 4 2" xfId="26418" xr:uid="{284A725C-55B7-4289-A82C-2DCFA1EA3A0F}"/>
    <cellStyle name="20% - Accent1 3 4 2 5 3 4 2 2" xfId="26419" xr:uid="{F7DA529B-086B-4052-8569-CE049C648D79}"/>
    <cellStyle name="20% - Accent1 3 4 2 5 3 4 2 2 2" xfId="26420" xr:uid="{33AD885E-8BBA-4E50-B95B-DA78E568E37F}"/>
    <cellStyle name="20% - Accent1 3 4 2 5 3 4 2 3" xfId="26421" xr:uid="{8CC86D41-83F0-49BD-9924-2AD91C872436}"/>
    <cellStyle name="20% - Accent1 3 4 2 5 3 4 3" xfId="26422" xr:uid="{C72EEFC4-A143-4652-BEF0-83E4BF27BF37}"/>
    <cellStyle name="20% - Accent1 3 4 2 5 3 4 3 2" xfId="26423" xr:uid="{461774C4-A30B-45F6-BB41-9F080EB7F0DC}"/>
    <cellStyle name="20% - Accent1 3 4 2 5 3 4 4" xfId="26424" xr:uid="{D1FD23BE-B021-4423-B192-ECEC7F2AB16D}"/>
    <cellStyle name="20% - Accent1 3 4 2 5 3 5" xfId="26425" xr:uid="{5B21139C-67E1-4B0F-9648-99A18922DA93}"/>
    <cellStyle name="20% - Accent1 3 4 2 5 3 5 2" xfId="26426" xr:uid="{B7126FDE-6384-4898-A419-36082084FF71}"/>
    <cellStyle name="20% - Accent1 3 4 2 5 3 5 2 2" xfId="26427" xr:uid="{A5F8F075-7B42-43D2-A2F1-42D5496DB752}"/>
    <cellStyle name="20% - Accent1 3 4 2 5 3 5 3" xfId="26428" xr:uid="{B522EADE-8228-4EFD-BA78-B3D76D639138}"/>
    <cellStyle name="20% - Accent1 3 4 2 5 3 6" xfId="26429" xr:uid="{AFD87EF0-F44C-4CFB-AC18-00314F9183D7}"/>
    <cellStyle name="20% - Accent1 3 4 2 5 3 6 2" xfId="26430" xr:uid="{FCB63B94-F4C2-4838-ABB3-3C1FE61865C5}"/>
    <cellStyle name="20% - Accent1 3 4 2 5 3 6 2 2" xfId="26431" xr:uid="{E8B935BA-0621-4123-B0C6-06A59B290D8D}"/>
    <cellStyle name="20% - Accent1 3 4 2 5 3 6 3" xfId="26432" xr:uid="{A7E3922A-6373-42F3-BC2D-E535F55E52B4}"/>
    <cellStyle name="20% - Accent1 3 4 2 5 3 7" xfId="26433" xr:uid="{04F3E2C4-610C-47B3-AEE7-FB66C85E4975}"/>
    <cellStyle name="20% - Accent1 3 4 2 5 3 7 2" xfId="26434" xr:uid="{906498DA-AA32-474C-979F-CD7FD10F8537}"/>
    <cellStyle name="20% - Accent1 3 4 2 5 3 8" xfId="26435" xr:uid="{4D16E6C8-7E38-4FB7-8714-1A18B9C0CC77}"/>
    <cellStyle name="20% - Accent1 3 4 2 5 3 8 2" xfId="26436" xr:uid="{17637343-0145-4D76-986D-D4413208EAD3}"/>
    <cellStyle name="20% - Accent1 3 4 2 5 3 9" xfId="26437" xr:uid="{AEEB2739-03D9-4184-8756-88971442AB93}"/>
    <cellStyle name="20% - Accent1 3 4 2 5 4" xfId="26438" xr:uid="{E79BB056-8C01-4F9D-AEDA-F505317B09A7}"/>
    <cellStyle name="20% - Accent1 3 4 2 5 4 2" xfId="26439" xr:uid="{873564EC-FAF0-4DCE-AA84-C84798AF2DF2}"/>
    <cellStyle name="20% - Accent1 3 4 2 5 4 2 2" xfId="26440" xr:uid="{26B91097-0379-485C-A72A-5C314062D612}"/>
    <cellStyle name="20% - Accent1 3 4 2 5 4 2 2 2" xfId="26441" xr:uid="{1B200917-FCE8-43E1-A32A-823799B8CF77}"/>
    <cellStyle name="20% - Accent1 3 4 2 5 4 2 3" xfId="26442" xr:uid="{0CA5F44A-410C-4102-B7DA-65FC9BC39F70}"/>
    <cellStyle name="20% - Accent1 3 4 2 5 4 3" xfId="26443" xr:uid="{D323BCD3-3BCC-4294-A614-440BE8B6B2DE}"/>
    <cellStyle name="20% - Accent1 3 4 2 5 4 3 2" xfId="26444" xr:uid="{0C4D0410-020A-491A-9E4C-3C848B40570D}"/>
    <cellStyle name="20% - Accent1 3 4 2 5 4 4" xfId="26445" xr:uid="{B324325B-ABCA-4CC6-A506-B57048E5BCC9}"/>
    <cellStyle name="20% - Accent1 3 4 2 5 5" xfId="26446" xr:uid="{DB099B54-D4A8-4233-B52A-F1BEE0BA525C}"/>
    <cellStyle name="20% - Accent1 3 4 2 5 5 2" xfId="26447" xr:uid="{B73A10C8-61C1-4414-A89F-501C616115BB}"/>
    <cellStyle name="20% - Accent1 3 4 2 5 5 2 2" xfId="26448" xr:uid="{E5ED614E-51E3-4885-8E94-AAD1D35ABDAA}"/>
    <cellStyle name="20% - Accent1 3 4 2 5 5 2 2 2" xfId="26449" xr:uid="{3621B006-DFF8-4362-91FB-FD5F2A3464C5}"/>
    <cellStyle name="20% - Accent1 3 4 2 5 5 2 3" xfId="26450" xr:uid="{8718942B-A647-456D-B773-89E16A94516E}"/>
    <cellStyle name="20% - Accent1 3 4 2 5 5 3" xfId="26451" xr:uid="{00BC06BE-4279-4939-8BFC-EE87EB9C60B1}"/>
    <cellStyle name="20% - Accent1 3 4 2 5 5 3 2" xfId="26452" xr:uid="{CD6D23E0-8B0D-4EAA-88FC-AEE8813C86A8}"/>
    <cellStyle name="20% - Accent1 3 4 2 5 5 4" xfId="26453" xr:uid="{A87AF534-8621-4199-AC2F-4F4E6340085B}"/>
    <cellStyle name="20% - Accent1 3 4 2 5 6" xfId="26454" xr:uid="{968ED78F-9225-497A-8AC3-4F7C48E960FF}"/>
    <cellStyle name="20% - Accent1 3 4 2 5 6 2" xfId="26455" xr:uid="{E44C6B4A-0FC5-4675-90AD-3D20C2F110BF}"/>
    <cellStyle name="20% - Accent1 3 4 2 5 6 2 2" xfId="26456" xr:uid="{01AE0F34-C697-4C83-8224-E8FA306254D1}"/>
    <cellStyle name="20% - Accent1 3 4 2 5 6 2 2 2" xfId="26457" xr:uid="{9391B53D-C4EF-4F42-AFEB-18335D59FE78}"/>
    <cellStyle name="20% - Accent1 3 4 2 5 6 2 3" xfId="26458" xr:uid="{59373F34-2F92-4800-A4BD-DFC1A344A55E}"/>
    <cellStyle name="20% - Accent1 3 4 2 5 6 3" xfId="26459" xr:uid="{F8ED3630-1B9D-4264-A47B-74C00627BEDC}"/>
    <cellStyle name="20% - Accent1 3 4 2 5 6 3 2" xfId="26460" xr:uid="{3C8D481E-BEF6-42E9-9107-BB3421231833}"/>
    <cellStyle name="20% - Accent1 3 4 2 5 6 4" xfId="26461" xr:uid="{C637B015-C83E-4BA9-B691-76FB47AA592A}"/>
    <cellStyle name="20% - Accent1 3 4 2 5 7" xfId="26462" xr:uid="{1F5685CC-2CF2-45BE-B426-BC4FC4A7C942}"/>
    <cellStyle name="20% - Accent1 3 4 2 5 7 2" xfId="26463" xr:uid="{1EF86261-26A8-4F84-A700-7A9E3B88A44D}"/>
    <cellStyle name="20% - Accent1 3 4 2 5 7 2 2" xfId="26464" xr:uid="{ADA7195D-6B4D-4C05-8FDE-ACA7C5FECACE}"/>
    <cellStyle name="20% - Accent1 3 4 2 5 7 3" xfId="26465" xr:uid="{BF260D2E-39E7-4911-AA03-B9A191562597}"/>
    <cellStyle name="20% - Accent1 3 4 2 5 8" xfId="26466" xr:uid="{0188FD6F-BBF3-46C1-94DA-B6BD5E965102}"/>
    <cellStyle name="20% - Accent1 3 4 2 5 8 2" xfId="26467" xr:uid="{11DF7357-CFA0-4C9F-9D69-F6D54778143F}"/>
    <cellStyle name="20% - Accent1 3 4 2 5 8 2 2" xfId="26468" xr:uid="{66C14D8C-B4AD-413F-AE95-5A9722128CAF}"/>
    <cellStyle name="20% - Accent1 3 4 2 5 8 3" xfId="26469" xr:uid="{D2F3CAB2-C867-43FD-8D79-394181D869A1}"/>
    <cellStyle name="20% - Accent1 3 4 2 5 9" xfId="26470" xr:uid="{4DE1913D-5952-426E-8E07-4630C1F0C7DE}"/>
    <cellStyle name="20% - Accent1 3 4 2 5 9 2" xfId="26471" xr:uid="{C58816A5-AE98-46B5-A6BB-98F84119A1BE}"/>
    <cellStyle name="20% - Accent1 3 4 2 6" xfId="26472" xr:uid="{98DEA37E-CB57-427B-BBAE-1603F8F4B101}"/>
    <cellStyle name="20% - Accent1 3 4 2 6 2" xfId="26473" xr:uid="{69713BE5-775C-46BC-B10A-E81141665EB5}"/>
    <cellStyle name="20% - Accent1 3 4 2 6 2 2" xfId="26474" xr:uid="{E80BB28F-6F27-4025-850D-5666CFB55336}"/>
    <cellStyle name="20% - Accent1 3 4 2 6 2 2 2" xfId="26475" xr:uid="{66DB19E3-F26F-4837-8D0F-9252BEED846F}"/>
    <cellStyle name="20% - Accent1 3 4 2 6 2 2 2 2" xfId="26476" xr:uid="{4DF3199D-A831-4714-8D25-039C91006CB0}"/>
    <cellStyle name="20% - Accent1 3 4 2 6 2 2 3" xfId="26477" xr:uid="{8A989AD7-E63D-4915-9FF4-3D9EBC2AA12D}"/>
    <cellStyle name="20% - Accent1 3 4 2 6 2 3" xfId="26478" xr:uid="{633E1713-BC58-4D53-877D-B70D0E465462}"/>
    <cellStyle name="20% - Accent1 3 4 2 6 2 3 2" xfId="26479" xr:uid="{B3560DA1-4C4F-4AFC-8B86-E3B9B3B64FBD}"/>
    <cellStyle name="20% - Accent1 3 4 2 6 2 4" xfId="26480" xr:uid="{619A1CF4-21CE-4C15-896F-56F864617F17}"/>
    <cellStyle name="20% - Accent1 3 4 2 6 3" xfId="26481" xr:uid="{20A4FB3D-7839-46D8-9D90-3C28283F36F0}"/>
    <cellStyle name="20% - Accent1 3 4 2 6 3 2" xfId="26482" xr:uid="{C0333B90-4EDB-4B98-B2D9-E7633A2DD093}"/>
    <cellStyle name="20% - Accent1 3 4 2 6 3 2 2" xfId="26483" xr:uid="{BE2B86D2-00D6-47B1-8832-32D1613CA667}"/>
    <cellStyle name="20% - Accent1 3 4 2 6 3 2 2 2" xfId="26484" xr:uid="{CBA54F39-F5E2-4539-9E34-C89FE6699AE3}"/>
    <cellStyle name="20% - Accent1 3 4 2 6 3 2 3" xfId="26485" xr:uid="{87FC8700-F6B4-48D5-B259-1CBA4B1621B4}"/>
    <cellStyle name="20% - Accent1 3 4 2 6 3 3" xfId="26486" xr:uid="{00C41B60-DFAE-436C-AA12-1056B95A221D}"/>
    <cellStyle name="20% - Accent1 3 4 2 6 3 3 2" xfId="26487" xr:uid="{AEC712EC-A15D-4701-8134-33959245BE97}"/>
    <cellStyle name="20% - Accent1 3 4 2 6 3 4" xfId="26488" xr:uid="{057A61B7-18E5-406A-A788-0C79CAB1C0FF}"/>
    <cellStyle name="20% - Accent1 3 4 2 6 4" xfId="26489" xr:uid="{4C780FF0-5F6D-478C-815D-10DB0CF97866}"/>
    <cellStyle name="20% - Accent1 3 4 2 6 4 2" xfId="26490" xr:uid="{E5DCC52A-DBC7-42FE-AA05-64B15F92CC0D}"/>
    <cellStyle name="20% - Accent1 3 4 2 6 4 2 2" xfId="26491" xr:uid="{79BE22B8-2FFC-497C-A48F-C4D0CA4B454B}"/>
    <cellStyle name="20% - Accent1 3 4 2 6 4 2 2 2" xfId="26492" xr:uid="{7CDD44CE-CFA4-4A94-AF4F-102DC9CAE927}"/>
    <cellStyle name="20% - Accent1 3 4 2 6 4 2 3" xfId="26493" xr:uid="{AC992DF0-4790-4ED5-80FB-312B2974B973}"/>
    <cellStyle name="20% - Accent1 3 4 2 6 4 3" xfId="26494" xr:uid="{1458F94B-8672-47FA-912F-C75A4C740D55}"/>
    <cellStyle name="20% - Accent1 3 4 2 6 4 3 2" xfId="26495" xr:uid="{2620992B-080C-484A-95A8-1B6465732D9E}"/>
    <cellStyle name="20% - Accent1 3 4 2 6 4 4" xfId="26496" xr:uid="{0B836A2D-DD4C-4ECF-88E3-A600F74AF687}"/>
    <cellStyle name="20% - Accent1 3 4 2 6 5" xfId="26497" xr:uid="{FED72FED-838E-46AB-A83B-4F7E2395B659}"/>
    <cellStyle name="20% - Accent1 3 4 2 6 5 2" xfId="26498" xr:uid="{9CFBA713-4E24-477E-BAEC-BDC84DCF7054}"/>
    <cellStyle name="20% - Accent1 3 4 2 6 5 2 2" xfId="26499" xr:uid="{FA44D64D-13AE-4305-9464-0AD77A3D9826}"/>
    <cellStyle name="20% - Accent1 3 4 2 6 5 3" xfId="26500" xr:uid="{1D7071DB-2D82-418F-BBAE-608AFC5D1293}"/>
    <cellStyle name="20% - Accent1 3 4 2 6 6" xfId="26501" xr:uid="{FF04B298-EB53-4009-B5F8-A46EBD9B1899}"/>
    <cellStyle name="20% - Accent1 3 4 2 6 6 2" xfId="26502" xr:uid="{4190C8CF-0BB9-4217-9574-E5E4A8F10761}"/>
    <cellStyle name="20% - Accent1 3 4 2 6 6 2 2" xfId="26503" xr:uid="{FA326662-02B5-419B-A7AE-6A7E498F129E}"/>
    <cellStyle name="20% - Accent1 3 4 2 6 6 3" xfId="26504" xr:uid="{7C763081-A575-4A0B-B754-0E9BA3450603}"/>
    <cellStyle name="20% - Accent1 3 4 2 6 7" xfId="26505" xr:uid="{19715CD5-B692-4686-87A8-B77261436F53}"/>
    <cellStyle name="20% - Accent1 3 4 2 6 7 2" xfId="26506" xr:uid="{08B434AA-E51F-4570-B9DD-835DCCADE91A}"/>
    <cellStyle name="20% - Accent1 3 4 2 6 8" xfId="26507" xr:uid="{266B28E0-AE32-4A0A-88CC-1D04C1A344E8}"/>
    <cellStyle name="20% - Accent1 3 4 2 6 8 2" xfId="26508" xr:uid="{9E01CFF4-1651-4F44-8B9A-899F3DC5178F}"/>
    <cellStyle name="20% - Accent1 3 4 2 6 9" xfId="26509" xr:uid="{7EA1F72E-ED4D-4F0E-B724-38711B51DCC1}"/>
    <cellStyle name="20% - Accent1 3 4 2 7" xfId="26510" xr:uid="{36871C7B-54B1-44C0-9D78-BB2D3BBACD79}"/>
    <cellStyle name="20% - Accent1 3 4 2 7 2" xfId="26511" xr:uid="{BD5EC1E0-AAAF-4AB0-ADA7-6F89A925A9BC}"/>
    <cellStyle name="20% - Accent1 3 4 2 7 2 2" xfId="26512" xr:uid="{D4C15DF5-178B-43D7-B2A9-3FD8F873546B}"/>
    <cellStyle name="20% - Accent1 3 4 2 7 2 2 2" xfId="26513" xr:uid="{B075E66A-F378-4155-9EE1-18A5201C0D2A}"/>
    <cellStyle name="20% - Accent1 3 4 2 7 2 2 2 2" xfId="26514" xr:uid="{6F40DC02-16A0-4F57-860C-80C9EC433C2A}"/>
    <cellStyle name="20% - Accent1 3 4 2 7 2 2 3" xfId="26515" xr:uid="{EB09782D-2EB5-487F-A009-649A4B86DB67}"/>
    <cellStyle name="20% - Accent1 3 4 2 7 2 3" xfId="26516" xr:uid="{D661FFB9-46C4-4742-8BCF-66056F6B4809}"/>
    <cellStyle name="20% - Accent1 3 4 2 7 2 3 2" xfId="26517" xr:uid="{85E4086B-4AFF-4BA1-9B12-0177058143B9}"/>
    <cellStyle name="20% - Accent1 3 4 2 7 2 4" xfId="26518" xr:uid="{E8F28163-34E7-4F76-81AE-071A1B5813FF}"/>
    <cellStyle name="20% - Accent1 3 4 2 7 3" xfId="26519" xr:uid="{33245184-F6F0-44F3-928E-E10A48C720CA}"/>
    <cellStyle name="20% - Accent1 3 4 2 7 3 2" xfId="26520" xr:uid="{49141B29-C298-46F0-B753-3C0123CB69B9}"/>
    <cellStyle name="20% - Accent1 3 4 2 7 3 2 2" xfId="26521" xr:uid="{8F6C282D-3D81-4BBB-A674-2B1668400271}"/>
    <cellStyle name="20% - Accent1 3 4 2 7 3 2 2 2" xfId="26522" xr:uid="{16A18F7E-77D8-47A8-A290-F8862778FB2A}"/>
    <cellStyle name="20% - Accent1 3 4 2 7 3 2 3" xfId="26523" xr:uid="{3B7F75AC-0337-41F1-A398-27E6F4A67AC0}"/>
    <cellStyle name="20% - Accent1 3 4 2 7 3 3" xfId="26524" xr:uid="{E7A44594-45F3-4E9F-A267-3E26F1846AEF}"/>
    <cellStyle name="20% - Accent1 3 4 2 7 3 3 2" xfId="26525" xr:uid="{F35B4969-A6BE-439A-84B5-1CBF13C90D17}"/>
    <cellStyle name="20% - Accent1 3 4 2 7 3 4" xfId="26526" xr:uid="{8ADFDAB6-4EFB-4B0D-B29E-241557234A8E}"/>
    <cellStyle name="20% - Accent1 3 4 2 7 4" xfId="26527" xr:uid="{118E28DB-E6B6-4711-9219-4E663A98E11D}"/>
    <cellStyle name="20% - Accent1 3 4 2 7 4 2" xfId="26528" xr:uid="{166977FC-9AC3-4973-B606-2061E37BE75C}"/>
    <cellStyle name="20% - Accent1 3 4 2 7 4 2 2" xfId="26529" xr:uid="{F56BCFF1-8B38-4AB7-8401-E587829F9AFB}"/>
    <cellStyle name="20% - Accent1 3 4 2 7 4 2 2 2" xfId="26530" xr:uid="{49FADC12-0A7E-4082-98B0-59D26F10648A}"/>
    <cellStyle name="20% - Accent1 3 4 2 7 4 2 3" xfId="26531" xr:uid="{54309892-A40E-4281-8129-838B4183D91D}"/>
    <cellStyle name="20% - Accent1 3 4 2 7 4 3" xfId="26532" xr:uid="{06232486-A666-4FFE-B93D-FA58A9D0E611}"/>
    <cellStyle name="20% - Accent1 3 4 2 7 4 3 2" xfId="26533" xr:uid="{C6411A3A-1816-4500-8CFC-46F25578D842}"/>
    <cellStyle name="20% - Accent1 3 4 2 7 4 4" xfId="26534" xr:uid="{D103E3DA-D161-4DF9-AAF3-9B8FA9364436}"/>
    <cellStyle name="20% - Accent1 3 4 2 7 5" xfId="26535" xr:uid="{00E35AB4-2347-402F-ACA7-50D740AF595E}"/>
    <cellStyle name="20% - Accent1 3 4 2 7 5 2" xfId="26536" xr:uid="{DAC9FD6C-BD98-4937-BE3F-7FE2E685A031}"/>
    <cellStyle name="20% - Accent1 3 4 2 7 5 2 2" xfId="26537" xr:uid="{71A138F7-0F60-4647-A3DC-593088E8C74B}"/>
    <cellStyle name="20% - Accent1 3 4 2 7 5 3" xfId="26538" xr:uid="{94EC9297-4217-49C9-8B78-26EE8F06A3F8}"/>
    <cellStyle name="20% - Accent1 3 4 2 7 6" xfId="26539" xr:uid="{A2901547-5631-4E64-8380-0FD43BDFB487}"/>
    <cellStyle name="20% - Accent1 3 4 2 7 6 2" xfId="26540" xr:uid="{ACDA7C10-8C43-4AC0-B50C-6CF4A0D23926}"/>
    <cellStyle name="20% - Accent1 3 4 2 7 6 2 2" xfId="26541" xr:uid="{C7D3EF6B-5718-4E7A-9DA9-CC35D383301E}"/>
    <cellStyle name="20% - Accent1 3 4 2 7 6 3" xfId="26542" xr:uid="{5FC29393-3342-40B2-A08A-86DEE32CEC7D}"/>
    <cellStyle name="20% - Accent1 3 4 2 7 7" xfId="26543" xr:uid="{BAED0260-0CC9-46CD-912C-D0F469657484}"/>
    <cellStyle name="20% - Accent1 3 4 2 7 7 2" xfId="26544" xr:uid="{2A680F08-3803-494D-8588-A15F41ED48A9}"/>
    <cellStyle name="20% - Accent1 3 4 2 7 8" xfId="26545" xr:uid="{655E0302-D0C7-49E0-B150-D0B3FDFBF113}"/>
    <cellStyle name="20% - Accent1 3 4 2 7 8 2" xfId="26546" xr:uid="{E41CB050-A7E6-4921-9E62-73FDB18309B8}"/>
    <cellStyle name="20% - Accent1 3 4 2 7 9" xfId="26547" xr:uid="{6F0AA3B7-E956-4DD6-8FF2-0E7E3F5AB6EE}"/>
    <cellStyle name="20% - Accent1 3 4 2 8" xfId="26548" xr:uid="{9DEE244D-EB3D-4EE7-B68E-D8E2F3362EB9}"/>
    <cellStyle name="20% - Accent1 3 4 2 8 2" xfId="26549" xr:uid="{9C93D001-971B-4AF1-AAE7-9AEB852F4ACC}"/>
    <cellStyle name="20% - Accent1 3 4 2 8 2 2" xfId="26550" xr:uid="{367D1E2E-56EF-481E-A7A9-B18B7DAFBFD1}"/>
    <cellStyle name="20% - Accent1 3 4 2 8 2 2 2" xfId="26551" xr:uid="{753775E6-7CFA-4622-9E72-2BE97360E50F}"/>
    <cellStyle name="20% - Accent1 3 4 2 8 2 3" xfId="26552" xr:uid="{BF3D568B-C914-4FA5-ABF9-F7C7AB9BF68E}"/>
    <cellStyle name="20% - Accent1 3 4 2 8 3" xfId="26553" xr:uid="{2E89DBF1-7F96-4009-A5B3-6A438EBE6157}"/>
    <cellStyle name="20% - Accent1 3 4 2 8 3 2" xfId="26554" xr:uid="{A3B9CD58-16D9-4BE1-A891-BAD5AFE9378D}"/>
    <cellStyle name="20% - Accent1 3 4 2 8 4" xfId="26555" xr:uid="{6A984473-F4BE-43BE-B3DB-CE8FB40AA4C5}"/>
    <cellStyle name="20% - Accent1 3 4 2 9" xfId="26556" xr:uid="{2009C7E9-B8DC-4F08-B700-E28C6D699F81}"/>
    <cellStyle name="20% - Accent1 3 4 2 9 2" xfId="26557" xr:uid="{E43EE6D7-4C5E-4971-83B5-DF80ECB7DB28}"/>
    <cellStyle name="20% - Accent1 3 4 2 9 2 2" xfId="26558" xr:uid="{93E94C68-7B9F-444B-B022-4A2C585EC725}"/>
    <cellStyle name="20% - Accent1 3 4 2 9 2 2 2" xfId="26559" xr:uid="{90C95500-7D76-4314-928D-7BDDB6AF8828}"/>
    <cellStyle name="20% - Accent1 3 4 2 9 2 3" xfId="26560" xr:uid="{033A0DBA-BD9D-45A0-8245-69CF24CC8730}"/>
    <cellStyle name="20% - Accent1 3 4 2 9 3" xfId="26561" xr:uid="{09B2311B-BAA3-47A9-9E21-84C9515BA600}"/>
    <cellStyle name="20% - Accent1 3 4 2 9 3 2" xfId="26562" xr:uid="{27EDC3AE-E1BF-43BF-BB83-FA0DAFE4A282}"/>
    <cellStyle name="20% - Accent1 3 4 2 9 4" xfId="26563" xr:uid="{46C9AA2C-4784-42F3-8024-16B1D674224B}"/>
    <cellStyle name="20% - Accent1 3 4 3" xfId="26564" xr:uid="{9AF672CB-3C51-423D-8908-9AAD656E556E}"/>
    <cellStyle name="20% - Accent1 3 4 3 10" xfId="26565" xr:uid="{5760C8ED-9C25-428B-A81D-518F181619AB}"/>
    <cellStyle name="20% - Accent1 3 4 3 10 2" xfId="26566" xr:uid="{311AB821-3384-4AFF-8A72-61CA9A5A684B}"/>
    <cellStyle name="20% - Accent1 3 4 3 10 2 2" xfId="26567" xr:uid="{1FE28E96-1210-4920-BDC9-CA2C9852BF49}"/>
    <cellStyle name="20% - Accent1 3 4 3 10 3" xfId="26568" xr:uid="{BAFE563D-4AD1-4CC5-97D9-473568ECE02C}"/>
    <cellStyle name="20% - Accent1 3 4 3 11" xfId="26569" xr:uid="{89CFDB39-AA2D-48D5-9B47-F3448B089DB3}"/>
    <cellStyle name="20% - Accent1 3 4 3 11 2" xfId="26570" xr:uid="{413F33D2-7DAF-42FA-9210-EA9D7A41787A}"/>
    <cellStyle name="20% - Accent1 3 4 3 11 2 2" xfId="26571" xr:uid="{5B06A972-9577-402A-AC19-23C1A474B714}"/>
    <cellStyle name="20% - Accent1 3 4 3 11 3" xfId="26572" xr:uid="{4ED41DE9-D3CD-4418-8CCB-9D1B84E1BE33}"/>
    <cellStyle name="20% - Accent1 3 4 3 12" xfId="26573" xr:uid="{951A4808-5F23-4AB9-8D33-7E3F5C462BD7}"/>
    <cellStyle name="20% - Accent1 3 4 3 12 2" xfId="26574" xr:uid="{885836B4-57A0-497C-9B52-3A1532C41236}"/>
    <cellStyle name="20% - Accent1 3 4 3 13" xfId="26575" xr:uid="{E2205C53-4592-4BE0-8843-AEC90FABD73C}"/>
    <cellStyle name="20% - Accent1 3 4 3 13 2" xfId="26576" xr:uid="{69D72630-9865-4869-BF23-0EA3F71A794D}"/>
    <cellStyle name="20% - Accent1 3 4 3 14" xfId="26577" xr:uid="{D30D0977-8AD7-45A5-9C55-B8988CAEA2C0}"/>
    <cellStyle name="20% - Accent1 3 4 3 2" xfId="26578" xr:uid="{183A296D-B8B9-4F41-9D1E-2AD767F7BDBF}"/>
    <cellStyle name="20% - Accent1 3 4 3 2 10" xfId="26579" xr:uid="{AA97970C-33D5-48E5-B4D1-4B94A051A19D}"/>
    <cellStyle name="20% - Accent1 3 4 3 2 10 2" xfId="26580" xr:uid="{64CB14EF-BCEC-46CC-999E-826F4CA14C2D}"/>
    <cellStyle name="20% - Accent1 3 4 3 2 11" xfId="26581" xr:uid="{889A1B4E-A4B5-4FCB-866F-13AC01739411}"/>
    <cellStyle name="20% - Accent1 3 4 3 2 2" xfId="26582" xr:uid="{196B7A93-B1E8-4248-83C2-239BC63EA0F8}"/>
    <cellStyle name="20% - Accent1 3 4 3 2 2 2" xfId="26583" xr:uid="{21DA095D-80B3-416E-9F4F-71A7BB021E10}"/>
    <cellStyle name="20% - Accent1 3 4 3 2 2 2 2" xfId="26584" xr:uid="{9FB0141F-A3EA-4C68-A80D-A8A9E69BCCD0}"/>
    <cellStyle name="20% - Accent1 3 4 3 2 2 2 2 2" xfId="26585" xr:uid="{46401FDF-A0E5-4549-806B-E5A3B7621121}"/>
    <cellStyle name="20% - Accent1 3 4 3 2 2 2 2 2 2" xfId="26586" xr:uid="{48B97199-C76A-46BD-A7BD-B53AE1927500}"/>
    <cellStyle name="20% - Accent1 3 4 3 2 2 2 2 3" xfId="26587" xr:uid="{F7D7BC0F-8CBC-4BA4-B743-FCD6EBABA0A0}"/>
    <cellStyle name="20% - Accent1 3 4 3 2 2 2 3" xfId="26588" xr:uid="{0DF9BB62-986E-4213-AB8C-FAF2376A5ACE}"/>
    <cellStyle name="20% - Accent1 3 4 3 2 2 2 3 2" xfId="26589" xr:uid="{1CFCFCD6-7966-46E5-A5AD-461A28B8C6EE}"/>
    <cellStyle name="20% - Accent1 3 4 3 2 2 2 4" xfId="26590" xr:uid="{DAB5D795-3EC0-44BF-92DC-77836F11B6FC}"/>
    <cellStyle name="20% - Accent1 3 4 3 2 2 3" xfId="26591" xr:uid="{C1C4068E-BEC6-4B31-96A9-B4303C5B8404}"/>
    <cellStyle name="20% - Accent1 3 4 3 2 2 3 2" xfId="26592" xr:uid="{F040306E-89BD-42D2-AF89-537E26B0EA60}"/>
    <cellStyle name="20% - Accent1 3 4 3 2 2 3 2 2" xfId="26593" xr:uid="{9E2173E8-73A1-4F81-B34D-771BE593827A}"/>
    <cellStyle name="20% - Accent1 3 4 3 2 2 3 2 2 2" xfId="26594" xr:uid="{25CEE6FC-8415-40D9-8BD6-11352BD6A575}"/>
    <cellStyle name="20% - Accent1 3 4 3 2 2 3 2 3" xfId="26595" xr:uid="{E7AA69A7-6BDF-489E-84E0-AE1C4CB986A4}"/>
    <cellStyle name="20% - Accent1 3 4 3 2 2 3 3" xfId="26596" xr:uid="{1620491D-6942-4B50-8122-19E0CD61C3D9}"/>
    <cellStyle name="20% - Accent1 3 4 3 2 2 3 3 2" xfId="26597" xr:uid="{1DF71F0F-C88B-4641-9874-5F8A8B5B9E3C}"/>
    <cellStyle name="20% - Accent1 3 4 3 2 2 3 4" xfId="26598" xr:uid="{0BABB24C-CF24-4CFE-A13A-D40E2E299B52}"/>
    <cellStyle name="20% - Accent1 3 4 3 2 2 4" xfId="26599" xr:uid="{E2B5D612-B2D8-4CB2-BAFB-89CBCB0AF751}"/>
    <cellStyle name="20% - Accent1 3 4 3 2 2 4 2" xfId="26600" xr:uid="{7E0727EB-3EA6-4F29-99EB-80B5E7F57AAF}"/>
    <cellStyle name="20% - Accent1 3 4 3 2 2 4 2 2" xfId="26601" xr:uid="{81856D6D-C338-4388-9DEA-C463EF71FF9E}"/>
    <cellStyle name="20% - Accent1 3 4 3 2 2 4 2 2 2" xfId="26602" xr:uid="{3C38FB7D-FB5F-4502-AB3A-D32795F7B1DC}"/>
    <cellStyle name="20% - Accent1 3 4 3 2 2 4 2 3" xfId="26603" xr:uid="{E11CAB89-8663-4029-957D-A38131390433}"/>
    <cellStyle name="20% - Accent1 3 4 3 2 2 4 3" xfId="26604" xr:uid="{D1DC35ED-B259-43B0-9314-13253365AA76}"/>
    <cellStyle name="20% - Accent1 3 4 3 2 2 4 3 2" xfId="26605" xr:uid="{C1A6BACF-3C6A-4643-A108-46E76939AF24}"/>
    <cellStyle name="20% - Accent1 3 4 3 2 2 4 4" xfId="26606" xr:uid="{3AFC1513-066A-4A16-839D-A24A0C95F830}"/>
    <cellStyle name="20% - Accent1 3 4 3 2 2 5" xfId="26607" xr:uid="{EE5DFA7F-E08F-4027-BA49-D2F759D7C7A5}"/>
    <cellStyle name="20% - Accent1 3 4 3 2 2 5 2" xfId="26608" xr:uid="{12082469-6AB1-46A2-9460-03A692031DBE}"/>
    <cellStyle name="20% - Accent1 3 4 3 2 2 5 2 2" xfId="26609" xr:uid="{54FCB664-82D4-4AB0-B302-D24CB3A9B777}"/>
    <cellStyle name="20% - Accent1 3 4 3 2 2 5 3" xfId="26610" xr:uid="{A71BBA7D-5752-4A77-B637-902F3868AB18}"/>
    <cellStyle name="20% - Accent1 3 4 3 2 2 6" xfId="26611" xr:uid="{0E367600-995F-4CD7-9206-EC3291DFAB50}"/>
    <cellStyle name="20% - Accent1 3 4 3 2 2 6 2" xfId="26612" xr:uid="{3B4130F7-1EC3-43EF-A840-30F1B23DC815}"/>
    <cellStyle name="20% - Accent1 3 4 3 2 2 6 2 2" xfId="26613" xr:uid="{E54930D5-CD5D-4688-860C-5536E61B63EA}"/>
    <cellStyle name="20% - Accent1 3 4 3 2 2 6 3" xfId="26614" xr:uid="{CC123245-879E-4BA1-8BFC-4D4DC026460B}"/>
    <cellStyle name="20% - Accent1 3 4 3 2 2 7" xfId="26615" xr:uid="{3910DE2E-6770-4699-9505-D7F3A08A92B2}"/>
    <cellStyle name="20% - Accent1 3 4 3 2 2 7 2" xfId="26616" xr:uid="{557EB5A7-F1D4-448D-88D1-5365503DA5AE}"/>
    <cellStyle name="20% - Accent1 3 4 3 2 2 8" xfId="26617" xr:uid="{38D1BD33-151A-45A0-B823-3E3D76B80627}"/>
    <cellStyle name="20% - Accent1 3 4 3 2 2 8 2" xfId="26618" xr:uid="{73072B06-CD21-41BA-8F48-011A024E76E3}"/>
    <cellStyle name="20% - Accent1 3 4 3 2 2 9" xfId="26619" xr:uid="{D2D92B75-855D-41B9-A9D2-77DD669D5CAE}"/>
    <cellStyle name="20% - Accent1 3 4 3 2 3" xfId="26620" xr:uid="{E70970C4-6F42-4CF9-B9C6-C4EC50B3C72D}"/>
    <cellStyle name="20% - Accent1 3 4 3 2 3 2" xfId="26621" xr:uid="{5F4D89AC-2C36-44DE-B7FC-03920CC2670B}"/>
    <cellStyle name="20% - Accent1 3 4 3 2 3 2 2" xfId="26622" xr:uid="{CFC83F17-605A-487F-ADC0-0B058A8499DD}"/>
    <cellStyle name="20% - Accent1 3 4 3 2 3 2 2 2" xfId="26623" xr:uid="{BDF029D2-3D96-41E1-912E-7D8541A85A46}"/>
    <cellStyle name="20% - Accent1 3 4 3 2 3 2 2 2 2" xfId="26624" xr:uid="{C797F56D-A829-4FC0-8052-C552AB05F264}"/>
    <cellStyle name="20% - Accent1 3 4 3 2 3 2 2 3" xfId="26625" xr:uid="{607EF638-FB6D-4EB6-8F05-44537079E734}"/>
    <cellStyle name="20% - Accent1 3 4 3 2 3 2 3" xfId="26626" xr:uid="{2BB367AD-E4EB-44F4-A130-012CD10A1DA6}"/>
    <cellStyle name="20% - Accent1 3 4 3 2 3 2 3 2" xfId="26627" xr:uid="{63E342D3-25C1-41CF-847C-60F975DB0F93}"/>
    <cellStyle name="20% - Accent1 3 4 3 2 3 2 4" xfId="26628" xr:uid="{CD98B91E-4B23-4322-8BB2-4FC799C330EC}"/>
    <cellStyle name="20% - Accent1 3 4 3 2 3 3" xfId="26629" xr:uid="{62DE11C8-A314-41C2-A02F-BD3631AD8AB4}"/>
    <cellStyle name="20% - Accent1 3 4 3 2 3 3 2" xfId="26630" xr:uid="{1E948BA8-B568-4ADA-A6D1-0373DD7C0F4E}"/>
    <cellStyle name="20% - Accent1 3 4 3 2 3 3 2 2" xfId="26631" xr:uid="{542E6FAE-1D24-4E1B-B7BB-B25F1E68AE45}"/>
    <cellStyle name="20% - Accent1 3 4 3 2 3 3 2 2 2" xfId="26632" xr:uid="{B60D6017-B19D-47B9-A246-E3DA48C54C30}"/>
    <cellStyle name="20% - Accent1 3 4 3 2 3 3 2 3" xfId="26633" xr:uid="{743F7855-7363-4128-AAB5-AFE867261930}"/>
    <cellStyle name="20% - Accent1 3 4 3 2 3 3 3" xfId="26634" xr:uid="{752496C6-9CF9-4CF2-8D1D-571064F6A540}"/>
    <cellStyle name="20% - Accent1 3 4 3 2 3 3 3 2" xfId="26635" xr:uid="{BF7A0D4A-7FE9-4D45-8763-CAB43EFB4E01}"/>
    <cellStyle name="20% - Accent1 3 4 3 2 3 3 4" xfId="26636" xr:uid="{43E727E3-16D1-44AF-8D79-F39E7AA00CAA}"/>
    <cellStyle name="20% - Accent1 3 4 3 2 3 4" xfId="26637" xr:uid="{5F744C83-93D0-4636-B1A8-E341201064DA}"/>
    <cellStyle name="20% - Accent1 3 4 3 2 3 4 2" xfId="26638" xr:uid="{32252CFA-DB6E-425B-A612-8D48F05113EF}"/>
    <cellStyle name="20% - Accent1 3 4 3 2 3 4 2 2" xfId="26639" xr:uid="{D3634165-A996-4B6B-BC7B-1586B914D83F}"/>
    <cellStyle name="20% - Accent1 3 4 3 2 3 4 2 2 2" xfId="26640" xr:uid="{5E6C00A3-F063-4035-8861-C719922FCA22}"/>
    <cellStyle name="20% - Accent1 3 4 3 2 3 4 2 3" xfId="26641" xr:uid="{593835A6-EA5D-4CDF-8EE3-5091AA87A035}"/>
    <cellStyle name="20% - Accent1 3 4 3 2 3 4 3" xfId="26642" xr:uid="{EC68059D-6BCD-43C3-8FE2-F7047D6FF3CC}"/>
    <cellStyle name="20% - Accent1 3 4 3 2 3 4 3 2" xfId="26643" xr:uid="{0AFB7E52-F1C7-40C0-8A09-61AB845B6847}"/>
    <cellStyle name="20% - Accent1 3 4 3 2 3 4 4" xfId="26644" xr:uid="{499724CA-909F-473D-8C68-C4640A538D1C}"/>
    <cellStyle name="20% - Accent1 3 4 3 2 3 5" xfId="26645" xr:uid="{8F975695-494E-4927-8B11-0A251CCD42E6}"/>
    <cellStyle name="20% - Accent1 3 4 3 2 3 5 2" xfId="26646" xr:uid="{4581858E-53D9-4721-9DF3-89BBA347F55E}"/>
    <cellStyle name="20% - Accent1 3 4 3 2 3 5 2 2" xfId="26647" xr:uid="{59FC6D09-4C99-4CA5-80D9-7052A72C1C97}"/>
    <cellStyle name="20% - Accent1 3 4 3 2 3 5 3" xfId="26648" xr:uid="{9DCDAD63-BAF3-4A71-A2BE-C875833CEA40}"/>
    <cellStyle name="20% - Accent1 3 4 3 2 3 6" xfId="26649" xr:uid="{3B43B39E-4376-48CD-8B41-47C7CDC599CF}"/>
    <cellStyle name="20% - Accent1 3 4 3 2 3 6 2" xfId="26650" xr:uid="{F8D5F9D3-6026-404A-A421-B67C65E7DAA2}"/>
    <cellStyle name="20% - Accent1 3 4 3 2 3 6 2 2" xfId="26651" xr:uid="{D6C91372-2AB7-4836-B7A1-3D88A4F756ED}"/>
    <cellStyle name="20% - Accent1 3 4 3 2 3 6 3" xfId="26652" xr:uid="{296FADA8-E4CB-47EF-AE52-80F6D74E44FB}"/>
    <cellStyle name="20% - Accent1 3 4 3 2 3 7" xfId="26653" xr:uid="{D3016A31-D7BB-45D7-A7D6-05B7583CAEA5}"/>
    <cellStyle name="20% - Accent1 3 4 3 2 3 7 2" xfId="26654" xr:uid="{60B14E3F-3ECE-4352-8411-7D9F11098266}"/>
    <cellStyle name="20% - Accent1 3 4 3 2 3 8" xfId="26655" xr:uid="{436E7365-9A7F-4B92-BB9B-185EC97A51EF}"/>
    <cellStyle name="20% - Accent1 3 4 3 2 3 8 2" xfId="26656" xr:uid="{921050A3-082A-49EA-B81E-79DE112F1EC2}"/>
    <cellStyle name="20% - Accent1 3 4 3 2 3 9" xfId="26657" xr:uid="{13253B43-355A-4B7A-B6FB-69E7A8997A15}"/>
    <cellStyle name="20% - Accent1 3 4 3 2 4" xfId="26658" xr:uid="{61BE7974-9137-4D33-8D93-581FB278E2DD}"/>
    <cellStyle name="20% - Accent1 3 4 3 2 4 2" xfId="26659" xr:uid="{4A0FE499-2733-4A78-A8CB-CF2A5B562A80}"/>
    <cellStyle name="20% - Accent1 3 4 3 2 4 2 2" xfId="26660" xr:uid="{5E12792B-2DDE-4729-AEBA-B3ED3E1820C9}"/>
    <cellStyle name="20% - Accent1 3 4 3 2 4 2 2 2" xfId="26661" xr:uid="{8A1C175B-F199-4D27-A3E9-1DDA8FFA0CD4}"/>
    <cellStyle name="20% - Accent1 3 4 3 2 4 2 3" xfId="26662" xr:uid="{956E00C6-10CA-4E13-9F6B-515597D510CF}"/>
    <cellStyle name="20% - Accent1 3 4 3 2 4 3" xfId="26663" xr:uid="{4F8B4ED1-B0CF-445A-B5AE-55F3ED85D85E}"/>
    <cellStyle name="20% - Accent1 3 4 3 2 4 3 2" xfId="26664" xr:uid="{3554A71E-FC99-48FE-B597-0D46B25D5290}"/>
    <cellStyle name="20% - Accent1 3 4 3 2 4 4" xfId="26665" xr:uid="{5D02AE7F-D322-4973-B9B5-4E9C906EA9D2}"/>
    <cellStyle name="20% - Accent1 3 4 3 2 5" xfId="26666" xr:uid="{295FDF4B-298C-44F5-97AD-E7A598F4C113}"/>
    <cellStyle name="20% - Accent1 3 4 3 2 5 2" xfId="26667" xr:uid="{7B402A6E-634D-43FB-88F3-B8863DEF879E}"/>
    <cellStyle name="20% - Accent1 3 4 3 2 5 2 2" xfId="26668" xr:uid="{0A52AC4F-F894-412D-B7A7-C1C09FCE1532}"/>
    <cellStyle name="20% - Accent1 3 4 3 2 5 2 2 2" xfId="26669" xr:uid="{B7A4F282-4ABA-4A47-80D4-2BA444F233F5}"/>
    <cellStyle name="20% - Accent1 3 4 3 2 5 2 3" xfId="26670" xr:uid="{6A388E94-7B2D-48FF-B24E-6407856A0C9C}"/>
    <cellStyle name="20% - Accent1 3 4 3 2 5 3" xfId="26671" xr:uid="{86A60B12-F185-42C9-AA9B-20DFE12A5D1B}"/>
    <cellStyle name="20% - Accent1 3 4 3 2 5 3 2" xfId="26672" xr:uid="{15874D25-04FA-4B61-9A7C-3512F8EFBD96}"/>
    <cellStyle name="20% - Accent1 3 4 3 2 5 4" xfId="26673" xr:uid="{6C1B5DE5-D872-4751-B08D-AB438FCFEA18}"/>
    <cellStyle name="20% - Accent1 3 4 3 2 6" xfId="26674" xr:uid="{6E1A382D-57F1-441E-A145-24ECE89AABFC}"/>
    <cellStyle name="20% - Accent1 3 4 3 2 6 2" xfId="26675" xr:uid="{3794BAFA-4B62-44D2-9DCC-01798AEF4FD2}"/>
    <cellStyle name="20% - Accent1 3 4 3 2 6 2 2" xfId="26676" xr:uid="{DE3C983E-C1D9-49EE-839A-3BC83BDB4C06}"/>
    <cellStyle name="20% - Accent1 3 4 3 2 6 2 2 2" xfId="26677" xr:uid="{E68D15FB-CEB1-476A-97F5-8363BD2785F2}"/>
    <cellStyle name="20% - Accent1 3 4 3 2 6 2 3" xfId="26678" xr:uid="{31C11D33-41F8-434A-B0AB-B090F2B73A54}"/>
    <cellStyle name="20% - Accent1 3 4 3 2 6 3" xfId="26679" xr:uid="{77960D41-EA1A-42CB-9558-03826C7908C4}"/>
    <cellStyle name="20% - Accent1 3 4 3 2 6 3 2" xfId="26680" xr:uid="{63465A42-DE03-45B8-B075-3E3F1DC328F9}"/>
    <cellStyle name="20% - Accent1 3 4 3 2 6 4" xfId="26681" xr:uid="{9A9574FF-8276-4152-B04C-FCC47F661647}"/>
    <cellStyle name="20% - Accent1 3 4 3 2 7" xfId="26682" xr:uid="{39339734-37E2-43C7-8DF4-B1B2515E71AC}"/>
    <cellStyle name="20% - Accent1 3 4 3 2 7 2" xfId="26683" xr:uid="{9D33C28F-3249-419F-A53D-21411EF45579}"/>
    <cellStyle name="20% - Accent1 3 4 3 2 7 2 2" xfId="26684" xr:uid="{F23D156C-4962-4D78-8EF1-48FE80DA82BF}"/>
    <cellStyle name="20% - Accent1 3 4 3 2 7 3" xfId="26685" xr:uid="{29B5C362-5927-4AD4-B66B-73AF947553C5}"/>
    <cellStyle name="20% - Accent1 3 4 3 2 8" xfId="26686" xr:uid="{624C7B16-A0F9-44CA-A705-31E12E7A4110}"/>
    <cellStyle name="20% - Accent1 3 4 3 2 8 2" xfId="26687" xr:uid="{D403300C-484C-42A0-A223-319010143AC0}"/>
    <cellStyle name="20% - Accent1 3 4 3 2 8 2 2" xfId="26688" xr:uid="{95B15005-FFED-47D2-8E6E-102A1418BEAF}"/>
    <cellStyle name="20% - Accent1 3 4 3 2 8 3" xfId="26689" xr:uid="{87E925F5-4831-42F4-839A-E1CF93AFE4E0}"/>
    <cellStyle name="20% - Accent1 3 4 3 2 9" xfId="26690" xr:uid="{BBF45574-43C8-480A-982A-D6084B19B06F}"/>
    <cellStyle name="20% - Accent1 3 4 3 2 9 2" xfId="26691" xr:uid="{78CBBB2B-8D9C-4D07-A9F6-8866A020FD51}"/>
    <cellStyle name="20% - Accent1 3 4 3 3" xfId="26692" xr:uid="{C421BDAE-EC2A-4940-AC3F-26D0FAD1F82D}"/>
    <cellStyle name="20% - Accent1 3 4 3 3 10" xfId="26693" xr:uid="{63E650C8-920D-4CEB-9551-3F08889BEC72}"/>
    <cellStyle name="20% - Accent1 3 4 3 3 10 2" xfId="26694" xr:uid="{EE7C692E-F8C2-4562-91BC-9192567B967B}"/>
    <cellStyle name="20% - Accent1 3 4 3 3 11" xfId="26695" xr:uid="{3985792D-51D2-4864-8984-0173BE761961}"/>
    <cellStyle name="20% - Accent1 3 4 3 3 2" xfId="26696" xr:uid="{4F2312A1-12C5-416E-8C12-F07E3046C34E}"/>
    <cellStyle name="20% - Accent1 3 4 3 3 2 2" xfId="26697" xr:uid="{8D86041C-35F0-4FB0-8AA1-29E3239D8A28}"/>
    <cellStyle name="20% - Accent1 3 4 3 3 2 2 2" xfId="26698" xr:uid="{7718E1E5-511D-4520-910D-E3790B39424B}"/>
    <cellStyle name="20% - Accent1 3 4 3 3 2 2 2 2" xfId="26699" xr:uid="{918BAA49-E878-43AF-938E-8A04A730D282}"/>
    <cellStyle name="20% - Accent1 3 4 3 3 2 2 2 2 2" xfId="26700" xr:uid="{9BD84BD7-685C-4DB8-93D9-D8C03D518D35}"/>
    <cellStyle name="20% - Accent1 3 4 3 3 2 2 2 3" xfId="26701" xr:uid="{B6CFE04E-AEEF-411F-893C-673A3B841EB9}"/>
    <cellStyle name="20% - Accent1 3 4 3 3 2 2 3" xfId="26702" xr:uid="{A35F9133-3DAA-4F7F-93AC-51E42F8F2CF4}"/>
    <cellStyle name="20% - Accent1 3 4 3 3 2 2 3 2" xfId="26703" xr:uid="{5D4D9969-BF08-4B6E-8906-203FEA014B34}"/>
    <cellStyle name="20% - Accent1 3 4 3 3 2 2 4" xfId="26704" xr:uid="{10234A73-13F7-444E-8816-D2CC12293D5C}"/>
    <cellStyle name="20% - Accent1 3 4 3 3 2 3" xfId="26705" xr:uid="{B04F9BDE-3BBC-4350-91A1-0C5DC71D9788}"/>
    <cellStyle name="20% - Accent1 3 4 3 3 2 3 2" xfId="26706" xr:uid="{28690818-B152-4432-9374-64566C229B06}"/>
    <cellStyle name="20% - Accent1 3 4 3 3 2 3 2 2" xfId="26707" xr:uid="{F96F4853-9D8C-4D65-9CC5-79B4A4860D31}"/>
    <cellStyle name="20% - Accent1 3 4 3 3 2 3 2 2 2" xfId="26708" xr:uid="{B1255341-2C0F-48E9-99C1-E4A609A907F4}"/>
    <cellStyle name="20% - Accent1 3 4 3 3 2 3 2 3" xfId="26709" xr:uid="{741E85DD-2682-4DE6-94AB-3DD0F87889E5}"/>
    <cellStyle name="20% - Accent1 3 4 3 3 2 3 3" xfId="26710" xr:uid="{3B4B86C4-E06A-4FEC-9498-9C140006F220}"/>
    <cellStyle name="20% - Accent1 3 4 3 3 2 3 3 2" xfId="26711" xr:uid="{0D442D65-E06D-4650-87AC-CAFCE7B125F9}"/>
    <cellStyle name="20% - Accent1 3 4 3 3 2 3 4" xfId="26712" xr:uid="{9475B85C-8EB6-41A2-AF17-86D398AF8B87}"/>
    <cellStyle name="20% - Accent1 3 4 3 3 2 4" xfId="26713" xr:uid="{B6435F8C-78D4-46DF-BA82-181323A30DC3}"/>
    <cellStyle name="20% - Accent1 3 4 3 3 2 4 2" xfId="26714" xr:uid="{A74C2601-8124-4703-B388-D36465CD0CC4}"/>
    <cellStyle name="20% - Accent1 3 4 3 3 2 4 2 2" xfId="26715" xr:uid="{2BBFA02A-B1DD-4EBC-A3BC-FCBC7DA477E3}"/>
    <cellStyle name="20% - Accent1 3 4 3 3 2 4 2 2 2" xfId="26716" xr:uid="{9370AA06-9614-43BE-9CA4-C2001E4A120D}"/>
    <cellStyle name="20% - Accent1 3 4 3 3 2 4 2 3" xfId="26717" xr:uid="{B537CE10-C47A-4C49-A236-D2E68DF92A76}"/>
    <cellStyle name="20% - Accent1 3 4 3 3 2 4 3" xfId="26718" xr:uid="{349EBA40-5163-45A1-B374-E1CB8BD02E07}"/>
    <cellStyle name="20% - Accent1 3 4 3 3 2 4 3 2" xfId="26719" xr:uid="{F34BE8E6-3651-40D6-8847-D90E58D9B3A6}"/>
    <cellStyle name="20% - Accent1 3 4 3 3 2 4 4" xfId="26720" xr:uid="{10677AF2-2AD4-4109-B0ED-8A7D0183E6E8}"/>
    <cellStyle name="20% - Accent1 3 4 3 3 2 5" xfId="26721" xr:uid="{3F66FEC7-9735-4329-B36F-F3EFFAD5D252}"/>
    <cellStyle name="20% - Accent1 3 4 3 3 2 5 2" xfId="26722" xr:uid="{1B4F9008-99DE-4004-A23D-AF7CF8A4D820}"/>
    <cellStyle name="20% - Accent1 3 4 3 3 2 5 2 2" xfId="26723" xr:uid="{9FA32A4D-501A-4C59-AF8D-36A05DF84A3A}"/>
    <cellStyle name="20% - Accent1 3 4 3 3 2 5 3" xfId="26724" xr:uid="{D5E60452-569F-4CC1-A5C3-968C062803E1}"/>
    <cellStyle name="20% - Accent1 3 4 3 3 2 6" xfId="26725" xr:uid="{FA1D4452-0750-44D0-965A-80D2CECF8FB2}"/>
    <cellStyle name="20% - Accent1 3 4 3 3 2 6 2" xfId="26726" xr:uid="{F66E6E8E-5790-4F78-ACB4-892400593597}"/>
    <cellStyle name="20% - Accent1 3 4 3 3 2 6 2 2" xfId="26727" xr:uid="{D3CA1B16-68C3-430D-B7C3-B8F2E0FDA85B}"/>
    <cellStyle name="20% - Accent1 3 4 3 3 2 6 3" xfId="26728" xr:uid="{FA801651-3DB8-4C68-B6B2-090FF2F8DC03}"/>
    <cellStyle name="20% - Accent1 3 4 3 3 2 7" xfId="26729" xr:uid="{094B9E37-D29B-42A0-BF9D-0ECBF6585601}"/>
    <cellStyle name="20% - Accent1 3 4 3 3 2 7 2" xfId="26730" xr:uid="{EA599A3F-ABB8-4EF0-B99E-39808516D14E}"/>
    <cellStyle name="20% - Accent1 3 4 3 3 2 8" xfId="26731" xr:uid="{9FCB738B-54D2-45A9-B232-D2202BE33006}"/>
    <cellStyle name="20% - Accent1 3 4 3 3 2 8 2" xfId="26732" xr:uid="{BDA7821B-002D-4061-BBB5-C2ECA8C2F161}"/>
    <cellStyle name="20% - Accent1 3 4 3 3 2 9" xfId="26733" xr:uid="{30A77CB8-D004-453B-BB00-67E5F8E6BF86}"/>
    <cellStyle name="20% - Accent1 3 4 3 3 3" xfId="26734" xr:uid="{140AF677-8DC6-49F8-AB5F-EEF1A149E9FB}"/>
    <cellStyle name="20% - Accent1 3 4 3 3 3 2" xfId="26735" xr:uid="{0685D4DD-FABC-4110-ADC3-9F6CC9DEA463}"/>
    <cellStyle name="20% - Accent1 3 4 3 3 3 2 2" xfId="26736" xr:uid="{35DC6441-F458-4D1E-893D-8139A58F16DD}"/>
    <cellStyle name="20% - Accent1 3 4 3 3 3 2 2 2" xfId="26737" xr:uid="{82531528-A6D2-4C87-B926-B0C941467FF4}"/>
    <cellStyle name="20% - Accent1 3 4 3 3 3 2 2 2 2" xfId="26738" xr:uid="{85D3FFB3-C2E0-41BD-8BE1-873BF04BC0B8}"/>
    <cellStyle name="20% - Accent1 3 4 3 3 3 2 2 3" xfId="26739" xr:uid="{72070066-13B3-4302-B2E6-D9233461D93D}"/>
    <cellStyle name="20% - Accent1 3 4 3 3 3 2 3" xfId="26740" xr:uid="{2DCF22EA-F2FF-4931-9890-21BF2409056A}"/>
    <cellStyle name="20% - Accent1 3 4 3 3 3 2 3 2" xfId="26741" xr:uid="{45E8CB2F-C22C-41C0-8C12-69688BD04098}"/>
    <cellStyle name="20% - Accent1 3 4 3 3 3 2 4" xfId="26742" xr:uid="{74A819BD-1DD3-4EA9-B177-F4FFE500DC7D}"/>
    <cellStyle name="20% - Accent1 3 4 3 3 3 3" xfId="26743" xr:uid="{5E5CF81D-63BE-4522-9CAC-93011AA60E19}"/>
    <cellStyle name="20% - Accent1 3 4 3 3 3 3 2" xfId="26744" xr:uid="{8D78A9FD-A26D-4939-BECA-E7C5C1FB01F0}"/>
    <cellStyle name="20% - Accent1 3 4 3 3 3 3 2 2" xfId="26745" xr:uid="{92257FF1-990F-4604-B91A-378AECB5AFA5}"/>
    <cellStyle name="20% - Accent1 3 4 3 3 3 3 2 2 2" xfId="26746" xr:uid="{63B0159F-065F-4FEA-A4F4-56DF285B5E8B}"/>
    <cellStyle name="20% - Accent1 3 4 3 3 3 3 2 3" xfId="26747" xr:uid="{CE5D9700-4716-4165-9FD3-535502A1D2E3}"/>
    <cellStyle name="20% - Accent1 3 4 3 3 3 3 3" xfId="26748" xr:uid="{7D780ACF-5505-4C4F-901D-3EA5AB5FBD7F}"/>
    <cellStyle name="20% - Accent1 3 4 3 3 3 3 3 2" xfId="26749" xr:uid="{A24FEBA0-FC2C-49C4-849E-BBF28475124C}"/>
    <cellStyle name="20% - Accent1 3 4 3 3 3 3 4" xfId="26750" xr:uid="{200559F3-2606-41A4-8317-AB0B83A14A4D}"/>
    <cellStyle name="20% - Accent1 3 4 3 3 3 4" xfId="26751" xr:uid="{1B9D7847-9134-4439-B9FD-7F99B234DEA1}"/>
    <cellStyle name="20% - Accent1 3 4 3 3 3 4 2" xfId="26752" xr:uid="{D6018466-AB39-4164-AEF4-E274E5E40435}"/>
    <cellStyle name="20% - Accent1 3 4 3 3 3 4 2 2" xfId="26753" xr:uid="{1668D8A7-1F64-4AD7-B2DB-07AA09540A51}"/>
    <cellStyle name="20% - Accent1 3 4 3 3 3 4 2 2 2" xfId="26754" xr:uid="{28549EB8-A2B7-438E-9F64-C93027998311}"/>
    <cellStyle name="20% - Accent1 3 4 3 3 3 4 2 3" xfId="26755" xr:uid="{A8EC4C58-529F-4694-9B7A-CF0A9DD068DF}"/>
    <cellStyle name="20% - Accent1 3 4 3 3 3 4 3" xfId="26756" xr:uid="{2813828D-B00B-4452-9BAF-3A3311FF7B36}"/>
    <cellStyle name="20% - Accent1 3 4 3 3 3 4 3 2" xfId="26757" xr:uid="{FA744E28-B8C9-4737-9655-7D3FE143FD2F}"/>
    <cellStyle name="20% - Accent1 3 4 3 3 3 4 4" xfId="26758" xr:uid="{BC662ADE-3CBB-43B3-B9B4-EAE7DA2773E6}"/>
    <cellStyle name="20% - Accent1 3 4 3 3 3 5" xfId="26759" xr:uid="{BE236619-0D9A-4CD6-BBF2-483CD53D8DA3}"/>
    <cellStyle name="20% - Accent1 3 4 3 3 3 5 2" xfId="26760" xr:uid="{08FA0B07-0CDC-4BDF-B2FA-25E1B14B18CE}"/>
    <cellStyle name="20% - Accent1 3 4 3 3 3 5 2 2" xfId="26761" xr:uid="{29AEBA79-77E1-44E4-8E47-F6FD66DA555D}"/>
    <cellStyle name="20% - Accent1 3 4 3 3 3 5 3" xfId="26762" xr:uid="{180591AF-CB97-4591-AFCF-DA16ED0E50C6}"/>
    <cellStyle name="20% - Accent1 3 4 3 3 3 6" xfId="26763" xr:uid="{56A9FCCA-0A92-43BA-A4BC-C6393119FC5A}"/>
    <cellStyle name="20% - Accent1 3 4 3 3 3 6 2" xfId="26764" xr:uid="{9A6752ED-3D3F-4821-8965-3389ED2A53B5}"/>
    <cellStyle name="20% - Accent1 3 4 3 3 3 6 2 2" xfId="26765" xr:uid="{52976F52-1962-4747-8104-5CB9B6049B6D}"/>
    <cellStyle name="20% - Accent1 3 4 3 3 3 6 3" xfId="26766" xr:uid="{4521C1FC-76C0-4C5B-A27B-ECCEA4C375DC}"/>
    <cellStyle name="20% - Accent1 3 4 3 3 3 7" xfId="26767" xr:uid="{08A09525-BD05-4BE7-83C4-DAA014B6CFED}"/>
    <cellStyle name="20% - Accent1 3 4 3 3 3 7 2" xfId="26768" xr:uid="{62D4724A-D65F-40F4-A746-E30E03A42AB3}"/>
    <cellStyle name="20% - Accent1 3 4 3 3 3 8" xfId="26769" xr:uid="{F27C3AD8-A0A4-4285-AB26-96185BCB1B72}"/>
    <cellStyle name="20% - Accent1 3 4 3 3 3 8 2" xfId="26770" xr:uid="{6369D998-A90C-4ADA-BCE1-36FFAC021669}"/>
    <cellStyle name="20% - Accent1 3 4 3 3 3 9" xfId="26771" xr:uid="{E9B3DF83-BD9B-4AE5-A58F-3957B1F63F57}"/>
    <cellStyle name="20% - Accent1 3 4 3 3 4" xfId="26772" xr:uid="{275C0CC3-D58B-403A-BE6E-178DA13D8F04}"/>
    <cellStyle name="20% - Accent1 3 4 3 3 4 2" xfId="26773" xr:uid="{57AB1422-2CB9-4450-9ACC-B2F5022DBC46}"/>
    <cellStyle name="20% - Accent1 3 4 3 3 4 2 2" xfId="26774" xr:uid="{901D1451-99E3-4E4F-82F9-234EEAAB8D04}"/>
    <cellStyle name="20% - Accent1 3 4 3 3 4 2 2 2" xfId="26775" xr:uid="{0BDC0735-E77F-4BF5-8471-70D374B094B9}"/>
    <cellStyle name="20% - Accent1 3 4 3 3 4 2 3" xfId="26776" xr:uid="{3F6A7351-9E44-439C-957A-E2AC56F04CF5}"/>
    <cellStyle name="20% - Accent1 3 4 3 3 4 3" xfId="26777" xr:uid="{4E00B772-3043-4C9F-B805-B409DA26F03F}"/>
    <cellStyle name="20% - Accent1 3 4 3 3 4 3 2" xfId="26778" xr:uid="{E2DCC4A8-841C-47F0-B4A4-ABC6408CD850}"/>
    <cellStyle name="20% - Accent1 3 4 3 3 4 4" xfId="26779" xr:uid="{DBE36396-72B0-4B6B-BB31-1DD468DC61CC}"/>
    <cellStyle name="20% - Accent1 3 4 3 3 5" xfId="26780" xr:uid="{7A2D6691-CB4B-4FF7-8F14-49EAA9D83343}"/>
    <cellStyle name="20% - Accent1 3 4 3 3 5 2" xfId="26781" xr:uid="{CE105CBB-AB40-4805-8FBC-5411EEBFB764}"/>
    <cellStyle name="20% - Accent1 3 4 3 3 5 2 2" xfId="26782" xr:uid="{F45B3AB9-5CE4-414F-8927-D68508B27632}"/>
    <cellStyle name="20% - Accent1 3 4 3 3 5 2 2 2" xfId="26783" xr:uid="{4E2E5CE6-FA12-4EED-BF2D-11FFA2380921}"/>
    <cellStyle name="20% - Accent1 3 4 3 3 5 2 3" xfId="26784" xr:uid="{E0E2DA39-5ADE-4CF0-9A69-6D051A54F580}"/>
    <cellStyle name="20% - Accent1 3 4 3 3 5 3" xfId="26785" xr:uid="{1C4BEE25-0A7C-4BEF-A536-4F10796AEAD4}"/>
    <cellStyle name="20% - Accent1 3 4 3 3 5 3 2" xfId="26786" xr:uid="{C35A8A0B-701D-4C80-8FFA-3AB4EF40A209}"/>
    <cellStyle name="20% - Accent1 3 4 3 3 5 4" xfId="26787" xr:uid="{B3577B9D-3D60-48F9-AE2E-87DD5A9F41DC}"/>
    <cellStyle name="20% - Accent1 3 4 3 3 6" xfId="26788" xr:uid="{9B203232-B3AA-4ECE-893C-736AE6BD8FE7}"/>
    <cellStyle name="20% - Accent1 3 4 3 3 6 2" xfId="26789" xr:uid="{38C24148-94FB-4E6E-8F67-89D8E9B06BE2}"/>
    <cellStyle name="20% - Accent1 3 4 3 3 6 2 2" xfId="26790" xr:uid="{46BBF0AE-69C3-44C6-B4A0-F242A437C599}"/>
    <cellStyle name="20% - Accent1 3 4 3 3 6 2 2 2" xfId="26791" xr:uid="{BE82DFD2-C0EA-4B42-AC25-ECE6DB294202}"/>
    <cellStyle name="20% - Accent1 3 4 3 3 6 2 3" xfId="26792" xr:uid="{B5C23335-6BD7-402C-9FCF-EA3725EEF2B2}"/>
    <cellStyle name="20% - Accent1 3 4 3 3 6 3" xfId="26793" xr:uid="{4A33C3E4-84EE-4AB1-B959-2E500FC669EF}"/>
    <cellStyle name="20% - Accent1 3 4 3 3 6 3 2" xfId="26794" xr:uid="{A25B1634-0369-4E15-B5B3-D3C24638FF5B}"/>
    <cellStyle name="20% - Accent1 3 4 3 3 6 4" xfId="26795" xr:uid="{AE731767-A3EC-468D-80D5-69B529200986}"/>
    <cellStyle name="20% - Accent1 3 4 3 3 7" xfId="26796" xr:uid="{79D006B3-B6E4-44F1-A2B0-58117B2368CF}"/>
    <cellStyle name="20% - Accent1 3 4 3 3 7 2" xfId="26797" xr:uid="{8E465ADB-1E49-43A1-A57D-780C051AA622}"/>
    <cellStyle name="20% - Accent1 3 4 3 3 7 2 2" xfId="26798" xr:uid="{8336E95B-06BD-4D89-8636-9C6BB85A352F}"/>
    <cellStyle name="20% - Accent1 3 4 3 3 7 3" xfId="26799" xr:uid="{EF4083C7-3947-47CA-9CA3-E18697DEAAFA}"/>
    <cellStyle name="20% - Accent1 3 4 3 3 8" xfId="26800" xr:uid="{5C941DE9-7DA5-456C-9303-68BCF732BCA2}"/>
    <cellStyle name="20% - Accent1 3 4 3 3 8 2" xfId="26801" xr:uid="{349EAEB2-F873-42FC-9CC0-C51B2678D411}"/>
    <cellStyle name="20% - Accent1 3 4 3 3 8 2 2" xfId="26802" xr:uid="{3EF06544-64FF-4535-98CB-327E8809FF47}"/>
    <cellStyle name="20% - Accent1 3 4 3 3 8 3" xfId="26803" xr:uid="{6C7D610E-726F-4CB3-A86B-7A7225BE6DA2}"/>
    <cellStyle name="20% - Accent1 3 4 3 3 9" xfId="26804" xr:uid="{8B7A3198-902E-47CD-8FD3-1F8418C396BA}"/>
    <cellStyle name="20% - Accent1 3 4 3 3 9 2" xfId="26805" xr:uid="{AD299DCE-3DF5-4B46-8058-ED2CD7E2D40B}"/>
    <cellStyle name="20% - Accent1 3 4 3 4" xfId="26806" xr:uid="{DD6BC756-B8BA-4200-AD82-EE6DA8328226}"/>
    <cellStyle name="20% - Accent1 3 4 3 4 10" xfId="26807" xr:uid="{F5F93E87-4EA4-4C65-9DA5-3C7B29F8784B}"/>
    <cellStyle name="20% - Accent1 3 4 3 4 10 2" xfId="26808" xr:uid="{594A3D12-CA55-4C94-91C9-723488D9094C}"/>
    <cellStyle name="20% - Accent1 3 4 3 4 11" xfId="26809" xr:uid="{129D439D-08D6-4AEE-AEE5-992E45064DDC}"/>
    <cellStyle name="20% - Accent1 3 4 3 4 2" xfId="26810" xr:uid="{963D1378-7EBF-40C8-B86D-FC24B60D1DC9}"/>
    <cellStyle name="20% - Accent1 3 4 3 4 2 2" xfId="26811" xr:uid="{D341A866-B59F-4ECA-82DC-7A222DD6346B}"/>
    <cellStyle name="20% - Accent1 3 4 3 4 2 2 2" xfId="26812" xr:uid="{6F290707-26FA-44BE-8D3D-B9E7D8C27257}"/>
    <cellStyle name="20% - Accent1 3 4 3 4 2 2 2 2" xfId="26813" xr:uid="{93209D0C-5F27-4001-9DDE-2832A673DD16}"/>
    <cellStyle name="20% - Accent1 3 4 3 4 2 2 2 2 2" xfId="26814" xr:uid="{0170D01B-4E5C-4B5B-8EEB-C2D332CBD3E5}"/>
    <cellStyle name="20% - Accent1 3 4 3 4 2 2 2 3" xfId="26815" xr:uid="{D5BAE37D-FEEB-4FEF-B76F-C343863295EC}"/>
    <cellStyle name="20% - Accent1 3 4 3 4 2 2 3" xfId="26816" xr:uid="{C2DD4DC4-78B2-4919-AFA7-A68CF376D236}"/>
    <cellStyle name="20% - Accent1 3 4 3 4 2 2 3 2" xfId="26817" xr:uid="{03F693A2-ECA5-4CDC-9F12-A1F63989FF4F}"/>
    <cellStyle name="20% - Accent1 3 4 3 4 2 2 4" xfId="26818" xr:uid="{2748B69A-463F-43CB-974A-9BCF11EB278E}"/>
    <cellStyle name="20% - Accent1 3 4 3 4 2 3" xfId="26819" xr:uid="{371AD85B-4497-4646-926F-D679C21F55D1}"/>
    <cellStyle name="20% - Accent1 3 4 3 4 2 3 2" xfId="26820" xr:uid="{303872EE-C906-405A-92BA-E00A7ED3590D}"/>
    <cellStyle name="20% - Accent1 3 4 3 4 2 3 2 2" xfId="26821" xr:uid="{1FE6C822-207D-49BB-A31C-A326935FE7DB}"/>
    <cellStyle name="20% - Accent1 3 4 3 4 2 3 2 2 2" xfId="26822" xr:uid="{06CD4697-A08D-4E0E-ABA1-E91BF7347B86}"/>
    <cellStyle name="20% - Accent1 3 4 3 4 2 3 2 3" xfId="26823" xr:uid="{45F91FD3-F8FD-4B2E-8D0B-36A9CFDCC0A6}"/>
    <cellStyle name="20% - Accent1 3 4 3 4 2 3 3" xfId="26824" xr:uid="{0B0F48D7-908B-44AA-89D8-317492D46D36}"/>
    <cellStyle name="20% - Accent1 3 4 3 4 2 3 3 2" xfId="26825" xr:uid="{615DBCA7-B6FE-436F-92A1-CF58C6F89263}"/>
    <cellStyle name="20% - Accent1 3 4 3 4 2 3 4" xfId="26826" xr:uid="{7BD76736-6C77-4E56-979D-7300BC3AAA58}"/>
    <cellStyle name="20% - Accent1 3 4 3 4 2 4" xfId="26827" xr:uid="{7AA169E5-31C7-47C7-B666-B7220241051E}"/>
    <cellStyle name="20% - Accent1 3 4 3 4 2 4 2" xfId="26828" xr:uid="{3BCB3BA7-02CA-409B-B23C-51505F7F9FC2}"/>
    <cellStyle name="20% - Accent1 3 4 3 4 2 4 2 2" xfId="26829" xr:uid="{B0FAB864-52E5-44A4-940D-BF757E7D2E72}"/>
    <cellStyle name="20% - Accent1 3 4 3 4 2 4 2 2 2" xfId="26830" xr:uid="{3DF00B86-6712-4B4E-9A71-ABA824959332}"/>
    <cellStyle name="20% - Accent1 3 4 3 4 2 4 2 3" xfId="26831" xr:uid="{139EF4DD-D55D-4C96-964A-EB81213DFD41}"/>
    <cellStyle name="20% - Accent1 3 4 3 4 2 4 3" xfId="26832" xr:uid="{4464F80F-F687-4F9F-8A43-12B74FFFC7DF}"/>
    <cellStyle name="20% - Accent1 3 4 3 4 2 4 3 2" xfId="26833" xr:uid="{555BEA00-3DC6-4023-AA9A-5723E6F04140}"/>
    <cellStyle name="20% - Accent1 3 4 3 4 2 4 4" xfId="26834" xr:uid="{8A9DA167-86E6-45AE-9637-CB0A681CA660}"/>
    <cellStyle name="20% - Accent1 3 4 3 4 2 5" xfId="26835" xr:uid="{E927C7A4-C336-4606-8970-B361E5C1C89E}"/>
    <cellStyle name="20% - Accent1 3 4 3 4 2 5 2" xfId="26836" xr:uid="{296A26DB-3D97-4C3E-A6D0-0AAEB1296D3D}"/>
    <cellStyle name="20% - Accent1 3 4 3 4 2 5 2 2" xfId="26837" xr:uid="{32DA6514-7F7E-4AF5-B6B4-D19A86DF4457}"/>
    <cellStyle name="20% - Accent1 3 4 3 4 2 5 3" xfId="26838" xr:uid="{76F1BF63-E597-44C9-81F4-D56D3A05625D}"/>
    <cellStyle name="20% - Accent1 3 4 3 4 2 6" xfId="26839" xr:uid="{896CA38A-A04A-476E-A7BC-A2AB84F18319}"/>
    <cellStyle name="20% - Accent1 3 4 3 4 2 6 2" xfId="26840" xr:uid="{A91AEF0F-4B2A-4BE8-A0E9-6796C5D921BF}"/>
    <cellStyle name="20% - Accent1 3 4 3 4 2 6 2 2" xfId="26841" xr:uid="{875263CA-68BF-4602-B975-D95C597A3E30}"/>
    <cellStyle name="20% - Accent1 3 4 3 4 2 6 3" xfId="26842" xr:uid="{EC1AFF65-7488-45EE-A67D-FD7B5F80E117}"/>
    <cellStyle name="20% - Accent1 3 4 3 4 2 7" xfId="26843" xr:uid="{DFC2EA51-5A69-4A1C-917F-8B935EC96310}"/>
    <cellStyle name="20% - Accent1 3 4 3 4 2 7 2" xfId="26844" xr:uid="{9A873431-E8E5-4CF8-AB23-5D6559998A6B}"/>
    <cellStyle name="20% - Accent1 3 4 3 4 2 8" xfId="26845" xr:uid="{975A31A7-18A2-4C2D-81C7-61D218C86246}"/>
    <cellStyle name="20% - Accent1 3 4 3 4 2 8 2" xfId="26846" xr:uid="{C1CAC16F-FB33-46B0-AD3D-643E4602989A}"/>
    <cellStyle name="20% - Accent1 3 4 3 4 2 9" xfId="26847" xr:uid="{819603CC-FD22-48E5-BE36-90114A6E2C3B}"/>
    <cellStyle name="20% - Accent1 3 4 3 4 3" xfId="26848" xr:uid="{A9F4FF38-028D-4501-B293-667A37F3204A}"/>
    <cellStyle name="20% - Accent1 3 4 3 4 3 2" xfId="26849" xr:uid="{48F4B5A1-2FDE-45E7-8457-104D7204C582}"/>
    <cellStyle name="20% - Accent1 3 4 3 4 3 2 2" xfId="26850" xr:uid="{404DD5FE-0F14-45E2-82A0-C66F35893991}"/>
    <cellStyle name="20% - Accent1 3 4 3 4 3 2 2 2" xfId="26851" xr:uid="{DA5E68B0-1A06-4B3A-ADAD-5A7169193C4B}"/>
    <cellStyle name="20% - Accent1 3 4 3 4 3 2 2 2 2" xfId="26852" xr:uid="{3149D978-5522-481E-BA3D-AFB7FED51AAD}"/>
    <cellStyle name="20% - Accent1 3 4 3 4 3 2 2 3" xfId="26853" xr:uid="{92A054FC-A6C2-4FFA-86E2-5F8C6241FE55}"/>
    <cellStyle name="20% - Accent1 3 4 3 4 3 2 3" xfId="26854" xr:uid="{F119CCA8-D921-4514-86B4-0968B04FE7E7}"/>
    <cellStyle name="20% - Accent1 3 4 3 4 3 2 3 2" xfId="26855" xr:uid="{9022152A-C70F-4942-9483-8FD33DABB76B}"/>
    <cellStyle name="20% - Accent1 3 4 3 4 3 2 4" xfId="26856" xr:uid="{AE52C263-35B0-4631-94D8-B3C48AB73B89}"/>
    <cellStyle name="20% - Accent1 3 4 3 4 3 3" xfId="26857" xr:uid="{D03BB7E8-AB56-4BCB-8D13-D1B4E529BA35}"/>
    <cellStyle name="20% - Accent1 3 4 3 4 3 3 2" xfId="26858" xr:uid="{60EDBD4A-0185-41EC-972C-6A615DBAAD7E}"/>
    <cellStyle name="20% - Accent1 3 4 3 4 3 3 2 2" xfId="26859" xr:uid="{35E170CA-7F84-4D9B-B6F2-1ECB06B5E22B}"/>
    <cellStyle name="20% - Accent1 3 4 3 4 3 3 2 2 2" xfId="26860" xr:uid="{FA3BBA72-56C1-4B0F-B73D-D1F32BE961C1}"/>
    <cellStyle name="20% - Accent1 3 4 3 4 3 3 2 3" xfId="26861" xr:uid="{F03CBD8C-7896-40CC-810A-D8B08D207903}"/>
    <cellStyle name="20% - Accent1 3 4 3 4 3 3 3" xfId="26862" xr:uid="{2F92E382-E298-46FE-A929-87482ADC8767}"/>
    <cellStyle name="20% - Accent1 3 4 3 4 3 3 3 2" xfId="26863" xr:uid="{F1AB1711-28BC-48AC-8B91-5E3AB84F2A9C}"/>
    <cellStyle name="20% - Accent1 3 4 3 4 3 3 4" xfId="26864" xr:uid="{62836F6A-F11A-4EF5-8C46-A10B43221B5C}"/>
    <cellStyle name="20% - Accent1 3 4 3 4 3 4" xfId="26865" xr:uid="{295F289E-E725-4299-8ABE-CE29C95F3D40}"/>
    <cellStyle name="20% - Accent1 3 4 3 4 3 4 2" xfId="26866" xr:uid="{25B5B333-DF31-45AB-8AD9-425D38015B8C}"/>
    <cellStyle name="20% - Accent1 3 4 3 4 3 4 2 2" xfId="26867" xr:uid="{B9888F4F-F15F-48A6-8198-BDEEF3433D7D}"/>
    <cellStyle name="20% - Accent1 3 4 3 4 3 4 2 2 2" xfId="26868" xr:uid="{63B148D4-7CA7-4807-B878-DAF44F28C623}"/>
    <cellStyle name="20% - Accent1 3 4 3 4 3 4 2 3" xfId="26869" xr:uid="{48A9B7B5-FF7C-4D07-80D2-0715F7B443EA}"/>
    <cellStyle name="20% - Accent1 3 4 3 4 3 4 3" xfId="26870" xr:uid="{3CCD0DA4-DF65-4DE7-B4E5-AD363F90B7B7}"/>
    <cellStyle name="20% - Accent1 3 4 3 4 3 4 3 2" xfId="26871" xr:uid="{A3227F03-AB0E-4ABA-B404-3334472D0934}"/>
    <cellStyle name="20% - Accent1 3 4 3 4 3 4 4" xfId="26872" xr:uid="{BEFAA31B-EE9B-4BB9-AD58-938AC14F6BC1}"/>
    <cellStyle name="20% - Accent1 3 4 3 4 3 5" xfId="26873" xr:uid="{90A26263-449A-44C5-8DC0-08D35F657ACF}"/>
    <cellStyle name="20% - Accent1 3 4 3 4 3 5 2" xfId="26874" xr:uid="{31722718-8B4F-46AE-A5A1-977DD8C4A82F}"/>
    <cellStyle name="20% - Accent1 3 4 3 4 3 5 2 2" xfId="26875" xr:uid="{BBBBD782-1292-4917-B33E-309A2EA72D97}"/>
    <cellStyle name="20% - Accent1 3 4 3 4 3 5 3" xfId="26876" xr:uid="{B0BCA5A6-636A-4B6B-A56D-F3FFC4822C9B}"/>
    <cellStyle name="20% - Accent1 3 4 3 4 3 6" xfId="26877" xr:uid="{16BF715D-0A15-4F29-8948-FBCBCE76C95C}"/>
    <cellStyle name="20% - Accent1 3 4 3 4 3 6 2" xfId="26878" xr:uid="{AAC4F2F0-43A9-489C-9CB8-FA45B0778F15}"/>
    <cellStyle name="20% - Accent1 3 4 3 4 3 6 2 2" xfId="26879" xr:uid="{8004F4D0-351D-4297-A844-06AB94A4234A}"/>
    <cellStyle name="20% - Accent1 3 4 3 4 3 6 3" xfId="26880" xr:uid="{BCF908CF-3E1B-4133-AA18-502E713D941F}"/>
    <cellStyle name="20% - Accent1 3 4 3 4 3 7" xfId="26881" xr:uid="{4A279C0F-B450-4FA9-92E7-90257A42DD8F}"/>
    <cellStyle name="20% - Accent1 3 4 3 4 3 7 2" xfId="26882" xr:uid="{9ED9337A-68ED-499D-B946-64799C6B5863}"/>
    <cellStyle name="20% - Accent1 3 4 3 4 3 8" xfId="26883" xr:uid="{083F8B99-1EC7-477E-8B0C-92293BDDC350}"/>
    <cellStyle name="20% - Accent1 3 4 3 4 3 8 2" xfId="26884" xr:uid="{64B99FEF-B531-4BD5-9177-6903551366CA}"/>
    <cellStyle name="20% - Accent1 3 4 3 4 3 9" xfId="26885" xr:uid="{16D49C27-FB5D-4751-A4F1-A32D35EAAC42}"/>
    <cellStyle name="20% - Accent1 3 4 3 4 4" xfId="26886" xr:uid="{57B67D89-401E-40C0-A5F8-713868956B79}"/>
    <cellStyle name="20% - Accent1 3 4 3 4 4 2" xfId="26887" xr:uid="{CF143851-B572-4AFD-8C60-40686D718AE4}"/>
    <cellStyle name="20% - Accent1 3 4 3 4 4 2 2" xfId="26888" xr:uid="{7FFDBCAB-A167-4DA8-B8B3-881A73E1BEFA}"/>
    <cellStyle name="20% - Accent1 3 4 3 4 4 2 2 2" xfId="26889" xr:uid="{FF6D23DD-A499-4ECB-B4C9-D594AFB726CF}"/>
    <cellStyle name="20% - Accent1 3 4 3 4 4 2 3" xfId="26890" xr:uid="{630B38E0-AE0A-4CB7-9B81-5EFD64E2F919}"/>
    <cellStyle name="20% - Accent1 3 4 3 4 4 3" xfId="26891" xr:uid="{0FCB8806-BD41-45EF-9CCD-0204C83FD8B1}"/>
    <cellStyle name="20% - Accent1 3 4 3 4 4 3 2" xfId="26892" xr:uid="{45363C8B-CA7A-4863-A1B1-9B014AABE820}"/>
    <cellStyle name="20% - Accent1 3 4 3 4 4 4" xfId="26893" xr:uid="{6883E75F-A435-4E52-B6F5-B996C34834A5}"/>
    <cellStyle name="20% - Accent1 3 4 3 4 5" xfId="26894" xr:uid="{B49F57F3-5A23-495A-99B9-3AF1CE98AB20}"/>
    <cellStyle name="20% - Accent1 3 4 3 4 5 2" xfId="26895" xr:uid="{0F27FB43-61ED-4D87-9656-09ECA199E783}"/>
    <cellStyle name="20% - Accent1 3 4 3 4 5 2 2" xfId="26896" xr:uid="{B4D61966-61D2-46BC-8629-625A3C68BE1B}"/>
    <cellStyle name="20% - Accent1 3 4 3 4 5 2 2 2" xfId="26897" xr:uid="{517C1C72-BDBE-45DC-9614-5A1FFEF7D818}"/>
    <cellStyle name="20% - Accent1 3 4 3 4 5 2 3" xfId="26898" xr:uid="{FF940386-0D01-4DF8-9D3A-1DDD6374AB97}"/>
    <cellStyle name="20% - Accent1 3 4 3 4 5 3" xfId="26899" xr:uid="{51FBA3AD-10C0-4425-8DA3-FFAC87672187}"/>
    <cellStyle name="20% - Accent1 3 4 3 4 5 3 2" xfId="26900" xr:uid="{8C885A12-D760-416B-BEAB-2B553CB1062A}"/>
    <cellStyle name="20% - Accent1 3 4 3 4 5 4" xfId="26901" xr:uid="{598AB60F-838D-4CE7-BF49-6FC9F6DB593C}"/>
    <cellStyle name="20% - Accent1 3 4 3 4 6" xfId="26902" xr:uid="{53704580-0C7F-4CC8-B469-EA124EC70B8E}"/>
    <cellStyle name="20% - Accent1 3 4 3 4 6 2" xfId="26903" xr:uid="{634480FF-8D01-40E6-A608-9A6207D08236}"/>
    <cellStyle name="20% - Accent1 3 4 3 4 6 2 2" xfId="26904" xr:uid="{264D85B0-BB8D-498F-A887-B2D30E06B15F}"/>
    <cellStyle name="20% - Accent1 3 4 3 4 6 2 2 2" xfId="26905" xr:uid="{1C45DA25-3DF7-4AF9-A60B-D7D69BC9C920}"/>
    <cellStyle name="20% - Accent1 3 4 3 4 6 2 3" xfId="26906" xr:uid="{310CFCBF-9086-41A7-8B4A-02D7678CDC9C}"/>
    <cellStyle name="20% - Accent1 3 4 3 4 6 3" xfId="26907" xr:uid="{B1BC7B66-8F06-4CDC-908C-3005BC0C22DB}"/>
    <cellStyle name="20% - Accent1 3 4 3 4 6 3 2" xfId="26908" xr:uid="{29D1BB87-22EC-43BD-94CA-95471F7D5AD1}"/>
    <cellStyle name="20% - Accent1 3 4 3 4 6 4" xfId="26909" xr:uid="{0955F3CE-DE97-4E5E-9376-840CEC36C7FD}"/>
    <cellStyle name="20% - Accent1 3 4 3 4 7" xfId="26910" xr:uid="{4ACBC9D3-CD03-4377-AC98-1D35F10CFEA2}"/>
    <cellStyle name="20% - Accent1 3 4 3 4 7 2" xfId="26911" xr:uid="{89669E73-1599-4782-BC36-7976686C33B8}"/>
    <cellStyle name="20% - Accent1 3 4 3 4 7 2 2" xfId="26912" xr:uid="{28F226E0-2F5C-49CF-A18F-82279F994260}"/>
    <cellStyle name="20% - Accent1 3 4 3 4 7 3" xfId="26913" xr:uid="{AA1E0F75-0BB4-44D4-BA84-98DB8C13995A}"/>
    <cellStyle name="20% - Accent1 3 4 3 4 8" xfId="26914" xr:uid="{517C463A-203C-42CC-A640-9B16500E0509}"/>
    <cellStyle name="20% - Accent1 3 4 3 4 8 2" xfId="26915" xr:uid="{B6581A25-622F-49EE-97A5-467BB2D4B877}"/>
    <cellStyle name="20% - Accent1 3 4 3 4 8 2 2" xfId="26916" xr:uid="{79DFF9AC-DDBE-4EDF-AC0E-E9766E76B5D3}"/>
    <cellStyle name="20% - Accent1 3 4 3 4 8 3" xfId="26917" xr:uid="{10F2181B-C330-42FA-B9B7-1EE85563054A}"/>
    <cellStyle name="20% - Accent1 3 4 3 4 9" xfId="26918" xr:uid="{74AD6BC8-FBC6-4BCF-9F7A-E887CE6B760B}"/>
    <cellStyle name="20% - Accent1 3 4 3 4 9 2" xfId="26919" xr:uid="{49017134-1B0E-40EA-BE1C-4EBC9E779A69}"/>
    <cellStyle name="20% - Accent1 3 4 3 5" xfId="26920" xr:uid="{651A32AD-E154-44A1-87FB-47DE4B7DD028}"/>
    <cellStyle name="20% - Accent1 3 4 3 5 2" xfId="26921" xr:uid="{CF3C15A1-FA58-4AE8-944E-B3A2C9C67D0F}"/>
    <cellStyle name="20% - Accent1 3 4 3 5 2 2" xfId="26922" xr:uid="{220CBC4E-1FD9-4B05-8678-5A86561F0D26}"/>
    <cellStyle name="20% - Accent1 3 4 3 5 2 2 2" xfId="26923" xr:uid="{659CAD85-EFA5-4621-B8AD-8473C1D8CFFF}"/>
    <cellStyle name="20% - Accent1 3 4 3 5 2 2 2 2" xfId="26924" xr:uid="{06644C9E-2952-4B4B-A090-8AD3DECC3D9E}"/>
    <cellStyle name="20% - Accent1 3 4 3 5 2 2 3" xfId="26925" xr:uid="{E682141D-1DCB-4BEC-8290-CB776B80DA87}"/>
    <cellStyle name="20% - Accent1 3 4 3 5 2 3" xfId="26926" xr:uid="{66B79028-D4C0-419A-9669-822744A4A4AC}"/>
    <cellStyle name="20% - Accent1 3 4 3 5 2 3 2" xfId="26927" xr:uid="{01FBB4D1-0ECE-4435-93DF-0C1331351829}"/>
    <cellStyle name="20% - Accent1 3 4 3 5 2 4" xfId="26928" xr:uid="{A7A28765-B5CE-4F15-BF94-0A21DD6A4E48}"/>
    <cellStyle name="20% - Accent1 3 4 3 5 3" xfId="26929" xr:uid="{BD928E5C-CB3F-4DB6-9EE8-EF44889F8C50}"/>
    <cellStyle name="20% - Accent1 3 4 3 5 3 2" xfId="26930" xr:uid="{3382D603-AA24-42B2-A415-6EFD5EBDB9E0}"/>
    <cellStyle name="20% - Accent1 3 4 3 5 3 2 2" xfId="26931" xr:uid="{E2875041-73F2-4B80-9BE0-05FABAE23A1A}"/>
    <cellStyle name="20% - Accent1 3 4 3 5 3 2 2 2" xfId="26932" xr:uid="{EDD6B1AE-089C-4866-9686-7E792E10753F}"/>
    <cellStyle name="20% - Accent1 3 4 3 5 3 2 3" xfId="26933" xr:uid="{FF99CAA1-5C5F-4D0E-A06F-701A4D6AFA3A}"/>
    <cellStyle name="20% - Accent1 3 4 3 5 3 3" xfId="26934" xr:uid="{B154DFAB-8053-428E-AA0D-105FE97BF3D9}"/>
    <cellStyle name="20% - Accent1 3 4 3 5 3 3 2" xfId="26935" xr:uid="{462FA56C-E788-4341-9947-F955CFBE72FC}"/>
    <cellStyle name="20% - Accent1 3 4 3 5 3 4" xfId="26936" xr:uid="{CE52C7F6-DB6B-47D5-AFEA-9175A65F3BF0}"/>
    <cellStyle name="20% - Accent1 3 4 3 5 4" xfId="26937" xr:uid="{16E42A15-4F9C-4CDF-AFC9-6BA58736382C}"/>
    <cellStyle name="20% - Accent1 3 4 3 5 4 2" xfId="26938" xr:uid="{DA75A255-6A90-4663-A35F-50A38C2DB76C}"/>
    <cellStyle name="20% - Accent1 3 4 3 5 4 2 2" xfId="26939" xr:uid="{0F5BECD1-C529-4847-9D52-DD3514569231}"/>
    <cellStyle name="20% - Accent1 3 4 3 5 4 2 2 2" xfId="26940" xr:uid="{F064239C-EF70-4986-B65C-AB5C4AC22CF5}"/>
    <cellStyle name="20% - Accent1 3 4 3 5 4 2 3" xfId="26941" xr:uid="{FE1928BB-1EB8-4139-B9B3-245DDF605FC0}"/>
    <cellStyle name="20% - Accent1 3 4 3 5 4 3" xfId="26942" xr:uid="{202675E2-2157-42E6-8BA8-757B25F84306}"/>
    <cellStyle name="20% - Accent1 3 4 3 5 4 3 2" xfId="26943" xr:uid="{670EBDEA-70C8-4E5A-B59B-1D8D18DD0E83}"/>
    <cellStyle name="20% - Accent1 3 4 3 5 4 4" xfId="26944" xr:uid="{8014E623-2626-4D7C-8F68-26DE41861E17}"/>
    <cellStyle name="20% - Accent1 3 4 3 5 5" xfId="26945" xr:uid="{5CF0A93C-1BD2-4726-AC5B-E17405916E9C}"/>
    <cellStyle name="20% - Accent1 3 4 3 5 5 2" xfId="26946" xr:uid="{9B2F9716-8C89-44F6-90B3-79164B38224D}"/>
    <cellStyle name="20% - Accent1 3 4 3 5 5 2 2" xfId="26947" xr:uid="{28D77524-B897-447E-87FC-419B7D711C93}"/>
    <cellStyle name="20% - Accent1 3 4 3 5 5 3" xfId="26948" xr:uid="{AEB4FB57-6DF1-4516-8414-11FE43C65544}"/>
    <cellStyle name="20% - Accent1 3 4 3 5 6" xfId="26949" xr:uid="{4E63089B-2E6E-417F-BA36-3B3C83861A9B}"/>
    <cellStyle name="20% - Accent1 3 4 3 5 6 2" xfId="26950" xr:uid="{4A6217F5-D344-4B27-B1CE-5DCA0F82B5FB}"/>
    <cellStyle name="20% - Accent1 3 4 3 5 6 2 2" xfId="26951" xr:uid="{0BF87311-2E09-4285-8EA6-5D5BDC228CF0}"/>
    <cellStyle name="20% - Accent1 3 4 3 5 6 3" xfId="26952" xr:uid="{CEA4DCC3-A644-4564-99F1-134DE826B354}"/>
    <cellStyle name="20% - Accent1 3 4 3 5 7" xfId="26953" xr:uid="{BB0E7461-D839-45CD-A965-7C7C00E9EBDB}"/>
    <cellStyle name="20% - Accent1 3 4 3 5 7 2" xfId="26954" xr:uid="{0E4B1765-BAC8-4798-B42D-7BC5AD99D2E5}"/>
    <cellStyle name="20% - Accent1 3 4 3 5 8" xfId="26955" xr:uid="{6190D337-B1C4-40A1-991C-1FEF411095F4}"/>
    <cellStyle name="20% - Accent1 3 4 3 5 8 2" xfId="26956" xr:uid="{66DFCC6C-0141-4EB8-9AF9-F3F37E1B74D9}"/>
    <cellStyle name="20% - Accent1 3 4 3 5 9" xfId="26957" xr:uid="{8104ACBE-1FD3-487F-BD13-8BE105EF8B94}"/>
    <cellStyle name="20% - Accent1 3 4 3 6" xfId="26958" xr:uid="{51A42586-51F5-46D3-AB07-6E011CCBC9BE}"/>
    <cellStyle name="20% - Accent1 3 4 3 6 2" xfId="26959" xr:uid="{123E2C42-F1D8-473A-8CDA-CB672DFABDBD}"/>
    <cellStyle name="20% - Accent1 3 4 3 6 2 2" xfId="26960" xr:uid="{C0F87FDE-5D2C-478A-BE29-9113083DB67A}"/>
    <cellStyle name="20% - Accent1 3 4 3 6 2 2 2" xfId="26961" xr:uid="{DAA8717C-2ADB-41BE-9CA8-243AB7BE8701}"/>
    <cellStyle name="20% - Accent1 3 4 3 6 2 2 2 2" xfId="26962" xr:uid="{1DFC4E59-BD48-470C-B48B-C362B29B2A18}"/>
    <cellStyle name="20% - Accent1 3 4 3 6 2 2 3" xfId="26963" xr:uid="{843FC824-A0DA-4E65-839C-55B6D2BCC7A2}"/>
    <cellStyle name="20% - Accent1 3 4 3 6 2 3" xfId="26964" xr:uid="{5196952E-EF83-4AFD-8BA3-47F7B21A6D3B}"/>
    <cellStyle name="20% - Accent1 3 4 3 6 2 3 2" xfId="26965" xr:uid="{CD65FF61-E2F1-42C1-88A0-92DE5AEB5900}"/>
    <cellStyle name="20% - Accent1 3 4 3 6 2 4" xfId="26966" xr:uid="{F7691673-7F97-4C75-9502-3FBC17E0F94C}"/>
    <cellStyle name="20% - Accent1 3 4 3 6 3" xfId="26967" xr:uid="{5CA4A1EC-9F38-496D-9CBD-2CF44820236D}"/>
    <cellStyle name="20% - Accent1 3 4 3 6 3 2" xfId="26968" xr:uid="{4D210833-0DC8-4DAC-8904-EEFA66192130}"/>
    <cellStyle name="20% - Accent1 3 4 3 6 3 2 2" xfId="26969" xr:uid="{E1C0D550-17F7-48B3-9509-619C21A4773B}"/>
    <cellStyle name="20% - Accent1 3 4 3 6 3 2 2 2" xfId="26970" xr:uid="{8BD7295C-2BD1-4447-B120-926FE7D85A54}"/>
    <cellStyle name="20% - Accent1 3 4 3 6 3 2 3" xfId="26971" xr:uid="{828D7722-0E34-4DC3-B98F-93504DA77DAB}"/>
    <cellStyle name="20% - Accent1 3 4 3 6 3 3" xfId="26972" xr:uid="{7449A1EC-F7E0-412A-97A6-326355C2D4FA}"/>
    <cellStyle name="20% - Accent1 3 4 3 6 3 3 2" xfId="26973" xr:uid="{F0F3F16C-B3FB-46F4-A382-654C1916799F}"/>
    <cellStyle name="20% - Accent1 3 4 3 6 3 4" xfId="26974" xr:uid="{11B8B11B-A6C5-4473-AA7A-D863C0BE3911}"/>
    <cellStyle name="20% - Accent1 3 4 3 6 4" xfId="26975" xr:uid="{01991398-AAC6-4514-93F2-105CC525F6FD}"/>
    <cellStyle name="20% - Accent1 3 4 3 6 4 2" xfId="26976" xr:uid="{1059DDE2-8E6B-440B-84D2-6EDF9F563AFA}"/>
    <cellStyle name="20% - Accent1 3 4 3 6 4 2 2" xfId="26977" xr:uid="{DC925A12-13E4-44A8-9E41-C581A44A39A8}"/>
    <cellStyle name="20% - Accent1 3 4 3 6 4 2 2 2" xfId="26978" xr:uid="{89129D9E-F294-41CC-AD36-395F63B070EA}"/>
    <cellStyle name="20% - Accent1 3 4 3 6 4 2 3" xfId="26979" xr:uid="{A4ACF274-C4CF-45A2-96DA-9A1DF7DE62E4}"/>
    <cellStyle name="20% - Accent1 3 4 3 6 4 3" xfId="26980" xr:uid="{7F54C7FA-72E5-4070-9D9A-99BE2E2539E0}"/>
    <cellStyle name="20% - Accent1 3 4 3 6 4 3 2" xfId="26981" xr:uid="{6B491D7E-8441-4855-B5E8-5BE1DC8BEF23}"/>
    <cellStyle name="20% - Accent1 3 4 3 6 4 4" xfId="26982" xr:uid="{0678B60B-EAFE-4053-AE49-F1B7D3953380}"/>
    <cellStyle name="20% - Accent1 3 4 3 6 5" xfId="26983" xr:uid="{B6D16B5B-5107-41C0-A7C4-FBCFE8DD5A70}"/>
    <cellStyle name="20% - Accent1 3 4 3 6 5 2" xfId="26984" xr:uid="{BFC87DB7-4E42-4018-8191-47D1CACAF164}"/>
    <cellStyle name="20% - Accent1 3 4 3 6 5 2 2" xfId="26985" xr:uid="{4FB689C6-CF2A-4A39-8280-8297600CCE34}"/>
    <cellStyle name="20% - Accent1 3 4 3 6 5 3" xfId="26986" xr:uid="{060F735C-A3BE-49DE-8C59-C7397CF54C42}"/>
    <cellStyle name="20% - Accent1 3 4 3 6 6" xfId="26987" xr:uid="{42308C9A-9EF6-4BEF-A8CB-EA8C2D40C93A}"/>
    <cellStyle name="20% - Accent1 3 4 3 6 6 2" xfId="26988" xr:uid="{078EB106-B50C-4CA2-8A49-E22D0AC0C457}"/>
    <cellStyle name="20% - Accent1 3 4 3 6 6 2 2" xfId="26989" xr:uid="{A1D0EE15-4C36-4717-AE7F-53722C75FA7A}"/>
    <cellStyle name="20% - Accent1 3 4 3 6 6 3" xfId="26990" xr:uid="{D1772463-E4B9-4F36-AF3E-1631348ED91C}"/>
    <cellStyle name="20% - Accent1 3 4 3 6 7" xfId="26991" xr:uid="{748A9AEF-9B47-4065-9427-D806593AAC27}"/>
    <cellStyle name="20% - Accent1 3 4 3 6 7 2" xfId="26992" xr:uid="{AAA92239-298C-4045-893B-DF1351D5EC1F}"/>
    <cellStyle name="20% - Accent1 3 4 3 6 8" xfId="26993" xr:uid="{8A30EB1B-398B-4961-AA4C-70F558DD1CB1}"/>
    <cellStyle name="20% - Accent1 3 4 3 6 8 2" xfId="26994" xr:uid="{EEFFA526-5753-4CA8-9C33-879D5E8C36DD}"/>
    <cellStyle name="20% - Accent1 3 4 3 6 9" xfId="26995" xr:uid="{4DF531B5-EFF5-4AF1-8447-67EFFEC2B71E}"/>
    <cellStyle name="20% - Accent1 3 4 3 7" xfId="26996" xr:uid="{D0EAD4AA-8FCB-4770-88F6-5C007A14E7E6}"/>
    <cellStyle name="20% - Accent1 3 4 3 7 2" xfId="26997" xr:uid="{4F359B34-59DE-49EA-9B4A-B494C09B4DF5}"/>
    <cellStyle name="20% - Accent1 3 4 3 7 2 2" xfId="26998" xr:uid="{99C8DD45-5373-4767-8642-AB41D7641EA3}"/>
    <cellStyle name="20% - Accent1 3 4 3 7 2 2 2" xfId="26999" xr:uid="{18873C0F-2BAE-478D-AB02-B8720FF8D7D0}"/>
    <cellStyle name="20% - Accent1 3 4 3 7 2 3" xfId="27000" xr:uid="{D59008EC-6955-4642-8EB3-ECBC0BD771E7}"/>
    <cellStyle name="20% - Accent1 3 4 3 7 3" xfId="27001" xr:uid="{8CE5034E-F762-4B6B-9779-F81E6456EC6E}"/>
    <cellStyle name="20% - Accent1 3 4 3 7 3 2" xfId="27002" xr:uid="{36F110A9-8AA5-4C84-A9B0-A26E1A42C8AE}"/>
    <cellStyle name="20% - Accent1 3 4 3 7 4" xfId="27003" xr:uid="{018F6399-CB20-44E3-9AE9-775CA83E73C7}"/>
    <cellStyle name="20% - Accent1 3 4 3 8" xfId="27004" xr:uid="{A112CB5A-6329-4E65-B7CB-124436D83587}"/>
    <cellStyle name="20% - Accent1 3 4 3 8 2" xfId="27005" xr:uid="{0D324488-6F96-4220-A2D0-26EDFFC43110}"/>
    <cellStyle name="20% - Accent1 3 4 3 8 2 2" xfId="27006" xr:uid="{826027A9-74C9-4F73-AA14-55DB797E6F68}"/>
    <cellStyle name="20% - Accent1 3 4 3 8 2 2 2" xfId="27007" xr:uid="{D50E98AD-5360-4764-B01C-815546AA6BEC}"/>
    <cellStyle name="20% - Accent1 3 4 3 8 2 3" xfId="27008" xr:uid="{7725032B-75A0-4352-8C49-43E9E749F96C}"/>
    <cellStyle name="20% - Accent1 3 4 3 8 3" xfId="27009" xr:uid="{B97944DA-EB7C-4A32-9A97-2B78F1191FA8}"/>
    <cellStyle name="20% - Accent1 3 4 3 8 3 2" xfId="27010" xr:uid="{ACC9AAEB-DACE-4D67-B7D9-57DD0B5E6C35}"/>
    <cellStyle name="20% - Accent1 3 4 3 8 4" xfId="27011" xr:uid="{B35636D5-8FB4-4BAF-8102-AC2044130D40}"/>
    <cellStyle name="20% - Accent1 3 4 3 9" xfId="27012" xr:uid="{EAAA227B-69C6-41E2-B50C-70F11F2D81C4}"/>
    <cellStyle name="20% - Accent1 3 4 3 9 2" xfId="27013" xr:uid="{0A9590B7-DDD6-4B05-935F-D220BE2C1439}"/>
    <cellStyle name="20% - Accent1 3 4 3 9 2 2" xfId="27014" xr:uid="{F13BAAB9-5596-4E4F-977C-E5937A9A8CEF}"/>
    <cellStyle name="20% - Accent1 3 4 3 9 2 2 2" xfId="27015" xr:uid="{433A9521-4983-4FE3-A3B6-C8964C25FA55}"/>
    <cellStyle name="20% - Accent1 3 4 3 9 2 3" xfId="27016" xr:uid="{94B234B7-AF40-435F-8435-A1A818278CE5}"/>
    <cellStyle name="20% - Accent1 3 4 3 9 3" xfId="27017" xr:uid="{25E23BCB-8BFB-4531-9C0C-5EEFC2759D90}"/>
    <cellStyle name="20% - Accent1 3 4 3 9 3 2" xfId="27018" xr:uid="{20E9AC60-3D39-434C-B181-223E9E3962E0}"/>
    <cellStyle name="20% - Accent1 3 4 3 9 4" xfId="27019" xr:uid="{2EA02B51-552E-487D-86EA-F05617C9A0BE}"/>
    <cellStyle name="20% - Accent1 3 4 4" xfId="27020" xr:uid="{E62AA0E4-4416-45AD-823E-237DA85912B2}"/>
    <cellStyle name="20% - Accent1 3 4 4 10" xfId="27021" xr:uid="{D4A1A228-FB5D-4D59-893B-17D2E2A8F850}"/>
    <cellStyle name="20% - Accent1 3 4 4 10 2" xfId="27022" xr:uid="{2E8D1F21-87EA-4F8D-A86A-C9E36C6601A6}"/>
    <cellStyle name="20% - Accent1 3 4 4 11" xfId="27023" xr:uid="{654EEA38-7F19-4E1D-851F-74B1D118A327}"/>
    <cellStyle name="20% - Accent1 3 4 4 2" xfId="27024" xr:uid="{BAE7CFD9-0467-4635-90DC-9C7D4235BF63}"/>
    <cellStyle name="20% - Accent1 3 4 4 2 2" xfId="27025" xr:uid="{B0E53EF7-65BA-4D0A-9658-77BFC0F9A243}"/>
    <cellStyle name="20% - Accent1 3 4 4 2 2 2" xfId="27026" xr:uid="{63B384F1-8CF3-432B-9C5D-AEC2283F2578}"/>
    <cellStyle name="20% - Accent1 3 4 4 2 2 2 2" xfId="27027" xr:uid="{72ED8B16-D4FC-4165-80C0-EC43110FF2CB}"/>
    <cellStyle name="20% - Accent1 3 4 4 2 2 2 2 2" xfId="27028" xr:uid="{5827650D-32D2-4CB1-8E59-79457E6D9823}"/>
    <cellStyle name="20% - Accent1 3 4 4 2 2 2 3" xfId="27029" xr:uid="{74813798-49AA-425F-81F6-6C1131B0E17A}"/>
    <cellStyle name="20% - Accent1 3 4 4 2 2 3" xfId="27030" xr:uid="{D2D7822C-E70C-43A7-9AEB-7CC84D2E2F84}"/>
    <cellStyle name="20% - Accent1 3 4 4 2 2 3 2" xfId="27031" xr:uid="{63C20D97-B805-4EA3-B6C9-2CC5EFDCD186}"/>
    <cellStyle name="20% - Accent1 3 4 4 2 2 4" xfId="27032" xr:uid="{28620CB9-BDEF-4A51-B8EA-55CC4F6EB609}"/>
    <cellStyle name="20% - Accent1 3 4 4 2 3" xfId="27033" xr:uid="{64C40F81-4630-4A10-916C-766809AA8455}"/>
    <cellStyle name="20% - Accent1 3 4 4 2 3 2" xfId="27034" xr:uid="{AAD6970B-E8F7-476D-8601-7DCC775F0D18}"/>
    <cellStyle name="20% - Accent1 3 4 4 2 3 2 2" xfId="27035" xr:uid="{7B4C40D9-45D3-4084-8DA8-F3DCB018DA49}"/>
    <cellStyle name="20% - Accent1 3 4 4 2 3 2 2 2" xfId="27036" xr:uid="{46EF010D-5DBD-44C2-A2BE-4185C4C1A36A}"/>
    <cellStyle name="20% - Accent1 3 4 4 2 3 2 3" xfId="27037" xr:uid="{91842EF0-CEE5-4105-BA98-5436D5FF82D2}"/>
    <cellStyle name="20% - Accent1 3 4 4 2 3 3" xfId="27038" xr:uid="{7FB2C10A-A8B1-4B8B-A466-7F3766AFC2BF}"/>
    <cellStyle name="20% - Accent1 3 4 4 2 3 3 2" xfId="27039" xr:uid="{B338C73D-9F3F-4B9B-A788-7727883AC1B8}"/>
    <cellStyle name="20% - Accent1 3 4 4 2 3 4" xfId="27040" xr:uid="{626155DB-B774-421E-B0AE-EC583640F3CA}"/>
    <cellStyle name="20% - Accent1 3 4 4 2 4" xfId="27041" xr:uid="{C0956BB4-E5BE-45E9-916B-895AC709D131}"/>
    <cellStyle name="20% - Accent1 3 4 4 2 4 2" xfId="27042" xr:uid="{B1E71FB1-D4CA-4E88-8F06-78FBAC7D88CF}"/>
    <cellStyle name="20% - Accent1 3 4 4 2 4 2 2" xfId="27043" xr:uid="{26CFF9FE-9674-4850-BE35-A57E3CE749BF}"/>
    <cellStyle name="20% - Accent1 3 4 4 2 4 2 2 2" xfId="27044" xr:uid="{A12743BF-81D4-45A9-AE42-288D10358EDD}"/>
    <cellStyle name="20% - Accent1 3 4 4 2 4 2 3" xfId="27045" xr:uid="{15F5AADD-07AA-48AD-9FC2-5D765D607A9B}"/>
    <cellStyle name="20% - Accent1 3 4 4 2 4 3" xfId="27046" xr:uid="{7C7339B7-99E6-4040-AC8E-238B7886ABA4}"/>
    <cellStyle name="20% - Accent1 3 4 4 2 4 3 2" xfId="27047" xr:uid="{FECB56A4-7C62-4DC8-9848-11A1B02EC10A}"/>
    <cellStyle name="20% - Accent1 3 4 4 2 4 4" xfId="27048" xr:uid="{EF5055BF-43BA-45FE-B423-8EC512FBF0E7}"/>
    <cellStyle name="20% - Accent1 3 4 4 2 5" xfId="27049" xr:uid="{2B856DB2-2888-4619-9214-6828B7795C0F}"/>
    <cellStyle name="20% - Accent1 3 4 4 2 5 2" xfId="27050" xr:uid="{64D4C752-E292-4AA8-B4F5-395C70C4B89D}"/>
    <cellStyle name="20% - Accent1 3 4 4 2 5 2 2" xfId="27051" xr:uid="{EB99D14A-02E6-4C1E-A7B9-54803936D7D8}"/>
    <cellStyle name="20% - Accent1 3 4 4 2 5 3" xfId="27052" xr:uid="{C5B87872-32DB-43A6-96C7-E850E0522EBD}"/>
    <cellStyle name="20% - Accent1 3 4 4 2 6" xfId="27053" xr:uid="{D96CB0E3-1FEC-48C5-8E23-9EC057333FEE}"/>
    <cellStyle name="20% - Accent1 3 4 4 2 6 2" xfId="27054" xr:uid="{D85B4569-D824-423A-B977-B30A396D86E5}"/>
    <cellStyle name="20% - Accent1 3 4 4 2 6 2 2" xfId="27055" xr:uid="{8D73FA1B-F94E-484D-AE6F-66696050DBEE}"/>
    <cellStyle name="20% - Accent1 3 4 4 2 6 3" xfId="27056" xr:uid="{E567BC23-6661-4215-AE86-B920FEC77780}"/>
    <cellStyle name="20% - Accent1 3 4 4 2 7" xfId="27057" xr:uid="{953E0D43-CF2E-4A84-A9FE-C1FB896A7A32}"/>
    <cellStyle name="20% - Accent1 3 4 4 2 7 2" xfId="27058" xr:uid="{390E1355-4D4A-4984-AAF4-34A86AB24D6A}"/>
    <cellStyle name="20% - Accent1 3 4 4 2 8" xfId="27059" xr:uid="{7620EE1F-CE14-46DD-A2BF-6F84A653D30F}"/>
    <cellStyle name="20% - Accent1 3 4 4 2 8 2" xfId="27060" xr:uid="{911E52DC-0649-4E63-957E-57A55650B402}"/>
    <cellStyle name="20% - Accent1 3 4 4 2 9" xfId="27061" xr:uid="{0D500240-D3B5-48FD-8234-BB4EF7B620FD}"/>
    <cellStyle name="20% - Accent1 3 4 4 3" xfId="27062" xr:uid="{091E71BF-D210-466F-9217-85D844326E3C}"/>
    <cellStyle name="20% - Accent1 3 4 4 3 2" xfId="27063" xr:uid="{31AC9114-7488-4F69-B898-C3359E9E09EB}"/>
    <cellStyle name="20% - Accent1 3 4 4 3 2 2" xfId="27064" xr:uid="{189FEC53-F1BB-4A2E-AC51-3F92DE7C452A}"/>
    <cellStyle name="20% - Accent1 3 4 4 3 2 2 2" xfId="27065" xr:uid="{59397B4E-4F1E-4EB5-AFD7-961C858B03A6}"/>
    <cellStyle name="20% - Accent1 3 4 4 3 2 2 2 2" xfId="27066" xr:uid="{B6E7D73E-7E79-4425-80FE-9CF43EC3F0B1}"/>
    <cellStyle name="20% - Accent1 3 4 4 3 2 2 3" xfId="27067" xr:uid="{268D287D-FDD4-4557-97B8-8908602D6DCD}"/>
    <cellStyle name="20% - Accent1 3 4 4 3 2 3" xfId="27068" xr:uid="{6FC84D28-1080-4B86-A072-32EEFB1D6143}"/>
    <cellStyle name="20% - Accent1 3 4 4 3 2 3 2" xfId="27069" xr:uid="{0474EE51-DC37-4DAB-A6E5-7D1E518FB440}"/>
    <cellStyle name="20% - Accent1 3 4 4 3 2 4" xfId="27070" xr:uid="{0AD38290-77C7-4D78-9163-2E5297F2F0DF}"/>
    <cellStyle name="20% - Accent1 3 4 4 3 3" xfId="27071" xr:uid="{47769FA2-C2B4-4DB4-A2DA-4BBDEC222785}"/>
    <cellStyle name="20% - Accent1 3 4 4 3 3 2" xfId="27072" xr:uid="{51B24272-149B-45BB-ACE7-6D63435420C6}"/>
    <cellStyle name="20% - Accent1 3 4 4 3 3 2 2" xfId="27073" xr:uid="{E6E28E7B-8A4F-4ABC-B172-BA66D1B53CB5}"/>
    <cellStyle name="20% - Accent1 3 4 4 3 3 2 2 2" xfId="27074" xr:uid="{8C679560-1CD4-4A67-B5CC-33B1B051D885}"/>
    <cellStyle name="20% - Accent1 3 4 4 3 3 2 3" xfId="27075" xr:uid="{9CB5EEF0-DA52-4FBE-A661-5F42C74A6DD6}"/>
    <cellStyle name="20% - Accent1 3 4 4 3 3 3" xfId="27076" xr:uid="{469CFF10-77ED-4114-A4CE-1604D9745E01}"/>
    <cellStyle name="20% - Accent1 3 4 4 3 3 3 2" xfId="27077" xr:uid="{180C4AC8-808F-4431-9EF1-B594ADB1920F}"/>
    <cellStyle name="20% - Accent1 3 4 4 3 3 4" xfId="27078" xr:uid="{23BC14F0-3173-4A95-841E-ACBEB80ECE4C}"/>
    <cellStyle name="20% - Accent1 3 4 4 3 4" xfId="27079" xr:uid="{D52A87CC-63AD-4BAF-A14B-958AC069DE03}"/>
    <cellStyle name="20% - Accent1 3 4 4 3 4 2" xfId="27080" xr:uid="{AFFA9532-097E-439A-9FCE-1BD213FEB6AC}"/>
    <cellStyle name="20% - Accent1 3 4 4 3 4 2 2" xfId="27081" xr:uid="{7A0CEDCD-FB20-4C4C-A671-53D940FB8255}"/>
    <cellStyle name="20% - Accent1 3 4 4 3 4 2 2 2" xfId="27082" xr:uid="{906EFD8C-0B3C-4DFA-8DDA-AC29B9582656}"/>
    <cellStyle name="20% - Accent1 3 4 4 3 4 2 3" xfId="27083" xr:uid="{BDA5F2E8-B2C9-44A1-B883-5A05459361C6}"/>
    <cellStyle name="20% - Accent1 3 4 4 3 4 3" xfId="27084" xr:uid="{D1A004D8-0170-4819-97E9-29D7852F9169}"/>
    <cellStyle name="20% - Accent1 3 4 4 3 4 3 2" xfId="27085" xr:uid="{13B8E79A-E777-44BB-A246-58AEB52CEB7B}"/>
    <cellStyle name="20% - Accent1 3 4 4 3 4 4" xfId="27086" xr:uid="{F96AA84C-F4DD-40A5-9EB8-9A977AAF1AE3}"/>
    <cellStyle name="20% - Accent1 3 4 4 3 5" xfId="27087" xr:uid="{0AA26CF2-7045-485E-AEB6-F30D54B229FF}"/>
    <cellStyle name="20% - Accent1 3 4 4 3 5 2" xfId="27088" xr:uid="{F0FE385A-10CB-4A25-A0CF-56290040B391}"/>
    <cellStyle name="20% - Accent1 3 4 4 3 5 2 2" xfId="27089" xr:uid="{44C0C1F4-5845-45E9-9A76-B1347463F5E3}"/>
    <cellStyle name="20% - Accent1 3 4 4 3 5 3" xfId="27090" xr:uid="{6D4C5AAF-83A0-4135-BBD3-D7EA0826C3EE}"/>
    <cellStyle name="20% - Accent1 3 4 4 3 6" xfId="27091" xr:uid="{974E6E77-08F0-4AD1-A59A-DAB8BFED5ABF}"/>
    <cellStyle name="20% - Accent1 3 4 4 3 6 2" xfId="27092" xr:uid="{57D3C4C3-E3B2-4C07-A16D-022CE108261F}"/>
    <cellStyle name="20% - Accent1 3 4 4 3 6 2 2" xfId="27093" xr:uid="{B179F0FF-84A5-40E5-B92E-FC380ACC854A}"/>
    <cellStyle name="20% - Accent1 3 4 4 3 6 3" xfId="27094" xr:uid="{3063F761-30D6-4572-941E-265503E71D89}"/>
    <cellStyle name="20% - Accent1 3 4 4 3 7" xfId="27095" xr:uid="{18EABBB3-3225-4FDC-834B-DDE521B6A36C}"/>
    <cellStyle name="20% - Accent1 3 4 4 3 7 2" xfId="27096" xr:uid="{FB323F11-404F-45E9-9D18-9A157131EC89}"/>
    <cellStyle name="20% - Accent1 3 4 4 3 8" xfId="27097" xr:uid="{3D4B1FAE-F284-4327-9E89-5C235588BEE3}"/>
    <cellStyle name="20% - Accent1 3 4 4 3 8 2" xfId="27098" xr:uid="{93A32D3F-1D0F-4244-8219-2B9E574F0082}"/>
    <cellStyle name="20% - Accent1 3 4 4 3 9" xfId="27099" xr:uid="{3F7A1828-918B-4107-BB78-9C6D4A122863}"/>
    <cellStyle name="20% - Accent1 3 4 4 4" xfId="27100" xr:uid="{852C84C6-47DE-4396-9551-70A3BC1D14CE}"/>
    <cellStyle name="20% - Accent1 3 4 4 4 2" xfId="27101" xr:uid="{FC66BFB5-1227-4EF4-928F-1DCE806A8289}"/>
    <cellStyle name="20% - Accent1 3 4 4 4 2 2" xfId="27102" xr:uid="{81B67254-5055-47B3-AC61-0ADFE80C7AF6}"/>
    <cellStyle name="20% - Accent1 3 4 4 4 2 2 2" xfId="27103" xr:uid="{6F79293C-7A60-4CE9-98DC-9C4B4F58ED6E}"/>
    <cellStyle name="20% - Accent1 3 4 4 4 2 3" xfId="27104" xr:uid="{C821843A-9BA5-420B-B79E-AFAED25F2D46}"/>
    <cellStyle name="20% - Accent1 3 4 4 4 3" xfId="27105" xr:uid="{B64C9D66-A2F3-4AAD-87E4-E59CA08A7F61}"/>
    <cellStyle name="20% - Accent1 3 4 4 4 3 2" xfId="27106" xr:uid="{92003AC2-684C-4D1B-B5BC-F5C8A6138750}"/>
    <cellStyle name="20% - Accent1 3 4 4 4 4" xfId="27107" xr:uid="{E80A8D62-987E-4AD9-99F0-0D9DD3A5EBED}"/>
    <cellStyle name="20% - Accent1 3 4 4 5" xfId="27108" xr:uid="{A61E4542-21F8-4B2A-A1A9-EE8E8AAAEC92}"/>
    <cellStyle name="20% - Accent1 3 4 4 5 2" xfId="27109" xr:uid="{5FB6D73C-E9DD-4AFF-8DBB-C9B2DE4D17C3}"/>
    <cellStyle name="20% - Accent1 3 4 4 5 2 2" xfId="27110" xr:uid="{107B85BF-9DA0-44D9-B6C1-056084E56D58}"/>
    <cellStyle name="20% - Accent1 3 4 4 5 2 2 2" xfId="27111" xr:uid="{A88EA951-57F5-4B9F-8800-6EC4D4345C09}"/>
    <cellStyle name="20% - Accent1 3 4 4 5 2 3" xfId="27112" xr:uid="{5256807C-88CC-4919-8DBE-D84B7174B62C}"/>
    <cellStyle name="20% - Accent1 3 4 4 5 3" xfId="27113" xr:uid="{081D8224-55D4-4A30-81FF-A7A28A38554D}"/>
    <cellStyle name="20% - Accent1 3 4 4 5 3 2" xfId="27114" xr:uid="{3788E8CF-2526-4453-9255-83AA388E4C59}"/>
    <cellStyle name="20% - Accent1 3 4 4 5 4" xfId="27115" xr:uid="{E7E17DE0-C287-4A1A-A66C-A7AEBB8B9AC6}"/>
    <cellStyle name="20% - Accent1 3 4 4 6" xfId="27116" xr:uid="{BA62D1A0-52D1-40BF-B512-12BA6CCD86AB}"/>
    <cellStyle name="20% - Accent1 3 4 4 6 2" xfId="27117" xr:uid="{E57A202B-86B7-4FAF-9C69-5D2D9B68106E}"/>
    <cellStyle name="20% - Accent1 3 4 4 6 2 2" xfId="27118" xr:uid="{F718E39D-06BE-41B3-8A78-2EC016B12F36}"/>
    <cellStyle name="20% - Accent1 3 4 4 6 2 2 2" xfId="27119" xr:uid="{A2C225A6-9B72-4014-BA98-8B04583B9AA9}"/>
    <cellStyle name="20% - Accent1 3 4 4 6 2 3" xfId="27120" xr:uid="{8AAF6228-240B-4705-B9FD-077D103E0335}"/>
    <cellStyle name="20% - Accent1 3 4 4 6 3" xfId="27121" xr:uid="{715CA945-64E1-4D88-BB84-B91C762D1334}"/>
    <cellStyle name="20% - Accent1 3 4 4 6 3 2" xfId="27122" xr:uid="{A48DA318-3B0E-44C3-A7F5-EA50131F44D7}"/>
    <cellStyle name="20% - Accent1 3 4 4 6 4" xfId="27123" xr:uid="{7CE66216-806E-498D-A417-EA4E0C915129}"/>
    <cellStyle name="20% - Accent1 3 4 4 7" xfId="27124" xr:uid="{5CF94CE2-5209-4B8F-B986-6E96313B1649}"/>
    <cellStyle name="20% - Accent1 3 4 4 7 2" xfId="27125" xr:uid="{01DE2357-DAD1-4FD2-84AF-199BC8D75EED}"/>
    <cellStyle name="20% - Accent1 3 4 4 7 2 2" xfId="27126" xr:uid="{452ACEE3-241E-4816-B20E-6BD9C9E6E7EA}"/>
    <cellStyle name="20% - Accent1 3 4 4 7 3" xfId="27127" xr:uid="{4D855A25-0F4D-4899-AA08-DF25965A25CA}"/>
    <cellStyle name="20% - Accent1 3 4 4 8" xfId="27128" xr:uid="{E4CB686B-C41C-4ED9-B051-64B4A93C8624}"/>
    <cellStyle name="20% - Accent1 3 4 4 8 2" xfId="27129" xr:uid="{E3141710-A07F-41EB-897F-8996FBFD8279}"/>
    <cellStyle name="20% - Accent1 3 4 4 8 2 2" xfId="27130" xr:uid="{8FFEBCC6-EABD-4570-82D8-7F968DAEA243}"/>
    <cellStyle name="20% - Accent1 3 4 4 8 3" xfId="27131" xr:uid="{4248E063-C9EE-497D-8B9A-64DDD4E5DCF8}"/>
    <cellStyle name="20% - Accent1 3 4 4 9" xfId="27132" xr:uid="{79C74D9C-332E-428D-8168-773ECD08EBFD}"/>
    <cellStyle name="20% - Accent1 3 4 4 9 2" xfId="27133" xr:uid="{E7EDF3EA-919E-4763-9507-00D801938E1C}"/>
    <cellStyle name="20% - Accent1 3 4 5" xfId="27134" xr:uid="{38AF77C5-2F8D-483B-9F63-D8D79E752670}"/>
    <cellStyle name="20% - Accent1 3 4 5 10" xfId="27135" xr:uid="{E7067742-307A-4215-9A9A-255E4713B270}"/>
    <cellStyle name="20% - Accent1 3 4 5 10 2" xfId="27136" xr:uid="{FA78938B-98BF-43B7-AA48-97A11BE6868D}"/>
    <cellStyle name="20% - Accent1 3 4 5 11" xfId="27137" xr:uid="{81A9FBA0-BEED-49F8-A978-B3E593BFF01B}"/>
    <cellStyle name="20% - Accent1 3 4 5 2" xfId="27138" xr:uid="{B895A184-6E20-4934-91DE-3490AB605C22}"/>
    <cellStyle name="20% - Accent1 3 4 5 2 2" xfId="27139" xr:uid="{BA058DED-E25B-4249-8D0F-9035CE2E0D43}"/>
    <cellStyle name="20% - Accent1 3 4 5 2 2 2" xfId="27140" xr:uid="{05E9F997-2629-45B4-BA0B-C845CCB33AEB}"/>
    <cellStyle name="20% - Accent1 3 4 5 2 2 2 2" xfId="27141" xr:uid="{0911D3E6-12FC-4BB9-A74B-67ED1B16FF32}"/>
    <cellStyle name="20% - Accent1 3 4 5 2 2 2 2 2" xfId="27142" xr:uid="{32E559CC-9750-497B-B300-C03B0A23E7FB}"/>
    <cellStyle name="20% - Accent1 3 4 5 2 2 2 3" xfId="27143" xr:uid="{C6EDF396-E046-40A9-84D0-FB13DD2FFC63}"/>
    <cellStyle name="20% - Accent1 3 4 5 2 2 3" xfId="27144" xr:uid="{122F99BB-F99B-4FB4-9FD5-DACB3108C34B}"/>
    <cellStyle name="20% - Accent1 3 4 5 2 2 3 2" xfId="27145" xr:uid="{A222A47B-CE59-42AD-91E8-6599CA24B35B}"/>
    <cellStyle name="20% - Accent1 3 4 5 2 2 4" xfId="27146" xr:uid="{BF36F4EB-20AF-47B7-AA16-5633E30459E2}"/>
    <cellStyle name="20% - Accent1 3 4 5 2 3" xfId="27147" xr:uid="{9A1BCC86-14BC-4E75-B89F-12D515F94F08}"/>
    <cellStyle name="20% - Accent1 3 4 5 2 3 2" xfId="27148" xr:uid="{0BE6F6FA-DFDD-406C-A1FD-1B83C07DD0FF}"/>
    <cellStyle name="20% - Accent1 3 4 5 2 3 2 2" xfId="27149" xr:uid="{2CF87F78-5C1D-4C74-A43D-3E32E4CC4F52}"/>
    <cellStyle name="20% - Accent1 3 4 5 2 3 2 2 2" xfId="27150" xr:uid="{25AE7FFC-6FE4-481A-8A1F-2078C982ADB9}"/>
    <cellStyle name="20% - Accent1 3 4 5 2 3 2 3" xfId="27151" xr:uid="{B26630E5-227F-453B-9D3E-1D30F779CE24}"/>
    <cellStyle name="20% - Accent1 3 4 5 2 3 3" xfId="27152" xr:uid="{39E05867-3C41-486B-819B-497D54066FD4}"/>
    <cellStyle name="20% - Accent1 3 4 5 2 3 3 2" xfId="27153" xr:uid="{EF159A6D-5DF2-4199-91B0-4863D285C3C8}"/>
    <cellStyle name="20% - Accent1 3 4 5 2 3 4" xfId="27154" xr:uid="{9C74B7C6-A00C-4D02-99FB-20E2EDF46929}"/>
    <cellStyle name="20% - Accent1 3 4 5 2 4" xfId="27155" xr:uid="{EEA96E8E-533B-48DD-8559-890E723BDF1F}"/>
    <cellStyle name="20% - Accent1 3 4 5 2 4 2" xfId="27156" xr:uid="{C1411278-A89E-4F88-B8C5-D1A5107E3771}"/>
    <cellStyle name="20% - Accent1 3 4 5 2 4 2 2" xfId="27157" xr:uid="{DFA2176A-8960-409B-8681-699E4D8C3506}"/>
    <cellStyle name="20% - Accent1 3 4 5 2 4 2 2 2" xfId="27158" xr:uid="{2CAD4AA2-0E9D-4527-8B00-D2ED561D9074}"/>
    <cellStyle name="20% - Accent1 3 4 5 2 4 2 3" xfId="27159" xr:uid="{61318C3D-E175-4E95-91EA-B74D3777A956}"/>
    <cellStyle name="20% - Accent1 3 4 5 2 4 3" xfId="27160" xr:uid="{7141DAE1-59BF-45C6-AB75-B3917630F8F1}"/>
    <cellStyle name="20% - Accent1 3 4 5 2 4 3 2" xfId="27161" xr:uid="{9F1403AC-1F2F-42E8-BD52-323C60E524BF}"/>
    <cellStyle name="20% - Accent1 3 4 5 2 4 4" xfId="27162" xr:uid="{11972D3A-BCCF-4B33-BAEC-D389B5C5C764}"/>
    <cellStyle name="20% - Accent1 3 4 5 2 5" xfId="27163" xr:uid="{C7C71EB3-C785-42D4-A092-8AC744F3D0D1}"/>
    <cellStyle name="20% - Accent1 3 4 5 2 5 2" xfId="27164" xr:uid="{F859E331-29D0-42F1-9F1F-A8A8ADF9B2C8}"/>
    <cellStyle name="20% - Accent1 3 4 5 2 5 2 2" xfId="27165" xr:uid="{A0922E4A-6B8E-4393-8B9B-9AB15085E94C}"/>
    <cellStyle name="20% - Accent1 3 4 5 2 5 3" xfId="27166" xr:uid="{46B32291-A7D1-422B-B9E1-1DE879E225AA}"/>
    <cellStyle name="20% - Accent1 3 4 5 2 6" xfId="27167" xr:uid="{7C321E61-3C0C-487E-933A-0C4ECFB676A3}"/>
    <cellStyle name="20% - Accent1 3 4 5 2 6 2" xfId="27168" xr:uid="{5A8C121E-E801-43BF-9942-B78ED62DFBAC}"/>
    <cellStyle name="20% - Accent1 3 4 5 2 6 2 2" xfId="27169" xr:uid="{723D2975-ABCA-4BE2-BEE7-BA7FB6E58A3B}"/>
    <cellStyle name="20% - Accent1 3 4 5 2 6 3" xfId="27170" xr:uid="{6666425F-88D2-4F4E-8E79-5D65FAD8B3A4}"/>
    <cellStyle name="20% - Accent1 3 4 5 2 7" xfId="27171" xr:uid="{D17FAFF9-E1D0-4C88-93CF-E30DF09859B1}"/>
    <cellStyle name="20% - Accent1 3 4 5 2 7 2" xfId="27172" xr:uid="{C2BD5EEF-871B-4336-95FE-E826BF0279FF}"/>
    <cellStyle name="20% - Accent1 3 4 5 2 8" xfId="27173" xr:uid="{F630CD96-7D67-4A65-9B6C-A77C61DA6FEB}"/>
    <cellStyle name="20% - Accent1 3 4 5 2 8 2" xfId="27174" xr:uid="{4667ACBD-B54D-4FE7-90AB-3D961BA008B0}"/>
    <cellStyle name="20% - Accent1 3 4 5 2 9" xfId="27175" xr:uid="{EC1A3216-6CDA-49AD-9813-F4A8CCCE40B7}"/>
    <cellStyle name="20% - Accent1 3 4 5 3" xfId="27176" xr:uid="{4F78DD8F-89E8-459E-A9BB-1E709F4C2648}"/>
    <cellStyle name="20% - Accent1 3 4 5 3 2" xfId="27177" xr:uid="{A8960747-17D6-4054-AC4E-AB9692054F70}"/>
    <cellStyle name="20% - Accent1 3 4 5 3 2 2" xfId="27178" xr:uid="{25643A5C-5347-4B0F-9C52-8217EBB5E444}"/>
    <cellStyle name="20% - Accent1 3 4 5 3 2 2 2" xfId="27179" xr:uid="{5B8514EC-3A13-4132-A516-D78CE1ACC02C}"/>
    <cellStyle name="20% - Accent1 3 4 5 3 2 2 2 2" xfId="27180" xr:uid="{F27CD70F-5BDA-428A-A30A-6C414999BB39}"/>
    <cellStyle name="20% - Accent1 3 4 5 3 2 2 3" xfId="27181" xr:uid="{8C383930-5F4D-4E08-8DFF-E37C232C1704}"/>
    <cellStyle name="20% - Accent1 3 4 5 3 2 3" xfId="27182" xr:uid="{558FEAAF-3703-423B-8AF3-7A23D89F35A6}"/>
    <cellStyle name="20% - Accent1 3 4 5 3 2 3 2" xfId="27183" xr:uid="{5C80DDDE-A11A-476D-A539-62FDF556CD73}"/>
    <cellStyle name="20% - Accent1 3 4 5 3 2 4" xfId="27184" xr:uid="{53632077-856B-4020-A5CD-42D453C4C3ED}"/>
    <cellStyle name="20% - Accent1 3 4 5 3 3" xfId="27185" xr:uid="{62F73B0C-75B3-4907-BF89-4A6826AA15D9}"/>
    <cellStyle name="20% - Accent1 3 4 5 3 3 2" xfId="27186" xr:uid="{4E3788C3-3F04-4EF6-B3AD-3578EB763AFC}"/>
    <cellStyle name="20% - Accent1 3 4 5 3 3 2 2" xfId="27187" xr:uid="{BE1B1647-B533-4591-B2B5-6068119B0320}"/>
    <cellStyle name="20% - Accent1 3 4 5 3 3 2 2 2" xfId="27188" xr:uid="{8F4B8CD7-4345-456D-86F2-CE965B60B19D}"/>
    <cellStyle name="20% - Accent1 3 4 5 3 3 2 3" xfId="27189" xr:uid="{47932758-CB75-4338-9653-921F1A05EBA9}"/>
    <cellStyle name="20% - Accent1 3 4 5 3 3 3" xfId="27190" xr:uid="{A8790107-CCC1-4F4D-964B-EBD51AC740D5}"/>
    <cellStyle name="20% - Accent1 3 4 5 3 3 3 2" xfId="27191" xr:uid="{7090C02A-0037-41B9-B15F-2F9D6AB17F1C}"/>
    <cellStyle name="20% - Accent1 3 4 5 3 3 4" xfId="27192" xr:uid="{537129C7-3507-4E55-B90D-03056988C380}"/>
    <cellStyle name="20% - Accent1 3 4 5 3 4" xfId="27193" xr:uid="{399D7483-4CFA-4121-8591-23D9ED06B3E0}"/>
    <cellStyle name="20% - Accent1 3 4 5 3 4 2" xfId="27194" xr:uid="{9B73968B-09AD-40E0-922D-138D831F0845}"/>
    <cellStyle name="20% - Accent1 3 4 5 3 4 2 2" xfId="27195" xr:uid="{0A9CF232-DA11-45F3-9CD6-A493039701D4}"/>
    <cellStyle name="20% - Accent1 3 4 5 3 4 2 2 2" xfId="27196" xr:uid="{FA10FC24-CD54-420B-8321-88AC801665AF}"/>
    <cellStyle name="20% - Accent1 3 4 5 3 4 2 3" xfId="27197" xr:uid="{1F962BF3-5827-4939-96F3-5A9B94467E4B}"/>
    <cellStyle name="20% - Accent1 3 4 5 3 4 3" xfId="27198" xr:uid="{D1BB2D83-D7AD-41DC-BFB3-450988E575AB}"/>
    <cellStyle name="20% - Accent1 3 4 5 3 4 3 2" xfId="27199" xr:uid="{FEDB7C21-2FA1-4650-955C-2FF6442B6279}"/>
    <cellStyle name="20% - Accent1 3 4 5 3 4 4" xfId="27200" xr:uid="{0F86AB9F-D64F-4D60-8677-834029C692BB}"/>
    <cellStyle name="20% - Accent1 3 4 5 3 5" xfId="27201" xr:uid="{72580DAB-92FC-4C34-ACE0-10036D6AC32B}"/>
    <cellStyle name="20% - Accent1 3 4 5 3 5 2" xfId="27202" xr:uid="{E0472675-D036-4393-959D-7AA763EADF24}"/>
    <cellStyle name="20% - Accent1 3 4 5 3 5 2 2" xfId="27203" xr:uid="{66F3963A-702D-4E3D-9DD7-29931120ED61}"/>
    <cellStyle name="20% - Accent1 3 4 5 3 5 3" xfId="27204" xr:uid="{317C05A5-16CC-467D-8699-658DA3389DF6}"/>
    <cellStyle name="20% - Accent1 3 4 5 3 6" xfId="27205" xr:uid="{82F29021-4CDA-43AC-9463-FE3F7765A6B5}"/>
    <cellStyle name="20% - Accent1 3 4 5 3 6 2" xfId="27206" xr:uid="{72BD6317-BA2B-472D-9510-24EAA19B752B}"/>
    <cellStyle name="20% - Accent1 3 4 5 3 6 2 2" xfId="27207" xr:uid="{1E6D0BFC-539F-443D-B18B-CB96D442ACD0}"/>
    <cellStyle name="20% - Accent1 3 4 5 3 6 3" xfId="27208" xr:uid="{749984CC-5160-427F-BF6E-2AF3584C3B9D}"/>
    <cellStyle name="20% - Accent1 3 4 5 3 7" xfId="27209" xr:uid="{9EDEC79C-D595-4C58-A4B6-FDCA943D5EE6}"/>
    <cellStyle name="20% - Accent1 3 4 5 3 7 2" xfId="27210" xr:uid="{D9D664C4-F09A-44BE-83EA-706540C6EDFA}"/>
    <cellStyle name="20% - Accent1 3 4 5 3 8" xfId="27211" xr:uid="{516537A3-3A8E-44DE-86A3-7B71E4852D9E}"/>
    <cellStyle name="20% - Accent1 3 4 5 3 8 2" xfId="27212" xr:uid="{E8DDA78D-3429-4EB5-952E-B691152D98D0}"/>
    <cellStyle name="20% - Accent1 3 4 5 3 9" xfId="27213" xr:uid="{2F659D4C-0149-4645-B732-4660DE93E1F3}"/>
    <cellStyle name="20% - Accent1 3 4 5 4" xfId="27214" xr:uid="{8A192492-DBF5-4889-9985-41159C07C29C}"/>
    <cellStyle name="20% - Accent1 3 4 5 4 2" xfId="27215" xr:uid="{1E9D237D-9F5A-4C8F-8FB2-2DA90ACE1925}"/>
    <cellStyle name="20% - Accent1 3 4 5 4 2 2" xfId="27216" xr:uid="{8E74D29C-5A6B-4595-9E66-22A2666A3E81}"/>
    <cellStyle name="20% - Accent1 3 4 5 4 2 2 2" xfId="27217" xr:uid="{77C919D5-E492-4624-B95E-4EE162BF9211}"/>
    <cellStyle name="20% - Accent1 3 4 5 4 2 3" xfId="27218" xr:uid="{550C9209-F7C4-40EB-9F5B-F2AB85E239C1}"/>
    <cellStyle name="20% - Accent1 3 4 5 4 3" xfId="27219" xr:uid="{ED0F4811-1ACE-4A9F-8931-6B6B6BCD964B}"/>
    <cellStyle name="20% - Accent1 3 4 5 4 3 2" xfId="27220" xr:uid="{D56CE14E-D362-4E3F-A538-52AE9121C9A2}"/>
    <cellStyle name="20% - Accent1 3 4 5 4 4" xfId="27221" xr:uid="{26B10787-763C-4001-97D1-A25CB2CF63C9}"/>
    <cellStyle name="20% - Accent1 3 4 5 5" xfId="27222" xr:uid="{5D3DD30C-0340-47B3-B5FC-45F5027F582A}"/>
    <cellStyle name="20% - Accent1 3 4 5 5 2" xfId="27223" xr:uid="{E067CA3B-C260-466E-A3A5-4CBDFB8E0346}"/>
    <cellStyle name="20% - Accent1 3 4 5 5 2 2" xfId="27224" xr:uid="{D1BE6D7B-B9F3-4F1C-B5D1-816438D00E78}"/>
    <cellStyle name="20% - Accent1 3 4 5 5 2 2 2" xfId="27225" xr:uid="{429ECADF-F5E0-4D4A-9BD1-3A3285384FAE}"/>
    <cellStyle name="20% - Accent1 3 4 5 5 2 3" xfId="27226" xr:uid="{3DB3367E-A2B7-440B-A53C-C817B9FBB62F}"/>
    <cellStyle name="20% - Accent1 3 4 5 5 3" xfId="27227" xr:uid="{F27CC32D-75A3-4382-9D81-BA2353F41D1D}"/>
    <cellStyle name="20% - Accent1 3 4 5 5 3 2" xfId="27228" xr:uid="{1F994592-8CAC-40D6-B38C-55B580E5F06C}"/>
    <cellStyle name="20% - Accent1 3 4 5 5 4" xfId="27229" xr:uid="{600B2D4F-9F5E-4374-980F-9A0E7236182D}"/>
    <cellStyle name="20% - Accent1 3 4 5 6" xfId="27230" xr:uid="{88D60505-96D6-4143-B325-DAB06058CC99}"/>
    <cellStyle name="20% - Accent1 3 4 5 6 2" xfId="27231" xr:uid="{C81F03A4-5438-4140-B102-DB41F0DA57D6}"/>
    <cellStyle name="20% - Accent1 3 4 5 6 2 2" xfId="27232" xr:uid="{7A4F7F63-E28C-48FD-8DB9-826DFA0CFB1F}"/>
    <cellStyle name="20% - Accent1 3 4 5 6 2 2 2" xfId="27233" xr:uid="{EBDFE9FC-0C53-442E-9558-254CE57B424C}"/>
    <cellStyle name="20% - Accent1 3 4 5 6 2 3" xfId="27234" xr:uid="{C1DA565B-8BFA-428F-B9E4-149B50F52268}"/>
    <cellStyle name="20% - Accent1 3 4 5 6 3" xfId="27235" xr:uid="{3524A5A1-6C8F-4550-A2A1-ACB391BB6323}"/>
    <cellStyle name="20% - Accent1 3 4 5 6 3 2" xfId="27236" xr:uid="{78455CCC-889A-4298-81AD-688376BA7305}"/>
    <cellStyle name="20% - Accent1 3 4 5 6 4" xfId="27237" xr:uid="{9683163F-A0DB-4ED2-A064-DEAE4094B44C}"/>
    <cellStyle name="20% - Accent1 3 4 5 7" xfId="27238" xr:uid="{11747939-1CD7-4C18-8C5E-53A236194595}"/>
    <cellStyle name="20% - Accent1 3 4 5 7 2" xfId="27239" xr:uid="{3FE6BDAE-DBD2-4F66-A2C2-FC19CE865744}"/>
    <cellStyle name="20% - Accent1 3 4 5 7 2 2" xfId="27240" xr:uid="{3EF66CB0-623F-4F14-8169-B3F6CED49F3D}"/>
    <cellStyle name="20% - Accent1 3 4 5 7 3" xfId="27241" xr:uid="{C7BDAD24-FD81-4647-9195-FBD53511BEF0}"/>
    <cellStyle name="20% - Accent1 3 4 5 8" xfId="27242" xr:uid="{D86562E5-C575-42F2-BAF1-158E85295C12}"/>
    <cellStyle name="20% - Accent1 3 4 5 8 2" xfId="27243" xr:uid="{51299A54-7DDA-481B-901A-A58EAA7E0733}"/>
    <cellStyle name="20% - Accent1 3 4 5 8 2 2" xfId="27244" xr:uid="{1EAE2D52-4A91-4051-86FC-E8114CD0A7EB}"/>
    <cellStyle name="20% - Accent1 3 4 5 8 3" xfId="27245" xr:uid="{8508B4EF-CC65-40F5-86CF-034C773403C8}"/>
    <cellStyle name="20% - Accent1 3 4 5 9" xfId="27246" xr:uid="{29E84E4E-9A2B-4FFA-AEC9-53FC8A0D99ED}"/>
    <cellStyle name="20% - Accent1 3 4 5 9 2" xfId="27247" xr:uid="{94029690-B4FC-41B1-B37A-D65083274979}"/>
    <cellStyle name="20% - Accent1 3 4 6" xfId="27248" xr:uid="{2FCB2546-B4A2-4FD4-9810-164A552D9611}"/>
    <cellStyle name="20% - Accent1 3 4 6 10" xfId="27249" xr:uid="{1ACC7AAC-FB06-4F8E-BF9E-20B3A37F15E6}"/>
    <cellStyle name="20% - Accent1 3 4 6 10 2" xfId="27250" xr:uid="{4E095F2A-DB9D-4553-B0CC-2E4578F03FF8}"/>
    <cellStyle name="20% - Accent1 3 4 6 11" xfId="27251" xr:uid="{C40EE281-4DC9-46DA-B4B3-6D488E5FDFC7}"/>
    <cellStyle name="20% - Accent1 3 4 6 2" xfId="27252" xr:uid="{C380E4D1-0566-4606-9327-F29EBC5A93B0}"/>
    <cellStyle name="20% - Accent1 3 4 6 2 2" xfId="27253" xr:uid="{A1824108-235E-4F25-861F-CFAE4602F312}"/>
    <cellStyle name="20% - Accent1 3 4 6 2 2 2" xfId="27254" xr:uid="{BA071B43-087E-4D12-A0E9-6035161A6826}"/>
    <cellStyle name="20% - Accent1 3 4 6 2 2 2 2" xfId="27255" xr:uid="{4C842705-D272-4B39-AC65-A959ADFE09F1}"/>
    <cellStyle name="20% - Accent1 3 4 6 2 2 2 2 2" xfId="27256" xr:uid="{D6F2FA4F-2D2C-43E8-A145-387342D8B2E1}"/>
    <cellStyle name="20% - Accent1 3 4 6 2 2 2 3" xfId="27257" xr:uid="{FCB03BF2-FA29-4A63-A43A-8DD5E2A9AD5B}"/>
    <cellStyle name="20% - Accent1 3 4 6 2 2 3" xfId="27258" xr:uid="{B1BA3A30-0845-4F58-82A1-BB3D53941177}"/>
    <cellStyle name="20% - Accent1 3 4 6 2 2 3 2" xfId="27259" xr:uid="{5057F7F0-1F0B-4EE0-B4A7-69CE3929CA60}"/>
    <cellStyle name="20% - Accent1 3 4 6 2 2 4" xfId="27260" xr:uid="{BE890E2D-58EE-45B7-9293-0562774E9C97}"/>
    <cellStyle name="20% - Accent1 3 4 6 2 3" xfId="27261" xr:uid="{39A4768A-0EDF-4F1E-B694-DD4F1FF7440D}"/>
    <cellStyle name="20% - Accent1 3 4 6 2 3 2" xfId="27262" xr:uid="{FBABF265-394D-4BCD-A5E1-C0BD98E54606}"/>
    <cellStyle name="20% - Accent1 3 4 6 2 3 2 2" xfId="27263" xr:uid="{72F8870C-D46D-4667-8CF3-9DEFD3E9B77F}"/>
    <cellStyle name="20% - Accent1 3 4 6 2 3 2 2 2" xfId="27264" xr:uid="{1E7ADE9C-116D-4BAD-83A3-C2A923CFF733}"/>
    <cellStyle name="20% - Accent1 3 4 6 2 3 2 3" xfId="27265" xr:uid="{7E101EEC-39C3-4A3A-B317-9A291FC6ACCB}"/>
    <cellStyle name="20% - Accent1 3 4 6 2 3 3" xfId="27266" xr:uid="{529E5E19-CE82-4AA7-B8FE-970AA7D11165}"/>
    <cellStyle name="20% - Accent1 3 4 6 2 3 3 2" xfId="27267" xr:uid="{8D458C67-0DB2-4B05-B925-555FA01D5031}"/>
    <cellStyle name="20% - Accent1 3 4 6 2 3 4" xfId="27268" xr:uid="{A3E9DC6C-6819-4476-BA80-E3C0BE3BB8BA}"/>
    <cellStyle name="20% - Accent1 3 4 6 2 4" xfId="27269" xr:uid="{C9861B9F-C0B0-4258-BB31-F72234EAB4FC}"/>
    <cellStyle name="20% - Accent1 3 4 6 2 4 2" xfId="27270" xr:uid="{7EA7DEC8-7056-445C-903D-4926012F9B9B}"/>
    <cellStyle name="20% - Accent1 3 4 6 2 4 2 2" xfId="27271" xr:uid="{C2A2C41F-2717-4D4E-9C6F-3BEF8C28EB91}"/>
    <cellStyle name="20% - Accent1 3 4 6 2 4 2 2 2" xfId="27272" xr:uid="{2F2A3335-492E-4EE4-A172-18750CC04F20}"/>
    <cellStyle name="20% - Accent1 3 4 6 2 4 2 3" xfId="27273" xr:uid="{7288B529-FCFA-42D1-A181-83F530CF2586}"/>
    <cellStyle name="20% - Accent1 3 4 6 2 4 3" xfId="27274" xr:uid="{6E2CD36F-ABFD-4AE0-B28B-C1191B6D732F}"/>
    <cellStyle name="20% - Accent1 3 4 6 2 4 3 2" xfId="27275" xr:uid="{4F166315-4EC1-43D4-AE43-FBEE673FD757}"/>
    <cellStyle name="20% - Accent1 3 4 6 2 4 4" xfId="27276" xr:uid="{9041752A-7F51-46FA-BDEC-7DCDCB77F021}"/>
    <cellStyle name="20% - Accent1 3 4 6 2 5" xfId="27277" xr:uid="{6EA0DDB9-8CA5-47DD-AEA7-8067D1A14A15}"/>
    <cellStyle name="20% - Accent1 3 4 6 2 5 2" xfId="27278" xr:uid="{4C56A4E1-C6BD-4D28-9699-A2EEA5B3286A}"/>
    <cellStyle name="20% - Accent1 3 4 6 2 5 2 2" xfId="27279" xr:uid="{52E2A312-B132-46C8-92F5-41B2704DEAE6}"/>
    <cellStyle name="20% - Accent1 3 4 6 2 5 3" xfId="27280" xr:uid="{A2B87122-DADA-462F-8596-245E8DBB02E4}"/>
    <cellStyle name="20% - Accent1 3 4 6 2 6" xfId="27281" xr:uid="{095808D7-8778-4C7D-9540-7162100D265C}"/>
    <cellStyle name="20% - Accent1 3 4 6 2 6 2" xfId="27282" xr:uid="{ED18DE74-8733-4951-9B0C-B857E12A7643}"/>
    <cellStyle name="20% - Accent1 3 4 6 2 6 2 2" xfId="27283" xr:uid="{1213F700-8D73-49C9-A26C-56119DC51ED6}"/>
    <cellStyle name="20% - Accent1 3 4 6 2 6 3" xfId="27284" xr:uid="{71FB81CC-4F7C-4ADF-914D-FBF9EF22E4B2}"/>
    <cellStyle name="20% - Accent1 3 4 6 2 7" xfId="27285" xr:uid="{2BBF1301-5203-4D77-9B5A-A9D717DC0FA1}"/>
    <cellStyle name="20% - Accent1 3 4 6 2 7 2" xfId="27286" xr:uid="{6B889420-779B-46A2-B949-AC0FF81058DE}"/>
    <cellStyle name="20% - Accent1 3 4 6 2 8" xfId="27287" xr:uid="{0BE78ED9-D7E0-4E84-8A39-1E0FE177069C}"/>
    <cellStyle name="20% - Accent1 3 4 6 2 8 2" xfId="27288" xr:uid="{4D483356-A618-4E10-8077-5CDE92059D7F}"/>
    <cellStyle name="20% - Accent1 3 4 6 2 9" xfId="27289" xr:uid="{FA148425-2402-4BBD-9789-C13A7D240A59}"/>
    <cellStyle name="20% - Accent1 3 4 6 3" xfId="27290" xr:uid="{34699806-1C26-4A25-A9F6-0F2BE673CB23}"/>
    <cellStyle name="20% - Accent1 3 4 6 3 2" xfId="27291" xr:uid="{7126C2B0-4761-4438-BAED-B9D333B722D1}"/>
    <cellStyle name="20% - Accent1 3 4 6 3 2 2" xfId="27292" xr:uid="{5966C44C-2B34-4E53-842E-7A864C058145}"/>
    <cellStyle name="20% - Accent1 3 4 6 3 2 2 2" xfId="27293" xr:uid="{1D9E08E8-4693-4374-8BB8-7A03B1CA63F2}"/>
    <cellStyle name="20% - Accent1 3 4 6 3 2 2 2 2" xfId="27294" xr:uid="{1109123D-22BB-408B-A9D5-5A8E8C1ADFDF}"/>
    <cellStyle name="20% - Accent1 3 4 6 3 2 2 3" xfId="27295" xr:uid="{6D23DA87-7FB6-4376-BEDA-D6F0B80F14BB}"/>
    <cellStyle name="20% - Accent1 3 4 6 3 2 3" xfId="27296" xr:uid="{F917484D-CB9E-4E66-8D28-FD9A339456DF}"/>
    <cellStyle name="20% - Accent1 3 4 6 3 2 3 2" xfId="27297" xr:uid="{2D319D7D-5822-42AB-87C2-2609824A0742}"/>
    <cellStyle name="20% - Accent1 3 4 6 3 2 4" xfId="27298" xr:uid="{09F4DA59-5935-4482-8C56-1F61F3057F18}"/>
    <cellStyle name="20% - Accent1 3 4 6 3 3" xfId="27299" xr:uid="{760E9681-E313-43CC-9343-77DBE4D3C56A}"/>
    <cellStyle name="20% - Accent1 3 4 6 3 3 2" xfId="27300" xr:uid="{9C293CFD-0409-449E-B61B-2621085079B7}"/>
    <cellStyle name="20% - Accent1 3 4 6 3 3 2 2" xfId="27301" xr:uid="{4F326033-F013-4F1F-ADCE-523B89C55D2C}"/>
    <cellStyle name="20% - Accent1 3 4 6 3 3 2 2 2" xfId="27302" xr:uid="{706AED55-8841-4FCA-B015-C0169F23D6D6}"/>
    <cellStyle name="20% - Accent1 3 4 6 3 3 2 3" xfId="27303" xr:uid="{0D632E4C-8B55-421E-A1DA-F7340AD59DFD}"/>
    <cellStyle name="20% - Accent1 3 4 6 3 3 3" xfId="27304" xr:uid="{7A095B09-CFC0-431C-99F9-5F1AEF37BA06}"/>
    <cellStyle name="20% - Accent1 3 4 6 3 3 3 2" xfId="27305" xr:uid="{E5C663AC-BC2E-4EE2-9253-39185E6D1657}"/>
    <cellStyle name="20% - Accent1 3 4 6 3 3 4" xfId="27306" xr:uid="{6183087A-10C1-4267-9028-9784159059BF}"/>
    <cellStyle name="20% - Accent1 3 4 6 3 4" xfId="27307" xr:uid="{C76BB963-7BEC-459F-9772-C51D0A806FA4}"/>
    <cellStyle name="20% - Accent1 3 4 6 3 4 2" xfId="27308" xr:uid="{DD1D9F38-726A-4DBD-97DA-E5013EA2D37C}"/>
    <cellStyle name="20% - Accent1 3 4 6 3 4 2 2" xfId="27309" xr:uid="{4AB2FAE4-D8BA-4469-A848-348941DC26D0}"/>
    <cellStyle name="20% - Accent1 3 4 6 3 4 2 2 2" xfId="27310" xr:uid="{874D058E-86B2-4FEF-A347-56573AE04FA2}"/>
    <cellStyle name="20% - Accent1 3 4 6 3 4 2 3" xfId="27311" xr:uid="{CF06ED44-DBA3-4F83-BCBC-E9687ADA9C4C}"/>
    <cellStyle name="20% - Accent1 3 4 6 3 4 3" xfId="27312" xr:uid="{E515A75A-DF4F-4B6E-B3B1-D642805C1E93}"/>
    <cellStyle name="20% - Accent1 3 4 6 3 4 3 2" xfId="27313" xr:uid="{6E8D79C4-5A5A-45A9-8B58-AE9515CC5FB9}"/>
    <cellStyle name="20% - Accent1 3 4 6 3 4 4" xfId="27314" xr:uid="{A4C80ED8-950F-42C9-9686-9AC5C7C54D75}"/>
    <cellStyle name="20% - Accent1 3 4 6 3 5" xfId="27315" xr:uid="{D24A9339-8BA2-4DC7-A1A3-E324DE2388CA}"/>
    <cellStyle name="20% - Accent1 3 4 6 3 5 2" xfId="27316" xr:uid="{D2968363-31E7-4FE4-9E2C-3130C54F60EF}"/>
    <cellStyle name="20% - Accent1 3 4 6 3 5 2 2" xfId="27317" xr:uid="{F8D638ED-0C8F-4FC9-8695-703768B6A54D}"/>
    <cellStyle name="20% - Accent1 3 4 6 3 5 3" xfId="27318" xr:uid="{49C8A2E3-CAF6-402B-8415-8FF839122101}"/>
    <cellStyle name="20% - Accent1 3 4 6 3 6" xfId="27319" xr:uid="{773143B3-68E7-4FAB-B61E-167817C51A9D}"/>
    <cellStyle name="20% - Accent1 3 4 6 3 6 2" xfId="27320" xr:uid="{7411584E-B5D3-4A76-9FAE-1EDB621237EE}"/>
    <cellStyle name="20% - Accent1 3 4 6 3 6 2 2" xfId="27321" xr:uid="{FFF3F587-3AD6-4F0F-8B2E-8CAB0FBBBEE4}"/>
    <cellStyle name="20% - Accent1 3 4 6 3 6 3" xfId="27322" xr:uid="{6DD39FCA-E7FA-4DCF-8490-0ECBD2E81531}"/>
    <cellStyle name="20% - Accent1 3 4 6 3 7" xfId="27323" xr:uid="{404A3A52-0275-4C3A-AFFF-BB3F3FF3D7BE}"/>
    <cellStyle name="20% - Accent1 3 4 6 3 7 2" xfId="27324" xr:uid="{20F794AA-0123-49F9-9DCB-6293FED17CAE}"/>
    <cellStyle name="20% - Accent1 3 4 6 3 8" xfId="27325" xr:uid="{FD8AD4FC-9A83-44E7-BA1D-5ABD22DD8A78}"/>
    <cellStyle name="20% - Accent1 3 4 6 3 8 2" xfId="27326" xr:uid="{F51DDBE7-1FA0-4B62-95FD-7029C03D0425}"/>
    <cellStyle name="20% - Accent1 3 4 6 3 9" xfId="27327" xr:uid="{3425DFA8-FD58-497E-A16F-49780BA5FCE4}"/>
    <cellStyle name="20% - Accent1 3 4 6 4" xfId="27328" xr:uid="{A28DADAF-B9DD-4BB0-B3BB-705AE485187A}"/>
    <cellStyle name="20% - Accent1 3 4 6 4 2" xfId="27329" xr:uid="{3E343EB1-63C0-4736-9977-733E25639AF3}"/>
    <cellStyle name="20% - Accent1 3 4 6 4 2 2" xfId="27330" xr:uid="{86F1CE70-8DC6-4284-B137-9342F0ACB86B}"/>
    <cellStyle name="20% - Accent1 3 4 6 4 2 2 2" xfId="27331" xr:uid="{5ED60EBF-DCF8-43E7-B84C-75C4E10C889B}"/>
    <cellStyle name="20% - Accent1 3 4 6 4 2 3" xfId="27332" xr:uid="{67A87F28-2A40-4FBC-9AB1-567BC49128B7}"/>
    <cellStyle name="20% - Accent1 3 4 6 4 3" xfId="27333" xr:uid="{54E09D60-4FED-41FC-8FA9-84EB0C1D730E}"/>
    <cellStyle name="20% - Accent1 3 4 6 4 3 2" xfId="27334" xr:uid="{9F795FD4-BB9B-4F9C-ACFB-818DB4C83662}"/>
    <cellStyle name="20% - Accent1 3 4 6 4 4" xfId="27335" xr:uid="{525331DB-126E-459E-9215-0E527C2E1977}"/>
    <cellStyle name="20% - Accent1 3 4 6 5" xfId="27336" xr:uid="{E19016A4-B888-485A-A28E-C5E16833C98C}"/>
    <cellStyle name="20% - Accent1 3 4 6 5 2" xfId="27337" xr:uid="{AFEA7287-9DC7-4733-94B6-57CE034C64D8}"/>
    <cellStyle name="20% - Accent1 3 4 6 5 2 2" xfId="27338" xr:uid="{FB48E0E3-B7CB-48AD-BA0A-7D37B5E26E88}"/>
    <cellStyle name="20% - Accent1 3 4 6 5 2 2 2" xfId="27339" xr:uid="{4A54EEF3-9B9E-43A5-8562-5D4853802A5F}"/>
    <cellStyle name="20% - Accent1 3 4 6 5 2 3" xfId="27340" xr:uid="{DE462038-E4E8-45B2-9479-E7547160888B}"/>
    <cellStyle name="20% - Accent1 3 4 6 5 3" xfId="27341" xr:uid="{6363F5BA-D126-4BCD-812D-4C7B72BE0720}"/>
    <cellStyle name="20% - Accent1 3 4 6 5 3 2" xfId="27342" xr:uid="{ADA8FCC9-CAC1-48A5-8101-B1472B077A4F}"/>
    <cellStyle name="20% - Accent1 3 4 6 5 4" xfId="27343" xr:uid="{9A0FB5FD-D3DB-4E56-A958-1B14C5B64DCA}"/>
    <cellStyle name="20% - Accent1 3 4 6 6" xfId="27344" xr:uid="{C83FE77C-F889-4D69-90E3-3B6FE23DEFB5}"/>
    <cellStyle name="20% - Accent1 3 4 6 6 2" xfId="27345" xr:uid="{0938184E-E254-4DBB-BE15-275FA4FC048A}"/>
    <cellStyle name="20% - Accent1 3 4 6 6 2 2" xfId="27346" xr:uid="{CB9032A7-7554-4259-BCC5-9BF8723C669E}"/>
    <cellStyle name="20% - Accent1 3 4 6 6 2 2 2" xfId="27347" xr:uid="{4E027D7D-3258-4996-A8A7-BD12DDA7AAF9}"/>
    <cellStyle name="20% - Accent1 3 4 6 6 2 3" xfId="27348" xr:uid="{B59B2B45-263D-49B0-BCBA-A256E109D89D}"/>
    <cellStyle name="20% - Accent1 3 4 6 6 3" xfId="27349" xr:uid="{49562756-40C4-4395-931A-89301CE028D0}"/>
    <cellStyle name="20% - Accent1 3 4 6 6 3 2" xfId="27350" xr:uid="{237C6F41-BF08-4E0B-BBD4-734E459BBBDF}"/>
    <cellStyle name="20% - Accent1 3 4 6 6 4" xfId="27351" xr:uid="{63D27E94-B708-4FE8-B020-6FA65F794FBE}"/>
    <cellStyle name="20% - Accent1 3 4 6 7" xfId="27352" xr:uid="{987A89C8-D2F7-43CE-B496-78276F26F4A4}"/>
    <cellStyle name="20% - Accent1 3 4 6 7 2" xfId="27353" xr:uid="{817D3109-4D1C-4EED-BF20-F8E585DA0D75}"/>
    <cellStyle name="20% - Accent1 3 4 6 7 2 2" xfId="27354" xr:uid="{2F5EA515-A33B-4ABE-9864-E376DEA97E04}"/>
    <cellStyle name="20% - Accent1 3 4 6 7 3" xfId="27355" xr:uid="{73B4BAB3-BF83-4A55-B52D-4CC018ED47CB}"/>
    <cellStyle name="20% - Accent1 3 4 6 8" xfId="27356" xr:uid="{BD22285A-442F-4582-9107-25B91E27FB5A}"/>
    <cellStyle name="20% - Accent1 3 4 6 8 2" xfId="27357" xr:uid="{05582238-5905-40A1-A069-631856FF211C}"/>
    <cellStyle name="20% - Accent1 3 4 6 8 2 2" xfId="27358" xr:uid="{1E0B2716-A2C5-4310-86FB-DA749138EB36}"/>
    <cellStyle name="20% - Accent1 3 4 6 8 3" xfId="27359" xr:uid="{DB47E8CB-F5C0-4E30-B492-4023EBD33E03}"/>
    <cellStyle name="20% - Accent1 3 4 6 9" xfId="27360" xr:uid="{91F9130C-EADB-49EB-9809-B10F62CCC1D5}"/>
    <cellStyle name="20% - Accent1 3 4 6 9 2" xfId="27361" xr:uid="{68DBAA47-0A52-490F-A98F-23A54A72C48A}"/>
    <cellStyle name="20% - Accent1 3 4 7" xfId="27362" xr:uid="{0E35FF14-B9AE-4B4D-A761-E846E4359186}"/>
    <cellStyle name="20% - Accent1 3 4 7 2" xfId="27363" xr:uid="{BDF57CA0-5B0E-4CED-BD87-D7A9D39E618E}"/>
    <cellStyle name="20% - Accent1 3 4 7 2 2" xfId="27364" xr:uid="{73DC18E7-75ED-4AB0-A8A5-7AB971E3DC06}"/>
    <cellStyle name="20% - Accent1 3 4 7 2 2 2" xfId="27365" xr:uid="{6D9C815F-EA94-45AB-8FEE-713E11AA3799}"/>
    <cellStyle name="20% - Accent1 3 4 7 2 2 2 2" xfId="27366" xr:uid="{16F3289B-49FC-4791-B2A6-892E2693E9CF}"/>
    <cellStyle name="20% - Accent1 3 4 7 2 2 3" xfId="27367" xr:uid="{12FE174F-8669-41CA-91A6-215189BB954C}"/>
    <cellStyle name="20% - Accent1 3 4 7 2 3" xfId="27368" xr:uid="{808C774B-8759-4363-830A-5AE35F4F3336}"/>
    <cellStyle name="20% - Accent1 3 4 7 2 3 2" xfId="27369" xr:uid="{8399C680-371B-4F53-B9DA-D4B8BB849E3F}"/>
    <cellStyle name="20% - Accent1 3 4 7 2 4" xfId="27370" xr:uid="{DFC71B36-FB52-49F0-8E31-D3D207A04FD5}"/>
    <cellStyle name="20% - Accent1 3 4 7 3" xfId="27371" xr:uid="{416006F6-22A5-422F-8CC1-09512B804A6D}"/>
    <cellStyle name="20% - Accent1 3 4 7 3 2" xfId="27372" xr:uid="{E152E53F-AB3B-46A2-9C09-1AD1B68835F3}"/>
    <cellStyle name="20% - Accent1 3 4 7 3 2 2" xfId="27373" xr:uid="{D8BF85DA-FFA1-4D68-932E-6C82A1C43BD0}"/>
    <cellStyle name="20% - Accent1 3 4 7 3 2 2 2" xfId="27374" xr:uid="{F739EFC3-A250-4D57-B6D1-2F643330CA36}"/>
    <cellStyle name="20% - Accent1 3 4 7 3 2 3" xfId="27375" xr:uid="{BD4FA6E8-AC0A-4AD3-B5D1-3A61A536ACE3}"/>
    <cellStyle name="20% - Accent1 3 4 7 3 3" xfId="27376" xr:uid="{058F20AC-7C10-4F19-A63A-831A7ECBD70E}"/>
    <cellStyle name="20% - Accent1 3 4 7 3 3 2" xfId="27377" xr:uid="{3FE510FB-D6A3-4BA2-8F35-5BAE3B828DB0}"/>
    <cellStyle name="20% - Accent1 3 4 7 3 4" xfId="27378" xr:uid="{7ED54219-A14B-41E5-889B-2A550F1AD600}"/>
    <cellStyle name="20% - Accent1 3 4 7 4" xfId="27379" xr:uid="{F75EA669-EE55-452A-832C-3A7CCB524633}"/>
    <cellStyle name="20% - Accent1 3 4 7 4 2" xfId="27380" xr:uid="{E6966CE2-33A5-4121-9D00-579A93449873}"/>
    <cellStyle name="20% - Accent1 3 4 7 4 2 2" xfId="27381" xr:uid="{9D7FC592-9FC6-45C0-92A1-53BB62D4A7EF}"/>
    <cellStyle name="20% - Accent1 3 4 7 4 2 2 2" xfId="27382" xr:uid="{F2A8FFA9-60D9-413C-B01E-AE2237EC890B}"/>
    <cellStyle name="20% - Accent1 3 4 7 4 2 3" xfId="27383" xr:uid="{0CB78584-F88B-4B28-BCFA-199D3235881C}"/>
    <cellStyle name="20% - Accent1 3 4 7 4 3" xfId="27384" xr:uid="{44195A1D-C506-4CA2-B87A-6D5295E8E5E1}"/>
    <cellStyle name="20% - Accent1 3 4 7 4 3 2" xfId="27385" xr:uid="{4BD367D7-94CF-47BC-A811-1B2F68FF7824}"/>
    <cellStyle name="20% - Accent1 3 4 7 4 4" xfId="27386" xr:uid="{9095F336-9C87-4159-B1E8-866FA439FEC0}"/>
    <cellStyle name="20% - Accent1 3 4 7 5" xfId="27387" xr:uid="{5B6509BF-04E1-4DD8-A043-AF0C9D15A133}"/>
    <cellStyle name="20% - Accent1 3 4 7 5 2" xfId="27388" xr:uid="{98FA5B5C-EF3B-4C0A-8150-E19BB54FE952}"/>
    <cellStyle name="20% - Accent1 3 4 7 5 2 2" xfId="27389" xr:uid="{68BF1FA8-C11A-4713-9163-2D1BF1C63613}"/>
    <cellStyle name="20% - Accent1 3 4 7 5 3" xfId="27390" xr:uid="{06972392-7120-4C83-871C-CE5B32CCB028}"/>
    <cellStyle name="20% - Accent1 3 4 7 6" xfId="27391" xr:uid="{E55AE853-9723-40C7-8B14-72986EDAA59A}"/>
    <cellStyle name="20% - Accent1 3 4 7 6 2" xfId="27392" xr:uid="{13F54522-F103-4A35-B4D9-6CB1626B9A4C}"/>
    <cellStyle name="20% - Accent1 3 4 7 6 2 2" xfId="27393" xr:uid="{A794FD02-FB27-480D-9C28-5525E4A24C37}"/>
    <cellStyle name="20% - Accent1 3 4 7 6 3" xfId="27394" xr:uid="{6458E464-D9BA-486A-9013-F788E0B6E8B7}"/>
    <cellStyle name="20% - Accent1 3 4 7 7" xfId="27395" xr:uid="{7560E23B-E373-4DBE-85E3-85039E7FB3D5}"/>
    <cellStyle name="20% - Accent1 3 4 7 7 2" xfId="27396" xr:uid="{D4AE8EDF-DCF0-4311-AB16-0E30C4335C0F}"/>
    <cellStyle name="20% - Accent1 3 4 7 8" xfId="27397" xr:uid="{EFC55CAB-A312-49AF-8ABE-E459AC878262}"/>
    <cellStyle name="20% - Accent1 3 4 7 8 2" xfId="27398" xr:uid="{E58113CA-8B62-4D9B-B30B-29F52DFAEDEF}"/>
    <cellStyle name="20% - Accent1 3 4 7 9" xfId="27399" xr:uid="{49A7E7AF-EF60-4FDD-BB1D-05C75C21548E}"/>
    <cellStyle name="20% - Accent1 3 4 8" xfId="27400" xr:uid="{6433CAF2-9DE4-4B8C-BC16-11AE5DF79B8C}"/>
    <cellStyle name="20% - Accent1 3 4 8 2" xfId="27401" xr:uid="{3CDC838C-87FF-417C-9B3B-013B643A9B19}"/>
    <cellStyle name="20% - Accent1 3 4 8 2 2" xfId="27402" xr:uid="{08584A53-A57D-4CB7-B711-8A405E0D0A8D}"/>
    <cellStyle name="20% - Accent1 3 4 8 2 2 2" xfId="27403" xr:uid="{5BD4030C-FBBE-444D-8365-6382E509447B}"/>
    <cellStyle name="20% - Accent1 3 4 8 2 2 2 2" xfId="27404" xr:uid="{404BFB2E-53B7-45EB-B61C-A0B1C7A8B247}"/>
    <cellStyle name="20% - Accent1 3 4 8 2 2 3" xfId="27405" xr:uid="{D31FBDA1-1862-4D86-858D-697C5F1BBB49}"/>
    <cellStyle name="20% - Accent1 3 4 8 2 3" xfId="27406" xr:uid="{0B54F7D4-FFEF-499A-A811-A1F4B1FA16B6}"/>
    <cellStyle name="20% - Accent1 3 4 8 2 3 2" xfId="27407" xr:uid="{56598EFF-3951-4B16-A566-58DCB65D9A3A}"/>
    <cellStyle name="20% - Accent1 3 4 8 2 4" xfId="27408" xr:uid="{74342A30-1F91-4A87-8415-E63A5440F57A}"/>
    <cellStyle name="20% - Accent1 3 4 8 3" xfId="27409" xr:uid="{180973BE-C109-4C04-B7E4-C3E16DB497F0}"/>
    <cellStyle name="20% - Accent1 3 4 8 3 2" xfId="27410" xr:uid="{3FB89CC1-32DB-420A-8714-51197FD8288E}"/>
    <cellStyle name="20% - Accent1 3 4 8 3 2 2" xfId="27411" xr:uid="{F6CC98EB-0093-4D40-8FEA-823F7400D9A6}"/>
    <cellStyle name="20% - Accent1 3 4 8 3 2 2 2" xfId="27412" xr:uid="{CB7C2061-6826-4649-B511-25F39A8DB328}"/>
    <cellStyle name="20% - Accent1 3 4 8 3 2 3" xfId="27413" xr:uid="{23358086-E57E-49BD-AFDD-063D23261816}"/>
    <cellStyle name="20% - Accent1 3 4 8 3 3" xfId="27414" xr:uid="{FD419F04-894F-4826-827E-3D0F411CCE8D}"/>
    <cellStyle name="20% - Accent1 3 4 8 3 3 2" xfId="27415" xr:uid="{B5C2C14B-7156-416C-BAE3-6C7BC585B617}"/>
    <cellStyle name="20% - Accent1 3 4 8 3 4" xfId="27416" xr:uid="{64C71136-D3BD-4AE9-A448-B58FB301AF70}"/>
    <cellStyle name="20% - Accent1 3 4 8 4" xfId="27417" xr:uid="{31737DE6-19AF-4FD8-A8A0-62412ECAC10A}"/>
    <cellStyle name="20% - Accent1 3 4 8 4 2" xfId="27418" xr:uid="{7E2F3B81-BB9C-4021-83B9-37FD111A0F7F}"/>
    <cellStyle name="20% - Accent1 3 4 8 4 2 2" xfId="27419" xr:uid="{ACBD8970-A8D1-47EA-A3AE-8BDB1023B547}"/>
    <cellStyle name="20% - Accent1 3 4 8 4 2 2 2" xfId="27420" xr:uid="{69E8D9DB-020E-4608-ABFA-42D526F413FC}"/>
    <cellStyle name="20% - Accent1 3 4 8 4 2 3" xfId="27421" xr:uid="{43D6DE21-DFB1-482F-8996-3C60DB2F5FCA}"/>
    <cellStyle name="20% - Accent1 3 4 8 4 3" xfId="27422" xr:uid="{5FC1F796-6F5E-4C3C-A5E8-5EE51BBE6E07}"/>
    <cellStyle name="20% - Accent1 3 4 8 4 3 2" xfId="27423" xr:uid="{10834038-889B-4811-A62C-BAF9D670B188}"/>
    <cellStyle name="20% - Accent1 3 4 8 4 4" xfId="27424" xr:uid="{A2A1C6D8-8A9C-48CA-9735-124B7BC211E1}"/>
    <cellStyle name="20% - Accent1 3 4 8 5" xfId="27425" xr:uid="{A9AD2186-136E-4874-9940-DF2A1FD7EFBF}"/>
    <cellStyle name="20% - Accent1 3 4 8 5 2" xfId="27426" xr:uid="{826DB8BD-A2D8-46A9-9502-7E184CD65374}"/>
    <cellStyle name="20% - Accent1 3 4 8 5 2 2" xfId="27427" xr:uid="{D168E825-02AC-4997-BED0-77EF7D77ED4B}"/>
    <cellStyle name="20% - Accent1 3 4 8 5 3" xfId="27428" xr:uid="{D1DA0954-E8FA-491B-A5D2-F4952232FAFB}"/>
    <cellStyle name="20% - Accent1 3 4 8 6" xfId="27429" xr:uid="{3F33EBF0-65AB-499B-BE89-8F84C4F3CA28}"/>
    <cellStyle name="20% - Accent1 3 4 8 6 2" xfId="27430" xr:uid="{C66C1936-5B1A-4CEF-B2A7-4ECD8FBA6EAE}"/>
    <cellStyle name="20% - Accent1 3 4 8 6 2 2" xfId="27431" xr:uid="{58AC080F-3A14-490E-8002-80F25F8A7402}"/>
    <cellStyle name="20% - Accent1 3 4 8 6 3" xfId="27432" xr:uid="{2332B258-E05B-4360-9D52-F5339FBBA480}"/>
    <cellStyle name="20% - Accent1 3 4 8 7" xfId="27433" xr:uid="{503D105D-55C7-4185-B4D8-4A72BC4F6573}"/>
    <cellStyle name="20% - Accent1 3 4 8 7 2" xfId="27434" xr:uid="{EE801933-378A-4993-84FE-B1BC17163D68}"/>
    <cellStyle name="20% - Accent1 3 4 8 8" xfId="27435" xr:uid="{EF8D3B1D-028A-4137-9B3E-5EA5F6193BE8}"/>
    <cellStyle name="20% - Accent1 3 4 8 8 2" xfId="27436" xr:uid="{CE657579-0AD3-442E-B3F9-1408392DFCF3}"/>
    <cellStyle name="20% - Accent1 3 4 8 9" xfId="27437" xr:uid="{AB0097EC-54F6-49BA-9C25-30096498BB20}"/>
    <cellStyle name="20% - Accent1 3 4 9" xfId="27438" xr:uid="{BDC0980F-4A8F-4AE9-8534-FB9731E40CC0}"/>
    <cellStyle name="20% - Accent1 3 4 9 2" xfId="27439" xr:uid="{55640E61-F77F-466E-8EE3-69CD10720FF6}"/>
    <cellStyle name="20% - Accent1 3 4 9 2 2" xfId="27440" xr:uid="{0AD17DB4-0070-4533-A93B-10D3664944EF}"/>
    <cellStyle name="20% - Accent1 3 4 9 2 2 2" xfId="27441" xr:uid="{07414775-0E07-4137-9BB4-E735F6A8E6E2}"/>
    <cellStyle name="20% - Accent1 3 4 9 2 3" xfId="27442" xr:uid="{F0FA5CBE-F097-49AD-A13C-EDF6BE0BDACB}"/>
    <cellStyle name="20% - Accent1 3 4 9 3" xfId="27443" xr:uid="{BE23641D-611A-4318-900E-1150E4125262}"/>
    <cellStyle name="20% - Accent1 3 4 9 3 2" xfId="27444" xr:uid="{5B41A934-9E10-4569-BC3C-CBDC3859BEBF}"/>
    <cellStyle name="20% - Accent1 3 4 9 4" xfId="27445" xr:uid="{A5B1046D-1869-4641-9D28-D249069CE298}"/>
    <cellStyle name="20% - Accent1 3 5" xfId="27446" xr:uid="{ACDC0A44-70C9-439D-A550-04E15B2148AC}"/>
    <cellStyle name="20% - Accent1 3 5 10" xfId="27447" xr:uid="{C78A8435-1A6E-4125-9958-1592B0BDCD48}"/>
    <cellStyle name="20% - Accent1 3 5 10 2" xfId="27448" xr:uid="{5924AE3B-49FD-4B08-A1C0-402F1C9D7C93}"/>
    <cellStyle name="20% - Accent1 3 5 10 2 2" xfId="27449" xr:uid="{95941C44-D18A-4744-8E36-F2E8049E10EA}"/>
    <cellStyle name="20% - Accent1 3 5 10 2 2 2" xfId="27450" xr:uid="{A5AD9F20-B507-4062-A734-0C2F388F2ADB}"/>
    <cellStyle name="20% - Accent1 3 5 10 2 3" xfId="27451" xr:uid="{8C610A80-9034-4144-9C54-2F1FDD99F3FD}"/>
    <cellStyle name="20% - Accent1 3 5 10 3" xfId="27452" xr:uid="{3487D314-5144-4E3F-B934-AF852CCFF653}"/>
    <cellStyle name="20% - Accent1 3 5 10 3 2" xfId="27453" xr:uid="{7350D2F6-C903-424F-8A16-8F438C12EC7E}"/>
    <cellStyle name="20% - Accent1 3 5 10 4" xfId="27454" xr:uid="{4A3AA124-03B5-49B6-9FDC-5A87F49DABFB}"/>
    <cellStyle name="20% - Accent1 3 5 11" xfId="27455" xr:uid="{A9B4981D-035F-4AB2-9DC9-A3F6EE2E266A}"/>
    <cellStyle name="20% - Accent1 3 5 11 2" xfId="27456" xr:uid="{B350E173-1C0B-4FF1-8DAC-00CC50016400}"/>
    <cellStyle name="20% - Accent1 3 5 11 2 2" xfId="27457" xr:uid="{898F7184-B8EC-4F7B-ADB9-062B90A33217}"/>
    <cellStyle name="20% - Accent1 3 5 11 2 2 2" xfId="27458" xr:uid="{03F14B96-EEA6-4F46-95C4-2738FCB5914A}"/>
    <cellStyle name="20% - Accent1 3 5 11 2 3" xfId="27459" xr:uid="{E679B520-892B-4068-8B7E-EF316D49B31B}"/>
    <cellStyle name="20% - Accent1 3 5 11 3" xfId="27460" xr:uid="{ADAEC41F-B5C2-46EE-A0EA-719D1C2D78A9}"/>
    <cellStyle name="20% - Accent1 3 5 11 3 2" xfId="27461" xr:uid="{93D7A778-CD9D-43D4-9C12-C47F775B4244}"/>
    <cellStyle name="20% - Accent1 3 5 11 4" xfId="27462" xr:uid="{0B19FEEC-7E47-403A-A4C7-FFB46F3B67C2}"/>
    <cellStyle name="20% - Accent1 3 5 12" xfId="27463" xr:uid="{12B3EE8A-74B4-4C1B-9FFE-435B1C1B43C7}"/>
    <cellStyle name="20% - Accent1 3 5 12 2" xfId="27464" xr:uid="{74B63E93-A0F7-4EDB-840F-154A7857CB93}"/>
    <cellStyle name="20% - Accent1 3 5 12 2 2" xfId="27465" xr:uid="{E5433345-3629-47F9-90F2-928D7D9B84A0}"/>
    <cellStyle name="20% - Accent1 3 5 12 3" xfId="27466" xr:uid="{F03EE3A2-0E53-457B-9A04-557B860FAFE1}"/>
    <cellStyle name="20% - Accent1 3 5 13" xfId="27467" xr:uid="{5FAA899C-6FA1-4DCB-8728-3FA6988DE5F6}"/>
    <cellStyle name="20% - Accent1 3 5 13 2" xfId="27468" xr:uid="{C1771E95-5E63-4004-A826-4763D990AF23}"/>
    <cellStyle name="20% - Accent1 3 5 13 2 2" xfId="27469" xr:uid="{FBD2F1F0-2FB0-48E7-80F0-85EAA5838ACB}"/>
    <cellStyle name="20% - Accent1 3 5 13 3" xfId="27470" xr:uid="{15D6BF0C-6551-45EA-8817-437283844558}"/>
    <cellStyle name="20% - Accent1 3 5 14" xfId="27471" xr:uid="{51B0A132-1B6B-4315-B215-96EEAEF1653C}"/>
    <cellStyle name="20% - Accent1 3 5 14 2" xfId="27472" xr:uid="{276B6DF0-ABC9-48F7-98BA-39611CFB14B4}"/>
    <cellStyle name="20% - Accent1 3 5 15" xfId="27473" xr:uid="{73149029-3555-493D-B6DD-3FBA47724E2D}"/>
    <cellStyle name="20% - Accent1 3 5 15 2" xfId="27474" xr:uid="{D35C4E5B-32B6-4A18-8F16-F9DCF83633CE}"/>
    <cellStyle name="20% - Accent1 3 5 16" xfId="27475" xr:uid="{39BF1C47-B02A-46DD-8BE7-87DF4089C4DA}"/>
    <cellStyle name="20% - Accent1 3 5 2" xfId="27476" xr:uid="{79FCB117-7156-4F08-BC48-EB76A1612394}"/>
    <cellStyle name="20% - Accent1 3 5 2 10" xfId="27477" xr:uid="{776E67B2-7266-443B-A954-D3BE6FE288BC}"/>
    <cellStyle name="20% - Accent1 3 5 2 10 2" xfId="27478" xr:uid="{8ACE836C-93D8-42F3-9C57-550CB8BCF124}"/>
    <cellStyle name="20% - Accent1 3 5 2 10 2 2" xfId="27479" xr:uid="{7FA74A67-4AF1-4D01-9298-E2037AA0A5A5}"/>
    <cellStyle name="20% - Accent1 3 5 2 10 2 2 2" xfId="27480" xr:uid="{62E3BFDA-5CCE-45E9-910A-037BD30EAFB1}"/>
    <cellStyle name="20% - Accent1 3 5 2 10 2 3" xfId="27481" xr:uid="{DAD17474-0B29-4FA5-9EC0-67737CFFFACB}"/>
    <cellStyle name="20% - Accent1 3 5 2 10 3" xfId="27482" xr:uid="{EB713596-349F-4FD5-B2D7-A6F84FEBC0CB}"/>
    <cellStyle name="20% - Accent1 3 5 2 10 3 2" xfId="27483" xr:uid="{BB354C2B-55CD-4EE2-8AED-1AC3595B43A1}"/>
    <cellStyle name="20% - Accent1 3 5 2 10 4" xfId="27484" xr:uid="{BD8DDE9F-2155-4DC2-AFAA-106C55FEC58F}"/>
    <cellStyle name="20% - Accent1 3 5 2 11" xfId="27485" xr:uid="{28325578-DB16-4C9D-BC0F-B89105250AF9}"/>
    <cellStyle name="20% - Accent1 3 5 2 11 2" xfId="27486" xr:uid="{9A0B474D-B990-4851-AE0E-D3EAB456CFDD}"/>
    <cellStyle name="20% - Accent1 3 5 2 11 2 2" xfId="27487" xr:uid="{04DEDD35-5BCC-40E8-BB0A-105FD16B7372}"/>
    <cellStyle name="20% - Accent1 3 5 2 11 3" xfId="27488" xr:uid="{E3B9CE4E-5A94-41C2-BBD5-987E589682CC}"/>
    <cellStyle name="20% - Accent1 3 5 2 12" xfId="27489" xr:uid="{97DF928A-0BB4-40ED-846E-F66C9F24872C}"/>
    <cellStyle name="20% - Accent1 3 5 2 12 2" xfId="27490" xr:uid="{7A16AC7E-7F1C-4B23-B547-480DB1C96D4B}"/>
    <cellStyle name="20% - Accent1 3 5 2 12 2 2" xfId="27491" xr:uid="{4C3094BC-A338-4F9E-87A0-3557F188D23A}"/>
    <cellStyle name="20% - Accent1 3 5 2 12 3" xfId="27492" xr:uid="{E4A57BD5-FCC8-4012-A832-0C3DADC1DA34}"/>
    <cellStyle name="20% - Accent1 3 5 2 13" xfId="27493" xr:uid="{3893D274-CA0E-4F91-B4C4-21ECACC6603A}"/>
    <cellStyle name="20% - Accent1 3 5 2 13 2" xfId="27494" xr:uid="{76AD4A3B-18A5-4C29-8DB1-5504B07B3571}"/>
    <cellStyle name="20% - Accent1 3 5 2 14" xfId="27495" xr:uid="{99938EC0-A68E-4B6E-B098-EE0AD2101E61}"/>
    <cellStyle name="20% - Accent1 3 5 2 14 2" xfId="27496" xr:uid="{5DA0BE1B-2C3D-4E38-81DB-B8AD5E85AC13}"/>
    <cellStyle name="20% - Accent1 3 5 2 15" xfId="27497" xr:uid="{B9582B69-287C-4E28-AAB1-B85DD6C38008}"/>
    <cellStyle name="20% - Accent1 3 5 2 2" xfId="27498" xr:uid="{F6563842-7931-436A-95B1-D234EBA3233E}"/>
    <cellStyle name="20% - Accent1 3 5 2 2 10" xfId="27499" xr:uid="{74BFBF98-75F7-414F-A75D-44809DE1FE8E}"/>
    <cellStyle name="20% - Accent1 3 5 2 2 10 2" xfId="27500" xr:uid="{E66568E4-B178-4973-B50A-1A1E9B00A035}"/>
    <cellStyle name="20% - Accent1 3 5 2 2 10 2 2" xfId="27501" xr:uid="{9A5C4F62-59B1-4787-86A7-0B8BC2029B47}"/>
    <cellStyle name="20% - Accent1 3 5 2 2 10 3" xfId="27502" xr:uid="{1496255B-7EAC-490F-B15C-F1D8747D31FE}"/>
    <cellStyle name="20% - Accent1 3 5 2 2 11" xfId="27503" xr:uid="{97333E5F-B7D5-4B8D-8EA2-F3CAA527984B}"/>
    <cellStyle name="20% - Accent1 3 5 2 2 11 2" xfId="27504" xr:uid="{1DF94CD2-A41E-4CB3-922D-3ADDF1225212}"/>
    <cellStyle name="20% - Accent1 3 5 2 2 11 2 2" xfId="27505" xr:uid="{9DFBAECF-E699-4EAD-9E86-D0992DD6846A}"/>
    <cellStyle name="20% - Accent1 3 5 2 2 11 3" xfId="27506" xr:uid="{07326993-47C2-4966-B7CE-C055F98AC07E}"/>
    <cellStyle name="20% - Accent1 3 5 2 2 12" xfId="27507" xr:uid="{6B8801BF-99F0-4947-A6E5-55751A260086}"/>
    <cellStyle name="20% - Accent1 3 5 2 2 12 2" xfId="27508" xr:uid="{4D5ED5AD-8EC1-48AF-8AAF-6A960955F314}"/>
    <cellStyle name="20% - Accent1 3 5 2 2 13" xfId="27509" xr:uid="{75A42FE7-FE03-4845-8D42-B0069342D3B9}"/>
    <cellStyle name="20% - Accent1 3 5 2 2 13 2" xfId="27510" xr:uid="{33BE7015-C382-417B-8370-DC1EC6431D0A}"/>
    <cellStyle name="20% - Accent1 3 5 2 2 14" xfId="27511" xr:uid="{2D582BB6-4EF4-42EF-BEB5-CF27D6F39247}"/>
    <cellStyle name="20% - Accent1 3 5 2 2 2" xfId="27512" xr:uid="{40F28C60-A5E4-46F3-8B7F-C6307E62E07C}"/>
    <cellStyle name="20% - Accent1 3 5 2 2 2 10" xfId="27513" xr:uid="{B1328F59-6166-4F61-91D2-D00D7D54D58E}"/>
    <cellStyle name="20% - Accent1 3 5 2 2 2 10 2" xfId="27514" xr:uid="{8A6E352D-66F1-4DED-8028-13859CA6BB80}"/>
    <cellStyle name="20% - Accent1 3 5 2 2 2 11" xfId="27515" xr:uid="{0F5AF98A-D417-4996-B34C-F66B65EA37AE}"/>
    <cellStyle name="20% - Accent1 3 5 2 2 2 2" xfId="27516" xr:uid="{238DE23C-0ED9-4AC2-9111-2385DAC1D789}"/>
    <cellStyle name="20% - Accent1 3 5 2 2 2 2 2" xfId="27517" xr:uid="{CE787F5C-0B6A-41B5-9415-FA3505813B8E}"/>
    <cellStyle name="20% - Accent1 3 5 2 2 2 2 2 2" xfId="27518" xr:uid="{C8AE6907-1044-449A-B163-83238F268004}"/>
    <cellStyle name="20% - Accent1 3 5 2 2 2 2 2 2 2" xfId="27519" xr:uid="{84237C9F-456A-46EF-9971-1F81672F20F7}"/>
    <cellStyle name="20% - Accent1 3 5 2 2 2 2 2 2 2 2" xfId="27520" xr:uid="{12CD0242-EB82-4A9F-8A29-ED9B0B23838D}"/>
    <cellStyle name="20% - Accent1 3 5 2 2 2 2 2 2 3" xfId="27521" xr:uid="{57E0CD62-6A10-46E0-A215-DC1F711529F3}"/>
    <cellStyle name="20% - Accent1 3 5 2 2 2 2 2 3" xfId="27522" xr:uid="{840E68F1-A153-4C41-AB3A-9AFE6F5593AC}"/>
    <cellStyle name="20% - Accent1 3 5 2 2 2 2 2 3 2" xfId="27523" xr:uid="{1F6C9FBD-E603-4B95-B9BE-778EE9DCAD12}"/>
    <cellStyle name="20% - Accent1 3 5 2 2 2 2 2 4" xfId="27524" xr:uid="{29280E24-9C86-4ECF-9C0A-EE86EB2CB179}"/>
    <cellStyle name="20% - Accent1 3 5 2 2 2 2 3" xfId="27525" xr:uid="{C7C7FAAE-D4F0-4097-B016-C3F63C669EB1}"/>
    <cellStyle name="20% - Accent1 3 5 2 2 2 2 3 2" xfId="27526" xr:uid="{CA9B7793-B330-4112-8358-7593FD404F83}"/>
    <cellStyle name="20% - Accent1 3 5 2 2 2 2 3 2 2" xfId="27527" xr:uid="{380489A2-BF40-4B4D-904C-0A112FDFDB84}"/>
    <cellStyle name="20% - Accent1 3 5 2 2 2 2 3 2 2 2" xfId="27528" xr:uid="{72273522-C59A-4B14-80B3-A2073D1230DD}"/>
    <cellStyle name="20% - Accent1 3 5 2 2 2 2 3 2 3" xfId="27529" xr:uid="{AA01864E-4EAE-489E-82E3-916F714D405E}"/>
    <cellStyle name="20% - Accent1 3 5 2 2 2 2 3 3" xfId="27530" xr:uid="{F2CD2657-BA00-439D-BF05-D2465BE19208}"/>
    <cellStyle name="20% - Accent1 3 5 2 2 2 2 3 3 2" xfId="27531" xr:uid="{81EB7DDC-E5CF-4C90-A24B-AF87A7B9503A}"/>
    <cellStyle name="20% - Accent1 3 5 2 2 2 2 3 4" xfId="27532" xr:uid="{C759A5A2-BDD9-4378-991D-6DD22C524A85}"/>
    <cellStyle name="20% - Accent1 3 5 2 2 2 2 4" xfId="27533" xr:uid="{E37EC76F-B248-4BC9-974A-F3B94D57C481}"/>
    <cellStyle name="20% - Accent1 3 5 2 2 2 2 4 2" xfId="27534" xr:uid="{44480CC0-97C8-412C-80A2-29F516169E10}"/>
    <cellStyle name="20% - Accent1 3 5 2 2 2 2 4 2 2" xfId="27535" xr:uid="{F1C53FDF-E9A0-49E4-A118-27834402DEDA}"/>
    <cellStyle name="20% - Accent1 3 5 2 2 2 2 4 2 2 2" xfId="27536" xr:uid="{8E9BD6E4-7BEB-49B9-9F72-2C51B441E881}"/>
    <cellStyle name="20% - Accent1 3 5 2 2 2 2 4 2 3" xfId="27537" xr:uid="{553D96C8-693A-48F4-B52E-E431662D2DA8}"/>
    <cellStyle name="20% - Accent1 3 5 2 2 2 2 4 3" xfId="27538" xr:uid="{DFC4E73F-2F42-403A-9920-3504F0AFE2B3}"/>
    <cellStyle name="20% - Accent1 3 5 2 2 2 2 4 3 2" xfId="27539" xr:uid="{5531B988-BC30-4026-A108-42F5CE9149CD}"/>
    <cellStyle name="20% - Accent1 3 5 2 2 2 2 4 4" xfId="27540" xr:uid="{3ADD3165-B9B3-41B1-9C24-8B51D5C4D6EB}"/>
    <cellStyle name="20% - Accent1 3 5 2 2 2 2 5" xfId="27541" xr:uid="{7365A037-FB4C-49D3-9E05-0B6B0E5195AD}"/>
    <cellStyle name="20% - Accent1 3 5 2 2 2 2 5 2" xfId="27542" xr:uid="{8B7C4EAB-6E83-4B6D-9E44-8FA2BC5BEA9D}"/>
    <cellStyle name="20% - Accent1 3 5 2 2 2 2 5 2 2" xfId="27543" xr:uid="{48790D75-BADE-41CA-B261-2C249C82F301}"/>
    <cellStyle name="20% - Accent1 3 5 2 2 2 2 5 3" xfId="27544" xr:uid="{0679428C-1E55-447A-914E-F51FC1342EAD}"/>
    <cellStyle name="20% - Accent1 3 5 2 2 2 2 6" xfId="27545" xr:uid="{FB2F045B-88EE-4058-9893-D8BB2BE0B919}"/>
    <cellStyle name="20% - Accent1 3 5 2 2 2 2 6 2" xfId="27546" xr:uid="{8215D894-E4E8-4F37-8104-98B21969DD17}"/>
    <cellStyle name="20% - Accent1 3 5 2 2 2 2 6 2 2" xfId="27547" xr:uid="{56E0F357-D6BC-4051-BF96-185B8565A3A2}"/>
    <cellStyle name="20% - Accent1 3 5 2 2 2 2 6 3" xfId="27548" xr:uid="{10846215-FC5D-4986-A326-DD31264D08ED}"/>
    <cellStyle name="20% - Accent1 3 5 2 2 2 2 7" xfId="27549" xr:uid="{215E91C1-8A55-4839-83A1-A5F37565EBEA}"/>
    <cellStyle name="20% - Accent1 3 5 2 2 2 2 7 2" xfId="27550" xr:uid="{EB537254-5873-43BB-8B46-6B700EBE96FE}"/>
    <cellStyle name="20% - Accent1 3 5 2 2 2 2 8" xfId="27551" xr:uid="{483A8D41-4D86-4A4E-8AEC-C08255C7E65B}"/>
    <cellStyle name="20% - Accent1 3 5 2 2 2 2 8 2" xfId="27552" xr:uid="{F735792F-C3F3-453B-83FA-8D9C197F5FFE}"/>
    <cellStyle name="20% - Accent1 3 5 2 2 2 2 9" xfId="27553" xr:uid="{54119B8A-EFD7-424C-ABC7-CE4E9E5EB813}"/>
    <cellStyle name="20% - Accent1 3 5 2 2 2 3" xfId="27554" xr:uid="{87ABF963-D034-446A-8C3D-5603E5442D9C}"/>
    <cellStyle name="20% - Accent1 3 5 2 2 2 3 2" xfId="27555" xr:uid="{14F4B650-B18B-414A-84CA-03CCA995C5FA}"/>
    <cellStyle name="20% - Accent1 3 5 2 2 2 3 2 2" xfId="27556" xr:uid="{458D0F99-9F20-43EA-8D75-44FF8580D8F0}"/>
    <cellStyle name="20% - Accent1 3 5 2 2 2 3 2 2 2" xfId="27557" xr:uid="{4DBA9D54-18F8-467B-A7F8-FC9CB927CAF4}"/>
    <cellStyle name="20% - Accent1 3 5 2 2 2 3 2 2 2 2" xfId="27558" xr:uid="{96CF3ABD-195B-4FEF-82BC-B2CC7648F221}"/>
    <cellStyle name="20% - Accent1 3 5 2 2 2 3 2 2 3" xfId="27559" xr:uid="{15F2FCCC-F164-4433-BFC0-146CF38F4D3B}"/>
    <cellStyle name="20% - Accent1 3 5 2 2 2 3 2 3" xfId="27560" xr:uid="{2161D475-5A5D-440C-A61B-B279B0E2E435}"/>
    <cellStyle name="20% - Accent1 3 5 2 2 2 3 2 3 2" xfId="27561" xr:uid="{BF4E8EEB-558F-4C5C-8F79-028342F826AE}"/>
    <cellStyle name="20% - Accent1 3 5 2 2 2 3 2 4" xfId="27562" xr:uid="{6422EC9B-F6FA-4929-8ED4-CE37D93D529D}"/>
    <cellStyle name="20% - Accent1 3 5 2 2 2 3 3" xfId="27563" xr:uid="{75E4FA9A-2492-4EB5-B229-5B3766D99E88}"/>
    <cellStyle name="20% - Accent1 3 5 2 2 2 3 3 2" xfId="27564" xr:uid="{D80C19AB-75FD-40CF-B50A-48055E8D471C}"/>
    <cellStyle name="20% - Accent1 3 5 2 2 2 3 3 2 2" xfId="27565" xr:uid="{AC7A785F-3D26-4343-9C62-71C055D7135A}"/>
    <cellStyle name="20% - Accent1 3 5 2 2 2 3 3 2 2 2" xfId="27566" xr:uid="{C506779E-E3B1-438D-9324-1075FA410F18}"/>
    <cellStyle name="20% - Accent1 3 5 2 2 2 3 3 2 3" xfId="27567" xr:uid="{9BD05399-8C3B-40F1-84A6-8781F2FF93AB}"/>
    <cellStyle name="20% - Accent1 3 5 2 2 2 3 3 3" xfId="27568" xr:uid="{AD8F3018-ECD4-472C-BFE6-1BED65ED2939}"/>
    <cellStyle name="20% - Accent1 3 5 2 2 2 3 3 3 2" xfId="27569" xr:uid="{824B7A71-3733-4BBD-AEDC-CA486D1CF720}"/>
    <cellStyle name="20% - Accent1 3 5 2 2 2 3 3 4" xfId="27570" xr:uid="{6F185D9D-C1E8-4B3B-BC18-2E9DF8307C32}"/>
    <cellStyle name="20% - Accent1 3 5 2 2 2 3 4" xfId="27571" xr:uid="{701C7D2D-4CB5-4763-A56A-99C5867E70E5}"/>
    <cellStyle name="20% - Accent1 3 5 2 2 2 3 4 2" xfId="27572" xr:uid="{86666FCA-B82C-491C-B91C-31331FFE55D8}"/>
    <cellStyle name="20% - Accent1 3 5 2 2 2 3 4 2 2" xfId="27573" xr:uid="{CF1AA2B8-C5FF-4D5A-A4B7-DC050C2DE605}"/>
    <cellStyle name="20% - Accent1 3 5 2 2 2 3 4 2 2 2" xfId="27574" xr:uid="{11292D47-423B-41C5-9620-0DF965DC53FD}"/>
    <cellStyle name="20% - Accent1 3 5 2 2 2 3 4 2 3" xfId="27575" xr:uid="{5ED8FBBD-28EC-4CDB-B99A-7FF00990DFF7}"/>
    <cellStyle name="20% - Accent1 3 5 2 2 2 3 4 3" xfId="27576" xr:uid="{3E31C475-BD81-4AE3-A4E6-445959798D2B}"/>
    <cellStyle name="20% - Accent1 3 5 2 2 2 3 4 3 2" xfId="27577" xr:uid="{2F447134-8221-4408-AA7A-415B325CE209}"/>
    <cellStyle name="20% - Accent1 3 5 2 2 2 3 4 4" xfId="27578" xr:uid="{B938A1F4-FFDA-495A-9AAE-50E8E61D74BD}"/>
    <cellStyle name="20% - Accent1 3 5 2 2 2 3 5" xfId="27579" xr:uid="{5011EBAF-5C47-4499-AF80-E7E7A4F30AC2}"/>
    <cellStyle name="20% - Accent1 3 5 2 2 2 3 5 2" xfId="27580" xr:uid="{838E15DC-49A9-44FA-9DFF-8D7B22A785E7}"/>
    <cellStyle name="20% - Accent1 3 5 2 2 2 3 5 2 2" xfId="27581" xr:uid="{805BD1CB-20DA-4F71-AE46-2C45A7E769C5}"/>
    <cellStyle name="20% - Accent1 3 5 2 2 2 3 5 3" xfId="27582" xr:uid="{2E7F86DF-9DAE-47B3-9B96-0A9EE8FF8228}"/>
    <cellStyle name="20% - Accent1 3 5 2 2 2 3 6" xfId="27583" xr:uid="{C2A59C7B-6DFE-4547-BE46-77B26B804768}"/>
    <cellStyle name="20% - Accent1 3 5 2 2 2 3 6 2" xfId="27584" xr:uid="{2A809871-E879-4891-915E-19052218DEF9}"/>
    <cellStyle name="20% - Accent1 3 5 2 2 2 3 6 2 2" xfId="27585" xr:uid="{F344E76F-E774-403E-84D7-F0F093038FE5}"/>
    <cellStyle name="20% - Accent1 3 5 2 2 2 3 6 3" xfId="27586" xr:uid="{F199751E-DF26-4C40-AFEB-F1E15AFA1457}"/>
    <cellStyle name="20% - Accent1 3 5 2 2 2 3 7" xfId="27587" xr:uid="{FB566E98-A98D-4633-B72C-4F33FF8637FF}"/>
    <cellStyle name="20% - Accent1 3 5 2 2 2 3 7 2" xfId="27588" xr:uid="{EF57B5CA-6B30-44BE-A28C-2F360AD5D1BE}"/>
    <cellStyle name="20% - Accent1 3 5 2 2 2 3 8" xfId="27589" xr:uid="{B6B62B9C-89AD-46C8-ACBC-0EEA698923E8}"/>
    <cellStyle name="20% - Accent1 3 5 2 2 2 3 8 2" xfId="27590" xr:uid="{EF41D364-0832-47EF-A06C-CD8E23D35912}"/>
    <cellStyle name="20% - Accent1 3 5 2 2 2 3 9" xfId="27591" xr:uid="{41FC203E-C66F-4F53-9BAA-36F998D5F9CD}"/>
    <cellStyle name="20% - Accent1 3 5 2 2 2 4" xfId="27592" xr:uid="{A7531FCD-8B06-4030-85BE-62CEF1DC7AF7}"/>
    <cellStyle name="20% - Accent1 3 5 2 2 2 4 2" xfId="27593" xr:uid="{9EE5946C-87AF-46A0-AA1B-ED9979A94344}"/>
    <cellStyle name="20% - Accent1 3 5 2 2 2 4 2 2" xfId="27594" xr:uid="{BB256AB1-6CE9-4A10-B5AA-E2C205FEADE6}"/>
    <cellStyle name="20% - Accent1 3 5 2 2 2 4 2 2 2" xfId="27595" xr:uid="{06E8693E-3929-4E22-B117-C8D40F2856D9}"/>
    <cellStyle name="20% - Accent1 3 5 2 2 2 4 2 3" xfId="27596" xr:uid="{101C6A17-4CFE-4671-81A6-99CC04364E6B}"/>
    <cellStyle name="20% - Accent1 3 5 2 2 2 4 3" xfId="27597" xr:uid="{FE212467-E500-40E6-B55D-D010B6451A84}"/>
    <cellStyle name="20% - Accent1 3 5 2 2 2 4 3 2" xfId="27598" xr:uid="{3AADF176-475F-46A6-A0C9-FE4845D10A4B}"/>
    <cellStyle name="20% - Accent1 3 5 2 2 2 4 4" xfId="27599" xr:uid="{883B650C-34F4-4ED4-962B-0D1D83F330CB}"/>
    <cellStyle name="20% - Accent1 3 5 2 2 2 5" xfId="27600" xr:uid="{FE7EB06B-C72B-4BC7-B75F-FFA651E50709}"/>
    <cellStyle name="20% - Accent1 3 5 2 2 2 5 2" xfId="27601" xr:uid="{D1D9B0FC-0481-4AF3-B12B-ACC00B237C46}"/>
    <cellStyle name="20% - Accent1 3 5 2 2 2 5 2 2" xfId="27602" xr:uid="{570C4A77-9D7F-4C21-B107-6B3042664E3B}"/>
    <cellStyle name="20% - Accent1 3 5 2 2 2 5 2 2 2" xfId="27603" xr:uid="{7FD6E564-08F1-42A0-BA73-A9FC2166C0F4}"/>
    <cellStyle name="20% - Accent1 3 5 2 2 2 5 2 3" xfId="27604" xr:uid="{E1D10F9C-994B-4972-9C9E-7C5A4F0AFBB5}"/>
    <cellStyle name="20% - Accent1 3 5 2 2 2 5 3" xfId="27605" xr:uid="{6DB06EF2-99D5-442E-BBE4-85836CDF68EA}"/>
    <cellStyle name="20% - Accent1 3 5 2 2 2 5 3 2" xfId="27606" xr:uid="{4B5EBEC0-43FB-4F89-946F-7958B407F397}"/>
    <cellStyle name="20% - Accent1 3 5 2 2 2 5 4" xfId="27607" xr:uid="{03BE872A-CB6E-43D2-9DAF-A850B98117A8}"/>
    <cellStyle name="20% - Accent1 3 5 2 2 2 6" xfId="27608" xr:uid="{208FC67C-0648-4C42-8741-94377874F55C}"/>
    <cellStyle name="20% - Accent1 3 5 2 2 2 6 2" xfId="27609" xr:uid="{FD88B5A3-4698-4771-991A-27D65692BB27}"/>
    <cellStyle name="20% - Accent1 3 5 2 2 2 6 2 2" xfId="27610" xr:uid="{06055D5D-010B-42D4-B965-EB0E88B2BD85}"/>
    <cellStyle name="20% - Accent1 3 5 2 2 2 6 2 2 2" xfId="27611" xr:uid="{0FB9F616-030E-4711-BE3D-19DB1C6A9A9F}"/>
    <cellStyle name="20% - Accent1 3 5 2 2 2 6 2 3" xfId="27612" xr:uid="{CE775598-D3A0-4EDA-88B8-3CE4612088DC}"/>
    <cellStyle name="20% - Accent1 3 5 2 2 2 6 3" xfId="27613" xr:uid="{9D3CAFFB-B8A0-49F8-BC46-4A3289F5AE4C}"/>
    <cellStyle name="20% - Accent1 3 5 2 2 2 6 3 2" xfId="27614" xr:uid="{C880C67B-E098-4ACB-9BEF-43F29849FC2D}"/>
    <cellStyle name="20% - Accent1 3 5 2 2 2 6 4" xfId="27615" xr:uid="{7BE532A3-6285-4047-BEFE-1D1B60CC5E7E}"/>
    <cellStyle name="20% - Accent1 3 5 2 2 2 7" xfId="27616" xr:uid="{CAA86D75-0CDA-48A1-B6FA-BBC10EF8CCF3}"/>
    <cellStyle name="20% - Accent1 3 5 2 2 2 7 2" xfId="27617" xr:uid="{4BA6CD28-1776-4F76-82E7-DD06FA643255}"/>
    <cellStyle name="20% - Accent1 3 5 2 2 2 7 2 2" xfId="27618" xr:uid="{77C1D2B9-361D-4649-9A52-32639C732A6E}"/>
    <cellStyle name="20% - Accent1 3 5 2 2 2 7 3" xfId="27619" xr:uid="{743CBF2A-F58E-40B5-BC82-3504B1F04661}"/>
    <cellStyle name="20% - Accent1 3 5 2 2 2 8" xfId="27620" xr:uid="{4A7ADEE1-D834-4AA3-98D7-2752EC822CD8}"/>
    <cellStyle name="20% - Accent1 3 5 2 2 2 8 2" xfId="27621" xr:uid="{9C227D4B-9DCE-4DF2-8490-8A9231575F61}"/>
    <cellStyle name="20% - Accent1 3 5 2 2 2 8 2 2" xfId="27622" xr:uid="{C1AE4B00-4E16-4DE6-B404-8BB6BFD70580}"/>
    <cellStyle name="20% - Accent1 3 5 2 2 2 8 3" xfId="27623" xr:uid="{F1A0CCD9-F120-4ED8-90A6-4D9C323C88F6}"/>
    <cellStyle name="20% - Accent1 3 5 2 2 2 9" xfId="27624" xr:uid="{D397C9B2-BBB1-4544-AE38-B618EEE39707}"/>
    <cellStyle name="20% - Accent1 3 5 2 2 2 9 2" xfId="27625" xr:uid="{5B703990-3EA8-4A53-91D2-1869E3CC3F93}"/>
    <cellStyle name="20% - Accent1 3 5 2 2 3" xfId="27626" xr:uid="{84DDF3CF-93D0-47A6-A3E7-C4595382854E}"/>
    <cellStyle name="20% - Accent1 3 5 2 2 3 10" xfId="27627" xr:uid="{42B1DB74-967A-45E5-91AB-9AABE46F02CE}"/>
    <cellStyle name="20% - Accent1 3 5 2 2 3 10 2" xfId="27628" xr:uid="{0FC9E051-2A09-440B-AB06-A26B0FD51200}"/>
    <cellStyle name="20% - Accent1 3 5 2 2 3 11" xfId="27629" xr:uid="{C075FD67-67BF-4348-808E-0EF6925973B5}"/>
    <cellStyle name="20% - Accent1 3 5 2 2 3 2" xfId="27630" xr:uid="{5B7BE95F-6D99-44EA-AABD-A1EB073C336F}"/>
    <cellStyle name="20% - Accent1 3 5 2 2 3 2 2" xfId="27631" xr:uid="{375C4F39-51CC-4546-8E03-E69BC9731353}"/>
    <cellStyle name="20% - Accent1 3 5 2 2 3 2 2 2" xfId="27632" xr:uid="{ABFC4E12-90BC-44D5-B2FB-D1F132A6EDC6}"/>
    <cellStyle name="20% - Accent1 3 5 2 2 3 2 2 2 2" xfId="27633" xr:uid="{6671B889-35DB-46CB-B530-39928CE3140C}"/>
    <cellStyle name="20% - Accent1 3 5 2 2 3 2 2 2 2 2" xfId="27634" xr:uid="{90178C04-3922-4C8E-AA28-AEDA8B9249AC}"/>
    <cellStyle name="20% - Accent1 3 5 2 2 3 2 2 2 3" xfId="27635" xr:uid="{487CC194-DEE0-4DA2-8178-905498100F86}"/>
    <cellStyle name="20% - Accent1 3 5 2 2 3 2 2 3" xfId="27636" xr:uid="{A1C5662E-AB38-4070-8917-8C66BAB4DEC2}"/>
    <cellStyle name="20% - Accent1 3 5 2 2 3 2 2 3 2" xfId="27637" xr:uid="{F7EFD9E0-0895-4D5E-98C1-3958856CEB49}"/>
    <cellStyle name="20% - Accent1 3 5 2 2 3 2 2 4" xfId="27638" xr:uid="{ED7EDE70-F386-4E1F-A5FB-DFACC5C9840D}"/>
    <cellStyle name="20% - Accent1 3 5 2 2 3 2 3" xfId="27639" xr:uid="{45459A7D-DD42-41F3-94E2-12535AA86C15}"/>
    <cellStyle name="20% - Accent1 3 5 2 2 3 2 3 2" xfId="27640" xr:uid="{9E2EDF29-CC02-4873-8322-0D8EB98E79C7}"/>
    <cellStyle name="20% - Accent1 3 5 2 2 3 2 3 2 2" xfId="27641" xr:uid="{FD2B7F91-622E-41C3-8900-647397A919AB}"/>
    <cellStyle name="20% - Accent1 3 5 2 2 3 2 3 2 2 2" xfId="27642" xr:uid="{BD4AFA16-060D-4F88-9C93-DF55E6B2809D}"/>
    <cellStyle name="20% - Accent1 3 5 2 2 3 2 3 2 3" xfId="27643" xr:uid="{DF51AC3E-A3CD-4061-910B-00A150313D10}"/>
    <cellStyle name="20% - Accent1 3 5 2 2 3 2 3 3" xfId="27644" xr:uid="{1667FA91-C1EF-41AD-9546-A61018D97F0C}"/>
    <cellStyle name="20% - Accent1 3 5 2 2 3 2 3 3 2" xfId="27645" xr:uid="{029F9A61-D1D7-4ADA-AA84-1E4741733D29}"/>
    <cellStyle name="20% - Accent1 3 5 2 2 3 2 3 4" xfId="27646" xr:uid="{AFF9AD80-FEEF-4A1D-9B17-1A3DF505F217}"/>
    <cellStyle name="20% - Accent1 3 5 2 2 3 2 4" xfId="27647" xr:uid="{4A31CBFF-F08C-41E8-89ED-F25759DDBF26}"/>
    <cellStyle name="20% - Accent1 3 5 2 2 3 2 4 2" xfId="27648" xr:uid="{4E26A8A6-E683-49B4-B6B7-62738DADD3FC}"/>
    <cellStyle name="20% - Accent1 3 5 2 2 3 2 4 2 2" xfId="27649" xr:uid="{1FBDCACC-6CCD-46FB-92EF-80C30FE2CD1C}"/>
    <cellStyle name="20% - Accent1 3 5 2 2 3 2 4 2 2 2" xfId="27650" xr:uid="{7232F7CD-28C0-4600-8CBB-49EE5249AD5A}"/>
    <cellStyle name="20% - Accent1 3 5 2 2 3 2 4 2 3" xfId="27651" xr:uid="{01F8042E-1B16-46BC-9D58-669A830C2C8A}"/>
    <cellStyle name="20% - Accent1 3 5 2 2 3 2 4 3" xfId="27652" xr:uid="{19B43EF7-AEE2-421B-BEC7-7740D56D7B02}"/>
    <cellStyle name="20% - Accent1 3 5 2 2 3 2 4 3 2" xfId="27653" xr:uid="{702EF1C4-81D1-40A3-B5A9-3E2C9A97C8D3}"/>
    <cellStyle name="20% - Accent1 3 5 2 2 3 2 4 4" xfId="27654" xr:uid="{A5B18C47-4E1D-4F3D-B866-09C376AD0F0F}"/>
    <cellStyle name="20% - Accent1 3 5 2 2 3 2 5" xfId="27655" xr:uid="{E3DAFCBC-42B7-4F6C-9B80-F339D8FCAEA9}"/>
    <cellStyle name="20% - Accent1 3 5 2 2 3 2 5 2" xfId="27656" xr:uid="{8E1BBAF7-EC07-446D-B9ED-1D64B0E5F1BE}"/>
    <cellStyle name="20% - Accent1 3 5 2 2 3 2 5 2 2" xfId="27657" xr:uid="{09E88A88-8AFB-4A5C-9690-DC0FED0BCAA9}"/>
    <cellStyle name="20% - Accent1 3 5 2 2 3 2 5 3" xfId="27658" xr:uid="{68A662D5-80C0-4BDA-8A0C-5910A1110C0D}"/>
    <cellStyle name="20% - Accent1 3 5 2 2 3 2 6" xfId="27659" xr:uid="{91F0E512-1DD6-4149-AB4B-D70BCB1FE138}"/>
    <cellStyle name="20% - Accent1 3 5 2 2 3 2 6 2" xfId="27660" xr:uid="{DC2CDAF8-B089-43BE-83E8-2866F296497B}"/>
    <cellStyle name="20% - Accent1 3 5 2 2 3 2 6 2 2" xfId="27661" xr:uid="{A0FF5A3F-6055-42EE-9AC7-8649C570DA8F}"/>
    <cellStyle name="20% - Accent1 3 5 2 2 3 2 6 3" xfId="27662" xr:uid="{C08CF4FC-7DCF-49E5-8185-918381BC6AB4}"/>
    <cellStyle name="20% - Accent1 3 5 2 2 3 2 7" xfId="27663" xr:uid="{4C1B5539-7115-46A8-879C-4AA36CE65FA7}"/>
    <cellStyle name="20% - Accent1 3 5 2 2 3 2 7 2" xfId="27664" xr:uid="{92B1EF99-475F-49B3-A07C-197F4E3603C1}"/>
    <cellStyle name="20% - Accent1 3 5 2 2 3 2 8" xfId="27665" xr:uid="{DDCFACD6-9635-4D87-A166-6C38804FC816}"/>
    <cellStyle name="20% - Accent1 3 5 2 2 3 2 8 2" xfId="27666" xr:uid="{84CEB303-3FEB-4F1E-B266-F66B42837BAF}"/>
    <cellStyle name="20% - Accent1 3 5 2 2 3 2 9" xfId="27667" xr:uid="{961B95C2-774D-4A3F-A7E3-F8C3C0FE624E}"/>
    <cellStyle name="20% - Accent1 3 5 2 2 3 3" xfId="27668" xr:uid="{6D448DEC-CD17-4D13-B2A5-5FD0D9285BDC}"/>
    <cellStyle name="20% - Accent1 3 5 2 2 3 3 2" xfId="27669" xr:uid="{CD346ED6-E051-4A87-9B30-9C6B53118CF0}"/>
    <cellStyle name="20% - Accent1 3 5 2 2 3 3 2 2" xfId="27670" xr:uid="{F9FB8E0B-13E2-4394-A62A-89021B740C6C}"/>
    <cellStyle name="20% - Accent1 3 5 2 2 3 3 2 2 2" xfId="27671" xr:uid="{5C622EC1-7C93-4022-846B-A76FE3120A1A}"/>
    <cellStyle name="20% - Accent1 3 5 2 2 3 3 2 2 2 2" xfId="27672" xr:uid="{48D545A4-00B9-4A4D-AF2D-66B600A0A705}"/>
    <cellStyle name="20% - Accent1 3 5 2 2 3 3 2 2 3" xfId="27673" xr:uid="{76B7B81B-876F-4E63-AAC0-46213AFCE25D}"/>
    <cellStyle name="20% - Accent1 3 5 2 2 3 3 2 3" xfId="27674" xr:uid="{D41FDC37-91D6-4994-9AEA-7928A0979CE8}"/>
    <cellStyle name="20% - Accent1 3 5 2 2 3 3 2 3 2" xfId="27675" xr:uid="{6799B0CF-14C3-4E97-A797-99289FE668DB}"/>
    <cellStyle name="20% - Accent1 3 5 2 2 3 3 2 4" xfId="27676" xr:uid="{45CF46B1-C1FE-460A-8D71-8312739FC30B}"/>
    <cellStyle name="20% - Accent1 3 5 2 2 3 3 3" xfId="27677" xr:uid="{782E2EAC-0BBF-4839-9173-C6E76EE39EF6}"/>
    <cellStyle name="20% - Accent1 3 5 2 2 3 3 3 2" xfId="27678" xr:uid="{7B22A20E-71B0-4BD0-9B85-42AD05CB8086}"/>
    <cellStyle name="20% - Accent1 3 5 2 2 3 3 3 2 2" xfId="27679" xr:uid="{F13C58A1-0DA8-4517-806D-04BCDA837F06}"/>
    <cellStyle name="20% - Accent1 3 5 2 2 3 3 3 2 2 2" xfId="27680" xr:uid="{E41F1D66-BB97-4C1C-BCE0-35B187F39786}"/>
    <cellStyle name="20% - Accent1 3 5 2 2 3 3 3 2 3" xfId="27681" xr:uid="{1A8E0AAD-1EA3-4EB1-8999-54678DFB446E}"/>
    <cellStyle name="20% - Accent1 3 5 2 2 3 3 3 3" xfId="27682" xr:uid="{143E2632-3AF1-4511-9F59-C43E79E4B7DC}"/>
    <cellStyle name="20% - Accent1 3 5 2 2 3 3 3 3 2" xfId="27683" xr:uid="{8BF7D199-A738-46A2-8E1C-43C8F28D8F05}"/>
    <cellStyle name="20% - Accent1 3 5 2 2 3 3 3 4" xfId="27684" xr:uid="{8708A80B-A875-4FB0-B60D-1D3BEB588B10}"/>
    <cellStyle name="20% - Accent1 3 5 2 2 3 3 4" xfId="27685" xr:uid="{13AF3111-534F-4D57-B554-0081EFF31059}"/>
    <cellStyle name="20% - Accent1 3 5 2 2 3 3 4 2" xfId="27686" xr:uid="{A9037FC4-45F8-4356-BAE3-93E95667D0DE}"/>
    <cellStyle name="20% - Accent1 3 5 2 2 3 3 4 2 2" xfId="27687" xr:uid="{FC5D3F12-8AD4-4898-A381-E168608C2EB6}"/>
    <cellStyle name="20% - Accent1 3 5 2 2 3 3 4 2 2 2" xfId="27688" xr:uid="{2E83C923-DFDC-4123-9421-0FAD53E64E17}"/>
    <cellStyle name="20% - Accent1 3 5 2 2 3 3 4 2 3" xfId="27689" xr:uid="{A946C5AF-DF0F-4D70-AD45-560E7ACC8396}"/>
    <cellStyle name="20% - Accent1 3 5 2 2 3 3 4 3" xfId="27690" xr:uid="{AD907316-0672-40BB-BFA6-684BFDB7F82F}"/>
    <cellStyle name="20% - Accent1 3 5 2 2 3 3 4 3 2" xfId="27691" xr:uid="{5DEF0907-A58B-4356-8EB2-2C33E264E7EA}"/>
    <cellStyle name="20% - Accent1 3 5 2 2 3 3 4 4" xfId="27692" xr:uid="{80137CE6-188C-4000-81A0-41CF1C3D3C77}"/>
    <cellStyle name="20% - Accent1 3 5 2 2 3 3 5" xfId="27693" xr:uid="{039EA73C-5F1E-46A6-964D-127568321B4C}"/>
    <cellStyle name="20% - Accent1 3 5 2 2 3 3 5 2" xfId="27694" xr:uid="{1C6B736F-849F-41FB-BFDA-D719BB11B528}"/>
    <cellStyle name="20% - Accent1 3 5 2 2 3 3 5 2 2" xfId="27695" xr:uid="{754220F4-3DCC-4115-967D-65A03ED1A086}"/>
    <cellStyle name="20% - Accent1 3 5 2 2 3 3 5 3" xfId="27696" xr:uid="{D22E16A1-F7E8-4C67-9994-ECBD22318D05}"/>
    <cellStyle name="20% - Accent1 3 5 2 2 3 3 6" xfId="27697" xr:uid="{22D8EFBD-ED2F-4953-A920-89ED67946A5A}"/>
    <cellStyle name="20% - Accent1 3 5 2 2 3 3 6 2" xfId="27698" xr:uid="{DE8E920E-4B4A-414D-933E-82246F08EB38}"/>
    <cellStyle name="20% - Accent1 3 5 2 2 3 3 6 2 2" xfId="27699" xr:uid="{7664AA48-2D0C-4917-88E5-0F7F079A2C16}"/>
    <cellStyle name="20% - Accent1 3 5 2 2 3 3 6 3" xfId="27700" xr:uid="{9ABB5331-AE9C-4E3E-BFAD-5C41F5691B22}"/>
    <cellStyle name="20% - Accent1 3 5 2 2 3 3 7" xfId="27701" xr:uid="{0BDBC23B-300F-47B0-B37D-21793D815FA3}"/>
    <cellStyle name="20% - Accent1 3 5 2 2 3 3 7 2" xfId="27702" xr:uid="{39D6561A-08B9-4A35-9D1B-D736D74509CB}"/>
    <cellStyle name="20% - Accent1 3 5 2 2 3 3 8" xfId="27703" xr:uid="{2BBFD7CA-856F-4623-AF76-41C3E516B528}"/>
    <cellStyle name="20% - Accent1 3 5 2 2 3 3 8 2" xfId="27704" xr:uid="{4F36D614-EEE2-4E75-B71A-7E89559B30C9}"/>
    <cellStyle name="20% - Accent1 3 5 2 2 3 3 9" xfId="27705" xr:uid="{B4887CC9-0466-4180-9780-8E027F53FDA1}"/>
    <cellStyle name="20% - Accent1 3 5 2 2 3 4" xfId="27706" xr:uid="{703CB51F-99D2-4078-BC84-0C7B2811C46C}"/>
    <cellStyle name="20% - Accent1 3 5 2 2 3 4 2" xfId="27707" xr:uid="{E30EE819-2615-4FAF-ADD4-439B6D5A92DA}"/>
    <cellStyle name="20% - Accent1 3 5 2 2 3 4 2 2" xfId="27708" xr:uid="{2E2FBA41-215F-4C97-AB81-00381DFE17BD}"/>
    <cellStyle name="20% - Accent1 3 5 2 2 3 4 2 2 2" xfId="27709" xr:uid="{91C64C92-5040-4E35-91A5-5618749A8C96}"/>
    <cellStyle name="20% - Accent1 3 5 2 2 3 4 2 3" xfId="27710" xr:uid="{06B37847-5AC7-40FB-A244-12BDF2082C2C}"/>
    <cellStyle name="20% - Accent1 3 5 2 2 3 4 3" xfId="27711" xr:uid="{1A163E7B-7DAA-41FD-B5DB-B76306F96744}"/>
    <cellStyle name="20% - Accent1 3 5 2 2 3 4 3 2" xfId="27712" xr:uid="{72A970ED-5F9A-4977-999F-638F7638CB98}"/>
    <cellStyle name="20% - Accent1 3 5 2 2 3 4 4" xfId="27713" xr:uid="{7DE4A4EB-5989-4AE1-B27B-0A56608F59B7}"/>
    <cellStyle name="20% - Accent1 3 5 2 2 3 5" xfId="27714" xr:uid="{8FF7BE73-5D8C-4BB7-9CCF-8F10F9574DF5}"/>
    <cellStyle name="20% - Accent1 3 5 2 2 3 5 2" xfId="27715" xr:uid="{8E48972B-0596-4CA3-AE8B-8BB6527A97FD}"/>
    <cellStyle name="20% - Accent1 3 5 2 2 3 5 2 2" xfId="27716" xr:uid="{D7DA498B-DAB5-43C5-9D1C-F617FCF4C2C3}"/>
    <cellStyle name="20% - Accent1 3 5 2 2 3 5 2 2 2" xfId="27717" xr:uid="{6559EFA5-9B91-4E9A-BEA0-B4BE3C9FDEAF}"/>
    <cellStyle name="20% - Accent1 3 5 2 2 3 5 2 3" xfId="27718" xr:uid="{D6BAEAA3-291A-404B-9503-5BD5BE1AB691}"/>
    <cellStyle name="20% - Accent1 3 5 2 2 3 5 3" xfId="27719" xr:uid="{106F6B61-F168-42AE-A43E-6C1545A4BD10}"/>
    <cellStyle name="20% - Accent1 3 5 2 2 3 5 3 2" xfId="27720" xr:uid="{A5BCFB57-A095-4441-8A11-D8838E8FAA34}"/>
    <cellStyle name="20% - Accent1 3 5 2 2 3 5 4" xfId="27721" xr:uid="{5D838E26-C713-4CC5-80B7-2FE076003BEC}"/>
    <cellStyle name="20% - Accent1 3 5 2 2 3 6" xfId="27722" xr:uid="{B3A64A4A-A31D-414E-813F-BD86B5B7CB40}"/>
    <cellStyle name="20% - Accent1 3 5 2 2 3 6 2" xfId="27723" xr:uid="{DDFB7B38-427D-495D-995C-BA2696438683}"/>
    <cellStyle name="20% - Accent1 3 5 2 2 3 6 2 2" xfId="27724" xr:uid="{DD4E8CBD-1B76-4DB4-AF9F-0BAAC63A0F42}"/>
    <cellStyle name="20% - Accent1 3 5 2 2 3 6 2 2 2" xfId="27725" xr:uid="{E70CEBE6-219A-40F6-A21E-CDBF20BE094C}"/>
    <cellStyle name="20% - Accent1 3 5 2 2 3 6 2 3" xfId="27726" xr:uid="{8893FFBB-8250-4597-8E2D-0566D3A06A1A}"/>
    <cellStyle name="20% - Accent1 3 5 2 2 3 6 3" xfId="27727" xr:uid="{24E71DE8-DE03-412D-9EFD-EB839FE7E990}"/>
    <cellStyle name="20% - Accent1 3 5 2 2 3 6 3 2" xfId="27728" xr:uid="{C66697C3-783F-45C6-A39E-A139C34BBD72}"/>
    <cellStyle name="20% - Accent1 3 5 2 2 3 6 4" xfId="27729" xr:uid="{C4334ADB-1FA3-4380-A40C-4BB6B6110800}"/>
    <cellStyle name="20% - Accent1 3 5 2 2 3 7" xfId="27730" xr:uid="{593FCA8A-69F3-4619-B00E-4AD0F6592AE6}"/>
    <cellStyle name="20% - Accent1 3 5 2 2 3 7 2" xfId="27731" xr:uid="{1D31EFB0-E14F-44E2-A098-2CAD2AB648A0}"/>
    <cellStyle name="20% - Accent1 3 5 2 2 3 7 2 2" xfId="27732" xr:uid="{33C77F53-B8BF-475B-8B69-6A08303D8B65}"/>
    <cellStyle name="20% - Accent1 3 5 2 2 3 7 3" xfId="27733" xr:uid="{7A7F7CE4-B7D2-48A8-BC49-897FF0FE590A}"/>
    <cellStyle name="20% - Accent1 3 5 2 2 3 8" xfId="27734" xr:uid="{DC03D3DA-941A-427C-A977-15151B2B1030}"/>
    <cellStyle name="20% - Accent1 3 5 2 2 3 8 2" xfId="27735" xr:uid="{B3E31E27-F503-479D-B706-09AF90067E2F}"/>
    <cellStyle name="20% - Accent1 3 5 2 2 3 8 2 2" xfId="27736" xr:uid="{9D8F6B37-D5C9-49F1-88AC-E82FD19F3F21}"/>
    <cellStyle name="20% - Accent1 3 5 2 2 3 8 3" xfId="27737" xr:uid="{B2FE0703-326E-4DE5-83D1-61A85B8654C1}"/>
    <cellStyle name="20% - Accent1 3 5 2 2 3 9" xfId="27738" xr:uid="{CAF3087F-0A46-46A3-B682-2E678925FC15}"/>
    <cellStyle name="20% - Accent1 3 5 2 2 3 9 2" xfId="27739" xr:uid="{9676B184-A3E0-4568-A732-3D6C0857B34B}"/>
    <cellStyle name="20% - Accent1 3 5 2 2 4" xfId="27740" xr:uid="{870C5894-10A3-498A-8651-79B1D2C4EB04}"/>
    <cellStyle name="20% - Accent1 3 5 2 2 4 10" xfId="27741" xr:uid="{E8305CD7-113A-4DA0-AC47-53AC591AA940}"/>
    <cellStyle name="20% - Accent1 3 5 2 2 4 10 2" xfId="27742" xr:uid="{05669823-AE43-4879-B55B-227D51244609}"/>
    <cellStyle name="20% - Accent1 3 5 2 2 4 11" xfId="27743" xr:uid="{5B15C919-430A-4FF7-ADD3-34EDC59192A5}"/>
    <cellStyle name="20% - Accent1 3 5 2 2 4 2" xfId="27744" xr:uid="{DC6B797A-81B4-4A95-B81E-670E7EE661D8}"/>
    <cellStyle name="20% - Accent1 3 5 2 2 4 2 2" xfId="27745" xr:uid="{A8426501-2590-4AB8-A510-06D1F5951C4F}"/>
    <cellStyle name="20% - Accent1 3 5 2 2 4 2 2 2" xfId="27746" xr:uid="{DF9DB6D6-E6BB-4546-9A46-46331FAECE5F}"/>
    <cellStyle name="20% - Accent1 3 5 2 2 4 2 2 2 2" xfId="27747" xr:uid="{785B2687-8486-4FEA-B586-A031688F6024}"/>
    <cellStyle name="20% - Accent1 3 5 2 2 4 2 2 2 2 2" xfId="27748" xr:uid="{03780C6A-E764-49DB-A68E-C8426056BCF6}"/>
    <cellStyle name="20% - Accent1 3 5 2 2 4 2 2 2 3" xfId="27749" xr:uid="{BE05FD98-704C-4689-8980-E9B6BC97D8FA}"/>
    <cellStyle name="20% - Accent1 3 5 2 2 4 2 2 3" xfId="27750" xr:uid="{B95FE064-75A0-4C26-B423-DE7C850B6CEA}"/>
    <cellStyle name="20% - Accent1 3 5 2 2 4 2 2 3 2" xfId="27751" xr:uid="{F9924F0F-636F-418F-B14E-0B4B85C6DE69}"/>
    <cellStyle name="20% - Accent1 3 5 2 2 4 2 2 4" xfId="27752" xr:uid="{7F63939E-F90B-4A86-9FF4-F97539527462}"/>
    <cellStyle name="20% - Accent1 3 5 2 2 4 2 3" xfId="27753" xr:uid="{B8952A9B-2FBE-41F0-BDC4-6B6381A22BF5}"/>
    <cellStyle name="20% - Accent1 3 5 2 2 4 2 3 2" xfId="27754" xr:uid="{4CF61FCA-94D6-4D5F-8C1A-9E995FCC2871}"/>
    <cellStyle name="20% - Accent1 3 5 2 2 4 2 3 2 2" xfId="27755" xr:uid="{2DE2B9CA-F16F-435A-96B0-1B9A5947B0E0}"/>
    <cellStyle name="20% - Accent1 3 5 2 2 4 2 3 2 2 2" xfId="27756" xr:uid="{D54D43CA-53C8-4EDE-B5F0-DE61E4C95D12}"/>
    <cellStyle name="20% - Accent1 3 5 2 2 4 2 3 2 3" xfId="27757" xr:uid="{1E0BC82F-7B44-4B3B-9208-18BDCC9EAA72}"/>
    <cellStyle name="20% - Accent1 3 5 2 2 4 2 3 3" xfId="27758" xr:uid="{E5DEA598-ADB7-4A99-A5BB-BBC0978F5717}"/>
    <cellStyle name="20% - Accent1 3 5 2 2 4 2 3 3 2" xfId="27759" xr:uid="{B94C7ADD-5D4C-4389-91AA-DE979AAA627C}"/>
    <cellStyle name="20% - Accent1 3 5 2 2 4 2 3 4" xfId="27760" xr:uid="{932D9EC6-C7F1-450E-A951-9D9C05770E7C}"/>
    <cellStyle name="20% - Accent1 3 5 2 2 4 2 4" xfId="27761" xr:uid="{6DEB235D-C619-43AD-B848-514775DE0F66}"/>
    <cellStyle name="20% - Accent1 3 5 2 2 4 2 4 2" xfId="27762" xr:uid="{B7552993-8F36-4D1A-A94E-C2FFBB57BDC8}"/>
    <cellStyle name="20% - Accent1 3 5 2 2 4 2 4 2 2" xfId="27763" xr:uid="{61A3328F-726C-4327-B82C-CE93269E7CEB}"/>
    <cellStyle name="20% - Accent1 3 5 2 2 4 2 4 2 2 2" xfId="27764" xr:uid="{DABF4171-2183-4594-9C83-EDF57BBC14B0}"/>
    <cellStyle name="20% - Accent1 3 5 2 2 4 2 4 2 3" xfId="27765" xr:uid="{96E7BA1B-671C-4447-877A-8D9FAD71F4AE}"/>
    <cellStyle name="20% - Accent1 3 5 2 2 4 2 4 3" xfId="27766" xr:uid="{34D673A3-EB28-4EBA-BFF5-FA2F27EBB1B8}"/>
    <cellStyle name="20% - Accent1 3 5 2 2 4 2 4 3 2" xfId="27767" xr:uid="{6B7E3126-B792-4454-83CA-FA459522B94C}"/>
    <cellStyle name="20% - Accent1 3 5 2 2 4 2 4 4" xfId="27768" xr:uid="{CB7813CD-7B1D-436A-AFA3-C9FF1C5212BE}"/>
    <cellStyle name="20% - Accent1 3 5 2 2 4 2 5" xfId="27769" xr:uid="{3206F92B-E130-4A03-9501-07F37D111932}"/>
    <cellStyle name="20% - Accent1 3 5 2 2 4 2 5 2" xfId="27770" xr:uid="{8EBED75E-59F9-4D30-AB9C-F68B52E2E205}"/>
    <cellStyle name="20% - Accent1 3 5 2 2 4 2 5 2 2" xfId="27771" xr:uid="{7B2E176F-03B5-4BB1-A30C-9D9371787A08}"/>
    <cellStyle name="20% - Accent1 3 5 2 2 4 2 5 3" xfId="27772" xr:uid="{C08B3BA1-5066-4785-A259-9AB5A021CFD6}"/>
    <cellStyle name="20% - Accent1 3 5 2 2 4 2 6" xfId="27773" xr:uid="{394EF515-7821-4CC5-878F-6677D135FD64}"/>
    <cellStyle name="20% - Accent1 3 5 2 2 4 2 6 2" xfId="27774" xr:uid="{5F7E8453-B850-4285-8B63-E7057BDDDC69}"/>
    <cellStyle name="20% - Accent1 3 5 2 2 4 2 6 2 2" xfId="27775" xr:uid="{C4E07312-A843-4E6E-8A53-A2F6CE6E609B}"/>
    <cellStyle name="20% - Accent1 3 5 2 2 4 2 6 3" xfId="27776" xr:uid="{5F2844ED-8A97-4F48-A703-BEC278E5C14B}"/>
    <cellStyle name="20% - Accent1 3 5 2 2 4 2 7" xfId="27777" xr:uid="{D5816BE8-FC09-4A98-8E4A-10F27BD370BB}"/>
    <cellStyle name="20% - Accent1 3 5 2 2 4 2 7 2" xfId="27778" xr:uid="{F75FAF9F-E778-487F-BBFA-F9D8EBBEB5CA}"/>
    <cellStyle name="20% - Accent1 3 5 2 2 4 2 8" xfId="27779" xr:uid="{C03252B2-07F3-494E-AE3B-2D8E9E6FD706}"/>
    <cellStyle name="20% - Accent1 3 5 2 2 4 2 8 2" xfId="27780" xr:uid="{D78D6084-4134-491A-BDF8-594BCB43981C}"/>
    <cellStyle name="20% - Accent1 3 5 2 2 4 2 9" xfId="27781" xr:uid="{5B61B6DA-E8BF-401C-9ADE-76D14D6167F0}"/>
    <cellStyle name="20% - Accent1 3 5 2 2 4 3" xfId="27782" xr:uid="{4E0CEA99-4880-4268-9DAB-B3DF2417463D}"/>
    <cellStyle name="20% - Accent1 3 5 2 2 4 3 2" xfId="27783" xr:uid="{1B272C92-936C-4112-872D-2F04DCB98F33}"/>
    <cellStyle name="20% - Accent1 3 5 2 2 4 3 2 2" xfId="27784" xr:uid="{F4E4235F-F3B4-4C37-B1C0-62A3561BCA97}"/>
    <cellStyle name="20% - Accent1 3 5 2 2 4 3 2 2 2" xfId="27785" xr:uid="{F0C89453-653B-4E2F-AC6A-88EAB1718A05}"/>
    <cellStyle name="20% - Accent1 3 5 2 2 4 3 2 2 2 2" xfId="27786" xr:uid="{4150437F-DB59-494D-BBD5-DD1A532D44D3}"/>
    <cellStyle name="20% - Accent1 3 5 2 2 4 3 2 2 3" xfId="27787" xr:uid="{04CF3657-D898-4DDA-8BE2-5B53EE5A0B24}"/>
    <cellStyle name="20% - Accent1 3 5 2 2 4 3 2 3" xfId="27788" xr:uid="{EC9DC119-D809-4726-94A3-BE2D30244078}"/>
    <cellStyle name="20% - Accent1 3 5 2 2 4 3 2 3 2" xfId="27789" xr:uid="{A4CAB557-F9C4-4D48-BBFD-EE411D4F50E2}"/>
    <cellStyle name="20% - Accent1 3 5 2 2 4 3 2 4" xfId="27790" xr:uid="{B129A2F8-69AF-4816-A911-0EC36DF26652}"/>
    <cellStyle name="20% - Accent1 3 5 2 2 4 3 3" xfId="27791" xr:uid="{BCFACE35-6997-4CA1-B38E-FE7BFB1DCA5C}"/>
    <cellStyle name="20% - Accent1 3 5 2 2 4 3 3 2" xfId="27792" xr:uid="{AB99631A-B029-4C9C-AEE3-FD7A2A94243B}"/>
    <cellStyle name="20% - Accent1 3 5 2 2 4 3 3 2 2" xfId="27793" xr:uid="{7C98B877-A4B9-4108-A428-8453B7C02C87}"/>
    <cellStyle name="20% - Accent1 3 5 2 2 4 3 3 2 2 2" xfId="27794" xr:uid="{CD5284BD-0873-4DDB-9F39-B33C866E8F35}"/>
    <cellStyle name="20% - Accent1 3 5 2 2 4 3 3 2 3" xfId="27795" xr:uid="{32F07448-76DD-460D-8DF4-88D32859BAB9}"/>
    <cellStyle name="20% - Accent1 3 5 2 2 4 3 3 3" xfId="27796" xr:uid="{A0078AE8-C246-417B-8532-DB447647B95E}"/>
    <cellStyle name="20% - Accent1 3 5 2 2 4 3 3 3 2" xfId="27797" xr:uid="{6D21F01C-596F-47DD-BA9B-884622E8704D}"/>
    <cellStyle name="20% - Accent1 3 5 2 2 4 3 3 4" xfId="27798" xr:uid="{5632C619-ADC9-466B-9335-D8D753A90725}"/>
    <cellStyle name="20% - Accent1 3 5 2 2 4 3 4" xfId="27799" xr:uid="{98A4B4AD-86BA-40F5-B94F-9CE15F3570E6}"/>
    <cellStyle name="20% - Accent1 3 5 2 2 4 3 4 2" xfId="27800" xr:uid="{00B2BF06-6000-4DB5-B8EF-3B3DA2061BC0}"/>
    <cellStyle name="20% - Accent1 3 5 2 2 4 3 4 2 2" xfId="27801" xr:uid="{AA9E23C0-69EC-485A-8F69-1CE13A071B11}"/>
    <cellStyle name="20% - Accent1 3 5 2 2 4 3 4 2 2 2" xfId="27802" xr:uid="{B95E0682-814F-4EC0-84C6-6539564204EE}"/>
    <cellStyle name="20% - Accent1 3 5 2 2 4 3 4 2 3" xfId="27803" xr:uid="{CBEB1091-452B-457A-9FE3-015714EF648C}"/>
    <cellStyle name="20% - Accent1 3 5 2 2 4 3 4 3" xfId="27804" xr:uid="{C7967263-58B0-4F08-A8C9-70F1941CF84E}"/>
    <cellStyle name="20% - Accent1 3 5 2 2 4 3 4 3 2" xfId="27805" xr:uid="{DAF6D3B7-B725-4D0B-871A-1761BF35E3F1}"/>
    <cellStyle name="20% - Accent1 3 5 2 2 4 3 4 4" xfId="27806" xr:uid="{38F6D192-8204-4163-8099-5BBC64623603}"/>
    <cellStyle name="20% - Accent1 3 5 2 2 4 3 5" xfId="27807" xr:uid="{2FAFCDB5-ADE2-42F1-BEF4-5A012ADB9189}"/>
    <cellStyle name="20% - Accent1 3 5 2 2 4 3 5 2" xfId="27808" xr:uid="{84ED05CC-7890-47F5-8978-EF3D2A4CC070}"/>
    <cellStyle name="20% - Accent1 3 5 2 2 4 3 5 2 2" xfId="27809" xr:uid="{3A2E17F8-E1D2-4EFE-A134-2E56D2E39F35}"/>
    <cellStyle name="20% - Accent1 3 5 2 2 4 3 5 3" xfId="27810" xr:uid="{50C067AC-0002-4483-B221-8FB8D99933BF}"/>
    <cellStyle name="20% - Accent1 3 5 2 2 4 3 6" xfId="27811" xr:uid="{75260A41-2734-4247-BE78-87220A284F7A}"/>
    <cellStyle name="20% - Accent1 3 5 2 2 4 3 6 2" xfId="27812" xr:uid="{1255E738-39F6-4BA0-90F6-254919F50BA5}"/>
    <cellStyle name="20% - Accent1 3 5 2 2 4 3 6 2 2" xfId="27813" xr:uid="{CDE019D8-3EB2-4CA1-A3E9-81DBCA4CC4DB}"/>
    <cellStyle name="20% - Accent1 3 5 2 2 4 3 6 3" xfId="27814" xr:uid="{F8C7B284-5621-403B-8B6B-6FA2AFA2BDFE}"/>
    <cellStyle name="20% - Accent1 3 5 2 2 4 3 7" xfId="27815" xr:uid="{FEB5BAD6-966D-4806-9F48-5D1924161469}"/>
    <cellStyle name="20% - Accent1 3 5 2 2 4 3 7 2" xfId="27816" xr:uid="{6729E6BD-AFBA-4008-B0A4-A7B2C0B3B8E8}"/>
    <cellStyle name="20% - Accent1 3 5 2 2 4 3 8" xfId="27817" xr:uid="{20E167BB-F212-4D66-9C2D-2599EED19347}"/>
    <cellStyle name="20% - Accent1 3 5 2 2 4 3 8 2" xfId="27818" xr:uid="{93B5365A-4145-455E-A74C-18D9FE3F2436}"/>
    <cellStyle name="20% - Accent1 3 5 2 2 4 3 9" xfId="27819" xr:uid="{76D097D8-0B45-4230-A95F-57CA56231AE7}"/>
    <cellStyle name="20% - Accent1 3 5 2 2 4 4" xfId="27820" xr:uid="{E4834197-A734-4875-A8CF-90FA4533D1CC}"/>
    <cellStyle name="20% - Accent1 3 5 2 2 4 4 2" xfId="27821" xr:uid="{1F19F490-C074-440E-A066-4EBB7FE782C7}"/>
    <cellStyle name="20% - Accent1 3 5 2 2 4 4 2 2" xfId="27822" xr:uid="{84E25C8E-6B25-4F27-B211-C4AD17AF3B24}"/>
    <cellStyle name="20% - Accent1 3 5 2 2 4 4 2 2 2" xfId="27823" xr:uid="{104FB063-3C1B-4D67-AEE7-B73A2BADF113}"/>
    <cellStyle name="20% - Accent1 3 5 2 2 4 4 2 3" xfId="27824" xr:uid="{19A78667-9AD9-4A08-BD4F-6A7E82938978}"/>
    <cellStyle name="20% - Accent1 3 5 2 2 4 4 3" xfId="27825" xr:uid="{51DC9E75-45D1-46F0-AD64-CFF606B24F9D}"/>
    <cellStyle name="20% - Accent1 3 5 2 2 4 4 3 2" xfId="27826" xr:uid="{DBAD0473-3AE2-46D4-B944-2A15622F3BBC}"/>
    <cellStyle name="20% - Accent1 3 5 2 2 4 4 4" xfId="27827" xr:uid="{804EFD39-0AE8-4712-9896-133860458E3E}"/>
    <cellStyle name="20% - Accent1 3 5 2 2 4 5" xfId="27828" xr:uid="{17D8885A-FB5C-4202-AAF9-12D8E97CE097}"/>
    <cellStyle name="20% - Accent1 3 5 2 2 4 5 2" xfId="27829" xr:uid="{A8F1474F-5605-4133-BF87-943C1ED76E95}"/>
    <cellStyle name="20% - Accent1 3 5 2 2 4 5 2 2" xfId="27830" xr:uid="{8172CB53-15EB-4CBB-A33B-151FED123127}"/>
    <cellStyle name="20% - Accent1 3 5 2 2 4 5 2 2 2" xfId="27831" xr:uid="{F4EB6D71-4E53-42CF-BE2C-9D5A7EDA3EA9}"/>
    <cellStyle name="20% - Accent1 3 5 2 2 4 5 2 3" xfId="27832" xr:uid="{36A0BB68-08DF-425F-8043-26A80EB7D6BB}"/>
    <cellStyle name="20% - Accent1 3 5 2 2 4 5 3" xfId="27833" xr:uid="{568F316E-9050-4D8D-BD78-E7EA818EE8D1}"/>
    <cellStyle name="20% - Accent1 3 5 2 2 4 5 3 2" xfId="27834" xr:uid="{66116E7B-34BF-4FC3-ADA7-0A86D7224CD2}"/>
    <cellStyle name="20% - Accent1 3 5 2 2 4 5 4" xfId="27835" xr:uid="{1FBA028D-9F36-44E5-A16A-23960CC0D6BA}"/>
    <cellStyle name="20% - Accent1 3 5 2 2 4 6" xfId="27836" xr:uid="{FF500434-D070-495C-90C3-7E858BCA3890}"/>
    <cellStyle name="20% - Accent1 3 5 2 2 4 6 2" xfId="27837" xr:uid="{48281E35-0F14-4284-932C-526444AA7B6E}"/>
    <cellStyle name="20% - Accent1 3 5 2 2 4 6 2 2" xfId="27838" xr:uid="{AFDF2A9C-B066-4CB2-A56F-4E19A2693045}"/>
    <cellStyle name="20% - Accent1 3 5 2 2 4 6 2 2 2" xfId="27839" xr:uid="{92257958-4E98-4F12-A1B8-4CFC8C972629}"/>
    <cellStyle name="20% - Accent1 3 5 2 2 4 6 2 3" xfId="27840" xr:uid="{8BE4C985-D00D-4196-88DF-2B88620E70FC}"/>
    <cellStyle name="20% - Accent1 3 5 2 2 4 6 3" xfId="27841" xr:uid="{40EE490A-7E82-45E6-9B75-F8804A417C94}"/>
    <cellStyle name="20% - Accent1 3 5 2 2 4 6 3 2" xfId="27842" xr:uid="{D3FB1C9D-DA50-41E9-B2A9-13A643930662}"/>
    <cellStyle name="20% - Accent1 3 5 2 2 4 6 4" xfId="27843" xr:uid="{31CC940A-EED9-499B-9E1F-28911A9E8E5F}"/>
    <cellStyle name="20% - Accent1 3 5 2 2 4 7" xfId="27844" xr:uid="{042FCB74-95CF-438D-A239-00416D1EC020}"/>
    <cellStyle name="20% - Accent1 3 5 2 2 4 7 2" xfId="27845" xr:uid="{B9DB06C4-469A-4CE2-BDE8-8519FA17EDEE}"/>
    <cellStyle name="20% - Accent1 3 5 2 2 4 7 2 2" xfId="27846" xr:uid="{158B3D37-9130-4E55-8EFD-E27A3B70C8F8}"/>
    <cellStyle name="20% - Accent1 3 5 2 2 4 7 3" xfId="27847" xr:uid="{9491681B-06F4-41BF-AABC-9CE3A708823B}"/>
    <cellStyle name="20% - Accent1 3 5 2 2 4 8" xfId="27848" xr:uid="{57D790EB-E793-45D2-B5A4-68E4B9EC6AC5}"/>
    <cellStyle name="20% - Accent1 3 5 2 2 4 8 2" xfId="27849" xr:uid="{A4871F7B-0698-4A4D-B390-F843A2605B6E}"/>
    <cellStyle name="20% - Accent1 3 5 2 2 4 8 2 2" xfId="27850" xr:uid="{AEFDE7B1-A117-42B5-9B63-8B80F9205752}"/>
    <cellStyle name="20% - Accent1 3 5 2 2 4 8 3" xfId="27851" xr:uid="{9DBFAFC1-9C8E-4F68-84F2-D7C6A0BD6266}"/>
    <cellStyle name="20% - Accent1 3 5 2 2 4 9" xfId="27852" xr:uid="{77413297-C7A2-4EB9-B0A8-2FA41F6D038D}"/>
    <cellStyle name="20% - Accent1 3 5 2 2 4 9 2" xfId="27853" xr:uid="{58D93DD0-AAD7-4E04-8A55-3B79A47F1DE6}"/>
    <cellStyle name="20% - Accent1 3 5 2 2 5" xfId="27854" xr:uid="{1D5D0C76-2530-49EF-A921-1486F07CD90C}"/>
    <cellStyle name="20% - Accent1 3 5 2 2 5 2" xfId="27855" xr:uid="{622E2762-F10D-4ACA-A499-31BFA15516BE}"/>
    <cellStyle name="20% - Accent1 3 5 2 2 5 2 2" xfId="27856" xr:uid="{D30AD7E7-C806-4C79-912A-6800AD592804}"/>
    <cellStyle name="20% - Accent1 3 5 2 2 5 2 2 2" xfId="27857" xr:uid="{147EDF2C-1784-4AEE-813A-CB2C5BD01AF3}"/>
    <cellStyle name="20% - Accent1 3 5 2 2 5 2 2 2 2" xfId="27858" xr:uid="{9CCD111B-277F-4E72-A3D1-844158135996}"/>
    <cellStyle name="20% - Accent1 3 5 2 2 5 2 2 3" xfId="27859" xr:uid="{14B84394-F3EC-42C0-AF9A-5C473B6EF2DA}"/>
    <cellStyle name="20% - Accent1 3 5 2 2 5 2 3" xfId="27860" xr:uid="{EAF00954-3D89-4968-92D0-B50D16553B55}"/>
    <cellStyle name="20% - Accent1 3 5 2 2 5 2 3 2" xfId="27861" xr:uid="{F4025E86-C539-423B-A621-6B42179382C8}"/>
    <cellStyle name="20% - Accent1 3 5 2 2 5 2 4" xfId="27862" xr:uid="{9754B378-1A7D-4406-8D33-8C903573DE3B}"/>
    <cellStyle name="20% - Accent1 3 5 2 2 5 3" xfId="27863" xr:uid="{58DFE702-312D-45F0-8EAE-E367432605CD}"/>
    <cellStyle name="20% - Accent1 3 5 2 2 5 3 2" xfId="27864" xr:uid="{AC5CEAAA-377C-4D28-872A-9B9882C64A32}"/>
    <cellStyle name="20% - Accent1 3 5 2 2 5 3 2 2" xfId="27865" xr:uid="{5F9AA2E9-7F70-4596-818E-CB0538FB5522}"/>
    <cellStyle name="20% - Accent1 3 5 2 2 5 3 2 2 2" xfId="27866" xr:uid="{99C67D1A-C728-4ECA-ADBB-D4E12768BABC}"/>
    <cellStyle name="20% - Accent1 3 5 2 2 5 3 2 3" xfId="27867" xr:uid="{56CE2181-CCF0-4DD9-AC23-2C4BDD9E79FF}"/>
    <cellStyle name="20% - Accent1 3 5 2 2 5 3 3" xfId="27868" xr:uid="{487335C1-028B-406A-9F9E-9446F4D35381}"/>
    <cellStyle name="20% - Accent1 3 5 2 2 5 3 3 2" xfId="27869" xr:uid="{95A2BD75-0653-4823-98DB-58A5780AC6BC}"/>
    <cellStyle name="20% - Accent1 3 5 2 2 5 3 4" xfId="27870" xr:uid="{80B01D46-354B-4EF6-9E8B-4A2CE43B8B02}"/>
    <cellStyle name="20% - Accent1 3 5 2 2 5 4" xfId="27871" xr:uid="{36875C09-9A68-42A9-A709-7899F725EA1E}"/>
    <cellStyle name="20% - Accent1 3 5 2 2 5 4 2" xfId="27872" xr:uid="{A22D98E5-86EC-422C-A954-24559D2AAE70}"/>
    <cellStyle name="20% - Accent1 3 5 2 2 5 4 2 2" xfId="27873" xr:uid="{5561E8EA-02DB-4D33-BCA7-75BBFE6FE006}"/>
    <cellStyle name="20% - Accent1 3 5 2 2 5 4 2 2 2" xfId="27874" xr:uid="{92103F23-068D-4AF3-A846-4CF2CFF99820}"/>
    <cellStyle name="20% - Accent1 3 5 2 2 5 4 2 3" xfId="27875" xr:uid="{952774A5-60F1-4F75-8D0B-0735FDCE7418}"/>
    <cellStyle name="20% - Accent1 3 5 2 2 5 4 3" xfId="27876" xr:uid="{13BA73C5-499F-4B49-B104-2E3D21BC5635}"/>
    <cellStyle name="20% - Accent1 3 5 2 2 5 4 3 2" xfId="27877" xr:uid="{067665C8-4D00-437E-A86B-E23E117B973D}"/>
    <cellStyle name="20% - Accent1 3 5 2 2 5 4 4" xfId="27878" xr:uid="{6ACB5C10-32C8-4A54-A66D-9C7D0662F6BB}"/>
    <cellStyle name="20% - Accent1 3 5 2 2 5 5" xfId="27879" xr:uid="{EBA176C4-9A8F-42CA-A392-153B3917A49C}"/>
    <cellStyle name="20% - Accent1 3 5 2 2 5 5 2" xfId="27880" xr:uid="{C8B77C78-42CC-4882-A077-5AB5D15D05E3}"/>
    <cellStyle name="20% - Accent1 3 5 2 2 5 5 2 2" xfId="27881" xr:uid="{76DA71FB-1724-4D1F-86AF-D1F5427E10DB}"/>
    <cellStyle name="20% - Accent1 3 5 2 2 5 5 3" xfId="27882" xr:uid="{84CA144B-41F4-4DE4-8569-2A0BE1DB55ED}"/>
    <cellStyle name="20% - Accent1 3 5 2 2 5 6" xfId="27883" xr:uid="{0F3E7BFE-940A-4C3F-A5EB-5BABBC655180}"/>
    <cellStyle name="20% - Accent1 3 5 2 2 5 6 2" xfId="27884" xr:uid="{21E23E34-9C87-44E5-BE9C-6B9B73EC526A}"/>
    <cellStyle name="20% - Accent1 3 5 2 2 5 6 2 2" xfId="27885" xr:uid="{D92882E6-90E8-4EA1-A37D-A384062187E0}"/>
    <cellStyle name="20% - Accent1 3 5 2 2 5 6 3" xfId="27886" xr:uid="{1CDCD1B7-D8E2-4BCF-B523-417FFE5A745E}"/>
    <cellStyle name="20% - Accent1 3 5 2 2 5 7" xfId="27887" xr:uid="{33EFC4C4-E1F3-4C6E-8AE7-D9C14B7F7854}"/>
    <cellStyle name="20% - Accent1 3 5 2 2 5 7 2" xfId="27888" xr:uid="{04E4EA64-75C1-4991-9176-8472D504ABC0}"/>
    <cellStyle name="20% - Accent1 3 5 2 2 5 8" xfId="27889" xr:uid="{37D7A063-053C-4CD9-9762-6A8CA9EC37CF}"/>
    <cellStyle name="20% - Accent1 3 5 2 2 5 8 2" xfId="27890" xr:uid="{2188E1D2-9429-4DA6-AFA6-3C76294DF713}"/>
    <cellStyle name="20% - Accent1 3 5 2 2 5 9" xfId="27891" xr:uid="{E6167AA2-5691-4A68-8FD0-1514EC115069}"/>
    <cellStyle name="20% - Accent1 3 5 2 2 6" xfId="27892" xr:uid="{EF83B518-E883-4882-B1E4-DEE0BE0F35CB}"/>
    <cellStyle name="20% - Accent1 3 5 2 2 6 2" xfId="27893" xr:uid="{BF109345-60FA-44B6-83FB-E5BA2A482ED5}"/>
    <cellStyle name="20% - Accent1 3 5 2 2 6 2 2" xfId="27894" xr:uid="{0A6AD66B-3629-4AB6-B6A6-455345235004}"/>
    <cellStyle name="20% - Accent1 3 5 2 2 6 2 2 2" xfId="27895" xr:uid="{669572B5-2F51-494F-86E5-184F8E060928}"/>
    <cellStyle name="20% - Accent1 3 5 2 2 6 2 2 2 2" xfId="27896" xr:uid="{27942E14-0E3C-4B77-B47C-F7E2C87B6965}"/>
    <cellStyle name="20% - Accent1 3 5 2 2 6 2 2 3" xfId="27897" xr:uid="{10B62436-96A4-45AC-A64D-2FE49CBB5D65}"/>
    <cellStyle name="20% - Accent1 3 5 2 2 6 2 3" xfId="27898" xr:uid="{4D055D3F-D771-4252-862E-364D010A2F1E}"/>
    <cellStyle name="20% - Accent1 3 5 2 2 6 2 3 2" xfId="27899" xr:uid="{737BC22B-3A6C-489A-87C2-B7E3DFEFEC7F}"/>
    <cellStyle name="20% - Accent1 3 5 2 2 6 2 4" xfId="27900" xr:uid="{A680D8C6-0C5D-4DD3-BB95-FC514670F66D}"/>
    <cellStyle name="20% - Accent1 3 5 2 2 6 3" xfId="27901" xr:uid="{607C78C0-8549-4A31-A14B-39EA1B46E601}"/>
    <cellStyle name="20% - Accent1 3 5 2 2 6 3 2" xfId="27902" xr:uid="{388097EC-8FA1-4CDB-8DAB-FDE777A581D7}"/>
    <cellStyle name="20% - Accent1 3 5 2 2 6 3 2 2" xfId="27903" xr:uid="{C36EAC6C-7DCD-46EC-A24D-986A0A4B0B76}"/>
    <cellStyle name="20% - Accent1 3 5 2 2 6 3 2 2 2" xfId="27904" xr:uid="{16B0AE67-D8D0-4554-9BB1-4E418B5334A8}"/>
    <cellStyle name="20% - Accent1 3 5 2 2 6 3 2 3" xfId="27905" xr:uid="{8C406A9C-8632-4BC1-A590-E73F24BBC999}"/>
    <cellStyle name="20% - Accent1 3 5 2 2 6 3 3" xfId="27906" xr:uid="{1113ACAA-A3B3-4A40-8B71-06A0CAB62D18}"/>
    <cellStyle name="20% - Accent1 3 5 2 2 6 3 3 2" xfId="27907" xr:uid="{3D77291C-444F-47A9-97AD-13E59C7660D0}"/>
    <cellStyle name="20% - Accent1 3 5 2 2 6 3 4" xfId="27908" xr:uid="{5ACDD30C-0179-4997-A2FA-3A484B55F611}"/>
    <cellStyle name="20% - Accent1 3 5 2 2 6 4" xfId="27909" xr:uid="{5C0687BC-9C64-4E97-8AA8-D18CCD6FAC43}"/>
    <cellStyle name="20% - Accent1 3 5 2 2 6 4 2" xfId="27910" xr:uid="{A96D3410-4D75-4350-99F4-F952A7270DC6}"/>
    <cellStyle name="20% - Accent1 3 5 2 2 6 4 2 2" xfId="27911" xr:uid="{063FBF44-F9A3-4C95-91BC-34F4A3D96E85}"/>
    <cellStyle name="20% - Accent1 3 5 2 2 6 4 2 2 2" xfId="27912" xr:uid="{24B65A1A-15C3-42CA-87D6-8936AC6B8B29}"/>
    <cellStyle name="20% - Accent1 3 5 2 2 6 4 2 3" xfId="27913" xr:uid="{96F4F9A3-2CBC-40BD-8B51-086A020CDA23}"/>
    <cellStyle name="20% - Accent1 3 5 2 2 6 4 3" xfId="27914" xr:uid="{250D7DD2-BC2E-4033-8BBD-1C15CDC1730B}"/>
    <cellStyle name="20% - Accent1 3 5 2 2 6 4 3 2" xfId="27915" xr:uid="{AFD1857E-5D5E-4C8A-B517-F7BB0D9CA961}"/>
    <cellStyle name="20% - Accent1 3 5 2 2 6 4 4" xfId="27916" xr:uid="{1D99E729-45D4-48A8-BBE8-62861C0BAA6C}"/>
    <cellStyle name="20% - Accent1 3 5 2 2 6 5" xfId="27917" xr:uid="{D5749818-759A-40D5-ACAC-0DCFE44428E7}"/>
    <cellStyle name="20% - Accent1 3 5 2 2 6 5 2" xfId="27918" xr:uid="{92CC3D7D-CA1A-42FF-BADE-B09207917D40}"/>
    <cellStyle name="20% - Accent1 3 5 2 2 6 5 2 2" xfId="27919" xr:uid="{4E633643-5774-40EA-B041-ED8996F226A8}"/>
    <cellStyle name="20% - Accent1 3 5 2 2 6 5 3" xfId="27920" xr:uid="{A7A27FD1-348F-48B5-A796-593F193EBD12}"/>
    <cellStyle name="20% - Accent1 3 5 2 2 6 6" xfId="27921" xr:uid="{39964A8D-A89B-4DF8-93BE-F380FCEA8F6D}"/>
    <cellStyle name="20% - Accent1 3 5 2 2 6 6 2" xfId="27922" xr:uid="{AF070F55-5A46-45DA-B866-0212170192AE}"/>
    <cellStyle name="20% - Accent1 3 5 2 2 6 6 2 2" xfId="27923" xr:uid="{2C21116A-2F9E-4F0A-B969-D04D8886CBA5}"/>
    <cellStyle name="20% - Accent1 3 5 2 2 6 6 3" xfId="27924" xr:uid="{91A4E384-A188-4D63-9663-B1C773899A8B}"/>
    <cellStyle name="20% - Accent1 3 5 2 2 6 7" xfId="27925" xr:uid="{A00FC403-07DB-491C-9EED-3811074F5280}"/>
    <cellStyle name="20% - Accent1 3 5 2 2 6 7 2" xfId="27926" xr:uid="{D96C0C4D-2241-4EBC-AFD9-6DA8253C0FB7}"/>
    <cellStyle name="20% - Accent1 3 5 2 2 6 8" xfId="27927" xr:uid="{BEDCDEB6-BD81-4584-8B91-44047E28563F}"/>
    <cellStyle name="20% - Accent1 3 5 2 2 6 8 2" xfId="27928" xr:uid="{0675DE7F-3B36-4AA8-AEB0-006D5C78A06C}"/>
    <cellStyle name="20% - Accent1 3 5 2 2 6 9" xfId="27929" xr:uid="{C3574CDE-60B2-4F50-B5E3-2F7B771192DC}"/>
    <cellStyle name="20% - Accent1 3 5 2 2 7" xfId="27930" xr:uid="{ACBC755B-D4E8-4ACC-B1F8-57056BAC8F76}"/>
    <cellStyle name="20% - Accent1 3 5 2 2 7 2" xfId="27931" xr:uid="{0F0819A4-3A22-4107-816D-EAA319692932}"/>
    <cellStyle name="20% - Accent1 3 5 2 2 7 2 2" xfId="27932" xr:uid="{4E51B1A9-2DD1-4FCF-96DE-CAEE8143D497}"/>
    <cellStyle name="20% - Accent1 3 5 2 2 7 2 2 2" xfId="27933" xr:uid="{CD23E6D8-CADD-48C9-88EF-E4CEDA23D1D9}"/>
    <cellStyle name="20% - Accent1 3 5 2 2 7 2 3" xfId="27934" xr:uid="{6519ACFC-C285-4704-A5CD-7FAC2C63DF18}"/>
    <cellStyle name="20% - Accent1 3 5 2 2 7 3" xfId="27935" xr:uid="{DD09EDD6-3152-4BCA-820E-E7B596558E20}"/>
    <cellStyle name="20% - Accent1 3 5 2 2 7 3 2" xfId="27936" xr:uid="{65B6122A-EB00-424D-A050-99902ED93C9C}"/>
    <cellStyle name="20% - Accent1 3 5 2 2 7 4" xfId="27937" xr:uid="{304F01B4-2C45-46F8-8338-A3E30D5FBF9E}"/>
    <cellStyle name="20% - Accent1 3 5 2 2 8" xfId="27938" xr:uid="{69C75029-AB40-499C-BCE1-53425C347C33}"/>
    <cellStyle name="20% - Accent1 3 5 2 2 8 2" xfId="27939" xr:uid="{25B13F5D-5D8E-4F61-9788-783D0C2DC42C}"/>
    <cellStyle name="20% - Accent1 3 5 2 2 8 2 2" xfId="27940" xr:uid="{5C1275DE-0BF0-4A13-8927-67B79949A27A}"/>
    <cellStyle name="20% - Accent1 3 5 2 2 8 2 2 2" xfId="27941" xr:uid="{90F4C881-614B-4123-AD3A-ACE53E8A39B4}"/>
    <cellStyle name="20% - Accent1 3 5 2 2 8 2 3" xfId="27942" xr:uid="{672080B3-24F8-4D0C-AD78-44B6FC09599E}"/>
    <cellStyle name="20% - Accent1 3 5 2 2 8 3" xfId="27943" xr:uid="{1B447BD6-BCCD-4378-8453-CE527A79D680}"/>
    <cellStyle name="20% - Accent1 3 5 2 2 8 3 2" xfId="27944" xr:uid="{3875A9A8-D385-4A37-90A9-B146DB221962}"/>
    <cellStyle name="20% - Accent1 3 5 2 2 8 4" xfId="27945" xr:uid="{22EA7F0C-3381-4668-A9E6-9B4EBED0ED63}"/>
    <cellStyle name="20% - Accent1 3 5 2 2 9" xfId="27946" xr:uid="{8C21A711-E8BC-4196-B704-134222DBEE9A}"/>
    <cellStyle name="20% - Accent1 3 5 2 2 9 2" xfId="27947" xr:uid="{A4370E98-EAF9-4DE3-8DE3-83BF48863908}"/>
    <cellStyle name="20% - Accent1 3 5 2 2 9 2 2" xfId="27948" xr:uid="{1C812087-11B3-46D2-8986-CAD13899E24B}"/>
    <cellStyle name="20% - Accent1 3 5 2 2 9 2 2 2" xfId="27949" xr:uid="{D2990C5A-185D-4031-8FB9-18FE5CE51411}"/>
    <cellStyle name="20% - Accent1 3 5 2 2 9 2 3" xfId="27950" xr:uid="{D24D4714-9907-49D4-9600-3F4E88D52C5A}"/>
    <cellStyle name="20% - Accent1 3 5 2 2 9 3" xfId="27951" xr:uid="{558A5E98-2930-409F-916D-4AB8DE352E22}"/>
    <cellStyle name="20% - Accent1 3 5 2 2 9 3 2" xfId="27952" xr:uid="{8FD96A6F-3860-47B2-A957-28F5E3F190CB}"/>
    <cellStyle name="20% - Accent1 3 5 2 2 9 4" xfId="27953" xr:uid="{5A9CDBEA-ED45-4CC6-BC44-D359BB6C30AF}"/>
    <cellStyle name="20% - Accent1 3 5 2 3" xfId="27954" xr:uid="{4C13C664-35C4-4D08-B686-8CE1B1BD0024}"/>
    <cellStyle name="20% - Accent1 3 5 2 3 10" xfId="27955" xr:uid="{400B73F2-BCBD-4E69-898A-D13C29A783B4}"/>
    <cellStyle name="20% - Accent1 3 5 2 3 10 2" xfId="27956" xr:uid="{E84AE2D6-B570-4548-98CD-14D1A7DA97DD}"/>
    <cellStyle name="20% - Accent1 3 5 2 3 11" xfId="27957" xr:uid="{38190FC8-8B30-4325-AB58-CA22E5E42C8B}"/>
    <cellStyle name="20% - Accent1 3 5 2 3 2" xfId="27958" xr:uid="{5F80E1D6-7F1E-44A3-9208-FD6B09F15C0C}"/>
    <cellStyle name="20% - Accent1 3 5 2 3 2 2" xfId="27959" xr:uid="{44CA5456-A3A2-4CE4-98D9-ADC672F89FC9}"/>
    <cellStyle name="20% - Accent1 3 5 2 3 2 2 2" xfId="27960" xr:uid="{8EFFCDB6-D1BA-4E42-9516-4D71E2FBB99E}"/>
    <cellStyle name="20% - Accent1 3 5 2 3 2 2 2 2" xfId="27961" xr:uid="{B05C26DD-E0F4-403E-9059-70C0D3B4200F}"/>
    <cellStyle name="20% - Accent1 3 5 2 3 2 2 2 2 2" xfId="27962" xr:uid="{5E51BF58-B644-4397-9289-204226A893BA}"/>
    <cellStyle name="20% - Accent1 3 5 2 3 2 2 2 3" xfId="27963" xr:uid="{287E5CC2-C1A6-4CCE-B061-7B2DCFBF1E96}"/>
    <cellStyle name="20% - Accent1 3 5 2 3 2 2 3" xfId="27964" xr:uid="{EF913E16-00CA-40F5-83B2-C0E0A6368812}"/>
    <cellStyle name="20% - Accent1 3 5 2 3 2 2 3 2" xfId="27965" xr:uid="{759E24E5-C8C7-4EB7-80D2-2762FDA4EF51}"/>
    <cellStyle name="20% - Accent1 3 5 2 3 2 2 4" xfId="27966" xr:uid="{17C10C63-009F-4AB4-9737-7B202BCD5DAD}"/>
    <cellStyle name="20% - Accent1 3 5 2 3 2 3" xfId="27967" xr:uid="{E895E323-25A9-49D9-9E29-6F7323F309CF}"/>
    <cellStyle name="20% - Accent1 3 5 2 3 2 3 2" xfId="27968" xr:uid="{FB5E78A5-E7A0-45AB-ADA1-4A4AED0783C8}"/>
    <cellStyle name="20% - Accent1 3 5 2 3 2 3 2 2" xfId="27969" xr:uid="{D85BA213-3C20-4BE3-85BE-770AD80E6EFB}"/>
    <cellStyle name="20% - Accent1 3 5 2 3 2 3 2 2 2" xfId="27970" xr:uid="{6DE2FF33-0493-4F82-AF15-959C01B87041}"/>
    <cellStyle name="20% - Accent1 3 5 2 3 2 3 2 3" xfId="27971" xr:uid="{6D62C917-8792-4F93-AF31-088E51C65B4F}"/>
    <cellStyle name="20% - Accent1 3 5 2 3 2 3 3" xfId="27972" xr:uid="{16148E8E-BA02-4097-B157-4D48A9A6517F}"/>
    <cellStyle name="20% - Accent1 3 5 2 3 2 3 3 2" xfId="27973" xr:uid="{5DDA7455-4822-4787-BFEA-5EB0493EAF78}"/>
    <cellStyle name="20% - Accent1 3 5 2 3 2 3 4" xfId="27974" xr:uid="{35F3D8D7-25CD-43C8-9176-3ABA1C55FA77}"/>
    <cellStyle name="20% - Accent1 3 5 2 3 2 4" xfId="27975" xr:uid="{2CD421D3-CE9B-4169-B1DE-58577FCA5456}"/>
    <cellStyle name="20% - Accent1 3 5 2 3 2 4 2" xfId="27976" xr:uid="{629854DD-5797-46EE-8BE7-0EF2AC2B12C2}"/>
    <cellStyle name="20% - Accent1 3 5 2 3 2 4 2 2" xfId="27977" xr:uid="{67847269-EFC9-4DBA-8B6A-5AA16A4A9A4C}"/>
    <cellStyle name="20% - Accent1 3 5 2 3 2 4 2 2 2" xfId="27978" xr:uid="{0F92DDD4-015C-4BB0-8775-051BFA08E3C7}"/>
    <cellStyle name="20% - Accent1 3 5 2 3 2 4 2 3" xfId="27979" xr:uid="{88C36E92-8525-427B-A9C8-40BAAEE421AE}"/>
    <cellStyle name="20% - Accent1 3 5 2 3 2 4 3" xfId="27980" xr:uid="{D0FB89E5-02DE-422A-8B0F-922D9214D1DD}"/>
    <cellStyle name="20% - Accent1 3 5 2 3 2 4 3 2" xfId="27981" xr:uid="{86C1F5CF-28A5-49C2-8D15-F89E075FEED2}"/>
    <cellStyle name="20% - Accent1 3 5 2 3 2 4 4" xfId="27982" xr:uid="{306C4113-3EC3-4B3F-8F03-A8571ED5E4A2}"/>
    <cellStyle name="20% - Accent1 3 5 2 3 2 5" xfId="27983" xr:uid="{0DE703B5-179B-4FA5-8ED9-CFAD54F31E8A}"/>
    <cellStyle name="20% - Accent1 3 5 2 3 2 5 2" xfId="27984" xr:uid="{FDF59A88-5497-44ED-AE34-F744BC9AFAC8}"/>
    <cellStyle name="20% - Accent1 3 5 2 3 2 5 2 2" xfId="27985" xr:uid="{C96D42BA-F726-4415-9851-AFD5017245D9}"/>
    <cellStyle name="20% - Accent1 3 5 2 3 2 5 3" xfId="27986" xr:uid="{8634FCDC-BCC7-4240-86A0-0FE825A6AB70}"/>
    <cellStyle name="20% - Accent1 3 5 2 3 2 6" xfId="27987" xr:uid="{CE8B6544-25E7-4CE5-BA97-3632B28E5176}"/>
    <cellStyle name="20% - Accent1 3 5 2 3 2 6 2" xfId="27988" xr:uid="{264F53D1-5D0A-451B-84A3-C63DE2A56CB0}"/>
    <cellStyle name="20% - Accent1 3 5 2 3 2 6 2 2" xfId="27989" xr:uid="{3CCE3575-CFD2-49A6-80F1-05714517523E}"/>
    <cellStyle name="20% - Accent1 3 5 2 3 2 6 3" xfId="27990" xr:uid="{B5F14073-72B8-4E0E-B9DF-BCEAA0CD7F51}"/>
    <cellStyle name="20% - Accent1 3 5 2 3 2 7" xfId="27991" xr:uid="{4301F6C4-A0EA-439E-99FD-BA5409A089F0}"/>
    <cellStyle name="20% - Accent1 3 5 2 3 2 7 2" xfId="27992" xr:uid="{6EFC5CD5-1FB1-4EF5-BE48-F273B070ECEA}"/>
    <cellStyle name="20% - Accent1 3 5 2 3 2 8" xfId="27993" xr:uid="{C59C103A-CE5B-477D-A0C8-094C3CD665CD}"/>
    <cellStyle name="20% - Accent1 3 5 2 3 2 8 2" xfId="27994" xr:uid="{20F0CC5A-4BEA-4261-8026-ECF9B0309BE0}"/>
    <cellStyle name="20% - Accent1 3 5 2 3 2 9" xfId="27995" xr:uid="{8AA41C2E-3398-4D91-A966-A207D6B6E457}"/>
    <cellStyle name="20% - Accent1 3 5 2 3 3" xfId="27996" xr:uid="{4D4E9A7B-687D-4087-BAF8-42605E330337}"/>
    <cellStyle name="20% - Accent1 3 5 2 3 3 2" xfId="27997" xr:uid="{DE6B8A11-6356-4629-8A09-260A66C9FA59}"/>
    <cellStyle name="20% - Accent1 3 5 2 3 3 2 2" xfId="27998" xr:uid="{65AA640B-D5E7-44F8-BC89-722E169EF93B}"/>
    <cellStyle name="20% - Accent1 3 5 2 3 3 2 2 2" xfId="27999" xr:uid="{A69BA662-4220-42C1-A36A-6A1F0B97E1C8}"/>
    <cellStyle name="20% - Accent1 3 5 2 3 3 2 2 2 2" xfId="28000" xr:uid="{12C3C322-0F33-4F0D-82FC-F6ED08BF2224}"/>
    <cellStyle name="20% - Accent1 3 5 2 3 3 2 2 3" xfId="28001" xr:uid="{FA627599-1720-4A37-9CF5-6E5B1091DA7D}"/>
    <cellStyle name="20% - Accent1 3 5 2 3 3 2 3" xfId="28002" xr:uid="{8B397204-5652-4A39-AD09-042B13810AC9}"/>
    <cellStyle name="20% - Accent1 3 5 2 3 3 2 3 2" xfId="28003" xr:uid="{C1563407-EFB0-4D96-A0DF-5C7E97E6F654}"/>
    <cellStyle name="20% - Accent1 3 5 2 3 3 2 4" xfId="28004" xr:uid="{1035E4C6-1AED-4A08-8FF8-05AEC2844402}"/>
    <cellStyle name="20% - Accent1 3 5 2 3 3 3" xfId="28005" xr:uid="{1DDF6966-D189-47A4-B356-2B944AE884D5}"/>
    <cellStyle name="20% - Accent1 3 5 2 3 3 3 2" xfId="28006" xr:uid="{E6A946F5-682D-4761-8D4F-0B87B0FF1006}"/>
    <cellStyle name="20% - Accent1 3 5 2 3 3 3 2 2" xfId="28007" xr:uid="{E18AEEBA-2C4D-408D-86AA-417DED9AB9B7}"/>
    <cellStyle name="20% - Accent1 3 5 2 3 3 3 2 2 2" xfId="28008" xr:uid="{F367187D-F190-4D86-A04E-19E2670A066F}"/>
    <cellStyle name="20% - Accent1 3 5 2 3 3 3 2 3" xfId="28009" xr:uid="{B6B919FC-5D1C-48EF-B7C5-AB270C16C485}"/>
    <cellStyle name="20% - Accent1 3 5 2 3 3 3 3" xfId="28010" xr:uid="{0C3646EB-CCFF-46D8-ACB1-F47F4909F9AE}"/>
    <cellStyle name="20% - Accent1 3 5 2 3 3 3 3 2" xfId="28011" xr:uid="{C2086BBA-5A3C-443F-8AC5-EEF9ED0C5B9A}"/>
    <cellStyle name="20% - Accent1 3 5 2 3 3 3 4" xfId="28012" xr:uid="{35872F3D-0448-47AE-B8D4-A788EC3A6FB6}"/>
    <cellStyle name="20% - Accent1 3 5 2 3 3 4" xfId="28013" xr:uid="{7E1F55A5-81E9-4903-9600-EC886FFA403C}"/>
    <cellStyle name="20% - Accent1 3 5 2 3 3 4 2" xfId="28014" xr:uid="{81575CF2-167F-45A6-B31C-13BC162830F6}"/>
    <cellStyle name="20% - Accent1 3 5 2 3 3 4 2 2" xfId="28015" xr:uid="{49AE2B6C-8643-46E5-B354-9720F4039E55}"/>
    <cellStyle name="20% - Accent1 3 5 2 3 3 4 2 2 2" xfId="28016" xr:uid="{8F885104-7B08-4154-97C8-7FB3A566CEB8}"/>
    <cellStyle name="20% - Accent1 3 5 2 3 3 4 2 3" xfId="28017" xr:uid="{B3174A59-5F85-4A20-A783-39D7FF4AC43B}"/>
    <cellStyle name="20% - Accent1 3 5 2 3 3 4 3" xfId="28018" xr:uid="{7831519B-BB0C-4AE7-844B-E9EEA052FAE2}"/>
    <cellStyle name="20% - Accent1 3 5 2 3 3 4 3 2" xfId="28019" xr:uid="{C3176761-9F81-4946-BBBE-3FA3109DF3BC}"/>
    <cellStyle name="20% - Accent1 3 5 2 3 3 4 4" xfId="28020" xr:uid="{0B2FFD3A-BD81-416F-A83E-A832E5B4E21B}"/>
    <cellStyle name="20% - Accent1 3 5 2 3 3 5" xfId="28021" xr:uid="{97A04DF3-7B9A-4829-B144-F8731F579A56}"/>
    <cellStyle name="20% - Accent1 3 5 2 3 3 5 2" xfId="28022" xr:uid="{AA2F6BED-CABB-4A2D-918F-D7F723043CD6}"/>
    <cellStyle name="20% - Accent1 3 5 2 3 3 5 2 2" xfId="28023" xr:uid="{2F2DA0C1-00F9-4457-B2DD-34A5DC7CF464}"/>
    <cellStyle name="20% - Accent1 3 5 2 3 3 5 3" xfId="28024" xr:uid="{CB06499E-22AB-45A7-8EEB-58F0DD194FEA}"/>
    <cellStyle name="20% - Accent1 3 5 2 3 3 6" xfId="28025" xr:uid="{127E4A69-EDB5-462B-B3B3-F1E071EE2A1C}"/>
    <cellStyle name="20% - Accent1 3 5 2 3 3 6 2" xfId="28026" xr:uid="{510A9D6B-CBB5-4D00-BDC7-431A84C32904}"/>
    <cellStyle name="20% - Accent1 3 5 2 3 3 6 2 2" xfId="28027" xr:uid="{8B455722-C0C1-4256-8747-C313189B53F2}"/>
    <cellStyle name="20% - Accent1 3 5 2 3 3 6 3" xfId="28028" xr:uid="{2A799731-9A90-4D25-BDC7-A33EE4ADF795}"/>
    <cellStyle name="20% - Accent1 3 5 2 3 3 7" xfId="28029" xr:uid="{5B73DA68-92FA-408C-BACB-A2D86A52AFD8}"/>
    <cellStyle name="20% - Accent1 3 5 2 3 3 7 2" xfId="28030" xr:uid="{DF1E0CBD-9056-4BA3-AF67-ABA11B1B5040}"/>
    <cellStyle name="20% - Accent1 3 5 2 3 3 8" xfId="28031" xr:uid="{F41A90C9-1A1D-427F-B59C-35DDF749FE73}"/>
    <cellStyle name="20% - Accent1 3 5 2 3 3 8 2" xfId="28032" xr:uid="{08E5E348-E7BA-479C-AAEF-071D23DD2454}"/>
    <cellStyle name="20% - Accent1 3 5 2 3 3 9" xfId="28033" xr:uid="{E17BB578-8429-48A7-9736-FB7023EA6E0E}"/>
    <cellStyle name="20% - Accent1 3 5 2 3 4" xfId="28034" xr:uid="{94E24EA7-3A4F-42EB-8BFD-81BC72749DB1}"/>
    <cellStyle name="20% - Accent1 3 5 2 3 4 2" xfId="28035" xr:uid="{C09112D4-FDD6-4EE2-B52F-BCBFB4FBEB0F}"/>
    <cellStyle name="20% - Accent1 3 5 2 3 4 2 2" xfId="28036" xr:uid="{D5A3212A-86D7-4127-B256-636A1A405832}"/>
    <cellStyle name="20% - Accent1 3 5 2 3 4 2 2 2" xfId="28037" xr:uid="{2E7DA339-6EDA-46E0-8452-957F104D79E2}"/>
    <cellStyle name="20% - Accent1 3 5 2 3 4 2 3" xfId="28038" xr:uid="{68531E50-6B03-4032-B43B-E6024A52A1D4}"/>
    <cellStyle name="20% - Accent1 3 5 2 3 4 3" xfId="28039" xr:uid="{99D1B9FD-E6F2-45D9-AAA1-92EC7AB2CBA8}"/>
    <cellStyle name="20% - Accent1 3 5 2 3 4 3 2" xfId="28040" xr:uid="{768BAEB0-BD11-4902-B4D2-0411D9D86A5C}"/>
    <cellStyle name="20% - Accent1 3 5 2 3 4 4" xfId="28041" xr:uid="{3CEAC68F-E231-4A39-8E9C-A009FD1A561A}"/>
    <cellStyle name="20% - Accent1 3 5 2 3 5" xfId="28042" xr:uid="{CB62FCFC-1172-485F-B44C-2C68CC27C1CE}"/>
    <cellStyle name="20% - Accent1 3 5 2 3 5 2" xfId="28043" xr:uid="{650A4C62-76E6-489A-9D17-5ACEB2B1D9AB}"/>
    <cellStyle name="20% - Accent1 3 5 2 3 5 2 2" xfId="28044" xr:uid="{1EF39840-EF03-46F5-999A-39EB541858E8}"/>
    <cellStyle name="20% - Accent1 3 5 2 3 5 2 2 2" xfId="28045" xr:uid="{3150C54C-FEA7-4A3C-969F-BA663A030031}"/>
    <cellStyle name="20% - Accent1 3 5 2 3 5 2 3" xfId="28046" xr:uid="{8578FA52-F338-4D67-8F0B-770997231394}"/>
    <cellStyle name="20% - Accent1 3 5 2 3 5 3" xfId="28047" xr:uid="{7657128B-7D90-49CA-BEE5-A096BDB2C57B}"/>
    <cellStyle name="20% - Accent1 3 5 2 3 5 3 2" xfId="28048" xr:uid="{29F13B8D-FF82-4DC8-9B5E-6674095C8613}"/>
    <cellStyle name="20% - Accent1 3 5 2 3 5 4" xfId="28049" xr:uid="{019BF1D8-7709-4928-8F46-29BE1116B2CF}"/>
    <cellStyle name="20% - Accent1 3 5 2 3 6" xfId="28050" xr:uid="{C112B1D6-497C-4360-ABE4-F653D27B44D7}"/>
    <cellStyle name="20% - Accent1 3 5 2 3 6 2" xfId="28051" xr:uid="{5DC9329E-296A-46B0-80A7-DE1D2C17B2E4}"/>
    <cellStyle name="20% - Accent1 3 5 2 3 6 2 2" xfId="28052" xr:uid="{45DE8ED2-02F1-46FA-ACEF-E5E5114BF01B}"/>
    <cellStyle name="20% - Accent1 3 5 2 3 6 2 2 2" xfId="28053" xr:uid="{84D12F44-A6BE-4B38-A588-5C4773754A2F}"/>
    <cellStyle name="20% - Accent1 3 5 2 3 6 2 3" xfId="28054" xr:uid="{CB5779FE-9DFA-45D2-9908-4B68D28874E4}"/>
    <cellStyle name="20% - Accent1 3 5 2 3 6 3" xfId="28055" xr:uid="{2747DD6F-CC55-40CF-8D70-5867E65B166A}"/>
    <cellStyle name="20% - Accent1 3 5 2 3 6 3 2" xfId="28056" xr:uid="{8768C736-8250-4789-9D4B-EC8307621C75}"/>
    <cellStyle name="20% - Accent1 3 5 2 3 6 4" xfId="28057" xr:uid="{F91D1D39-4B37-4DA3-859C-26A2DBA126AC}"/>
    <cellStyle name="20% - Accent1 3 5 2 3 7" xfId="28058" xr:uid="{E61617DD-DF55-454D-8235-550BFFC9F817}"/>
    <cellStyle name="20% - Accent1 3 5 2 3 7 2" xfId="28059" xr:uid="{3E0D7645-F4ED-45BC-9AAD-35976E282221}"/>
    <cellStyle name="20% - Accent1 3 5 2 3 7 2 2" xfId="28060" xr:uid="{03CAC0F0-70D2-49FD-89C7-931EE88DF8BB}"/>
    <cellStyle name="20% - Accent1 3 5 2 3 7 3" xfId="28061" xr:uid="{660C75E7-95DB-445B-9348-765267A49F1C}"/>
    <cellStyle name="20% - Accent1 3 5 2 3 8" xfId="28062" xr:uid="{C923ADEE-71A6-4C39-87BE-C8D23C92A18E}"/>
    <cellStyle name="20% - Accent1 3 5 2 3 8 2" xfId="28063" xr:uid="{CFD359E1-5D97-4689-BB96-2FF2E0747506}"/>
    <cellStyle name="20% - Accent1 3 5 2 3 8 2 2" xfId="28064" xr:uid="{9552336A-3805-4F9E-AA08-3433DB18AC64}"/>
    <cellStyle name="20% - Accent1 3 5 2 3 8 3" xfId="28065" xr:uid="{7217FE03-5932-44B0-BBAF-704E1A62D657}"/>
    <cellStyle name="20% - Accent1 3 5 2 3 9" xfId="28066" xr:uid="{12304003-1E4B-4B1E-A35C-9E30B386B3FD}"/>
    <cellStyle name="20% - Accent1 3 5 2 3 9 2" xfId="28067" xr:uid="{96FBBFCC-7384-4EAC-9357-FE74F8C26E6F}"/>
    <cellStyle name="20% - Accent1 3 5 2 4" xfId="28068" xr:uid="{151D8E2A-6704-4ECF-8874-75B74F05C52F}"/>
    <cellStyle name="20% - Accent1 3 5 2 4 10" xfId="28069" xr:uid="{D1F4AC90-DDC1-4478-9D52-614A388E8F5C}"/>
    <cellStyle name="20% - Accent1 3 5 2 4 10 2" xfId="28070" xr:uid="{4F3FC1AB-43A6-447D-8DA7-7B86820F9AB3}"/>
    <cellStyle name="20% - Accent1 3 5 2 4 11" xfId="28071" xr:uid="{6121690B-93DB-4C6D-96DA-DFE995535120}"/>
    <cellStyle name="20% - Accent1 3 5 2 4 2" xfId="28072" xr:uid="{0F294686-05E0-4B35-9670-7CC0F6DDE10C}"/>
    <cellStyle name="20% - Accent1 3 5 2 4 2 2" xfId="28073" xr:uid="{6449C076-842D-4093-BFDB-1BE2A09DF522}"/>
    <cellStyle name="20% - Accent1 3 5 2 4 2 2 2" xfId="28074" xr:uid="{0E0223BC-15FF-42DE-9083-5D6F11B2D11F}"/>
    <cellStyle name="20% - Accent1 3 5 2 4 2 2 2 2" xfId="28075" xr:uid="{1054F62F-359D-4737-8B32-C9B25A01E192}"/>
    <cellStyle name="20% - Accent1 3 5 2 4 2 2 2 2 2" xfId="28076" xr:uid="{80A62CC4-162E-4E57-9FB2-417BE9DE2E12}"/>
    <cellStyle name="20% - Accent1 3 5 2 4 2 2 2 3" xfId="28077" xr:uid="{44F20EB7-7E98-4241-B9C9-58BBDB97AE94}"/>
    <cellStyle name="20% - Accent1 3 5 2 4 2 2 3" xfId="28078" xr:uid="{92044EBE-19E5-44DA-8ECA-4975E9964311}"/>
    <cellStyle name="20% - Accent1 3 5 2 4 2 2 3 2" xfId="28079" xr:uid="{1B05ADE3-7ABD-43C2-9D7F-D8EF2FEFC196}"/>
    <cellStyle name="20% - Accent1 3 5 2 4 2 2 4" xfId="28080" xr:uid="{08DE7065-56C8-4FA5-8A5F-60D821D684D7}"/>
    <cellStyle name="20% - Accent1 3 5 2 4 2 3" xfId="28081" xr:uid="{6272ABD8-A513-4649-91DA-475F5AC43060}"/>
    <cellStyle name="20% - Accent1 3 5 2 4 2 3 2" xfId="28082" xr:uid="{A9AEFF0C-1DF6-403D-9A82-40135F30C51F}"/>
    <cellStyle name="20% - Accent1 3 5 2 4 2 3 2 2" xfId="28083" xr:uid="{7FA5AB21-DF67-442F-9217-F23C7C9ED7E2}"/>
    <cellStyle name="20% - Accent1 3 5 2 4 2 3 2 2 2" xfId="28084" xr:uid="{345FDE31-6EA0-49FD-B04C-44A2C34A594F}"/>
    <cellStyle name="20% - Accent1 3 5 2 4 2 3 2 3" xfId="28085" xr:uid="{78AE8E39-9E2D-4E13-BF78-BABB7C850C3C}"/>
    <cellStyle name="20% - Accent1 3 5 2 4 2 3 3" xfId="28086" xr:uid="{EBD285AA-B84D-467F-AAE9-57D9CAA1A2D5}"/>
    <cellStyle name="20% - Accent1 3 5 2 4 2 3 3 2" xfId="28087" xr:uid="{F71FA13E-87D7-4420-AE87-8FE9744FD060}"/>
    <cellStyle name="20% - Accent1 3 5 2 4 2 3 4" xfId="28088" xr:uid="{B1684200-6910-4C0A-971B-2E5520CEE263}"/>
    <cellStyle name="20% - Accent1 3 5 2 4 2 4" xfId="28089" xr:uid="{03A81E1C-9DA3-4BD4-B133-406B0E889AE4}"/>
    <cellStyle name="20% - Accent1 3 5 2 4 2 4 2" xfId="28090" xr:uid="{A8D00676-3C5D-4F10-AC6E-4C845BEF577E}"/>
    <cellStyle name="20% - Accent1 3 5 2 4 2 4 2 2" xfId="28091" xr:uid="{B0AC5BA5-A3C6-4DBF-B372-70C12FC32672}"/>
    <cellStyle name="20% - Accent1 3 5 2 4 2 4 2 2 2" xfId="28092" xr:uid="{2DE1E3F8-A3B2-4026-AF13-E36EEFCFB313}"/>
    <cellStyle name="20% - Accent1 3 5 2 4 2 4 2 3" xfId="28093" xr:uid="{4765FDA8-BDBD-4923-A4DA-26499D197D81}"/>
    <cellStyle name="20% - Accent1 3 5 2 4 2 4 3" xfId="28094" xr:uid="{FF888A36-EBF9-4961-852C-E39B04A56B37}"/>
    <cellStyle name="20% - Accent1 3 5 2 4 2 4 3 2" xfId="28095" xr:uid="{AB30EC82-EE93-4EB6-9704-351D5D5FEB81}"/>
    <cellStyle name="20% - Accent1 3 5 2 4 2 4 4" xfId="28096" xr:uid="{D263CC99-D81C-4476-B8C6-938676A707B0}"/>
    <cellStyle name="20% - Accent1 3 5 2 4 2 5" xfId="28097" xr:uid="{B5DD0B66-80CB-4170-B1BE-19B5E9E9DCF4}"/>
    <cellStyle name="20% - Accent1 3 5 2 4 2 5 2" xfId="28098" xr:uid="{86BF59B6-250B-47A3-B343-180C51EAC6A6}"/>
    <cellStyle name="20% - Accent1 3 5 2 4 2 5 2 2" xfId="28099" xr:uid="{C02F4FC1-50B1-4A3D-9556-6F5C82A97D16}"/>
    <cellStyle name="20% - Accent1 3 5 2 4 2 5 3" xfId="28100" xr:uid="{8EDB5B21-0205-4153-97F7-350FC1582047}"/>
    <cellStyle name="20% - Accent1 3 5 2 4 2 6" xfId="28101" xr:uid="{5FFB0AB6-9083-45ED-9122-2401C5DC7E04}"/>
    <cellStyle name="20% - Accent1 3 5 2 4 2 6 2" xfId="28102" xr:uid="{435D5D9B-84C7-49C1-917F-2949EC0240CF}"/>
    <cellStyle name="20% - Accent1 3 5 2 4 2 6 2 2" xfId="28103" xr:uid="{9C68DD27-D1F6-4804-BBDB-BC4C47270FEC}"/>
    <cellStyle name="20% - Accent1 3 5 2 4 2 6 3" xfId="28104" xr:uid="{BAFB5AEF-A60D-44C6-9649-F0541EEC7C7B}"/>
    <cellStyle name="20% - Accent1 3 5 2 4 2 7" xfId="28105" xr:uid="{F8339908-FFB6-4C7F-83C1-673A311B17D3}"/>
    <cellStyle name="20% - Accent1 3 5 2 4 2 7 2" xfId="28106" xr:uid="{EC6E44E6-0B25-452F-906E-EDE307C50259}"/>
    <cellStyle name="20% - Accent1 3 5 2 4 2 8" xfId="28107" xr:uid="{1FBEE6BE-FFF5-432D-BB1C-DA034EE68987}"/>
    <cellStyle name="20% - Accent1 3 5 2 4 2 8 2" xfId="28108" xr:uid="{CD1FA7C6-72B8-4C06-A02B-EECB6A4E99CC}"/>
    <cellStyle name="20% - Accent1 3 5 2 4 2 9" xfId="28109" xr:uid="{E99ED406-6F4B-41A4-9BBD-099826CDD38F}"/>
    <cellStyle name="20% - Accent1 3 5 2 4 3" xfId="28110" xr:uid="{A8CCD026-59A5-4BD1-B38B-91A871998B39}"/>
    <cellStyle name="20% - Accent1 3 5 2 4 3 2" xfId="28111" xr:uid="{5220509F-20B0-47EC-8177-C2903E05560A}"/>
    <cellStyle name="20% - Accent1 3 5 2 4 3 2 2" xfId="28112" xr:uid="{D80ED850-4DA6-4A56-B263-9AC6287C373F}"/>
    <cellStyle name="20% - Accent1 3 5 2 4 3 2 2 2" xfId="28113" xr:uid="{13CDD9FC-EAF3-4A7F-BDA3-1077FF1BC55B}"/>
    <cellStyle name="20% - Accent1 3 5 2 4 3 2 2 2 2" xfId="28114" xr:uid="{1CAEA492-A187-4F9B-A3C9-F4BE82FD994C}"/>
    <cellStyle name="20% - Accent1 3 5 2 4 3 2 2 3" xfId="28115" xr:uid="{A930EF30-BB07-4FB6-BE6B-14CD491A70A1}"/>
    <cellStyle name="20% - Accent1 3 5 2 4 3 2 3" xfId="28116" xr:uid="{53CAA19B-885F-4416-97C4-4CA6813C515B}"/>
    <cellStyle name="20% - Accent1 3 5 2 4 3 2 3 2" xfId="28117" xr:uid="{1EE42640-8A8C-4D74-8249-1B94E422CDD0}"/>
    <cellStyle name="20% - Accent1 3 5 2 4 3 2 4" xfId="28118" xr:uid="{05EDAC15-7C59-444E-9A55-3F7ADAB4E402}"/>
    <cellStyle name="20% - Accent1 3 5 2 4 3 3" xfId="28119" xr:uid="{00696F99-D259-47F8-B9DC-DB5B848E5AB7}"/>
    <cellStyle name="20% - Accent1 3 5 2 4 3 3 2" xfId="28120" xr:uid="{C95D8DF3-3C50-4175-B097-7DD936246091}"/>
    <cellStyle name="20% - Accent1 3 5 2 4 3 3 2 2" xfId="28121" xr:uid="{131AEAC2-0543-40CE-929D-6608AF9D477F}"/>
    <cellStyle name="20% - Accent1 3 5 2 4 3 3 2 2 2" xfId="28122" xr:uid="{58A7BDD7-0D09-4AF2-99CE-55E0F96ACFFE}"/>
    <cellStyle name="20% - Accent1 3 5 2 4 3 3 2 3" xfId="28123" xr:uid="{A965F2ED-2D4F-4418-9F0F-E3BE20EDE337}"/>
    <cellStyle name="20% - Accent1 3 5 2 4 3 3 3" xfId="28124" xr:uid="{119265B8-805C-488D-B1E7-8846F294CDE3}"/>
    <cellStyle name="20% - Accent1 3 5 2 4 3 3 3 2" xfId="28125" xr:uid="{A448B4E1-13C2-4733-A654-C3B472D905DE}"/>
    <cellStyle name="20% - Accent1 3 5 2 4 3 3 4" xfId="28126" xr:uid="{A34652CF-C13F-4377-B9B4-49445C530EE4}"/>
    <cellStyle name="20% - Accent1 3 5 2 4 3 4" xfId="28127" xr:uid="{F7F7001D-0BF3-4D26-A94E-C3F0B42310B0}"/>
    <cellStyle name="20% - Accent1 3 5 2 4 3 4 2" xfId="28128" xr:uid="{D035FBBC-D69B-4D92-9585-D4E4307A3060}"/>
    <cellStyle name="20% - Accent1 3 5 2 4 3 4 2 2" xfId="28129" xr:uid="{669D2AA8-1053-483A-B08A-18806AFC418B}"/>
    <cellStyle name="20% - Accent1 3 5 2 4 3 4 2 2 2" xfId="28130" xr:uid="{0C272E5B-8A03-4F96-A3FD-2847AB5F0497}"/>
    <cellStyle name="20% - Accent1 3 5 2 4 3 4 2 3" xfId="28131" xr:uid="{0B21F106-3904-419D-A4BD-42BECC9D106B}"/>
    <cellStyle name="20% - Accent1 3 5 2 4 3 4 3" xfId="28132" xr:uid="{393E1B5A-B291-42BC-B861-C7A13288ECCC}"/>
    <cellStyle name="20% - Accent1 3 5 2 4 3 4 3 2" xfId="28133" xr:uid="{E5F66A4A-7FDA-4B42-904C-22258406A6D9}"/>
    <cellStyle name="20% - Accent1 3 5 2 4 3 4 4" xfId="28134" xr:uid="{45CE42B3-F7DB-42A8-8B04-8844F81FA5AB}"/>
    <cellStyle name="20% - Accent1 3 5 2 4 3 5" xfId="28135" xr:uid="{5B671B5C-C528-4C21-9A5E-2CB4777A21D5}"/>
    <cellStyle name="20% - Accent1 3 5 2 4 3 5 2" xfId="28136" xr:uid="{E2D71F5A-3F23-4347-9672-AFC899118A49}"/>
    <cellStyle name="20% - Accent1 3 5 2 4 3 5 2 2" xfId="28137" xr:uid="{B2582D1B-A9C2-48F8-9935-A640ACF554DF}"/>
    <cellStyle name="20% - Accent1 3 5 2 4 3 5 3" xfId="28138" xr:uid="{6C8C6130-B8BA-42CF-B4CB-D64B5150C81D}"/>
    <cellStyle name="20% - Accent1 3 5 2 4 3 6" xfId="28139" xr:uid="{F704AACA-3D57-4DE7-B05A-5FCA63FCDD4F}"/>
    <cellStyle name="20% - Accent1 3 5 2 4 3 6 2" xfId="28140" xr:uid="{3DC0948F-8BAC-4887-8A94-8AA91D2E9610}"/>
    <cellStyle name="20% - Accent1 3 5 2 4 3 6 2 2" xfId="28141" xr:uid="{629A4BF1-4468-429D-9310-246777D9CAF5}"/>
    <cellStyle name="20% - Accent1 3 5 2 4 3 6 3" xfId="28142" xr:uid="{D6BE4A90-A57C-4502-992E-41F6BE8CC627}"/>
    <cellStyle name="20% - Accent1 3 5 2 4 3 7" xfId="28143" xr:uid="{D541703E-9445-42D7-9DED-EDF75ECCE133}"/>
    <cellStyle name="20% - Accent1 3 5 2 4 3 7 2" xfId="28144" xr:uid="{59566086-26A8-4211-9331-2DB907D85A04}"/>
    <cellStyle name="20% - Accent1 3 5 2 4 3 8" xfId="28145" xr:uid="{5288C26D-0EAE-49D3-A20C-75B599667C88}"/>
    <cellStyle name="20% - Accent1 3 5 2 4 3 8 2" xfId="28146" xr:uid="{61790CE1-6924-4AED-B53B-541F6A6AA605}"/>
    <cellStyle name="20% - Accent1 3 5 2 4 3 9" xfId="28147" xr:uid="{A72CC783-57FE-436B-B853-09E8F90D3D4D}"/>
    <cellStyle name="20% - Accent1 3 5 2 4 4" xfId="28148" xr:uid="{D5BE3F82-28EF-47C3-9E9C-E987257AE66F}"/>
    <cellStyle name="20% - Accent1 3 5 2 4 4 2" xfId="28149" xr:uid="{55EDABB4-E2B3-4096-8247-88FEE70424AB}"/>
    <cellStyle name="20% - Accent1 3 5 2 4 4 2 2" xfId="28150" xr:uid="{A994AA7F-F01D-482F-AC56-0724A2A6ADCF}"/>
    <cellStyle name="20% - Accent1 3 5 2 4 4 2 2 2" xfId="28151" xr:uid="{150F5DA6-4CAB-4EA1-96AD-8BFE9498ED3D}"/>
    <cellStyle name="20% - Accent1 3 5 2 4 4 2 3" xfId="28152" xr:uid="{4A147481-7B31-4DF4-AE55-66D6638BDDC9}"/>
    <cellStyle name="20% - Accent1 3 5 2 4 4 3" xfId="28153" xr:uid="{C0ADD609-0524-46AA-85ED-7084648CF6F6}"/>
    <cellStyle name="20% - Accent1 3 5 2 4 4 3 2" xfId="28154" xr:uid="{4D02234A-B609-46DB-AECD-FC44BDDFA34F}"/>
    <cellStyle name="20% - Accent1 3 5 2 4 4 4" xfId="28155" xr:uid="{F7735C20-A0A5-49B0-BC59-8A0A6C92A747}"/>
    <cellStyle name="20% - Accent1 3 5 2 4 5" xfId="28156" xr:uid="{EB53ACEE-FCCF-43BC-85C8-1F2B57F9A210}"/>
    <cellStyle name="20% - Accent1 3 5 2 4 5 2" xfId="28157" xr:uid="{E6A4EA6C-0037-4E97-BB4B-585A3AF8B56E}"/>
    <cellStyle name="20% - Accent1 3 5 2 4 5 2 2" xfId="28158" xr:uid="{5A4BED60-C21C-4DAB-9E66-5B62A014ABF8}"/>
    <cellStyle name="20% - Accent1 3 5 2 4 5 2 2 2" xfId="28159" xr:uid="{D6A92DB2-0A16-4550-B836-C2FFB0F75509}"/>
    <cellStyle name="20% - Accent1 3 5 2 4 5 2 3" xfId="28160" xr:uid="{73D54374-F06E-4169-AF89-75EFE0131473}"/>
    <cellStyle name="20% - Accent1 3 5 2 4 5 3" xfId="28161" xr:uid="{133EDD35-739D-4C29-8C7C-2F6419EA4334}"/>
    <cellStyle name="20% - Accent1 3 5 2 4 5 3 2" xfId="28162" xr:uid="{43D27917-1C16-4467-B440-23136CD36B63}"/>
    <cellStyle name="20% - Accent1 3 5 2 4 5 4" xfId="28163" xr:uid="{E637434E-9952-46A3-98C1-A14CD00F0995}"/>
    <cellStyle name="20% - Accent1 3 5 2 4 6" xfId="28164" xr:uid="{69AFBCE7-193B-4209-8B3F-97D8B3809142}"/>
    <cellStyle name="20% - Accent1 3 5 2 4 6 2" xfId="28165" xr:uid="{72167C3C-5D2A-499C-BFA1-801C444A5153}"/>
    <cellStyle name="20% - Accent1 3 5 2 4 6 2 2" xfId="28166" xr:uid="{CBFDB6CE-3BB9-40A9-8017-B61E17B8521D}"/>
    <cellStyle name="20% - Accent1 3 5 2 4 6 2 2 2" xfId="28167" xr:uid="{C6E954B3-7DA3-48D4-96C5-3717FD1EAD75}"/>
    <cellStyle name="20% - Accent1 3 5 2 4 6 2 3" xfId="28168" xr:uid="{C144364A-2E79-4425-BBD5-2A0651AA1AE3}"/>
    <cellStyle name="20% - Accent1 3 5 2 4 6 3" xfId="28169" xr:uid="{96596F22-306E-4390-B775-6AB70A7AB3B2}"/>
    <cellStyle name="20% - Accent1 3 5 2 4 6 3 2" xfId="28170" xr:uid="{A6D61686-6F0D-4A12-B3C4-0074ABE22B0E}"/>
    <cellStyle name="20% - Accent1 3 5 2 4 6 4" xfId="28171" xr:uid="{178399DF-5A76-4E19-BB38-E5647AE052ED}"/>
    <cellStyle name="20% - Accent1 3 5 2 4 7" xfId="28172" xr:uid="{CD11B7B6-AD10-459B-8F4C-11C7B1F9AA7A}"/>
    <cellStyle name="20% - Accent1 3 5 2 4 7 2" xfId="28173" xr:uid="{AE5E8DA2-BBB7-4D84-9D9A-6B236B06E833}"/>
    <cellStyle name="20% - Accent1 3 5 2 4 7 2 2" xfId="28174" xr:uid="{7993820A-4411-4FAA-B66C-DA425F0277A3}"/>
    <cellStyle name="20% - Accent1 3 5 2 4 7 3" xfId="28175" xr:uid="{DE1D0B70-0B2D-441C-9B5E-8A8C4E31D6C6}"/>
    <cellStyle name="20% - Accent1 3 5 2 4 8" xfId="28176" xr:uid="{73DD54A9-2BA6-4253-98E3-95563860FABB}"/>
    <cellStyle name="20% - Accent1 3 5 2 4 8 2" xfId="28177" xr:uid="{366AEE78-78F7-44B8-A997-4D5233936AB8}"/>
    <cellStyle name="20% - Accent1 3 5 2 4 8 2 2" xfId="28178" xr:uid="{E3386FB4-9F48-45AA-8659-7960C8660666}"/>
    <cellStyle name="20% - Accent1 3 5 2 4 8 3" xfId="28179" xr:uid="{06D8BF7F-16C2-405A-B546-4F3946E5CE9C}"/>
    <cellStyle name="20% - Accent1 3 5 2 4 9" xfId="28180" xr:uid="{8E2FC3BB-30C6-449C-BBE6-BD7E0F64F5D9}"/>
    <cellStyle name="20% - Accent1 3 5 2 4 9 2" xfId="28181" xr:uid="{4BA8F48E-C4E1-4F6E-925B-85AC8B541408}"/>
    <cellStyle name="20% - Accent1 3 5 2 5" xfId="28182" xr:uid="{02275090-D72D-4F57-B48D-65BB8EEC8C25}"/>
    <cellStyle name="20% - Accent1 3 5 2 5 10" xfId="28183" xr:uid="{C6D82F28-5ABF-4B50-9B65-D5513FCC52C7}"/>
    <cellStyle name="20% - Accent1 3 5 2 5 10 2" xfId="28184" xr:uid="{393D40EB-DB86-405A-A2C4-49A71C2C42A2}"/>
    <cellStyle name="20% - Accent1 3 5 2 5 11" xfId="28185" xr:uid="{34745470-EACD-40C9-8A35-220CF53C4349}"/>
    <cellStyle name="20% - Accent1 3 5 2 5 2" xfId="28186" xr:uid="{0CA70253-36C6-4F34-A1B8-E00909612F9E}"/>
    <cellStyle name="20% - Accent1 3 5 2 5 2 2" xfId="28187" xr:uid="{E6DD337E-CBE6-4DAD-A7BF-527404D0A317}"/>
    <cellStyle name="20% - Accent1 3 5 2 5 2 2 2" xfId="28188" xr:uid="{0C7545C8-A4B4-47B0-8269-F7A532F11486}"/>
    <cellStyle name="20% - Accent1 3 5 2 5 2 2 2 2" xfId="28189" xr:uid="{41BEAE54-6357-43C6-ADE1-288B43BD96AF}"/>
    <cellStyle name="20% - Accent1 3 5 2 5 2 2 2 2 2" xfId="28190" xr:uid="{12A2938E-31E9-4ED1-A4DA-099177A12927}"/>
    <cellStyle name="20% - Accent1 3 5 2 5 2 2 2 3" xfId="28191" xr:uid="{48678851-7333-4847-A859-A000A2A8401C}"/>
    <cellStyle name="20% - Accent1 3 5 2 5 2 2 3" xfId="28192" xr:uid="{2382C83E-6BE2-4DA2-966C-008277F9EFE2}"/>
    <cellStyle name="20% - Accent1 3 5 2 5 2 2 3 2" xfId="28193" xr:uid="{C888C030-D9DF-4C88-A977-5C16E2331323}"/>
    <cellStyle name="20% - Accent1 3 5 2 5 2 2 4" xfId="28194" xr:uid="{CD865E3C-353F-4325-9E9A-6F1506AAC10A}"/>
    <cellStyle name="20% - Accent1 3 5 2 5 2 3" xfId="28195" xr:uid="{4F7CB57C-DF82-4845-A331-9AA8EFB39E7C}"/>
    <cellStyle name="20% - Accent1 3 5 2 5 2 3 2" xfId="28196" xr:uid="{72E09B48-3953-43B3-80A2-547069346F9C}"/>
    <cellStyle name="20% - Accent1 3 5 2 5 2 3 2 2" xfId="28197" xr:uid="{1D84F92A-DEEC-4BE5-A88C-520A96B624F6}"/>
    <cellStyle name="20% - Accent1 3 5 2 5 2 3 2 2 2" xfId="28198" xr:uid="{5B01FC4C-BF08-491B-B77A-3E5B74F5B0A6}"/>
    <cellStyle name="20% - Accent1 3 5 2 5 2 3 2 3" xfId="28199" xr:uid="{43283FB1-C732-4AFB-B17A-319FE486E177}"/>
    <cellStyle name="20% - Accent1 3 5 2 5 2 3 3" xfId="28200" xr:uid="{7650E737-0D43-423A-9972-E37BFE2E6632}"/>
    <cellStyle name="20% - Accent1 3 5 2 5 2 3 3 2" xfId="28201" xr:uid="{7372D8DD-185C-4EEA-A0A6-A50DE28158BE}"/>
    <cellStyle name="20% - Accent1 3 5 2 5 2 3 4" xfId="28202" xr:uid="{14A01213-8031-40CC-B12A-3D19B49A98DB}"/>
    <cellStyle name="20% - Accent1 3 5 2 5 2 4" xfId="28203" xr:uid="{672F8806-DA30-4F7E-AE84-DC1B5FE029E7}"/>
    <cellStyle name="20% - Accent1 3 5 2 5 2 4 2" xfId="28204" xr:uid="{9D65EFDF-2146-4EEF-87AF-DA4F219B89C1}"/>
    <cellStyle name="20% - Accent1 3 5 2 5 2 4 2 2" xfId="28205" xr:uid="{453E1D66-8D87-4B5C-9DCB-EAA176574246}"/>
    <cellStyle name="20% - Accent1 3 5 2 5 2 4 2 2 2" xfId="28206" xr:uid="{D563E745-FDDF-40B4-B44E-CFD2DB5BCC0A}"/>
    <cellStyle name="20% - Accent1 3 5 2 5 2 4 2 3" xfId="28207" xr:uid="{0CF4AFB6-4998-4A3A-AA91-B3E26475B89D}"/>
    <cellStyle name="20% - Accent1 3 5 2 5 2 4 3" xfId="28208" xr:uid="{44B9CC1E-0CD6-462D-96EE-265EF24FC5EE}"/>
    <cellStyle name="20% - Accent1 3 5 2 5 2 4 3 2" xfId="28209" xr:uid="{152318F1-441E-45F3-A212-57DE58532934}"/>
    <cellStyle name="20% - Accent1 3 5 2 5 2 4 4" xfId="28210" xr:uid="{E865F4FA-EFD6-47C8-955D-47E5A0FF8193}"/>
    <cellStyle name="20% - Accent1 3 5 2 5 2 5" xfId="28211" xr:uid="{1B939C09-D4C9-4661-B376-48B3088E0ED4}"/>
    <cellStyle name="20% - Accent1 3 5 2 5 2 5 2" xfId="28212" xr:uid="{D46C926C-FA13-4E33-878D-175232FF100C}"/>
    <cellStyle name="20% - Accent1 3 5 2 5 2 5 2 2" xfId="28213" xr:uid="{83547ED4-9450-4D61-8C72-47B6112C7E76}"/>
    <cellStyle name="20% - Accent1 3 5 2 5 2 5 3" xfId="28214" xr:uid="{56DD3B5A-7DCC-4B3C-AC8A-5F70CB432211}"/>
    <cellStyle name="20% - Accent1 3 5 2 5 2 6" xfId="28215" xr:uid="{8E7DB08A-D3B8-4526-99E3-4AABC9366D03}"/>
    <cellStyle name="20% - Accent1 3 5 2 5 2 6 2" xfId="28216" xr:uid="{2271870A-6E5F-46F1-B8D8-4237F774D6AC}"/>
    <cellStyle name="20% - Accent1 3 5 2 5 2 6 2 2" xfId="28217" xr:uid="{3F92E152-4B63-4082-AF64-1CA9F81EE108}"/>
    <cellStyle name="20% - Accent1 3 5 2 5 2 6 3" xfId="28218" xr:uid="{D52B7381-4728-4F54-B307-EF7271336032}"/>
    <cellStyle name="20% - Accent1 3 5 2 5 2 7" xfId="28219" xr:uid="{C1C27243-63D1-4744-B1A0-7AEE9FB8D184}"/>
    <cellStyle name="20% - Accent1 3 5 2 5 2 7 2" xfId="28220" xr:uid="{A8400F9A-3FF2-4C2D-9F0B-596E7E59D1CE}"/>
    <cellStyle name="20% - Accent1 3 5 2 5 2 8" xfId="28221" xr:uid="{7E720FE0-9659-4AC4-BD36-EF30F68D4C87}"/>
    <cellStyle name="20% - Accent1 3 5 2 5 2 8 2" xfId="28222" xr:uid="{0702C96E-72C4-4335-8338-747757D620C4}"/>
    <cellStyle name="20% - Accent1 3 5 2 5 2 9" xfId="28223" xr:uid="{FF1AE82A-46B4-4EFE-A64D-F08A3AF46C5A}"/>
    <cellStyle name="20% - Accent1 3 5 2 5 3" xfId="28224" xr:uid="{B5164768-41F1-4297-BB08-405EBA0CF48B}"/>
    <cellStyle name="20% - Accent1 3 5 2 5 3 2" xfId="28225" xr:uid="{2E0F4F2F-C28C-4C55-A3C5-6D66189F5FD1}"/>
    <cellStyle name="20% - Accent1 3 5 2 5 3 2 2" xfId="28226" xr:uid="{3092F084-DC58-4827-AB48-AF66B9AB0FF0}"/>
    <cellStyle name="20% - Accent1 3 5 2 5 3 2 2 2" xfId="28227" xr:uid="{3C9044E7-EB4A-4CE6-9102-3041F2FD032E}"/>
    <cellStyle name="20% - Accent1 3 5 2 5 3 2 2 2 2" xfId="28228" xr:uid="{59980E2F-43B0-4415-8B3D-9A808E8EAAC2}"/>
    <cellStyle name="20% - Accent1 3 5 2 5 3 2 2 3" xfId="28229" xr:uid="{28358B0A-25A5-4C12-9DCC-B17371F1668C}"/>
    <cellStyle name="20% - Accent1 3 5 2 5 3 2 3" xfId="28230" xr:uid="{5EDED732-3947-408F-8F2F-A50A913E51A6}"/>
    <cellStyle name="20% - Accent1 3 5 2 5 3 2 3 2" xfId="28231" xr:uid="{0F57E82D-1A84-4E6A-B46A-53BDB5CB1FC2}"/>
    <cellStyle name="20% - Accent1 3 5 2 5 3 2 4" xfId="28232" xr:uid="{0527AA3C-CAA4-4E65-A7F2-31EE221CBEDA}"/>
    <cellStyle name="20% - Accent1 3 5 2 5 3 3" xfId="28233" xr:uid="{1CF05DE0-68A5-401B-9744-381EE00ABC20}"/>
    <cellStyle name="20% - Accent1 3 5 2 5 3 3 2" xfId="28234" xr:uid="{9EA7921C-7916-4014-ABBB-520C9AB414B4}"/>
    <cellStyle name="20% - Accent1 3 5 2 5 3 3 2 2" xfId="28235" xr:uid="{E85B654C-1F3A-4DED-B609-F01C3F1A2548}"/>
    <cellStyle name="20% - Accent1 3 5 2 5 3 3 2 2 2" xfId="28236" xr:uid="{C1D94A8A-8793-449E-9F02-E1012601ADB7}"/>
    <cellStyle name="20% - Accent1 3 5 2 5 3 3 2 3" xfId="28237" xr:uid="{862CC93E-8F97-4CF6-BC6E-F7ED76045B53}"/>
    <cellStyle name="20% - Accent1 3 5 2 5 3 3 3" xfId="28238" xr:uid="{CDB46BB6-74EA-4F5F-9B7D-0DE9B36FAF97}"/>
    <cellStyle name="20% - Accent1 3 5 2 5 3 3 3 2" xfId="28239" xr:uid="{D0231D96-5E57-4EB3-977B-2BAC0CE6CE68}"/>
    <cellStyle name="20% - Accent1 3 5 2 5 3 3 4" xfId="28240" xr:uid="{C33CD7B7-ED80-4DEE-8010-357C26923D93}"/>
    <cellStyle name="20% - Accent1 3 5 2 5 3 4" xfId="28241" xr:uid="{19811979-3167-40D8-AB1C-D6CA5816A099}"/>
    <cellStyle name="20% - Accent1 3 5 2 5 3 4 2" xfId="28242" xr:uid="{A248B4C5-F601-410F-8CC1-EE0D31C843C1}"/>
    <cellStyle name="20% - Accent1 3 5 2 5 3 4 2 2" xfId="28243" xr:uid="{554598B6-31E6-4529-B8EF-967CED5D2026}"/>
    <cellStyle name="20% - Accent1 3 5 2 5 3 4 2 2 2" xfId="28244" xr:uid="{5F3D83D6-A024-4A8E-8760-7B198E5553E7}"/>
    <cellStyle name="20% - Accent1 3 5 2 5 3 4 2 3" xfId="28245" xr:uid="{F681AA37-2990-4369-8B72-D108E1E95DA7}"/>
    <cellStyle name="20% - Accent1 3 5 2 5 3 4 3" xfId="28246" xr:uid="{CC90C8FF-25BB-4BDE-945A-6195794A7F7A}"/>
    <cellStyle name="20% - Accent1 3 5 2 5 3 4 3 2" xfId="28247" xr:uid="{6F34C456-A22F-42B8-A137-75C865E3151A}"/>
    <cellStyle name="20% - Accent1 3 5 2 5 3 4 4" xfId="28248" xr:uid="{841863FE-A128-4FD3-B82F-AACB8B70B17E}"/>
    <cellStyle name="20% - Accent1 3 5 2 5 3 5" xfId="28249" xr:uid="{1E189B38-5188-4496-AF54-AB52C0A05DC8}"/>
    <cellStyle name="20% - Accent1 3 5 2 5 3 5 2" xfId="28250" xr:uid="{08FDDA79-6616-4AFD-8585-1F3BAEDB6DBC}"/>
    <cellStyle name="20% - Accent1 3 5 2 5 3 5 2 2" xfId="28251" xr:uid="{463B6803-58F3-463A-8200-21C834BEAA30}"/>
    <cellStyle name="20% - Accent1 3 5 2 5 3 5 3" xfId="28252" xr:uid="{17A9396D-5878-41F5-93D4-C95FAC0DCF71}"/>
    <cellStyle name="20% - Accent1 3 5 2 5 3 6" xfId="28253" xr:uid="{97601E0F-6AD3-4F22-9C98-0E682EE15CDE}"/>
    <cellStyle name="20% - Accent1 3 5 2 5 3 6 2" xfId="28254" xr:uid="{5FF0C69B-7BE4-43C4-901E-11A6843B603B}"/>
    <cellStyle name="20% - Accent1 3 5 2 5 3 6 2 2" xfId="28255" xr:uid="{C0B2E321-4C49-4ADB-A324-E10E1B378E0A}"/>
    <cellStyle name="20% - Accent1 3 5 2 5 3 6 3" xfId="28256" xr:uid="{3B625302-BA44-49C2-8704-8FCFCA9439BA}"/>
    <cellStyle name="20% - Accent1 3 5 2 5 3 7" xfId="28257" xr:uid="{CCE3C200-B129-4562-AF8A-6D4362C2BA83}"/>
    <cellStyle name="20% - Accent1 3 5 2 5 3 7 2" xfId="28258" xr:uid="{40072262-5C53-4A82-8C62-A5EAAA16F5DD}"/>
    <cellStyle name="20% - Accent1 3 5 2 5 3 8" xfId="28259" xr:uid="{F5F9DDB4-9133-4163-8B49-208CC51B9CEC}"/>
    <cellStyle name="20% - Accent1 3 5 2 5 3 8 2" xfId="28260" xr:uid="{9C31227C-0618-4196-B723-255D71090C07}"/>
    <cellStyle name="20% - Accent1 3 5 2 5 3 9" xfId="28261" xr:uid="{7FF36DC0-7DD9-4A2D-8AE6-2B0ED8CD3361}"/>
    <cellStyle name="20% - Accent1 3 5 2 5 4" xfId="28262" xr:uid="{6A7A8AC0-A8FB-4582-9FC4-487561270F23}"/>
    <cellStyle name="20% - Accent1 3 5 2 5 4 2" xfId="28263" xr:uid="{E3D2E80E-BD01-45BF-B7F2-639355A18148}"/>
    <cellStyle name="20% - Accent1 3 5 2 5 4 2 2" xfId="28264" xr:uid="{BAD1F6DF-54E4-4B1B-BBF4-DA60D0F8B79F}"/>
    <cellStyle name="20% - Accent1 3 5 2 5 4 2 2 2" xfId="28265" xr:uid="{CED61ED1-AABF-476A-B072-DE9BDF0F8A03}"/>
    <cellStyle name="20% - Accent1 3 5 2 5 4 2 3" xfId="28266" xr:uid="{CC99EF5A-7952-414A-B28B-4F28C0B9641F}"/>
    <cellStyle name="20% - Accent1 3 5 2 5 4 3" xfId="28267" xr:uid="{D7AE9A39-0F74-491F-9A91-57F83E420C20}"/>
    <cellStyle name="20% - Accent1 3 5 2 5 4 3 2" xfId="28268" xr:uid="{5D6FBE94-3318-4D3C-9B62-F974A4E6773B}"/>
    <cellStyle name="20% - Accent1 3 5 2 5 4 4" xfId="28269" xr:uid="{4586662C-841B-41B7-9FBE-A7751160F7D8}"/>
    <cellStyle name="20% - Accent1 3 5 2 5 5" xfId="28270" xr:uid="{30D72140-E393-4626-A84F-8D51F8093A24}"/>
    <cellStyle name="20% - Accent1 3 5 2 5 5 2" xfId="28271" xr:uid="{B971ED57-4C3C-4359-9676-08D21AE071EE}"/>
    <cellStyle name="20% - Accent1 3 5 2 5 5 2 2" xfId="28272" xr:uid="{B74FC1DE-B42E-4ADE-A2AE-3E5FCDB79DFD}"/>
    <cellStyle name="20% - Accent1 3 5 2 5 5 2 2 2" xfId="28273" xr:uid="{1B24158F-6DC9-40DE-BF28-D2029173CB86}"/>
    <cellStyle name="20% - Accent1 3 5 2 5 5 2 3" xfId="28274" xr:uid="{AF74FA6A-42E1-42B1-855E-8252239A7AB5}"/>
    <cellStyle name="20% - Accent1 3 5 2 5 5 3" xfId="28275" xr:uid="{326236B9-FD64-47F7-8C42-3EFAFD03CB25}"/>
    <cellStyle name="20% - Accent1 3 5 2 5 5 3 2" xfId="28276" xr:uid="{FE1BB140-833B-4BD1-8B90-451E45D5A7B4}"/>
    <cellStyle name="20% - Accent1 3 5 2 5 5 4" xfId="28277" xr:uid="{6E8705E8-45D8-4209-B05D-D118E14577AE}"/>
    <cellStyle name="20% - Accent1 3 5 2 5 6" xfId="28278" xr:uid="{D3E7ACAD-EA54-4520-81CC-DD25842B7CCE}"/>
    <cellStyle name="20% - Accent1 3 5 2 5 6 2" xfId="28279" xr:uid="{8E9E761B-F64A-4020-B501-CC4E86ECD2D9}"/>
    <cellStyle name="20% - Accent1 3 5 2 5 6 2 2" xfId="28280" xr:uid="{4EBFF93E-C72D-46F0-80DD-67C06F0CD1A8}"/>
    <cellStyle name="20% - Accent1 3 5 2 5 6 2 2 2" xfId="28281" xr:uid="{E4F4FFB8-E654-4FF7-BBD9-B39004CC207E}"/>
    <cellStyle name="20% - Accent1 3 5 2 5 6 2 3" xfId="28282" xr:uid="{5CDD3043-C0BE-4324-BC0F-C9DFA6C52380}"/>
    <cellStyle name="20% - Accent1 3 5 2 5 6 3" xfId="28283" xr:uid="{8541C7EA-1966-4F52-AFF4-F045323ABA51}"/>
    <cellStyle name="20% - Accent1 3 5 2 5 6 3 2" xfId="28284" xr:uid="{96CEE098-DCDE-4891-8681-3AE77C5829C6}"/>
    <cellStyle name="20% - Accent1 3 5 2 5 6 4" xfId="28285" xr:uid="{A0D3F60E-9323-43B4-A6B4-B004D16CE8C6}"/>
    <cellStyle name="20% - Accent1 3 5 2 5 7" xfId="28286" xr:uid="{BECD1150-AEC2-478E-B1E8-CF0717654B53}"/>
    <cellStyle name="20% - Accent1 3 5 2 5 7 2" xfId="28287" xr:uid="{CBCED1AA-98BD-4C9A-A231-B74BAAA1607E}"/>
    <cellStyle name="20% - Accent1 3 5 2 5 7 2 2" xfId="28288" xr:uid="{444D5910-E250-46FF-819D-59C110BCE5A0}"/>
    <cellStyle name="20% - Accent1 3 5 2 5 7 3" xfId="28289" xr:uid="{4B372ECE-41B6-45D7-BA26-DC629AEB3290}"/>
    <cellStyle name="20% - Accent1 3 5 2 5 8" xfId="28290" xr:uid="{524ACA00-B0C1-4E97-B1C0-DE4E275D2650}"/>
    <cellStyle name="20% - Accent1 3 5 2 5 8 2" xfId="28291" xr:uid="{16102462-AA0B-479C-B9E8-DEC04BC0BEDF}"/>
    <cellStyle name="20% - Accent1 3 5 2 5 8 2 2" xfId="28292" xr:uid="{CE907D43-AFAD-4D96-AF49-5DBB7C9C7453}"/>
    <cellStyle name="20% - Accent1 3 5 2 5 8 3" xfId="28293" xr:uid="{4521EAC4-C0D1-44BE-8EAA-16C59C78DD89}"/>
    <cellStyle name="20% - Accent1 3 5 2 5 9" xfId="28294" xr:uid="{45CABB85-1BA6-479B-A85B-648BCD12D99E}"/>
    <cellStyle name="20% - Accent1 3 5 2 5 9 2" xfId="28295" xr:uid="{D20B2F07-A9CB-4616-8A20-CBCD655BBDFB}"/>
    <cellStyle name="20% - Accent1 3 5 2 6" xfId="28296" xr:uid="{76433170-094C-4EBB-A91B-77C500A9148D}"/>
    <cellStyle name="20% - Accent1 3 5 2 6 2" xfId="28297" xr:uid="{B24ABAFA-2EFA-47EF-9047-04EC4101C7AA}"/>
    <cellStyle name="20% - Accent1 3 5 2 6 2 2" xfId="28298" xr:uid="{E9CFF14B-55C6-44CC-B63A-DDAEC3769012}"/>
    <cellStyle name="20% - Accent1 3 5 2 6 2 2 2" xfId="28299" xr:uid="{F6A22142-3B58-45E9-AB90-5E7AF75ADBDD}"/>
    <cellStyle name="20% - Accent1 3 5 2 6 2 2 2 2" xfId="28300" xr:uid="{3E84D78E-8CC7-4B08-95C0-7CD6FCACC70D}"/>
    <cellStyle name="20% - Accent1 3 5 2 6 2 2 3" xfId="28301" xr:uid="{B80F27DC-143A-4941-B2BD-46422847206D}"/>
    <cellStyle name="20% - Accent1 3 5 2 6 2 3" xfId="28302" xr:uid="{0A12EDE7-D81D-4F74-AF06-C3377D009AAC}"/>
    <cellStyle name="20% - Accent1 3 5 2 6 2 3 2" xfId="28303" xr:uid="{2E63B041-181E-4313-BDEC-411530B87038}"/>
    <cellStyle name="20% - Accent1 3 5 2 6 2 4" xfId="28304" xr:uid="{D06D9544-6DAE-4D86-B2B8-F58CECC7D4B2}"/>
    <cellStyle name="20% - Accent1 3 5 2 6 3" xfId="28305" xr:uid="{83317B54-9A19-45AD-820D-E35360B6071F}"/>
    <cellStyle name="20% - Accent1 3 5 2 6 3 2" xfId="28306" xr:uid="{98BB0AEC-CE76-4D82-944B-3BD467D7CB97}"/>
    <cellStyle name="20% - Accent1 3 5 2 6 3 2 2" xfId="28307" xr:uid="{1C472BBC-2746-439D-B47D-F3551C629B42}"/>
    <cellStyle name="20% - Accent1 3 5 2 6 3 2 2 2" xfId="28308" xr:uid="{49F5CFEE-0A93-471C-B4F9-3D3BCF503792}"/>
    <cellStyle name="20% - Accent1 3 5 2 6 3 2 3" xfId="28309" xr:uid="{1C4D38FD-826F-42B5-B418-13426E701445}"/>
    <cellStyle name="20% - Accent1 3 5 2 6 3 3" xfId="28310" xr:uid="{86FCC0DC-8ED9-4DDA-AD4A-30C31A923FB2}"/>
    <cellStyle name="20% - Accent1 3 5 2 6 3 3 2" xfId="28311" xr:uid="{90FA4C25-720F-4C0F-8CBF-76464DFF1F8E}"/>
    <cellStyle name="20% - Accent1 3 5 2 6 3 4" xfId="28312" xr:uid="{4604D02F-2085-46E0-8226-864294F105A6}"/>
    <cellStyle name="20% - Accent1 3 5 2 6 4" xfId="28313" xr:uid="{B1F02005-7212-4904-8379-06EC4C427A90}"/>
    <cellStyle name="20% - Accent1 3 5 2 6 4 2" xfId="28314" xr:uid="{62F2A164-2A33-4E39-ADF5-E2D8E8EB613F}"/>
    <cellStyle name="20% - Accent1 3 5 2 6 4 2 2" xfId="28315" xr:uid="{3F602956-8184-4C0E-B4A7-369F7476F683}"/>
    <cellStyle name="20% - Accent1 3 5 2 6 4 2 2 2" xfId="28316" xr:uid="{DBA630C1-41A8-4EFD-9693-C57137D2004D}"/>
    <cellStyle name="20% - Accent1 3 5 2 6 4 2 3" xfId="28317" xr:uid="{925C7527-F0D1-44DE-83BE-E26751A9B857}"/>
    <cellStyle name="20% - Accent1 3 5 2 6 4 3" xfId="28318" xr:uid="{2F44BADF-7839-4398-91AD-B3BF446FF236}"/>
    <cellStyle name="20% - Accent1 3 5 2 6 4 3 2" xfId="28319" xr:uid="{30CA2066-3332-494D-90FA-39DB698861CF}"/>
    <cellStyle name="20% - Accent1 3 5 2 6 4 4" xfId="28320" xr:uid="{D5404EF8-9BF7-45A4-BEB3-7DA43711D48F}"/>
    <cellStyle name="20% - Accent1 3 5 2 6 5" xfId="28321" xr:uid="{CE5C8A5E-E4B0-4FC2-8237-14BC7D2B2AB4}"/>
    <cellStyle name="20% - Accent1 3 5 2 6 5 2" xfId="28322" xr:uid="{C7B823EE-4F6E-4B42-AAA0-585903CFB288}"/>
    <cellStyle name="20% - Accent1 3 5 2 6 5 2 2" xfId="28323" xr:uid="{3607E097-C475-4E81-81D1-0FC0A0CBABA6}"/>
    <cellStyle name="20% - Accent1 3 5 2 6 5 3" xfId="28324" xr:uid="{BBF8515E-40B3-4684-95CC-E5A5440B462D}"/>
    <cellStyle name="20% - Accent1 3 5 2 6 6" xfId="28325" xr:uid="{AAB2BD88-7449-4BED-A975-2C1010CEF7A9}"/>
    <cellStyle name="20% - Accent1 3 5 2 6 6 2" xfId="28326" xr:uid="{71F0CEAD-C8AE-4111-8B69-C43F60D3408A}"/>
    <cellStyle name="20% - Accent1 3 5 2 6 6 2 2" xfId="28327" xr:uid="{C2833502-219D-4611-814C-AAE4D110F4E5}"/>
    <cellStyle name="20% - Accent1 3 5 2 6 6 3" xfId="28328" xr:uid="{0EC2FF14-61D6-4FAB-8CF2-86B86B571A68}"/>
    <cellStyle name="20% - Accent1 3 5 2 6 7" xfId="28329" xr:uid="{54D2BE51-7DFC-4861-9447-6BFDF53E4258}"/>
    <cellStyle name="20% - Accent1 3 5 2 6 7 2" xfId="28330" xr:uid="{8C4D14B7-562A-4248-89F9-3D02E10AA30D}"/>
    <cellStyle name="20% - Accent1 3 5 2 6 8" xfId="28331" xr:uid="{0FC8260F-4B5A-4DFC-A90E-9030E16FF3F8}"/>
    <cellStyle name="20% - Accent1 3 5 2 6 8 2" xfId="28332" xr:uid="{B0765A4B-6474-4E3E-9EB0-3C76A10F4A49}"/>
    <cellStyle name="20% - Accent1 3 5 2 6 9" xfId="28333" xr:uid="{11477535-C261-47F2-9589-3A3EBFBD8B43}"/>
    <cellStyle name="20% - Accent1 3 5 2 7" xfId="28334" xr:uid="{582CCC5E-266A-45FC-B81C-73880E11CE79}"/>
    <cellStyle name="20% - Accent1 3 5 2 7 2" xfId="28335" xr:uid="{1D0C4D70-8A7B-448C-8526-006B07E3BAA4}"/>
    <cellStyle name="20% - Accent1 3 5 2 7 2 2" xfId="28336" xr:uid="{F62C9B2C-B103-4E0B-B82A-96027177BFFF}"/>
    <cellStyle name="20% - Accent1 3 5 2 7 2 2 2" xfId="28337" xr:uid="{89432F13-08EE-452F-8269-4B8AF6E4BA2E}"/>
    <cellStyle name="20% - Accent1 3 5 2 7 2 2 2 2" xfId="28338" xr:uid="{6E9E59CE-DB42-476C-BF53-140C498F9788}"/>
    <cellStyle name="20% - Accent1 3 5 2 7 2 2 3" xfId="28339" xr:uid="{EFEEC852-D797-4312-8B21-D7DD6950E259}"/>
    <cellStyle name="20% - Accent1 3 5 2 7 2 3" xfId="28340" xr:uid="{D336EF20-B01A-4E56-BB41-46AC182A581F}"/>
    <cellStyle name="20% - Accent1 3 5 2 7 2 3 2" xfId="28341" xr:uid="{591DAA94-A1A9-4687-871C-CB8486113B82}"/>
    <cellStyle name="20% - Accent1 3 5 2 7 2 4" xfId="28342" xr:uid="{828AF2CF-B785-4A28-8737-9F525E93E772}"/>
    <cellStyle name="20% - Accent1 3 5 2 7 3" xfId="28343" xr:uid="{9C20D450-FA29-47B1-94D5-7B0343616786}"/>
    <cellStyle name="20% - Accent1 3 5 2 7 3 2" xfId="28344" xr:uid="{9D8C70EA-C83E-4FF5-BE6E-9F41CF79FA07}"/>
    <cellStyle name="20% - Accent1 3 5 2 7 3 2 2" xfId="28345" xr:uid="{63784870-6C3F-4F94-9763-4FFA11F2DC9E}"/>
    <cellStyle name="20% - Accent1 3 5 2 7 3 2 2 2" xfId="28346" xr:uid="{92B58CF3-D171-4B85-984C-BD3AF9341F4A}"/>
    <cellStyle name="20% - Accent1 3 5 2 7 3 2 3" xfId="28347" xr:uid="{1D932C7F-013F-4C5C-879B-D74E9AB820EE}"/>
    <cellStyle name="20% - Accent1 3 5 2 7 3 3" xfId="28348" xr:uid="{B8B7D26D-39BA-4B4A-9C1D-D3FC57A1453C}"/>
    <cellStyle name="20% - Accent1 3 5 2 7 3 3 2" xfId="28349" xr:uid="{D7C98AEF-F69A-4C04-9E53-92AD8B099566}"/>
    <cellStyle name="20% - Accent1 3 5 2 7 3 4" xfId="28350" xr:uid="{F2B7C69F-4C8E-4470-BB10-638FE8A8D8D7}"/>
    <cellStyle name="20% - Accent1 3 5 2 7 4" xfId="28351" xr:uid="{B42E75AB-9DB6-413A-AC21-656B7B96090C}"/>
    <cellStyle name="20% - Accent1 3 5 2 7 4 2" xfId="28352" xr:uid="{A0DBB3EB-9BCD-4558-AD89-63CF8AD93DF2}"/>
    <cellStyle name="20% - Accent1 3 5 2 7 4 2 2" xfId="28353" xr:uid="{0C5954DF-0017-4C15-A70C-786545440EA8}"/>
    <cellStyle name="20% - Accent1 3 5 2 7 4 2 2 2" xfId="28354" xr:uid="{60E9209D-8168-452D-AD01-9213CDF6D1D0}"/>
    <cellStyle name="20% - Accent1 3 5 2 7 4 2 3" xfId="28355" xr:uid="{2EEC8A2A-3197-4808-A5FB-943C2C71B969}"/>
    <cellStyle name="20% - Accent1 3 5 2 7 4 3" xfId="28356" xr:uid="{56E45A44-8FD0-41A9-A7D1-FB473F717ED0}"/>
    <cellStyle name="20% - Accent1 3 5 2 7 4 3 2" xfId="28357" xr:uid="{D409E256-25C5-45E9-BD13-462DDF41CD62}"/>
    <cellStyle name="20% - Accent1 3 5 2 7 4 4" xfId="28358" xr:uid="{16A72CD5-4A91-4468-96A6-EE42745333ED}"/>
    <cellStyle name="20% - Accent1 3 5 2 7 5" xfId="28359" xr:uid="{AF205566-5736-4517-88A1-A9E91F3ED574}"/>
    <cellStyle name="20% - Accent1 3 5 2 7 5 2" xfId="28360" xr:uid="{919E8170-B2F5-4FBA-ABC7-233CA0BAE9FC}"/>
    <cellStyle name="20% - Accent1 3 5 2 7 5 2 2" xfId="28361" xr:uid="{C693F5C4-FEA6-4917-9307-AD2AF4306621}"/>
    <cellStyle name="20% - Accent1 3 5 2 7 5 3" xfId="28362" xr:uid="{90D264BF-6D54-47D7-90C9-825ED55A0FE6}"/>
    <cellStyle name="20% - Accent1 3 5 2 7 6" xfId="28363" xr:uid="{D11D509A-EB21-435B-9036-F4CC65C36DE3}"/>
    <cellStyle name="20% - Accent1 3 5 2 7 6 2" xfId="28364" xr:uid="{CAFCEBBF-1724-4C87-BB18-AA00FF0165F8}"/>
    <cellStyle name="20% - Accent1 3 5 2 7 6 2 2" xfId="28365" xr:uid="{F19941B2-7CD3-475F-8538-0503B409ABD8}"/>
    <cellStyle name="20% - Accent1 3 5 2 7 6 3" xfId="28366" xr:uid="{CAE644D7-90B2-4D67-A09C-59D35F073711}"/>
    <cellStyle name="20% - Accent1 3 5 2 7 7" xfId="28367" xr:uid="{78B43CDF-4A78-4D32-85A8-BB41A9F642F3}"/>
    <cellStyle name="20% - Accent1 3 5 2 7 7 2" xfId="28368" xr:uid="{3872F30A-B600-471D-9B34-DC66C301A8AA}"/>
    <cellStyle name="20% - Accent1 3 5 2 7 8" xfId="28369" xr:uid="{68E8B831-3A7D-4014-BC71-C69236CFEEE6}"/>
    <cellStyle name="20% - Accent1 3 5 2 7 8 2" xfId="28370" xr:uid="{0D5724F5-AFAE-4719-86C9-1654908BCEC9}"/>
    <cellStyle name="20% - Accent1 3 5 2 7 9" xfId="28371" xr:uid="{2222DCEF-FAC6-43D9-B3B7-8818072B1FAC}"/>
    <cellStyle name="20% - Accent1 3 5 2 8" xfId="28372" xr:uid="{ED645E78-12D5-4E29-9582-94620B1BFD40}"/>
    <cellStyle name="20% - Accent1 3 5 2 8 2" xfId="28373" xr:uid="{82354A68-747F-4AF4-A971-8B2E477E16F6}"/>
    <cellStyle name="20% - Accent1 3 5 2 8 2 2" xfId="28374" xr:uid="{95EC0D64-327D-415F-B039-AE430F37AB2E}"/>
    <cellStyle name="20% - Accent1 3 5 2 8 2 2 2" xfId="28375" xr:uid="{EFF0D708-67BC-445B-9FC0-6A2B5860C640}"/>
    <cellStyle name="20% - Accent1 3 5 2 8 2 3" xfId="28376" xr:uid="{6D5CDBF0-8F5A-4B89-ACC7-20CC621747EA}"/>
    <cellStyle name="20% - Accent1 3 5 2 8 3" xfId="28377" xr:uid="{8B510ED6-5029-44EF-ACB0-67BE88B5E1C1}"/>
    <cellStyle name="20% - Accent1 3 5 2 8 3 2" xfId="28378" xr:uid="{FCA01BD8-F81C-4B4D-846A-2987D50F1C75}"/>
    <cellStyle name="20% - Accent1 3 5 2 8 4" xfId="28379" xr:uid="{0E28302A-FE5A-4B14-A662-90E8689BF0E0}"/>
    <cellStyle name="20% - Accent1 3 5 2 9" xfId="28380" xr:uid="{E6FA5D44-77DB-4202-9932-A1D38A4C382A}"/>
    <cellStyle name="20% - Accent1 3 5 2 9 2" xfId="28381" xr:uid="{9DD66302-EA94-4DAA-8F8A-C42E4BB34F02}"/>
    <cellStyle name="20% - Accent1 3 5 2 9 2 2" xfId="28382" xr:uid="{6C20CA67-3A3C-41A7-AB45-849CF6A4F6F4}"/>
    <cellStyle name="20% - Accent1 3 5 2 9 2 2 2" xfId="28383" xr:uid="{42F7E082-93DF-4B0C-9E96-2E108E0109EB}"/>
    <cellStyle name="20% - Accent1 3 5 2 9 2 3" xfId="28384" xr:uid="{95DA04A2-2E22-4C84-8BBA-99373B129D50}"/>
    <cellStyle name="20% - Accent1 3 5 2 9 3" xfId="28385" xr:uid="{915A673A-44BA-4E32-9C9F-6F62D91D9F0E}"/>
    <cellStyle name="20% - Accent1 3 5 2 9 3 2" xfId="28386" xr:uid="{C180E816-346C-4664-9547-3C5BB47D58A2}"/>
    <cellStyle name="20% - Accent1 3 5 2 9 4" xfId="28387" xr:uid="{47D3E86B-7EFE-4612-B8C2-3A16312C08A6}"/>
    <cellStyle name="20% - Accent1 3 5 3" xfId="28388" xr:uid="{2CDE69AD-0F77-4186-A1F6-ADAA97463517}"/>
    <cellStyle name="20% - Accent1 3 5 3 10" xfId="28389" xr:uid="{191057AA-11B8-4352-BB4C-FB566CC2C7D5}"/>
    <cellStyle name="20% - Accent1 3 5 3 10 2" xfId="28390" xr:uid="{BDE1968A-47F6-46F0-B371-7489794D4098}"/>
    <cellStyle name="20% - Accent1 3 5 3 10 2 2" xfId="28391" xr:uid="{FF065C87-01FC-4242-99A4-0498AB1CCB33}"/>
    <cellStyle name="20% - Accent1 3 5 3 10 3" xfId="28392" xr:uid="{EF1D29AD-316C-489C-9CF8-8E913CBADD81}"/>
    <cellStyle name="20% - Accent1 3 5 3 11" xfId="28393" xr:uid="{5038578F-D734-4034-BDDD-C33AD59F5E09}"/>
    <cellStyle name="20% - Accent1 3 5 3 11 2" xfId="28394" xr:uid="{188321AB-B881-49C9-9E44-94CC11812ADA}"/>
    <cellStyle name="20% - Accent1 3 5 3 11 2 2" xfId="28395" xr:uid="{22C52CBF-F63C-437F-B1C6-09416AF82C7A}"/>
    <cellStyle name="20% - Accent1 3 5 3 11 3" xfId="28396" xr:uid="{1A13B6DD-7249-4CE9-90F2-399303110F4F}"/>
    <cellStyle name="20% - Accent1 3 5 3 12" xfId="28397" xr:uid="{BE1F6034-71C8-45C2-803F-F6CEF39C21BF}"/>
    <cellStyle name="20% - Accent1 3 5 3 12 2" xfId="28398" xr:uid="{995FFD29-6667-47A4-BB8C-C5D0124CBA22}"/>
    <cellStyle name="20% - Accent1 3 5 3 13" xfId="28399" xr:uid="{915A0CC7-724E-4E67-94E0-F3A5EAF97D0C}"/>
    <cellStyle name="20% - Accent1 3 5 3 13 2" xfId="28400" xr:uid="{3CE505E0-72DC-4D8D-AD08-0873CC844A91}"/>
    <cellStyle name="20% - Accent1 3 5 3 14" xfId="28401" xr:uid="{5CFBCBDD-6512-4B31-9D0B-DE66B09F3E56}"/>
    <cellStyle name="20% - Accent1 3 5 3 2" xfId="28402" xr:uid="{8F60340C-A1A5-44CC-8DE2-5CC11462574C}"/>
    <cellStyle name="20% - Accent1 3 5 3 2 10" xfId="28403" xr:uid="{1525BC49-35F9-42B0-9D0B-D1593B7F948C}"/>
    <cellStyle name="20% - Accent1 3 5 3 2 10 2" xfId="28404" xr:uid="{0AE5E3FE-5FA5-4530-B58A-B090A1845E25}"/>
    <cellStyle name="20% - Accent1 3 5 3 2 11" xfId="28405" xr:uid="{7344E6A0-82E5-4147-B38E-91B76CF0AD10}"/>
    <cellStyle name="20% - Accent1 3 5 3 2 2" xfId="28406" xr:uid="{C41B5D71-723A-4A13-AD36-C32C73BF98A3}"/>
    <cellStyle name="20% - Accent1 3 5 3 2 2 2" xfId="28407" xr:uid="{BF1C7FC3-9DF4-4C66-B994-5FDCE64C365D}"/>
    <cellStyle name="20% - Accent1 3 5 3 2 2 2 2" xfId="28408" xr:uid="{BCAEE37B-44A4-4E24-ABAF-8A2172EAFB5C}"/>
    <cellStyle name="20% - Accent1 3 5 3 2 2 2 2 2" xfId="28409" xr:uid="{5591F7BC-2E78-423C-BE80-3B1A3281B3F6}"/>
    <cellStyle name="20% - Accent1 3 5 3 2 2 2 2 2 2" xfId="28410" xr:uid="{A51AFB7D-1E36-4F3E-AAC0-BEAACC2E8185}"/>
    <cellStyle name="20% - Accent1 3 5 3 2 2 2 2 3" xfId="28411" xr:uid="{E829DC6C-CECC-4776-B04E-C31AB4477B33}"/>
    <cellStyle name="20% - Accent1 3 5 3 2 2 2 3" xfId="28412" xr:uid="{C0C413B8-1315-4506-9F50-E3111E6C5C7F}"/>
    <cellStyle name="20% - Accent1 3 5 3 2 2 2 3 2" xfId="28413" xr:uid="{79CE3718-F176-4548-AD0A-1927AF5AFDCC}"/>
    <cellStyle name="20% - Accent1 3 5 3 2 2 2 4" xfId="28414" xr:uid="{431BD04A-6C93-4CC8-B1C9-8A86537C06AA}"/>
    <cellStyle name="20% - Accent1 3 5 3 2 2 3" xfId="28415" xr:uid="{147B16A7-5D12-408F-B665-3D1E39B2B1D5}"/>
    <cellStyle name="20% - Accent1 3 5 3 2 2 3 2" xfId="28416" xr:uid="{29DB46A7-6751-4A5F-85AF-BF4DFBC00E7D}"/>
    <cellStyle name="20% - Accent1 3 5 3 2 2 3 2 2" xfId="28417" xr:uid="{508FD06D-1FF4-441B-8617-40D03D02481E}"/>
    <cellStyle name="20% - Accent1 3 5 3 2 2 3 2 2 2" xfId="28418" xr:uid="{07A48363-5C69-4662-AC9F-50969A6492D2}"/>
    <cellStyle name="20% - Accent1 3 5 3 2 2 3 2 3" xfId="28419" xr:uid="{35ABE3A1-3DE8-4496-B8A7-7702B25A67B6}"/>
    <cellStyle name="20% - Accent1 3 5 3 2 2 3 3" xfId="28420" xr:uid="{5CAE31AA-528A-4B18-A547-8514A61B8255}"/>
    <cellStyle name="20% - Accent1 3 5 3 2 2 3 3 2" xfId="28421" xr:uid="{98939163-CD04-460D-880A-C34073F0C4BB}"/>
    <cellStyle name="20% - Accent1 3 5 3 2 2 3 4" xfId="28422" xr:uid="{43AEBC65-72F3-4F3F-9E0D-F9E90EE534DE}"/>
    <cellStyle name="20% - Accent1 3 5 3 2 2 4" xfId="28423" xr:uid="{2C822FA1-3575-4D02-AC6C-14956F0309CB}"/>
    <cellStyle name="20% - Accent1 3 5 3 2 2 4 2" xfId="28424" xr:uid="{C87A5A14-9DF6-4645-B19E-3B442871C8E7}"/>
    <cellStyle name="20% - Accent1 3 5 3 2 2 4 2 2" xfId="28425" xr:uid="{0C4A161B-5210-4093-9FE2-EB14890657BF}"/>
    <cellStyle name="20% - Accent1 3 5 3 2 2 4 2 2 2" xfId="28426" xr:uid="{5FF00868-B7F0-4AD1-B3FA-FDB595729364}"/>
    <cellStyle name="20% - Accent1 3 5 3 2 2 4 2 3" xfId="28427" xr:uid="{D5623C46-B1DE-40B8-94F0-9C3BD7E5CE38}"/>
    <cellStyle name="20% - Accent1 3 5 3 2 2 4 3" xfId="28428" xr:uid="{C0DE0FB9-9720-4C90-8C4A-8BF8C50545D6}"/>
    <cellStyle name="20% - Accent1 3 5 3 2 2 4 3 2" xfId="28429" xr:uid="{0374343D-683E-4BDA-837D-3B901BEBC529}"/>
    <cellStyle name="20% - Accent1 3 5 3 2 2 4 4" xfId="28430" xr:uid="{466E0654-74BA-43A8-B378-57F641611B70}"/>
    <cellStyle name="20% - Accent1 3 5 3 2 2 5" xfId="28431" xr:uid="{5255BDB7-6568-430E-9B56-FF652EA79090}"/>
    <cellStyle name="20% - Accent1 3 5 3 2 2 5 2" xfId="28432" xr:uid="{91A1DD23-16EE-43E5-A0B7-1022F8F12F11}"/>
    <cellStyle name="20% - Accent1 3 5 3 2 2 5 2 2" xfId="28433" xr:uid="{DFD98EA5-D1FE-4DF6-8A5E-D7BEFB944E51}"/>
    <cellStyle name="20% - Accent1 3 5 3 2 2 5 3" xfId="28434" xr:uid="{A85A05EA-D5E3-46D5-A8F0-0B20684ED34D}"/>
    <cellStyle name="20% - Accent1 3 5 3 2 2 6" xfId="28435" xr:uid="{BC88F249-5B45-42CB-8388-7ADD4D9E6A99}"/>
    <cellStyle name="20% - Accent1 3 5 3 2 2 6 2" xfId="28436" xr:uid="{15C3FD2B-3C29-4571-A0B9-CE65E1386414}"/>
    <cellStyle name="20% - Accent1 3 5 3 2 2 6 2 2" xfId="28437" xr:uid="{98B22934-C0E6-4E0E-8635-2E31E5116847}"/>
    <cellStyle name="20% - Accent1 3 5 3 2 2 6 3" xfId="28438" xr:uid="{93F96C56-F4FB-4271-AB73-880153BBAADA}"/>
    <cellStyle name="20% - Accent1 3 5 3 2 2 7" xfId="28439" xr:uid="{FD11D08A-90F8-483E-9949-B15A084239F2}"/>
    <cellStyle name="20% - Accent1 3 5 3 2 2 7 2" xfId="28440" xr:uid="{D57E4BC1-3B54-4DF8-BB8B-C1794516AB08}"/>
    <cellStyle name="20% - Accent1 3 5 3 2 2 8" xfId="28441" xr:uid="{A25240B3-345B-42C6-B07F-1FB40ED36F50}"/>
    <cellStyle name="20% - Accent1 3 5 3 2 2 8 2" xfId="28442" xr:uid="{D6FFCC49-F4AF-45CC-AF43-2C3113BD9C9A}"/>
    <cellStyle name="20% - Accent1 3 5 3 2 2 9" xfId="28443" xr:uid="{8E467817-BF6B-4283-AA65-1830EFE50C1C}"/>
    <cellStyle name="20% - Accent1 3 5 3 2 3" xfId="28444" xr:uid="{C76A29A7-5976-4444-AB49-F5E5F0313111}"/>
    <cellStyle name="20% - Accent1 3 5 3 2 3 2" xfId="28445" xr:uid="{E8A5B645-25EB-43D6-8FB7-D3111605D2BB}"/>
    <cellStyle name="20% - Accent1 3 5 3 2 3 2 2" xfId="28446" xr:uid="{D0AF680D-A637-4767-A429-5F5C96281AFF}"/>
    <cellStyle name="20% - Accent1 3 5 3 2 3 2 2 2" xfId="28447" xr:uid="{540DAD80-BBB9-4A7A-B8C6-50E5D1C09333}"/>
    <cellStyle name="20% - Accent1 3 5 3 2 3 2 2 2 2" xfId="28448" xr:uid="{44B9B17B-496E-4EB8-B7DF-A80DC9D8D396}"/>
    <cellStyle name="20% - Accent1 3 5 3 2 3 2 2 3" xfId="28449" xr:uid="{27545F2B-A714-42D3-A716-87B59DB727CC}"/>
    <cellStyle name="20% - Accent1 3 5 3 2 3 2 3" xfId="28450" xr:uid="{6CCC7C3F-ACAC-48EF-BF14-403C49744E65}"/>
    <cellStyle name="20% - Accent1 3 5 3 2 3 2 3 2" xfId="28451" xr:uid="{990C4AA5-0D72-46FC-80F7-97BD3972E615}"/>
    <cellStyle name="20% - Accent1 3 5 3 2 3 2 4" xfId="28452" xr:uid="{FE67E49F-2096-48B1-BA2F-2E22B85F98C6}"/>
    <cellStyle name="20% - Accent1 3 5 3 2 3 3" xfId="28453" xr:uid="{616A87FF-78EF-4B6A-8F48-840A0063FECB}"/>
    <cellStyle name="20% - Accent1 3 5 3 2 3 3 2" xfId="28454" xr:uid="{089917B6-F368-4C4E-90D2-62FDFD80AAAA}"/>
    <cellStyle name="20% - Accent1 3 5 3 2 3 3 2 2" xfId="28455" xr:uid="{C76C71AF-8E56-4A4F-B09B-BA5AC54BD93F}"/>
    <cellStyle name="20% - Accent1 3 5 3 2 3 3 2 2 2" xfId="28456" xr:uid="{E07D23C6-A197-4465-B903-5300B5BE437D}"/>
    <cellStyle name="20% - Accent1 3 5 3 2 3 3 2 3" xfId="28457" xr:uid="{B31C250E-FB86-433A-99DB-31684DC8F934}"/>
    <cellStyle name="20% - Accent1 3 5 3 2 3 3 3" xfId="28458" xr:uid="{8FA3CFAC-D44B-4539-8B37-B31DD688B454}"/>
    <cellStyle name="20% - Accent1 3 5 3 2 3 3 3 2" xfId="28459" xr:uid="{D15BC27A-9FEA-434B-B777-BC8B3E53BEEA}"/>
    <cellStyle name="20% - Accent1 3 5 3 2 3 3 4" xfId="28460" xr:uid="{50D29DE7-39E6-425D-8FD7-5052B8180914}"/>
    <cellStyle name="20% - Accent1 3 5 3 2 3 4" xfId="28461" xr:uid="{64F3A7D3-F979-4230-9B20-6AF184A3E06E}"/>
    <cellStyle name="20% - Accent1 3 5 3 2 3 4 2" xfId="28462" xr:uid="{E54F99BD-C496-4006-A3C7-E87D12BF5612}"/>
    <cellStyle name="20% - Accent1 3 5 3 2 3 4 2 2" xfId="28463" xr:uid="{997397AA-5688-483D-8C76-55FBB7C5B025}"/>
    <cellStyle name="20% - Accent1 3 5 3 2 3 4 2 2 2" xfId="28464" xr:uid="{92CFFA3D-A673-4BB8-BC44-9ECF7F066BFA}"/>
    <cellStyle name="20% - Accent1 3 5 3 2 3 4 2 3" xfId="28465" xr:uid="{BEFC5C6A-9C98-4B39-B791-54B5E54DE5EA}"/>
    <cellStyle name="20% - Accent1 3 5 3 2 3 4 3" xfId="28466" xr:uid="{AC256E7D-CB50-4A98-9479-321AC9589880}"/>
    <cellStyle name="20% - Accent1 3 5 3 2 3 4 3 2" xfId="28467" xr:uid="{2E77E4EA-D679-45D4-AEFC-A1709868C592}"/>
    <cellStyle name="20% - Accent1 3 5 3 2 3 4 4" xfId="28468" xr:uid="{4F5081DD-081E-4435-AEA6-4BF0A61BBC54}"/>
    <cellStyle name="20% - Accent1 3 5 3 2 3 5" xfId="28469" xr:uid="{773E4C6E-C5B3-4C28-8D14-350ACF4D029C}"/>
    <cellStyle name="20% - Accent1 3 5 3 2 3 5 2" xfId="28470" xr:uid="{41BBF4EA-8A88-4700-AC40-B3ECE2D07A91}"/>
    <cellStyle name="20% - Accent1 3 5 3 2 3 5 2 2" xfId="28471" xr:uid="{E640AEE1-C608-479E-A0AA-24E72331D842}"/>
    <cellStyle name="20% - Accent1 3 5 3 2 3 5 3" xfId="28472" xr:uid="{E766BF9A-DA1A-4233-8217-D3F680A01BC3}"/>
    <cellStyle name="20% - Accent1 3 5 3 2 3 6" xfId="28473" xr:uid="{D7897DEF-9345-4781-85B8-F0F065492C89}"/>
    <cellStyle name="20% - Accent1 3 5 3 2 3 6 2" xfId="28474" xr:uid="{F1630403-B410-417B-AE5D-7D3CA108CE28}"/>
    <cellStyle name="20% - Accent1 3 5 3 2 3 6 2 2" xfId="28475" xr:uid="{ACF92840-6434-4C61-A3B1-4FE33DD62166}"/>
    <cellStyle name="20% - Accent1 3 5 3 2 3 6 3" xfId="28476" xr:uid="{02588280-3E91-4714-8A01-578394AD1D4A}"/>
    <cellStyle name="20% - Accent1 3 5 3 2 3 7" xfId="28477" xr:uid="{650D6E43-48A2-4E33-BF8E-18964E86A64D}"/>
    <cellStyle name="20% - Accent1 3 5 3 2 3 7 2" xfId="28478" xr:uid="{E7531B15-9C5F-40C6-A6A9-929E6AE69CE0}"/>
    <cellStyle name="20% - Accent1 3 5 3 2 3 8" xfId="28479" xr:uid="{A0F4138D-872B-4AB0-9F0B-0D73FA84E016}"/>
    <cellStyle name="20% - Accent1 3 5 3 2 3 8 2" xfId="28480" xr:uid="{6B33A4BD-4CFE-4B95-B9E3-990D04C986AB}"/>
    <cellStyle name="20% - Accent1 3 5 3 2 3 9" xfId="28481" xr:uid="{262ADC46-AC77-4E5E-A9E0-B2AEE1273D41}"/>
    <cellStyle name="20% - Accent1 3 5 3 2 4" xfId="28482" xr:uid="{C70D41DC-ADBE-4C97-BA17-685F4E6B885B}"/>
    <cellStyle name="20% - Accent1 3 5 3 2 4 2" xfId="28483" xr:uid="{07DE985D-4994-40FD-BEFD-CACCEF883B27}"/>
    <cellStyle name="20% - Accent1 3 5 3 2 4 2 2" xfId="28484" xr:uid="{2C1DF5F1-5BC9-4869-A7F2-E2D0D7552F87}"/>
    <cellStyle name="20% - Accent1 3 5 3 2 4 2 2 2" xfId="28485" xr:uid="{F98836B8-A637-4A7A-B1F3-BC079C019D5C}"/>
    <cellStyle name="20% - Accent1 3 5 3 2 4 2 3" xfId="28486" xr:uid="{B28196C2-CF1D-4C1B-AB25-2D9A401BF90E}"/>
    <cellStyle name="20% - Accent1 3 5 3 2 4 3" xfId="28487" xr:uid="{6CC537C5-1F1C-4210-810F-2218CE31076A}"/>
    <cellStyle name="20% - Accent1 3 5 3 2 4 3 2" xfId="28488" xr:uid="{3A00AAC5-E405-4860-9EBC-636D9E052A9D}"/>
    <cellStyle name="20% - Accent1 3 5 3 2 4 4" xfId="28489" xr:uid="{CB918140-7486-4FE6-99C6-0F8B53B100D6}"/>
    <cellStyle name="20% - Accent1 3 5 3 2 5" xfId="28490" xr:uid="{849F198E-04F6-4880-94F1-852E0610E976}"/>
    <cellStyle name="20% - Accent1 3 5 3 2 5 2" xfId="28491" xr:uid="{BFD10799-C874-4CB2-A2D5-B025162D4552}"/>
    <cellStyle name="20% - Accent1 3 5 3 2 5 2 2" xfId="28492" xr:uid="{31B6E813-BCE8-4E83-9C04-B8A503B6931E}"/>
    <cellStyle name="20% - Accent1 3 5 3 2 5 2 2 2" xfId="28493" xr:uid="{F7C40039-FE05-4AEB-92FC-2BF2809FF394}"/>
    <cellStyle name="20% - Accent1 3 5 3 2 5 2 3" xfId="28494" xr:uid="{E9183BE4-8E35-4D69-A2F6-FA3B31CFE866}"/>
    <cellStyle name="20% - Accent1 3 5 3 2 5 3" xfId="28495" xr:uid="{22921432-7AB3-4AB7-B40A-6807C01604EE}"/>
    <cellStyle name="20% - Accent1 3 5 3 2 5 3 2" xfId="28496" xr:uid="{EB83C05C-9953-4DC4-B606-97CF6DE77978}"/>
    <cellStyle name="20% - Accent1 3 5 3 2 5 4" xfId="28497" xr:uid="{09946B43-CEA4-4FD9-A9CA-E2D3AD77CAAF}"/>
    <cellStyle name="20% - Accent1 3 5 3 2 6" xfId="28498" xr:uid="{2C9005A6-33E2-4977-B9B7-CC8A4A230C66}"/>
    <cellStyle name="20% - Accent1 3 5 3 2 6 2" xfId="28499" xr:uid="{88627638-8E41-447A-8634-F5C0DEA587F0}"/>
    <cellStyle name="20% - Accent1 3 5 3 2 6 2 2" xfId="28500" xr:uid="{9E42D47C-A4A6-4149-8A0C-586DC6B98FEA}"/>
    <cellStyle name="20% - Accent1 3 5 3 2 6 2 2 2" xfId="28501" xr:uid="{7F9E74FC-9514-4122-B072-2F84F9B4F912}"/>
    <cellStyle name="20% - Accent1 3 5 3 2 6 2 3" xfId="28502" xr:uid="{7C155243-6B17-4B9D-A2C1-942708177063}"/>
    <cellStyle name="20% - Accent1 3 5 3 2 6 3" xfId="28503" xr:uid="{4F9FA486-6092-4BAC-BD11-DEFC9A7FF347}"/>
    <cellStyle name="20% - Accent1 3 5 3 2 6 3 2" xfId="28504" xr:uid="{0EFEAE08-4E92-4459-943A-FAC38A79CF65}"/>
    <cellStyle name="20% - Accent1 3 5 3 2 6 4" xfId="28505" xr:uid="{7DDE1647-5B7F-4752-AB4B-00FCE902D9A1}"/>
    <cellStyle name="20% - Accent1 3 5 3 2 7" xfId="28506" xr:uid="{E36EB3DB-82B8-4A66-832C-08DD572E87EF}"/>
    <cellStyle name="20% - Accent1 3 5 3 2 7 2" xfId="28507" xr:uid="{B072E5C5-4F00-445A-8FDA-067EFB567D39}"/>
    <cellStyle name="20% - Accent1 3 5 3 2 7 2 2" xfId="28508" xr:uid="{126371D8-6107-426D-AC59-56865B1108D6}"/>
    <cellStyle name="20% - Accent1 3 5 3 2 7 3" xfId="28509" xr:uid="{903ECA54-0729-43AB-AA0E-5D558F286B0D}"/>
    <cellStyle name="20% - Accent1 3 5 3 2 8" xfId="28510" xr:uid="{5582117F-7DE3-420F-A483-8E5B49B7A8BF}"/>
    <cellStyle name="20% - Accent1 3 5 3 2 8 2" xfId="28511" xr:uid="{6BB05A1B-A442-412E-A583-26668FAED539}"/>
    <cellStyle name="20% - Accent1 3 5 3 2 8 2 2" xfId="28512" xr:uid="{B06EF617-3B57-482D-90B8-2BE8C1FA0120}"/>
    <cellStyle name="20% - Accent1 3 5 3 2 8 3" xfId="28513" xr:uid="{7E908D2F-5071-4A02-A440-D07C786B5872}"/>
    <cellStyle name="20% - Accent1 3 5 3 2 9" xfId="28514" xr:uid="{3BD998E1-314C-4F6E-81C2-4549F28F34F8}"/>
    <cellStyle name="20% - Accent1 3 5 3 2 9 2" xfId="28515" xr:uid="{D0C52C19-0951-4F76-8453-F75ABE861772}"/>
    <cellStyle name="20% - Accent1 3 5 3 3" xfId="28516" xr:uid="{06D63DDD-10D4-49E7-A35D-07D8475348C1}"/>
    <cellStyle name="20% - Accent1 3 5 3 3 10" xfId="28517" xr:uid="{17E82DF4-E824-4365-B54F-5866CCB7462E}"/>
    <cellStyle name="20% - Accent1 3 5 3 3 10 2" xfId="28518" xr:uid="{92408ADC-A476-4145-8FDB-F8CB49657F7B}"/>
    <cellStyle name="20% - Accent1 3 5 3 3 11" xfId="28519" xr:uid="{F1FCCBD8-6E73-4568-84FA-826D74B6377F}"/>
    <cellStyle name="20% - Accent1 3 5 3 3 2" xfId="28520" xr:uid="{AEDBB87D-C1B3-4EB0-8433-6FBC816AE3CF}"/>
    <cellStyle name="20% - Accent1 3 5 3 3 2 2" xfId="28521" xr:uid="{B513C73D-D6B7-48EE-94D5-09E0A515A7AE}"/>
    <cellStyle name="20% - Accent1 3 5 3 3 2 2 2" xfId="28522" xr:uid="{A99ACDD1-7CDB-4F57-B02C-16BE71A72C06}"/>
    <cellStyle name="20% - Accent1 3 5 3 3 2 2 2 2" xfId="28523" xr:uid="{BDEA7BE2-2598-4EB7-814F-951B869C3A1C}"/>
    <cellStyle name="20% - Accent1 3 5 3 3 2 2 2 2 2" xfId="28524" xr:uid="{9A73FF2E-81CB-4C63-9DEA-8E0C3386E4DF}"/>
    <cellStyle name="20% - Accent1 3 5 3 3 2 2 2 3" xfId="28525" xr:uid="{B2CE741E-4381-4741-B398-47114B31411B}"/>
    <cellStyle name="20% - Accent1 3 5 3 3 2 2 3" xfId="28526" xr:uid="{25776DBE-5D62-46C9-A3C6-721D25E81D1A}"/>
    <cellStyle name="20% - Accent1 3 5 3 3 2 2 3 2" xfId="28527" xr:uid="{63B076AE-7F08-42FB-9284-06C85F06E076}"/>
    <cellStyle name="20% - Accent1 3 5 3 3 2 2 4" xfId="28528" xr:uid="{68C0A9FD-9CCF-45E0-B15B-C1090A633961}"/>
    <cellStyle name="20% - Accent1 3 5 3 3 2 3" xfId="28529" xr:uid="{381C5921-A561-4167-8F46-E84FB4188784}"/>
    <cellStyle name="20% - Accent1 3 5 3 3 2 3 2" xfId="28530" xr:uid="{3C19373E-F676-4FEB-B318-3C9877D5B6D0}"/>
    <cellStyle name="20% - Accent1 3 5 3 3 2 3 2 2" xfId="28531" xr:uid="{7EC2400E-F9DA-4499-B06F-634B36CF5AB5}"/>
    <cellStyle name="20% - Accent1 3 5 3 3 2 3 2 2 2" xfId="28532" xr:uid="{35C10119-388F-4508-98DF-44C20762E650}"/>
    <cellStyle name="20% - Accent1 3 5 3 3 2 3 2 3" xfId="28533" xr:uid="{42D9238F-9F6F-4B02-A31B-EA180274E7B1}"/>
    <cellStyle name="20% - Accent1 3 5 3 3 2 3 3" xfId="28534" xr:uid="{450A6CD2-3EAA-4E71-8BB5-E2CCC1BD30D0}"/>
    <cellStyle name="20% - Accent1 3 5 3 3 2 3 3 2" xfId="28535" xr:uid="{D3006B46-767C-43C5-9037-43ED044F5C43}"/>
    <cellStyle name="20% - Accent1 3 5 3 3 2 3 4" xfId="28536" xr:uid="{4A46E6EB-A16D-4507-A7E0-D2C040DCA2D1}"/>
    <cellStyle name="20% - Accent1 3 5 3 3 2 4" xfId="28537" xr:uid="{3F7EBA7F-7921-4BED-9919-4D090AA61F48}"/>
    <cellStyle name="20% - Accent1 3 5 3 3 2 4 2" xfId="28538" xr:uid="{9274C23A-26D2-4891-AB1B-609EF4C9644F}"/>
    <cellStyle name="20% - Accent1 3 5 3 3 2 4 2 2" xfId="28539" xr:uid="{CC4AC55B-345E-40C4-A215-3FDDB35C93DA}"/>
    <cellStyle name="20% - Accent1 3 5 3 3 2 4 2 2 2" xfId="28540" xr:uid="{4A2BFD40-0871-4B1B-B583-71380487AEAF}"/>
    <cellStyle name="20% - Accent1 3 5 3 3 2 4 2 3" xfId="28541" xr:uid="{4D410566-E48B-4694-852A-4A1E5DB48B76}"/>
    <cellStyle name="20% - Accent1 3 5 3 3 2 4 3" xfId="28542" xr:uid="{844EB3F1-997E-405C-B96A-232F2EF6F840}"/>
    <cellStyle name="20% - Accent1 3 5 3 3 2 4 3 2" xfId="28543" xr:uid="{B35EB687-CA9D-4DC3-B457-E59418D16BEB}"/>
    <cellStyle name="20% - Accent1 3 5 3 3 2 4 4" xfId="28544" xr:uid="{093A7AE5-0FBB-41D0-891B-1FFB902A2661}"/>
    <cellStyle name="20% - Accent1 3 5 3 3 2 5" xfId="28545" xr:uid="{26588F4A-014D-4CA6-AB9C-0828D8B7906F}"/>
    <cellStyle name="20% - Accent1 3 5 3 3 2 5 2" xfId="28546" xr:uid="{7AA4E3B3-B7A1-4AF6-A52E-A15782AA3913}"/>
    <cellStyle name="20% - Accent1 3 5 3 3 2 5 2 2" xfId="28547" xr:uid="{58094B64-44DB-4C8D-9D4B-D216F4BA76E0}"/>
    <cellStyle name="20% - Accent1 3 5 3 3 2 5 3" xfId="28548" xr:uid="{DB5E7AF9-0480-40EF-8232-F01E9ABE9115}"/>
    <cellStyle name="20% - Accent1 3 5 3 3 2 6" xfId="28549" xr:uid="{6ED99492-8F2F-4294-8F70-4839E5E08CE0}"/>
    <cellStyle name="20% - Accent1 3 5 3 3 2 6 2" xfId="28550" xr:uid="{7CA3CEEE-2618-476F-88FB-09F26A6E3B3A}"/>
    <cellStyle name="20% - Accent1 3 5 3 3 2 6 2 2" xfId="28551" xr:uid="{89743B7E-810F-46D2-8BFD-4DB7EC4FF5A3}"/>
    <cellStyle name="20% - Accent1 3 5 3 3 2 6 3" xfId="28552" xr:uid="{8FD2ECC6-B67E-4929-A5DF-D987A2F6CC8A}"/>
    <cellStyle name="20% - Accent1 3 5 3 3 2 7" xfId="28553" xr:uid="{BF66B233-B6AA-4051-BD7D-130EB66921DA}"/>
    <cellStyle name="20% - Accent1 3 5 3 3 2 7 2" xfId="28554" xr:uid="{52C5CC3D-F303-4ABC-8FC1-9FBAEA8DB8CE}"/>
    <cellStyle name="20% - Accent1 3 5 3 3 2 8" xfId="28555" xr:uid="{CCC63491-F7C6-4E15-AF11-1AC642EEA7F9}"/>
    <cellStyle name="20% - Accent1 3 5 3 3 2 8 2" xfId="28556" xr:uid="{7446F029-57C9-46AF-A33A-6AC76B3F90F2}"/>
    <cellStyle name="20% - Accent1 3 5 3 3 2 9" xfId="28557" xr:uid="{EF902DD9-0213-4AF1-A1C9-9725A2EBAB6C}"/>
    <cellStyle name="20% - Accent1 3 5 3 3 3" xfId="28558" xr:uid="{E620BBE4-1355-41E2-BDE4-69EF3CB0AE9B}"/>
    <cellStyle name="20% - Accent1 3 5 3 3 3 2" xfId="28559" xr:uid="{AB0C26A7-134C-4D28-8602-47D8FB8F302D}"/>
    <cellStyle name="20% - Accent1 3 5 3 3 3 2 2" xfId="28560" xr:uid="{23C2275B-CAEA-4EB2-8C25-258E4CC5F178}"/>
    <cellStyle name="20% - Accent1 3 5 3 3 3 2 2 2" xfId="28561" xr:uid="{36A80386-5BD0-4F3A-9130-0FAEF8BBC0F0}"/>
    <cellStyle name="20% - Accent1 3 5 3 3 3 2 2 2 2" xfId="28562" xr:uid="{4B487F79-7D35-4B1C-8DDB-2DDA4A9EAAE1}"/>
    <cellStyle name="20% - Accent1 3 5 3 3 3 2 2 3" xfId="28563" xr:uid="{47EA6B88-3449-4860-902C-65F1B6B663F6}"/>
    <cellStyle name="20% - Accent1 3 5 3 3 3 2 3" xfId="28564" xr:uid="{003E9EF2-AA71-42BC-8CC5-156C3746770B}"/>
    <cellStyle name="20% - Accent1 3 5 3 3 3 2 3 2" xfId="28565" xr:uid="{B6AD6371-EDB6-4BA6-BBEE-40C890B1E2CF}"/>
    <cellStyle name="20% - Accent1 3 5 3 3 3 2 4" xfId="28566" xr:uid="{35B36868-76A3-4E21-A98A-5D63C9DEDECB}"/>
    <cellStyle name="20% - Accent1 3 5 3 3 3 3" xfId="28567" xr:uid="{2BA190F1-2544-479C-86B5-4584504BCD73}"/>
    <cellStyle name="20% - Accent1 3 5 3 3 3 3 2" xfId="28568" xr:uid="{5A022682-A679-4CCB-BCBC-93863A70B263}"/>
    <cellStyle name="20% - Accent1 3 5 3 3 3 3 2 2" xfId="28569" xr:uid="{BC4E523E-B147-4DD1-8E5B-8ACD994A41BB}"/>
    <cellStyle name="20% - Accent1 3 5 3 3 3 3 2 2 2" xfId="28570" xr:uid="{C1D6BB64-D8FC-474C-8059-35A358F593EE}"/>
    <cellStyle name="20% - Accent1 3 5 3 3 3 3 2 3" xfId="28571" xr:uid="{FE1F7D66-08BE-422C-AF27-9F4E59A5034C}"/>
    <cellStyle name="20% - Accent1 3 5 3 3 3 3 3" xfId="28572" xr:uid="{9A73E77C-541A-4FA9-9FC3-EC836833CF26}"/>
    <cellStyle name="20% - Accent1 3 5 3 3 3 3 3 2" xfId="28573" xr:uid="{A86F3862-1268-41CA-BE71-BCB184B1CD5F}"/>
    <cellStyle name="20% - Accent1 3 5 3 3 3 3 4" xfId="28574" xr:uid="{9BC95809-3501-49D5-9546-D906D8A0C2FB}"/>
    <cellStyle name="20% - Accent1 3 5 3 3 3 4" xfId="28575" xr:uid="{A1E5BB6F-3F0E-4E85-81A0-DFC57CD7CFA0}"/>
    <cellStyle name="20% - Accent1 3 5 3 3 3 4 2" xfId="28576" xr:uid="{EF518D28-91E9-4F62-A1CA-A68E627293F0}"/>
    <cellStyle name="20% - Accent1 3 5 3 3 3 4 2 2" xfId="28577" xr:uid="{D71086D8-15CD-40AA-9A52-AD40BEFB8208}"/>
    <cellStyle name="20% - Accent1 3 5 3 3 3 4 2 2 2" xfId="28578" xr:uid="{59D0A688-A371-4BA7-BE9C-451581650CF8}"/>
    <cellStyle name="20% - Accent1 3 5 3 3 3 4 2 3" xfId="28579" xr:uid="{BAB430A1-2849-471B-946E-BCCFBBFC9ECB}"/>
    <cellStyle name="20% - Accent1 3 5 3 3 3 4 3" xfId="28580" xr:uid="{BEBEE089-4B10-437A-80AC-3B6A0C7C564E}"/>
    <cellStyle name="20% - Accent1 3 5 3 3 3 4 3 2" xfId="28581" xr:uid="{FBC4CC65-5955-4CA8-9BEA-EC86A3757E6E}"/>
    <cellStyle name="20% - Accent1 3 5 3 3 3 4 4" xfId="28582" xr:uid="{A44A51F8-3CF2-4DDB-B85A-AD7DD1AF5898}"/>
    <cellStyle name="20% - Accent1 3 5 3 3 3 5" xfId="28583" xr:uid="{7ADB64C5-FE86-4003-A826-ED285190DEE3}"/>
    <cellStyle name="20% - Accent1 3 5 3 3 3 5 2" xfId="28584" xr:uid="{8C0715E0-E908-4D5B-B724-059A967B7E76}"/>
    <cellStyle name="20% - Accent1 3 5 3 3 3 5 2 2" xfId="28585" xr:uid="{BE47D9EF-F60C-4925-BFE9-5036907A723B}"/>
    <cellStyle name="20% - Accent1 3 5 3 3 3 5 3" xfId="28586" xr:uid="{6B59F38C-27D5-4E30-955B-6AD30BF818F3}"/>
    <cellStyle name="20% - Accent1 3 5 3 3 3 6" xfId="28587" xr:uid="{91EBC489-AB4E-42FB-BE50-978578456688}"/>
    <cellStyle name="20% - Accent1 3 5 3 3 3 6 2" xfId="28588" xr:uid="{CB53E34F-BF51-444D-939D-E54253D73625}"/>
    <cellStyle name="20% - Accent1 3 5 3 3 3 6 2 2" xfId="28589" xr:uid="{3E31EB41-917E-4A4C-B692-68FB3B0BE5B7}"/>
    <cellStyle name="20% - Accent1 3 5 3 3 3 6 3" xfId="28590" xr:uid="{77079530-E8F0-40B0-BDAC-131137FA0996}"/>
    <cellStyle name="20% - Accent1 3 5 3 3 3 7" xfId="28591" xr:uid="{46FEA498-F278-4158-86A2-95FBC7230FFA}"/>
    <cellStyle name="20% - Accent1 3 5 3 3 3 7 2" xfId="28592" xr:uid="{ADCFA3A0-E51D-4D22-B8DC-BF0D621D8267}"/>
    <cellStyle name="20% - Accent1 3 5 3 3 3 8" xfId="28593" xr:uid="{3E62B5CF-3113-4CB5-8039-25A9B08C6FB0}"/>
    <cellStyle name="20% - Accent1 3 5 3 3 3 8 2" xfId="28594" xr:uid="{85D16AF7-A706-4B8C-BE98-12C8ADDEB672}"/>
    <cellStyle name="20% - Accent1 3 5 3 3 3 9" xfId="28595" xr:uid="{2E770F18-B48A-4D26-9372-614E4A14B7E7}"/>
    <cellStyle name="20% - Accent1 3 5 3 3 4" xfId="28596" xr:uid="{A1C69AFD-2DEF-4DD6-A463-14D13B424B74}"/>
    <cellStyle name="20% - Accent1 3 5 3 3 4 2" xfId="28597" xr:uid="{C3EBF1B0-CACF-4924-8A5F-3083E6A51469}"/>
    <cellStyle name="20% - Accent1 3 5 3 3 4 2 2" xfId="28598" xr:uid="{BFBDB65D-54EA-47F2-9119-A3452E703AF9}"/>
    <cellStyle name="20% - Accent1 3 5 3 3 4 2 2 2" xfId="28599" xr:uid="{12599B8A-DDF8-4966-8E0E-C7821E276931}"/>
    <cellStyle name="20% - Accent1 3 5 3 3 4 2 3" xfId="28600" xr:uid="{F1030865-C9D3-4992-880F-01AF43076CE8}"/>
    <cellStyle name="20% - Accent1 3 5 3 3 4 3" xfId="28601" xr:uid="{025EB80B-A80F-4769-9E1D-02830B16A012}"/>
    <cellStyle name="20% - Accent1 3 5 3 3 4 3 2" xfId="28602" xr:uid="{3BFFE2FE-F0F9-4DE3-8DE3-9DAE1C322B86}"/>
    <cellStyle name="20% - Accent1 3 5 3 3 4 4" xfId="28603" xr:uid="{79DC6339-A9D2-4992-9734-CB56FB6CF2D5}"/>
    <cellStyle name="20% - Accent1 3 5 3 3 5" xfId="28604" xr:uid="{D8EF53B3-A8D6-4E0D-92E5-A8879E143C0E}"/>
    <cellStyle name="20% - Accent1 3 5 3 3 5 2" xfId="28605" xr:uid="{B4E8EA6D-F7FA-4F7F-86C5-E3EE6B009BF2}"/>
    <cellStyle name="20% - Accent1 3 5 3 3 5 2 2" xfId="28606" xr:uid="{4F2586E8-2264-4D26-B737-FBA25EFBD8C0}"/>
    <cellStyle name="20% - Accent1 3 5 3 3 5 2 2 2" xfId="28607" xr:uid="{2A138189-F5CD-4145-8A71-75213F956C36}"/>
    <cellStyle name="20% - Accent1 3 5 3 3 5 2 3" xfId="28608" xr:uid="{E60F84A1-294E-4B27-A17A-3159688FABF1}"/>
    <cellStyle name="20% - Accent1 3 5 3 3 5 3" xfId="28609" xr:uid="{52BA9146-A0C9-4AC1-85BC-1565D3337F0D}"/>
    <cellStyle name="20% - Accent1 3 5 3 3 5 3 2" xfId="28610" xr:uid="{68BF17F4-39B2-4D20-91AE-A7771D765187}"/>
    <cellStyle name="20% - Accent1 3 5 3 3 5 4" xfId="28611" xr:uid="{2806AE0E-AC14-4302-A5FF-4D872AD0A0BC}"/>
    <cellStyle name="20% - Accent1 3 5 3 3 6" xfId="28612" xr:uid="{2C14B2D5-1719-46F7-906D-BCA844131582}"/>
    <cellStyle name="20% - Accent1 3 5 3 3 6 2" xfId="28613" xr:uid="{0FD0E329-4D57-4F00-8A1D-7ABCFD3C531B}"/>
    <cellStyle name="20% - Accent1 3 5 3 3 6 2 2" xfId="28614" xr:uid="{0108615E-D992-458B-B57D-E89130004F2C}"/>
    <cellStyle name="20% - Accent1 3 5 3 3 6 2 2 2" xfId="28615" xr:uid="{4EA875E7-C9B9-4758-A62F-DBA2391D4D0E}"/>
    <cellStyle name="20% - Accent1 3 5 3 3 6 2 3" xfId="28616" xr:uid="{A242F880-9840-4190-9107-A8EB9144998A}"/>
    <cellStyle name="20% - Accent1 3 5 3 3 6 3" xfId="28617" xr:uid="{420A7441-0F6A-495E-A19C-2FE95D2639CD}"/>
    <cellStyle name="20% - Accent1 3 5 3 3 6 3 2" xfId="28618" xr:uid="{B83AF0F8-FDF5-42EA-B285-A708F3A6AD20}"/>
    <cellStyle name="20% - Accent1 3 5 3 3 6 4" xfId="28619" xr:uid="{EF237B1B-E144-47DC-87B9-EFA94353D5A6}"/>
    <cellStyle name="20% - Accent1 3 5 3 3 7" xfId="28620" xr:uid="{047E0C0C-FA15-48A2-A3AF-3043AAD31FA5}"/>
    <cellStyle name="20% - Accent1 3 5 3 3 7 2" xfId="28621" xr:uid="{82A76F71-30E2-4A94-9251-DD6E40B11666}"/>
    <cellStyle name="20% - Accent1 3 5 3 3 7 2 2" xfId="28622" xr:uid="{F61F8432-4655-45C5-9854-38572B41FA5B}"/>
    <cellStyle name="20% - Accent1 3 5 3 3 7 3" xfId="28623" xr:uid="{1A8287CB-52B9-4A02-B8F4-5515A95134CD}"/>
    <cellStyle name="20% - Accent1 3 5 3 3 8" xfId="28624" xr:uid="{110995A3-C92E-45CF-B667-D1589D2FBC8B}"/>
    <cellStyle name="20% - Accent1 3 5 3 3 8 2" xfId="28625" xr:uid="{3B91F60B-B0BC-4DD1-87CF-1C5620805D09}"/>
    <cellStyle name="20% - Accent1 3 5 3 3 8 2 2" xfId="28626" xr:uid="{A75B29BC-E568-437E-96F8-9C884A025F6C}"/>
    <cellStyle name="20% - Accent1 3 5 3 3 8 3" xfId="28627" xr:uid="{F869F72C-A6D3-4E67-AABB-F1A8DDCA58F7}"/>
    <cellStyle name="20% - Accent1 3 5 3 3 9" xfId="28628" xr:uid="{DF0EA214-2C01-45E7-89BD-2E0D7214404F}"/>
    <cellStyle name="20% - Accent1 3 5 3 3 9 2" xfId="28629" xr:uid="{A07DD63C-99A3-441D-9827-B1AEBB7CCFCB}"/>
    <cellStyle name="20% - Accent1 3 5 3 4" xfId="28630" xr:uid="{810FAFD4-A21F-4BF5-86F2-56FF7289AEAE}"/>
    <cellStyle name="20% - Accent1 3 5 3 4 10" xfId="28631" xr:uid="{E87A046F-5353-44D4-B785-43E7507064CF}"/>
    <cellStyle name="20% - Accent1 3 5 3 4 10 2" xfId="28632" xr:uid="{49369834-7FCF-4155-B99E-FE918A36D54C}"/>
    <cellStyle name="20% - Accent1 3 5 3 4 11" xfId="28633" xr:uid="{88F10F13-E544-448B-8E34-037405ECDA62}"/>
    <cellStyle name="20% - Accent1 3 5 3 4 2" xfId="28634" xr:uid="{C69A5B3A-7A93-47B7-A6D2-FD3635C7A064}"/>
    <cellStyle name="20% - Accent1 3 5 3 4 2 2" xfId="28635" xr:uid="{B3C32DBA-06FB-4C24-A205-070D80266C6B}"/>
    <cellStyle name="20% - Accent1 3 5 3 4 2 2 2" xfId="28636" xr:uid="{D39809CA-EB03-4C64-9E61-406D75340716}"/>
    <cellStyle name="20% - Accent1 3 5 3 4 2 2 2 2" xfId="28637" xr:uid="{E27D2B9B-8FAF-4C25-B2B6-401247801E84}"/>
    <cellStyle name="20% - Accent1 3 5 3 4 2 2 2 2 2" xfId="28638" xr:uid="{B24F124F-A262-42B7-9674-10491B06F5A4}"/>
    <cellStyle name="20% - Accent1 3 5 3 4 2 2 2 3" xfId="28639" xr:uid="{51E0DA4C-8187-4F25-BCF1-411FBD9EE82E}"/>
    <cellStyle name="20% - Accent1 3 5 3 4 2 2 3" xfId="28640" xr:uid="{2C72D731-8B39-4A89-94B8-2B65584DAE51}"/>
    <cellStyle name="20% - Accent1 3 5 3 4 2 2 3 2" xfId="28641" xr:uid="{7D31B9B4-FC7C-42A4-AAA7-5E91A05B8172}"/>
    <cellStyle name="20% - Accent1 3 5 3 4 2 2 4" xfId="28642" xr:uid="{1D93D622-E3E0-4676-A022-A7FCB3726096}"/>
    <cellStyle name="20% - Accent1 3 5 3 4 2 3" xfId="28643" xr:uid="{E301AABA-548E-496A-9B71-87D629778E91}"/>
    <cellStyle name="20% - Accent1 3 5 3 4 2 3 2" xfId="28644" xr:uid="{6F63B3BB-36D8-4680-BB79-995F5AD1F581}"/>
    <cellStyle name="20% - Accent1 3 5 3 4 2 3 2 2" xfId="28645" xr:uid="{3D9591EB-1FB3-480C-9219-F1BCCBFE3F59}"/>
    <cellStyle name="20% - Accent1 3 5 3 4 2 3 2 2 2" xfId="28646" xr:uid="{5A4D63D1-F323-4147-B003-20755652C18F}"/>
    <cellStyle name="20% - Accent1 3 5 3 4 2 3 2 3" xfId="28647" xr:uid="{69D2B7DD-59EA-4F0C-A5E7-64271EF7D39A}"/>
    <cellStyle name="20% - Accent1 3 5 3 4 2 3 3" xfId="28648" xr:uid="{75368E2A-C02A-43B8-A815-1E6E21B869E1}"/>
    <cellStyle name="20% - Accent1 3 5 3 4 2 3 3 2" xfId="28649" xr:uid="{5D613473-9467-4E70-AAA0-0014BA2F08EC}"/>
    <cellStyle name="20% - Accent1 3 5 3 4 2 3 4" xfId="28650" xr:uid="{1DAA3EDA-6337-4C35-85D0-86197725EB94}"/>
    <cellStyle name="20% - Accent1 3 5 3 4 2 4" xfId="28651" xr:uid="{E371A8A6-BC97-4234-9FC3-01B9310B5D6F}"/>
    <cellStyle name="20% - Accent1 3 5 3 4 2 4 2" xfId="28652" xr:uid="{85D862D4-5A2A-4E99-B65E-FE77AB9F4304}"/>
    <cellStyle name="20% - Accent1 3 5 3 4 2 4 2 2" xfId="28653" xr:uid="{351EAFF0-FFAD-4B53-A410-6F4F3281A593}"/>
    <cellStyle name="20% - Accent1 3 5 3 4 2 4 2 2 2" xfId="28654" xr:uid="{BCF22777-31C3-46F0-A2E8-8FFE1AC04F31}"/>
    <cellStyle name="20% - Accent1 3 5 3 4 2 4 2 3" xfId="28655" xr:uid="{63131920-854D-4EA9-8799-6EDF8C9860AC}"/>
    <cellStyle name="20% - Accent1 3 5 3 4 2 4 3" xfId="28656" xr:uid="{09C3208F-3382-45EB-973A-BA94753D4F04}"/>
    <cellStyle name="20% - Accent1 3 5 3 4 2 4 3 2" xfId="28657" xr:uid="{AFE66CFA-A4C5-4BD4-BF34-809B888F18A8}"/>
    <cellStyle name="20% - Accent1 3 5 3 4 2 4 4" xfId="28658" xr:uid="{71824856-036C-4B3A-BC40-1F4857EF86FF}"/>
    <cellStyle name="20% - Accent1 3 5 3 4 2 5" xfId="28659" xr:uid="{13643DB4-FC22-43D7-969A-9CAAC2CD1FC5}"/>
    <cellStyle name="20% - Accent1 3 5 3 4 2 5 2" xfId="28660" xr:uid="{23DC5AC0-6937-4E50-91E1-62BB3B15965C}"/>
    <cellStyle name="20% - Accent1 3 5 3 4 2 5 2 2" xfId="28661" xr:uid="{106FF702-A4DE-4E24-A0FC-3155C5ADE2F9}"/>
    <cellStyle name="20% - Accent1 3 5 3 4 2 5 3" xfId="28662" xr:uid="{8B616B9B-EEA5-47E6-9F18-3C9AAE5E7C08}"/>
    <cellStyle name="20% - Accent1 3 5 3 4 2 6" xfId="28663" xr:uid="{8953B85E-47C9-42EE-ABCD-D9E6095C2FCB}"/>
    <cellStyle name="20% - Accent1 3 5 3 4 2 6 2" xfId="28664" xr:uid="{27E89FF2-2CED-4429-8BD0-E750DF398076}"/>
    <cellStyle name="20% - Accent1 3 5 3 4 2 6 2 2" xfId="28665" xr:uid="{976B6255-5EA4-4F8B-AC8F-33F6698DD0B4}"/>
    <cellStyle name="20% - Accent1 3 5 3 4 2 6 3" xfId="28666" xr:uid="{A73930AF-0D71-4DC6-9529-C4DB477F02C1}"/>
    <cellStyle name="20% - Accent1 3 5 3 4 2 7" xfId="28667" xr:uid="{46B2A7DC-928E-40F6-82F0-F88374833039}"/>
    <cellStyle name="20% - Accent1 3 5 3 4 2 7 2" xfId="28668" xr:uid="{D7194DCB-1023-4259-B660-7FF7150669A7}"/>
    <cellStyle name="20% - Accent1 3 5 3 4 2 8" xfId="28669" xr:uid="{8245B40C-F2D8-432F-9222-170D63A4DB82}"/>
    <cellStyle name="20% - Accent1 3 5 3 4 2 8 2" xfId="28670" xr:uid="{43F089FF-6A0D-4607-B674-F5FC613105FC}"/>
    <cellStyle name="20% - Accent1 3 5 3 4 2 9" xfId="28671" xr:uid="{D9C720AC-0CC5-4874-8CDA-08A4739F790E}"/>
    <cellStyle name="20% - Accent1 3 5 3 4 3" xfId="28672" xr:uid="{C42DA24E-CAE6-429C-93B9-F45B21286E64}"/>
    <cellStyle name="20% - Accent1 3 5 3 4 3 2" xfId="28673" xr:uid="{860D3305-A799-46E3-AEA5-22C05DFA6BF2}"/>
    <cellStyle name="20% - Accent1 3 5 3 4 3 2 2" xfId="28674" xr:uid="{F29248AF-DAF9-450E-9457-A16420F7EFD5}"/>
    <cellStyle name="20% - Accent1 3 5 3 4 3 2 2 2" xfId="28675" xr:uid="{EBDC5621-D3D2-4FD3-BB4C-D5A56B347E72}"/>
    <cellStyle name="20% - Accent1 3 5 3 4 3 2 2 2 2" xfId="28676" xr:uid="{F44AC3F4-1F9C-4AEC-B20B-BB145C5FE756}"/>
    <cellStyle name="20% - Accent1 3 5 3 4 3 2 2 3" xfId="28677" xr:uid="{092CF129-22DF-4000-8732-02D0F8CB5187}"/>
    <cellStyle name="20% - Accent1 3 5 3 4 3 2 3" xfId="28678" xr:uid="{B0D85510-B46B-45C4-ADA9-64E1FE853E24}"/>
    <cellStyle name="20% - Accent1 3 5 3 4 3 2 3 2" xfId="28679" xr:uid="{4193A67D-9AEF-4190-B100-48D432D0DBD1}"/>
    <cellStyle name="20% - Accent1 3 5 3 4 3 2 4" xfId="28680" xr:uid="{F1926EB0-A98B-45B3-86C0-55445C473873}"/>
    <cellStyle name="20% - Accent1 3 5 3 4 3 3" xfId="28681" xr:uid="{8A3901E2-14C3-4763-9E67-4D117A4F02D5}"/>
    <cellStyle name="20% - Accent1 3 5 3 4 3 3 2" xfId="28682" xr:uid="{9C1E4872-26D0-42E1-ACB4-00168F43E27B}"/>
    <cellStyle name="20% - Accent1 3 5 3 4 3 3 2 2" xfId="28683" xr:uid="{5EC4AC62-553E-4C53-8A63-9F28AE5BFA29}"/>
    <cellStyle name="20% - Accent1 3 5 3 4 3 3 2 2 2" xfId="28684" xr:uid="{41E4F22C-59CA-497C-9253-DF4F734E04FC}"/>
    <cellStyle name="20% - Accent1 3 5 3 4 3 3 2 3" xfId="28685" xr:uid="{B5BBE2E2-AE10-4881-9622-2104C8681068}"/>
    <cellStyle name="20% - Accent1 3 5 3 4 3 3 3" xfId="28686" xr:uid="{BAEE1556-865B-484B-933C-AFC18CBD2646}"/>
    <cellStyle name="20% - Accent1 3 5 3 4 3 3 3 2" xfId="28687" xr:uid="{2D3A968B-354D-47E3-ACDA-4D58730C56AB}"/>
    <cellStyle name="20% - Accent1 3 5 3 4 3 3 4" xfId="28688" xr:uid="{7552556F-5423-4C6D-A80E-E8891E522C9C}"/>
    <cellStyle name="20% - Accent1 3 5 3 4 3 4" xfId="28689" xr:uid="{619EA506-C2FA-40E4-952F-E7DDCC638828}"/>
    <cellStyle name="20% - Accent1 3 5 3 4 3 4 2" xfId="28690" xr:uid="{0826EC87-41C8-4E8B-A77C-7FCDA6C42111}"/>
    <cellStyle name="20% - Accent1 3 5 3 4 3 4 2 2" xfId="28691" xr:uid="{3E73C85C-B578-40C5-8C15-73FFBDACEDA5}"/>
    <cellStyle name="20% - Accent1 3 5 3 4 3 4 2 2 2" xfId="28692" xr:uid="{0B708C48-E193-4995-B20D-E1DC0C4C6700}"/>
    <cellStyle name="20% - Accent1 3 5 3 4 3 4 2 3" xfId="28693" xr:uid="{54BE723B-F5BF-43FC-9EEA-BFFA9ADF319A}"/>
    <cellStyle name="20% - Accent1 3 5 3 4 3 4 3" xfId="28694" xr:uid="{18469A3A-9A1C-44AD-AB2F-0D44766D6613}"/>
    <cellStyle name="20% - Accent1 3 5 3 4 3 4 3 2" xfId="28695" xr:uid="{2729698F-67E5-4161-B7DF-411F14802769}"/>
    <cellStyle name="20% - Accent1 3 5 3 4 3 4 4" xfId="28696" xr:uid="{0DB73C2B-2FD2-4738-86EA-3ACC5056ACB5}"/>
    <cellStyle name="20% - Accent1 3 5 3 4 3 5" xfId="28697" xr:uid="{1A4C3BC5-563A-4E70-8C5D-343A1142A6E1}"/>
    <cellStyle name="20% - Accent1 3 5 3 4 3 5 2" xfId="28698" xr:uid="{24E9D93F-8A2B-4C6A-A08B-26778C5BA66D}"/>
    <cellStyle name="20% - Accent1 3 5 3 4 3 5 2 2" xfId="28699" xr:uid="{5ACE2971-8F2E-40BE-A249-61F15FCF1772}"/>
    <cellStyle name="20% - Accent1 3 5 3 4 3 5 3" xfId="28700" xr:uid="{46B9D378-1FD3-473B-B11A-B0FE8DD1C5DC}"/>
    <cellStyle name="20% - Accent1 3 5 3 4 3 6" xfId="28701" xr:uid="{BA5E6A6A-B998-4D3D-898B-D1BED9D38FB8}"/>
    <cellStyle name="20% - Accent1 3 5 3 4 3 6 2" xfId="28702" xr:uid="{BC9547A5-A859-4834-BADE-F8FA1D6BF2C9}"/>
    <cellStyle name="20% - Accent1 3 5 3 4 3 6 2 2" xfId="28703" xr:uid="{31172E03-17BE-4F8A-9928-32D1A433E574}"/>
    <cellStyle name="20% - Accent1 3 5 3 4 3 6 3" xfId="28704" xr:uid="{AFBC715F-E636-4AA3-B632-3B781F27B5BB}"/>
    <cellStyle name="20% - Accent1 3 5 3 4 3 7" xfId="28705" xr:uid="{7EB6BA86-C6EF-4E7E-9901-759462B554C2}"/>
    <cellStyle name="20% - Accent1 3 5 3 4 3 7 2" xfId="28706" xr:uid="{C6992272-A537-4E7F-8031-90369B1EEB90}"/>
    <cellStyle name="20% - Accent1 3 5 3 4 3 8" xfId="28707" xr:uid="{0856F674-44B1-47B7-88BA-6AEAF8D258DC}"/>
    <cellStyle name="20% - Accent1 3 5 3 4 3 8 2" xfId="28708" xr:uid="{62CE9F63-3DBB-4134-A59A-37EFF31265AB}"/>
    <cellStyle name="20% - Accent1 3 5 3 4 3 9" xfId="28709" xr:uid="{F2C25C24-950E-4F83-8810-314574577E89}"/>
    <cellStyle name="20% - Accent1 3 5 3 4 4" xfId="28710" xr:uid="{95CEC48C-5560-47EB-B5A3-21BE383439A9}"/>
    <cellStyle name="20% - Accent1 3 5 3 4 4 2" xfId="28711" xr:uid="{191F367A-E2DA-404C-8187-0438DB7BED25}"/>
    <cellStyle name="20% - Accent1 3 5 3 4 4 2 2" xfId="28712" xr:uid="{89FAE30E-BAB1-4AD0-AB86-E991214BC4E3}"/>
    <cellStyle name="20% - Accent1 3 5 3 4 4 2 2 2" xfId="28713" xr:uid="{F26B6D66-DC8A-42DF-B39D-D86169749F36}"/>
    <cellStyle name="20% - Accent1 3 5 3 4 4 2 3" xfId="28714" xr:uid="{953E6E6D-23CA-45C1-8CE3-55FFB1286939}"/>
    <cellStyle name="20% - Accent1 3 5 3 4 4 3" xfId="28715" xr:uid="{ADCE62BB-CA7D-424E-B06F-85ACC8431D3F}"/>
    <cellStyle name="20% - Accent1 3 5 3 4 4 3 2" xfId="28716" xr:uid="{5A6D9386-DE49-44CF-8F90-0C4532FE0547}"/>
    <cellStyle name="20% - Accent1 3 5 3 4 4 4" xfId="28717" xr:uid="{C2D1DD34-C1CB-4567-B648-9E5D34FF4D7F}"/>
    <cellStyle name="20% - Accent1 3 5 3 4 5" xfId="28718" xr:uid="{BEBC2CC7-15BF-4848-8CA0-C403FE1DC014}"/>
    <cellStyle name="20% - Accent1 3 5 3 4 5 2" xfId="28719" xr:uid="{74A21673-7F78-468E-8EC6-1DB55E20197D}"/>
    <cellStyle name="20% - Accent1 3 5 3 4 5 2 2" xfId="28720" xr:uid="{E5850AFA-FCD2-4698-9EE0-4316E288C0ED}"/>
    <cellStyle name="20% - Accent1 3 5 3 4 5 2 2 2" xfId="28721" xr:uid="{56D5EE0F-93B5-4538-823C-BB878A0FBB59}"/>
    <cellStyle name="20% - Accent1 3 5 3 4 5 2 3" xfId="28722" xr:uid="{B70FE702-AC35-4828-9F4A-CA62D7B84E2B}"/>
    <cellStyle name="20% - Accent1 3 5 3 4 5 3" xfId="28723" xr:uid="{3EEFDC3D-5852-4068-ABBF-F1D301AF4545}"/>
    <cellStyle name="20% - Accent1 3 5 3 4 5 3 2" xfId="28724" xr:uid="{98C58D33-E615-4C42-8D65-D3C615148B86}"/>
    <cellStyle name="20% - Accent1 3 5 3 4 5 4" xfId="28725" xr:uid="{B9E037E5-95B4-4BFE-984A-50025130DD0D}"/>
    <cellStyle name="20% - Accent1 3 5 3 4 6" xfId="28726" xr:uid="{9F777F6F-B130-4E5A-8BF7-FD48A2BFDDBB}"/>
    <cellStyle name="20% - Accent1 3 5 3 4 6 2" xfId="28727" xr:uid="{EC30D383-5777-4A07-BC60-78F2830BBB75}"/>
    <cellStyle name="20% - Accent1 3 5 3 4 6 2 2" xfId="28728" xr:uid="{E4704C86-10A3-46D4-BB9A-39A7EB63CA7B}"/>
    <cellStyle name="20% - Accent1 3 5 3 4 6 2 2 2" xfId="28729" xr:uid="{64B0C709-C23D-455A-8A7A-B884F61F8C63}"/>
    <cellStyle name="20% - Accent1 3 5 3 4 6 2 3" xfId="28730" xr:uid="{DD446E30-0011-4631-ADED-68144E35B8C6}"/>
    <cellStyle name="20% - Accent1 3 5 3 4 6 3" xfId="28731" xr:uid="{CE644A78-8380-48D9-8895-36F1F66E650E}"/>
    <cellStyle name="20% - Accent1 3 5 3 4 6 3 2" xfId="28732" xr:uid="{224DF630-2AC8-49A6-B099-EA396E42FDFD}"/>
    <cellStyle name="20% - Accent1 3 5 3 4 6 4" xfId="28733" xr:uid="{A8BC42F5-C4D0-4FF3-B3F2-F0ECC5B2499E}"/>
    <cellStyle name="20% - Accent1 3 5 3 4 7" xfId="28734" xr:uid="{5BCE09E3-ACD9-43FA-850C-2719CD091598}"/>
    <cellStyle name="20% - Accent1 3 5 3 4 7 2" xfId="28735" xr:uid="{75D5F0E8-E08E-4518-A7E2-B5AFF44084C5}"/>
    <cellStyle name="20% - Accent1 3 5 3 4 7 2 2" xfId="28736" xr:uid="{FA07C239-74C0-4925-8585-0DE218B5EDAE}"/>
    <cellStyle name="20% - Accent1 3 5 3 4 7 3" xfId="28737" xr:uid="{42F3D905-C540-4C30-914F-83919B6A360D}"/>
    <cellStyle name="20% - Accent1 3 5 3 4 8" xfId="28738" xr:uid="{E835EFC4-674A-4410-B6CF-F173A0CC4F41}"/>
    <cellStyle name="20% - Accent1 3 5 3 4 8 2" xfId="28739" xr:uid="{37886A4E-8FC2-4D7C-B840-2A886E2553E7}"/>
    <cellStyle name="20% - Accent1 3 5 3 4 8 2 2" xfId="28740" xr:uid="{C8F87A5F-52BC-4267-8C76-A4FEE4FCBA1A}"/>
    <cellStyle name="20% - Accent1 3 5 3 4 8 3" xfId="28741" xr:uid="{811D63EA-0C9D-40E4-B0FC-0F2F37B3FD6D}"/>
    <cellStyle name="20% - Accent1 3 5 3 4 9" xfId="28742" xr:uid="{FA8D1BBD-292C-49B9-BB5C-AC311E926202}"/>
    <cellStyle name="20% - Accent1 3 5 3 4 9 2" xfId="28743" xr:uid="{E07740D1-1CF0-4B3F-B5F6-BB3864537290}"/>
    <cellStyle name="20% - Accent1 3 5 3 5" xfId="28744" xr:uid="{CF3A1E3C-B6CA-46C4-AEF1-F27C8EF0CEC6}"/>
    <cellStyle name="20% - Accent1 3 5 3 5 2" xfId="28745" xr:uid="{640554AF-681E-49C2-9C7E-0B7322C3421E}"/>
    <cellStyle name="20% - Accent1 3 5 3 5 2 2" xfId="28746" xr:uid="{2EA0B420-718D-4733-8A29-A858F536DA49}"/>
    <cellStyle name="20% - Accent1 3 5 3 5 2 2 2" xfId="28747" xr:uid="{CB1A08EC-2CA8-4615-BE06-AF239B40CC2F}"/>
    <cellStyle name="20% - Accent1 3 5 3 5 2 2 2 2" xfId="28748" xr:uid="{09AC2F11-514C-4A12-A3D4-49FB115AED6A}"/>
    <cellStyle name="20% - Accent1 3 5 3 5 2 2 3" xfId="28749" xr:uid="{F56C3C56-2BD8-4790-BAA9-EEA8527FAF78}"/>
    <cellStyle name="20% - Accent1 3 5 3 5 2 3" xfId="28750" xr:uid="{17A51DA5-8A41-4D77-8371-1CF5D50F383A}"/>
    <cellStyle name="20% - Accent1 3 5 3 5 2 3 2" xfId="28751" xr:uid="{978BAF86-97D2-4547-8D6B-B1EB17BDE529}"/>
    <cellStyle name="20% - Accent1 3 5 3 5 2 4" xfId="28752" xr:uid="{A42BB91B-9FE1-4141-A2E3-F4C07097EA96}"/>
    <cellStyle name="20% - Accent1 3 5 3 5 3" xfId="28753" xr:uid="{27FFC1B6-E980-41E6-88A0-BE7D4797379A}"/>
    <cellStyle name="20% - Accent1 3 5 3 5 3 2" xfId="28754" xr:uid="{218F2190-784D-4275-9E6D-22DC23F60082}"/>
    <cellStyle name="20% - Accent1 3 5 3 5 3 2 2" xfId="28755" xr:uid="{02386585-6485-4114-B1DE-2E3F503F7D30}"/>
    <cellStyle name="20% - Accent1 3 5 3 5 3 2 2 2" xfId="28756" xr:uid="{FB57C3D2-E2CC-4E93-B4C9-03285658969E}"/>
    <cellStyle name="20% - Accent1 3 5 3 5 3 2 3" xfId="28757" xr:uid="{314CC40A-2F09-4494-89A7-57A2667BCE4C}"/>
    <cellStyle name="20% - Accent1 3 5 3 5 3 3" xfId="28758" xr:uid="{6859C580-E536-4D82-BFF4-8A5F138C9C4C}"/>
    <cellStyle name="20% - Accent1 3 5 3 5 3 3 2" xfId="28759" xr:uid="{151416E5-D31F-4A87-AD64-3672AE6C3664}"/>
    <cellStyle name="20% - Accent1 3 5 3 5 3 4" xfId="28760" xr:uid="{5377CC96-665C-480A-BC1C-C6F02F36CD98}"/>
    <cellStyle name="20% - Accent1 3 5 3 5 4" xfId="28761" xr:uid="{92C24334-8E7C-4F05-80F3-68D55F806DB1}"/>
    <cellStyle name="20% - Accent1 3 5 3 5 4 2" xfId="28762" xr:uid="{6CA5F771-A9E3-45B2-B42B-1B4DE5C30A38}"/>
    <cellStyle name="20% - Accent1 3 5 3 5 4 2 2" xfId="28763" xr:uid="{C072A3C8-A7D7-4387-9E93-C2DF7742ECD4}"/>
    <cellStyle name="20% - Accent1 3 5 3 5 4 2 2 2" xfId="28764" xr:uid="{F46FADF0-DBFE-41A5-9E13-3B6F013D647E}"/>
    <cellStyle name="20% - Accent1 3 5 3 5 4 2 3" xfId="28765" xr:uid="{82F87AEB-B499-4E1D-AB06-0494941144C4}"/>
    <cellStyle name="20% - Accent1 3 5 3 5 4 3" xfId="28766" xr:uid="{FBC2807B-166C-4C21-BE0D-312A2953F035}"/>
    <cellStyle name="20% - Accent1 3 5 3 5 4 3 2" xfId="28767" xr:uid="{59F87626-6B58-437D-8B3B-90A0AF0F48B0}"/>
    <cellStyle name="20% - Accent1 3 5 3 5 4 4" xfId="28768" xr:uid="{C5212DEB-2AAD-412F-8611-740A8A47ED3A}"/>
    <cellStyle name="20% - Accent1 3 5 3 5 5" xfId="28769" xr:uid="{D7A740A3-EEEB-4F3C-93D3-200B5BF5522D}"/>
    <cellStyle name="20% - Accent1 3 5 3 5 5 2" xfId="28770" xr:uid="{9EF8858E-1235-4735-973D-F54E02425581}"/>
    <cellStyle name="20% - Accent1 3 5 3 5 5 2 2" xfId="28771" xr:uid="{EE58CE16-94C2-4AC3-ADCD-E6232212F212}"/>
    <cellStyle name="20% - Accent1 3 5 3 5 5 3" xfId="28772" xr:uid="{D59BC292-1914-452A-9D83-0045D81E2159}"/>
    <cellStyle name="20% - Accent1 3 5 3 5 6" xfId="28773" xr:uid="{BAC1C609-D3CB-4BFD-BC10-E59248B524B2}"/>
    <cellStyle name="20% - Accent1 3 5 3 5 6 2" xfId="28774" xr:uid="{B0491467-94CE-419B-B30B-B35F5E9A78BE}"/>
    <cellStyle name="20% - Accent1 3 5 3 5 6 2 2" xfId="28775" xr:uid="{101E710D-0498-4095-8F28-070F02C14729}"/>
    <cellStyle name="20% - Accent1 3 5 3 5 6 3" xfId="28776" xr:uid="{97AB8761-FF88-4561-B193-56B790B10322}"/>
    <cellStyle name="20% - Accent1 3 5 3 5 7" xfId="28777" xr:uid="{8D8D661E-65CF-48E4-B90A-24406AA52776}"/>
    <cellStyle name="20% - Accent1 3 5 3 5 7 2" xfId="28778" xr:uid="{57ED3FF0-F089-4D4B-B4D0-94ED5F6BFE81}"/>
    <cellStyle name="20% - Accent1 3 5 3 5 8" xfId="28779" xr:uid="{61CC82EB-2247-4C23-AC5C-B0066235005B}"/>
    <cellStyle name="20% - Accent1 3 5 3 5 8 2" xfId="28780" xr:uid="{6A353141-80AB-48CA-8FB1-81FDFFCAC82F}"/>
    <cellStyle name="20% - Accent1 3 5 3 5 9" xfId="28781" xr:uid="{BC0BCE63-47E6-43E5-AA82-BC999424A3CA}"/>
    <cellStyle name="20% - Accent1 3 5 3 6" xfId="28782" xr:uid="{89E957F7-CE2D-47B0-8508-4E08E42EA08E}"/>
    <cellStyle name="20% - Accent1 3 5 3 6 2" xfId="28783" xr:uid="{44CE6689-D826-4C2B-84D4-5B0C33E0DC71}"/>
    <cellStyle name="20% - Accent1 3 5 3 6 2 2" xfId="28784" xr:uid="{C34219DA-20E0-49A3-ACB2-1A618B8617BF}"/>
    <cellStyle name="20% - Accent1 3 5 3 6 2 2 2" xfId="28785" xr:uid="{89CD6AF8-84E9-4EED-B47F-DD4DDEF0DD89}"/>
    <cellStyle name="20% - Accent1 3 5 3 6 2 2 2 2" xfId="28786" xr:uid="{FD831E53-D5BE-47DF-B9DA-EF0264EC82A4}"/>
    <cellStyle name="20% - Accent1 3 5 3 6 2 2 3" xfId="28787" xr:uid="{1E30CCC4-7827-434A-A375-320A1FB76B34}"/>
    <cellStyle name="20% - Accent1 3 5 3 6 2 3" xfId="28788" xr:uid="{3FA914C2-6A0A-4873-9245-CBD90EFCEDB9}"/>
    <cellStyle name="20% - Accent1 3 5 3 6 2 3 2" xfId="28789" xr:uid="{976B4A96-934C-45E4-A12A-701F2D5F20FE}"/>
    <cellStyle name="20% - Accent1 3 5 3 6 2 4" xfId="28790" xr:uid="{F77BCDE8-D6AC-47A6-8DDD-88E4355A425B}"/>
    <cellStyle name="20% - Accent1 3 5 3 6 3" xfId="28791" xr:uid="{2676F5D3-02E4-429F-AF11-80FD60418002}"/>
    <cellStyle name="20% - Accent1 3 5 3 6 3 2" xfId="28792" xr:uid="{F34B0FD7-4F0B-4058-9652-7F5105633345}"/>
    <cellStyle name="20% - Accent1 3 5 3 6 3 2 2" xfId="28793" xr:uid="{5A27F287-6E38-469F-9B71-BC480A4C3B4E}"/>
    <cellStyle name="20% - Accent1 3 5 3 6 3 2 2 2" xfId="28794" xr:uid="{E5F8ACD3-0CAD-4819-A2F7-7FAE62901283}"/>
    <cellStyle name="20% - Accent1 3 5 3 6 3 2 3" xfId="28795" xr:uid="{66FDC7BD-FD4A-4013-9579-617BDA634F19}"/>
    <cellStyle name="20% - Accent1 3 5 3 6 3 3" xfId="28796" xr:uid="{300CDE27-B9AD-4E3C-8F9A-082BA3A9F1B1}"/>
    <cellStyle name="20% - Accent1 3 5 3 6 3 3 2" xfId="28797" xr:uid="{494A5A9E-6D5F-419F-A604-7023B1A9DBC9}"/>
    <cellStyle name="20% - Accent1 3 5 3 6 3 4" xfId="28798" xr:uid="{4848FB6A-E56B-4D1D-90E8-0DE996C56291}"/>
    <cellStyle name="20% - Accent1 3 5 3 6 4" xfId="28799" xr:uid="{5C8CB6D6-B06B-4119-BC9E-D5CC1A839FF7}"/>
    <cellStyle name="20% - Accent1 3 5 3 6 4 2" xfId="28800" xr:uid="{4E9041F4-B426-49E9-A900-5E00CFD51A38}"/>
    <cellStyle name="20% - Accent1 3 5 3 6 4 2 2" xfId="28801" xr:uid="{0EA801FC-920D-47F2-AFC7-A03B80AD1AD6}"/>
    <cellStyle name="20% - Accent1 3 5 3 6 4 2 2 2" xfId="28802" xr:uid="{E1797CF2-3A5C-4257-88ED-E011C25B3D38}"/>
    <cellStyle name="20% - Accent1 3 5 3 6 4 2 3" xfId="28803" xr:uid="{7C9805F3-E2EE-44CF-838A-A811D64C565D}"/>
    <cellStyle name="20% - Accent1 3 5 3 6 4 3" xfId="28804" xr:uid="{26661E75-46C5-4B75-A4FA-E6D97F81A958}"/>
    <cellStyle name="20% - Accent1 3 5 3 6 4 3 2" xfId="28805" xr:uid="{76924782-0F9F-4F02-975A-FEB86D7532AB}"/>
    <cellStyle name="20% - Accent1 3 5 3 6 4 4" xfId="28806" xr:uid="{1DD3A498-8B89-4088-8489-201AB4ECE1BC}"/>
    <cellStyle name="20% - Accent1 3 5 3 6 5" xfId="28807" xr:uid="{1647DF07-CFBF-4F53-96D6-B81CAC09A124}"/>
    <cellStyle name="20% - Accent1 3 5 3 6 5 2" xfId="28808" xr:uid="{B74AE3F8-2D5A-4C03-B5BC-8CEDD138B795}"/>
    <cellStyle name="20% - Accent1 3 5 3 6 5 2 2" xfId="28809" xr:uid="{C0D04550-D055-4421-B97C-B22CAD510E64}"/>
    <cellStyle name="20% - Accent1 3 5 3 6 5 3" xfId="28810" xr:uid="{40723F5A-9D65-4960-885B-931F6C08B138}"/>
    <cellStyle name="20% - Accent1 3 5 3 6 6" xfId="28811" xr:uid="{BD4A7A6C-AADE-4645-88DC-D7A9F24EE20B}"/>
    <cellStyle name="20% - Accent1 3 5 3 6 6 2" xfId="28812" xr:uid="{75C5B937-2644-492B-B2EA-F17AC7CE85F7}"/>
    <cellStyle name="20% - Accent1 3 5 3 6 6 2 2" xfId="28813" xr:uid="{048F5F72-2310-4B06-9F03-0D669F74ABE1}"/>
    <cellStyle name="20% - Accent1 3 5 3 6 6 3" xfId="28814" xr:uid="{AD1BC168-4CEA-4B5D-A5FB-58F636712E92}"/>
    <cellStyle name="20% - Accent1 3 5 3 6 7" xfId="28815" xr:uid="{9BFE3035-4974-4A4B-8971-22FA9D830B64}"/>
    <cellStyle name="20% - Accent1 3 5 3 6 7 2" xfId="28816" xr:uid="{C97FC2A4-F96B-4928-966A-44FBEA2AACAA}"/>
    <cellStyle name="20% - Accent1 3 5 3 6 8" xfId="28817" xr:uid="{1A19DBF8-EC52-4E29-9939-9BC521F407E0}"/>
    <cellStyle name="20% - Accent1 3 5 3 6 8 2" xfId="28818" xr:uid="{FFA2F487-EB01-4086-BD93-7FF5A251CD7C}"/>
    <cellStyle name="20% - Accent1 3 5 3 6 9" xfId="28819" xr:uid="{01F7BBE5-EBB6-4C05-A554-284919B885DB}"/>
    <cellStyle name="20% - Accent1 3 5 3 7" xfId="28820" xr:uid="{740DAF9E-C0E1-43B5-80EC-7F2EA31DC48E}"/>
    <cellStyle name="20% - Accent1 3 5 3 7 2" xfId="28821" xr:uid="{E79C074A-E9AF-45CA-91DC-009F1C7A3A4C}"/>
    <cellStyle name="20% - Accent1 3 5 3 7 2 2" xfId="28822" xr:uid="{47DE0629-7ABD-4623-91E9-631FF0839C99}"/>
    <cellStyle name="20% - Accent1 3 5 3 7 2 2 2" xfId="28823" xr:uid="{E2F57A3A-FBD6-4753-9DF5-79936B953167}"/>
    <cellStyle name="20% - Accent1 3 5 3 7 2 3" xfId="28824" xr:uid="{41DB0F07-2FEB-4D3E-A5A7-532EE3142393}"/>
    <cellStyle name="20% - Accent1 3 5 3 7 3" xfId="28825" xr:uid="{275F518F-E2E8-4EA8-B1AD-9C5F5904436E}"/>
    <cellStyle name="20% - Accent1 3 5 3 7 3 2" xfId="28826" xr:uid="{2C78D7AD-D562-4557-873B-7E80899E9A92}"/>
    <cellStyle name="20% - Accent1 3 5 3 7 4" xfId="28827" xr:uid="{D470E02B-2FC3-40E3-B814-2573D9680444}"/>
    <cellStyle name="20% - Accent1 3 5 3 8" xfId="28828" xr:uid="{E61500A5-58C4-46C2-BD2B-1FC2E5A38B4A}"/>
    <cellStyle name="20% - Accent1 3 5 3 8 2" xfId="28829" xr:uid="{A95CF0A6-D5F1-44D5-9858-C74D653AB6C5}"/>
    <cellStyle name="20% - Accent1 3 5 3 8 2 2" xfId="28830" xr:uid="{973EA59C-3626-4746-9FF5-8586F229979A}"/>
    <cellStyle name="20% - Accent1 3 5 3 8 2 2 2" xfId="28831" xr:uid="{42B816A8-909C-4314-9D58-4E10C098F6B4}"/>
    <cellStyle name="20% - Accent1 3 5 3 8 2 3" xfId="28832" xr:uid="{131BEFAE-6C7A-46EA-89E2-E5A13568B5CE}"/>
    <cellStyle name="20% - Accent1 3 5 3 8 3" xfId="28833" xr:uid="{C0FB0DC0-F114-456A-8F87-92C45913A0FA}"/>
    <cellStyle name="20% - Accent1 3 5 3 8 3 2" xfId="28834" xr:uid="{716B085E-4FCB-4D77-90A2-2527BE7F3252}"/>
    <cellStyle name="20% - Accent1 3 5 3 8 4" xfId="28835" xr:uid="{F2F7623F-5148-4E81-8FCE-F78531ADB90A}"/>
    <cellStyle name="20% - Accent1 3 5 3 9" xfId="28836" xr:uid="{D26B5739-33BD-4625-A1CF-32CF0E6081E0}"/>
    <cellStyle name="20% - Accent1 3 5 3 9 2" xfId="28837" xr:uid="{CABC840D-E508-4BA2-A6A2-F62271EDE593}"/>
    <cellStyle name="20% - Accent1 3 5 3 9 2 2" xfId="28838" xr:uid="{1AB6EBED-98AC-4D9A-8FD7-CD8FAEA4C963}"/>
    <cellStyle name="20% - Accent1 3 5 3 9 2 2 2" xfId="28839" xr:uid="{EDEB6862-5831-4897-BC12-E2F268EA1042}"/>
    <cellStyle name="20% - Accent1 3 5 3 9 2 3" xfId="28840" xr:uid="{779E43C4-826D-4BB7-89A9-065095089370}"/>
    <cellStyle name="20% - Accent1 3 5 3 9 3" xfId="28841" xr:uid="{764D9167-3961-4568-92DC-283E76931F81}"/>
    <cellStyle name="20% - Accent1 3 5 3 9 3 2" xfId="28842" xr:uid="{4186D28F-5A69-40B2-A8D0-FC4A7192EC67}"/>
    <cellStyle name="20% - Accent1 3 5 3 9 4" xfId="28843" xr:uid="{A367D2CE-04BB-4163-9D8C-D8FE707C790B}"/>
    <cellStyle name="20% - Accent1 3 5 4" xfId="28844" xr:uid="{065DF404-AFFC-4C03-8848-881A025CCBCD}"/>
    <cellStyle name="20% - Accent1 3 5 4 10" xfId="28845" xr:uid="{EDDD14DB-408C-4775-951A-4A1FD27B2A10}"/>
    <cellStyle name="20% - Accent1 3 5 4 10 2" xfId="28846" xr:uid="{F87607DF-30F4-45C5-B24D-08D28A173C20}"/>
    <cellStyle name="20% - Accent1 3 5 4 11" xfId="28847" xr:uid="{E649E5C1-F3BC-453D-8EF2-00218FE765DC}"/>
    <cellStyle name="20% - Accent1 3 5 4 2" xfId="28848" xr:uid="{A7888E84-DF77-4912-AB5E-05E13AAFE78A}"/>
    <cellStyle name="20% - Accent1 3 5 4 2 2" xfId="28849" xr:uid="{9C840642-5AC0-4764-BAA4-397C07A3C8FD}"/>
    <cellStyle name="20% - Accent1 3 5 4 2 2 2" xfId="28850" xr:uid="{0DB2ADD6-494F-4A1D-AF9B-3BAE43DC7047}"/>
    <cellStyle name="20% - Accent1 3 5 4 2 2 2 2" xfId="28851" xr:uid="{63542385-3589-4440-A84C-4D8C8FC8481B}"/>
    <cellStyle name="20% - Accent1 3 5 4 2 2 2 2 2" xfId="28852" xr:uid="{E9860D38-C83C-43D5-A0E0-BEC2B79B3726}"/>
    <cellStyle name="20% - Accent1 3 5 4 2 2 2 3" xfId="28853" xr:uid="{FCADC7B9-A17B-4580-8CD6-E041B2043D49}"/>
    <cellStyle name="20% - Accent1 3 5 4 2 2 3" xfId="28854" xr:uid="{CB2B2F9C-CA75-4900-98F3-632D46E0CE42}"/>
    <cellStyle name="20% - Accent1 3 5 4 2 2 3 2" xfId="28855" xr:uid="{F115BD9A-F3CE-4439-A95A-C544BCC3DEEC}"/>
    <cellStyle name="20% - Accent1 3 5 4 2 2 4" xfId="28856" xr:uid="{B23D8C10-8E0A-4C22-A18B-733CB34BE05D}"/>
    <cellStyle name="20% - Accent1 3 5 4 2 3" xfId="28857" xr:uid="{1170426B-0301-42D2-A93E-D51D51D4824A}"/>
    <cellStyle name="20% - Accent1 3 5 4 2 3 2" xfId="28858" xr:uid="{3927866D-C463-4378-BE38-39D286C8D055}"/>
    <cellStyle name="20% - Accent1 3 5 4 2 3 2 2" xfId="28859" xr:uid="{546EE102-E0F6-4B0B-8EE7-3C28E927C25A}"/>
    <cellStyle name="20% - Accent1 3 5 4 2 3 2 2 2" xfId="28860" xr:uid="{B2CFFA99-8133-415D-8DEE-79B7F732CE4C}"/>
    <cellStyle name="20% - Accent1 3 5 4 2 3 2 3" xfId="28861" xr:uid="{1127CE6C-B121-4DF8-AD2E-AF7FBE48ABF0}"/>
    <cellStyle name="20% - Accent1 3 5 4 2 3 3" xfId="28862" xr:uid="{2461C8FA-A36B-414C-AD91-2FE0EEF4D405}"/>
    <cellStyle name="20% - Accent1 3 5 4 2 3 3 2" xfId="28863" xr:uid="{64968FB3-E1B7-4901-BE02-D7A7A6D90FFD}"/>
    <cellStyle name="20% - Accent1 3 5 4 2 3 4" xfId="28864" xr:uid="{1342B3A7-A29C-435C-9BFB-ABD1D6E2CDF3}"/>
    <cellStyle name="20% - Accent1 3 5 4 2 4" xfId="28865" xr:uid="{29621B5E-78CF-425D-B665-607C3E0F19F0}"/>
    <cellStyle name="20% - Accent1 3 5 4 2 4 2" xfId="28866" xr:uid="{3F1ACE74-AE5E-418C-AB11-69DE262987E6}"/>
    <cellStyle name="20% - Accent1 3 5 4 2 4 2 2" xfId="28867" xr:uid="{E3ED0692-092A-4C23-9588-2162B80A1215}"/>
    <cellStyle name="20% - Accent1 3 5 4 2 4 2 2 2" xfId="28868" xr:uid="{BA461519-D9AE-4D85-99B7-32E8A0B3E81D}"/>
    <cellStyle name="20% - Accent1 3 5 4 2 4 2 3" xfId="28869" xr:uid="{38E74C47-5798-4523-9CAF-6D704E793915}"/>
    <cellStyle name="20% - Accent1 3 5 4 2 4 3" xfId="28870" xr:uid="{66CFB6E0-05AE-4C63-A903-F310C8C4CABB}"/>
    <cellStyle name="20% - Accent1 3 5 4 2 4 3 2" xfId="28871" xr:uid="{12A4F05F-348C-4CFB-938A-24C4F70998E1}"/>
    <cellStyle name="20% - Accent1 3 5 4 2 4 4" xfId="28872" xr:uid="{24E30291-EC38-4D62-B00B-91DDE6ABA182}"/>
    <cellStyle name="20% - Accent1 3 5 4 2 5" xfId="28873" xr:uid="{21AE5AAA-3AAB-4376-B13C-7E81AA456D8B}"/>
    <cellStyle name="20% - Accent1 3 5 4 2 5 2" xfId="28874" xr:uid="{F7A99793-561A-4441-858B-6167EE38F7E9}"/>
    <cellStyle name="20% - Accent1 3 5 4 2 5 2 2" xfId="28875" xr:uid="{C8575A27-E514-4584-BC0B-6F6B5B2CA953}"/>
    <cellStyle name="20% - Accent1 3 5 4 2 5 3" xfId="28876" xr:uid="{6673595A-18EB-4A06-A7FE-1AE0DB778CF9}"/>
    <cellStyle name="20% - Accent1 3 5 4 2 6" xfId="28877" xr:uid="{237DA715-3450-436B-A334-25722F97473D}"/>
    <cellStyle name="20% - Accent1 3 5 4 2 6 2" xfId="28878" xr:uid="{91540B8D-8974-4CD8-BACE-03161A75FBE6}"/>
    <cellStyle name="20% - Accent1 3 5 4 2 6 2 2" xfId="28879" xr:uid="{F423AC1B-1CB7-4F22-9867-8214D8BA60CE}"/>
    <cellStyle name="20% - Accent1 3 5 4 2 6 3" xfId="28880" xr:uid="{740044C4-89ED-4BCA-92FB-83A3C8BFDE81}"/>
    <cellStyle name="20% - Accent1 3 5 4 2 7" xfId="28881" xr:uid="{4F160935-7FE5-4C04-B43D-38877DD5CD4E}"/>
    <cellStyle name="20% - Accent1 3 5 4 2 7 2" xfId="28882" xr:uid="{6B23D2EF-CB14-4393-86BF-D71BC01ADDC3}"/>
    <cellStyle name="20% - Accent1 3 5 4 2 8" xfId="28883" xr:uid="{0A2C9C02-6A8A-4DD8-AFEE-FC7C0CB81601}"/>
    <cellStyle name="20% - Accent1 3 5 4 2 8 2" xfId="28884" xr:uid="{704A3BD7-5003-4D82-9C6C-EA5B97AA1815}"/>
    <cellStyle name="20% - Accent1 3 5 4 2 9" xfId="28885" xr:uid="{4394C8DD-4971-44D1-99BF-E8A19784C384}"/>
    <cellStyle name="20% - Accent1 3 5 4 3" xfId="28886" xr:uid="{6F4CBF4D-6E54-4F36-A208-ECF86BDD6FBA}"/>
    <cellStyle name="20% - Accent1 3 5 4 3 2" xfId="28887" xr:uid="{6CC666B4-9FB9-48C6-BB17-7186446365AB}"/>
    <cellStyle name="20% - Accent1 3 5 4 3 2 2" xfId="28888" xr:uid="{8CCA8410-89F6-4E1F-858D-C163ABCDF1A4}"/>
    <cellStyle name="20% - Accent1 3 5 4 3 2 2 2" xfId="28889" xr:uid="{8700F129-F535-4DF6-9227-FE5C1AAE3ACE}"/>
    <cellStyle name="20% - Accent1 3 5 4 3 2 2 2 2" xfId="28890" xr:uid="{30840E2D-2BB5-4DD2-8BD0-1E78F1362187}"/>
    <cellStyle name="20% - Accent1 3 5 4 3 2 2 3" xfId="28891" xr:uid="{97F3425B-4C85-4FC2-BCFB-1788CC05B82C}"/>
    <cellStyle name="20% - Accent1 3 5 4 3 2 3" xfId="28892" xr:uid="{FA857F5B-51E0-494A-8377-C081264CF8C7}"/>
    <cellStyle name="20% - Accent1 3 5 4 3 2 3 2" xfId="28893" xr:uid="{6C1895F2-6145-4B45-82A2-6B6CBB9CB2FE}"/>
    <cellStyle name="20% - Accent1 3 5 4 3 2 4" xfId="28894" xr:uid="{7725FDC6-762A-4C55-B3E6-2642D8ADA19C}"/>
    <cellStyle name="20% - Accent1 3 5 4 3 3" xfId="28895" xr:uid="{E3C74030-600A-41F4-9404-4194F1DEBC29}"/>
    <cellStyle name="20% - Accent1 3 5 4 3 3 2" xfId="28896" xr:uid="{D88844DA-856C-4190-BDBF-2764241A3CCC}"/>
    <cellStyle name="20% - Accent1 3 5 4 3 3 2 2" xfId="28897" xr:uid="{5609CE45-BD08-4776-BD57-CEC2552E6D54}"/>
    <cellStyle name="20% - Accent1 3 5 4 3 3 2 2 2" xfId="28898" xr:uid="{CB1308E0-0B65-4B01-8236-1EDEC251DB3B}"/>
    <cellStyle name="20% - Accent1 3 5 4 3 3 2 3" xfId="28899" xr:uid="{77B2C327-A2FB-4BFF-8C7E-9F0C7B671223}"/>
    <cellStyle name="20% - Accent1 3 5 4 3 3 3" xfId="28900" xr:uid="{63BD598A-A5B0-4567-AE9B-327E72F5E7A9}"/>
    <cellStyle name="20% - Accent1 3 5 4 3 3 3 2" xfId="28901" xr:uid="{17278A60-E12C-41D6-8BF9-11B297F07AAF}"/>
    <cellStyle name="20% - Accent1 3 5 4 3 3 4" xfId="28902" xr:uid="{704791C6-9750-42B6-ADE5-99E392E3B3DD}"/>
    <cellStyle name="20% - Accent1 3 5 4 3 4" xfId="28903" xr:uid="{511DBCAA-C7B9-4448-A2DF-6B5CA3F06765}"/>
    <cellStyle name="20% - Accent1 3 5 4 3 4 2" xfId="28904" xr:uid="{817F68F2-50F0-4DA5-A979-E443AC408E63}"/>
    <cellStyle name="20% - Accent1 3 5 4 3 4 2 2" xfId="28905" xr:uid="{F4FBEB29-BBAA-493E-B3BC-75822811D81C}"/>
    <cellStyle name="20% - Accent1 3 5 4 3 4 2 2 2" xfId="28906" xr:uid="{3A5B505F-5F74-4AA4-84DD-CD0A517CE997}"/>
    <cellStyle name="20% - Accent1 3 5 4 3 4 2 3" xfId="28907" xr:uid="{112D75BD-E63F-45F3-A82D-219B70EE3062}"/>
    <cellStyle name="20% - Accent1 3 5 4 3 4 3" xfId="28908" xr:uid="{221507A3-041A-471B-83B7-498B7F0A557E}"/>
    <cellStyle name="20% - Accent1 3 5 4 3 4 3 2" xfId="28909" xr:uid="{A83BB2D2-607C-4840-AA52-0F210E54F7C2}"/>
    <cellStyle name="20% - Accent1 3 5 4 3 4 4" xfId="28910" xr:uid="{C765984A-4A88-40DF-AB7A-758697AAF1B3}"/>
    <cellStyle name="20% - Accent1 3 5 4 3 5" xfId="28911" xr:uid="{7E395671-B2F7-4D32-831B-EC1FE34F4321}"/>
    <cellStyle name="20% - Accent1 3 5 4 3 5 2" xfId="28912" xr:uid="{89DA9258-B15F-43A9-A79F-B40D0473C3E1}"/>
    <cellStyle name="20% - Accent1 3 5 4 3 5 2 2" xfId="28913" xr:uid="{B431D02A-E010-4738-8A34-4314D8D10B8E}"/>
    <cellStyle name="20% - Accent1 3 5 4 3 5 3" xfId="28914" xr:uid="{9F574B18-52C2-4A09-9458-C9AB4C44DF1F}"/>
    <cellStyle name="20% - Accent1 3 5 4 3 6" xfId="28915" xr:uid="{74E6EAE0-BB12-4248-9E0F-40B13B84C1C6}"/>
    <cellStyle name="20% - Accent1 3 5 4 3 6 2" xfId="28916" xr:uid="{CD1D2D25-EA61-4502-A8FF-95E8A4D96B89}"/>
    <cellStyle name="20% - Accent1 3 5 4 3 6 2 2" xfId="28917" xr:uid="{5CFD178A-A7C3-4E5A-A89B-935C2B02D2A6}"/>
    <cellStyle name="20% - Accent1 3 5 4 3 6 3" xfId="28918" xr:uid="{07DDC484-3232-4451-A07A-06B5B9709EFF}"/>
    <cellStyle name="20% - Accent1 3 5 4 3 7" xfId="28919" xr:uid="{D5355DA6-DC3E-4315-8AC6-536256B365DE}"/>
    <cellStyle name="20% - Accent1 3 5 4 3 7 2" xfId="28920" xr:uid="{2CA161DA-FC17-4891-97F6-A024DDD14D67}"/>
    <cellStyle name="20% - Accent1 3 5 4 3 8" xfId="28921" xr:uid="{4CFF1E27-4891-4388-BD63-0A28055F31DD}"/>
    <cellStyle name="20% - Accent1 3 5 4 3 8 2" xfId="28922" xr:uid="{605D1541-EEB1-4849-B166-3B04A3EE65D3}"/>
    <cellStyle name="20% - Accent1 3 5 4 3 9" xfId="28923" xr:uid="{57AED3A9-B0A7-4681-94F8-504318164F20}"/>
    <cellStyle name="20% - Accent1 3 5 4 4" xfId="28924" xr:uid="{17A5AA84-44FF-4090-80DF-2A50B6E0B2D5}"/>
    <cellStyle name="20% - Accent1 3 5 4 4 2" xfId="28925" xr:uid="{C4FE7023-DDBE-4EB2-81D5-0863526DCAEF}"/>
    <cellStyle name="20% - Accent1 3 5 4 4 2 2" xfId="28926" xr:uid="{80DD0152-A58F-4F49-BC6D-F754386AC167}"/>
    <cellStyle name="20% - Accent1 3 5 4 4 2 2 2" xfId="28927" xr:uid="{31495FF8-99E7-43BF-BA0F-650AE70F6916}"/>
    <cellStyle name="20% - Accent1 3 5 4 4 2 3" xfId="28928" xr:uid="{27BBFD0C-EBBC-4A48-A7ED-44011AD6CEE8}"/>
    <cellStyle name="20% - Accent1 3 5 4 4 3" xfId="28929" xr:uid="{CAE05E30-6A07-4205-9BA7-D6CAD35456B9}"/>
    <cellStyle name="20% - Accent1 3 5 4 4 3 2" xfId="28930" xr:uid="{D73D1E2A-6A38-4B93-8D72-FF0332735963}"/>
    <cellStyle name="20% - Accent1 3 5 4 4 4" xfId="28931" xr:uid="{63B63D2D-59E6-4A79-9184-7EB7EA795423}"/>
    <cellStyle name="20% - Accent1 3 5 4 5" xfId="28932" xr:uid="{97220E49-22BC-455A-8BB0-BDCDEA3EAD22}"/>
    <cellStyle name="20% - Accent1 3 5 4 5 2" xfId="28933" xr:uid="{DA5395C5-7AF3-49DF-85F3-8931CC38A4DE}"/>
    <cellStyle name="20% - Accent1 3 5 4 5 2 2" xfId="28934" xr:uid="{40305C90-CB12-45FD-8CA0-DFF1BA18E823}"/>
    <cellStyle name="20% - Accent1 3 5 4 5 2 2 2" xfId="28935" xr:uid="{16999936-2D8C-480C-9EC6-9D7A1EA6E8AC}"/>
    <cellStyle name="20% - Accent1 3 5 4 5 2 3" xfId="28936" xr:uid="{BC0D5D97-278E-415A-9475-7E4537533882}"/>
    <cellStyle name="20% - Accent1 3 5 4 5 3" xfId="28937" xr:uid="{41468864-EA7D-4719-921E-07F9B68AB248}"/>
    <cellStyle name="20% - Accent1 3 5 4 5 3 2" xfId="28938" xr:uid="{55BBA2AE-D4B0-400A-8797-B6AA687BCB60}"/>
    <cellStyle name="20% - Accent1 3 5 4 5 4" xfId="28939" xr:uid="{8567F455-00B7-45BE-962D-469EA9482FEC}"/>
    <cellStyle name="20% - Accent1 3 5 4 6" xfId="28940" xr:uid="{B64D6E43-0167-414C-8DEE-BC53726FB777}"/>
    <cellStyle name="20% - Accent1 3 5 4 6 2" xfId="28941" xr:uid="{DBBDC3C7-2A00-4769-9666-CF99C918559F}"/>
    <cellStyle name="20% - Accent1 3 5 4 6 2 2" xfId="28942" xr:uid="{CC1249BA-859B-480D-A709-783A2E177291}"/>
    <cellStyle name="20% - Accent1 3 5 4 6 2 2 2" xfId="28943" xr:uid="{393B5368-9B22-4F4C-B60A-9C426CCA6F21}"/>
    <cellStyle name="20% - Accent1 3 5 4 6 2 3" xfId="28944" xr:uid="{951A41DA-5451-4CF3-92E6-270798DAF3F1}"/>
    <cellStyle name="20% - Accent1 3 5 4 6 3" xfId="28945" xr:uid="{93E24B0C-73AD-4E4E-A41F-DADFA3C775A5}"/>
    <cellStyle name="20% - Accent1 3 5 4 6 3 2" xfId="28946" xr:uid="{F202BD70-7888-4C02-8026-2C673DF39945}"/>
    <cellStyle name="20% - Accent1 3 5 4 6 4" xfId="28947" xr:uid="{502263B3-8D86-48C1-BF16-FCC649EC6D42}"/>
    <cellStyle name="20% - Accent1 3 5 4 7" xfId="28948" xr:uid="{E2EBF364-761F-4F03-8FEB-D95D97633BE0}"/>
    <cellStyle name="20% - Accent1 3 5 4 7 2" xfId="28949" xr:uid="{BCC56EC3-0680-49EA-B3B1-2B32273AE819}"/>
    <cellStyle name="20% - Accent1 3 5 4 7 2 2" xfId="28950" xr:uid="{059CFC29-552B-411F-B088-5F31798B20C4}"/>
    <cellStyle name="20% - Accent1 3 5 4 7 3" xfId="28951" xr:uid="{0F7B1373-84AA-440F-ADDF-ECF58E3EBC1A}"/>
    <cellStyle name="20% - Accent1 3 5 4 8" xfId="28952" xr:uid="{D4FF853D-8275-4506-A3E2-11E486A17296}"/>
    <cellStyle name="20% - Accent1 3 5 4 8 2" xfId="28953" xr:uid="{DB084FF4-97A2-4C3E-8651-0811DDE52543}"/>
    <cellStyle name="20% - Accent1 3 5 4 8 2 2" xfId="28954" xr:uid="{51831A30-94FF-48F4-80BE-D9F0E667B35B}"/>
    <cellStyle name="20% - Accent1 3 5 4 8 3" xfId="28955" xr:uid="{4DCB02D1-F392-490B-AFD3-E184FC8B1A8B}"/>
    <cellStyle name="20% - Accent1 3 5 4 9" xfId="28956" xr:uid="{6E75ED55-6D9B-4984-A600-5EBC08131244}"/>
    <cellStyle name="20% - Accent1 3 5 4 9 2" xfId="28957" xr:uid="{22058290-EDA8-4371-BA9D-B5DB6123DC88}"/>
    <cellStyle name="20% - Accent1 3 5 5" xfId="28958" xr:uid="{92F6518C-B23D-41DC-94E8-F1C5486A188F}"/>
    <cellStyle name="20% - Accent1 3 5 5 10" xfId="28959" xr:uid="{629CA419-4086-4C3E-A614-AB86C21EA25A}"/>
    <cellStyle name="20% - Accent1 3 5 5 10 2" xfId="28960" xr:uid="{36B682BB-6DA0-47AF-9AB4-E4E6E18786A0}"/>
    <cellStyle name="20% - Accent1 3 5 5 11" xfId="28961" xr:uid="{7FE09D72-A3F4-4D3B-8F7D-EC8FCE2356DD}"/>
    <cellStyle name="20% - Accent1 3 5 5 2" xfId="28962" xr:uid="{A50F5F94-38EE-4891-8C49-AAC033E6E770}"/>
    <cellStyle name="20% - Accent1 3 5 5 2 2" xfId="28963" xr:uid="{7089B708-3A57-48BA-B6DF-68A11738FF9B}"/>
    <cellStyle name="20% - Accent1 3 5 5 2 2 2" xfId="28964" xr:uid="{2BC324A0-BA01-412C-A004-DF0FA092B9D7}"/>
    <cellStyle name="20% - Accent1 3 5 5 2 2 2 2" xfId="28965" xr:uid="{6A87FFAA-643A-4853-BBB3-D213922814E8}"/>
    <cellStyle name="20% - Accent1 3 5 5 2 2 2 2 2" xfId="28966" xr:uid="{066ECBE5-426E-42BA-A10F-CCF8035517C3}"/>
    <cellStyle name="20% - Accent1 3 5 5 2 2 2 3" xfId="28967" xr:uid="{BA44FE3E-A231-4A13-93F7-AF5B81E4B7CE}"/>
    <cellStyle name="20% - Accent1 3 5 5 2 2 3" xfId="28968" xr:uid="{5BFECC30-670C-47EA-AEC6-F428D7C40AD9}"/>
    <cellStyle name="20% - Accent1 3 5 5 2 2 3 2" xfId="28969" xr:uid="{07A0C50B-0775-4AEA-BF8D-AD1093CA45F9}"/>
    <cellStyle name="20% - Accent1 3 5 5 2 2 4" xfId="28970" xr:uid="{6DD8D736-2839-40BD-821E-10880F4D8D9B}"/>
    <cellStyle name="20% - Accent1 3 5 5 2 3" xfId="28971" xr:uid="{D008DBAD-3C78-49DE-B4DC-2EFB5D1ED287}"/>
    <cellStyle name="20% - Accent1 3 5 5 2 3 2" xfId="28972" xr:uid="{7DA81083-0BFA-44F8-8C1C-3A1CCFF8EE74}"/>
    <cellStyle name="20% - Accent1 3 5 5 2 3 2 2" xfId="28973" xr:uid="{6E1CA510-0898-4F4B-AF7F-8073A6093CB2}"/>
    <cellStyle name="20% - Accent1 3 5 5 2 3 2 2 2" xfId="28974" xr:uid="{CA75ADB7-30DC-4AD7-8C81-B191E8680B07}"/>
    <cellStyle name="20% - Accent1 3 5 5 2 3 2 3" xfId="28975" xr:uid="{09D98D34-AF96-477E-A769-D7560234A656}"/>
    <cellStyle name="20% - Accent1 3 5 5 2 3 3" xfId="28976" xr:uid="{28F493C0-452F-4F43-B156-291F8F852F29}"/>
    <cellStyle name="20% - Accent1 3 5 5 2 3 3 2" xfId="28977" xr:uid="{945307CE-A6AA-4179-BA85-0E1712279704}"/>
    <cellStyle name="20% - Accent1 3 5 5 2 3 4" xfId="28978" xr:uid="{23898BBF-97A6-4100-B766-84FBE9E26E73}"/>
    <cellStyle name="20% - Accent1 3 5 5 2 4" xfId="28979" xr:uid="{AF2428A8-DBB9-45A9-8D1E-11BD2054B1D4}"/>
    <cellStyle name="20% - Accent1 3 5 5 2 4 2" xfId="28980" xr:uid="{035F14A1-7AE2-4667-8386-52744AD968F1}"/>
    <cellStyle name="20% - Accent1 3 5 5 2 4 2 2" xfId="28981" xr:uid="{65AB7246-4A4F-4D63-BDE3-3D9BE783470C}"/>
    <cellStyle name="20% - Accent1 3 5 5 2 4 2 2 2" xfId="28982" xr:uid="{6AD5DF4F-9C6F-461F-89FD-AB3C31FFEA1F}"/>
    <cellStyle name="20% - Accent1 3 5 5 2 4 2 3" xfId="28983" xr:uid="{04349126-34C4-4A79-8D11-E213B8E17B2B}"/>
    <cellStyle name="20% - Accent1 3 5 5 2 4 3" xfId="28984" xr:uid="{5D340701-27D8-4934-8E3F-D66783228770}"/>
    <cellStyle name="20% - Accent1 3 5 5 2 4 3 2" xfId="28985" xr:uid="{D8895E94-AB47-4C33-8C99-C9D958A0ED49}"/>
    <cellStyle name="20% - Accent1 3 5 5 2 4 4" xfId="28986" xr:uid="{579092CA-DE82-4CEC-9D9F-9009BE72ABD9}"/>
    <cellStyle name="20% - Accent1 3 5 5 2 5" xfId="28987" xr:uid="{56EBD8E4-DAB0-42A8-ADEB-9F7CEE2A98EF}"/>
    <cellStyle name="20% - Accent1 3 5 5 2 5 2" xfId="28988" xr:uid="{A829217E-1066-427C-A752-A697E788B093}"/>
    <cellStyle name="20% - Accent1 3 5 5 2 5 2 2" xfId="28989" xr:uid="{16F4A4D2-145F-4E48-BFA2-FB9C617A8726}"/>
    <cellStyle name="20% - Accent1 3 5 5 2 5 3" xfId="28990" xr:uid="{424BD8AC-A306-4495-A400-35DBEB9E45C6}"/>
    <cellStyle name="20% - Accent1 3 5 5 2 6" xfId="28991" xr:uid="{CCAFBCEB-E2B4-4BF5-A0ED-7B89981EC37B}"/>
    <cellStyle name="20% - Accent1 3 5 5 2 6 2" xfId="28992" xr:uid="{E043483F-EBDF-4FEF-A32A-CA9C5AB45A9B}"/>
    <cellStyle name="20% - Accent1 3 5 5 2 6 2 2" xfId="28993" xr:uid="{BBC09529-15E0-42CB-B3B9-15E3D8DD2ADA}"/>
    <cellStyle name="20% - Accent1 3 5 5 2 6 3" xfId="28994" xr:uid="{68885D56-F77E-4E17-897F-FA25294BAA57}"/>
    <cellStyle name="20% - Accent1 3 5 5 2 7" xfId="28995" xr:uid="{0F3682DA-B322-4761-A6C8-A1816DEE06CA}"/>
    <cellStyle name="20% - Accent1 3 5 5 2 7 2" xfId="28996" xr:uid="{AE0FEC76-FB3D-4D50-A70A-5BA2E6648778}"/>
    <cellStyle name="20% - Accent1 3 5 5 2 8" xfId="28997" xr:uid="{E62BAAA4-EF57-4A22-B174-906D8B4D46EC}"/>
    <cellStyle name="20% - Accent1 3 5 5 2 8 2" xfId="28998" xr:uid="{F8B2A964-8BA1-4A17-A81F-4D66D1A8703B}"/>
    <cellStyle name="20% - Accent1 3 5 5 2 9" xfId="28999" xr:uid="{6FD3ABD2-CBBE-4010-927C-9CE0A86B2790}"/>
    <cellStyle name="20% - Accent1 3 5 5 3" xfId="29000" xr:uid="{0AF35799-1B83-4976-AE16-3C9670348E3C}"/>
    <cellStyle name="20% - Accent1 3 5 5 3 2" xfId="29001" xr:uid="{ABF3DF2A-876B-49EB-AECF-41342438F1CC}"/>
    <cellStyle name="20% - Accent1 3 5 5 3 2 2" xfId="29002" xr:uid="{C53633D9-DB09-4658-BEA9-1B1EDDF60B98}"/>
    <cellStyle name="20% - Accent1 3 5 5 3 2 2 2" xfId="29003" xr:uid="{D6040C95-7CDC-4D24-B755-900DA37AA3E8}"/>
    <cellStyle name="20% - Accent1 3 5 5 3 2 2 2 2" xfId="29004" xr:uid="{C97951EB-C186-4964-8212-794B1E84FBB3}"/>
    <cellStyle name="20% - Accent1 3 5 5 3 2 2 3" xfId="29005" xr:uid="{F7DA54F6-BE90-42FB-95E6-F71EA10B6958}"/>
    <cellStyle name="20% - Accent1 3 5 5 3 2 3" xfId="29006" xr:uid="{EF6B8744-A433-4465-9080-1710E7E095FD}"/>
    <cellStyle name="20% - Accent1 3 5 5 3 2 3 2" xfId="29007" xr:uid="{8FE70E9E-08ED-4484-AD4A-3C92F67EE46B}"/>
    <cellStyle name="20% - Accent1 3 5 5 3 2 4" xfId="29008" xr:uid="{42030E03-18D0-4DB0-AD81-39DB4F719572}"/>
    <cellStyle name="20% - Accent1 3 5 5 3 3" xfId="29009" xr:uid="{475A924B-B5FB-4FED-A0D2-68C6511207EC}"/>
    <cellStyle name="20% - Accent1 3 5 5 3 3 2" xfId="29010" xr:uid="{4E7636DE-B86F-4B35-BB0A-0E2F7E863FB4}"/>
    <cellStyle name="20% - Accent1 3 5 5 3 3 2 2" xfId="29011" xr:uid="{B92B4F2F-840F-405C-9AFB-F93F27000624}"/>
    <cellStyle name="20% - Accent1 3 5 5 3 3 2 2 2" xfId="29012" xr:uid="{A1F5FDEA-BE51-465D-BD24-072E618A7FFF}"/>
    <cellStyle name="20% - Accent1 3 5 5 3 3 2 3" xfId="29013" xr:uid="{9B6491B8-F5A2-44F4-91AE-CAF6F2B0B95F}"/>
    <cellStyle name="20% - Accent1 3 5 5 3 3 3" xfId="29014" xr:uid="{85C95AEB-6ECC-450A-8D72-71C263E43EBE}"/>
    <cellStyle name="20% - Accent1 3 5 5 3 3 3 2" xfId="29015" xr:uid="{13B9ED34-A57A-4DD7-B51D-6C2472FC89E0}"/>
    <cellStyle name="20% - Accent1 3 5 5 3 3 4" xfId="29016" xr:uid="{5A2A551D-EC2E-44CA-AF9B-1A7094DD70DA}"/>
    <cellStyle name="20% - Accent1 3 5 5 3 4" xfId="29017" xr:uid="{1DD1FFC7-5780-4AF1-BEB7-53BE8AFDB661}"/>
    <cellStyle name="20% - Accent1 3 5 5 3 4 2" xfId="29018" xr:uid="{30E5520F-F225-4938-BF08-BA5605F770F4}"/>
    <cellStyle name="20% - Accent1 3 5 5 3 4 2 2" xfId="29019" xr:uid="{6C11A71D-AD7D-4B67-BCE9-66BAF27DE10A}"/>
    <cellStyle name="20% - Accent1 3 5 5 3 4 2 2 2" xfId="29020" xr:uid="{922B28B2-B931-4190-9AD2-726DEE0243F6}"/>
    <cellStyle name="20% - Accent1 3 5 5 3 4 2 3" xfId="29021" xr:uid="{60044C11-21FF-4B56-92B4-458EE3B2B1ED}"/>
    <cellStyle name="20% - Accent1 3 5 5 3 4 3" xfId="29022" xr:uid="{B7F3D9FA-5C4C-403A-9F0B-4DE8D6F018EF}"/>
    <cellStyle name="20% - Accent1 3 5 5 3 4 3 2" xfId="29023" xr:uid="{D24F41B0-F78A-46AD-BB29-90AC5B7CC62B}"/>
    <cellStyle name="20% - Accent1 3 5 5 3 4 4" xfId="29024" xr:uid="{A74FC972-CFE6-4E33-A65B-440AC775DC3D}"/>
    <cellStyle name="20% - Accent1 3 5 5 3 5" xfId="29025" xr:uid="{5009B751-42B3-414A-B2A7-75B3E2EA7997}"/>
    <cellStyle name="20% - Accent1 3 5 5 3 5 2" xfId="29026" xr:uid="{170EB5CE-901A-4509-9C99-572F4CC0E6F4}"/>
    <cellStyle name="20% - Accent1 3 5 5 3 5 2 2" xfId="29027" xr:uid="{F13A153B-7DEB-48EC-AE47-A84CF99B21F4}"/>
    <cellStyle name="20% - Accent1 3 5 5 3 5 3" xfId="29028" xr:uid="{AD8FD884-1239-4D44-8CF0-62C5A2F7CF8F}"/>
    <cellStyle name="20% - Accent1 3 5 5 3 6" xfId="29029" xr:uid="{C7CF97B8-8C7E-44BF-B2BB-E6EF883EFAF2}"/>
    <cellStyle name="20% - Accent1 3 5 5 3 6 2" xfId="29030" xr:uid="{D6C26F29-14ED-424D-B330-CABBF0E4D602}"/>
    <cellStyle name="20% - Accent1 3 5 5 3 6 2 2" xfId="29031" xr:uid="{AB43EF70-D710-4E76-921B-9830609EB01F}"/>
    <cellStyle name="20% - Accent1 3 5 5 3 6 3" xfId="29032" xr:uid="{BC18243B-6EF1-4C64-AA49-00A00C00A84E}"/>
    <cellStyle name="20% - Accent1 3 5 5 3 7" xfId="29033" xr:uid="{6BAD4AD7-DE78-4D7C-B852-A17117AC36B5}"/>
    <cellStyle name="20% - Accent1 3 5 5 3 7 2" xfId="29034" xr:uid="{866BDA84-E6EF-415D-8E20-B81E9F151DC6}"/>
    <cellStyle name="20% - Accent1 3 5 5 3 8" xfId="29035" xr:uid="{72EEC451-E4A7-4D31-8423-7548DB5048D7}"/>
    <cellStyle name="20% - Accent1 3 5 5 3 8 2" xfId="29036" xr:uid="{B8BEB9E3-0CC3-4D00-B962-9DCF34CD532F}"/>
    <cellStyle name="20% - Accent1 3 5 5 3 9" xfId="29037" xr:uid="{BD64DF31-5A6E-4BF5-BE60-1FC564FFB39E}"/>
    <cellStyle name="20% - Accent1 3 5 5 4" xfId="29038" xr:uid="{6C6CD7E2-6D21-439B-843A-1089EFC9104A}"/>
    <cellStyle name="20% - Accent1 3 5 5 4 2" xfId="29039" xr:uid="{A931D0D9-9780-47A2-B4BE-EE2127C05EC0}"/>
    <cellStyle name="20% - Accent1 3 5 5 4 2 2" xfId="29040" xr:uid="{7660EE89-DDEE-49DF-81F3-B9D85AD61548}"/>
    <cellStyle name="20% - Accent1 3 5 5 4 2 2 2" xfId="29041" xr:uid="{F28A980E-40D9-4D09-A80D-15D3A438A932}"/>
    <cellStyle name="20% - Accent1 3 5 5 4 2 3" xfId="29042" xr:uid="{F5A245F6-32AC-409F-A9F6-9EE0DAB84043}"/>
    <cellStyle name="20% - Accent1 3 5 5 4 3" xfId="29043" xr:uid="{A7008411-CE85-402C-BAB2-E66C04E979CD}"/>
    <cellStyle name="20% - Accent1 3 5 5 4 3 2" xfId="29044" xr:uid="{1EF351CE-DD1F-44A1-92C7-769A2CB5840D}"/>
    <cellStyle name="20% - Accent1 3 5 5 4 4" xfId="29045" xr:uid="{140E680D-923E-449F-B666-EB0459751403}"/>
    <cellStyle name="20% - Accent1 3 5 5 5" xfId="29046" xr:uid="{36CA99E5-037F-45AA-AE36-9796DED08E73}"/>
    <cellStyle name="20% - Accent1 3 5 5 5 2" xfId="29047" xr:uid="{196DED12-278A-426B-9BFC-D5CE9B651AEF}"/>
    <cellStyle name="20% - Accent1 3 5 5 5 2 2" xfId="29048" xr:uid="{B6141978-5241-46C0-9011-EEB2FA54A3C0}"/>
    <cellStyle name="20% - Accent1 3 5 5 5 2 2 2" xfId="29049" xr:uid="{847A73B8-A2D2-4F6E-BA08-A6C1DA063EDC}"/>
    <cellStyle name="20% - Accent1 3 5 5 5 2 3" xfId="29050" xr:uid="{59932742-4BEB-4136-B36E-BCB693864D5C}"/>
    <cellStyle name="20% - Accent1 3 5 5 5 3" xfId="29051" xr:uid="{AF32DD08-2317-4770-A9D3-B60383D3B72D}"/>
    <cellStyle name="20% - Accent1 3 5 5 5 3 2" xfId="29052" xr:uid="{408AAEA9-268D-4D8C-81D0-8683399BCD90}"/>
    <cellStyle name="20% - Accent1 3 5 5 5 4" xfId="29053" xr:uid="{AD347787-040E-4D27-9B79-626D7036EC03}"/>
    <cellStyle name="20% - Accent1 3 5 5 6" xfId="29054" xr:uid="{CB2EC1E2-85E4-44B5-AA04-D9CF25F1F3E3}"/>
    <cellStyle name="20% - Accent1 3 5 5 6 2" xfId="29055" xr:uid="{594B2569-4129-4AAD-B955-C5DD1F1FF88C}"/>
    <cellStyle name="20% - Accent1 3 5 5 6 2 2" xfId="29056" xr:uid="{2E358F71-1431-4FC7-B8B8-253EF1D81CF5}"/>
    <cellStyle name="20% - Accent1 3 5 5 6 2 2 2" xfId="29057" xr:uid="{53AFE8E4-0676-4642-9D0E-D258E50845D6}"/>
    <cellStyle name="20% - Accent1 3 5 5 6 2 3" xfId="29058" xr:uid="{A093C2A0-2838-4448-A425-DA99EA4D6306}"/>
    <cellStyle name="20% - Accent1 3 5 5 6 3" xfId="29059" xr:uid="{BA8E3AC2-8A83-426E-AD00-5D87E7CBB9CB}"/>
    <cellStyle name="20% - Accent1 3 5 5 6 3 2" xfId="29060" xr:uid="{F2F466A8-B8DA-45C6-A086-27089408D0FB}"/>
    <cellStyle name="20% - Accent1 3 5 5 6 4" xfId="29061" xr:uid="{D7598D00-9D32-420F-B902-31D3D2F7CAA8}"/>
    <cellStyle name="20% - Accent1 3 5 5 7" xfId="29062" xr:uid="{09B259F8-48E1-4431-A46D-1ED8AEC74203}"/>
    <cellStyle name="20% - Accent1 3 5 5 7 2" xfId="29063" xr:uid="{FD03A1C7-BF7B-4185-9237-DC2D7355C791}"/>
    <cellStyle name="20% - Accent1 3 5 5 7 2 2" xfId="29064" xr:uid="{CD9E0825-35E3-4C10-91D2-5B164290199D}"/>
    <cellStyle name="20% - Accent1 3 5 5 7 3" xfId="29065" xr:uid="{A01A766D-53AA-49E2-8769-124A4110A84D}"/>
    <cellStyle name="20% - Accent1 3 5 5 8" xfId="29066" xr:uid="{07841180-90B8-4629-A7F4-2496BEDACA49}"/>
    <cellStyle name="20% - Accent1 3 5 5 8 2" xfId="29067" xr:uid="{7EFDDAC2-D1D2-49D8-9031-2496308FC022}"/>
    <cellStyle name="20% - Accent1 3 5 5 8 2 2" xfId="29068" xr:uid="{11B15980-E9B3-4CBA-9C55-50A5AEEECEA3}"/>
    <cellStyle name="20% - Accent1 3 5 5 8 3" xfId="29069" xr:uid="{77EA2FF0-EB1C-4FC9-BDD4-A8E1B6AB6610}"/>
    <cellStyle name="20% - Accent1 3 5 5 9" xfId="29070" xr:uid="{25E958AA-C057-47CD-B766-13BA8D5761B8}"/>
    <cellStyle name="20% - Accent1 3 5 5 9 2" xfId="29071" xr:uid="{468238C6-AA33-48BE-ABDA-48F347D29413}"/>
    <cellStyle name="20% - Accent1 3 5 6" xfId="29072" xr:uid="{BAA74C5F-3872-4F05-94D2-0FFD1C40840C}"/>
    <cellStyle name="20% - Accent1 3 5 6 10" xfId="29073" xr:uid="{A7F19352-6DD0-4507-98CA-F0278D966439}"/>
    <cellStyle name="20% - Accent1 3 5 6 10 2" xfId="29074" xr:uid="{37A6AE9C-99D4-47AE-B48B-2FD7ABA2C1EC}"/>
    <cellStyle name="20% - Accent1 3 5 6 11" xfId="29075" xr:uid="{BD068358-8F28-4AD0-BB21-ECBCF265D09A}"/>
    <cellStyle name="20% - Accent1 3 5 6 2" xfId="29076" xr:uid="{98811E47-5FC3-4008-A277-204722F8FD99}"/>
    <cellStyle name="20% - Accent1 3 5 6 2 2" xfId="29077" xr:uid="{BD9EAE40-8B5F-499A-9E34-C2A0F1D7D810}"/>
    <cellStyle name="20% - Accent1 3 5 6 2 2 2" xfId="29078" xr:uid="{69511952-33A2-4DDF-AF1B-A44074935E63}"/>
    <cellStyle name="20% - Accent1 3 5 6 2 2 2 2" xfId="29079" xr:uid="{E2A4FCEA-07E6-4152-BB9F-A58D5262D99B}"/>
    <cellStyle name="20% - Accent1 3 5 6 2 2 2 2 2" xfId="29080" xr:uid="{097C9E87-32D6-49A1-A992-2DECC564B785}"/>
    <cellStyle name="20% - Accent1 3 5 6 2 2 2 3" xfId="29081" xr:uid="{C43F3134-19A4-40E6-A55A-2B903B1E783A}"/>
    <cellStyle name="20% - Accent1 3 5 6 2 2 3" xfId="29082" xr:uid="{6D9E3571-B6B5-499C-8E5F-F9D79D24D03A}"/>
    <cellStyle name="20% - Accent1 3 5 6 2 2 3 2" xfId="29083" xr:uid="{45B171CC-7649-4380-9137-1F02FF194FFB}"/>
    <cellStyle name="20% - Accent1 3 5 6 2 2 4" xfId="29084" xr:uid="{0C98EB95-4721-4544-9ED9-507D5A338B12}"/>
    <cellStyle name="20% - Accent1 3 5 6 2 3" xfId="29085" xr:uid="{928517DD-5DEA-421F-A9D4-F291B68946DC}"/>
    <cellStyle name="20% - Accent1 3 5 6 2 3 2" xfId="29086" xr:uid="{DEE2C2FA-1068-4D43-A0B4-6A9816E12AEF}"/>
    <cellStyle name="20% - Accent1 3 5 6 2 3 2 2" xfId="29087" xr:uid="{2F741838-5A09-4123-98D0-7DC6F66B10CE}"/>
    <cellStyle name="20% - Accent1 3 5 6 2 3 2 2 2" xfId="29088" xr:uid="{AA805C7A-D262-4EA2-B000-D528390A31F8}"/>
    <cellStyle name="20% - Accent1 3 5 6 2 3 2 3" xfId="29089" xr:uid="{34A30D2E-ACD2-423D-9859-7405024593C3}"/>
    <cellStyle name="20% - Accent1 3 5 6 2 3 3" xfId="29090" xr:uid="{CF925765-484A-41C7-9B3D-D8B84E0CFBD5}"/>
    <cellStyle name="20% - Accent1 3 5 6 2 3 3 2" xfId="29091" xr:uid="{879C0B32-7C1C-4EC7-A3F4-6E47A2D2E651}"/>
    <cellStyle name="20% - Accent1 3 5 6 2 3 4" xfId="29092" xr:uid="{59B57C57-54FC-406D-912E-2C87E82EA899}"/>
    <cellStyle name="20% - Accent1 3 5 6 2 4" xfId="29093" xr:uid="{A876EC15-9230-49A6-A4E3-BDD824E762FD}"/>
    <cellStyle name="20% - Accent1 3 5 6 2 4 2" xfId="29094" xr:uid="{9C9F226E-205D-4E22-A8DE-022F9AD5475B}"/>
    <cellStyle name="20% - Accent1 3 5 6 2 4 2 2" xfId="29095" xr:uid="{E7C9F28B-AB64-4115-A005-814B0D4E1ADA}"/>
    <cellStyle name="20% - Accent1 3 5 6 2 4 2 2 2" xfId="29096" xr:uid="{888565A0-DF5A-4432-BA71-F6A83D13314E}"/>
    <cellStyle name="20% - Accent1 3 5 6 2 4 2 3" xfId="29097" xr:uid="{42A20300-8813-461A-9225-58EEF72AE087}"/>
    <cellStyle name="20% - Accent1 3 5 6 2 4 3" xfId="29098" xr:uid="{4F3969F4-8FDC-43FE-AC14-777518335C4A}"/>
    <cellStyle name="20% - Accent1 3 5 6 2 4 3 2" xfId="29099" xr:uid="{403107FA-1D28-4FE3-A1DF-93C6D0B84E48}"/>
    <cellStyle name="20% - Accent1 3 5 6 2 4 4" xfId="29100" xr:uid="{0B9B57A8-4A0B-4C8F-A19D-0E5A817F21C4}"/>
    <cellStyle name="20% - Accent1 3 5 6 2 5" xfId="29101" xr:uid="{830A3A43-8116-45E5-8A67-129870B15B54}"/>
    <cellStyle name="20% - Accent1 3 5 6 2 5 2" xfId="29102" xr:uid="{7EEC1D13-1AD2-48CF-9610-095437A71509}"/>
    <cellStyle name="20% - Accent1 3 5 6 2 5 2 2" xfId="29103" xr:uid="{0A4ACCEE-B2EC-479A-9162-AEC69CB4F2DE}"/>
    <cellStyle name="20% - Accent1 3 5 6 2 5 3" xfId="29104" xr:uid="{F9A64779-7255-464E-B9E0-1E05E589FB29}"/>
    <cellStyle name="20% - Accent1 3 5 6 2 6" xfId="29105" xr:uid="{1CA0DE4F-60B0-4E26-AC2B-01216F72E647}"/>
    <cellStyle name="20% - Accent1 3 5 6 2 6 2" xfId="29106" xr:uid="{0DE48ED0-6129-453F-8C0D-B2B78588D58E}"/>
    <cellStyle name="20% - Accent1 3 5 6 2 6 2 2" xfId="29107" xr:uid="{EF21E890-4CB6-488E-9E25-80E70F486F08}"/>
    <cellStyle name="20% - Accent1 3 5 6 2 6 3" xfId="29108" xr:uid="{F1D6672F-B934-4B0A-9708-04D390BC9ECF}"/>
    <cellStyle name="20% - Accent1 3 5 6 2 7" xfId="29109" xr:uid="{6E16E41B-46DF-48AB-BFD9-143E4E483277}"/>
    <cellStyle name="20% - Accent1 3 5 6 2 7 2" xfId="29110" xr:uid="{CDE9DD7D-6E53-49BD-90F7-6527AD4881A1}"/>
    <cellStyle name="20% - Accent1 3 5 6 2 8" xfId="29111" xr:uid="{CF073233-4788-442B-9E0A-F0CC23EC3411}"/>
    <cellStyle name="20% - Accent1 3 5 6 2 8 2" xfId="29112" xr:uid="{1071E0B0-6AE0-49DD-8140-1ADF4523ABE4}"/>
    <cellStyle name="20% - Accent1 3 5 6 2 9" xfId="29113" xr:uid="{D5C3D558-8196-4164-9230-2DBB68A2A905}"/>
    <cellStyle name="20% - Accent1 3 5 6 3" xfId="29114" xr:uid="{4F36C59F-802C-4EC7-B013-62194A36BE25}"/>
    <cellStyle name="20% - Accent1 3 5 6 3 2" xfId="29115" xr:uid="{7ED27EF4-109B-4FE5-AAAD-E78205C65F12}"/>
    <cellStyle name="20% - Accent1 3 5 6 3 2 2" xfId="29116" xr:uid="{111B6747-7163-4A05-98CB-7EF95DCDE24A}"/>
    <cellStyle name="20% - Accent1 3 5 6 3 2 2 2" xfId="29117" xr:uid="{D7617B75-6CFC-4D80-85C6-C71B155B50D4}"/>
    <cellStyle name="20% - Accent1 3 5 6 3 2 2 2 2" xfId="29118" xr:uid="{DB22DFB5-17F8-478A-BC44-87E5A0389395}"/>
    <cellStyle name="20% - Accent1 3 5 6 3 2 2 3" xfId="29119" xr:uid="{D3E83860-E8E5-4406-B657-621C818F6B3E}"/>
    <cellStyle name="20% - Accent1 3 5 6 3 2 3" xfId="29120" xr:uid="{D4A0ECFD-10D3-4CFE-B3ED-A4B7B4ECB2C1}"/>
    <cellStyle name="20% - Accent1 3 5 6 3 2 3 2" xfId="29121" xr:uid="{A8E9FBE8-045C-4422-B549-40DADC1DE653}"/>
    <cellStyle name="20% - Accent1 3 5 6 3 2 4" xfId="29122" xr:uid="{7554B5C2-5C4A-4DE7-B6D8-D1517BC3AE50}"/>
    <cellStyle name="20% - Accent1 3 5 6 3 3" xfId="29123" xr:uid="{F723B54A-F0F9-4FCC-A39F-7F94AD4C4D50}"/>
    <cellStyle name="20% - Accent1 3 5 6 3 3 2" xfId="29124" xr:uid="{D1C91025-61D8-43EC-B0E9-F2CCB853793F}"/>
    <cellStyle name="20% - Accent1 3 5 6 3 3 2 2" xfId="29125" xr:uid="{50FD1F42-B0AB-4D2F-893F-ECB6673F6382}"/>
    <cellStyle name="20% - Accent1 3 5 6 3 3 2 2 2" xfId="29126" xr:uid="{27A8CF28-614A-459C-95DA-42AC0621A5B1}"/>
    <cellStyle name="20% - Accent1 3 5 6 3 3 2 3" xfId="29127" xr:uid="{FE18E6BA-4FDC-4653-88EF-DE34D06E5556}"/>
    <cellStyle name="20% - Accent1 3 5 6 3 3 3" xfId="29128" xr:uid="{879A29BD-4602-4A0D-9D69-95E195AD4212}"/>
    <cellStyle name="20% - Accent1 3 5 6 3 3 3 2" xfId="29129" xr:uid="{DDC5D38D-D503-4F9F-B34F-A87DF2D474F8}"/>
    <cellStyle name="20% - Accent1 3 5 6 3 3 4" xfId="29130" xr:uid="{33BA8B8C-D10B-433E-BAF2-7D0C815CCDDE}"/>
    <cellStyle name="20% - Accent1 3 5 6 3 4" xfId="29131" xr:uid="{0468AC1B-56D0-4DEB-A35C-9500CDDD30F5}"/>
    <cellStyle name="20% - Accent1 3 5 6 3 4 2" xfId="29132" xr:uid="{EB063D5C-3D01-404C-8774-59D80E4FC46C}"/>
    <cellStyle name="20% - Accent1 3 5 6 3 4 2 2" xfId="29133" xr:uid="{71FE66DC-24DC-48FF-A0C5-98AF1FD9153A}"/>
    <cellStyle name="20% - Accent1 3 5 6 3 4 2 2 2" xfId="29134" xr:uid="{C06B7DD2-AD65-4EC0-9B8B-30957AFB888B}"/>
    <cellStyle name="20% - Accent1 3 5 6 3 4 2 3" xfId="29135" xr:uid="{7610F724-62F0-46A3-B92A-07B6016F1EC6}"/>
    <cellStyle name="20% - Accent1 3 5 6 3 4 3" xfId="29136" xr:uid="{18B0EF90-C563-4EBD-BD6A-C8D1A7D84A25}"/>
    <cellStyle name="20% - Accent1 3 5 6 3 4 3 2" xfId="29137" xr:uid="{35F9E1E1-D3DF-41EA-85E1-8C33C1F522B4}"/>
    <cellStyle name="20% - Accent1 3 5 6 3 4 4" xfId="29138" xr:uid="{05B44D6A-434A-46ED-B4ED-49056A8889E2}"/>
    <cellStyle name="20% - Accent1 3 5 6 3 5" xfId="29139" xr:uid="{9BA81039-315E-479B-AF6E-1A7BA438ADF7}"/>
    <cellStyle name="20% - Accent1 3 5 6 3 5 2" xfId="29140" xr:uid="{371C6FD9-774E-4AE6-A42D-AA2E9679CDB3}"/>
    <cellStyle name="20% - Accent1 3 5 6 3 5 2 2" xfId="29141" xr:uid="{1F88CD88-4A4E-4D2F-A70F-1FEFD14541E7}"/>
    <cellStyle name="20% - Accent1 3 5 6 3 5 3" xfId="29142" xr:uid="{372D60A4-4B36-4CFA-894A-11765EF8D067}"/>
    <cellStyle name="20% - Accent1 3 5 6 3 6" xfId="29143" xr:uid="{8BF12E9F-E524-42E6-AB2C-72340378F467}"/>
    <cellStyle name="20% - Accent1 3 5 6 3 6 2" xfId="29144" xr:uid="{F008EF22-863E-4324-BD2C-3DD9C3B00C55}"/>
    <cellStyle name="20% - Accent1 3 5 6 3 6 2 2" xfId="29145" xr:uid="{67B61AE1-C695-4D93-A0A9-F2E31BFFCC44}"/>
    <cellStyle name="20% - Accent1 3 5 6 3 6 3" xfId="29146" xr:uid="{D820B40F-328D-4446-8DCF-AA3F04CE8B55}"/>
    <cellStyle name="20% - Accent1 3 5 6 3 7" xfId="29147" xr:uid="{90C98243-EE03-4429-B96A-E922B8E9C830}"/>
    <cellStyle name="20% - Accent1 3 5 6 3 7 2" xfId="29148" xr:uid="{DA017333-5A87-4547-871D-B03E81EDD0B5}"/>
    <cellStyle name="20% - Accent1 3 5 6 3 8" xfId="29149" xr:uid="{6BC269B0-2083-4380-BA27-B815A8CADC19}"/>
    <cellStyle name="20% - Accent1 3 5 6 3 8 2" xfId="29150" xr:uid="{69769170-81FE-4233-B4A7-46C172D71AF5}"/>
    <cellStyle name="20% - Accent1 3 5 6 3 9" xfId="29151" xr:uid="{C3721F62-4AF5-460D-BD09-81EF1999CD18}"/>
    <cellStyle name="20% - Accent1 3 5 6 4" xfId="29152" xr:uid="{AEF95757-0825-43F9-BD4F-4206CB94B7BD}"/>
    <cellStyle name="20% - Accent1 3 5 6 4 2" xfId="29153" xr:uid="{09127A0C-BA2B-428A-B4CD-B0520259FAC3}"/>
    <cellStyle name="20% - Accent1 3 5 6 4 2 2" xfId="29154" xr:uid="{9AB1A69D-CC99-44A4-B964-D8159DCC3F70}"/>
    <cellStyle name="20% - Accent1 3 5 6 4 2 2 2" xfId="29155" xr:uid="{00EAFB88-9C3E-493F-9D6D-31E659191E5E}"/>
    <cellStyle name="20% - Accent1 3 5 6 4 2 3" xfId="29156" xr:uid="{24887044-D150-4BF7-BA24-A76165514CF9}"/>
    <cellStyle name="20% - Accent1 3 5 6 4 3" xfId="29157" xr:uid="{46CD9145-5F4E-42E5-A9CB-D0543489AFBE}"/>
    <cellStyle name="20% - Accent1 3 5 6 4 3 2" xfId="29158" xr:uid="{A826E7C3-8799-462B-8777-C94A1B837ADB}"/>
    <cellStyle name="20% - Accent1 3 5 6 4 4" xfId="29159" xr:uid="{86934B78-3D65-4007-AF73-81BE5107904B}"/>
    <cellStyle name="20% - Accent1 3 5 6 5" xfId="29160" xr:uid="{C3B5EEC7-DD74-4753-8672-F5BCA9E968E7}"/>
    <cellStyle name="20% - Accent1 3 5 6 5 2" xfId="29161" xr:uid="{C324CE3E-C1B9-4DEC-AA99-4F637363171D}"/>
    <cellStyle name="20% - Accent1 3 5 6 5 2 2" xfId="29162" xr:uid="{D0FDD4E9-452E-4F50-9482-09DB5C4FABC9}"/>
    <cellStyle name="20% - Accent1 3 5 6 5 2 2 2" xfId="29163" xr:uid="{61EAC30A-46C0-4B6A-82EB-EF5D7A17BABC}"/>
    <cellStyle name="20% - Accent1 3 5 6 5 2 3" xfId="29164" xr:uid="{C644D6B6-D863-4772-BCC9-0D6D49553514}"/>
    <cellStyle name="20% - Accent1 3 5 6 5 3" xfId="29165" xr:uid="{AC6E1B4A-1CB3-4A6F-9686-64BAFAF403BF}"/>
    <cellStyle name="20% - Accent1 3 5 6 5 3 2" xfId="29166" xr:uid="{64ABCEE2-79D6-4BC9-92B7-C278AA8909AD}"/>
    <cellStyle name="20% - Accent1 3 5 6 5 4" xfId="29167" xr:uid="{D8814588-264B-4978-9F69-36955696CACF}"/>
    <cellStyle name="20% - Accent1 3 5 6 6" xfId="29168" xr:uid="{C800A8B8-1474-4713-B075-318AC646EEBD}"/>
    <cellStyle name="20% - Accent1 3 5 6 6 2" xfId="29169" xr:uid="{934D91D3-3E94-4490-AE65-667AEB9216D9}"/>
    <cellStyle name="20% - Accent1 3 5 6 6 2 2" xfId="29170" xr:uid="{E44C9F06-8A59-4F48-8E4E-6A4A832372BB}"/>
    <cellStyle name="20% - Accent1 3 5 6 6 2 2 2" xfId="29171" xr:uid="{EF221AE9-C81E-4D03-B4A4-25762BBB6C14}"/>
    <cellStyle name="20% - Accent1 3 5 6 6 2 3" xfId="29172" xr:uid="{826D9D95-6070-4F3D-B37A-45E40E0C7A4B}"/>
    <cellStyle name="20% - Accent1 3 5 6 6 3" xfId="29173" xr:uid="{81BBE80C-7570-4BFA-A850-8D0FD05AE820}"/>
    <cellStyle name="20% - Accent1 3 5 6 6 3 2" xfId="29174" xr:uid="{9DCB444B-D7C5-4BCC-9638-EF24036AF2B4}"/>
    <cellStyle name="20% - Accent1 3 5 6 6 4" xfId="29175" xr:uid="{72990D77-3E81-4BE8-920B-24205EAAB74D}"/>
    <cellStyle name="20% - Accent1 3 5 6 7" xfId="29176" xr:uid="{FB5D31B5-5C17-4FEF-B1E8-C2C2A10CA7F1}"/>
    <cellStyle name="20% - Accent1 3 5 6 7 2" xfId="29177" xr:uid="{8D2A3A8E-1089-4E6C-8ED7-5CF8CCD1D41A}"/>
    <cellStyle name="20% - Accent1 3 5 6 7 2 2" xfId="29178" xr:uid="{334DE5AD-14B3-4F33-A71C-63B7D274CCAF}"/>
    <cellStyle name="20% - Accent1 3 5 6 7 3" xfId="29179" xr:uid="{DAAA97FC-4652-44C0-9FEC-0092423D465A}"/>
    <cellStyle name="20% - Accent1 3 5 6 8" xfId="29180" xr:uid="{D033D73C-8527-4D97-8871-B20F5E10EEEF}"/>
    <cellStyle name="20% - Accent1 3 5 6 8 2" xfId="29181" xr:uid="{01CFD963-1003-443F-9121-4C1C7715C448}"/>
    <cellStyle name="20% - Accent1 3 5 6 8 2 2" xfId="29182" xr:uid="{5BD13653-F9BD-4DA9-856C-0F3C4A013B44}"/>
    <cellStyle name="20% - Accent1 3 5 6 8 3" xfId="29183" xr:uid="{B67A9E22-0FD9-457F-A1AD-2BC6C26E643A}"/>
    <cellStyle name="20% - Accent1 3 5 6 9" xfId="29184" xr:uid="{B7162440-5F8B-46A3-9B22-48176B1D7AA1}"/>
    <cellStyle name="20% - Accent1 3 5 6 9 2" xfId="29185" xr:uid="{CD936266-9CFF-4718-AF60-EACC071F55C6}"/>
    <cellStyle name="20% - Accent1 3 5 7" xfId="29186" xr:uid="{B80E7A9C-D78D-4BD4-993B-24751EEAD809}"/>
    <cellStyle name="20% - Accent1 3 5 7 2" xfId="29187" xr:uid="{2CF2BEEF-8751-4A6D-BA25-9D80E99939D7}"/>
    <cellStyle name="20% - Accent1 3 5 7 2 2" xfId="29188" xr:uid="{27875BCF-C93E-4F5B-868A-2FEB2C5BDCCE}"/>
    <cellStyle name="20% - Accent1 3 5 7 2 2 2" xfId="29189" xr:uid="{1CB9934E-4151-48C3-A957-C3B5CA2C6C09}"/>
    <cellStyle name="20% - Accent1 3 5 7 2 2 2 2" xfId="29190" xr:uid="{AA08F68D-8047-46A7-ABA2-96356F1551F3}"/>
    <cellStyle name="20% - Accent1 3 5 7 2 2 3" xfId="29191" xr:uid="{3739D692-89E7-49D3-A923-01D16B8C5F1D}"/>
    <cellStyle name="20% - Accent1 3 5 7 2 3" xfId="29192" xr:uid="{2F2B2492-8D08-4793-8871-7F99DA5AC6C9}"/>
    <cellStyle name="20% - Accent1 3 5 7 2 3 2" xfId="29193" xr:uid="{C864753C-839C-4E1F-9815-8095D2D6C7C6}"/>
    <cellStyle name="20% - Accent1 3 5 7 2 4" xfId="29194" xr:uid="{8409EDD4-A3B0-4D84-BA15-EA91F662EBAC}"/>
    <cellStyle name="20% - Accent1 3 5 7 3" xfId="29195" xr:uid="{0138FD77-2371-4078-8038-CD0E15983B06}"/>
    <cellStyle name="20% - Accent1 3 5 7 3 2" xfId="29196" xr:uid="{9F92120B-2A8D-47A1-8840-CB9427C5A3AE}"/>
    <cellStyle name="20% - Accent1 3 5 7 3 2 2" xfId="29197" xr:uid="{68021540-1BF8-452C-AD53-4AF2BEFBA69A}"/>
    <cellStyle name="20% - Accent1 3 5 7 3 2 2 2" xfId="29198" xr:uid="{9C132666-B133-4478-8194-ABCC5B56A17C}"/>
    <cellStyle name="20% - Accent1 3 5 7 3 2 3" xfId="29199" xr:uid="{FA26A24A-520B-454D-B2FC-E1A2720FABDA}"/>
    <cellStyle name="20% - Accent1 3 5 7 3 3" xfId="29200" xr:uid="{4AEF68EE-AC84-4030-8156-2ABBE2385F9F}"/>
    <cellStyle name="20% - Accent1 3 5 7 3 3 2" xfId="29201" xr:uid="{C9164EEF-F679-46B2-A41D-55827787A990}"/>
    <cellStyle name="20% - Accent1 3 5 7 3 4" xfId="29202" xr:uid="{A1F8B9C5-BCA5-4B80-A8F3-14BB5E312242}"/>
    <cellStyle name="20% - Accent1 3 5 7 4" xfId="29203" xr:uid="{F0E8621B-9E6E-4BAB-8F38-C97134128885}"/>
    <cellStyle name="20% - Accent1 3 5 7 4 2" xfId="29204" xr:uid="{8C9039B9-2418-434E-931A-DFC8F003BC83}"/>
    <cellStyle name="20% - Accent1 3 5 7 4 2 2" xfId="29205" xr:uid="{40C250E0-35DD-4B60-B3BA-53B9F21B528C}"/>
    <cellStyle name="20% - Accent1 3 5 7 4 2 2 2" xfId="29206" xr:uid="{A2F2AEE5-3FD0-42A9-8541-E3C01B71E4ED}"/>
    <cellStyle name="20% - Accent1 3 5 7 4 2 3" xfId="29207" xr:uid="{191C6FF7-BF6B-458D-9DF4-FA9BB68489BD}"/>
    <cellStyle name="20% - Accent1 3 5 7 4 3" xfId="29208" xr:uid="{14D9F430-7F88-4861-899A-62C6C8A0277F}"/>
    <cellStyle name="20% - Accent1 3 5 7 4 3 2" xfId="29209" xr:uid="{27D23AE4-78D9-4CE9-9240-3A1546D3BE2E}"/>
    <cellStyle name="20% - Accent1 3 5 7 4 4" xfId="29210" xr:uid="{62179DB3-1162-45E1-9845-710D6AF25A92}"/>
    <cellStyle name="20% - Accent1 3 5 7 5" xfId="29211" xr:uid="{425CD89D-AD43-405A-9183-A53D8774628E}"/>
    <cellStyle name="20% - Accent1 3 5 7 5 2" xfId="29212" xr:uid="{23460041-9782-49DD-A5C1-53882D4EC1A4}"/>
    <cellStyle name="20% - Accent1 3 5 7 5 2 2" xfId="29213" xr:uid="{09640746-7795-46BC-8D11-C18625572B77}"/>
    <cellStyle name="20% - Accent1 3 5 7 5 3" xfId="29214" xr:uid="{A1AE49A0-EC47-4374-A084-37C4049EB340}"/>
    <cellStyle name="20% - Accent1 3 5 7 6" xfId="29215" xr:uid="{61C1405D-271F-418A-8439-7B128887DB72}"/>
    <cellStyle name="20% - Accent1 3 5 7 6 2" xfId="29216" xr:uid="{7ECE51EB-A163-4421-8980-8163C8EBFB58}"/>
    <cellStyle name="20% - Accent1 3 5 7 6 2 2" xfId="29217" xr:uid="{24DF2586-1710-4318-8349-3B1FE42D2483}"/>
    <cellStyle name="20% - Accent1 3 5 7 6 3" xfId="29218" xr:uid="{4A05EDB9-4743-4E20-9D28-F4562F1E98F6}"/>
    <cellStyle name="20% - Accent1 3 5 7 7" xfId="29219" xr:uid="{E937050B-FC80-4504-AFAF-4D8D57D83F37}"/>
    <cellStyle name="20% - Accent1 3 5 7 7 2" xfId="29220" xr:uid="{253D5E89-6BFA-481D-BEE4-2923FF30ED5E}"/>
    <cellStyle name="20% - Accent1 3 5 7 8" xfId="29221" xr:uid="{3D47040D-2F8A-4595-816C-F08FD2E4C734}"/>
    <cellStyle name="20% - Accent1 3 5 7 8 2" xfId="29222" xr:uid="{F6877C71-B02E-47F9-9876-577FB301D17A}"/>
    <cellStyle name="20% - Accent1 3 5 7 9" xfId="29223" xr:uid="{4039BB4C-CC69-4563-AB61-3ED90E9667CF}"/>
    <cellStyle name="20% - Accent1 3 5 8" xfId="29224" xr:uid="{EE597977-96FE-49C7-A96F-1A46286DF81D}"/>
    <cellStyle name="20% - Accent1 3 5 8 2" xfId="29225" xr:uid="{F41A5798-FAD5-4B9B-9B10-DF0137DB1B99}"/>
    <cellStyle name="20% - Accent1 3 5 8 2 2" xfId="29226" xr:uid="{1AF69C01-88F0-4715-899E-FEDA00E572FE}"/>
    <cellStyle name="20% - Accent1 3 5 8 2 2 2" xfId="29227" xr:uid="{902F7A1E-BB60-4339-A08B-6C4B50C0503A}"/>
    <cellStyle name="20% - Accent1 3 5 8 2 2 2 2" xfId="29228" xr:uid="{180CE61E-A4D1-44C0-B2BE-721647319DDF}"/>
    <cellStyle name="20% - Accent1 3 5 8 2 2 3" xfId="29229" xr:uid="{1784024B-A8D7-416A-8269-1C6D0F1C4390}"/>
    <cellStyle name="20% - Accent1 3 5 8 2 3" xfId="29230" xr:uid="{285DB931-708E-4A3B-9BFE-CE5B4B2152A5}"/>
    <cellStyle name="20% - Accent1 3 5 8 2 3 2" xfId="29231" xr:uid="{3E32CAD0-CD09-4C39-90D3-E79721E750E0}"/>
    <cellStyle name="20% - Accent1 3 5 8 2 4" xfId="29232" xr:uid="{7039F147-EFD3-45D3-97F2-79849D9B5791}"/>
    <cellStyle name="20% - Accent1 3 5 8 3" xfId="29233" xr:uid="{09C334A2-D8DA-4EED-A8E2-39C6B698B643}"/>
    <cellStyle name="20% - Accent1 3 5 8 3 2" xfId="29234" xr:uid="{667348FE-3E67-45BB-BC92-76C29E73264B}"/>
    <cellStyle name="20% - Accent1 3 5 8 3 2 2" xfId="29235" xr:uid="{4B09E7A7-51E3-43DC-8C66-1EFB3971783B}"/>
    <cellStyle name="20% - Accent1 3 5 8 3 2 2 2" xfId="29236" xr:uid="{D01AE028-1A76-43DC-B0AC-E0D113BF6DBE}"/>
    <cellStyle name="20% - Accent1 3 5 8 3 2 3" xfId="29237" xr:uid="{C734DAF0-8864-4A78-9A8F-C0D5BDF05778}"/>
    <cellStyle name="20% - Accent1 3 5 8 3 3" xfId="29238" xr:uid="{E3E378C0-A5D3-4E8C-A395-FEFC01A1FDD4}"/>
    <cellStyle name="20% - Accent1 3 5 8 3 3 2" xfId="29239" xr:uid="{1499B2CD-BAE2-4F96-89DD-59922AD1267D}"/>
    <cellStyle name="20% - Accent1 3 5 8 3 4" xfId="29240" xr:uid="{92B9922D-A61F-435E-9B76-5470F507CE89}"/>
    <cellStyle name="20% - Accent1 3 5 8 4" xfId="29241" xr:uid="{E5BCD115-F869-4620-8621-CB603B885FAC}"/>
    <cellStyle name="20% - Accent1 3 5 8 4 2" xfId="29242" xr:uid="{A3915C25-B67E-4D94-9649-C5C347C38CE1}"/>
    <cellStyle name="20% - Accent1 3 5 8 4 2 2" xfId="29243" xr:uid="{F60298C4-AACA-4FED-99D9-D3CDC9584375}"/>
    <cellStyle name="20% - Accent1 3 5 8 4 2 2 2" xfId="29244" xr:uid="{4FFF17E2-6271-45BC-9023-C7F1ED28A153}"/>
    <cellStyle name="20% - Accent1 3 5 8 4 2 3" xfId="29245" xr:uid="{0B752E94-6401-4AA9-98CB-27AD4F63F8E1}"/>
    <cellStyle name="20% - Accent1 3 5 8 4 3" xfId="29246" xr:uid="{3DD5E0C6-19EB-47F4-A184-45330E6BF92F}"/>
    <cellStyle name="20% - Accent1 3 5 8 4 3 2" xfId="29247" xr:uid="{01A7092B-7CE3-424D-8EB8-A85EF3C5DF63}"/>
    <cellStyle name="20% - Accent1 3 5 8 4 4" xfId="29248" xr:uid="{BEC12C87-B286-4E66-8CA1-4E0AB59194E9}"/>
    <cellStyle name="20% - Accent1 3 5 8 5" xfId="29249" xr:uid="{A72D03FE-29F7-40A8-8EF3-7DC569B53356}"/>
    <cellStyle name="20% - Accent1 3 5 8 5 2" xfId="29250" xr:uid="{7BAB9B0E-93E7-44C9-AC79-231FA07EB800}"/>
    <cellStyle name="20% - Accent1 3 5 8 5 2 2" xfId="29251" xr:uid="{885812F2-9EB9-4735-BA75-FAFCF33A7123}"/>
    <cellStyle name="20% - Accent1 3 5 8 5 3" xfId="29252" xr:uid="{4CF7F867-63A9-4D22-85D4-CD32FBDC2429}"/>
    <cellStyle name="20% - Accent1 3 5 8 6" xfId="29253" xr:uid="{CDDE03BC-217B-4532-98D2-FA768AEEBE1D}"/>
    <cellStyle name="20% - Accent1 3 5 8 6 2" xfId="29254" xr:uid="{66502DE9-E792-4DB2-91D0-4BEB5348CE6C}"/>
    <cellStyle name="20% - Accent1 3 5 8 6 2 2" xfId="29255" xr:uid="{516008EB-7ED7-4D88-9AF6-7B1831250978}"/>
    <cellStyle name="20% - Accent1 3 5 8 6 3" xfId="29256" xr:uid="{24006B13-BF7A-49E2-995D-C2D5A7D4C0E4}"/>
    <cellStyle name="20% - Accent1 3 5 8 7" xfId="29257" xr:uid="{1F228F87-8703-46BC-9A45-C3DB4698D35A}"/>
    <cellStyle name="20% - Accent1 3 5 8 7 2" xfId="29258" xr:uid="{B9C1D347-248A-46E4-8543-FCA96F431BD9}"/>
    <cellStyle name="20% - Accent1 3 5 8 8" xfId="29259" xr:uid="{F38A6DD9-FB8E-48E5-B72A-253C5497DE2F}"/>
    <cellStyle name="20% - Accent1 3 5 8 8 2" xfId="29260" xr:uid="{D96E25C9-7FAE-47C8-8953-51D3B321C5B7}"/>
    <cellStyle name="20% - Accent1 3 5 8 9" xfId="29261" xr:uid="{854B8AFC-FB25-4A36-967F-F505502A4C26}"/>
    <cellStyle name="20% - Accent1 3 5 9" xfId="29262" xr:uid="{D4EAD7BE-5680-4BA4-BE9B-32E9BD683B1F}"/>
    <cellStyle name="20% - Accent1 3 5 9 2" xfId="29263" xr:uid="{C1F2707B-A879-4A75-9CD9-6B92D36F8BB1}"/>
    <cellStyle name="20% - Accent1 3 5 9 2 2" xfId="29264" xr:uid="{F76A7371-4A95-4A5B-80D6-3B194A02F443}"/>
    <cellStyle name="20% - Accent1 3 5 9 2 2 2" xfId="29265" xr:uid="{E1ACCEA3-B344-4F98-9016-C8CE53812E5A}"/>
    <cellStyle name="20% - Accent1 3 5 9 2 3" xfId="29266" xr:uid="{2EF77AA6-BFB8-4375-8DF2-F61271C73D33}"/>
    <cellStyle name="20% - Accent1 3 5 9 3" xfId="29267" xr:uid="{7D14EB00-FE40-4CA0-88D1-BB93FAA69B95}"/>
    <cellStyle name="20% - Accent1 3 5 9 3 2" xfId="29268" xr:uid="{329208FC-C4C6-4299-A986-79B10B4271EA}"/>
    <cellStyle name="20% - Accent1 3 5 9 4" xfId="29269" xr:uid="{DEA515C5-BFBE-409E-B7F1-13F7278CC809}"/>
    <cellStyle name="20% - Accent1 3 6" xfId="29270" xr:uid="{C142726A-3527-4D2B-BE06-D3AF5F5D6760}"/>
    <cellStyle name="20% - Accent1 3 6 10" xfId="29271" xr:uid="{843F9F14-695F-42A6-8336-D58FB9416DAD}"/>
    <cellStyle name="20% - Accent1 3 6 10 2" xfId="29272" xr:uid="{DA100A4B-44DF-46FB-8CEB-A68C736AAD94}"/>
    <cellStyle name="20% - Accent1 3 6 10 2 2" xfId="29273" xr:uid="{19DBD342-70FD-4F0F-96C9-32D98CB817AD}"/>
    <cellStyle name="20% - Accent1 3 6 10 2 2 2" xfId="29274" xr:uid="{14697CD0-1188-44CD-B100-BA1E8D7BC1A2}"/>
    <cellStyle name="20% - Accent1 3 6 10 2 3" xfId="29275" xr:uid="{8324C71F-67A6-4CE3-A6AE-9DB6651327F0}"/>
    <cellStyle name="20% - Accent1 3 6 10 3" xfId="29276" xr:uid="{D891DA3A-7A81-419C-80E0-3AA40D091CD5}"/>
    <cellStyle name="20% - Accent1 3 6 10 3 2" xfId="29277" xr:uid="{DECC2FC1-C21A-4A2B-A6E9-145BD045B997}"/>
    <cellStyle name="20% - Accent1 3 6 10 4" xfId="29278" xr:uid="{DDB7C7A7-B1E8-41CA-ACD4-C2510EFD76CC}"/>
    <cellStyle name="20% - Accent1 3 6 11" xfId="29279" xr:uid="{B31146F6-817B-4C6B-BA22-CB41F847F8ED}"/>
    <cellStyle name="20% - Accent1 3 6 11 2" xfId="29280" xr:uid="{D14AF9DA-3AB8-448D-92E8-E9EE50A05CB0}"/>
    <cellStyle name="20% - Accent1 3 6 11 2 2" xfId="29281" xr:uid="{26101E6F-80B9-49E2-91C7-83C813FABE06}"/>
    <cellStyle name="20% - Accent1 3 6 11 3" xfId="29282" xr:uid="{2D9D01BD-614A-4769-B86B-292573364424}"/>
    <cellStyle name="20% - Accent1 3 6 12" xfId="29283" xr:uid="{21BB164C-3606-4B92-A922-E8675443AA49}"/>
    <cellStyle name="20% - Accent1 3 6 12 2" xfId="29284" xr:uid="{1729A014-86E0-47B9-9F94-45A2CED817F0}"/>
    <cellStyle name="20% - Accent1 3 6 12 2 2" xfId="29285" xr:uid="{904D532B-DC8F-4201-8402-C46754CF5B3E}"/>
    <cellStyle name="20% - Accent1 3 6 12 3" xfId="29286" xr:uid="{84AC1E32-44CC-4D15-89F3-B109798972F1}"/>
    <cellStyle name="20% - Accent1 3 6 13" xfId="29287" xr:uid="{2A600A10-1F58-4262-A1A4-656F50873CC9}"/>
    <cellStyle name="20% - Accent1 3 6 13 2" xfId="29288" xr:uid="{4419E8DE-F243-40CE-8898-3569952C4B59}"/>
    <cellStyle name="20% - Accent1 3 6 14" xfId="29289" xr:uid="{CE754FFA-EB48-4CFF-85A7-7A4EAD6581EE}"/>
    <cellStyle name="20% - Accent1 3 6 14 2" xfId="29290" xr:uid="{2FF2ED02-67BB-45E1-94EC-AC3D985C2AC0}"/>
    <cellStyle name="20% - Accent1 3 6 15" xfId="29291" xr:uid="{350F6F85-96E7-4631-849A-28A0A8A99297}"/>
    <cellStyle name="20% - Accent1 3 6 2" xfId="29292" xr:uid="{E4E894A9-132E-4A86-A615-F014404D183E}"/>
    <cellStyle name="20% - Accent1 3 6 2 10" xfId="29293" xr:uid="{7F75190C-244E-4580-9B0F-C9CDB328C157}"/>
    <cellStyle name="20% - Accent1 3 6 2 10 2" xfId="29294" xr:uid="{32451674-0BEC-475A-98AD-5579627B319E}"/>
    <cellStyle name="20% - Accent1 3 6 2 10 2 2" xfId="29295" xr:uid="{DAF09B93-18D2-4A25-AF5A-D80A1439DC76}"/>
    <cellStyle name="20% - Accent1 3 6 2 10 3" xfId="29296" xr:uid="{D9B133A2-2D32-450E-AE96-BACD48F58AB3}"/>
    <cellStyle name="20% - Accent1 3 6 2 11" xfId="29297" xr:uid="{27EC211F-DAE0-4777-A1E9-976B8BF47B3F}"/>
    <cellStyle name="20% - Accent1 3 6 2 11 2" xfId="29298" xr:uid="{3932EC11-33A4-4780-ABBF-5208628B3DDC}"/>
    <cellStyle name="20% - Accent1 3 6 2 11 2 2" xfId="29299" xr:uid="{0E0964D9-AE75-4452-A33C-C618B69AA17F}"/>
    <cellStyle name="20% - Accent1 3 6 2 11 3" xfId="29300" xr:uid="{21CC0676-3A10-48CA-A5D9-8383022DCD6D}"/>
    <cellStyle name="20% - Accent1 3 6 2 12" xfId="29301" xr:uid="{F1A4C78B-D24D-4122-81BE-2853468F83ED}"/>
    <cellStyle name="20% - Accent1 3 6 2 12 2" xfId="29302" xr:uid="{C69B8B78-9F39-47ED-BE12-0A224632F219}"/>
    <cellStyle name="20% - Accent1 3 6 2 13" xfId="29303" xr:uid="{FD480EF9-B3D1-40CF-A055-F6BE03FB13C7}"/>
    <cellStyle name="20% - Accent1 3 6 2 13 2" xfId="29304" xr:uid="{41278BA2-229B-4685-8FD2-1C9CF3097097}"/>
    <cellStyle name="20% - Accent1 3 6 2 14" xfId="29305" xr:uid="{D0CC64F3-DFA3-4786-A5E2-192CAA9A3B69}"/>
    <cellStyle name="20% - Accent1 3 6 2 2" xfId="29306" xr:uid="{B34D7E86-3F98-4E6D-A649-7B1A3C4AE04C}"/>
    <cellStyle name="20% - Accent1 3 6 2 2 10" xfId="29307" xr:uid="{CA522BC2-D04A-4651-86D3-B02F8E5919B4}"/>
    <cellStyle name="20% - Accent1 3 6 2 2 10 2" xfId="29308" xr:uid="{7CC006FC-9EF5-468D-95D5-CAA67CB6B4D9}"/>
    <cellStyle name="20% - Accent1 3 6 2 2 11" xfId="29309" xr:uid="{3F196D2C-83EA-48BA-898E-908191F4BF7D}"/>
    <cellStyle name="20% - Accent1 3 6 2 2 2" xfId="29310" xr:uid="{EEF21D11-53B2-469D-A85E-816F7879B534}"/>
    <cellStyle name="20% - Accent1 3 6 2 2 2 2" xfId="29311" xr:uid="{D62545B1-BC51-4A77-88BB-36E1438B33D8}"/>
    <cellStyle name="20% - Accent1 3 6 2 2 2 2 2" xfId="29312" xr:uid="{E704EC36-EE9F-45AA-AD0D-4A1DC3AD93DC}"/>
    <cellStyle name="20% - Accent1 3 6 2 2 2 2 2 2" xfId="29313" xr:uid="{4155F700-AD4F-4E0F-9000-DE93CEE5B79D}"/>
    <cellStyle name="20% - Accent1 3 6 2 2 2 2 2 2 2" xfId="29314" xr:uid="{A8E1E10D-34B0-4ED4-B92C-B2315BE520F1}"/>
    <cellStyle name="20% - Accent1 3 6 2 2 2 2 2 3" xfId="29315" xr:uid="{B21B0C59-F8E8-4FA0-8C4A-FB8CEEC31804}"/>
    <cellStyle name="20% - Accent1 3 6 2 2 2 2 3" xfId="29316" xr:uid="{CB2BA4B7-EDB5-4629-B226-BE856BC79C71}"/>
    <cellStyle name="20% - Accent1 3 6 2 2 2 2 3 2" xfId="29317" xr:uid="{DFD3C955-944C-4257-B8C9-9D05FC43179E}"/>
    <cellStyle name="20% - Accent1 3 6 2 2 2 2 4" xfId="29318" xr:uid="{DAFD923C-04FA-4F2A-874C-BFB797DA4948}"/>
    <cellStyle name="20% - Accent1 3 6 2 2 2 3" xfId="29319" xr:uid="{0FFAC0AF-B922-4C20-953B-8BF49490724A}"/>
    <cellStyle name="20% - Accent1 3 6 2 2 2 3 2" xfId="29320" xr:uid="{B6C6C13A-3951-4BC0-B502-52731ED8D80A}"/>
    <cellStyle name="20% - Accent1 3 6 2 2 2 3 2 2" xfId="29321" xr:uid="{82188CE7-CE2B-46C8-96DF-7B73A37E797A}"/>
    <cellStyle name="20% - Accent1 3 6 2 2 2 3 2 2 2" xfId="29322" xr:uid="{861D91F8-5F17-45CA-95C6-64CE0D3C9D0D}"/>
    <cellStyle name="20% - Accent1 3 6 2 2 2 3 2 3" xfId="29323" xr:uid="{F0487079-DFE9-4E18-96DA-1CBA22D2F181}"/>
    <cellStyle name="20% - Accent1 3 6 2 2 2 3 3" xfId="29324" xr:uid="{540676D7-CCBF-4E28-9B8C-7DA2E1C28D91}"/>
    <cellStyle name="20% - Accent1 3 6 2 2 2 3 3 2" xfId="29325" xr:uid="{D31C928C-F410-447A-94A3-9030495BC5F8}"/>
    <cellStyle name="20% - Accent1 3 6 2 2 2 3 4" xfId="29326" xr:uid="{FF30CBF4-97D3-4B7F-B129-32E36C185CF8}"/>
    <cellStyle name="20% - Accent1 3 6 2 2 2 4" xfId="29327" xr:uid="{C2E2D2D8-69CB-4764-ADAE-0B6F172BEBF3}"/>
    <cellStyle name="20% - Accent1 3 6 2 2 2 4 2" xfId="29328" xr:uid="{8A76EAB0-BD5F-49C5-BC8B-A37EEBE19219}"/>
    <cellStyle name="20% - Accent1 3 6 2 2 2 4 2 2" xfId="29329" xr:uid="{76C5ED0F-FA9C-4093-8AC5-4D78F3B17175}"/>
    <cellStyle name="20% - Accent1 3 6 2 2 2 4 2 2 2" xfId="29330" xr:uid="{119DF654-4B53-428E-B45E-163FAC75DA03}"/>
    <cellStyle name="20% - Accent1 3 6 2 2 2 4 2 3" xfId="29331" xr:uid="{EEA66312-FE75-48EC-B483-E15B0865FF62}"/>
    <cellStyle name="20% - Accent1 3 6 2 2 2 4 3" xfId="29332" xr:uid="{55EABFC4-B9CE-4AC2-BC38-1B3FA55B7A73}"/>
    <cellStyle name="20% - Accent1 3 6 2 2 2 4 3 2" xfId="29333" xr:uid="{6064D21D-E58B-4EC0-8012-9EF12ACA9490}"/>
    <cellStyle name="20% - Accent1 3 6 2 2 2 4 4" xfId="29334" xr:uid="{6D4A909C-C771-4FCB-AE32-947EC64C4EED}"/>
    <cellStyle name="20% - Accent1 3 6 2 2 2 5" xfId="29335" xr:uid="{A16B539A-6679-481D-BECC-27FF0551AD43}"/>
    <cellStyle name="20% - Accent1 3 6 2 2 2 5 2" xfId="29336" xr:uid="{B9D7FDFF-152B-4FDB-8A85-CB9752212190}"/>
    <cellStyle name="20% - Accent1 3 6 2 2 2 5 2 2" xfId="29337" xr:uid="{E54A0744-BC5F-4D08-9AD4-58C715EBDA63}"/>
    <cellStyle name="20% - Accent1 3 6 2 2 2 5 3" xfId="29338" xr:uid="{E4178B22-4D16-4CA7-9EF0-41CCC7D6A412}"/>
    <cellStyle name="20% - Accent1 3 6 2 2 2 6" xfId="29339" xr:uid="{05C7CC81-D48B-4962-870F-5D8C1118CB0F}"/>
    <cellStyle name="20% - Accent1 3 6 2 2 2 6 2" xfId="29340" xr:uid="{66220A82-B297-430D-9C90-5F864B9B888D}"/>
    <cellStyle name="20% - Accent1 3 6 2 2 2 6 2 2" xfId="29341" xr:uid="{CFB18167-C89E-4C34-9E94-7D6B7AC8DB29}"/>
    <cellStyle name="20% - Accent1 3 6 2 2 2 6 3" xfId="29342" xr:uid="{17A33372-C7BD-43E8-9673-23AF10CB44B3}"/>
    <cellStyle name="20% - Accent1 3 6 2 2 2 7" xfId="29343" xr:uid="{40D2A0DF-65C4-45A0-84D5-CF5BEC541A20}"/>
    <cellStyle name="20% - Accent1 3 6 2 2 2 7 2" xfId="29344" xr:uid="{E9A9F073-C6B5-4994-ACF7-52B246DB8C20}"/>
    <cellStyle name="20% - Accent1 3 6 2 2 2 8" xfId="29345" xr:uid="{AD5631D5-4107-4AA9-828D-5F4242E4F87E}"/>
    <cellStyle name="20% - Accent1 3 6 2 2 2 8 2" xfId="29346" xr:uid="{EB0DF83A-B753-4021-A2BB-2D4B2B3D87FC}"/>
    <cellStyle name="20% - Accent1 3 6 2 2 2 9" xfId="29347" xr:uid="{66569227-23DA-40D1-A820-8E88B8DA29CF}"/>
    <cellStyle name="20% - Accent1 3 6 2 2 3" xfId="29348" xr:uid="{5132C52C-F7B8-4055-BF37-D5EFE5D66BEE}"/>
    <cellStyle name="20% - Accent1 3 6 2 2 3 2" xfId="29349" xr:uid="{7895C6D3-0B6A-45A7-8A0D-9E6FD4A83433}"/>
    <cellStyle name="20% - Accent1 3 6 2 2 3 2 2" xfId="29350" xr:uid="{4B9D2ED7-CC4B-4FBA-AC0B-54E0C22EE8B6}"/>
    <cellStyle name="20% - Accent1 3 6 2 2 3 2 2 2" xfId="29351" xr:uid="{5B266428-C320-4E42-92CD-DDBE256C3C35}"/>
    <cellStyle name="20% - Accent1 3 6 2 2 3 2 2 2 2" xfId="29352" xr:uid="{487B6503-79A1-4508-9AD6-384E8DA04128}"/>
    <cellStyle name="20% - Accent1 3 6 2 2 3 2 2 3" xfId="29353" xr:uid="{02353D76-96AC-429B-A41D-8672F54A23DC}"/>
    <cellStyle name="20% - Accent1 3 6 2 2 3 2 3" xfId="29354" xr:uid="{5CC3CC6C-9D43-4D5E-BB41-75894F1B02C1}"/>
    <cellStyle name="20% - Accent1 3 6 2 2 3 2 3 2" xfId="29355" xr:uid="{E53249B5-4AD8-4BD0-B2E1-249645F44033}"/>
    <cellStyle name="20% - Accent1 3 6 2 2 3 2 4" xfId="29356" xr:uid="{2DD0B593-EFE3-490C-A048-FD9C3F3D75FC}"/>
    <cellStyle name="20% - Accent1 3 6 2 2 3 3" xfId="29357" xr:uid="{AE0AF6C5-3097-4B3C-BF47-AE17909F5B86}"/>
    <cellStyle name="20% - Accent1 3 6 2 2 3 3 2" xfId="29358" xr:uid="{BC9B5B18-2F82-4FBA-8553-AAD4F0456433}"/>
    <cellStyle name="20% - Accent1 3 6 2 2 3 3 2 2" xfId="29359" xr:uid="{1B12683C-90FB-4DEE-8379-ACAC9A86B6BE}"/>
    <cellStyle name="20% - Accent1 3 6 2 2 3 3 2 2 2" xfId="29360" xr:uid="{26A33B43-826E-48D7-BA48-35574337CDEF}"/>
    <cellStyle name="20% - Accent1 3 6 2 2 3 3 2 3" xfId="29361" xr:uid="{C702AAF4-F033-4103-A54C-1E85AFECEB0D}"/>
    <cellStyle name="20% - Accent1 3 6 2 2 3 3 3" xfId="29362" xr:uid="{16DAA2D9-46BA-498F-8243-B8D3D259B659}"/>
    <cellStyle name="20% - Accent1 3 6 2 2 3 3 3 2" xfId="29363" xr:uid="{1CD29CBC-6455-4DE2-A170-7C0FFD3E66AB}"/>
    <cellStyle name="20% - Accent1 3 6 2 2 3 3 4" xfId="29364" xr:uid="{E819ACA6-CECA-44A6-BBB3-63BF3A90C768}"/>
    <cellStyle name="20% - Accent1 3 6 2 2 3 4" xfId="29365" xr:uid="{A28303A7-4F61-431C-84FC-489BAB69591C}"/>
    <cellStyle name="20% - Accent1 3 6 2 2 3 4 2" xfId="29366" xr:uid="{68417BE9-D902-47E5-861B-56B77731AA3A}"/>
    <cellStyle name="20% - Accent1 3 6 2 2 3 4 2 2" xfId="29367" xr:uid="{88A0FA9C-6A78-4261-B68F-F7E4DD00091B}"/>
    <cellStyle name="20% - Accent1 3 6 2 2 3 4 2 2 2" xfId="29368" xr:uid="{D0527485-97DC-45F6-8CF7-090D01F20BDE}"/>
    <cellStyle name="20% - Accent1 3 6 2 2 3 4 2 3" xfId="29369" xr:uid="{3D54C2EA-B219-4BDB-B0B2-739893FCC0FF}"/>
    <cellStyle name="20% - Accent1 3 6 2 2 3 4 3" xfId="29370" xr:uid="{2680C099-5B81-4862-A1B7-6749DCCA69D2}"/>
    <cellStyle name="20% - Accent1 3 6 2 2 3 4 3 2" xfId="29371" xr:uid="{306920A4-3487-4B3F-B7D2-4738A418A597}"/>
    <cellStyle name="20% - Accent1 3 6 2 2 3 4 4" xfId="29372" xr:uid="{E754C739-D92E-49A0-9112-0761F8E3F2B4}"/>
    <cellStyle name="20% - Accent1 3 6 2 2 3 5" xfId="29373" xr:uid="{3452B1C2-E4D5-4F43-8FEF-5D0DB9F5FCAF}"/>
    <cellStyle name="20% - Accent1 3 6 2 2 3 5 2" xfId="29374" xr:uid="{02ED8D50-00CC-42AF-99BF-FEA3082C4E8B}"/>
    <cellStyle name="20% - Accent1 3 6 2 2 3 5 2 2" xfId="29375" xr:uid="{005238FB-3A27-4EFE-89A2-4187C45E3DBC}"/>
    <cellStyle name="20% - Accent1 3 6 2 2 3 5 3" xfId="29376" xr:uid="{C9ACBF94-E7FA-4727-BC15-74430E7ED7B1}"/>
    <cellStyle name="20% - Accent1 3 6 2 2 3 6" xfId="29377" xr:uid="{50C4ABBF-FD05-4392-A28A-47293EDCF527}"/>
    <cellStyle name="20% - Accent1 3 6 2 2 3 6 2" xfId="29378" xr:uid="{C1374C89-1F76-45E6-8CEE-68FBDDCD78DC}"/>
    <cellStyle name="20% - Accent1 3 6 2 2 3 6 2 2" xfId="29379" xr:uid="{627498B3-39F2-4CA3-A988-DEB5C97F087C}"/>
    <cellStyle name="20% - Accent1 3 6 2 2 3 6 3" xfId="29380" xr:uid="{20AA9DE2-A84F-4E76-B652-0CE0CADE4603}"/>
    <cellStyle name="20% - Accent1 3 6 2 2 3 7" xfId="29381" xr:uid="{B933C5F8-8A02-47DE-ABA1-E1F382E41EC6}"/>
    <cellStyle name="20% - Accent1 3 6 2 2 3 7 2" xfId="29382" xr:uid="{9B64B1DD-EC68-4D00-A428-0D6E56BE94F4}"/>
    <cellStyle name="20% - Accent1 3 6 2 2 3 8" xfId="29383" xr:uid="{C7303BB9-D983-4354-AACE-2DA2F5AAA907}"/>
    <cellStyle name="20% - Accent1 3 6 2 2 3 8 2" xfId="29384" xr:uid="{3774F71E-AF80-4AD8-AEB8-81E903E96444}"/>
    <cellStyle name="20% - Accent1 3 6 2 2 3 9" xfId="29385" xr:uid="{6BF15BB3-EE8D-416D-A149-AE7C74C66836}"/>
    <cellStyle name="20% - Accent1 3 6 2 2 4" xfId="29386" xr:uid="{C0BEB8A7-2524-4659-BA3D-09928390B002}"/>
    <cellStyle name="20% - Accent1 3 6 2 2 4 2" xfId="29387" xr:uid="{FA1307CD-D874-42F9-92C7-DCD21401E11F}"/>
    <cellStyle name="20% - Accent1 3 6 2 2 4 2 2" xfId="29388" xr:uid="{82AE5953-987D-4292-B176-A05030174890}"/>
    <cellStyle name="20% - Accent1 3 6 2 2 4 2 2 2" xfId="29389" xr:uid="{41C48D2D-C396-4212-AA22-B0BA6B3EF31C}"/>
    <cellStyle name="20% - Accent1 3 6 2 2 4 2 3" xfId="29390" xr:uid="{896245DB-1265-444B-9AC2-E6C92394C348}"/>
    <cellStyle name="20% - Accent1 3 6 2 2 4 3" xfId="29391" xr:uid="{61B146C4-0853-4D10-B1CF-561E42C6312F}"/>
    <cellStyle name="20% - Accent1 3 6 2 2 4 3 2" xfId="29392" xr:uid="{91ACF506-9AE4-4673-8A0D-A8773CC78DA9}"/>
    <cellStyle name="20% - Accent1 3 6 2 2 4 4" xfId="29393" xr:uid="{1777EF8F-925E-4794-8D7B-70BA7C201F68}"/>
    <cellStyle name="20% - Accent1 3 6 2 2 5" xfId="29394" xr:uid="{D6539BA0-EA17-4283-93A3-98E1D73F157D}"/>
    <cellStyle name="20% - Accent1 3 6 2 2 5 2" xfId="29395" xr:uid="{A67862B1-B9F5-4FC2-B2BE-9B670D3D5E2D}"/>
    <cellStyle name="20% - Accent1 3 6 2 2 5 2 2" xfId="29396" xr:uid="{F6A422A8-FB14-4071-9BBB-D99AE3CFC418}"/>
    <cellStyle name="20% - Accent1 3 6 2 2 5 2 2 2" xfId="29397" xr:uid="{B8D4988C-5F16-41DC-9008-6FAA213D9045}"/>
    <cellStyle name="20% - Accent1 3 6 2 2 5 2 3" xfId="29398" xr:uid="{24545CD1-79F5-40C7-8415-0B997E17821B}"/>
    <cellStyle name="20% - Accent1 3 6 2 2 5 3" xfId="29399" xr:uid="{59DB0016-F0B6-4492-8BA6-719055576DB4}"/>
    <cellStyle name="20% - Accent1 3 6 2 2 5 3 2" xfId="29400" xr:uid="{317CE582-0023-48DB-AEA3-2EFA7ACBD05C}"/>
    <cellStyle name="20% - Accent1 3 6 2 2 5 4" xfId="29401" xr:uid="{8765DC79-B7CF-49A7-B1AA-2183FA9736F4}"/>
    <cellStyle name="20% - Accent1 3 6 2 2 6" xfId="29402" xr:uid="{4C66F757-0ED7-46DA-A825-E4D58E726FFA}"/>
    <cellStyle name="20% - Accent1 3 6 2 2 6 2" xfId="29403" xr:uid="{EAA17617-1F56-4A32-A1E1-288B4A6E869A}"/>
    <cellStyle name="20% - Accent1 3 6 2 2 6 2 2" xfId="29404" xr:uid="{BDD21AEA-6727-4981-9F58-AE0101218929}"/>
    <cellStyle name="20% - Accent1 3 6 2 2 6 2 2 2" xfId="29405" xr:uid="{843884C3-07BE-40C1-A970-3555262DF76B}"/>
    <cellStyle name="20% - Accent1 3 6 2 2 6 2 3" xfId="29406" xr:uid="{703A88E0-1ADA-48FA-8A6C-D6B8A104510F}"/>
    <cellStyle name="20% - Accent1 3 6 2 2 6 3" xfId="29407" xr:uid="{90E0C03A-DA81-4512-9973-9ED068259C3E}"/>
    <cellStyle name="20% - Accent1 3 6 2 2 6 3 2" xfId="29408" xr:uid="{23F0C63F-5329-4B1F-87DD-88A029B399DD}"/>
    <cellStyle name="20% - Accent1 3 6 2 2 6 4" xfId="29409" xr:uid="{236AFDFA-5A3B-4FB0-985C-8EE4594D5758}"/>
    <cellStyle name="20% - Accent1 3 6 2 2 7" xfId="29410" xr:uid="{3435B665-5423-4CF3-BF16-66A65F622F3A}"/>
    <cellStyle name="20% - Accent1 3 6 2 2 7 2" xfId="29411" xr:uid="{32CC63B9-085B-4C8E-B0BD-3320CE8402F7}"/>
    <cellStyle name="20% - Accent1 3 6 2 2 7 2 2" xfId="29412" xr:uid="{710E8F7A-D4F2-4CE0-980F-C3DC1E7DE74D}"/>
    <cellStyle name="20% - Accent1 3 6 2 2 7 3" xfId="29413" xr:uid="{0C3DE965-5C1B-4769-85DD-C46B4FFF69A1}"/>
    <cellStyle name="20% - Accent1 3 6 2 2 8" xfId="29414" xr:uid="{DC43F74D-C4F6-42D8-802C-0AEF71112E43}"/>
    <cellStyle name="20% - Accent1 3 6 2 2 8 2" xfId="29415" xr:uid="{1B147699-D6E8-4EE8-B446-2F3B7E67087C}"/>
    <cellStyle name="20% - Accent1 3 6 2 2 8 2 2" xfId="29416" xr:uid="{25C9611B-F47C-43D2-80EB-DA65BCC5B4E5}"/>
    <cellStyle name="20% - Accent1 3 6 2 2 8 3" xfId="29417" xr:uid="{6A70D8F8-C876-485C-9907-CC80B76B665F}"/>
    <cellStyle name="20% - Accent1 3 6 2 2 9" xfId="29418" xr:uid="{206E3EA7-BB16-4EF0-AC2F-976C8FD02642}"/>
    <cellStyle name="20% - Accent1 3 6 2 2 9 2" xfId="29419" xr:uid="{44B44109-20E4-4489-B4FF-285AD7163B30}"/>
    <cellStyle name="20% - Accent1 3 6 2 3" xfId="29420" xr:uid="{297BD2F1-FBE7-4948-A9F4-6FF8E7B270BE}"/>
    <cellStyle name="20% - Accent1 3 6 2 3 10" xfId="29421" xr:uid="{695C095D-8AC8-4D78-8AAC-D5BCE09ED929}"/>
    <cellStyle name="20% - Accent1 3 6 2 3 10 2" xfId="29422" xr:uid="{6057D555-CC0B-490E-93ED-501EC6F72392}"/>
    <cellStyle name="20% - Accent1 3 6 2 3 11" xfId="29423" xr:uid="{EC42B452-840F-41B5-9CCA-9F4178E41DC7}"/>
    <cellStyle name="20% - Accent1 3 6 2 3 2" xfId="29424" xr:uid="{2E41AA06-E168-4958-B72E-F8697AF36773}"/>
    <cellStyle name="20% - Accent1 3 6 2 3 2 2" xfId="29425" xr:uid="{3AE3B8A3-A31F-46AD-827E-10559C02A0FA}"/>
    <cellStyle name="20% - Accent1 3 6 2 3 2 2 2" xfId="29426" xr:uid="{42C3A4DE-8C93-42D3-9D80-FC58CAD86661}"/>
    <cellStyle name="20% - Accent1 3 6 2 3 2 2 2 2" xfId="29427" xr:uid="{1E65EBEA-41B8-4B9D-A8E8-82E5E3F9A0F0}"/>
    <cellStyle name="20% - Accent1 3 6 2 3 2 2 2 2 2" xfId="29428" xr:uid="{3823B069-38F8-4A15-833E-BBACA0E1E4C3}"/>
    <cellStyle name="20% - Accent1 3 6 2 3 2 2 2 3" xfId="29429" xr:uid="{89047781-3A9A-4470-8B64-DC1FE3DAE648}"/>
    <cellStyle name="20% - Accent1 3 6 2 3 2 2 3" xfId="29430" xr:uid="{7BE0E91C-18F3-47BA-AD83-05242BCD52E7}"/>
    <cellStyle name="20% - Accent1 3 6 2 3 2 2 3 2" xfId="29431" xr:uid="{05F21A3C-66D2-456E-96EB-A43B48724BAA}"/>
    <cellStyle name="20% - Accent1 3 6 2 3 2 2 4" xfId="29432" xr:uid="{FBB1DDAB-CF98-483A-AA84-0F8ECCF01026}"/>
    <cellStyle name="20% - Accent1 3 6 2 3 2 3" xfId="29433" xr:uid="{EAD711FF-8DEF-4ADE-9583-01A5B4BF63FE}"/>
    <cellStyle name="20% - Accent1 3 6 2 3 2 3 2" xfId="29434" xr:uid="{88B7DFE6-3ECE-4D6C-A50D-5E11A9E70FA0}"/>
    <cellStyle name="20% - Accent1 3 6 2 3 2 3 2 2" xfId="29435" xr:uid="{2691DE85-80AD-46D7-A220-6AB159D83E19}"/>
    <cellStyle name="20% - Accent1 3 6 2 3 2 3 2 2 2" xfId="29436" xr:uid="{F4309284-A0D4-4734-BE89-4A5E938E70FD}"/>
    <cellStyle name="20% - Accent1 3 6 2 3 2 3 2 3" xfId="29437" xr:uid="{338DC18E-514B-4E6A-B414-8B43B37CCDAE}"/>
    <cellStyle name="20% - Accent1 3 6 2 3 2 3 3" xfId="29438" xr:uid="{6EABBABA-F002-4ECD-A308-40EB67632B14}"/>
    <cellStyle name="20% - Accent1 3 6 2 3 2 3 3 2" xfId="29439" xr:uid="{E0D021DA-7A8B-4B25-BB85-D4BF5AF4562E}"/>
    <cellStyle name="20% - Accent1 3 6 2 3 2 3 4" xfId="29440" xr:uid="{587ABE3F-BA32-4C01-A564-B994C37867B4}"/>
    <cellStyle name="20% - Accent1 3 6 2 3 2 4" xfId="29441" xr:uid="{69D0C0B3-98DB-48B1-A2FB-5C267ABCD85D}"/>
    <cellStyle name="20% - Accent1 3 6 2 3 2 4 2" xfId="29442" xr:uid="{078750CE-4F4A-4AFF-9F2A-C76A0B15511B}"/>
    <cellStyle name="20% - Accent1 3 6 2 3 2 4 2 2" xfId="29443" xr:uid="{B567E698-C683-4D21-9158-5613ED77175C}"/>
    <cellStyle name="20% - Accent1 3 6 2 3 2 4 2 2 2" xfId="29444" xr:uid="{71B9262D-11AB-4D55-9581-2C2DAC4DEC96}"/>
    <cellStyle name="20% - Accent1 3 6 2 3 2 4 2 3" xfId="29445" xr:uid="{375CA2CC-F586-44A9-9747-D16897C15D25}"/>
    <cellStyle name="20% - Accent1 3 6 2 3 2 4 3" xfId="29446" xr:uid="{EEF97DD5-A552-4799-911F-76F492DC41D6}"/>
    <cellStyle name="20% - Accent1 3 6 2 3 2 4 3 2" xfId="29447" xr:uid="{17A16AB1-E4B6-4658-8470-C4D1EA3938EB}"/>
    <cellStyle name="20% - Accent1 3 6 2 3 2 4 4" xfId="29448" xr:uid="{58AE060D-6AB6-439D-B491-CA8AF9B80C5A}"/>
    <cellStyle name="20% - Accent1 3 6 2 3 2 5" xfId="29449" xr:uid="{4855CC22-372B-4748-83EF-754AFD0F23FE}"/>
    <cellStyle name="20% - Accent1 3 6 2 3 2 5 2" xfId="29450" xr:uid="{7B73869C-8E62-4480-ADB4-56D4D24159BA}"/>
    <cellStyle name="20% - Accent1 3 6 2 3 2 5 2 2" xfId="29451" xr:uid="{F5947EC2-65C7-4AFD-81AA-F6AF1447614C}"/>
    <cellStyle name="20% - Accent1 3 6 2 3 2 5 3" xfId="29452" xr:uid="{9D34D386-AD81-4D9F-9BD1-4BCE598876FC}"/>
    <cellStyle name="20% - Accent1 3 6 2 3 2 6" xfId="29453" xr:uid="{60B3A771-B380-4D24-A94E-AE9BD2966461}"/>
    <cellStyle name="20% - Accent1 3 6 2 3 2 6 2" xfId="29454" xr:uid="{FD7B308D-C5A9-4830-9143-68E4A20545DB}"/>
    <cellStyle name="20% - Accent1 3 6 2 3 2 6 2 2" xfId="29455" xr:uid="{660C80F0-BF88-49B7-ACB1-D0D8CA43B2B7}"/>
    <cellStyle name="20% - Accent1 3 6 2 3 2 6 3" xfId="29456" xr:uid="{4C3DD708-EB4E-4D9D-A086-A36CD829CABA}"/>
    <cellStyle name="20% - Accent1 3 6 2 3 2 7" xfId="29457" xr:uid="{4630CBE7-D1A8-42A7-8AAE-6532C98164A6}"/>
    <cellStyle name="20% - Accent1 3 6 2 3 2 7 2" xfId="29458" xr:uid="{9D193897-E430-4716-98EC-0610578EF9A9}"/>
    <cellStyle name="20% - Accent1 3 6 2 3 2 8" xfId="29459" xr:uid="{7F50D886-3F48-41DF-A150-B2398CFE41B0}"/>
    <cellStyle name="20% - Accent1 3 6 2 3 2 8 2" xfId="29460" xr:uid="{A9CF8D5B-6E01-4BF8-BB90-822BCFFA30AB}"/>
    <cellStyle name="20% - Accent1 3 6 2 3 2 9" xfId="29461" xr:uid="{3F8D59DB-9B86-401F-9BF8-89D0ADFB9D51}"/>
    <cellStyle name="20% - Accent1 3 6 2 3 3" xfId="29462" xr:uid="{465A046A-ADA1-41F3-9AF7-378F0B4EBFEF}"/>
    <cellStyle name="20% - Accent1 3 6 2 3 3 2" xfId="29463" xr:uid="{D80D5642-002F-4FAD-AE10-B7DF21E6385D}"/>
    <cellStyle name="20% - Accent1 3 6 2 3 3 2 2" xfId="29464" xr:uid="{181558C5-D977-4C39-9F35-03E251E2E3FD}"/>
    <cellStyle name="20% - Accent1 3 6 2 3 3 2 2 2" xfId="29465" xr:uid="{DB0BB2B5-29D2-4130-9A4E-B1EDD7E25932}"/>
    <cellStyle name="20% - Accent1 3 6 2 3 3 2 2 2 2" xfId="29466" xr:uid="{060886A6-C600-4BF9-9CAB-469482DF802E}"/>
    <cellStyle name="20% - Accent1 3 6 2 3 3 2 2 3" xfId="29467" xr:uid="{1617D8E0-51B8-49AA-9E70-71D3DB6C850A}"/>
    <cellStyle name="20% - Accent1 3 6 2 3 3 2 3" xfId="29468" xr:uid="{800AB50E-9731-438F-99D7-A76053E0EB17}"/>
    <cellStyle name="20% - Accent1 3 6 2 3 3 2 3 2" xfId="29469" xr:uid="{B9EDEAF0-8046-420A-B079-AAFB939CA525}"/>
    <cellStyle name="20% - Accent1 3 6 2 3 3 2 4" xfId="29470" xr:uid="{9BB1CC53-F291-4204-811E-81DD07F3C114}"/>
    <cellStyle name="20% - Accent1 3 6 2 3 3 3" xfId="29471" xr:uid="{4FC49579-4B8B-4800-88A4-376C75C155C9}"/>
    <cellStyle name="20% - Accent1 3 6 2 3 3 3 2" xfId="29472" xr:uid="{2BD35511-99A2-4AAD-AB74-1C2D92432B61}"/>
    <cellStyle name="20% - Accent1 3 6 2 3 3 3 2 2" xfId="29473" xr:uid="{0B3BBACC-C9F1-4D95-BD56-428DBDC62ECF}"/>
    <cellStyle name="20% - Accent1 3 6 2 3 3 3 2 2 2" xfId="29474" xr:uid="{BF3B9555-7322-4A32-9B65-4C5C83C07591}"/>
    <cellStyle name="20% - Accent1 3 6 2 3 3 3 2 3" xfId="29475" xr:uid="{FB07786C-3A8A-4F7C-A67A-7D0A404CA288}"/>
    <cellStyle name="20% - Accent1 3 6 2 3 3 3 3" xfId="29476" xr:uid="{FF6BB8D6-2E55-475B-9E0B-783BC89C0891}"/>
    <cellStyle name="20% - Accent1 3 6 2 3 3 3 3 2" xfId="29477" xr:uid="{1EEFDB38-4B20-4391-8819-8C72C3409EE7}"/>
    <cellStyle name="20% - Accent1 3 6 2 3 3 3 4" xfId="29478" xr:uid="{FB978172-DE33-452B-9114-A1F58470580B}"/>
    <cellStyle name="20% - Accent1 3 6 2 3 3 4" xfId="29479" xr:uid="{57149149-22F1-4791-9605-5D71A5E946D9}"/>
    <cellStyle name="20% - Accent1 3 6 2 3 3 4 2" xfId="29480" xr:uid="{37505963-AB88-48A3-A2D2-059FD70F0AB9}"/>
    <cellStyle name="20% - Accent1 3 6 2 3 3 4 2 2" xfId="29481" xr:uid="{D0030163-B63F-4323-89C7-62BD48E8EC1C}"/>
    <cellStyle name="20% - Accent1 3 6 2 3 3 4 2 2 2" xfId="29482" xr:uid="{F8390E98-6D3A-4C69-B3FE-E73F9E97B5AC}"/>
    <cellStyle name="20% - Accent1 3 6 2 3 3 4 2 3" xfId="29483" xr:uid="{75A150F7-9815-44B5-AC29-550BAD7A9296}"/>
    <cellStyle name="20% - Accent1 3 6 2 3 3 4 3" xfId="29484" xr:uid="{34F085D6-9B7A-43FA-9054-4842AD398C66}"/>
    <cellStyle name="20% - Accent1 3 6 2 3 3 4 3 2" xfId="29485" xr:uid="{229DFFE4-79F1-4237-AE9F-EA44FFFE033D}"/>
    <cellStyle name="20% - Accent1 3 6 2 3 3 4 4" xfId="29486" xr:uid="{98BE7F04-C8B4-4F51-9839-248979911F0C}"/>
    <cellStyle name="20% - Accent1 3 6 2 3 3 5" xfId="29487" xr:uid="{B8CFF1DE-FA03-43B7-91AA-82E384247BEE}"/>
    <cellStyle name="20% - Accent1 3 6 2 3 3 5 2" xfId="29488" xr:uid="{A1EB32EC-C6E1-4637-943F-C27D7587B5D3}"/>
    <cellStyle name="20% - Accent1 3 6 2 3 3 5 2 2" xfId="29489" xr:uid="{DC6BD265-DCE2-4E51-9B4D-8D22CBBC563B}"/>
    <cellStyle name="20% - Accent1 3 6 2 3 3 5 3" xfId="29490" xr:uid="{43566764-E9B8-4D2F-B742-B30CA291A226}"/>
    <cellStyle name="20% - Accent1 3 6 2 3 3 6" xfId="29491" xr:uid="{B818E5BD-14F6-42B9-8E77-4CA717587507}"/>
    <cellStyle name="20% - Accent1 3 6 2 3 3 6 2" xfId="29492" xr:uid="{89C57EBE-313C-49C7-A88F-A21FA0318AD5}"/>
    <cellStyle name="20% - Accent1 3 6 2 3 3 6 2 2" xfId="29493" xr:uid="{FE5C3E93-BCA0-4854-A0B0-0AAF3C3C7AA7}"/>
    <cellStyle name="20% - Accent1 3 6 2 3 3 6 3" xfId="29494" xr:uid="{4C0681C6-F7BA-4EF5-AB55-7EE8B32F437C}"/>
    <cellStyle name="20% - Accent1 3 6 2 3 3 7" xfId="29495" xr:uid="{85A2EE47-956A-482E-882B-CF2B8123F496}"/>
    <cellStyle name="20% - Accent1 3 6 2 3 3 7 2" xfId="29496" xr:uid="{E05FEA6B-E24E-43A9-9068-9B1216A28339}"/>
    <cellStyle name="20% - Accent1 3 6 2 3 3 8" xfId="29497" xr:uid="{0295C9A1-6A6B-47A8-B4F1-B6D7E2668F2D}"/>
    <cellStyle name="20% - Accent1 3 6 2 3 3 8 2" xfId="29498" xr:uid="{FCFE28FF-E759-47F9-B460-377F1EDFD012}"/>
    <cellStyle name="20% - Accent1 3 6 2 3 3 9" xfId="29499" xr:uid="{F0CC5F68-19C7-45AA-A746-3ACBF4BF28CC}"/>
    <cellStyle name="20% - Accent1 3 6 2 3 4" xfId="29500" xr:uid="{86B3E128-57E8-46FC-9EC3-B6675AD1D524}"/>
    <cellStyle name="20% - Accent1 3 6 2 3 4 2" xfId="29501" xr:uid="{61E62D62-2B64-4D89-B37F-A8C2544F9C6B}"/>
    <cellStyle name="20% - Accent1 3 6 2 3 4 2 2" xfId="29502" xr:uid="{9ED34FFC-AA9E-4944-87BB-F45615EE1F3C}"/>
    <cellStyle name="20% - Accent1 3 6 2 3 4 2 2 2" xfId="29503" xr:uid="{20A54347-A2B5-4E62-BA80-FE70882B8997}"/>
    <cellStyle name="20% - Accent1 3 6 2 3 4 2 3" xfId="29504" xr:uid="{3E6033CC-2E41-4988-A423-BB6199D12F73}"/>
    <cellStyle name="20% - Accent1 3 6 2 3 4 3" xfId="29505" xr:uid="{F8B395DD-7B6A-4B6E-B463-92ED715303BF}"/>
    <cellStyle name="20% - Accent1 3 6 2 3 4 3 2" xfId="29506" xr:uid="{784A56EB-A636-4E89-875D-B6D6665038B5}"/>
    <cellStyle name="20% - Accent1 3 6 2 3 4 4" xfId="29507" xr:uid="{2216EEF5-DB31-49EE-9A04-D99E55B5CF00}"/>
    <cellStyle name="20% - Accent1 3 6 2 3 5" xfId="29508" xr:uid="{8B565B83-E4F5-4E38-AD6A-AB4C5DFB7ADA}"/>
    <cellStyle name="20% - Accent1 3 6 2 3 5 2" xfId="29509" xr:uid="{8594878D-FE1B-432F-A50E-8315E0AB2FA1}"/>
    <cellStyle name="20% - Accent1 3 6 2 3 5 2 2" xfId="29510" xr:uid="{D2C37F42-AF46-4091-AAE4-D973DC8C2941}"/>
    <cellStyle name="20% - Accent1 3 6 2 3 5 2 2 2" xfId="29511" xr:uid="{0972F6EB-C70D-4DEC-80A1-7A71432E033E}"/>
    <cellStyle name="20% - Accent1 3 6 2 3 5 2 3" xfId="29512" xr:uid="{10C29BA8-636B-44EB-B90F-703B34EDF3F0}"/>
    <cellStyle name="20% - Accent1 3 6 2 3 5 3" xfId="29513" xr:uid="{7B56D85B-C543-4163-A403-298EC48EEE9C}"/>
    <cellStyle name="20% - Accent1 3 6 2 3 5 3 2" xfId="29514" xr:uid="{47B4D2EC-008A-4949-BDDE-B6EE04CEE96A}"/>
    <cellStyle name="20% - Accent1 3 6 2 3 5 4" xfId="29515" xr:uid="{E19A1A7C-0C9E-490A-AD5E-A751F096B48C}"/>
    <cellStyle name="20% - Accent1 3 6 2 3 6" xfId="29516" xr:uid="{F7F2EB69-1C15-4D16-A817-9A1EBEEA2646}"/>
    <cellStyle name="20% - Accent1 3 6 2 3 6 2" xfId="29517" xr:uid="{7B62D6CC-8B09-4265-A6BF-4A786BE0B69F}"/>
    <cellStyle name="20% - Accent1 3 6 2 3 6 2 2" xfId="29518" xr:uid="{8C938471-0E5E-485D-8A11-05747F71B51A}"/>
    <cellStyle name="20% - Accent1 3 6 2 3 6 2 2 2" xfId="29519" xr:uid="{9B24A6F1-BF07-452E-9CBA-1FC7F77669A0}"/>
    <cellStyle name="20% - Accent1 3 6 2 3 6 2 3" xfId="29520" xr:uid="{9D8BBD6F-F492-4100-9535-ACF1AFBBE1C1}"/>
    <cellStyle name="20% - Accent1 3 6 2 3 6 3" xfId="29521" xr:uid="{8633D5D8-739F-4172-A0CA-0CFFA26590C5}"/>
    <cellStyle name="20% - Accent1 3 6 2 3 6 3 2" xfId="29522" xr:uid="{C3EB4A61-4182-4073-8BB7-48669D71B74D}"/>
    <cellStyle name="20% - Accent1 3 6 2 3 6 4" xfId="29523" xr:uid="{89639DE2-BB51-4D98-B50B-7FC7EDCE412D}"/>
    <cellStyle name="20% - Accent1 3 6 2 3 7" xfId="29524" xr:uid="{176A691E-2DBC-4A66-9744-CDDBACD09BAC}"/>
    <cellStyle name="20% - Accent1 3 6 2 3 7 2" xfId="29525" xr:uid="{673FF8C8-12A3-4F84-AE33-EF334D9D1215}"/>
    <cellStyle name="20% - Accent1 3 6 2 3 7 2 2" xfId="29526" xr:uid="{D08D0A04-EAB1-49CC-949A-29A4250FCB41}"/>
    <cellStyle name="20% - Accent1 3 6 2 3 7 3" xfId="29527" xr:uid="{3D23B71B-1044-45BE-93D8-EDDACD9634DD}"/>
    <cellStyle name="20% - Accent1 3 6 2 3 8" xfId="29528" xr:uid="{5603E286-7B80-47BE-9C63-FE034FEDD391}"/>
    <cellStyle name="20% - Accent1 3 6 2 3 8 2" xfId="29529" xr:uid="{9C27F60E-B984-4172-A179-058A48421B4D}"/>
    <cellStyle name="20% - Accent1 3 6 2 3 8 2 2" xfId="29530" xr:uid="{04E0407F-0914-40D0-A3E7-DB1646C95E0C}"/>
    <cellStyle name="20% - Accent1 3 6 2 3 8 3" xfId="29531" xr:uid="{28CBBC85-5C31-492E-A311-D613BB79A637}"/>
    <cellStyle name="20% - Accent1 3 6 2 3 9" xfId="29532" xr:uid="{819E53F8-3615-41B9-8913-FE25B84EDAC0}"/>
    <cellStyle name="20% - Accent1 3 6 2 3 9 2" xfId="29533" xr:uid="{79C1ED01-A7AD-41C5-B261-B8C01EE1A451}"/>
    <cellStyle name="20% - Accent1 3 6 2 4" xfId="29534" xr:uid="{C449996F-EF2F-45A9-87CA-13993F2DB658}"/>
    <cellStyle name="20% - Accent1 3 6 2 4 10" xfId="29535" xr:uid="{97429CE2-CC57-4116-B98B-90DB910176D6}"/>
    <cellStyle name="20% - Accent1 3 6 2 4 10 2" xfId="29536" xr:uid="{DA1F66AC-91B4-4755-9BCE-E6BF88EF7DC0}"/>
    <cellStyle name="20% - Accent1 3 6 2 4 11" xfId="29537" xr:uid="{A6F2654D-62A2-4AF9-8994-4045770531BE}"/>
    <cellStyle name="20% - Accent1 3 6 2 4 2" xfId="29538" xr:uid="{7275D922-B618-44D9-9138-F0B87B98D947}"/>
    <cellStyle name="20% - Accent1 3 6 2 4 2 2" xfId="29539" xr:uid="{277A3183-29BE-4247-A9D2-C68267127424}"/>
    <cellStyle name="20% - Accent1 3 6 2 4 2 2 2" xfId="29540" xr:uid="{E56FB802-9D24-48C6-AC9A-7183F37021DE}"/>
    <cellStyle name="20% - Accent1 3 6 2 4 2 2 2 2" xfId="29541" xr:uid="{A5B29B47-C7AB-4879-AA29-C9B329361C95}"/>
    <cellStyle name="20% - Accent1 3 6 2 4 2 2 2 2 2" xfId="29542" xr:uid="{B03CA1BE-3642-4760-912F-458445C269A6}"/>
    <cellStyle name="20% - Accent1 3 6 2 4 2 2 2 3" xfId="29543" xr:uid="{97CAE0B2-11FF-48C2-8F0C-9EBD3D83EC76}"/>
    <cellStyle name="20% - Accent1 3 6 2 4 2 2 3" xfId="29544" xr:uid="{1665D5CA-0CC7-4515-84CC-A816D1B9FB97}"/>
    <cellStyle name="20% - Accent1 3 6 2 4 2 2 3 2" xfId="29545" xr:uid="{ED28B9BD-5929-41D7-8217-5C5F6DF76823}"/>
    <cellStyle name="20% - Accent1 3 6 2 4 2 2 4" xfId="29546" xr:uid="{8824C1C2-AD4C-48C4-8EA6-4AAF7FBC5DCA}"/>
    <cellStyle name="20% - Accent1 3 6 2 4 2 3" xfId="29547" xr:uid="{D95AD8FC-DB29-4EAE-A9DC-B8C93F551CD1}"/>
    <cellStyle name="20% - Accent1 3 6 2 4 2 3 2" xfId="29548" xr:uid="{1DA40B08-3B65-4198-B71C-0A5715A80BB6}"/>
    <cellStyle name="20% - Accent1 3 6 2 4 2 3 2 2" xfId="29549" xr:uid="{18678FAA-269E-4BC9-B15C-CF9492FC1338}"/>
    <cellStyle name="20% - Accent1 3 6 2 4 2 3 2 2 2" xfId="29550" xr:uid="{8546CA46-6FAE-4586-A37C-06CFB46BEEA5}"/>
    <cellStyle name="20% - Accent1 3 6 2 4 2 3 2 3" xfId="29551" xr:uid="{719B1205-DDBB-4A91-8A0F-B72BDCC5FDE4}"/>
    <cellStyle name="20% - Accent1 3 6 2 4 2 3 3" xfId="29552" xr:uid="{7F1BCDA2-B47E-46D5-AF33-D0BEB35C6838}"/>
    <cellStyle name="20% - Accent1 3 6 2 4 2 3 3 2" xfId="29553" xr:uid="{98437495-FCBA-417C-8ECC-D66DFED3BFC2}"/>
    <cellStyle name="20% - Accent1 3 6 2 4 2 3 4" xfId="29554" xr:uid="{AC713778-BCFC-499A-9EA3-D87AA554D10D}"/>
    <cellStyle name="20% - Accent1 3 6 2 4 2 4" xfId="29555" xr:uid="{2F7EA0EA-0E1E-4D07-AC1C-E264863D4456}"/>
    <cellStyle name="20% - Accent1 3 6 2 4 2 4 2" xfId="29556" xr:uid="{F581E4B9-761C-49D8-9C41-CD83B25BD64B}"/>
    <cellStyle name="20% - Accent1 3 6 2 4 2 4 2 2" xfId="29557" xr:uid="{4008DDE9-179B-4883-BAE0-EB879B06418D}"/>
    <cellStyle name="20% - Accent1 3 6 2 4 2 4 2 2 2" xfId="29558" xr:uid="{047368E0-4B4D-40A3-B2F1-F8635781E33F}"/>
    <cellStyle name="20% - Accent1 3 6 2 4 2 4 2 3" xfId="29559" xr:uid="{33C40C8E-2043-4865-94DD-63380975491E}"/>
    <cellStyle name="20% - Accent1 3 6 2 4 2 4 3" xfId="29560" xr:uid="{96F763BE-AF4B-407E-85A5-D1AA191EEE09}"/>
    <cellStyle name="20% - Accent1 3 6 2 4 2 4 3 2" xfId="29561" xr:uid="{9E1EB2A8-63B1-4266-9B6E-B139D2244DFB}"/>
    <cellStyle name="20% - Accent1 3 6 2 4 2 4 4" xfId="29562" xr:uid="{89C60040-968D-4D21-9F6B-9D8B861BD571}"/>
    <cellStyle name="20% - Accent1 3 6 2 4 2 5" xfId="29563" xr:uid="{5EC98207-A537-4E87-AB27-546C2CD52E69}"/>
    <cellStyle name="20% - Accent1 3 6 2 4 2 5 2" xfId="29564" xr:uid="{728A6B0A-739B-446F-8B60-D5FA35C91878}"/>
    <cellStyle name="20% - Accent1 3 6 2 4 2 5 2 2" xfId="29565" xr:uid="{6324B839-D51A-44D1-A620-4CB0401EF698}"/>
    <cellStyle name="20% - Accent1 3 6 2 4 2 5 3" xfId="29566" xr:uid="{A6463C11-A3D5-400A-A23C-F8EB622B1460}"/>
    <cellStyle name="20% - Accent1 3 6 2 4 2 6" xfId="29567" xr:uid="{C652B67B-AD92-40BA-8524-4DA5127FC395}"/>
    <cellStyle name="20% - Accent1 3 6 2 4 2 6 2" xfId="29568" xr:uid="{D955767B-1E23-4F86-BEED-E8FDD2152D23}"/>
    <cellStyle name="20% - Accent1 3 6 2 4 2 6 2 2" xfId="29569" xr:uid="{A64BDD4B-AEF6-4C8A-8E84-290A7E8ABFB0}"/>
    <cellStyle name="20% - Accent1 3 6 2 4 2 6 3" xfId="29570" xr:uid="{0E1A2EF1-DD41-4AA2-B674-F616D1981D63}"/>
    <cellStyle name="20% - Accent1 3 6 2 4 2 7" xfId="29571" xr:uid="{7523FF52-E370-43FC-A517-21E549736B83}"/>
    <cellStyle name="20% - Accent1 3 6 2 4 2 7 2" xfId="29572" xr:uid="{E8483074-2442-4EA8-9DCA-D83D5E09DE94}"/>
    <cellStyle name="20% - Accent1 3 6 2 4 2 8" xfId="29573" xr:uid="{72788EBA-D897-4206-B3AB-BC706BB63CB5}"/>
    <cellStyle name="20% - Accent1 3 6 2 4 2 8 2" xfId="29574" xr:uid="{78741794-5D73-4683-8F2A-AE02A97A9C6A}"/>
    <cellStyle name="20% - Accent1 3 6 2 4 2 9" xfId="29575" xr:uid="{F8B442E3-A7BB-41CF-B908-1B004D4A8FED}"/>
    <cellStyle name="20% - Accent1 3 6 2 4 3" xfId="29576" xr:uid="{704C8E36-A6C7-4877-90E2-DD97A1EAF10D}"/>
    <cellStyle name="20% - Accent1 3 6 2 4 3 2" xfId="29577" xr:uid="{7EF6686A-6E66-40DC-8F55-168E6F3F73A9}"/>
    <cellStyle name="20% - Accent1 3 6 2 4 3 2 2" xfId="29578" xr:uid="{911B4E03-6E74-4D8F-8D44-AF11A5BFA4BB}"/>
    <cellStyle name="20% - Accent1 3 6 2 4 3 2 2 2" xfId="29579" xr:uid="{D5EDFF53-11A2-4FC1-9DA6-29DFC8EB3A11}"/>
    <cellStyle name="20% - Accent1 3 6 2 4 3 2 2 2 2" xfId="29580" xr:uid="{01339E24-C4D0-4075-BED0-50935185D7F0}"/>
    <cellStyle name="20% - Accent1 3 6 2 4 3 2 2 3" xfId="29581" xr:uid="{1995B2F4-8C85-4D03-9F49-F9154A54A748}"/>
    <cellStyle name="20% - Accent1 3 6 2 4 3 2 3" xfId="29582" xr:uid="{4E01DCB3-9979-40A9-AD64-4CD7DC8F3FF3}"/>
    <cellStyle name="20% - Accent1 3 6 2 4 3 2 3 2" xfId="29583" xr:uid="{03002D97-C7B6-405A-BDF6-C04356A86850}"/>
    <cellStyle name="20% - Accent1 3 6 2 4 3 2 4" xfId="29584" xr:uid="{8D0B70AC-FEF2-4609-9CB9-59C85042B4CE}"/>
    <cellStyle name="20% - Accent1 3 6 2 4 3 3" xfId="29585" xr:uid="{7C2B4CB1-55C3-4924-BBEF-00AAB1EA61F0}"/>
    <cellStyle name="20% - Accent1 3 6 2 4 3 3 2" xfId="29586" xr:uid="{AA0B9699-C9A4-4F52-8E52-47FDFA0BB902}"/>
    <cellStyle name="20% - Accent1 3 6 2 4 3 3 2 2" xfId="29587" xr:uid="{FA0E3E09-FA57-4648-A796-71A0F406B774}"/>
    <cellStyle name="20% - Accent1 3 6 2 4 3 3 2 2 2" xfId="29588" xr:uid="{88E73EB2-8B7C-4C37-8F00-A0720076D0B0}"/>
    <cellStyle name="20% - Accent1 3 6 2 4 3 3 2 3" xfId="29589" xr:uid="{B196419C-A642-42C7-AA95-173E04289063}"/>
    <cellStyle name="20% - Accent1 3 6 2 4 3 3 3" xfId="29590" xr:uid="{4C6447B9-0E22-4EA8-BE66-F2D7D54841DB}"/>
    <cellStyle name="20% - Accent1 3 6 2 4 3 3 3 2" xfId="29591" xr:uid="{03EB057B-42DB-4E3B-BBB8-9C87440D3FE1}"/>
    <cellStyle name="20% - Accent1 3 6 2 4 3 3 4" xfId="29592" xr:uid="{F9272D92-186A-43F5-ABC0-1AB4CDE00672}"/>
    <cellStyle name="20% - Accent1 3 6 2 4 3 4" xfId="29593" xr:uid="{84FF1FAC-16C4-4CEE-A29A-6C26562752BF}"/>
    <cellStyle name="20% - Accent1 3 6 2 4 3 4 2" xfId="29594" xr:uid="{AB3A32F9-790C-425D-9724-DC474A92F45A}"/>
    <cellStyle name="20% - Accent1 3 6 2 4 3 4 2 2" xfId="29595" xr:uid="{D81D187E-0B42-47AA-B3B3-DF1B8E0DA150}"/>
    <cellStyle name="20% - Accent1 3 6 2 4 3 4 2 2 2" xfId="29596" xr:uid="{9CCB5F63-A3BF-46A5-901F-534940C43B3A}"/>
    <cellStyle name="20% - Accent1 3 6 2 4 3 4 2 3" xfId="29597" xr:uid="{BF2FC506-79B7-40B2-90F7-6BAAE26211E2}"/>
    <cellStyle name="20% - Accent1 3 6 2 4 3 4 3" xfId="29598" xr:uid="{62F32CCE-0D82-4550-AB7B-B9BACFC8CEDE}"/>
    <cellStyle name="20% - Accent1 3 6 2 4 3 4 3 2" xfId="29599" xr:uid="{43A30E48-5640-459C-8BFB-14DCFE6123A7}"/>
    <cellStyle name="20% - Accent1 3 6 2 4 3 4 4" xfId="29600" xr:uid="{206CFC47-EA47-47B5-8769-61D8B2A6EEC1}"/>
    <cellStyle name="20% - Accent1 3 6 2 4 3 5" xfId="29601" xr:uid="{49575C3E-DB00-46E6-AAA0-FA8DE6AA774B}"/>
    <cellStyle name="20% - Accent1 3 6 2 4 3 5 2" xfId="29602" xr:uid="{BD17FAE3-899F-4247-865A-F05006C3ABB3}"/>
    <cellStyle name="20% - Accent1 3 6 2 4 3 5 2 2" xfId="29603" xr:uid="{A056C775-FE89-494A-B30F-48B7312780F5}"/>
    <cellStyle name="20% - Accent1 3 6 2 4 3 5 3" xfId="29604" xr:uid="{38EBC823-1B04-4DD1-AEE2-1926DDEE889C}"/>
    <cellStyle name="20% - Accent1 3 6 2 4 3 6" xfId="29605" xr:uid="{C0B392AB-CCC1-40F6-8F67-28F9977376DF}"/>
    <cellStyle name="20% - Accent1 3 6 2 4 3 6 2" xfId="29606" xr:uid="{881E7103-FF78-44D8-A168-888CAD57F4F1}"/>
    <cellStyle name="20% - Accent1 3 6 2 4 3 6 2 2" xfId="29607" xr:uid="{C9B6F2E2-99C6-429F-957A-49E54460458A}"/>
    <cellStyle name="20% - Accent1 3 6 2 4 3 6 3" xfId="29608" xr:uid="{523A7C45-D40C-414A-AADA-FC79FFFB8DD6}"/>
    <cellStyle name="20% - Accent1 3 6 2 4 3 7" xfId="29609" xr:uid="{9CD8DAF6-39F1-4CD0-ACAE-46F085267BF7}"/>
    <cellStyle name="20% - Accent1 3 6 2 4 3 7 2" xfId="29610" xr:uid="{CDEA2457-D8FE-482E-B14F-089FE1F7CF05}"/>
    <cellStyle name="20% - Accent1 3 6 2 4 3 8" xfId="29611" xr:uid="{9D41BCF6-BC7B-4521-9BA8-C93CC88AF75B}"/>
    <cellStyle name="20% - Accent1 3 6 2 4 3 8 2" xfId="29612" xr:uid="{A4DF46F2-E24A-408B-A8F6-624693ACF3FA}"/>
    <cellStyle name="20% - Accent1 3 6 2 4 3 9" xfId="29613" xr:uid="{46E20B99-87B9-4B4C-8D67-7DA8E44FB021}"/>
    <cellStyle name="20% - Accent1 3 6 2 4 4" xfId="29614" xr:uid="{DC7CA995-7F55-4E4A-9A4A-4B745F723783}"/>
    <cellStyle name="20% - Accent1 3 6 2 4 4 2" xfId="29615" xr:uid="{216E01A1-782A-4276-AE51-3ECC8D508DEB}"/>
    <cellStyle name="20% - Accent1 3 6 2 4 4 2 2" xfId="29616" xr:uid="{544769D6-9B29-49F9-B011-E6446F651DA6}"/>
    <cellStyle name="20% - Accent1 3 6 2 4 4 2 2 2" xfId="29617" xr:uid="{87BB2951-1E0D-4904-BA40-369BE8571D26}"/>
    <cellStyle name="20% - Accent1 3 6 2 4 4 2 3" xfId="29618" xr:uid="{5F8E8E7C-9A5D-4B69-AA37-CFB6D3AE031B}"/>
    <cellStyle name="20% - Accent1 3 6 2 4 4 3" xfId="29619" xr:uid="{B67C3E2A-1ADD-4E29-8E30-2044C8B48A14}"/>
    <cellStyle name="20% - Accent1 3 6 2 4 4 3 2" xfId="29620" xr:uid="{D7ACB96F-9D96-483A-9379-6B0B221F9B1D}"/>
    <cellStyle name="20% - Accent1 3 6 2 4 4 4" xfId="29621" xr:uid="{5E48157B-91F7-452E-B22F-F9E097865C59}"/>
    <cellStyle name="20% - Accent1 3 6 2 4 5" xfId="29622" xr:uid="{03285687-4302-44F2-A430-11815AC1DFEB}"/>
    <cellStyle name="20% - Accent1 3 6 2 4 5 2" xfId="29623" xr:uid="{F21E6E9E-6C2A-4E81-9910-AA99C2095F88}"/>
    <cellStyle name="20% - Accent1 3 6 2 4 5 2 2" xfId="29624" xr:uid="{DC9CA798-F5FB-4D91-A334-B064829877F5}"/>
    <cellStyle name="20% - Accent1 3 6 2 4 5 2 2 2" xfId="29625" xr:uid="{0648B486-0EEF-4959-9738-13A1BBA32BB8}"/>
    <cellStyle name="20% - Accent1 3 6 2 4 5 2 3" xfId="29626" xr:uid="{E139B112-4F8F-43D1-9AE6-D2D957500DA5}"/>
    <cellStyle name="20% - Accent1 3 6 2 4 5 3" xfId="29627" xr:uid="{51E66941-6C78-4203-8392-9614E065653A}"/>
    <cellStyle name="20% - Accent1 3 6 2 4 5 3 2" xfId="29628" xr:uid="{41E3906C-CE44-4E9B-9500-B46E7C233EA7}"/>
    <cellStyle name="20% - Accent1 3 6 2 4 5 4" xfId="29629" xr:uid="{9B9A969F-1DB0-4922-808C-6CC92DCE38FB}"/>
    <cellStyle name="20% - Accent1 3 6 2 4 6" xfId="29630" xr:uid="{0BAD45E7-378D-4E86-9F8E-9BEB48F99A66}"/>
    <cellStyle name="20% - Accent1 3 6 2 4 6 2" xfId="29631" xr:uid="{39E0B23C-0A15-425D-8A3F-9FFA15EFCF24}"/>
    <cellStyle name="20% - Accent1 3 6 2 4 6 2 2" xfId="29632" xr:uid="{794190DB-2D03-40B8-9A7A-58AE6BA97695}"/>
    <cellStyle name="20% - Accent1 3 6 2 4 6 2 2 2" xfId="29633" xr:uid="{6E38A8F5-92C5-473A-BB76-4C3C7E0BD45E}"/>
    <cellStyle name="20% - Accent1 3 6 2 4 6 2 3" xfId="29634" xr:uid="{D4393B7E-374D-4D44-AEAA-476E5EEC4C47}"/>
    <cellStyle name="20% - Accent1 3 6 2 4 6 3" xfId="29635" xr:uid="{6B847DF0-2B8E-4379-90E5-6411DDBCFCE8}"/>
    <cellStyle name="20% - Accent1 3 6 2 4 6 3 2" xfId="29636" xr:uid="{EF0AF5B5-6175-45BF-A466-6D02218696CA}"/>
    <cellStyle name="20% - Accent1 3 6 2 4 6 4" xfId="29637" xr:uid="{026FF270-5100-445B-BEB6-D5284C697AC4}"/>
    <cellStyle name="20% - Accent1 3 6 2 4 7" xfId="29638" xr:uid="{163D4D4B-1158-4A22-B45C-5AF537D06413}"/>
    <cellStyle name="20% - Accent1 3 6 2 4 7 2" xfId="29639" xr:uid="{779EDE14-D2C5-4F9F-97B5-1AEFA919D3C8}"/>
    <cellStyle name="20% - Accent1 3 6 2 4 7 2 2" xfId="29640" xr:uid="{B49FD63E-0047-4E42-953D-A98806AA19F5}"/>
    <cellStyle name="20% - Accent1 3 6 2 4 7 3" xfId="29641" xr:uid="{F7ADBF7D-CC48-4039-8209-C3AD486801A1}"/>
    <cellStyle name="20% - Accent1 3 6 2 4 8" xfId="29642" xr:uid="{1646499A-37CA-4564-9B1B-5BDF695D93CC}"/>
    <cellStyle name="20% - Accent1 3 6 2 4 8 2" xfId="29643" xr:uid="{A03C9F06-8626-49A4-B748-39EF9179C029}"/>
    <cellStyle name="20% - Accent1 3 6 2 4 8 2 2" xfId="29644" xr:uid="{23613E8F-9874-40F3-84E6-52474E03FE4A}"/>
    <cellStyle name="20% - Accent1 3 6 2 4 8 3" xfId="29645" xr:uid="{C000172F-3B58-462B-BD9E-09FA3B13E0C2}"/>
    <cellStyle name="20% - Accent1 3 6 2 4 9" xfId="29646" xr:uid="{20DC3F88-2916-4BAD-8BFB-DFDE2EB278BF}"/>
    <cellStyle name="20% - Accent1 3 6 2 4 9 2" xfId="29647" xr:uid="{0D03A58C-A3BE-4DF2-8E9C-A412BD28B7AE}"/>
    <cellStyle name="20% - Accent1 3 6 2 5" xfId="29648" xr:uid="{8449034B-45FF-4DB3-836E-1EDBE2BC9A7B}"/>
    <cellStyle name="20% - Accent1 3 6 2 5 2" xfId="29649" xr:uid="{3D700CB9-8ACD-4633-B9A4-F696CC3A0412}"/>
    <cellStyle name="20% - Accent1 3 6 2 5 2 2" xfId="29650" xr:uid="{AD141213-5300-4DED-A9CD-4B5BDABB1A3C}"/>
    <cellStyle name="20% - Accent1 3 6 2 5 2 2 2" xfId="29651" xr:uid="{582FE425-2A76-4AFF-AA42-BFD7EF071182}"/>
    <cellStyle name="20% - Accent1 3 6 2 5 2 2 2 2" xfId="29652" xr:uid="{B83B5070-E397-4455-B89B-F5EF64CC7FB0}"/>
    <cellStyle name="20% - Accent1 3 6 2 5 2 2 3" xfId="29653" xr:uid="{A2017F95-1ABA-4A3C-8FAD-9A55C80894DF}"/>
    <cellStyle name="20% - Accent1 3 6 2 5 2 3" xfId="29654" xr:uid="{798E5D5C-91EC-41D1-A41F-1C16B54B1CAC}"/>
    <cellStyle name="20% - Accent1 3 6 2 5 2 3 2" xfId="29655" xr:uid="{7CF2A216-4229-49D4-BAF0-DB5CFFC4D342}"/>
    <cellStyle name="20% - Accent1 3 6 2 5 2 4" xfId="29656" xr:uid="{DA5655C2-D4D1-4A24-B6CA-58A094C2A560}"/>
    <cellStyle name="20% - Accent1 3 6 2 5 3" xfId="29657" xr:uid="{1F09BC5C-0686-4B7C-9A1B-C498E99D15FD}"/>
    <cellStyle name="20% - Accent1 3 6 2 5 3 2" xfId="29658" xr:uid="{6F9F102E-8733-4AB0-A51B-27EAE7AC979D}"/>
    <cellStyle name="20% - Accent1 3 6 2 5 3 2 2" xfId="29659" xr:uid="{2CB79BBB-6EBA-4DAC-A91C-BA3E0075448A}"/>
    <cellStyle name="20% - Accent1 3 6 2 5 3 2 2 2" xfId="29660" xr:uid="{53C4911F-5C6B-460B-8CD1-2C43FE331260}"/>
    <cellStyle name="20% - Accent1 3 6 2 5 3 2 3" xfId="29661" xr:uid="{0E22F755-30E5-4726-9F99-80BAEC0DABCE}"/>
    <cellStyle name="20% - Accent1 3 6 2 5 3 3" xfId="29662" xr:uid="{BDA36082-51A6-44DA-9036-D072B4C807F2}"/>
    <cellStyle name="20% - Accent1 3 6 2 5 3 3 2" xfId="29663" xr:uid="{3A9A4EC5-D687-4898-8B07-DD4930C40A59}"/>
    <cellStyle name="20% - Accent1 3 6 2 5 3 4" xfId="29664" xr:uid="{8BCBCEFF-7595-42F4-82CE-91CA12864485}"/>
    <cellStyle name="20% - Accent1 3 6 2 5 4" xfId="29665" xr:uid="{F2B65288-996B-41DE-A0EC-B26D88F2229F}"/>
    <cellStyle name="20% - Accent1 3 6 2 5 4 2" xfId="29666" xr:uid="{CBF09E22-A87C-4938-8A25-311793104083}"/>
    <cellStyle name="20% - Accent1 3 6 2 5 4 2 2" xfId="29667" xr:uid="{F6164C41-01ED-44D7-9C29-9E1696BE17F0}"/>
    <cellStyle name="20% - Accent1 3 6 2 5 4 2 2 2" xfId="29668" xr:uid="{FF19EF75-2790-4CEE-BC7A-20FDC7B3FA33}"/>
    <cellStyle name="20% - Accent1 3 6 2 5 4 2 3" xfId="29669" xr:uid="{7E15536A-A503-4E8D-8D7C-14524C2BEC20}"/>
    <cellStyle name="20% - Accent1 3 6 2 5 4 3" xfId="29670" xr:uid="{AE8703EA-362D-4A9A-AB62-01035C15C97F}"/>
    <cellStyle name="20% - Accent1 3 6 2 5 4 3 2" xfId="29671" xr:uid="{C5676D7A-3943-42D2-A616-A2236E134839}"/>
    <cellStyle name="20% - Accent1 3 6 2 5 4 4" xfId="29672" xr:uid="{0EC49802-7D04-4F87-BE84-34673F67B91C}"/>
    <cellStyle name="20% - Accent1 3 6 2 5 5" xfId="29673" xr:uid="{6524BD77-D052-4A71-884C-DE37D5403B1F}"/>
    <cellStyle name="20% - Accent1 3 6 2 5 5 2" xfId="29674" xr:uid="{B6CD4A28-071D-4488-9D09-5CC62B70B717}"/>
    <cellStyle name="20% - Accent1 3 6 2 5 5 2 2" xfId="29675" xr:uid="{63ED5D8E-C911-42DB-98A7-1862096A62AE}"/>
    <cellStyle name="20% - Accent1 3 6 2 5 5 3" xfId="29676" xr:uid="{C92E3DF9-9803-44C5-A847-8825A62B885D}"/>
    <cellStyle name="20% - Accent1 3 6 2 5 6" xfId="29677" xr:uid="{2EBB4100-FDDE-4222-8D6A-BCEF5A1E2121}"/>
    <cellStyle name="20% - Accent1 3 6 2 5 6 2" xfId="29678" xr:uid="{7614ED7A-E8DF-4E9F-A547-6980EBB35A72}"/>
    <cellStyle name="20% - Accent1 3 6 2 5 6 2 2" xfId="29679" xr:uid="{05D59114-C624-487F-9337-936D715B550B}"/>
    <cellStyle name="20% - Accent1 3 6 2 5 6 3" xfId="29680" xr:uid="{9461B804-A160-4B69-9002-0B88A473DD98}"/>
    <cellStyle name="20% - Accent1 3 6 2 5 7" xfId="29681" xr:uid="{6832838D-05E6-4E2E-A0BC-7145DA527B3D}"/>
    <cellStyle name="20% - Accent1 3 6 2 5 7 2" xfId="29682" xr:uid="{23D8C25A-3509-4C14-85FD-AFE991175303}"/>
    <cellStyle name="20% - Accent1 3 6 2 5 8" xfId="29683" xr:uid="{801B8557-F207-49D6-BD52-B0B90D10B200}"/>
    <cellStyle name="20% - Accent1 3 6 2 5 8 2" xfId="29684" xr:uid="{4ABF5272-AED1-499B-8F0A-F80B59BDCAF6}"/>
    <cellStyle name="20% - Accent1 3 6 2 5 9" xfId="29685" xr:uid="{53688343-F1E3-4AA8-AB6A-1FC08CA40913}"/>
    <cellStyle name="20% - Accent1 3 6 2 6" xfId="29686" xr:uid="{358B3B92-C776-45B2-9842-9A7FFF5A01F8}"/>
    <cellStyle name="20% - Accent1 3 6 2 6 2" xfId="29687" xr:uid="{C6460063-1F9E-4B6D-B1CC-DFE0843692C6}"/>
    <cellStyle name="20% - Accent1 3 6 2 6 2 2" xfId="29688" xr:uid="{F31BC831-06AB-4DDF-A10E-4DCEB5DFC255}"/>
    <cellStyle name="20% - Accent1 3 6 2 6 2 2 2" xfId="29689" xr:uid="{0F41FA66-38BE-4B9B-BE02-15748438F3A7}"/>
    <cellStyle name="20% - Accent1 3 6 2 6 2 2 2 2" xfId="29690" xr:uid="{681691F7-D4A7-4317-AAA3-84C6DA34145D}"/>
    <cellStyle name="20% - Accent1 3 6 2 6 2 2 3" xfId="29691" xr:uid="{84AEF27B-7973-41F7-8B85-C3F5B9693370}"/>
    <cellStyle name="20% - Accent1 3 6 2 6 2 3" xfId="29692" xr:uid="{36A94E69-8546-40CD-9478-F319E4D09A74}"/>
    <cellStyle name="20% - Accent1 3 6 2 6 2 3 2" xfId="29693" xr:uid="{CBD6DACD-50EE-4D1C-B01B-339D2E18D1B1}"/>
    <cellStyle name="20% - Accent1 3 6 2 6 2 4" xfId="29694" xr:uid="{F4FAFDF9-EBC7-4790-85E0-0453EC1A7C1D}"/>
    <cellStyle name="20% - Accent1 3 6 2 6 3" xfId="29695" xr:uid="{7B0DBFB4-5233-4575-8AA8-82DDCD51F824}"/>
    <cellStyle name="20% - Accent1 3 6 2 6 3 2" xfId="29696" xr:uid="{36FD5DA5-3F1C-46FB-9A7B-B19F85635B1F}"/>
    <cellStyle name="20% - Accent1 3 6 2 6 3 2 2" xfId="29697" xr:uid="{ADF64062-6F5A-45CF-B579-17A36D509740}"/>
    <cellStyle name="20% - Accent1 3 6 2 6 3 2 2 2" xfId="29698" xr:uid="{96AABFA2-6B59-48B1-9DF6-DFC94A2B332F}"/>
    <cellStyle name="20% - Accent1 3 6 2 6 3 2 3" xfId="29699" xr:uid="{B1703ADD-E7AB-47A7-AC95-6E17FDEC14F0}"/>
    <cellStyle name="20% - Accent1 3 6 2 6 3 3" xfId="29700" xr:uid="{208210E0-098C-4660-ABA5-A0743C20F47D}"/>
    <cellStyle name="20% - Accent1 3 6 2 6 3 3 2" xfId="29701" xr:uid="{160EC846-488F-495E-B76A-845C6C1E057A}"/>
    <cellStyle name="20% - Accent1 3 6 2 6 3 4" xfId="29702" xr:uid="{23F6A23D-F0E7-414F-9064-B58C4B19AA9D}"/>
    <cellStyle name="20% - Accent1 3 6 2 6 4" xfId="29703" xr:uid="{30963107-8982-4D03-A5F9-603F31214EC1}"/>
    <cellStyle name="20% - Accent1 3 6 2 6 4 2" xfId="29704" xr:uid="{AD0015CF-E2FF-4029-A062-371857C7C880}"/>
    <cellStyle name="20% - Accent1 3 6 2 6 4 2 2" xfId="29705" xr:uid="{1A87F378-FAFA-45F9-9B09-5366C2F161E4}"/>
    <cellStyle name="20% - Accent1 3 6 2 6 4 2 2 2" xfId="29706" xr:uid="{1D922B12-A50C-4C2D-B027-045922CC8499}"/>
    <cellStyle name="20% - Accent1 3 6 2 6 4 2 3" xfId="29707" xr:uid="{AAF1D74E-A617-4E8C-866B-C67AD950F670}"/>
    <cellStyle name="20% - Accent1 3 6 2 6 4 3" xfId="29708" xr:uid="{F3B20B37-8119-4115-A3B8-81763E24A589}"/>
    <cellStyle name="20% - Accent1 3 6 2 6 4 3 2" xfId="29709" xr:uid="{7EA6AAD4-BA1B-4863-9F1F-43CEC806C5C3}"/>
    <cellStyle name="20% - Accent1 3 6 2 6 4 4" xfId="29710" xr:uid="{BB9719F6-EA64-42E0-B6F1-172EC15D6129}"/>
    <cellStyle name="20% - Accent1 3 6 2 6 5" xfId="29711" xr:uid="{5219B150-A1EB-4593-80E4-874D3A7E9FD9}"/>
    <cellStyle name="20% - Accent1 3 6 2 6 5 2" xfId="29712" xr:uid="{9412F43B-32E4-4191-99DD-393DC5B70240}"/>
    <cellStyle name="20% - Accent1 3 6 2 6 5 2 2" xfId="29713" xr:uid="{D2FB2AB8-95D8-402B-B91A-EE922E656F9F}"/>
    <cellStyle name="20% - Accent1 3 6 2 6 5 3" xfId="29714" xr:uid="{FA2DACD6-98AE-4BD6-9C0E-2616D9106150}"/>
    <cellStyle name="20% - Accent1 3 6 2 6 6" xfId="29715" xr:uid="{56C90D46-1BEF-4EFE-A5CF-124718F9464C}"/>
    <cellStyle name="20% - Accent1 3 6 2 6 6 2" xfId="29716" xr:uid="{38358907-FBA0-47EE-9374-A8D9C0181C03}"/>
    <cellStyle name="20% - Accent1 3 6 2 6 6 2 2" xfId="29717" xr:uid="{16538B36-AE49-4990-9561-981DE9DC2116}"/>
    <cellStyle name="20% - Accent1 3 6 2 6 6 3" xfId="29718" xr:uid="{FBDB8F02-0C05-4084-8C74-CF77C1ED02AF}"/>
    <cellStyle name="20% - Accent1 3 6 2 6 7" xfId="29719" xr:uid="{E0F9B2E6-0510-452C-A99E-CD06D919DC2F}"/>
    <cellStyle name="20% - Accent1 3 6 2 6 7 2" xfId="29720" xr:uid="{B2EADBB5-7860-4163-A6B4-F90EBE318B9F}"/>
    <cellStyle name="20% - Accent1 3 6 2 6 8" xfId="29721" xr:uid="{2AD17D53-B139-4128-B1F0-9948D6C5B963}"/>
    <cellStyle name="20% - Accent1 3 6 2 6 8 2" xfId="29722" xr:uid="{48387EE3-AF59-44B9-BF7F-11EA74150D4C}"/>
    <cellStyle name="20% - Accent1 3 6 2 6 9" xfId="29723" xr:uid="{72EBD736-107B-4546-BC3B-2BB8DE1E4EA9}"/>
    <cellStyle name="20% - Accent1 3 6 2 7" xfId="29724" xr:uid="{7431A046-2F7A-4CE4-BCD8-50F109D79585}"/>
    <cellStyle name="20% - Accent1 3 6 2 7 2" xfId="29725" xr:uid="{BA41D8F5-437B-43EC-9661-ADA6B012E229}"/>
    <cellStyle name="20% - Accent1 3 6 2 7 2 2" xfId="29726" xr:uid="{A403F2DF-601F-4E61-A380-3BF8B88F8DB6}"/>
    <cellStyle name="20% - Accent1 3 6 2 7 2 2 2" xfId="29727" xr:uid="{28E8BFF6-F2AF-42ED-A243-BE122A060ECB}"/>
    <cellStyle name="20% - Accent1 3 6 2 7 2 3" xfId="29728" xr:uid="{361AF97C-5173-4B87-B535-0D8FEF979206}"/>
    <cellStyle name="20% - Accent1 3 6 2 7 3" xfId="29729" xr:uid="{54A66E40-3703-4C98-889E-2CB7128647B8}"/>
    <cellStyle name="20% - Accent1 3 6 2 7 3 2" xfId="29730" xr:uid="{E3BAC926-DCFD-4003-B634-74A71FBAB1F9}"/>
    <cellStyle name="20% - Accent1 3 6 2 7 4" xfId="29731" xr:uid="{0E1AA428-FA7B-4237-A3B6-01272A884599}"/>
    <cellStyle name="20% - Accent1 3 6 2 8" xfId="29732" xr:uid="{7EE26D4E-8730-4BAB-B3B4-9FD1AF945212}"/>
    <cellStyle name="20% - Accent1 3 6 2 8 2" xfId="29733" xr:uid="{C1BFEAEE-C7CB-4F3A-A9AA-8C8798BE8E58}"/>
    <cellStyle name="20% - Accent1 3 6 2 8 2 2" xfId="29734" xr:uid="{03A0C8A6-F19A-42A4-A461-48FF38DF049A}"/>
    <cellStyle name="20% - Accent1 3 6 2 8 2 2 2" xfId="29735" xr:uid="{9F9EB6A9-0900-4CCA-B2B1-794016034026}"/>
    <cellStyle name="20% - Accent1 3 6 2 8 2 3" xfId="29736" xr:uid="{D8DD35AD-24DE-4E64-9FC8-4D45E568A954}"/>
    <cellStyle name="20% - Accent1 3 6 2 8 3" xfId="29737" xr:uid="{89ED384C-1A72-4B97-A125-F0BD291DB451}"/>
    <cellStyle name="20% - Accent1 3 6 2 8 3 2" xfId="29738" xr:uid="{8AF5EDAD-1029-4AF4-A600-DEBC82471A83}"/>
    <cellStyle name="20% - Accent1 3 6 2 8 4" xfId="29739" xr:uid="{96482D90-9E7F-4F5A-A7AC-96C299BEDAF6}"/>
    <cellStyle name="20% - Accent1 3 6 2 9" xfId="29740" xr:uid="{92B8C7C1-CD7F-4B44-A983-C328FB8627D0}"/>
    <cellStyle name="20% - Accent1 3 6 2 9 2" xfId="29741" xr:uid="{012F90EE-8C13-4FEB-818C-BDE6EAFCF1F9}"/>
    <cellStyle name="20% - Accent1 3 6 2 9 2 2" xfId="29742" xr:uid="{47E4BA00-9500-4CEB-B8F2-3FE4FE206053}"/>
    <cellStyle name="20% - Accent1 3 6 2 9 2 2 2" xfId="29743" xr:uid="{0E76B276-BBE7-4CD6-B2D3-820859EE199B}"/>
    <cellStyle name="20% - Accent1 3 6 2 9 2 3" xfId="29744" xr:uid="{81F024A8-936E-49C0-9FB9-B713B6D89C12}"/>
    <cellStyle name="20% - Accent1 3 6 2 9 3" xfId="29745" xr:uid="{B13EA9B9-4AA7-4EA9-B05A-D62CE23B02F6}"/>
    <cellStyle name="20% - Accent1 3 6 2 9 3 2" xfId="29746" xr:uid="{DBFB2276-14DB-4AAE-A6AF-AE1AE806DD7D}"/>
    <cellStyle name="20% - Accent1 3 6 2 9 4" xfId="29747" xr:uid="{EBDA27AB-9A37-41F9-934C-4E36EB4F01CB}"/>
    <cellStyle name="20% - Accent1 3 6 3" xfId="29748" xr:uid="{FA2F3614-68C3-4063-8CCE-511034D14E05}"/>
    <cellStyle name="20% - Accent1 3 6 3 10" xfId="29749" xr:uid="{807757C6-44D8-49F3-A956-066450765424}"/>
    <cellStyle name="20% - Accent1 3 6 3 10 2" xfId="29750" xr:uid="{2B6E6DF1-BBA6-465D-8412-E6DC79BAD94C}"/>
    <cellStyle name="20% - Accent1 3 6 3 11" xfId="29751" xr:uid="{7837FE26-B585-41CB-A329-50097719C338}"/>
    <cellStyle name="20% - Accent1 3 6 3 2" xfId="29752" xr:uid="{A4F6E4C8-FC33-4D5F-9221-15A6617CFE53}"/>
    <cellStyle name="20% - Accent1 3 6 3 2 2" xfId="29753" xr:uid="{142F16EB-52DF-4C31-AF20-5C70CA65963C}"/>
    <cellStyle name="20% - Accent1 3 6 3 2 2 2" xfId="29754" xr:uid="{47D345A2-958B-4869-84D1-61D8AE0EBB60}"/>
    <cellStyle name="20% - Accent1 3 6 3 2 2 2 2" xfId="29755" xr:uid="{3C301052-4344-4AE5-9C19-291FD791D93D}"/>
    <cellStyle name="20% - Accent1 3 6 3 2 2 2 2 2" xfId="29756" xr:uid="{4DFE4A0A-4A84-4D3C-85AD-F8D5B5BC1F68}"/>
    <cellStyle name="20% - Accent1 3 6 3 2 2 2 3" xfId="29757" xr:uid="{C050B734-328E-48F4-9D7D-80FFEC5BFE9C}"/>
    <cellStyle name="20% - Accent1 3 6 3 2 2 3" xfId="29758" xr:uid="{69B12A35-8C21-49DC-85E4-2287CE87DC59}"/>
    <cellStyle name="20% - Accent1 3 6 3 2 2 3 2" xfId="29759" xr:uid="{07AFA7D8-603E-481B-82F5-1C079E1B5159}"/>
    <cellStyle name="20% - Accent1 3 6 3 2 2 4" xfId="29760" xr:uid="{8F877420-4A85-4A8E-ACB4-47348F5CE5D1}"/>
    <cellStyle name="20% - Accent1 3 6 3 2 3" xfId="29761" xr:uid="{EA35967B-03E9-4A9F-A130-965157F43E64}"/>
    <cellStyle name="20% - Accent1 3 6 3 2 3 2" xfId="29762" xr:uid="{31EB4C12-C98B-4ED2-A059-259689F92232}"/>
    <cellStyle name="20% - Accent1 3 6 3 2 3 2 2" xfId="29763" xr:uid="{CDF545CE-B7DD-44F0-A31C-5CAE599254EF}"/>
    <cellStyle name="20% - Accent1 3 6 3 2 3 2 2 2" xfId="29764" xr:uid="{9A6B5E6F-8A15-49D3-84FA-E0BB7BDBC644}"/>
    <cellStyle name="20% - Accent1 3 6 3 2 3 2 3" xfId="29765" xr:uid="{C261149C-385F-4B5E-B3AC-F1308CF2945C}"/>
    <cellStyle name="20% - Accent1 3 6 3 2 3 3" xfId="29766" xr:uid="{A5E590A1-3E6E-468F-BBFE-F0DBA8169A17}"/>
    <cellStyle name="20% - Accent1 3 6 3 2 3 3 2" xfId="29767" xr:uid="{7EF6A823-52D2-425D-9C55-29DE37A436B5}"/>
    <cellStyle name="20% - Accent1 3 6 3 2 3 4" xfId="29768" xr:uid="{B63153E5-094A-4C59-80A7-A46DD18EBFBF}"/>
    <cellStyle name="20% - Accent1 3 6 3 2 4" xfId="29769" xr:uid="{23CB6664-2850-4719-BEAA-888F04695B98}"/>
    <cellStyle name="20% - Accent1 3 6 3 2 4 2" xfId="29770" xr:uid="{85BE6F7A-B068-4B07-B0C0-50E79283EB4D}"/>
    <cellStyle name="20% - Accent1 3 6 3 2 4 2 2" xfId="29771" xr:uid="{194B886B-5C3E-463C-865D-FF7646CD19FD}"/>
    <cellStyle name="20% - Accent1 3 6 3 2 4 2 2 2" xfId="29772" xr:uid="{E69EAA17-04CE-4072-A78B-B79241815FD8}"/>
    <cellStyle name="20% - Accent1 3 6 3 2 4 2 3" xfId="29773" xr:uid="{0751395E-DE79-47E3-8FA0-D911FF70D984}"/>
    <cellStyle name="20% - Accent1 3 6 3 2 4 3" xfId="29774" xr:uid="{BB8D3810-4FD0-443E-BFC4-07C219B2AE5F}"/>
    <cellStyle name="20% - Accent1 3 6 3 2 4 3 2" xfId="29775" xr:uid="{66278820-8800-432A-B734-1D6D214BB927}"/>
    <cellStyle name="20% - Accent1 3 6 3 2 4 4" xfId="29776" xr:uid="{E203A2F0-8F50-4E72-9FA1-E6B0B3417324}"/>
    <cellStyle name="20% - Accent1 3 6 3 2 5" xfId="29777" xr:uid="{F4618950-83AD-4812-8735-4ADC0A3D08BF}"/>
    <cellStyle name="20% - Accent1 3 6 3 2 5 2" xfId="29778" xr:uid="{89505467-2002-41D0-BE6D-67C8201C47DD}"/>
    <cellStyle name="20% - Accent1 3 6 3 2 5 2 2" xfId="29779" xr:uid="{F737D3F0-5FD2-4837-98F6-35A482ADCD54}"/>
    <cellStyle name="20% - Accent1 3 6 3 2 5 3" xfId="29780" xr:uid="{18AA2C31-A17D-48D7-A6EA-72C33C65099F}"/>
    <cellStyle name="20% - Accent1 3 6 3 2 6" xfId="29781" xr:uid="{46730BD3-4E06-4BF5-B52B-627AA46ED228}"/>
    <cellStyle name="20% - Accent1 3 6 3 2 6 2" xfId="29782" xr:uid="{FA55773A-0D8B-472F-BFA9-422E2826B022}"/>
    <cellStyle name="20% - Accent1 3 6 3 2 6 2 2" xfId="29783" xr:uid="{3BA167FB-A351-4A97-A233-17325CE66E5D}"/>
    <cellStyle name="20% - Accent1 3 6 3 2 6 3" xfId="29784" xr:uid="{122FC146-2122-406A-9272-F80A5DC13633}"/>
    <cellStyle name="20% - Accent1 3 6 3 2 7" xfId="29785" xr:uid="{3173A472-E871-40B6-8EBF-2B3333A17307}"/>
    <cellStyle name="20% - Accent1 3 6 3 2 7 2" xfId="29786" xr:uid="{52C7859C-B05C-4BC3-8FBD-6C599AF152A3}"/>
    <cellStyle name="20% - Accent1 3 6 3 2 8" xfId="29787" xr:uid="{0F402FCB-99C2-45AC-96C3-6BCEE5B7E340}"/>
    <cellStyle name="20% - Accent1 3 6 3 2 8 2" xfId="29788" xr:uid="{2CF16B75-681E-4323-B0A1-083E73D19A17}"/>
    <cellStyle name="20% - Accent1 3 6 3 2 9" xfId="29789" xr:uid="{83382204-3B87-4BA9-9FDF-A68F02E56BE3}"/>
    <cellStyle name="20% - Accent1 3 6 3 3" xfId="29790" xr:uid="{3187386B-767B-4C39-BFD2-CBE1AB992F1F}"/>
    <cellStyle name="20% - Accent1 3 6 3 3 2" xfId="29791" xr:uid="{64A6A52E-D854-48F7-8AC0-F3243EAC3733}"/>
    <cellStyle name="20% - Accent1 3 6 3 3 2 2" xfId="29792" xr:uid="{95A26EE5-744B-44C0-A5CC-8EE226CC4544}"/>
    <cellStyle name="20% - Accent1 3 6 3 3 2 2 2" xfId="29793" xr:uid="{E0557880-E5DC-4660-B233-2C2DB7D26537}"/>
    <cellStyle name="20% - Accent1 3 6 3 3 2 2 2 2" xfId="29794" xr:uid="{BD475DE1-9C27-457C-804E-3C0D91DE84F5}"/>
    <cellStyle name="20% - Accent1 3 6 3 3 2 2 3" xfId="29795" xr:uid="{4DFE00E2-CACC-4C70-B727-1F1E6ED03117}"/>
    <cellStyle name="20% - Accent1 3 6 3 3 2 3" xfId="29796" xr:uid="{8D8ECB79-0F1B-4EC5-80CE-85C27DB1EC35}"/>
    <cellStyle name="20% - Accent1 3 6 3 3 2 3 2" xfId="29797" xr:uid="{1A6F3120-860A-407F-9AA6-ED20B1B2E9BB}"/>
    <cellStyle name="20% - Accent1 3 6 3 3 2 4" xfId="29798" xr:uid="{A03B9363-9181-46E8-AE98-A8FCDF3D6758}"/>
    <cellStyle name="20% - Accent1 3 6 3 3 3" xfId="29799" xr:uid="{FEFDF21F-3BAD-49A0-9DC0-0CEC0DAB0065}"/>
    <cellStyle name="20% - Accent1 3 6 3 3 3 2" xfId="29800" xr:uid="{454E48CD-8C83-4EDE-B9AF-D9FE0DBE4412}"/>
    <cellStyle name="20% - Accent1 3 6 3 3 3 2 2" xfId="29801" xr:uid="{CCF86162-BD77-465F-B79E-152905347506}"/>
    <cellStyle name="20% - Accent1 3 6 3 3 3 2 2 2" xfId="29802" xr:uid="{A75BF3BE-3B49-4924-85A3-920524E71B27}"/>
    <cellStyle name="20% - Accent1 3 6 3 3 3 2 3" xfId="29803" xr:uid="{3D925CCB-EBF3-402F-8245-BBC490D0D638}"/>
    <cellStyle name="20% - Accent1 3 6 3 3 3 3" xfId="29804" xr:uid="{6A1F1367-7784-46CB-94F7-4FF6E76FFF6E}"/>
    <cellStyle name="20% - Accent1 3 6 3 3 3 3 2" xfId="29805" xr:uid="{BECA6956-6AE3-47B9-AA73-031575F9040C}"/>
    <cellStyle name="20% - Accent1 3 6 3 3 3 4" xfId="29806" xr:uid="{AC8D6E23-5806-45C7-87E2-077F59E2C7DB}"/>
    <cellStyle name="20% - Accent1 3 6 3 3 4" xfId="29807" xr:uid="{B91AAE92-5CB9-492C-B71D-E6F3C8614C7E}"/>
    <cellStyle name="20% - Accent1 3 6 3 3 4 2" xfId="29808" xr:uid="{26F18976-4E60-4E12-929C-DF7EA9409CFD}"/>
    <cellStyle name="20% - Accent1 3 6 3 3 4 2 2" xfId="29809" xr:uid="{EB0483A3-C876-4B51-B3AD-CF91707455E2}"/>
    <cellStyle name="20% - Accent1 3 6 3 3 4 2 2 2" xfId="29810" xr:uid="{55C660BC-4559-4B00-A085-6197E2A1984F}"/>
    <cellStyle name="20% - Accent1 3 6 3 3 4 2 3" xfId="29811" xr:uid="{C95E9183-3A64-44EA-B7D2-4DAC3837B8DA}"/>
    <cellStyle name="20% - Accent1 3 6 3 3 4 3" xfId="29812" xr:uid="{CF9B917C-F829-4502-A293-283A5633B57E}"/>
    <cellStyle name="20% - Accent1 3 6 3 3 4 3 2" xfId="29813" xr:uid="{85D6D264-6A62-438C-8DF1-A70C78D52CE7}"/>
    <cellStyle name="20% - Accent1 3 6 3 3 4 4" xfId="29814" xr:uid="{332A4E1A-461F-4EFE-9E34-5CB18C545198}"/>
    <cellStyle name="20% - Accent1 3 6 3 3 5" xfId="29815" xr:uid="{B477FC26-65C2-433C-A900-6F86AB17485D}"/>
    <cellStyle name="20% - Accent1 3 6 3 3 5 2" xfId="29816" xr:uid="{795E6E0B-E503-4D61-B96E-4E3454771B72}"/>
    <cellStyle name="20% - Accent1 3 6 3 3 5 2 2" xfId="29817" xr:uid="{84A20100-69C9-4465-8068-57F5A979D199}"/>
    <cellStyle name="20% - Accent1 3 6 3 3 5 3" xfId="29818" xr:uid="{10FB96E3-C8AB-4CCD-98AD-E2E06A2823EB}"/>
    <cellStyle name="20% - Accent1 3 6 3 3 6" xfId="29819" xr:uid="{269939C2-1659-42E7-A921-AB0E10505177}"/>
    <cellStyle name="20% - Accent1 3 6 3 3 6 2" xfId="29820" xr:uid="{D0425E7C-0CBD-4209-8E64-A14E024E2AE1}"/>
    <cellStyle name="20% - Accent1 3 6 3 3 6 2 2" xfId="29821" xr:uid="{9238AA72-1E3E-4E6A-A817-D1BF9433890F}"/>
    <cellStyle name="20% - Accent1 3 6 3 3 6 3" xfId="29822" xr:uid="{D8E0A368-7906-4B62-8741-DDBCDD860743}"/>
    <cellStyle name="20% - Accent1 3 6 3 3 7" xfId="29823" xr:uid="{5444420C-1ED4-474F-B035-475A611CFFF0}"/>
    <cellStyle name="20% - Accent1 3 6 3 3 7 2" xfId="29824" xr:uid="{0651D9A5-40EA-4030-8DF3-3F858215DDA1}"/>
    <cellStyle name="20% - Accent1 3 6 3 3 8" xfId="29825" xr:uid="{4127D298-FDC3-4549-9404-AE12EBB2CBC4}"/>
    <cellStyle name="20% - Accent1 3 6 3 3 8 2" xfId="29826" xr:uid="{10206E90-1FCB-422A-804C-151BDBED24F6}"/>
    <cellStyle name="20% - Accent1 3 6 3 3 9" xfId="29827" xr:uid="{F5C1DE35-9F3F-49DE-B8C8-FD817E5F2B38}"/>
    <cellStyle name="20% - Accent1 3 6 3 4" xfId="29828" xr:uid="{C3955D03-D3F2-41AC-B126-4ACFED8E7866}"/>
    <cellStyle name="20% - Accent1 3 6 3 4 2" xfId="29829" xr:uid="{BEDB2AD7-8549-44D7-996D-776769E1826A}"/>
    <cellStyle name="20% - Accent1 3 6 3 4 2 2" xfId="29830" xr:uid="{C411FF73-68A1-43B1-9480-622F85301FDC}"/>
    <cellStyle name="20% - Accent1 3 6 3 4 2 2 2" xfId="29831" xr:uid="{809922DC-EC1F-46F7-A99F-2C421DE7F9F8}"/>
    <cellStyle name="20% - Accent1 3 6 3 4 2 3" xfId="29832" xr:uid="{0E382DA4-9686-4464-A477-3CBD669E3E5A}"/>
    <cellStyle name="20% - Accent1 3 6 3 4 3" xfId="29833" xr:uid="{FB3641B0-7A6A-45CC-A819-C24B3B2A1FEA}"/>
    <cellStyle name="20% - Accent1 3 6 3 4 3 2" xfId="29834" xr:uid="{54CF03B4-16A5-4CB4-A526-CF72971AF054}"/>
    <cellStyle name="20% - Accent1 3 6 3 4 4" xfId="29835" xr:uid="{356D6DB2-3C12-48E6-BE04-B08435FC02C0}"/>
    <cellStyle name="20% - Accent1 3 6 3 5" xfId="29836" xr:uid="{AA0D9424-28E6-4A29-8CEA-FFAC990C0DAB}"/>
    <cellStyle name="20% - Accent1 3 6 3 5 2" xfId="29837" xr:uid="{D5E07878-549A-4424-94C9-531ECCC2AE4C}"/>
    <cellStyle name="20% - Accent1 3 6 3 5 2 2" xfId="29838" xr:uid="{7E6C95AB-D462-4ADB-B773-6CF2AB5AF824}"/>
    <cellStyle name="20% - Accent1 3 6 3 5 2 2 2" xfId="29839" xr:uid="{A32C5F32-7468-4BA6-AFB7-73C0C76CF8DE}"/>
    <cellStyle name="20% - Accent1 3 6 3 5 2 3" xfId="29840" xr:uid="{048EEF7C-D804-41D0-BDA0-1F532C2A25E3}"/>
    <cellStyle name="20% - Accent1 3 6 3 5 3" xfId="29841" xr:uid="{B96DDBB0-A0CF-4BB0-95C2-1F9DE60EED62}"/>
    <cellStyle name="20% - Accent1 3 6 3 5 3 2" xfId="29842" xr:uid="{2C15D9A8-3A15-4514-8730-10B24F747517}"/>
    <cellStyle name="20% - Accent1 3 6 3 5 4" xfId="29843" xr:uid="{395F0A45-D774-46F0-A3B6-7C4DFDE3D4E4}"/>
    <cellStyle name="20% - Accent1 3 6 3 6" xfId="29844" xr:uid="{093D9704-B4E9-474F-B9AD-5CD993C84C95}"/>
    <cellStyle name="20% - Accent1 3 6 3 6 2" xfId="29845" xr:uid="{3CA1A004-D661-4B77-84B8-877FE04E850F}"/>
    <cellStyle name="20% - Accent1 3 6 3 6 2 2" xfId="29846" xr:uid="{D49A0DF3-7FB6-4F18-99A9-FFD1170DA03F}"/>
    <cellStyle name="20% - Accent1 3 6 3 6 2 2 2" xfId="29847" xr:uid="{2A12C8E8-196F-49C4-847E-3A4BEF5A8264}"/>
    <cellStyle name="20% - Accent1 3 6 3 6 2 3" xfId="29848" xr:uid="{4C9264D8-939B-491B-BD01-FEBAC88A66E6}"/>
    <cellStyle name="20% - Accent1 3 6 3 6 3" xfId="29849" xr:uid="{EC2038A6-1542-4006-A9C4-A602E9147694}"/>
    <cellStyle name="20% - Accent1 3 6 3 6 3 2" xfId="29850" xr:uid="{7A650213-79D5-4209-A068-311EEDD4A4BC}"/>
    <cellStyle name="20% - Accent1 3 6 3 6 4" xfId="29851" xr:uid="{D6408340-9601-4DCB-B5F9-361AD3949A2C}"/>
    <cellStyle name="20% - Accent1 3 6 3 7" xfId="29852" xr:uid="{FF58C6A4-25EE-41E2-84B5-D7BFB8842360}"/>
    <cellStyle name="20% - Accent1 3 6 3 7 2" xfId="29853" xr:uid="{43C5C945-534C-44EF-9078-B0B95C6F7ECD}"/>
    <cellStyle name="20% - Accent1 3 6 3 7 2 2" xfId="29854" xr:uid="{109E0888-B8A7-47BB-B515-A2A45304E36F}"/>
    <cellStyle name="20% - Accent1 3 6 3 7 3" xfId="29855" xr:uid="{7CCE247D-ADCD-43FE-A947-4DEFC98ED592}"/>
    <cellStyle name="20% - Accent1 3 6 3 8" xfId="29856" xr:uid="{BE065989-8682-4E99-A19F-FDF36CBE4371}"/>
    <cellStyle name="20% - Accent1 3 6 3 8 2" xfId="29857" xr:uid="{6D9AAED0-6C45-4A8A-B2AD-9C85147B10E1}"/>
    <cellStyle name="20% - Accent1 3 6 3 8 2 2" xfId="29858" xr:uid="{5434EA6C-3F2A-4669-BAA0-234E3A2569AF}"/>
    <cellStyle name="20% - Accent1 3 6 3 8 3" xfId="29859" xr:uid="{30FD27BF-F917-48E5-8900-39208532DCE5}"/>
    <cellStyle name="20% - Accent1 3 6 3 9" xfId="29860" xr:uid="{52699644-F3C0-4320-B659-DACA9A599825}"/>
    <cellStyle name="20% - Accent1 3 6 3 9 2" xfId="29861" xr:uid="{45D44C25-636A-4B0E-A829-F7664B0E89DE}"/>
    <cellStyle name="20% - Accent1 3 6 4" xfId="29862" xr:uid="{38BB5292-FA8D-421D-82AC-33CFE32A67E4}"/>
    <cellStyle name="20% - Accent1 3 6 4 10" xfId="29863" xr:uid="{E8BA5EAB-EB30-4107-832B-FD78806B5427}"/>
    <cellStyle name="20% - Accent1 3 6 4 10 2" xfId="29864" xr:uid="{BD85178E-B474-42E7-962F-AF4DD4581D56}"/>
    <cellStyle name="20% - Accent1 3 6 4 11" xfId="29865" xr:uid="{ED9A39F7-B7E3-41BD-8C83-51185490E783}"/>
    <cellStyle name="20% - Accent1 3 6 4 2" xfId="29866" xr:uid="{5B6CE342-D4D0-46DB-817C-307F3592C85D}"/>
    <cellStyle name="20% - Accent1 3 6 4 2 2" xfId="29867" xr:uid="{A8C0E0C8-4503-4C79-B5F6-C84BA3B79921}"/>
    <cellStyle name="20% - Accent1 3 6 4 2 2 2" xfId="29868" xr:uid="{7F4CF062-F412-4CD2-9412-CC1AFFD93187}"/>
    <cellStyle name="20% - Accent1 3 6 4 2 2 2 2" xfId="29869" xr:uid="{616B843D-0A9C-4351-B3F7-869D51C44CB8}"/>
    <cellStyle name="20% - Accent1 3 6 4 2 2 2 2 2" xfId="29870" xr:uid="{73338AB5-6D8C-4888-9397-BDD076F7231B}"/>
    <cellStyle name="20% - Accent1 3 6 4 2 2 2 3" xfId="29871" xr:uid="{3DC41056-28AE-474E-AD08-64331B7A53F4}"/>
    <cellStyle name="20% - Accent1 3 6 4 2 2 3" xfId="29872" xr:uid="{12BFF899-3A13-405E-97BB-21E4DBF99CDF}"/>
    <cellStyle name="20% - Accent1 3 6 4 2 2 3 2" xfId="29873" xr:uid="{879D9AC8-000F-4DB3-A97E-F3CB52A407B2}"/>
    <cellStyle name="20% - Accent1 3 6 4 2 2 4" xfId="29874" xr:uid="{B850B74D-0BB8-4F64-A432-D70CBC693D95}"/>
    <cellStyle name="20% - Accent1 3 6 4 2 3" xfId="29875" xr:uid="{50D4E043-32A5-40FB-80A3-810CEC608DD4}"/>
    <cellStyle name="20% - Accent1 3 6 4 2 3 2" xfId="29876" xr:uid="{11239CD1-3BA7-44E2-80C9-B74700D853BD}"/>
    <cellStyle name="20% - Accent1 3 6 4 2 3 2 2" xfId="29877" xr:uid="{3706A069-FC02-4092-81CE-F43F21A876BF}"/>
    <cellStyle name="20% - Accent1 3 6 4 2 3 2 2 2" xfId="29878" xr:uid="{10CC0C2A-A9C7-4F5C-9B9D-7C80AABF3672}"/>
    <cellStyle name="20% - Accent1 3 6 4 2 3 2 3" xfId="29879" xr:uid="{309E300E-5E3F-4568-9961-7B6855118DC9}"/>
    <cellStyle name="20% - Accent1 3 6 4 2 3 3" xfId="29880" xr:uid="{5A73F3E4-67C5-46D4-A5B2-DF7C3346F1C9}"/>
    <cellStyle name="20% - Accent1 3 6 4 2 3 3 2" xfId="29881" xr:uid="{F9D13ABA-5F78-49E0-A140-B1877B3DB8E1}"/>
    <cellStyle name="20% - Accent1 3 6 4 2 3 4" xfId="29882" xr:uid="{C064EA4B-4DD7-4E9B-9E07-AC1D8DE0AD44}"/>
    <cellStyle name="20% - Accent1 3 6 4 2 4" xfId="29883" xr:uid="{DFC058E6-0BF6-49DC-8ACB-4AEA68CBA5A7}"/>
    <cellStyle name="20% - Accent1 3 6 4 2 4 2" xfId="29884" xr:uid="{B60ABF97-D519-489B-AEA4-C606DAB9CD7A}"/>
    <cellStyle name="20% - Accent1 3 6 4 2 4 2 2" xfId="29885" xr:uid="{D4C28926-4B56-4E0A-BF71-12C3141FF471}"/>
    <cellStyle name="20% - Accent1 3 6 4 2 4 2 2 2" xfId="29886" xr:uid="{CB81897E-B3AE-493E-80ED-40FD73AE6F47}"/>
    <cellStyle name="20% - Accent1 3 6 4 2 4 2 3" xfId="29887" xr:uid="{A2B5178F-7313-446C-9B4E-90ADE73691B2}"/>
    <cellStyle name="20% - Accent1 3 6 4 2 4 3" xfId="29888" xr:uid="{3CD2BAB1-881C-44D2-B645-64D70BEDA30A}"/>
    <cellStyle name="20% - Accent1 3 6 4 2 4 3 2" xfId="29889" xr:uid="{EE08438B-5537-4DA1-AA62-877D43F8DC8D}"/>
    <cellStyle name="20% - Accent1 3 6 4 2 4 4" xfId="29890" xr:uid="{8F725701-A31C-4BC5-B510-C6AE7C2A2F7E}"/>
    <cellStyle name="20% - Accent1 3 6 4 2 5" xfId="29891" xr:uid="{AEFE198D-B6D1-4734-938F-F9C51A4B431A}"/>
    <cellStyle name="20% - Accent1 3 6 4 2 5 2" xfId="29892" xr:uid="{111F58EB-D5A3-4F77-A491-86409881EA1B}"/>
    <cellStyle name="20% - Accent1 3 6 4 2 5 2 2" xfId="29893" xr:uid="{0BF37DB6-BE49-4A9D-B8FC-E754EC5AE35B}"/>
    <cellStyle name="20% - Accent1 3 6 4 2 5 3" xfId="29894" xr:uid="{A0C5798F-E200-445C-9C66-1156709D1ABA}"/>
    <cellStyle name="20% - Accent1 3 6 4 2 6" xfId="29895" xr:uid="{56827D33-D75C-4FD1-92BE-3D66ECDB23C2}"/>
    <cellStyle name="20% - Accent1 3 6 4 2 6 2" xfId="29896" xr:uid="{23D95F55-AF52-44C1-811A-73B757FFBC10}"/>
    <cellStyle name="20% - Accent1 3 6 4 2 6 2 2" xfId="29897" xr:uid="{776CAE0A-C712-4679-A3B6-7AA185F05647}"/>
    <cellStyle name="20% - Accent1 3 6 4 2 6 3" xfId="29898" xr:uid="{59380841-60B7-45EE-8803-60B4BA6A4628}"/>
    <cellStyle name="20% - Accent1 3 6 4 2 7" xfId="29899" xr:uid="{21F25B5E-AC74-43B4-8EF5-0801187215F0}"/>
    <cellStyle name="20% - Accent1 3 6 4 2 7 2" xfId="29900" xr:uid="{736C2634-BAFF-4181-B211-82D0CFF55210}"/>
    <cellStyle name="20% - Accent1 3 6 4 2 8" xfId="29901" xr:uid="{EFA8AE4F-5DBB-4A54-94CA-B5DB3A4E195D}"/>
    <cellStyle name="20% - Accent1 3 6 4 2 8 2" xfId="29902" xr:uid="{FDA78D11-3F72-4682-AC29-7F497F71390A}"/>
    <cellStyle name="20% - Accent1 3 6 4 2 9" xfId="29903" xr:uid="{A425C4D7-D65D-4DD4-B4BD-6E273B656585}"/>
    <cellStyle name="20% - Accent1 3 6 4 3" xfId="29904" xr:uid="{E4EE876B-5356-446D-BF77-0F3B240FF56A}"/>
    <cellStyle name="20% - Accent1 3 6 4 3 2" xfId="29905" xr:uid="{4456E94D-BB96-4575-AA32-F9747C74BF25}"/>
    <cellStyle name="20% - Accent1 3 6 4 3 2 2" xfId="29906" xr:uid="{0AB42116-8321-4CC2-813C-70944CE6C6B3}"/>
    <cellStyle name="20% - Accent1 3 6 4 3 2 2 2" xfId="29907" xr:uid="{C8B1C972-1DBA-460B-8B99-0050F8138A30}"/>
    <cellStyle name="20% - Accent1 3 6 4 3 2 2 2 2" xfId="29908" xr:uid="{A23BCC0C-E125-4A03-BF39-EB83D6A82970}"/>
    <cellStyle name="20% - Accent1 3 6 4 3 2 2 3" xfId="29909" xr:uid="{89D579C7-C73A-433A-AAD7-D1D75876E692}"/>
    <cellStyle name="20% - Accent1 3 6 4 3 2 3" xfId="29910" xr:uid="{A945E7B2-78CE-48B2-A107-D2F557A4E268}"/>
    <cellStyle name="20% - Accent1 3 6 4 3 2 3 2" xfId="29911" xr:uid="{7BD5F005-20A1-4A08-9E5D-23C10B122C9D}"/>
    <cellStyle name="20% - Accent1 3 6 4 3 2 4" xfId="29912" xr:uid="{CBFA70B8-BFDA-4E58-BF97-F45B467A6E2C}"/>
    <cellStyle name="20% - Accent1 3 6 4 3 3" xfId="29913" xr:uid="{21F50362-CFF1-422B-B394-0DD32230FCBA}"/>
    <cellStyle name="20% - Accent1 3 6 4 3 3 2" xfId="29914" xr:uid="{BF580CF6-24A3-4514-8C5E-768060A13E4F}"/>
    <cellStyle name="20% - Accent1 3 6 4 3 3 2 2" xfId="29915" xr:uid="{1DEF3F28-BD84-49CF-9D17-A7BBDFA161AA}"/>
    <cellStyle name="20% - Accent1 3 6 4 3 3 2 2 2" xfId="29916" xr:uid="{D7829008-EC5B-4254-A0AA-0B997AA911AD}"/>
    <cellStyle name="20% - Accent1 3 6 4 3 3 2 3" xfId="29917" xr:uid="{90D71C02-5E00-4403-9E9C-1BB15FB57D29}"/>
    <cellStyle name="20% - Accent1 3 6 4 3 3 3" xfId="29918" xr:uid="{622C18F2-AE9B-41CF-8E9A-8991681A1C44}"/>
    <cellStyle name="20% - Accent1 3 6 4 3 3 3 2" xfId="29919" xr:uid="{A28CACF2-CA67-4B0D-8EB7-A0814779A758}"/>
    <cellStyle name="20% - Accent1 3 6 4 3 3 4" xfId="29920" xr:uid="{C7AA7A73-A34B-47D4-AC77-B25706517052}"/>
    <cellStyle name="20% - Accent1 3 6 4 3 4" xfId="29921" xr:uid="{55D713FA-C216-4DFD-9F1E-CD06EFDE3396}"/>
    <cellStyle name="20% - Accent1 3 6 4 3 4 2" xfId="29922" xr:uid="{BEC6DA0E-F32F-48E7-AEE7-0E7CAAA4D916}"/>
    <cellStyle name="20% - Accent1 3 6 4 3 4 2 2" xfId="29923" xr:uid="{B6D31FEE-8278-479B-9307-A1E47E624230}"/>
    <cellStyle name="20% - Accent1 3 6 4 3 4 2 2 2" xfId="29924" xr:uid="{1876A9D6-C825-4132-991B-DD6B2AD948A8}"/>
    <cellStyle name="20% - Accent1 3 6 4 3 4 2 3" xfId="29925" xr:uid="{8128F093-C683-4987-8EA1-A7D914F509CC}"/>
    <cellStyle name="20% - Accent1 3 6 4 3 4 3" xfId="29926" xr:uid="{23658A34-4902-440F-8C5A-56C2B156BC6D}"/>
    <cellStyle name="20% - Accent1 3 6 4 3 4 3 2" xfId="29927" xr:uid="{46FF3C7D-B838-4942-8274-B73C94FE0412}"/>
    <cellStyle name="20% - Accent1 3 6 4 3 4 4" xfId="29928" xr:uid="{8DF0CA8B-8334-469C-96A5-57D7C98E4E3B}"/>
    <cellStyle name="20% - Accent1 3 6 4 3 5" xfId="29929" xr:uid="{D783252F-30EE-4AAE-8DF6-9977E52586F0}"/>
    <cellStyle name="20% - Accent1 3 6 4 3 5 2" xfId="29930" xr:uid="{D06E838A-E893-417C-AC21-DAFFFEFFECA7}"/>
    <cellStyle name="20% - Accent1 3 6 4 3 5 2 2" xfId="29931" xr:uid="{E29A0DBA-07B3-43DF-ABC7-8066CFC97B91}"/>
    <cellStyle name="20% - Accent1 3 6 4 3 5 3" xfId="29932" xr:uid="{6C0650D6-4CA0-4F77-B90A-48B6A56EA314}"/>
    <cellStyle name="20% - Accent1 3 6 4 3 6" xfId="29933" xr:uid="{CA2D86D9-BF64-4C57-A7C5-7DAEDA7BD002}"/>
    <cellStyle name="20% - Accent1 3 6 4 3 6 2" xfId="29934" xr:uid="{08A5BE33-93AB-449F-8ACE-E4F37D896DF0}"/>
    <cellStyle name="20% - Accent1 3 6 4 3 6 2 2" xfId="29935" xr:uid="{BB86A920-06A2-4F16-B5AB-6BEE280D0614}"/>
    <cellStyle name="20% - Accent1 3 6 4 3 6 3" xfId="29936" xr:uid="{9AFB6831-F01F-4721-B569-26BCA3AAD8B3}"/>
    <cellStyle name="20% - Accent1 3 6 4 3 7" xfId="29937" xr:uid="{6F6A7CD1-24AB-419E-9572-C53BDB2EA97B}"/>
    <cellStyle name="20% - Accent1 3 6 4 3 7 2" xfId="29938" xr:uid="{F7B2D97F-F54E-430B-8546-6671FAFB5B8A}"/>
    <cellStyle name="20% - Accent1 3 6 4 3 8" xfId="29939" xr:uid="{D8375C6A-DEDD-44F4-809A-7BE7CEAC067C}"/>
    <cellStyle name="20% - Accent1 3 6 4 3 8 2" xfId="29940" xr:uid="{165B5FEE-B1F3-4342-8BC5-FA51673F7FDE}"/>
    <cellStyle name="20% - Accent1 3 6 4 3 9" xfId="29941" xr:uid="{59F37FF5-AD95-44B4-B233-8A4DDFD96314}"/>
    <cellStyle name="20% - Accent1 3 6 4 4" xfId="29942" xr:uid="{4706DA2F-E046-4DBF-9B9A-20ACD6311CE6}"/>
    <cellStyle name="20% - Accent1 3 6 4 4 2" xfId="29943" xr:uid="{B6193155-6277-47E0-94A4-DD3514C5B45D}"/>
    <cellStyle name="20% - Accent1 3 6 4 4 2 2" xfId="29944" xr:uid="{6EFB385E-9E16-40DC-AD36-862F5E2CDFA6}"/>
    <cellStyle name="20% - Accent1 3 6 4 4 2 2 2" xfId="29945" xr:uid="{08245058-01FB-4372-9FA3-5CA1C84A3002}"/>
    <cellStyle name="20% - Accent1 3 6 4 4 2 3" xfId="29946" xr:uid="{D4312B2C-0F47-4A5A-A4E6-94CD8B703520}"/>
    <cellStyle name="20% - Accent1 3 6 4 4 3" xfId="29947" xr:uid="{06749947-76E6-4F0B-B136-21519AF081EA}"/>
    <cellStyle name="20% - Accent1 3 6 4 4 3 2" xfId="29948" xr:uid="{919FD823-4D04-4A4D-9D3A-81BDA1DF90C5}"/>
    <cellStyle name="20% - Accent1 3 6 4 4 4" xfId="29949" xr:uid="{0B914988-3B2B-4FD3-BDE2-1CDE3A2288E5}"/>
    <cellStyle name="20% - Accent1 3 6 4 5" xfId="29950" xr:uid="{F0B17FCC-B381-4CF7-A07B-5D5595A35E22}"/>
    <cellStyle name="20% - Accent1 3 6 4 5 2" xfId="29951" xr:uid="{75FBF9B4-A8D6-4DCA-83D6-CE0FB4EC2C84}"/>
    <cellStyle name="20% - Accent1 3 6 4 5 2 2" xfId="29952" xr:uid="{A8D6F511-C0C8-48BB-B17E-B89F17F229F9}"/>
    <cellStyle name="20% - Accent1 3 6 4 5 2 2 2" xfId="29953" xr:uid="{E5F550FE-6CF1-468B-84BF-350018B449FA}"/>
    <cellStyle name="20% - Accent1 3 6 4 5 2 3" xfId="29954" xr:uid="{F887353F-7C67-4FE3-86E6-70F31C22EEED}"/>
    <cellStyle name="20% - Accent1 3 6 4 5 3" xfId="29955" xr:uid="{35A9A9A5-02C1-4F3C-80D2-402799850CED}"/>
    <cellStyle name="20% - Accent1 3 6 4 5 3 2" xfId="29956" xr:uid="{F3EDD9C2-B669-4AF8-A59C-B4D3BD09D467}"/>
    <cellStyle name="20% - Accent1 3 6 4 5 4" xfId="29957" xr:uid="{6E541746-3CDF-4B94-AF95-C90B853D0D9E}"/>
    <cellStyle name="20% - Accent1 3 6 4 6" xfId="29958" xr:uid="{3AAB5ED9-7F01-47E6-B7A1-81ACA9332316}"/>
    <cellStyle name="20% - Accent1 3 6 4 6 2" xfId="29959" xr:uid="{23031768-9F02-4AD7-BEE4-5F0C603C07C1}"/>
    <cellStyle name="20% - Accent1 3 6 4 6 2 2" xfId="29960" xr:uid="{9F50B0A0-C2FD-48F5-BA6D-871FFAE42D56}"/>
    <cellStyle name="20% - Accent1 3 6 4 6 2 2 2" xfId="29961" xr:uid="{AF54CD77-301F-40A6-9601-37CAD0755389}"/>
    <cellStyle name="20% - Accent1 3 6 4 6 2 3" xfId="29962" xr:uid="{487A96E7-4F41-48BF-99EC-C9371148B849}"/>
    <cellStyle name="20% - Accent1 3 6 4 6 3" xfId="29963" xr:uid="{70A27E0D-231F-4DEF-8685-D7278A614DE4}"/>
    <cellStyle name="20% - Accent1 3 6 4 6 3 2" xfId="29964" xr:uid="{60BCF378-1CBC-47EA-AD11-ABBB17E20B0C}"/>
    <cellStyle name="20% - Accent1 3 6 4 6 4" xfId="29965" xr:uid="{BDDCB175-3A42-42DF-A258-369612E1AC08}"/>
    <cellStyle name="20% - Accent1 3 6 4 7" xfId="29966" xr:uid="{50A868D8-817D-4BD5-830A-959888C08B69}"/>
    <cellStyle name="20% - Accent1 3 6 4 7 2" xfId="29967" xr:uid="{3C28EF39-9A8A-4BB0-9E44-296B83F7F83D}"/>
    <cellStyle name="20% - Accent1 3 6 4 7 2 2" xfId="29968" xr:uid="{6542717D-195B-4807-8F3F-B67EEAF1E05C}"/>
    <cellStyle name="20% - Accent1 3 6 4 7 3" xfId="29969" xr:uid="{8672A524-1936-4C78-A717-8D09A14C68B5}"/>
    <cellStyle name="20% - Accent1 3 6 4 8" xfId="29970" xr:uid="{B648B727-3DEB-4E7D-B0B1-85587D2BCB1C}"/>
    <cellStyle name="20% - Accent1 3 6 4 8 2" xfId="29971" xr:uid="{D84934EF-AEC7-4254-94B9-67E6842DBDA8}"/>
    <cellStyle name="20% - Accent1 3 6 4 8 2 2" xfId="29972" xr:uid="{0025B6F1-2500-4E78-8C2E-C057396C00E5}"/>
    <cellStyle name="20% - Accent1 3 6 4 8 3" xfId="29973" xr:uid="{B0D39282-8AF9-486B-A214-AC0DD3D748CE}"/>
    <cellStyle name="20% - Accent1 3 6 4 9" xfId="29974" xr:uid="{9ACCB65D-6BDE-4221-95B2-3048F1E05847}"/>
    <cellStyle name="20% - Accent1 3 6 4 9 2" xfId="29975" xr:uid="{0D0A6A66-AF7D-4DE9-8797-002EEA0EE067}"/>
    <cellStyle name="20% - Accent1 3 6 5" xfId="29976" xr:uid="{2F781EF9-C7A1-4707-8C1C-34AFEAC02C87}"/>
    <cellStyle name="20% - Accent1 3 6 5 10" xfId="29977" xr:uid="{CB8C8DB2-9A68-4A0C-BCBA-4D12529AD2E8}"/>
    <cellStyle name="20% - Accent1 3 6 5 10 2" xfId="29978" xr:uid="{EEE266D5-4718-452C-9181-6DE637D08C9B}"/>
    <cellStyle name="20% - Accent1 3 6 5 11" xfId="29979" xr:uid="{A3D1615D-2BD5-41BA-930F-3B087BFE7DA4}"/>
    <cellStyle name="20% - Accent1 3 6 5 2" xfId="29980" xr:uid="{FD050274-A870-4BFC-8A88-B38BBA9F00F3}"/>
    <cellStyle name="20% - Accent1 3 6 5 2 2" xfId="29981" xr:uid="{6387265F-249E-432F-A8C2-3F2C81C71FC2}"/>
    <cellStyle name="20% - Accent1 3 6 5 2 2 2" xfId="29982" xr:uid="{70525D6C-859F-41AC-80A0-71930558CA4F}"/>
    <cellStyle name="20% - Accent1 3 6 5 2 2 2 2" xfId="29983" xr:uid="{64B22991-2388-4013-B92C-037C2A70AB65}"/>
    <cellStyle name="20% - Accent1 3 6 5 2 2 2 2 2" xfId="29984" xr:uid="{F28036AD-1817-469F-B2F0-D1D87D63F67C}"/>
    <cellStyle name="20% - Accent1 3 6 5 2 2 2 3" xfId="29985" xr:uid="{F19D1975-5B3A-4BDE-9516-71288A167C5E}"/>
    <cellStyle name="20% - Accent1 3 6 5 2 2 3" xfId="29986" xr:uid="{F18EE458-34B8-493D-8FD9-409E4ABF8274}"/>
    <cellStyle name="20% - Accent1 3 6 5 2 2 3 2" xfId="29987" xr:uid="{3D9120AC-65D9-43D6-B5FC-669280C40BEB}"/>
    <cellStyle name="20% - Accent1 3 6 5 2 2 4" xfId="29988" xr:uid="{76A0D435-FFDF-4F21-B43A-A158BCDD2D36}"/>
    <cellStyle name="20% - Accent1 3 6 5 2 3" xfId="29989" xr:uid="{4F0C706C-D0BE-4760-8031-C49223475934}"/>
    <cellStyle name="20% - Accent1 3 6 5 2 3 2" xfId="29990" xr:uid="{3EA10144-EB05-4298-A2AA-5BAF7B9A6BAE}"/>
    <cellStyle name="20% - Accent1 3 6 5 2 3 2 2" xfId="29991" xr:uid="{3D07857F-0D27-4BB7-A400-F242145532A9}"/>
    <cellStyle name="20% - Accent1 3 6 5 2 3 2 2 2" xfId="29992" xr:uid="{B4D44478-A79C-44DD-8C60-EF15DCD6B024}"/>
    <cellStyle name="20% - Accent1 3 6 5 2 3 2 3" xfId="29993" xr:uid="{739FD5F6-182F-4DC4-A3FA-5F3D0B0C481D}"/>
    <cellStyle name="20% - Accent1 3 6 5 2 3 3" xfId="29994" xr:uid="{9A5CDA99-8637-4A53-B2F3-343DC315B86C}"/>
    <cellStyle name="20% - Accent1 3 6 5 2 3 3 2" xfId="29995" xr:uid="{086DEB51-0E33-420D-8B05-BEB3018C5DFC}"/>
    <cellStyle name="20% - Accent1 3 6 5 2 3 4" xfId="29996" xr:uid="{B6B364CE-8C1F-4653-85C9-EEEDD5AB158A}"/>
    <cellStyle name="20% - Accent1 3 6 5 2 4" xfId="29997" xr:uid="{B12F1DC1-EA4F-4787-805E-1F5779D60184}"/>
    <cellStyle name="20% - Accent1 3 6 5 2 4 2" xfId="29998" xr:uid="{E3B256A5-189A-4736-A0ED-484F5FD7C6DA}"/>
    <cellStyle name="20% - Accent1 3 6 5 2 4 2 2" xfId="29999" xr:uid="{63D220FE-FDF0-4E21-B47F-6B8694B3B72E}"/>
    <cellStyle name="20% - Accent1 3 6 5 2 4 2 2 2" xfId="30000" xr:uid="{BFB2BEC4-1F53-4623-A026-7359570DFD24}"/>
    <cellStyle name="20% - Accent1 3 6 5 2 4 2 3" xfId="30001" xr:uid="{C85FE6AD-9E70-4A36-B2AD-1F6EA7CFA142}"/>
    <cellStyle name="20% - Accent1 3 6 5 2 4 3" xfId="30002" xr:uid="{359110DE-F8F4-4361-8723-F79E3CE19263}"/>
    <cellStyle name="20% - Accent1 3 6 5 2 4 3 2" xfId="30003" xr:uid="{744CDD64-9B21-4273-B905-EA2508BFDEC3}"/>
    <cellStyle name="20% - Accent1 3 6 5 2 4 4" xfId="30004" xr:uid="{F930D913-324B-40E7-8C27-38D3B3B92446}"/>
    <cellStyle name="20% - Accent1 3 6 5 2 5" xfId="30005" xr:uid="{6115756D-3F58-42B5-A368-6D45EEEFA0F9}"/>
    <cellStyle name="20% - Accent1 3 6 5 2 5 2" xfId="30006" xr:uid="{5583594D-5C2F-4DB5-A3CD-BC8A86E1CB8B}"/>
    <cellStyle name="20% - Accent1 3 6 5 2 5 2 2" xfId="30007" xr:uid="{3EB8F794-53AE-44C2-BCB5-616DC5C97998}"/>
    <cellStyle name="20% - Accent1 3 6 5 2 5 3" xfId="30008" xr:uid="{13E90B96-834D-49CE-A6E4-181A39AA892E}"/>
    <cellStyle name="20% - Accent1 3 6 5 2 6" xfId="30009" xr:uid="{16A33D6D-EA71-4E31-8581-10667B804A7B}"/>
    <cellStyle name="20% - Accent1 3 6 5 2 6 2" xfId="30010" xr:uid="{EF123459-6A54-4418-A359-8687B81D68C8}"/>
    <cellStyle name="20% - Accent1 3 6 5 2 6 2 2" xfId="30011" xr:uid="{13C7BC52-6462-4A2D-9D78-23416B505C93}"/>
    <cellStyle name="20% - Accent1 3 6 5 2 6 3" xfId="30012" xr:uid="{9063F25B-B064-44B9-8CD7-D23FBBA3B36C}"/>
    <cellStyle name="20% - Accent1 3 6 5 2 7" xfId="30013" xr:uid="{6C5BCD04-88B6-4E58-8AF6-FF7EF0DD24EC}"/>
    <cellStyle name="20% - Accent1 3 6 5 2 7 2" xfId="30014" xr:uid="{3641C9A2-F979-4CFF-A743-82793AE0B0A2}"/>
    <cellStyle name="20% - Accent1 3 6 5 2 8" xfId="30015" xr:uid="{8603DC6D-5245-4543-944E-233BEE0B2FDE}"/>
    <cellStyle name="20% - Accent1 3 6 5 2 8 2" xfId="30016" xr:uid="{00900840-4E9A-4E65-BD53-BD6D91069B79}"/>
    <cellStyle name="20% - Accent1 3 6 5 2 9" xfId="30017" xr:uid="{E5C7AA37-58B4-4BAB-BEFD-E85C6A2EE2EC}"/>
    <cellStyle name="20% - Accent1 3 6 5 3" xfId="30018" xr:uid="{1178FB47-6F79-4385-A148-EABCB51BFE3D}"/>
    <cellStyle name="20% - Accent1 3 6 5 3 2" xfId="30019" xr:uid="{06FEFF0A-663B-44CB-B4B9-F4CF59BBD720}"/>
    <cellStyle name="20% - Accent1 3 6 5 3 2 2" xfId="30020" xr:uid="{6AD10A4C-0638-49CB-8370-0CC71944243E}"/>
    <cellStyle name="20% - Accent1 3 6 5 3 2 2 2" xfId="30021" xr:uid="{BE8F65EC-890E-4A51-8D4D-0DF9A55576E8}"/>
    <cellStyle name="20% - Accent1 3 6 5 3 2 2 2 2" xfId="30022" xr:uid="{C28B5985-5489-4709-A178-C33974664F0B}"/>
    <cellStyle name="20% - Accent1 3 6 5 3 2 2 3" xfId="30023" xr:uid="{B21B9958-FB58-4954-908D-5D2A48CF81C6}"/>
    <cellStyle name="20% - Accent1 3 6 5 3 2 3" xfId="30024" xr:uid="{7CC742CF-F9C6-40FC-8528-8253CBD9EC16}"/>
    <cellStyle name="20% - Accent1 3 6 5 3 2 3 2" xfId="30025" xr:uid="{FD037F5D-0AC9-4123-A141-85CD562AA106}"/>
    <cellStyle name="20% - Accent1 3 6 5 3 2 4" xfId="30026" xr:uid="{F2FDE89F-0BF3-49D6-A0AA-6D1CDAAF3FB8}"/>
    <cellStyle name="20% - Accent1 3 6 5 3 3" xfId="30027" xr:uid="{3954EB42-AB2B-4AAA-8CCB-8B1E295621CB}"/>
    <cellStyle name="20% - Accent1 3 6 5 3 3 2" xfId="30028" xr:uid="{BEFABF16-01A0-47BD-86B3-A0D300F09240}"/>
    <cellStyle name="20% - Accent1 3 6 5 3 3 2 2" xfId="30029" xr:uid="{E375B756-DB54-4006-97D5-967F443B8CD7}"/>
    <cellStyle name="20% - Accent1 3 6 5 3 3 2 2 2" xfId="30030" xr:uid="{F9353416-3EC0-46F7-823F-E12493D613AE}"/>
    <cellStyle name="20% - Accent1 3 6 5 3 3 2 3" xfId="30031" xr:uid="{B0BC51BF-D3D2-4945-83B7-E3DBBBAAFB44}"/>
    <cellStyle name="20% - Accent1 3 6 5 3 3 3" xfId="30032" xr:uid="{25AC633E-32A1-4AB4-8F8A-BCEC95D8E8AD}"/>
    <cellStyle name="20% - Accent1 3 6 5 3 3 3 2" xfId="30033" xr:uid="{555655BC-CCE3-49EF-943B-C2ED28E33BAE}"/>
    <cellStyle name="20% - Accent1 3 6 5 3 3 4" xfId="30034" xr:uid="{40A855EF-7429-4533-ACB0-21BA9F58304D}"/>
    <cellStyle name="20% - Accent1 3 6 5 3 4" xfId="30035" xr:uid="{35214E84-CE4B-47E0-9B8D-35D65E3AE4E9}"/>
    <cellStyle name="20% - Accent1 3 6 5 3 4 2" xfId="30036" xr:uid="{30ACA044-54AD-414B-AC79-83A04AFCF4A6}"/>
    <cellStyle name="20% - Accent1 3 6 5 3 4 2 2" xfId="30037" xr:uid="{82CD918C-DD96-4840-9564-0AD3AAED1A33}"/>
    <cellStyle name="20% - Accent1 3 6 5 3 4 2 2 2" xfId="30038" xr:uid="{7EA18083-B6DC-4360-A739-2E2813EA9C5F}"/>
    <cellStyle name="20% - Accent1 3 6 5 3 4 2 3" xfId="30039" xr:uid="{A3E292E5-E407-4B33-855A-9804939195B2}"/>
    <cellStyle name="20% - Accent1 3 6 5 3 4 3" xfId="30040" xr:uid="{26880B1B-0D65-4B67-84F8-0642DEA2ABC2}"/>
    <cellStyle name="20% - Accent1 3 6 5 3 4 3 2" xfId="30041" xr:uid="{FD62C09F-0ED8-4AFB-B5F0-2ED3E319AC14}"/>
    <cellStyle name="20% - Accent1 3 6 5 3 4 4" xfId="30042" xr:uid="{24FD324D-9D5A-4532-BDBA-31360FD72DD0}"/>
    <cellStyle name="20% - Accent1 3 6 5 3 5" xfId="30043" xr:uid="{9EFA454D-9710-451E-BCB5-51DAEA1CCD5E}"/>
    <cellStyle name="20% - Accent1 3 6 5 3 5 2" xfId="30044" xr:uid="{1BD93FCF-7DC5-4C83-80D1-F15E3D623D0F}"/>
    <cellStyle name="20% - Accent1 3 6 5 3 5 2 2" xfId="30045" xr:uid="{DD80D251-9E38-4199-945A-CFE07E6C5266}"/>
    <cellStyle name="20% - Accent1 3 6 5 3 5 3" xfId="30046" xr:uid="{17A9E24E-DA5E-48CF-9A37-7A5DDB5239B5}"/>
    <cellStyle name="20% - Accent1 3 6 5 3 6" xfId="30047" xr:uid="{EC73E335-EB3D-4A9A-A2EF-F3BACFEE7394}"/>
    <cellStyle name="20% - Accent1 3 6 5 3 6 2" xfId="30048" xr:uid="{C63F08D3-23AD-47E9-A9A7-C12EC3AE50AA}"/>
    <cellStyle name="20% - Accent1 3 6 5 3 6 2 2" xfId="30049" xr:uid="{94817040-E13A-4282-B242-570D7F545949}"/>
    <cellStyle name="20% - Accent1 3 6 5 3 6 3" xfId="30050" xr:uid="{13CCA266-2BBF-42CE-A6A6-D5B3F8E5134F}"/>
    <cellStyle name="20% - Accent1 3 6 5 3 7" xfId="30051" xr:uid="{058052E6-4D10-4477-9FD6-E122E5A9C460}"/>
    <cellStyle name="20% - Accent1 3 6 5 3 7 2" xfId="30052" xr:uid="{0C16DB8F-C66E-4DF6-8B82-A43F762961A6}"/>
    <cellStyle name="20% - Accent1 3 6 5 3 8" xfId="30053" xr:uid="{B0D3435C-706F-4F67-BD2A-60B3E45E0079}"/>
    <cellStyle name="20% - Accent1 3 6 5 3 8 2" xfId="30054" xr:uid="{90E89C32-75EF-4C0C-A294-BB96E1421898}"/>
    <cellStyle name="20% - Accent1 3 6 5 3 9" xfId="30055" xr:uid="{ABA813A0-DD74-4A23-892A-7999D41DBE1A}"/>
    <cellStyle name="20% - Accent1 3 6 5 4" xfId="30056" xr:uid="{3C8BE0D7-B5F3-4D84-9B9B-71870FE48108}"/>
    <cellStyle name="20% - Accent1 3 6 5 4 2" xfId="30057" xr:uid="{9607D7D0-9D8F-4D5A-BC55-2A825D24122B}"/>
    <cellStyle name="20% - Accent1 3 6 5 4 2 2" xfId="30058" xr:uid="{D9ED668F-098E-47AF-9B83-D6D9C7A91B88}"/>
    <cellStyle name="20% - Accent1 3 6 5 4 2 2 2" xfId="30059" xr:uid="{7E9E29D2-D45E-4743-9776-49DB5F31C3EB}"/>
    <cellStyle name="20% - Accent1 3 6 5 4 2 3" xfId="30060" xr:uid="{36B69539-3994-4DB6-B628-86533B451017}"/>
    <cellStyle name="20% - Accent1 3 6 5 4 3" xfId="30061" xr:uid="{D5FE4C95-220B-4AFC-BA41-74F892697E77}"/>
    <cellStyle name="20% - Accent1 3 6 5 4 3 2" xfId="30062" xr:uid="{430ACBA2-F7C0-4E62-B5AD-EB13734DEFB2}"/>
    <cellStyle name="20% - Accent1 3 6 5 4 4" xfId="30063" xr:uid="{B882F5AF-45D5-4E08-B825-D787027E7BD0}"/>
    <cellStyle name="20% - Accent1 3 6 5 5" xfId="30064" xr:uid="{5FAA941F-CD5A-45DB-9D49-DA987AE47E11}"/>
    <cellStyle name="20% - Accent1 3 6 5 5 2" xfId="30065" xr:uid="{9186B57A-F888-452C-8FAC-E9019CB21D37}"/>
    <cellStyle name="20% - Accent1 3 6 5 5 2 2" xfId="30066" xr:uid="{87AD21E3-AD68-4C9B-837A-E6621BF94A7E}"/>
    <cellStyle name="20% - Accent1 3 6 5 5 2 2 2" xfId="30067" xr:uid="{216751BF-117F-4C6E-A921-7A4714191C5E}"/>
    <cellStyle name="20% - Accent1 3 6 5 5 2 3" xfId="30068" xr:uid="{09AEE810-50D1-4776-B69F-EFFD49A7EDD3}"/>
    <cellStyle name="20% - Accent1 3 6 5 5 3" xfId="30069" xr:uid="{9BC0FC05-199B-402F-8283-A3FEBEA3778F}"/>
    <cellStyle name="20% - Accent1 3 6 5 5 3 2" xfId="30070" xr:uid="{9D73C707-FC3E-495B-8084-9D9A9965F72E}"/>
    <cellStyle name="20% - Accent1 3 6 5 5 4" xfId="30071" xr:uid="{38E847BA-FFD2-45F6-82A5-EB029B6AE9E6}"/>
    <cellStyle name="20% - Accent1 3 6 5 6" xfId="30072" xr:uid="{0E915926-1583-4B8D-8708-E1F087093817}"/>
    <cellStyle name="20% - Accent1 3 6 5 6 2" xfId="30073" xr:uid="{B7AF33D1-7AD6-497F-84EB-1DAE0C578FAC}"/>
    <cellStyle name="20% - Accent1 3 6 5 6 2 2" xfId="30074" xr:uid="{4E610FDD-6218-4566-B4F6-9D27CA97F4B9}"/>
    <cellStyle name="20% - Accent1 3 6 5 6 2 2 2" xfId="30075" xr:uid="{7D00C6B5-EF17-48A2-8567-25418EF08D7E}"/>
    <cellStyle name="20% - Accent1 3 6 5 6 2 3" xfId="30076" xr:uid="{3A0385B0-CC93-4E68-9CCC-E2F2441A371F}"/>
    <cellStyle name="20% - Accent1 3 6 5 6 3" xfId="30077" xr:uid="{BE211E1E-B2DB-49F9-9A4E-E7C3A3A23F45}"/>
    <cellStyle name="20% - Accent1 3 6 5 6 3 2" xfId="30078" xr:uid="{7361BCFE-D829-48A6-9CD3-006E354DAC82}"/>
    <cellStyle name="20% - Accent1 3 6 5 6 4" xfId="30079" xr:uid="{1CC6F5C2-5213-4F47-91AF-EEF7F0606C40}"/>
    <cellStyle name="20% - Accent1 3 6 5 7" xfId="30080" xr:uid="{0D255C9F-46DA-42EB-BA91-F133526C132D}"/>
    <cellStyle name="20% - Accent1 3 6 5 7 2" xfId="30081" xr:uid="{EACBBB4F-0DC5-4A81-8A39-7DA3EC01863D}"/>
    <cellStyle name="20% - Accent1 3 6 5 7 2 2" xfId="30082" xr:uid="{CE756D41-BC3F-4722-9824-5C6D1930A2DD}"/>
    <cellStyle name="20% - Accent1 3 6 5 7 3" xfId="30083" xr:uid="{C6CFB22D-00F7-406D-9134-52DFF99BD57C}"/>
    <cellStyle name="20% - Accent1 3 6 5 8" xfId="30084" xr:uid="{430A3CFE-E736-4228-A7E1-52B17B7D3BAC}"/>
    <cellStyle name="20% - Accent1 3 6 5 8 2" xfId="30085" xr:uid="{0323D578-55F9-4512-A722-018437E7ABAC}"/>
    <cellStyle name="20% - Accent1 3 6 5 8 2 2" xfId="30086" xr:uid="{D90F0786-0936-4F6D-88E3-A453768982A1}"/>
    <cellStyle name="20% - Accent1 3 6 5 8 3" xfId="30087" xr:uid="{A2E2F5F8-9D7A-4032-B6EB-C6DC2F02F8FB}"/>
    <cellStyle name="20% - Accent1 3 6 5 9" xfId="30088" xr:uid="{C6DEADF2-C6E0-41DC-8E91-43D7D3406B29}"/>
    <cellStyle name="20% - Accent1 3 6 5 9 2" xfId="30089" xr:uid="{152BECFC-723D-43CF-B2C3-C42788D39D82}"/>
    <cellStyle name="20% - Accent1 3 6 6" xfId="30090" xr:uid="{796F1A6F-1230-4272-B55F-59AA59166E72}"/>
    <cellStyle name="20% - Accent1 3 6 6 2" xfId="30091" xr:uid="{79E54EAB-502F-43CA-B6A6-37204700C80C}"/>
    <cellStyle name="20% - Accent1 3 6 6 2 2" xfId="30092" xr:uid="{CD5B3091-F83A-4BE6-975D-CA0C5A5EE852}"/>
    <cellStyle name="20% - Accent1 3 6 6 2 2 2" xfId="30093" xr:uid="{E9358D58-C550-4C62-9EA2-FA76CF6498C2}"/>
    <cellStyle name="20% - Accent1 3 6 6 2 2 2 2" xfId="30094" xr:uid="{34BE9EFF-164B-4350-9DF1-9B68820F965F}"/>
    <cellStyle name="20% - Accent1 3 6 6 2 2 3" xfId="30095" xr:uid="{2613313C-9241-4411-821C-46C584284BBE}"/>
    <cellStyle name="20% - Accent1 3 6 6 2 3" xfId="30096" xr:uid="{A1EA9FE5-2BE4-4DEC-868F-72BB0D46F5CB}"/>
    <cellStyle name="20% - Accent1 3 6 6 2 3 2" xfId="30097" xr:uid="{9A3F9E62-66B7-4612-9E66-6968BCA0DE27}"/>
    <cellStyle name="20% - Accent1 3 6 6 2 4" xfId="30098" xr:uid="{C59F1823-56A9-4A43-9D67-255C6B3FEABD}"/>
    <cellStyle name="20% - Accent1 3 6 6 3" xfId="30099" xr:uid="{7B895F29-F624-4264-A154-B5ABC924D71D}"/>
    <cellStyle name="20% - Accent1 3 6 6 3 2" xfId="30100" xr:uid="{D453DF95-9B9D-4DEA-83BE-1AA7CFC40EE8}"/>
    <cellStyle name="20% - Accent1 3 6 6 3 2 2" xfId="30101" xr:uid="{0EFBB8E6-B003-4D58-B76C-C86A76C14B88}"/>
    <cellStyle name="20% - Accent1 3 6 6 3 2 2 2" xfId="30102" xr:uid="{4275819E-363E-4D99-91A3-4C8C0801E1F7}"/>
    <cellStyle name="20% - Accent1 3 6 6 3 2 3" xfId="30103" xr:uid="{9232B240-981F-400A-B6C9-946BFFD686C6}"/>
    <cellStyle name="20% - Accent1 3 6 6 3 3" xfId="30104" xr:uid="{2998B059-BF07-45D8-BA0E-630CC7584F38}"/>
    <cellStyle name="20% - Accent1 3 6 6 3 3 2" xfId="30105" xr:uid="{706292F8-5A36-4581-8557-D7B6F4F2C9D3}"/>
    <cellStyle name="20% - Accent1 3 6 6 3 4" xfId="30106" xr:uid="{411CA3CA-C1B4-4992-8ACB-5F9F94ABADC3}"/>
    <cellStyle name="20% - Accent1 3 6 6 4" xfId="30107" xr:uid="{E23A352C-CF66-41A2-AED5-C9394E820E3F}"/>
    <cellStyle name="20% - Accent1 3 6 6 4 2" xfId="30108" xr:uid="{07402019-A3C8-4B70-91F0-31F2818B5327}"/>
    <cellStyle name="20% - Accent1 3 6 6 4 2 2" xfId="30109" xr:uid="{21D0316F-D04E-49D6-8C4D-F71BDA0B1768}"/>
    <cellStyle name="20% - Accent1 3 6 6 4 2 2 2" xfId="30110" xr:uid="{30CAE5CC-C8BF-4EF9-A685-8AD317E26A55}"/>
    <cellStyle name="20% - Accent1 3 6 6 4 2 3" xfId="30111" xr:uid="{C9083DBF-9151-4BAF-95AB-C619F454E112}"/>
    <cellStyle name="20% - Accent1 3 6 6 4 3" xfId="30112" xr:uid="{BDA12519-C57C-4654-9054-53E8F9CBC37B}"/>
    <cellStyle name="20% - Accent1 3 6 6 4 3 2" xfId="30113" xr:uid="{3D29FB2D-2220-40C4-AEB8-5F6F3211707B}"/>
    <cellStyle name="20% - Accent1 3 6 6 4 4" xfId="30114" xr:uid="{4EA082AD-5E26-4F05-9601-5A9A1CC6B87B}"/>
    <cellStyle name="20% - Accent1 3 6 6 5" xfId="30115" xr:uid="{5C368B7D-D2AC-4153-A44E-BD679245ED71}"/>
    <cellStyle name="20% - Accent1 3 6 6 5 2" xfId="30116" xr:uid="{37CE0622-CE26-4D0E-83AD-0C5B19EB9C74}"/>
    <cellStyle name="20% - Accent1 3 6 6 5 2 2" xfId="30117" xr:uid="{93BE6ED5-5909-4C3A-ACDE-95753150D8A4}"/>
    <cellStyle name="20% - Accent1 3 6 6 5 3" xfId="30118" xr:uid="{F2FB8A42-497C-4B96-94EE-1170A6ECA9C4}"/>
    <cellStyle name="20% - Accent1 3 6 6 6" xfId="30119" xr:uid="{9F4ABC2C-2867-471E-BA9C-C21DB35A9985}"/>
    <cellStyle name="20% - Accent1 3 6 6 6 2" xfId="30120" xr:uid="{C2B02D09-E647-460F-B16B-4E943068CD5A}"/>
    <cellStyle name="20% - Accent1 3 6 6 6 2 2" xfId="30121" xr:uid="{205D0032-9EFC-4430-9B55-3841BB7DAD9F}"/>
    <cellStyle name="20% - Accent1 3 6 6 6 3" xfId="30122" xr:uid="{139656FA-3DD4-45F7-82D9-8D20DFEB0B97}"/>
    <cellStyle name="20% - Accent1 3 6 6 7" xfId="30123" xr:uid="{8535EA6F-B9F0-446A-8784-8CA4591D8DD7}"/>
    <cellStyle name="20% - Accent1 3 6 6 7 2" xfId="30124" xr:uid="{885EB08E-CB81-481D-9FCB-DB790A8E7E36}"/>
    <cellStyle name="20% - Accent1 3 6 6 8" xfId="30125" xr:uid="{B6B46D40-01E6-436F-9A3F-3B16048DB9F3}"/>
    <cellStyle name="20% - Accent1 3 6 6 8 2" xfId="30126" xr:uid="{AF334933-3BD1-4080-8EF1-7451B1DA1BF3}"/>
    <cellStyle name="20% - Accent1 3 6 6 9" xfId="30127" xr:uid="{A277429F-8E7D-4A55-BEE8-7FD678EB0802}"/>
    <cellStyle name="20% - Accent1 3 6 7" xfId="30128" xr:uid="{2C9A1B63-19C0-4829-939F-D45D14216EA3}"/>
    <cellStyle name="20% - Accent1 3 6 7 2" xfId="30129" xr:uid="{E6A982AF-2FD4-4EBE-9BFE-9C7A6E8D9D25}"/>
    <cellStyle name="20% - Accent1 3 6 7 2 2" xfId="30130" xr:uid="{3DC8E728-855C-4BC0-8B73-05F3ACE25CA7}"/>
    <cellStyle name="20% - Accent1 3 6 7 2 2 2" xfId="30131" xr:uid="{D1166A3E-5BEC-4027-9A9C-E84584037EFD}"/>
    <cellStyle name="20% - Accent1 3 6 7 2 2 2 2" xfId="30132" xr:uid="{12C03C44-E7AE-4336-9580-8DFB11B23138}"/>
    <cellStyle name="20% - Accent1 3 6 7 2 2 3" xfId="30133" xr:uid="{9AAF194C-F7B1-4F63-88F5-4D99B63E5C9C}"/>
    <cellStyle name="20% - Accent1 3 6 7 2 3" xfId="30134" xr:uid="{DAB26184-487F-46D9-8ABF-44EC59318633}"/>
    <cellStyle name="20% - Accent1 3 6 7 2 3 2" xfId="30135" xr:uid="{F92B46E0-5BFB-4338-97DF-1B608AA1274D}"/>
    <cellStyle name="20% - Accent1 3 6 7 2 4" xfId="30136" xr:uid="{F40E0F47-EA34-4051-BB13-C431AFC8B31B}"/>
    <cellStyle name="20% - Accent1 3 6 7 3" xfId="30137" xr:uid="{7BFEC0EB-31EF-4B5D-A016-5FED30D61068}"/>
    <cellStyle name="20% - Accent1 3 6 7 3 2" xfId="30138" xr:uid="{78FBD1EB-2525-43B8-BF0D-A1F87BE00DA7}"/>
    <cellStyle name="20% - Accent1 3 6 7 3 2 2" xfId="30139" xr:uid="{29F85672-37CE-4330-95BE-65DC7E8A8A7C}"/>
    <cellStyle name="20% - Accent1 3 6 7 3 2 2 2" xfId="30140" xr:uid="{9CAF14EC-FC17-4C1A-B4DD-29EFB1D57D7A}"/>
    <cellStyle name="20% - Accent1 3 6 7 3 2 3" xfId="30141" xr:uid="{E7FBF71E-0697-4CA9-8748-03D4C70C2AF7}"/>
    <cellStyle name="20% - Accent1 3 6 7 3 3" xfId="30142" xr:uid="{40512A31-4799-43FE-96B5-4C9FA2292A2A}"/>
    <cellStyle name="20% - Accent1 3 6 7 3 3 2" xfId="30143" xr:uid="{49DF2197-7D87-4BC2-BFA1-A9CAFC27EF71}"/>
    <cellStyle name="20% - Accent1 3 6 7 3 4" xfId="30144" xr:uid="{D65E81F0-B04D-40DC-891B-C8AD53363912}"/>
    <cellStyle name="20% - Accent1 3 6 7 4" xfId="30145" xr:uid="{E8D1E491-DF69-41C8-AC72-860C3B76E730}"/>
    <cellStyle name="20% - Accent1 3 6 7 4 2" xfId="30146" xr:uid="{C33C4CCB-6D4D-43C4-9CB8-6D907CCB4E53}"/>
    <cellStyle name="20% - Accent1 3 6 7 4 2 2" xfId="30147" xr:uid="{092F02DD-B48B-4FDA-B998-AA4A5F4EAA0D}"/>
    <cellStyle name="20% - Accent1 3 6 7 4 2 2 2" xfId="30148" xr:uid="{F3927D56-042B-4BFB-905E-BC7C536FDC22}"/>
    <cellStyle name="20% - Accent1 3 6 7 4 2 3" xfId="30149" xr:uid="{F1572AA2-BCD1-405C-B462-2136E4699A80}"/>
    <cellStyle name="20% - Accent1 3 6 7 4 3" xfId="30150" xr:uid="{95525C6E-DC20-4D0B-BF1E-6763DE1D7DDD}"/>
    <cellStyle name="20% - Accent1 3 6 7 4 3 2" xfId="30151" xr:uid="{C4E1865E-0CC2-4D67-BC99-DBF4A87590EB}"/>
    <cellStyle name="20% - Accent1 3 6 7 4 4" xfId="30152" xr:uid="{D579D9FA-6090-4C5F-ACA2-1D2BDA991DCC}"/>
    <cellStyle name="20% - Accent1 3 6 7 5" xfId="30153" xr:uid="{BDF32E1B-B9F8-40E0-A2D9-1335947D105E}"/>
    <cellStyle name="20% - Accent1 3 6 7 5 2" xfId="30154" xr:uid="{59B5C99E-75F1-4BF1-BA2B-0105A1974EA6}"/>
    <cellStyle name="20% - Accent1 3 6 7 5 2 2" xfId="30155" xr:uid="{C3816A9F-BEBD-4938-9C06-BE117B88398E}"/>
    <cellStyle name="20% - Accent1 3 6 7 5 3" xfId="30156" xr:uid="{819E73C7-B4FB-4462-852F-655CE0378B77}"/>
    <cellStyle name="20% - Accent1 3 6 7 6" xfId="30157" xr:uid="{D5237C05-E21F-4C39-84E7-005204B8DBA5}"/>
    <cellStyle name="20% - Accent1 3 6 7 6 2" xfId="30158" xr:uid="{3E4A83FF-B899-4071-9798-6F26A71B8862}"/>
    <cellStyle name="20% - Accent1 3 6 7 6 2 2" xfId="30159" xr:uid="{4B17DBC1-57FA-4840-BEC0-CD16CAEFFD19}"/>
    <cellStyle name="20% - Accent1 3 6 7 6 3" xfId="30160" xr:uid="{1BCEF82E-4E18-4C75-BB98-6155B290DA14}"/>
    <cellStyle name="20% - Accent1 3 6 7 7" xfId="30161" xr:uid="{03A20332-E4B5-4713-A64B-D0A4462904D6}"/>
    <cellStyle name="20% - Accent1 3 6 7 7 2" xfId="30162" xr:uid="{4DC16F4D-3F3B-404E-ADA9-B780B9DA01B3}"/>
    <cellStyle name="20% - Accent1 3 6 7 8" xfId="30163" xr:uid="{04FA92A8-8ECC-4CF4-AFF4-C622696A1C25}"/>
    <cellStyle name="20% - Accent1 3 6 7 8 2" xfId="30164" xr:uid="{265697AF-7EE2-4E33-8F09-ADDA404EB874}"/>
    <cellStyle name="20% - Accent1 3 6 7 9" xfId="30165" xr:uid="{66FA904D-DA7B-46B0-9EBC-6AFA52496E08}"/>
    <cellStyle name="20% - Accent1 3 6 8" xfId="30166" xr:uid="{F25E0014-88C2-4DAD-830F-BB20B5C0699F}"/>
    <cellStyle name="20% - Accent1 3 6 8 2" xfId="30167" xr:uid="{FB652C55-80C8-4360-B40F-17AF8D16063A}"/>
    <cellStyle name="20% - Accent1 3 6 8 2 2" xfId="30168" xr:uid="{208431B4-7B00-48A3-9693-94D17AA9F1B3}"/>
    <cellStyle name="20% - Accent1 3 6 8 2 2 2" xfId="30169" xr:uid="{8B280C60-2169-4820-AA66-9384A00C1E35}"/>
    <cellStyle name="20% - Accent1 3 6 8 2 3" xfId="30170" xr:uid="{5C9BC6FA-E0B8-4BE3-830E-E10A359FA54F}"/>
    <cellStyle name="20% - Accent1 3 6 8 3" xfId="30171" xr:uid="{B68DFA15-A7F5-4233-AE2C-B3B079983052}"/>
    <cellStyle name="20% - Accent1 3 6 8 3 2" xfId="30172" xr:uid="{32719A64-4F81-498C-A6D1-1CEFCDF764C1}"/>
    <cellStyle name="20% - Accent1 3 6 8 4" xfId="30173" xr:uid="{802CCF94-DB88-4644-8E09-9092B2D58AAA}"/>
    <cellStyle name="20% - Accent1 3 6 9" xfId="30174" xr:uid="{AD0A4CD2-13B5-4674-BC62-F2968FF86A8D}"/>
    <cellStyle name="20% - Accent1 3 6 9 2" xfId="30175" xr:uid="{1B0CADA1-DCF0-48D0-B092-3953312EBFDD}"/>
    <cellStyle name="20% - Accent1 3 6 9 2 2" xfId="30176" xr:uid="{CDBAEC58-DBA6-4733-82AF-A358693365FE}"/>
    <cellStyle name="20% - Accent1 3 6 9 2 2 2" xfId="30177" xr:uid="{CE83A0AB-8564-4347-A7A7-4E87EC845453}"/>
    <cellStyle name="20% - Accent1 3 6 9 2 3" xfId="30178" xr:uid="{60F46EE8-2B71-49FE-A3FE-632D89221E58}"/>
    <cellStyle name="20% - Accent1 3 6 9 3" xfId="30179" xr:uid="{8438AE99-220D-426C-ADC9-E6051C992D06}"/>
    <cellStyle name="20% - Accent1 3 6 9 3 2" xfId="30180" xr:uid="{C21B7375-1DC8-45F5-A35C-B4311BA63010}"/>
    <cellStyle name="20% - Accent1 3 6 9 4" xfId="30181" xr:uid="{F97981B0-3C65-4B7D-A8A2-FA1C47902DE3}"/>
    <cellStyle name="20% - Accent1 3 7" xfId="30182" xr:uid="{9BBF4F7B-30B5-456D-A00A-3B014FFBF7D0}"/>
    <cellStyle name="20% - Accent1 3 7 10" xfId="30183" xr:uid="{087A3BE5-33E7-4EBC-8951-9FD8A646CBF8}"/>
    <cellStyle name="20% - Accent1 3 7 10 2" xfId="30184" xr:uid="{D916D2AA-94A0-4B20-BF28-D98F3C48C4C5}"/>
    <cellStyle name="20% - Accent1 3 7 10 2 2" xfId="30185" xr:uid="{30553009-67AE-4E21-A345-FED142873D3C}"/>
    <cellStyle name="20% - Accent1 3 7 10 3" xfId="30186" xr:uid="{B5570384-B5AE-455B-B6F9-006C849DAE41}"/>
    <cellStyle name="20% - Accent1 3 7 11" xfId="30187" xr:uid="{6448DDEB-61E4-4259-9785-EE681F18EA62}"/>
    <cellStyle name="20% - Accent1 3 7 11 2" xfId="30188" xr:uid="{962A01B4-F1B5-4FC3-A990-80C3E75EF15E}"/>
    <cellStyle name="20% - Accent1 3 7 11 2 2" xfId="30189" xr:uid="{3733CDD4-D3A3-4844-9F49-A6CD88CF2874}"/>
    <cellStyle name="20% - Accent1 3 7 11 3" xfId="30190" xr:uid="{6830DA11-B4DA-45E7-B3A5-FAAC010FE57F}"/>
    <cellStyle name="20% - Accent1 3 7 12" xfId="30191" xr:uid="{48A14C89-DC67-4F45-99F6-41CAC483B46E}"/>
    <cellStyle name="20% - Accent1 3 7 12 2" xfId="30192" xr:uid="{8A76EA9A-E45C-4D09-800C-B4AC0D876216}"/>
    <cellStyle name="20% - Accent1 3 7 13" xfId="30193" xr:uid="{D738D2B7-866E-4DE8-8F2A-949FC5581D19}"/>
    <cellStyle name="20% - Accent1 3 7 13 2" xfId="30194" xr:uid="{1CE875D8-EA25-4965-813F-672867E034C2}"/>
    <cellStyle name="20% - Accent1 3 7 14" xfId="30195" xr:uid="{A0F19467-2D14-4631-A47F-8D90539C6749}"/>
    <cellStyle name="20% - Accent1 3 7 2" xfId="30196" xr:uid="{38A33531-FD8B-497B-BFAA-206EE22CDE3E}"/>
    <cellStyle name="20% - Accent1 3 7 2 10" xfId="30197" xr:uid="{CADCF376-8428-4520-9DF5-5483B5D3FDFA}"/>
    <cellStyle name="20% - Accent1 3 7 2 10 2" xfId="30198" xr:uid="{F0E20E4D-807F-43C3-8298-FA532F76ADAB}"/>
    <cellStyle name="20% - Accent1 3 7 2 11" xfId="30199" xr:uid="{08895D45-40FD-4107-BC87-4D510746DCCB}"/>
    <cellStyle name="20% - Accent1 3 7 2 2" xfId="30200" xr:uid="{1E8522D2-F94B-4BF0-8F31-6D363502082A}"/>
    <cellStyle name="20% - Accent1 3 7 2 2 2" xfId="30201" xr:uid="{A5537DD9-D894-47E4-BE3E-48B2BAE38C5D}"/>
    <cellStyle name="20% - Accent1 3 7 2 2 2 2" xfId="30202" xr:uid="{14A0E6DD-BB0F-44C3-A09A-0780EE5E2C91}"/>
    <cellStyle name="20% - Accent1 3 7 2 2 2 2 2" xfId="30203" xr:uid="{CE74F661-654E-429D-9547-6629DFC646E6}"/>
    <cellStyle name="20% - Accent1 3 7 2 2 2 2 2 2" xfId="30204" xr:uid="{1B35E05F-8823-4D64-A277-22A7F6785401}"/>
    <cellStyle name="20% - Accent1 3 7 2 2 2 2 3" xfId="30205" xr:uid="{901C4395-CD83-4D70-863C-99FDD2975484}"/>
    <cellStyle name="20% - Accent1 3 7 2 2 2 3" xfId="30206" xr:uid="{47E59AB6-C795-4C82-B4D4-215CA7E408D1}"/>
    <cellStyle name="20% - Accent1 3 7 2 2 2 3 2" xfId="30207" xr:uid="{1B0209A1-C186-4FAE-AAEA-F31A6C46182E}"/>
    <cellStyle name="20% - Accent1 3 7 2 2 2 4" xfId="30208" xr:uid="{D49C3720-85CA-482F-942E-433D9D889016}"/>
    <cellStyle name="20% - Accent1 3 7 2 2 3" xfId="30209" xr:uid="{B398E1D8-760F-4F2B-926A-2215732A53CC}"/>
    <cellStyle name="20% - Accent1 3 7 2 2 3 2" xfId="30210" xr:uid="{C714D8E4-C21E-4384-AADA-68955F20FC1E}"/>
    <cellStyle name="20% - Accent1 3 7 2 2 3 2 2" xfId="30211" xr:uid="{C74491BD-09A5-46C4-B8F5-CB43E505BEB3}"/>
    <cellStyle name="20% - Accent1 3 7 2 2 3 2 2 2" xfId="30212" xr:uid="{C5C858D0-E562-422D-A531-068F301C1DFA}"/>
    <cellStyle name="20% - Accent1 3 7 2 2 3 2 3" xfId="30213" xr:uid="{A7177FCA-4EB4-4590-99A7-7DD512793DE5}"/>
    <cellStyle name="20% - Accent1 3 7 2 2 3 3" xfId="30214" xr:uid="{DAB08534-3F21-43B6-951F-C9A3167506FD}"/>
    <cellStyle name="20% - Accent1 3 7 2 2 3 3 2" xfId="30215" xr:uid="{4364176C-47F7-4CAE-8D54-EBD5508385E4}"/>
    <cellStyle name="20% - Accent1 3 7 2 2 3 4" xfId="30216" xr:uid="{ACDA06DC-6AAF-4D2C-95C4-420D60ACCA26}"/>
    <cellStyle name="20% - Accent1 3 7 2 2 4" xfId="30217" xr:uid="{B71A057F-58FD-4316-889B-289EAAA36057}"/>
    <cellStyle name="20% - Accent1 3 7 2 2 4 2" xfId="30218" xr:uid="{D2EADB0E-FD0C-4583-AC70-AFC69D5970CF}"/>
    <cellStyle name="20% - Accent1 3 7 2 2 4 2 2" xfId="30219" xr:uid="{8A720847-9839-44B1-833D-E4D6A43A588B}"/>
    <cellStyle name="20% - Accent1 3 7 2 2 4 2 2 2" xfId="30220" xr:uid="{E461A6E3-BF0D-4F27-A6B9-7BB9DDB48EEB}"/>
    <cellStyle name="20% - Accent1 3 7 2 2 4 2 3" xfId="30221" xr:uid="{64D014F1-55DA-48FA-A3F4-7F181D2AD15C}"/>
    <cellStyle name="20% - Accent1 3 7 2 2 4 3" xfId="30222" xr:uid="{720F050A-A699-4844-A38B-46A758996B6B}"/>
    <cellStyle name="20% - Accent1 3 7 2 2 4 3 2" xfId="30223" xr:uid="{D2B6182E-59CC-42D4-A857-5EFF7BC4408D}"/>
    <cellStyle name="20% - Accent1 3 7 2 2 4 4" xfId="30224" xr:uid="{43794A46-06A8-44B3-BCFC-6D96C060D96B}"/>
    <cellStyle name="20% - Accent1 3 7 2 2 5" xfId="30225" xr:uid="{10459312-3E26-4E1B-9B72-9219F4DC8392}"/>
    <cellStyle name="20% - Accent1 3 7 2 2 5 2" xfId="30226" xr:uid="{C74C3B1E-B7B8-4C1C-B592-9FDDA37E28CF}"/>
    <cellStyle name="20% - Accent1 3 7 2 2 5 2 2" xfId="30227" xr:uid="{71551BF9-4616-4475-B7D3-D4719D11FE09}"/>
    <cellStyle name="20% - Accent1 3 7 2 2 5 3" xfId="30228" xr:uid="{DA2BC8C0-5018-44D1-ACA2-D81FECE7E910}"/>
    <cellStyle name="20% - Accent1 3 7 2 2 6" xfId="30229" xr:uid="{EC2F43C5-6B67-450E-8883-8AAC7F79312D}"/>
    <cellStyle name="20% - Accent1 3 7 2 2 6 2" xfId="30230" xr:uid="{F072B94D-DD98-4DA7-92FB-B8511E72D10C}"/>
    <cellStyle name="20% - Accent1 3 7 2 2 6 2 2" xfId="30231" xr:uid="{DAE3B5BA-EB63-4B6B-B107-F9BF08E56CD6}"/>
    <cellStyle name="20% - Accent1 3 7 2 2 6 3" xfId="30232" xr:uid="{2A8B73A8-326F-462D-B5C9-984822D05B0C}"/>
    <cellStyle name="20% - Accent1 3 7 2 2 7" xfId="30233" xr:uid="{5914DEED-278B-477E-A2A0-29C03603FAD4}"/>
    <cellStyle name="20% - Accent1 3 7 2 2 7 2" xfId="30234" xr:uid="{6357795F-FAD4-41BF-BDED-6537D5DFA861}"/>
    <cellStyle name="20% - Accent1 3 7 2 2 8" xfId="30235" xr:uid="{8642E733-754A-4D66-9F18-3741557D2409}"/>
    <cellStyle name="20% - Accent1 3 7 2 2 8 2" xfId="30236" xr:uid="{D7BA24C6-713C-4721-8BC2-D50C2C63C2EE}"/>
    <cellStyle name="20% - Accent1 3 7 2 2 9" xfId="30237" xr:uid="{219D107E-931A-4DD7-91DB-DD4A49F2F92B}"/>
    <cellStyle name="20% - Accent1 3 7 2 3" xfId="30238" xr:uid="{B37EFC33-FBCF-44E5-9A16-082EE0F92C84}"/>
    <cellStyle name="20% - Accent1 3 7 2 3 2" xfId="30239" xr:uid="{AEB331D8-76D2-4833-8788-20F53B05E269}"/>
    <cellStyle name="20% - Accent1 3 7 2 3 2 2" xfId="30240" xr:uid="{4BE4D1FC-5434-4CAB-87BC-C51E23302A9A}"/>
    <cellStyle name="20% - Accent1 3 7 2 3 2 2 2" xfId="30241" xr:uid="{1A13C397-DC59-469D-8F6D-EC850C9FC089}"/>
    <cellStyle name="20% - Accent1 3 7 2 3 2 2 2 2" xfId="30242" xr:uid="{8D6D8CD2-70C2-42E8-B3FC-B20757ED8CEE}"/>
    <cellStyle name="20% - Accent1 3 7 2 3 2 2 3" xfId="30243" xr:uid="{4DE828F4-789E-4167-A3F1-B870C592885A}"/>
    <cellStyle name="20% - Accent1 3 7 2 3 2 3" xfId="30244" xr:uid="{7D119375-D240-4F5F-950E-809E2B779EC1}"/>
    <cellStyle name="20% - Accent1 3 7 2 3 2 3 2" xfId="30245" xr:uid="{B62C1FD6-E219-4274-AD14-DEC7095B92BB}"/>
    <cellStyle name="20% - Accent1 3 7 2 3 2 4" xfId="30246" xr:uid="{48A9AB88-ECD8-4EDD-BDAC-DD33DA3192EA}"/>
    <cellStyle name="20% - Accent1 3 7 2 3 3" xfId="30247" xr:uid="{0CBC17C7-0C74-4872-8A91-F149C7818CC2}"/>
    <cellStyle name="20% - Accent1 3 7 2 3 3 2" xfId="30248" xr:uid="{E520E2E3-DB1F-4E8D-AAFD-F86DE69E2F50}"/>
    <cellStyle name="20% - Accent1 3 7 2 3 3 2 2" xfId="30249" xr:uid="{3C82E4DD-6599-476C-9D46-CA8E626A3435}"/>
    <cellStyle name="20% - Accent1 3 7 2 3 3 2 2 2" xfId="30250" xr:uid="{1DB0B9CA-5C4E-4A4C-897E-45042981FCE4}"/>
    <cellStyle name="20% - Accent1 3 7 2 3 3 2 3" xfId="30251" xr:uid="{EE5253EB-A869-44A5-99BE-9E95808EB11D}"/>
    <cellStyle name="20% - Accent1 3 7 2 3 3 3" xfId="30252" xr:uid="{25250F16-52AA-4FB0-8294-AC467F007A67}"/>
    <cellStyle name="20% - Accent1 3 7 2 3 3 3 2" xfId="30253" xr:uid="{36B4B6DF-82ED-4A3F-9172-7F3709D60855}"/>
    <cellStyle name="20% - Accent1 3 7 2 3 3 4" xfId="30254" xr:uid="{5A9357F1-52F3-466E-A066-A6811403E510}"/>
    <cellStyle name="20% - Accent1 3 7 2 3 4" xfId="30255" xr:uid="{00EEAC7E-616D-43CF-8ECA-9165C79F2BBC}"/>
    <cellStyle name="20% - Accent1 3 7 2 3 4 2" xfId="30256" xr:uid="{8D232893-1224-47BB-B2D1-4B9C1D35C241}"/>
    <cellStyle name="20% - Accent1 3 7 2 3 4 2 2" xfId="30257" xr:uid="{DE3ED0C0-B153-4B4C-96B3-A6E2B8E56970}"/>
    <cellStyle name="20% - Accent1 3 7 2 3 4 2 2 2" xfId="30258" xr:uid="{6262C0FA-5F36-4D5C-8B38-6582118DC508}"/>
    <cellStyle name="20% - Accent1 3 7 2 3 4 2 3" xfId="30259" xr:uid="{447408A6-86D6-4557-8482-4990D7C76A42}"/>
    <cellStyle name="20% - Accent1 3 7 2 3 4 3" xfId="30260" xr:uid="{CEE11CAC-3BF4-48E3-90F7-43BC5C6AE6F5}"/>
    <cellStyle name="20% - Accent1 3 7 2 3 4 3 2" xfId="30261" xr:uid="{96DE6A67-5970-41A5-9019-949E4EE9DC19}"/>
    <cellStyle name="20% - Accent1 3 7 2 3 4 4" xfId="30262" xr:uid="{4ED7F833-CF64-469A-992B-FC14DBF9FC20}"/>
    <cellStyle name="20% - Accent1 3 7 2 3 5" xfId="30263" xr:uid="{ED35BCC3-32B1-47BE-8AAD-3CF3BE63F7EB}"/>
    <cellStyle name="20% - Accent1 3 7 2 3 5 2" xfId="30264" xr:uid="{0807CBA5-F4F0-48AA-9E7C-4358F341BA5D}"/>
    <cellStyle name="20% - Accent1 3 7 2 3 5 2 2" xfId="30265" xr:uid="{058BC622-62A9-46CE-A80B-3C0965FDFD13}"/>
    <cellStyle name="20% - Accent1 3 7 2 3 5 3" xfId="30266" xr:uid="{E77369B7-661D-4B30-9040-0B941B334FFA}"/>
    <cellStyle name="20% - Accent1 3 7 2 3 6" xfId="30267" xr:uid="{1D9DC2A0-FC2A-481D-8005-9D098F1E8FD4}"/>
    <cellStyle name="20% - Accent1 3 7 2 3 6 2" xfId="30268" xr:uid="{F24B5E3E-3EC6-4D98-A1BD-58FAD3ABC1DF}"/>
    <cellStyle name="20% - Accent1 3 7 2 3 6 2 2" xfId="30269" xr:uid="{A7A006AB-C3E1-4A47-B34B-2D62E90A8455}"/>
    <cellStyle name="20% - Accent1 3 7 2 3 6 3" xfId="30270" xr:uid="{FB04DBD8-FE22-4727-B5C1-D35EE851CAB6}"/>
    <cellStyle name="20% - Accent1 3 7 2 3 7" xfId="30271" xr:uid="{A2E3B144-5055-47E6-B326-7BD1E3C0B84D}"/>
    <cellStyle name="20% - Accent1 3 7 2 3 7 2" xfId="30272" xr:uid="{47F3DAB1-6C50-4D8F-87A3-485ABDB73298}"/>
    <cellStyle name="20% - Accent1 3 7 2 3 8" xfId="30273" xr:uid="{D24122E6-158E-4AEA-8397-2B2D866181F2}"/>
    <cellStyle name="20% - Accent1 3 7 2 3 8 2" xfId="30274" xr:uid="{673BFF7E-A770-457C-B119-8B58507C4D32}"/>
    <cellStyle name="20% - Accent1 3 7 2 3 9" xfId="30275" xr:uid="{995CAE80-7639-422E-A861-4BE0B454C5AC}"/>
    <cellStyle name="20% - Accent1 3 7 2 4" xfId="30276" xr:uid="{07EC5EBA-3211-4874-9A3E-9F1E14CA9913}"/>
    <cellStyle name="20% - Accent1 3 7 2 4 2" xfId="30277" xr:uid="{327CD68A-A433-48AE-A1FB-7E081E8453BD}"/>
    <cellStyle name="20% - Accent1 3 7 2 4 2 2" xfId="30278" xr:uid="{31243BAD-AD6B-426B-9015-5A08044F0360}"/>
    <cellStyle name="20% - Accent1 3 7 2 4 2 2 2" xfId="30279" xr:uid="{5DF51193-B29F-40BF-B2B0-0320D9732C47}"/>
    <cellStyle name="20% - Accent1 3 7 2 4 2 3" xfId="30280" xr:uid="{F0CBA987-1785-42CB-8D0A-643B79221850}"/>
    <cellStyle name="20% - Accent1 3 7 2 4 3" xfId="30281" xr:uid="{E72AABA8-768D-4D77-91EE-F3F30F6EC9AC}"/>
    <cellStyle name="20% - Accent1 3 7 2 4 3 2" xfId="30282" xr:uid="{13707A2B-AB1D-4E7A-B4A4-E88EBF6D5B40}"/>
    <cellStyle name="20% - Accent1 3 7 2 4 4" xfId="30283" xr:uid="{54AF69BF-589E-48EB-9623-773E72C06815}"/>
    <cellStyle name="20% - Accent1 3 7 2 5" xfId="30284" xr:uid="{0D26F1D4-FC60-416D-94F6-816156D80440}"/>
    <cellStyle name="20% - Accent1 3 7 2 5 2" xfId="30285" xr:uid="{93404BF0-5784-4CAA-90F8-070ADE8E05EC}"/>
    <cellStyle name="20% - Accent1 3 7 2 5 2 2" xfId="30286" xr:uid="{FB155B60-4E76-4C9F-9D27-1EC53B1D93DC}"/>
    <cellStyle name="20% - Accent1 3 7 2 5 2 2 2" xfId="30287" xr:uid="{17453C09-F0AE-4CD2-ABCE-686C687E8C30}"/>
    <cellStyle name="20% - Accent1 3 7 2 5 2 3" xfId="30288" xr:uid="{D7E6689B-3A3D-42A7-BE60-AEAA8AD8E684}"/>
    <cellStyle name="20% - Accent1 3 7 2 5 3" xfId="30289" xr:uid="{2590DE84-2951-48CA-A953-10AB87CFF1FD}"/>
    <cellStyle name="20% - Accent1 3 7 2 5 3 2" xfId="30290" xr:uid="{E673765A-C45A-4049-9B9C-68780BAD6219}"/>
    <cellStyle name="20% - Accent1 3 7 2 5 4" xfId="30291" xr:uid="{F40B64E0-04F7-40D3-93F4-25B18CEB96A1}"/>
    <cellStyle name="20% - Accent1 3 7 2 6" xfId="30292" xr:uid="{5C918AE9-F95E-468B-8337-032AD9DEDADD}"/>
    <cellStyle name="20% - Accent1 3 7 2 6 2" xfId="30293" xr:uid="{D7B2ADFE-BF24-4CBF-9871-9709344BB081}"/>
    <cellStyle name="20% - Accent1 3 7 2 6 2 2" xfId="30294" xr:uid="{89D5783D-6B2F-4B62-9860-E2CF2496CB22}"/>
    <cellStyle name="20% - Accent1 3 7 2 6 2 2 2" xfId="30295" xr:uid="{2082A490-2C1B-4059-A00A-668DC5C03FDB}"/>
    <cellStyle name="20% - Accent1 3 7 2 6 2 3" xfId="30296" xr:uid="{579F02ED-407A-4B9D-908C-00149D21CA1D}"/>
    <cellStyle name="20% - Accent1 3 7 2 6 3" xfId="30297" xr:uid="{A47D082C-0077-4DBE-AA9B-2354F9B71FDB}"/>
    <cellStyle name="20% - Accent1 3 7 2 6 3 2" xfId="30298" xr:uid="{E3553FE5-F9CB-479B-A7F5-1F09C4042FDA}"/>
    <cellStyle name="20% - Accent1 3 7 2 6 4" xfId="30299" xr:uid="{274EB0D7-3CAE-44D7-A7AD-A47AF002BC20}"/>
    <cellStyle name="20% - Accent1 3 7 2 7" xfId="30300" xr:uid="{98464732-BDE9-40A5-B62E-3ADCEF7C1766}"/>
    <cellStyle name="20% - Accent1 3 7 2 7 2" xfId="30301" xr:uid="{7AF9910F-ED6A-437B-A508-48AE31B6C12E}"/>
    <cellStyle name="20% - Accent1 3 7 2 7 2 2" xfId="30302" xr:uid="{A5658218-6FD4-48EC-B3CD-E1537121653D}"/>
    <cellStyle name="20% - Accent1 3 7 2 7 3" xfId="30303" xr:uid="{D914A8CA-6A0F-4AD5-9945-1EB81B37A97F}"/>
    <cellStyle name="20% - Accent1 3 7 2 8" xfId="30304" xr:uid="{148D6F86-DF2B-4314-B75F-7DB6C3B299AB}"/>
    <cellStyle name="20% - Accent1 3 7 2 8 2" xfId="30305" xr:uid="{478B44BF-1C5C-4BCC-B540-26C42DF56825}"/>
    <cellStyle name="20% - Accent1 3 7 2 8 2 2" xfId="30306" xr:uid="{DB5E0710-5FE3-4C3E-8D87-2457AFA557A7}"/>
    <cellStyle name="20% - Accent1 3 7 2 8 3" xfId="30307" xr:uid="{FE52D9F7-EC83-4C10-9ADF-39D7225972AE}"/>
    <cellStyle name="20% - Accent1 3 7 2 9" xfId="30308" xr:uid="{4AF8F5A3-32C2-4DB2-B17B-67671FEF9C32}"/>
    <cellStyle name="20% - Accent1 3 7 2 9 2" xfId="30309" xr:uid="{8FD3EB59-D9C9-4F4B-8648-B289F5F05021}"/>
    <cellStyle name="20% - Accent1 3 7 3" xfId="30310" xr:uid="{C5DEC990-75F6-4CE1-949C-3FB39BC66826}"/>
    <cellStyle name="20% - Accent1 3 7 3 10" xfId="30311" xr:uid="{09B4A6E3-9D14-49E3-88F6-F38BF6D7C848}"/>
    <cellStyle name="20% - Accent1 3 7 3 10 2" xfId="30312" xr:uid="{FC056275-3BD5-4FE1-A25E-A21D3627B816}"/>
    <cellStyle name="20% - Accent1 3 7 3 11" xfId="30313" xr:uid="{6DDA0E0C-942B-4A66-A0AB-9F1480EF3238}"/>
    <cellStyle name="20% - Accent1 3 7 3 2" xfId="30314" xr:uid="{52A6E373-71E3-4033-814C-D357BA3BCB91}"/>
    <cellStyle name="20% - Accent1 3 7 3 2 2" xfId="30315" xr:uid="{9FD95A3F-0F16-467F-A91C-BE46C4845CCD}"/>
    <cellStyle name="20% - Accent1 3 7 3 2 2 2" xfId="30316" xr:uid="{EF1E0423-AA41-4189-9280-856375314304}"/>
    <cellStyle name="20% - Accent1 3 7 3 2 2 2 2" xfId="30317" xr:uid="{B6146D85-9E42-4DC1-8247-B06851FAA85A}"/>
    <cellStyle name="20% - Accent1 3 7 3 2 2 2 2 2" xfId="30318" xr:uid="{8FA84916-7F86-4A84-907A-41BD69ABB883}"/>
    <cellStyle name="20% - Accent1 3 7 3 2 2 2 3" xfId="30319" xr:uid="{6992D488-C41F-428C-B2EB-E53AC35EBC43}"/>
    <cellStyle name="20% - Accent1 3 7 3 2 2 3" xfId="30320" xr:uid="{1465E47C-A840-4C12-9043-5EA0203CA622}"/>
    <cellStyle name="20% - Accent1 3 7 3 2 2 3 2" xfId="30321" xr:uid="{FC7F4D72-B32D-4E4C-B08C-2D30F29F6904}"/>
    <cellStyle name="20% - Accent1 3 7 3 2 2 4" xfId="30322" xr:uid="{073F47C2-2D33-4304-8000-2A0B31B6A65A}"/>
    <cellStyle name="20% - Accent1 3 7 3 2 3" xfId="30323" xr:uid="{07ACB897-D16C-494B-A1D1-6A3006FD7477}"/>
    <cellStyle name="20% - Accent1 3 7 3 2 3 2" xfId="30324" xr:uid="{CFD35009-8C0F-4EDB-892D-070F50571FF9}"/>
    <cellStyle name="20% - Accent1 3 7 3 2 3 2 2" xfId="30325" xr:uid="{310A2A6A-39FC-4989-9BA0-439F7F306223}"/>
    <cellStyle name="20% - Accent1 3 7 3 2 3 2 2 2" xfId="30326" xr:uid="{63BEB3EE-22DC-47B2-AAD9-563E7D7EAEA9}"/>
    <cellStyle name="20% - Accent1 3 7 3 2 3 2 3" xfId="30327" xr:uid="{651B2317-F6CC-4A7C-9D2D-959EE7D16C99}"/>
    <cellStyle name="20% - Accent1 3 7 3 2 3 3" xfId="30328" xr:uid="{030835CD-B091-4CC5-ABD3-118BED206A00}"/>
    <cellStyle name="20% - Accent1 3 7 3 2 3 3 2" xfId="30329" xr:uid="{8E253FAA-E547-4169-AD47-028EC88E757B}"/>
    <cellStyle name="20% - Accent1 3 7 3 2 3 4" xfId="30330" xr:uid="{06D25A5C-0B55-4C70-AA65-25BF927EBDE9}"/>
    <cellStyle name="20% - Accent1 3 7 3 2 4" xfId="30331" xr:uid="{5423066D-83FA-4CA6-9028-4185CCD5693A}"/>
    <cellStyle name="20% - Accent1 3 7 3 2 4 2" xfId="30332" xr:uid="{7769466A-27FA-4BB7-A43B-C42E65A6CCE1}"/>
    <cellStyle name="20% - Accent1 3 7 3 2 4 2 2" xfId="30333" xr:uid="{5E47AA33-87C4-423E-9D50-DB38ABFA94E1}"/>
    <cellStyle name="20% - Accent1 3 7 3 2 4 2 2 2" xfId="30334" xr:uid="{9D1ED645-7C20-4BAD-A08E-D36274571C31}"/>
    <cellStyle name="20% - Accent1 3 7 3 2 4 2 3" xfId="30335" xr:uid="{6230A391-2F15-49B3-A570-3A0DD7F7564B}"/>
    <cellStyle name="20% - Accent1 3 7 3 2 4 3" xfId="30336" xr:uid="{21E43FEA-9623-432D-ADEB-A60025C5F6D5}"/>
    <cellStyle name="20% - Accent1 3 7 3 2 4 3 2" xfId="30337" xr:uid="{B8A7C58A-91F2-4363-AB31-9BA64CB63BC5}"/>
    <cellStyle name="20% - Accent1 3 7 3 2 4 4" xfId="30338" xr:uid="{84794623-DAF9-400B-8302-4A67CFAEEA1B}"/>
    <cellStyle name="20% - Accent1 3 7 3 2 5" xfId="30339" xr:uid="{02B2CE4F-BA98-4C67-B6A6-B6219057C89E}"/>
    <cellStyle name="20% - Accent1 3 7 3 2 5 2" xfId="30340" xr:uid="{C7A19AEC-8E69-48F6-B480-9110F85FBFC8}"/>
    <cellStyle name="20% - Accent1 3 7 3 2 5 2 2" xfId="30341" xr:uid="{06ADD362-E054-4D8E-AA43-F0C6F75DC7AB}"/>
    <cellStyle name="20% - Accent1 3 7 3 2 5 3" xfId="30342" xr:uid="{7A76A54B-AD81-4328-BE8B-346440B80BC3}"/>
    <cellStyle name="20% - Accent1 3 7 3 2 6" xfId="30343" xr:uid="{3576217F-CACC-463C-8DBD-9757C5455178}"/>
    <cellStyle name="20% - Accent1 3 7 3 2 6 2" xfId="30344" xr:uid="{1BC4DA67-0B1A-48DC-AC19-A1D3F88B0173}"/>
    <cellStyle name="20% - Accent1 3 7 3 2 6 2 2" xfId="30345" xr:uid="{927ED4BD-5A08-4544-AE8A-8A705A1FDA35}"/>
    <cellStyle name="20% - Accent1 3 7 3 2 6 3" xfId="30346" xr:uid="{454E7F30-167E-4F51-8196-02D4966576F8}"/>
    <cellStyle name="20% - Accent1 3 7 3 2 7" xfId="30347" xr:uid="{418DB6C0-D2A4-481B-9BE0-D192999D66AA}"/>
    <cellStyle name="20% - Accent1 3 7 3 2 7 2" xfId="30348" xr:uid="{6AFAC66B-AA52-495F-8AFD-0C77B8CBBFA1}"/>
    <cellStyle name="20% - Accent1 3 7 3 2 8" xfId="30349" xr:uid="{1BFE4EF5-75E6-4450-8271-75A1D2FBFFC6}"/>
    <cellStyle name="20% - Accent1 3 7 3 2 8 2" xfId="30350" xr:uid="{3C1A18B3-2B6B-4E61-B554-DBEE454F69F4}"/>
    <cellStyle name="20% - Accent1 3 7 3 2 9" xfId="30351" xr:uid="{ECD02D4A-36CC-449C-A56F-F9C5D9D90438}"/>
    <cellStyle name="20% - Accent1 3 7 3 3" xfId="30352" xr:uid="{9A73B0AD-5A73-47BD-855A-910B3FE1F9E3}"/>
    <cellStyle name="20% - Accent1 3 7 3 3 2" xfId="30353" xr:uid="{43FC8FEF-D3A0-4A90-9714-90FB4827E7CA}"/>
    <cellStyle name="20% - Accent1 3 7 3 3 2 2" xfId="30354" xr:uid="{045DE7B9-4EC2-412D-B305-DBE077A87AEA}"/>
    <cellStyle name="20% - Accent1 3 7 3 3 2 2 2" xfId="30355" xr:uid="{CCD18A47-36B2-49DB-A27F-4D252C64BD51}"/>
    <cellStyle name="20% - Accent1 3 7 3 3 2 2 2 2" xfId="30356" xr:uid="{878C2D8C-3053-4043-8ED7-C454B135A6C7}"/>
    <cellStyle name="20% - Accent1 3 7 3 3 2 2 3" xfId="30357" xr:uid="{7BE2BB7B-64B5-4940-86B8-962F31B241DF}"/>
    <cellStyle name="20% - Accent1 3 7 3 3 2 3" xfId="30358" xr:uid="{86A62827-CC86-4809-8538-BCB63CCF55A7}"/>
    <cellStyle name="20% - Accent1 3 7 3 3 2 3 2" xfId="30359" xr:uid="{AAE8A252-9AAA-4456-B0AD-F006FD5131BD}"/>
    <cellStyle name="20% - Accent1 3 7 3 3 2 4" xfId="30360" xr:uid="{9D5ADD2F-51EE-4469-9E08-76A60E141E20}"/>
    <cellStyle name="20% - Accent1 3 7 3 3 3" xfId="30361" xr:uid="{45539133-B08D-4E1C-95E3-B37D55B683E6}"/>
    <cellStyle name="20% - Accent1 3 7 3 3 3 2" xfId="30362" xr:uid="{6E7FAB9F-B838-406F-85BA-EAD57A270481}"/>
    <cellStyle name="20% - Accent1 3 7 3 3 3 2 2" xfId="30363" xr:uid="{A9DFCCC3-6A4A-410B-8F52-6252266A1108}"/>
    <cellStyle name="20% - Accent1 3 7 3 3 3 2 2 2" xfId="30364" xr:uid="{9D58065B-A78C-45E4-96F0-90443ED23176}"/>
    <cellStyle name="20% - Accent1 3 7 3 3 3 2 3" xfId="30365" xr:uid="{4606B44A-A3C6-4D0C-AC7D-8556F14AA21E}"/>
    <cellStyle name="20% - Accent1 3 7 3 3 3 3" xfId="30366" xr:uid="{89C4D425-FE16-4180-A105-23FC5D243507}"/>
    <cellStyle name="20% - Accent1 3 7 3 3 3 3 2" xfId="30367" xr:uid="{FFF9AEA5-B54E-4996-BDB6-0C3943B8466A}"/>
    <cellStyle name="20% - Accent1 3 7 3 3 3 4" xfId="30368" xr:uid="{2F0D7B3C-0052-494C-8354-5BAD3765769A}"/>
    <cellStyle name="20% - Accent1 3 7 3 3 4" xfId="30369" xr:uid="{93DEBE93-10DC-4000-89B6-566B43F1FC87}"/>
    <cellStyle name="20% - Accent1 3 7 3 3 4 2" xfId="30370" xr:uid="{67E31D0D-A8D4-4CAE-8D97-F0148FD8D4A4}"/>
    <cellStyle name="20% - Accent1 3 7 3 3 4 2 2" xfId="30371" xr:uid="{FA4BA062-2179-46DA-98B5-B8921F810CF3}"/>
    <cellStyle name="20% - Accent1 3 7 3 3 4 2 2 2" xfId="30372" xr:uid="{B05479F4-E6A7-4C20-A056-7EE99C25E8CE}"/>
    <cellStyle name="20% - Accent1 3 7 3 3 4 2 3" xfId="30373" xr:uid="{16CE9289-7A8B-4708-90B1-643F3CB187F0}"/>
    <cellStyle name="20% - Accent1 3 7 3 3 4 3" xfId="30374" xr:uid="{59AAD987-CA2C-420D-8D3D-E1B1DB8C9C44}"/>
    <cellStyle name="20% - Accent1 3 7 3 3 4 3 2" xfId="30375" xr:uid="{F45AB74E-96AA-482A-B1BF-E3903B2E4E17}"/>
    <cellStyle name="20% - Accent1 3 7 3 3 4 4" xfId="30376" xr:uid="{7BDF09F6-C707-4C51-9800-39280FC65651}"/>
    <cellStyle name="20% - Accent1 3 7 3 3 5" xfId="30377" xr:uid="{2F419C09-4550-4CD6-9FF7-546F5306D31D}"/>
    <cellStyle name="20% - Accent1 3 7 3 3 5 2" xfId="30378" xr:uid="{3BCAF710-E035-4594-97FE-A1F592213225}"/>
    <cellStyle name="20% - Accent1 3 7 3 3 5 2 2" xfId="30379" xr:uid="{F6BD46C8-1558-4C30-BF7F-E8925D7FFD35}"/>
    <cellStyle name="20% - Accent1 3 7 3 3 5 3" xfId="30380" xr:uid="{C7C7D28E-8177-445A-B258-AF55CD6EAA2F}"/>
    <cellStyle name="20% - Accent1 3 7 3 3 6" xfId="30381" xr:uid="{B1CCF719-D2A7-418F-AFA3-3808E771D722}"/>
    <cellStyle name="20% - Accent1 3 7 3 3 6 2" xfId="30382" xr:uid="{2DF2424F-B469-45EB-8F35-C4236FDFBAD6}"/>
    <cellStyle name="20% - Accent1 3 7 3 3 6 2 2" xfId="30383" xr:uid="{72E0F08B-8711-437C-A101-8E3F4333AE8F}"/>
    <cellStyle name="20% - Accent1 3 7 3 3 6 3" xfId="30384" xr:uid="{1E9B6E5D-1E06-4D5D-BCBD-9242DAE711F6}"/>
    <cellStyle name="20% - Accent1 3 7 3 3 7" xfId="30385" xr:uid="{4ED0C83F-272F-4A9C-9FFB-8580E5C7C65C}"/>
    <cellStyle name="20% - Accent1 3 7 3 3 7 2" xfId="30386" xr:uid="{0118C9A4-6121-4087-94E4-2C8592408365}"/>
    <cellStyle name="20% - Accent1 3 7 3 3 8" xfId="30387" xr:uid="{4A0A669E-BD30-4314-B742-F35FBE5783C4}"/>
    <cellStyle name="20% - Accent1 3 7 3 3 8 2" xfId="30388" xr:uid="{E47E18D6-D075-4A00-832D-DB2A9BF5D968}"/>
    <cellStyle name="20% - Accent1 3 7 3 3 9" xfId="30389" xr:uid="{D8E2A80A-FEB1-44A5-8340-4F60D59ED6F6}"/>
    <cellStyle name="20% - Accent1 3 7 3 4" xfId="30390" xr:uid="{EA10687E-E39A-4F7B-B61C-EA9F642F5C40}"/>
    <cellStyle name="20% - Accent1 3 7 3 4 2" xfId="30391" xr:uid="{43F54A3A-266F-4276-B353-8E9B0C59CC7F}"/>
    <cellStyle name="20% - Accent1 3 7 3 4 2 2" xfId="30392" xr:uid="{2F9658EA-ACA7-4408-8A4C-2B3D46DE379E}"/>
    <cellStyle name="20% - Accent1 3 7 3 4 2 2 2" xfId="30393" xr:uid="{C8CA8C05-30B4-4371-99CD-926CF9AC9C40}"/>
    <cellStyle name="20% - Accent1 3 7 3 4 2 3" xfId="30394" xr:uid="{3EE168BC-77A7-4C2A-B871-E861FC4EE81D}"/>
    <cellStyle name="20% - Accent1 3 7 3 4 3" xfId="30395" xr:uid="{B571C190-D0FC-43FC-9796-B1651A68DFCF}"/>
    <cellStyle name="20% - Accent1 3 7 3 4 3 2" xfId="30396" xr:uid="{98D0E5C8-089E-4A79-9817-551D2326AE81}"/>
    <cellStyle name="20% - Accent1 3 7 3 4 4" xfId="30397" xr:uid="{7864FAB7-B7F7-49F8-BD17-1604BA40338A}"/>
    <cellStyle name="20% - Accent1 3 7 3 5" xfId="30398" xr:uid="{AFFC9B44-9925-4DCE-9E7D-4CFBDE23F564}"/>
    <cellStyle name="20% - Accent1 3 7 3 5 2" xfId="30399" xr:uid="{2AA00A84-9830-4801-8F56-22711131B5BD}"/>
    <cellStyle name="20% - Accent1 3 7 3 5 2 2" xfId="30400" xr:uid="{BF1377C2-22F4-4181-BB70-BB871A761E63}"/>
    <cellStyle name="20% - Accent1 3 7 3 5 2 2 2" xfId="30401" xr:uid="{9A4D9F9F-7B19-4815-8E82-66683488A6B2}"/>
    <cellStyle name="20% - Accent1 3 7 3 5 2 3" xfId="30402" xr:uid="{0697EC1B-9D1E-4E56-9485-27B16E2FA332}"/>
    <cellStyle name="20% - Accent1 3 7 3 5 3" xfId="30403" xr:uid="{148E1338-717A-4373-8B1D-BD8088EBCCBB}"/>
    <cellStyle name="20% - Accent1 3 7 3 5 3 2" xfId="30404" xr:uid="{6033995A-C086-4D56-88E9-953C8635A84D}"/>
    <cellStyle name="20% - Accent1 3 7 3 5 4" xfId="30405" xr:uid="{F2F743C2-8F5A-482D-B4E2-234ED8CB7D1C}"/>
    <cellStyle name="20% - Accent1 3 7 3 6" xfId="30406" xr:uid="{1C798FFE-1526-432E-AE73-4E71839920C7}"/>
    <cellStyle name="20% - Accent1 3 7 3 6 2" xfId="30407" xr:uid="{D64B7B74-1B65-43D8-9017-3D106790646C}"/>
    <cellStyle name="20% - Accent1 3 7 3 6 2 2" xfId="30408" xr:uid="{DF20A89E-9056-40E8-BC0A-60FD4BE65BAB}"/>
    <cellStyle name="20% - Accent1 3 7 3 6 2 2 2" xfId="30409" xr:uid="{C830A1EA-D4E0-4158-A029-452CE89FAE20}"/>
    <cellStyle name="20% - Accent1 3 7 3 6 2 3" xfId="30410" xr:uid="{340548E3-688C-42BA-9352-A2CFABB2DB00}"/>
    <cellStyle name="20% - Accent1 3 7 3 6 3" xfId="30411" xr:uid="{4CFF696E-BEC4-491D-8D67-EB45FACBE8F5}"/>
    <cellStyle name="20% - Accent1 3 7 3 6 3 2" xfId="30412" xr:uid="{79FEC56D-1BF2-43F2-8A54-74CF46A6DFF0}"/>
    <cellStyle name="20% - Accent1 3 7 3 6 4" xfId="30413" xr:uid="{D8D72413-48DC-429D-A5DE-9CAF78A21CCE}"/>
    <cellStyle name="20% - Accent1 3 7 3 7" xfId="30414" xr:uid="{AB5BC1F4-ACCF-49D1-A891-BE097FAA1E6B}"/>
    <cellStyle name="20% - Accent1 3 7 3 7 2" xfId="30415" xr:uid="{6B2F240E-059A-45DB-8C01-4194C9F53FE3}"/>
    <cellStyle name="20% - Accent1 3 7 3 7 2 2" xfId="30416" xr:uid="{5FF0133A-BE0E-4A16-82E2-49A9EF64D79D}"/>
    <cellStyle name="20% - Accent1 3 7 3 7 3" xfId="30417" xr:uid="{545E5A65-15E4-435A-91F8-3BE6C6B227C8}"/>
    <cellStyle name="20% - Accent1 3 7 3 8" xfId="30418" xr:uid="{36150C2E-553B-4964-95AF-2001C83EF948}"/>
    <cellStyle name="20% - Accent1 3 7 3 8 2" xfId="30419" xr:uid="{50678616-4E40-418F-B680-85A02A8110E3}"/>
    <cellStyle name="20% - Accent1 3 7 3 8 2 2" xfId="30420" xr:uid="{3F4355C9-931B-4C51-8B3D-D61F64ABB0CC}"/>
    <cellStyle name="20% - Accent1 3 7 3 8 3" xfId="30421" xr:uid="{8755F251-C939-4A2C-B2E3-530C4B3DCF2D}"/>
    <cellStyle name="20% - Accent1 3 7 3 9" xfId="30422" xr:uid="{43F60EDC-B11B-49B4-8A32-F87CF8AD6B24}"/>
    <cellStyle name="20% - Accent1 3 7 3 9 2" xfId="30423" xr:uid="{8DE3CD82-3791-44F9-96A2-9AFC6E4E13C1}"/>
    <cellStyle name="20% - Accent1 3 7 4" xfId="30424" xr:uid="{48EA5616-097A-4A45-8B42-D51971F24540}"/>
    <cellStyle name="20% - Accent1 3 7 4 10" xfId="30425" xr:uid="{664D59F3-E43F-43D2-9F50-BCBDE8F823CC}"/>
    <cellStyle name="20% - Accent1 3 7 4 10 2" xfId="30426" xr:uid="{EFA063DB-3545-4EF4-B565-72048A814223}"/>
    <cellStyle name="20% - Accent1 3 7 4 11" xfId="30427" xr:uid="{D21A51E0-755F-44DA-BCAC-021B24ADF68F}"/>
    <cellStyle name="20% - Accent1 3 7 4 2" xfId="30428" xr:uid="{E1ECF4E3-D464-4185-B22C-D7E2727888C4}"/>
    <cellStyle name="20% - Accent1 3 7 4 2 2" xfId="30429" xr:uid="{A3FE607D-B56D-4887-91DA-6CD6BDC098F7}"/>
    <cellStyle name="20% - Accent1 3 7 4 2 2 2" xfId="30430" xr:uid="{FC00BAF0-A547-4D07-876C-7F4FEA8C1732}"/>
    <cellStyle name="20% - Accent1 3 7 4 2 2 2 2" xfId="30431" xr:uid="{DDF03D63-18C9-483A-B926-A3F9D25363DB}"/>
    <cellStyle name="20% - Accent1 3 7 4 2 2 2 2 2" xfId="30432" xr:uid="{887B1154-1230-4A81-A112-B34CB059AA79}"/>
    <cellStyle name="20% - Accent1 3 7 4 2 2 2 3" xfId="30433" xr:uid="{C28AE12A-2B08-4329-92EC-E5AB5AA1CC64}"/>
    <cellStyle name="20% - Accent1 3 7 4 2 2 3" xfId="30434" xr:uid="{67F3B92A-EB63-4CEA-BE09-9770117CA9E9}"/>
    <cellStyle name="20% - Accent1 3 7 4 2 2 3 2" xfId="30435" xr:uid="{3B150E4E-E174-4AE3-B648-23A80C0B3C76}"/>
    <cellStyle name="20% - Accent1 3 7 4 2 2 4" xfId="30436" xr:uid="{D05820C1-6143-44AF-8D4A-8EB12CBF8DBA}"/>
    <cellStyle name="20% - Accent1 3 7 4 2 3" xfId="30437" xr:uid="{5D8319B7-29CA-4481-8B69-CBA460F5BCA2}"/>
    <cellStyle name="20% - Accent1 3 7 4 2 3 2" xfId="30438" xr:uid="{6D21359C-ED7F-4EE0-BF8A-C473E12E5C58}"/>
    <cellStyle name="20% - Accent1 3 7 4 2 3 2 2" xfId="30439" xr:uid="{F0985C27-12AF-42E0-AE3E-E8E0C9BA377D}"/>
    <cellStyle name="20% - Accent1 3 7 4 2 3 2 2 2" xfId="30440" xr:uid="{F102B187-76AC-41C4-AF73-A9940684415B}"/>
    <cellStyle name="20% - Accent1 3 7 4 2 3 2 3" xfId="30441" xr:uid="{C45B5FDE-6B3C-44DD-9A29-C6FD4CAD0069}"/>
    <cellStyle name="20% - Accent1 3 7 4 2 3 3" xfId="30442" xr:uid="{33FB1561-82F3-4B8C-9C10-93A3D27498ED}"/>
    <cellStyle name="20% - Accent1 3 7 4 2 3 3 2" xfId="30443" xr:uid="{86EE3D4D-9034-4503-A54F-461A0F0ED610}"/>
    <cellStyle name="20% - Accent1 3 7 4 2 3 4" xfId="30444" xr:uid="{059F8325-D699-450B-A9DA-8D07E816944F}"/>
    <cellStyle name="20% - Accent1 3 7 4 2 4" xfId="30445" xr:uid="{1F1C7B93-C2EE-4449-9C17-0E5BE659CFCF}"/>
    <cellStyle name="20% - Accent1 3 7 4 2 4 2" xfId="30446" xr:uid="{AB65A0D9-859A-4031-87F2-F96759EEF2D4}"/>
    <cellStyle name="20% - Accent1 3 7 4 2 4 2 2" xfId="30447" xr:uid="{B18DD5C6-9B7C-4C57-994C-895580614706}"/>
    <cellStyle name="20% - Accent1 3 7 4 2 4 2 2 2" xfId="30448" xr:uid="{A70EEB65-8D31-436A-81F0-A76662FCDF52}"/>
    <cellStyle name="20% - Accent1 3 7 4 2 4 2 3" xfId="30449" xr:uid="{AD2049E1-38A6-4A1F-9D91-766509F671BF}"/>
    <cellStyle name="20% - Accent1 3 7 4 2 4 3" xfId="30450" xr:uid="{F556B7D5-ED28-441D-802D-F6F347DB1908}"/>
    <cellStyle name="20% - Accent1 3 7 4 2 4 3 2" xfId="30451" xr:uid="{27DA3913-DACF-44EA-A9AB-68B79E6EBB2C}"/>
    <cellStyle name="20% - Accent1 3 7 4 2 4 4" xfId="30452" xr:uid="{EA74D659-EE0C-4894-9E42-F9186B98A6FF}"/>
    <cellStyle name="20% - Accent1 3 7 4 2 5" xfId="30453" xr:uid="{7E5DF6F3-3EBA-406D-9B06-8CB2EC1F16BB}"/>
    <cellStyle name="20% - Accent1 3 7 4 2 5 2" xfId="30454" xr:uid="{2F68F0A4-088D-4B59-AD7A-E3A97DD82949}"/>
    <cellStyle name="20% - Accent1 3 7 4 2 5 2 2" xfId="30455" xr:uid="{5FB00C00-C1A5-4658-B288-FAFE4B5FCBCD}"/>
    <cellStyle name="20% - Accent1 3 7 4 2 5 3" xfId="30456" xr:uid="{C654CF63-1119-42BC-8CC4-4C6A8B23AF7F}"/>
    <cellStyle name="20% - Accent1 3 7 4 2 6" xfId="30457" xr:uid="{FE12DF08-7F6D-49C6-AF08-D5F81AFD73F5}"/>
    <cellStyle name="20% - Accent1 3 7 4 2 6 2" xfId="30458" xr:uid="{2DE858DB-28F6-4D8D-8BBE-F8EA938439A3}"/>
    <cellStyle name="20% - Accent1 3 7 4 2 6 2 2" xfId="30459" xr:uid="{FAE2DF5B-6340-48A0-9A27-F8B98F88100E}"/>
    <cellStyle name="20% - Accent1 3 7 4 2 6 3" xfId="30460" xr:uid="{B345E69C-C7D9-406D-8D60-4BAF2BD7EF5E}"/>
    <cellStyle name="20% - Accent1 3 7 4 2 7" xfId="30461" xr:uid="{957FE868-537E-4DCC-BA1F-D788F178BD93}"/>
    <cellStyle name="20% - Accent1 3 7 4 2 7 2" xfId="30462" xr:uid="{16ADB0E9-CE96-467C-A535-8BA1EF7E28C5}"/>
    <cellStyle name="20% - Accent1 3 7 4 2 8" xfId="30463" xr:uid="{6E374E8B-42DC-4638-8532-FED1832831F6}"/>
    <cellStyle name="20% - Accent1 3 7 4 2 8 2" xfId="30464" xr:uid="{E2629F49-C0F4-4705-BAA7-3DF2B8164826}"/>
    <cellStyle name="20% - Accent1 3 7 4 2 9" xfId="30465" xr:uid="{C764B724-4487-40E6-A6D4-8C4F32E285AC}"/>
    <cellStyle name="20% - Accent1 3 7 4 3" xfId="30466" xr:uid="{024AD71D-D163-4BC9-8D04-0623178C8187}"/>
    <cellStyle name="20% - Accent1 3 7 4 3 2" xfId="30467" xr:uid="{4ADFBB09-3D29-4C39-AA8A-EFAE467668CF}"/>
    <cellStyle name="20% - Accent1 3 7 4 3 2 2" xfId="30468" xr:uid="{D2D6477E-BEA9-4682-B750-425122A60D37}"/>
    <cellStyle name="20% - Accent1 3 7 4 3 2 2 2" xfId="30469" xr:uid="{50E61E41-9094-4226-900B-71C2FA3BB226}"/>
    <cellStyle name="20% - Accent1 3 7 4 3 2 2 2 2" xfId="30470" xr:uid="{DAFFCEFA-D58F-4F14-9366-D00E676520A8}"/>
    <cellStyle name="20% - Accent1 3 7 4 3 2 2 3" xfId="30471" xr:uid="{BD818F26-62E5-4A22-8130-02CA71027BCE}"/>
    <cellStyle name="20% - Accent1 3 7 4 3 2 3" xfId="30472" xr:uid="{35B2160B-2723-40DC-BAF7-CB5C4F737C41}"/>
    <cellStyle name="20% - Accent1 3 7 4 3 2 3 2" xfId="30473" xr:uid="{2D275AD2-0E07-465E-8EC2-5E5788BF2CFE}"/>
    <cellStyle name="20% - Accent1 3 7 4 3 2 4" xfId="30474" xr:uid="{8843CFD5-164D-4CC6-8BF1-214A8195A1E3}"/>
    <cellStyle name="20% - Accent1 3 7 4 3 3" xfId="30475" xr:uid="{65D92CDA-3861-438A-95B4-A1B75BA09A1F}"/>
    <cellStyle name="20% - Accent1 3 7 4 3 3 2" xfId="30476" xr:uid="{4B2C3DB9-66BC-4EE2-98E9-40E287058B39}"/>
    <cellStyle name="20% - Accent1 3 7 4 3 3 2 2" xfId="30477" xr:uid="{498349CD-39AC-4E97-AB53-740060DA1721}"/>
    <cellStyle name="20% - Accent1 3 7 4 3 3 2 2 2" xfId="30478" xr:uid="{7BFF2959-7B2C-498A-B4F5-0A928673E236}"/>
    <cellStyle name="20% - Accent1 3 7 4 3 3 2 3" xfId="30479" xr:uid="{83438A45-4D7D-4E23-8780-C37DDA886D35}"/>
    <cellStyle name="20% - Accent1 3 7 4 3 3 3" xfId="30480" xr:uid="{DA484BEE-894F-429B-BE0F-6332A2BB1B9B}"/>
    <cellStyle name="20% - Accent1 3 7 4 3 3 3 2" xfId="30481" xr:uid="{49F335C2-197E-4A87-8305-A9DB3314FCC7}"/>
    <cellStyle name="20% - Accent1 3 7 4 3 3 4" xfId="30482" xr:uid="{0B104CDE-7E7A-4463-9C2A-67C29AEDE7AC}"/>
    <cellStyle name="20% - Accent1 3 7 4 3 4" xfId="30483" xr:uid="{9C8E2A23-4A6E-485D-9AC2-A48FD110FF11}"/>
    <cellStyle name="20% - Accent1 3 7 4 3 4 2" xfId="30484" xr:uid="{B972F8F1-8A41-4467-B60D-E75833723A10}"/>
    <cellStyle name="20% - Accent1 3 7 4 3 4 2 2" xfId="30485" xr:uid="{D6BD41DF-4FC4-4EB5-92DF-5D4C521457DB}"/>
    <cellStyle name="20% - Accent1 3 7 4 3 4 2 2 2" xfId="30486" xr:uid="{5D76185D-6EDF-4927-B62C-E303EBF8CBF1}"/>
    <cellStyle name="20% - Accent1 3 7 4 3 4 2 3" xfId="30487" xr:uid="{91DB0A00-EE7E-47E4-B1DA-825FFA513DD3}"/>
    <cellStyle name="20% - Accent1 3 7 4 3 4 3" xfId="30488" xr:uid="{5462204A-C651-4D0B-807B-D6101460221D}"/>
    <cellStyle name="20% - Accent1 3 7 4 3 4 3 2" xfId="30489" xr:uid="{A7E06948-E3FA-4029-A6F8-52CB937ECAD1}"/>
    <cellStyle name="20% - Accent1 3 7 4 3 4 4" xfId="30490" xr:uid="{31D68154-8B0B-4698-B53B-11B41E75EDB4}"/>
    <cellStyle name="20% - Accent1 3 7 4 3 5" xfId="30491" xr:uid="{76BEEA2A-6EBB-4742-93E5-2D42E6282FC6}"/>
    <cellStyle name="20% - Accent1 3 7 4 3 5 2" xfId="30492" xr:uid="{DE34AACB-8D5D-4C6D-BA82-7C98393E1E7B}"/>
    <cellStyle name="20% - Accent1 3 7 4 3 5 2 2" xfId="30493" xr:uid="{7CEDC643-4ACD-4FD8-A680-6981ED21F482}"/>
    <cellStyle name="20% - Accent1 3 7 4 3 5 3" xfId="30494" xr:uid="{E3F7A7D2-8448-4787-8E32-FCA7E3729837}"/>
    <cellStyle name="20% - Accent1 3 7 4 3 6" xfId="30495" xr:uid="{D9EFD72D-7C4E-4A47-81CD-71AF918981C8}"/>
    <cellStyle name="20% - Accent1 3 7 4 3 6 2" xfId="30496" xr:uid="{24582830-6C75-4E0B-8B0E-C341293886D3}"/>
    <cellStyle name="20% - Accent1 3 7 4 3 6 2 2" xfId="30497" xr:uid="{F0B16F2E-F65C-4E71-B517-95C7B8BCCE30}"/>
    <cellStyle name="20% - Accent1 3 7 4 3 6 3" xfId="30498" xr:uid="{1E5718E8-E9FE-435A-A6B1-80CE805AE12D}"/>
    <cellStyle name="20% - Accent1 3 7 4 3 7" xfId="30499" xr:uid="{883B90D9-C2EA-4A74-8AD5-2110FD15D956}"/>
    <cellStyle name="20% - Accent1 3 7 4 3 7 2" xfId="30500" xr:uid="{5A096675-4714-45D5-B7B0-39BEF79B0FC9}"/>
    <cellStyle name="20% - Accent1 3 7 4 3 8" xfId="30501" xr:uid="{D2EC41CE-DDB9-4618-BEC5-8CDF5B19816A}"/>
    <cellStyle name="20% - Accent1 3 7 4 3 8 2" xfId="30502" xr:uid="{A0CED794-19D3-4010-A685-301DE94F1720}"/>
    <cellStyle name="20% - Accent1 3 7 4 3 9" xfId="30503" xr:uid="{1541072D-54A8-43C7-9D0A-3F9FF7636E27}"/>
    <cellStyle name="20% - Accent1 3 7 4 4" xfId="30504" xr:uid="{410471AD-A0F1-4995-87EA-70BA0B617C01}"/>
    <cellStyle name="20% - Accent1 3 7 4 4 2" xfId="30505" xr:uid="{014B2A5A-206E-4203-B5B3-315E1D8B9EC4}"/>
    <cellStyle name="20% - Accent1 3 7 4 4 2 2" xfId="30506" xr:uid="{4B280D36-AB2C-46BF-8B73-969F9EE093CA}"/>
    <cellStyle name="20% - Accent1 3 7 4 4 2 2 2" xfId="30507" xr:uid="{6C139619-C97D-4624-A068-62E71472395C}"/>
    <cellStyle name="20% - Accent1 3 7 4 4 2 3" xfId="30508" xr:uid="{53AB526C-AA23-4548-A880-DF45A342E4C2}"/>
    <cellStyle name="20% - Accent1 3 7 4 4 3" xfId="30509" xr:uid="{B1047567-849D-4D7E-874E-50CDD2F25AA6}"/>
    <cellStyle name="20% - Accent1 3 7 4 4 3 2" xfId="30510" xr:uid="{280171A4-911B-4F43-8653-1C5EBF31D53A}"/>
    <cellStyle name="20% - Accent1 3 7 4 4 4" xfId="30511" xr:uid="{AF155927-EFD7-4092-B8D6-475F1A878F0C}"/>
    <cellStyle name="20% - Accent1 3 7 4 5" xfId="30512" xr:uid="{D97741FA-1634-464A-B5DD-42C7427D0570}"/>
    <cellStyle name="20% - Accent1 3 7 4 5 2" xfId="30513" xr:uid="{F1B5FBBA-45F3-414F-8E94-C1BEB5C228C5}"/>
    <cellStyle name="20% - Accent1 3 7 4 5 2 2" xfId="30514" xr:uid="{151B3770-2DA7-4512-877A-8F92DAD71C4F}"/>
    <cellStyle name="20% - Accent1 3 7 4 5 2 2 2" xfId="30515" xr:uid="{4FCD2845-519D-47B0-A6CA-EC1C44403C6F}"/>
    <cellStyle name="20% - Accent1 3 7 4 5 2 3" xfId="30516" xr:uid="{2E75902D-32AB-4632-B106-5F87AA59F388}"/>
    <cellStyle name="20% - Accent1 3 7 4 5 3" xfId="30517" xr:uid="{601D0718-AE5D-4CC3-8C72-F0EB6A8954D4}"/>
    <cellStyle name="20% - Accent1 3 7 4 5 3 2" xfId="30518" xr:uid="{E2CF0FED-6574-42BC-9709-8563935AA685}"/>
    <cellStyle name="20% - Accent1 3 7 4 5 4" xfId="30519" xr:uid="{770A2DFE-FF82-410B-8FDE-872D9C9D8045}"/>
    <cellStyle name="20% - Accent1 3 7 4 6" xfId="30520" xr:uid="{1F76B44D-3CD9-4F11-970B-1DC95518AEA6}"/>
    <cellStyle name="20% - Accent1 3 7 4 6 2" xfId="30521" xr:uid="{E2385629-98D0-4709-B8B2-EE696CE1F368}"/>
    <cellStyle name="20% - Accent1 3 7 4 6 2 2" xfId="30522" xr:uid="{D44670C0-E578-4AF6-A065-C578459CE32B}"/>
    <cellStyle name="20% - Accent1 3 7 4 6 2 2 2" xfId="30523" xr:uid="{88DB6A53-07E8-4ACD-B1AD-6632E749D63B}"/>
    <cellStyle name="20% - Accent1 3 7 4 6 2 3" xfId="30524" xr:uid="{5BE397A0-81D3-4059-B87D-A49604ABD639}"/>
    <cellStyle name="20% - Accent1 3 7 4 6 3" xfId="30525" xr:uid="{18D2DFFE-B309-47A7-B4C2-09EBBE90E88D}"/>
    <cellStyle name="20% - Accent1 3 7 4 6 3 2" xfId="30526" xr:uid="{BA24C0CF-8B6D-4187-AA6D-3133191EE518}"/>
    <cellStyle name="20% - Accent1 3 7 4 6 4" xfId="30527" xr:uid="{52B7DFE8-1843-46CB-9825-077239794A31}"/>
    <cellStyle name="20% - Accent1 3 7 4 7" xfId="30528" xr:uid="{CC4BD555-E4CD-49A7-A33A-B23AB783D376}"/>
    <cellStyle name="20% - Accent1 3 7 4 7 2" xfId="30529" xr:uid="{6DB8CAA5-322E-4B43-8CF6-3A7712660772}"/>
    <cellStyle name="20% - Accent1 3 7 4 7 2 2" xfId="30530" xr:uid="{74414CBE-F377-406B-8FDF-46B40E9EB55D}"/>
    <cellStyle name="20% - Accent1 3 7 4 7 3" xfId="30531" xr:uid="{78DE5960-C632-4188-A734-9344C898AA37}"/>
    <cellStyle name="20% - Accent1 3 7 4 8" xfId="30532" xr:uid="{E9AD1372-014A-4084-A870-4F10544D24BC}"/>
    <cellStyle name="20% - Accent1 3 7 4 8 2" xfId="30533" xr:uid="{B0154D67-486B-4499-84CA-A62A6C714767}"/>
    <cellStyle name="20% - Accent1 3 7 4 8 2 2" xfId="30534" xr:uid="{D6105600-A450-4654-9270-D95FBD8F72A3}"/>
    <cellStyle name="20% - Accent1 3 7 4 8 3" xfId="30535" xr:uid="{CCDB3480-6D23-4C19-9B5C-C75B60469024}"/>
    <cellStyle name="20% - Accent1 3 7 4 9" xfId="30536" xr:uid="{1FE3AF20-CB05-40ED-9404-4F5A4533F1BE}"/>
    <cellStyle name="20% - Accent1 3 7 4 9 2" xfId="30537" xr:uid="{B07B055A-A924-4653-8ACD-B61877AA5FD9}"/>
    <cellStyle name="20% - Accent1 3 7 5" xfId="30538" xr:uid="{372504C5-C7A5-4DA2-AAE8-C09E85703C28}"/>
    <cellStyle name="20% - Accent1 3 7 5 2" xfId="30539" xr:uid="{45A9DFFE-45DF-47F7-9661-C463CB569C29}"/>
    <cellStyle name="20% - Accent1 3 7 5 2 2" xfId="30540" xr:uid="{CC628E08-F721-49B9-A277-E13D8F6B7929}"/>
    <cellStyle name="20% - Accent1 3 7 5 2 2 2" xfId="30541" xr:uid="{BBC00A48-0BD2-443A-8246-B0402CCCD041}"/>
    <cellStyle name="20% - Accent1 3 7 5 2 2 2 2" xfId="30542" xr:uid="{C6CBFC78-1C76-46CD-9D3F-027C1E6667BC}"/>
    <cellStyle name="20% - Accent1 3 7 5 2 2 3" xfId="30543" xr:uid="{805B38E0-0D14-4F31-8683-F2E78C348EE3}"/>
    <cellStyle name="20% - Accent1 3 7 5 2 3" xfId="30544" xr:uid="{E1C3A770-7E50-4ED6-A71F-5420B4FDA572}"/>
    <cellStyle name="20% - Accent1 3 7 5 2 3 2" xfId="30545" xr:uid="{63597983-4CFE-4E7B-B95C-3F78FBF11113}"/>
    <cellStyle name="20% - Accent1 3 7 5 2 4" xfId="30546" xr:uid="{FA006E24-9B86-4554-9AC5-9DDD13E69445}"/>
    <cellStyle name="20% - Accent1 3 7 5 3" xfId="30547" xr:uid="{4A9A600C-9041-46D2-AB89-24C5CA80BA02}"/>
    <cellStyle name="20% - Accent1 3 7 5 3 2" xfId="30548" xr:uid="{5641EE4C-06C4-457B-A7D2-8B26A95D1F3C}"/>
    <cellStyle name="20% - Accent1 3 7 5 3 2 2" xfId="30549" xr:uid="{A6C81EE5-FCA2-4AAB-87C3-12DB35B0574D}"/>
    <cellStyle name="20% - Accent1 3 7 5 3 2 2 2" xfId="30550" xr:uid="{E429EF67-D518-4196-A934-2FDDD385CB7D}"/>
    <cellStyle name="20% - Accent1 3 7 5 3 2 3" xfId="30551" xr:uid="{AA6EFB84-E320-49C4-BC5C-5D6E180A921E}"/>
    <cellStyle name="20% - Accent1 3 7 5 3 3" xfId="30552" xr:uid="{40E251C4-89A9-4815-B2D4-E78BE859553D}"/>
    <cellStyle name="20% - Accent1 3 7 5 3 3 2" xfId="30553" xr:uid="{833D5D1D-4A68-4E85-9BC9-5A3638E1D25C}"/>
    <cellStyle name="20% - Accent1 3 7 5 3 4" xfId="30554" xr:uid="{FF1F73CA-F352-431F-AC99-A30778460A79}"/>
    <cellStyle name="20% - Accent1 3 7 5 4" xfId="30555" xr:uid="{226DD182-6EA4-4F5F-AD0B-A539B2E2F2A3}"/>
    <cellStyle name="20% - Accent1 3 7 5 4 2" xfId="30556" xr:uid="{8F2E94A6-308D-421E-9BC6-4A08ECFC82FB}"/>
    <cellStyle name="20% - Accent1 3 7 5 4 2 2" xfId="30557" xr:uid="{5D833DC8-0CD9-4D7F-9B6A-B6B65F0791F6}"/>
    <cellStyle name="20% - Accent1 3 7 5 4 2 2 2" xfId="30558" xr:uid="{53CD178C-C707-40E6-AA49-24913D99898D}"/>
    <cellStyle name="20% - Accent1 3 7 5 4 2 3" xfId="30559" xr:uid="{3A2FF67C-F953-4E87-BD97-DA5EE3238F17}"/>
    <cellStyle name="20% - Accent1 3 7 5 4 3" xfId="30560" xr:uid="{D52D36F2-3A80-4D1B-A8A0-7CDDDDAAD102}"/>
    <cellStyle name="20% - Accent1 3 7 5 4 3 2" xfId="30561" xr:uid="{6F41E17D-9FFA-4213-8F98-46A6F65EF050}"/>
    <cellStyle name="20% - Accent1 3 7 5 4 4" xfId="30562" xr:uid="{3D4CDEBE-EE20-46FB-A233-39440C082290}"/>
    <cellStyle name="20% - Accent1 3 7 5 5" xfId="30563" xr:uid="{73829C86-6394-4B3C-8CBB-20E01310DEA1}"/>
    <cellStyle name="20% - Accent1 3 7 5 5 2" xfId="30564" xr:uid="{AE6145F4-37F3-43E4-B316-CD0AAC64AB60}"/>
    <cellStyle name="20% - Accent1 3 7 5 5 2 2" xfId="30565" xr:uid="{74F90084-D50F-4F86-91BC-22BCEC283690}"/>
    <cellStyle name="20% - Accent1 3 7 5 5 3" xfId="30566" xr:uid="{7F8DAB55-EBC3-4C7A-B91C-1C95430435E0}"/>
    <cellStyle name="20% - Accent1 3 7 5 6" xfId="30567" xr:uid="{ED918AF5-78FB-4261-AC38-AD1EF3906975}"/>
    <cellStyle name="20% - Accent1 3 7 5 6 2" xfId="30568" xr:uid="{2265DDD3-6299-45EE-AA6E-41F96767B6EA}"/>
    <cellStyle name="20% - Accent1 3 7 5 6 2 2" xfId="30569" xr:uid="{C7C2244F-A0C6-40D2-BD4B-193BB5E913BD}"/>
    <cellStyle name="20% - Accent1 3 7 5 6 3" xfId="30570" xr:uid="{20F3627F-9D35-4107-A7D9-403C1BEE2A35}"/>
    <cellStyle name="20% - Accent1 3 7 5 7" xfId="30571" xr:uid="{F42C3729-8AC8-42F7-8334-470968F09E5A}"/>
    <cellStyle name="20% - Accent1 3 7 5 7 2" xfId="30572" xr:uid="{D9E3C39D-997C-48C6-9CB8-1D8A1468A7DC}"/>
    <cellStyle name="20% - Accent1 3 7 5 8" xfId="30573" xr:uid="{3299F86C-61B1-4324-A67F-F28BCD23192B}"/>
    <cellStyle name="20% - Accent1 3 7 5 8 2" xfId="30574" xr:uid="{5FC1ECDF-5B37-429A-BC50-B0B3B2BC1552}"/>
    <cellStyle name="20% - Accent1 3 7 5 9" xfId="30575" xr:uid="{5E46C7EE-C95A-47F9-B0EC-AC016379106A}"/>
    <cellStyle name="20% - Accent1 3 7 6" xfId="30576" xr:uid="{A0692BC1-BAC6-4FC5-BCCD-5B07A276A0BC}"/>
    <cellStyle name="20% - Accent1 3 7 6 2" xfId="30577" xr:uid="{942178EC-EE3A-4C63-857C-7340DF6BD3C4}"/>
    <cellStyle name="20% - Accent1 3 7 6 2 2" xfId="30578" xr:uid="{9C143E6E-58EF-42A5-B64B-8DBF9AAC2D1F}"/>
    <cellStyle name="20% - Accent1 3 7 6 2 2 2" xfId="30579" xr:uid="{A0302B90-AB6E-4B6D-A17E-7B5CFFFD367F}"/>
    <cellStyle name="20% - Accent1 3 7 6 2 2 2 2" xfId="30580" xr:uid="{C8DB5E79-E937-4AB8-88CA-41632A0F8C18}"/>
    <cellStyle name="20% - Accent1 3 7 6 2 2 3" xfId="30581" xr:uid="{6CE66280-3B44-4881-907F-6FE33D6C36E7}"/>
    <cellStyle name="20% - Accent1 3 7 6 2 3" xfId="30582" xr:uid="{9F8373D7-B7CC-4C54-9D43-BA604FED35CF}"/>
    <cellStyle name="20% - Accent1 3 7 6 2 3 2" xfId="30583" xr:uid="{FD21A2A8-4229-4863-8557-BB30F2404E60}"/>
    <cellStyle name="20% - Accent1 3 7 6 2 4" xfId="30584" xr:uid="{217CC095-2FE7-455D-BF6C-6B8A99F46300}"/>
    <cellStyle name="20% - Accent1 3 7 6 3" xfId="30585" xr:uid="{592793E4-3045-41B3-A601-EE657BC1E853}"/>
    <cellStyle name="20% - Accent1 3 7 6 3 2" xfId="30586" xr:uid="{5FEE6F20-4EB4-426C-88ED-54FCDCA42DFA}"/>
    <cellStyle name="20% - Accent1 3 7 6 3 2 2" xfId="30587" xr:uid="{224C76C4-CF73-4C05-A79C-316DE94D61FC}"/>
    <cellStyle name="20% - Accent1 3 7 6 3 2 2 2" xfId="30588" xr:uid="{0EBE4EC9-AD97-4BE9-A7D6-5FF8CF9F1C9D}"/>
    <cellStyle name="20% - Accent1 3 7 6 3 2 3" xfId="30589" xr:uid="{67A60FB3-EF33-41F3-BA44-DD4D51E101CE}"/>
    <cellStyle name="20% - Accent1 3 7 6 3 3" xfId="30590" xr:uid="{F3AA65BB-2BDF-40F3-8178-D2883CD8DADE}"/>
    <cellStyle name="20% - Accent1 3 7 6 3 3 2" xfId="30591" xr:uid="{DBC88337-8A3E-4138-BB6C-E9B4CDC7DE84}"/>
    <cellStyle name="20% - Accent1 3 7 6 3 4" xfId="30592" xr:uid="{2BB0F6C5-C01D-47F8-9EEE-EE5417233155}"/>
    <cellStyle name="20% - Accent1 3 7 6 4" xfId="30593" xr:uid="{48A0C354-39FB-4E6A-8D86-CE1E5AFABC1E}"/>
    <cellStyle name="20% - Accent1 3 7 6 4 2" xfId="30594" xr:uid="{13E33DC8-5710-4468-A8D7-B6E035E48939}"/>
    <cellStyle name="20% - Accent1 3 7 6 4 2 2" xfId="30595" xr:uid="{C3FD548E-2290-428B-8D57-4CD205F58A0E}"/>
    <cellStyle name="20% - Accent1 3 7 6 4 2 2 2" xfId="30596" xr:uid="{2B076490-0F70-4FBE-BFB4-020019EE042F}"/>
    <cellStyle name="20% - Accent1 3 7 6 4 2 3" xfId="30597" xr:uid="{AA0EF107-5F9B-41DC-81CC-09518FBAF2F4}"/>
    <cellStyle name="20% - Accent1 3 7 6 4 3" xfId="30598" xr:uid="{2CECFBB0-F1AB-460D-8E2A-D1135ADF21CF}"/>
    <cellStyle name="20% - Accent1 3 7 6 4 3 2" xfId="30599" xr:uid="{7E71BFEA-338E-4726-A895-AED23A45A773}"/>
    <cellStyle name="20% - Accent1 3 7 6 4 4" xfId="30600" xr:uid="{00543D0A-3EDF-4561-8BA8-E14C2E4250F7}"/>
    <cellStyle name="20% - Accent1 3 7 6 5" xfId="30601" xr:uid="{68BAD89D-AED9-41D3-8731-356DDCB82E34}"/>
    <cellStyle name="20% - Accent1 3 7 6 5 2" xfId="30602" xr:uid="{D3A1E361-3E9C-45F7-870B-916A90AF6AD1}"/>
    <cellStyle name="20% - Accent1 3 7 6 5 2 2" xfId="30603" xr:uid="{220D2EEE-C760-4F35-8605-B47A35F24531}"/>
    <cellStyle name="20% - Accent1 3 7 6 5 3" xfId="30604" xr:uid="{7FB6EEA9-6356-4960-90A2-3CD87A67D03D}"/>
    <cellStyle name="20% - Accent1 3 7 6 6" xfId="30605" xr:uid="{9CBF6E76-8798-410A-89CD-9104905B4831}"/>
    <cellStyle name="20% - Accent1 3 7 6 6 2" xfId="30606" xr:uid="{599454BC-123B-4ABF-A6C7-D5948290C5B2}"/>
    <cellStyle name="20% - Accent1 3 7 6 6 2 2" xfId="30607" xr:uid="{256B638A-8E0C-4783-BE52-0F15B12C66BE}"/>
    <cellStyle name="20% - Accent1 3 7 6 6 3" xfId="30608" xr:uid="{411F2A84-A443-4188-BDD5-F0A0EAFB69BC}"/>
    <cellStyle name="20% - Accent1 3 7 6 7" xfId="30609" xr:uid="{E19DC045-B679-41E7-9831-436D26FE22ED}"/>
    <cellStyle name="20% - Accent1 3 7 6 7 2" xfId="30610" xr:uid="{A8A0FB3C-19D2-48CC-8DC5-A21271956112}"/>
    <cellStyle name="20% - Accent1 3 7 6 8" xfId="30611" xr:uid="{56D83741-6EDA-40CE-91F6-BEE2D8EB55A0}"/>
    <cellStyle name="20% - Accent1 3 7 6 8 2" xfId="30612" xr:uid="{D7AD02DE-8AD0-4CA8-B520-E89DFDA8D376}"/>
    <cellStyle name="20% - Accent1 3 7 6 9" xfId="30613" xr:uid="{1F3A31FE-A3DE-4C5C-BC89-D5E0D2C14B51}"/>
    <cellStyle name="20% - Accent1 3 7 7" xfId="30614" xr:uid="{BA502D31-8F4B-44E4-9AA0-EAD2255EF83A}"/>
    <cellStyle name="20% - Accent1 3 7 7 2" xfId="30615" xr:uid="{D31386F4-1C46-4294-B6D3-AEA700B22D2B}"/>
    <cellStyle name="20% - Accent1 3 7 7 2 2" xfId="30616" xr:uid="{DA558FB3-5E33-4A4E-ABFB-D55C3BEFF746}"/>
    <cellStyle name="20% - Accent1 3 7 7 2 2 2" xfId="30617" xr:uid="{D867DF86-C204-42A3-B5DD-3DFDD1F14F88}"/>
    <cellStyle name="20% - Accent1 3 7 7 2 3" xfId="30618" xr:uid="{5D98647B-7136-4E71-9B4C-62810136B548}"/>
    <cellStyle name="20% - Accent1 3 7 7 3" xfId="30619" xr:uid="{5DF36332-328A-4D07-915F-4BFBDFC2622D}"/>
    <cellStyle name="20% - Accent1 3 7 7 3 2" xfId="30620" xr:uid="{D99C2BCE-94BF-42A2-94A6-93D3ECFB4A8D}"/>
    <cellStyle name="20% - Accent1 3 7 7 4" xfId="30621" xr:uid="{01CBC6E3-6FF5-47E9-B942-D52BA2612906}"/>
    <cellStyle name="20% - Accent1 3 7 8" xfId="30622" xr:uid="{9E5F8AFC-5FA4-4F79-AC67-F5DB00222611}"/>
    <cellStyle name="20% - Accent1 3 7 8 2" xfId="30623" xr:uid="{1536727D-FE6C-48C8-A8F6-ECF493C52D31}"/>
    <cellStyle name="20% - Accent1 3 7 8 2 2" xfId="30624" xr:uid="{ADC35E55-9C0A-44EA-B470-C99D605DFF96}"/>
    <cellStyle name="20% - Accent1 3 7 8 2 2 2" xfId="30625" xr:uid="{7D49714A-060F-440C-84AD-124658822E70}"/>
    <cellStyle name="20% - Accent1 3 7 8 2 3" xfId="30626" xr:uid="{A5D51751-B42C-4967-836E-DB5BFA59F48B}"/>
    <cellStyle name="20% - Accent1 3 7 8 3" xfId="30627" xr:uid="{60BD63C2-D21A-413B-849D-A7375BA67FFB}"/>
    <cellStyle name="20% - Accent1 3 7 8 3 2" xfId="30628" xr:uid="{D42EDAD8-0045-4051-92C4-AD9353BEF39B}"/>
    <cellStyle name="20% - Accent1 3 7 8 4" xfId="30629" xr:uid="{E01C8FF1-6C6B-4153-ACC8-DB98DF3C8FB5}"/>
    <cellStyle name="20% - Accent1 3 7 9" xfId="30630" xr:uid="{5D7C9AF0-7D6F-414F-8F9E-BA2ED7681AB5}"/>
    <cellStyle name="20% - Accent1 3 7 9 2" xfId="30631" xr:uid="{50D3172C-E565-4FA6-90B2-8D1B6EDFA187}"/>
    <cellStyle name="20% - Accent1 3 7 9 2 2" xfId="30632" xr:uid="{6A4727DC-1245-47E3-B201-9D6874F89A45}"/>
    <cellStyle name="20% - Accent1 3 7 9 2 2 2" xfId="30633" xr:uid="{F9E233B3-1DA3-4A74-B63E-D3F324B251E1}"/>
    <cellStyle name="20% - Accent1 3 7 9 2 3" xfId="30634" xr:uid="{72A30E9C-E72C-4B63-AE9C-D67CC58C5D8C}"/>
    <cellStyle name="20% - Accent1 3 7 9 3" xfId="30635" xr:uid="{62987838-4F81-4D16-825A-0CB0C93256B1}"/>
    <cellStyle name="20% - Accent1 3 7 9 3 2" xfId="30636" xr:uid="{87458A90-E66F-4242-B029-2D116082B127}"/>
    <cellStyle name="20% - Accent1 3 7 9 4" xfId="30637" xr:uid="{E782CDCA-68A7-46C1-866C-FFF229264108}"/>
    <cellStyle name="20% - Accent1 3 8" xfId="30638" xr:uid="{5EF47E98-331F-4E87-9257-12ED370E4056}"/>
    <cellStyle name="20% - Accent1 3 8 10" xfId="30639" xr:uid="{E8D304C8-923F-4157-987A-58B08595AAAC}"/>
    <cellStyle name="20% - Accent1 3 8 10 2" xfId="30640" xr:uid="{7F4343EC-2B4A-406A-B327-400A9740EDBA}"/>
    <cellStyle name="20% - Accent1 3 8 11" xfId="30641" xr:uid="{1DF1ABE4-7DE3-4023-AC1C-64EBEA221FD1}"/>
    <cellStyle name="20% - Accent1 3 8 11 2" xfId="30642" xr:uid="{15119CCA-E757-4339-9A94-3D7625D39F20}"/>
    <cellStyle name="20% - Accent1 3 8 12" xfId="30643" xr:uid="{EFCBDA74-6E56-4C19-B28F-37FA1FA1B1FE}"/>
    <cellStyle name="20% - Accent1 3 8 2" xfId="30644" xr:uid="{DFD23E53-8DE4-4C91-BD2F-31D914A1F4C5}"/>
    <cellStyle name="20% - Accent1 3 8 2 10" xfId="30645" xr:uid="{6A2933C2-3629-4796-9B3D-BB117BF26DA4}"/>
    <cellStyle name="20% - Accent1 3 8 2 10 2" xfId="30646" xr:uid="{82A3310A-D46E-4405-AF11-18775E47CEF6}"/>
    <cellStyle name="20% - Accent1 3 8 2 11" xfId="30647" xr:uid="{410D7AF2-93B4-4B26-BB1B-6DCFD0B7C1F8}"/>
    <cellStyle name="20% - Accent1 3 8 2 2" xfId="30648" xr:uid="{872ACE0B-7DE3-47B5-BCB0-BBAD0682064A}"/>
    <cellStyle name="20% - Accent1 3 8 2 2 2" xfId="30649" xr:uid="{AA00280A-6B4F-4EE5-8A5F-7BBBD15B3045}"/>
    <cellStyle name="20% - Accent1 3 8 2 2 2 2" xfId="30650" xr:uid="{AD202B1F-A878-465F-8CE3-EE3C4ED02EB9}"/>
    <cellStyle name="20% - Accent1 3 8 2 2 2 2 2" xfId="30651" xr:uid="{5D067587-3A33-438B-8BBF-879EE2FC03CE}"/>
    <cellStyle name="20% - Accent1 3 8 2 2 2 2 2 2" xfId="30652" xr:uid="{609EB198-A584-4EFF-9106-C288B3F8839C}"/>
    <cellStyle name="20% - Accent1 3 8 2 2 2 2 3" xfId="30653" xr:uid="{35EDDC46-48F9-4D32-BC3F-3CB5A7197810}"/>
    <cellStyle name="20% - Accent1 3 8 2 2 2 3" xfId="30654" xr:uid="{78BB86B6-34C7-4966-BFC8-34EC2AE8F77B}"/>
    <cellStyle name="20% - Accent1 3 8 2 2 2 3 2" xfId="30655" xr:uid="{B4B0EC3A-927A-4C4C-8C9B-1A897CB39FCD}"/>
    <cellStyle name="20% - Accent1 3 8 2 2 2 4" xfId="30656" xr:uid="{40CA7A7F-D321-49AA-8F4F-03AFE04715B4}"/>
    <cellStyle name="20% - Accent1 3 8 2 2 3" xfId="30657" xr:uid="{274444CD-FDFC-426B-A054-BDDAD8FBBC6F}"/>
    <cellStyle name="20% - Accent1 3 8 2 2 3 2" xfId="30658" xr:uid="{263654BA-38ED-4C6E-AE12-E18D4C908CD8}"/>
    <cellStyle name="20% - Accent1 3 8 2 2 3 2 2" xfId="30659" xr:uid="{EEC0EE0A-E396-40E8-97F8-969B3B652FDF}"/>
    <cellStyle name="20% - Accent1 3 8 2 2 3 2 2 2" xfId="30660" xr:uid="{B5455305-709F-4BCD-85BB-9792F9759427}"/>
    <cellStyle name="20% - Accent1 3 8 2 2 3 2 3" xfId="30661" xr:uid="{35298D34-5B63-41B9-A101-44CFA6223085}"/>
    <cellStyle name="20% - Accent1 3 8 2 2 3 3" xfId="30662" xr:uid="{F1A9C49E-E78D-4B12-A221-100CE9701B2B}"/>
    <cellStyle name="20% - Accent1 3 8 2 2 3 3 2" xfId="30663" xr:uid="{ADB5CA65-7300-45C5-A018-B5676A42D839}"/>
    <cellStyle name="20% - Accent1 3 8 2 2 3 4" xfId="30664" xr:uid="{2E0D3CAC-2EE7-48E4-A1E2-27B489981BF7}"/>
    <cellStyle name="20% - Accent1 3 8 2 2 4" xfId="30665" xr:uid="{F1177933-C116-4F04-93E4-2A7670B003D2}"/>
    <cellStyle name="20% - Accent1 3 8 2 2 4 2" xfId="30666" xr:uid="{0E3F07D1-AEBA-42D5-A93A-74090501D0FE}"/>
    <cellStyle name="20% - Accent1 3 8 2 2 4 2 2" xfId="30667" xr:uid="{FA160D20-7DCC-4C6B-8471-FE731E3096ED}"/>
    <cellStyle name="20% - Accent1 3 8 2 2 4 2 2 2" xfId="30668" xr:uid="{4DDE0F08-1913-47DF-B610-8D7452B3A7C6}"/>
    <cellStyle name="20% - Accent1 3 8 2 2 4 2 3" xfId="30669" xr:uid="{F8B24C06-E6EA-4771-BC6D-3B02DC32FA6B}"/>
    <cellStyle name="20% - Accent1 3 8 2 2 4 3" xfId="30670" xr:uid="{3D87A28D-188B-4609-9B9C-CD16803E0684}"/>
    <cellStyle name="20% - Accent1 3 8 2 2 4 3 2" xfId="30671" xr:uid="{79ED2BEC-4ADB-4EF3-8DFF-FA37919871DB}"/>
    <cellStyle name="20% - Accent1 3 8 2 2 4 4" xfId="30672" xr:uid="{5B530D66-7DD1-48B6-8CB8-E8AD4C5FA99E}"/>
    <cellStyle name="20% - Accent1 3 8 2 2 5" xfId="30673" xr:uid="{F5552C0F-4942-4389-94E0-2E8171B290D6}"/>
    <cellStyle name="20% - Accent1 3 8 2 2 5 2" xfId="30674" xr:uid="{A4B2737E-F3B0-4A4D-A333-D09652499429}"/>
    <cellStyle name="20% - Accent1 3 8 2 2 5 2 2" xfId="30675" xr:uid="{015258BA-0614-4D8C-A576-C88189555EB0}"/>
    <cellStyle name="20% - Accent1 3 8 2 2 5 3" xfId="30676" xr:uid="{7F29FF0B-BC8D-49BF-B7DD-4383B957C756}"/>
    <cellStyle name="20% - Accent1 3 8 2 2 6" xfId="30677" xr:uid="{E4FC5EA7-E752-47A7-AFB8-58590A6679CC}"/>
    <cellStyle name="20% - Accent1 3 8 2 2 6 2" xfId="30678" xr:uid="{2326FE51-1D10-4211-B273-65B97CCE103A}"/>
    <cellStyle name="20% - Accent1 3 8 2 2 6 2 2" xfId="30679" xr:uid="{07A04426-0B37-4F38-B473-8CA54F706DCE}"/>
    <cellStyle name="20% - Accent1 3 8 2 2 6 3" xfId="30680" xr:uid="{4DC9C490-41D6-4D29-81F9-7DEB1F089302}"/>
    <cellStyle name="20% - Accent1 3 8 2 2 7" xfId="30681" xr:uid="{A9A6BE2D-08BC-460F-A077-517C025FC5A7}"/>
    <cellStyle name="20% - Accent1 3 8 2 2 7 2" xfId="30682" xr:uid="{08E1A083-4A8D-4539-9727-20432E09E7B6}"/>
    <cellStyle name="20% - Accent1 3 8 2 2 8" xfId="30683" xr:uid="{5C876E3C-E630-4514-AC4C-34286D8730DA}"/>
    <cellStyle name="20% - Accent1 3 8 2 2 8 2" xfId="30684" xr:uid="{D8FE8807-D719-482B-AA05-EA5A90956341}"/>
    <cellStyle name="20% - Accent1 3 8 2 2 9" xfId="30685" xr:uid="{C78C3DD4-612F-4B35-93AA-1DC6DE69B96F}"/>
    <cellStyle name="20% - Accent1 3 8 2 3" xfId="30686" xr:uid="{D9C0BDB3-9A90-4276-A10E-C5451CD3A92F}"/>
    <cellStyle name="20% - Accent1 3 8 2 3 2" xfId="30687" xr:uid="{8862826B-BC8D-46CD-BD26-D02889BEB639}"/>
    <cellStyle name="20% - Accent1 3 8 2 3 2 2" xfId="30688" xr:uid="{C7BDAC4F-0A95-4658-89C3-D941DBB38090}"/>
    <cellStyle name="20% - Accent1 3 8 2 3 2 2 2" xfId="30689" xr:uid="{2EAD6EBB-B777-464E-8EA8-EDCE942F1BA1}"/>
    <cellStyle name="20% - Accent1 3 8 2 3 2 2 2 2" xfId="30690" xr:uid="{4D12E7F0-49E2-4A77-9808-E0A3C134D1BA}"/>
    <cellStyle name="20% - Accent1 3 8 2 3 2 2 3" xfId="30691" xr:uid="{CBF6499A-34BC-49B7-9A9B-627B7FCA8FDD}"/>
    <cellStyle name="20% - Accent1 3 8 2 3 2 3" xfId="30692" xr:uid="{7E5A0551-12DE-4355-A88B-B8E04617B87F}"/>
    <cellStyle name="20% - Accent1 3 8 2 3 2 3 2" xfId="30693" xr:uid="{6FA5C72D-848D-4BDB-A59C-870280C7AC2D}"/>
    <cellStyle name="20% - Accent1 3 8 2 3 2 4" xfId="30694" xr:uid="{55F8AD49-0FAD-43D7-9A0F-5E8C15820403}"/>
    <cellStyle name="20% - Accent1 3 8 2 3 3" xfId="30695" xr:uid="{7C50EA7B-224E-457F-B68C-3F1A345EE012}"/>
    <cellStyle name="20% - Accent1 3 8 2 3 3 2" xfId="30696" xr:uid="{9F87C47B-802E-4172-9950-E7D1B75B0F7A}"/>
    <cellStyle name="20% - Accent1 3 8 2 3 3 2 2" xfId="30697" xr:uid="{644BDB9E-8247-415A-AD0B-721758932AE1}"/>
    <cellStyle name="20% - Accent1 3 8 2 3 3 2 2 2" xfId="30698" xr:uid="{9FDA44BB-493C-4338-9C2F-26645E71E30A}"/>
    <cellStyle name="20% - Accent1 3 8 2 3 3 2 3" xfId="30699" xr:uid="{3689B6D8-821F-452D-9E00-0AA5CC0A8C70}"/>
    <cellStyle name="20% - Accent1 3 8 2 3 3 3" xfId="30700" xr:uid="{5118AE31-F004-4009-B967-8405286F8E7B}"/>
    <cellStyle name="20% - Accent1 3 8 2 3 3 3 2" xfId="30701" xr:uid="{E2C390C9-7C13-491D-8CFA-6C27AD198C5D}"/>
    <cellStyle name="20% - Accent1 3 8 2 3 3 4" xfId="30702" xr:uid="{348AC635-0EB4-4936-865F-517D46E0E56E}"/>
    <cellStyle name="20% - Accent1 3 8 2 3 4" xfId="30703" xr:uid="{F868095E-41E0-4A98-9A99-3AEEE3A973F6}"/>
    <cellStyle name="20% - Accent1 3 8 2 3 4 2" xfId="30704" xr:uid="{18151D06-A26F-4E79-80C5-082E04A635CF}"/>
    <cellStyle name="20% - Accent1 3 8 2 3 4 2 2" xfId="30705" xr:uid="{2279A3F4-6794-420A-BDBC-1FE633BB3684}"/>
    <cellStyle name="20% - Accent1 3 8 2 3 4 2 2 2" xfId="30706" xr:uid="{AAEB1983-2A66-4E55-B65A-00A5C6BBE24C}"/>
    <cellStyle name="20% - Accent1 3 8 2 3 4 2 3" xfId="30707" xr:uid="{4E6BC57F-2D2A-4BE6-8E76-FCD00FF13DEE}"/>
    <cellStyle name="20% - Accent1 3 8 2 3 4 3" xfId="30708" xr:uid="{513CCA43-5CFE-45D4-81A6-1EE61664C370}"/>
    <cellStyle name="20% - Accent1 3 8 2 3 4 3 2" xfId="30709" xr:uid="{7D151862-7539-45EA-AAEB-124A30231FED}"/>
    <cellStyle name="20% - Accent1 3 8 2 3 4 4" xfId="30710" xr:uid="{07C6445A-5718-4940-8909-536228F619BE}"/>
    <cellStyle name="20% - Accent1 3 8 2 3 5" xfId="30711" xr:uid="{89356003-89A1-4A55-A0DB-C7154536F2CE}"/>
    <cellStyle name="20% - Accent1 3 8 2 3 5 2" xfId="30712" xr:uid="{C36ADDB9-E101-4FC9-87F8-0C4A0ED1B6F2}"/>
    <cellStyle name="20% - Accent1 3 8 2 3 5 2 2" xfId="30713" xr:uid="{1FA5055D-1521-4A8D-96DE-00B6101B29A2}"/>
    <cellStyle name="20% - Accent1 3 8 2 3 5 3" xfId="30714" xr:uid="{E8877E5C-0A21-47D7-B7DF-7CACEDE42CE0}"/>
    <cellStyle name="20% - Accent1 3 8 2 3 6" xfId="30715" xr:uid="{24E83364-BE6A-4CCA-BE0F-BAEFC5A4082A}"/>
    <cellStyle name="20% - Accent1 3 8 2 3 6 2" xfId="30716" xr:uid="{BA25F6DC-68BA-4B26-8B9E-27EE03F5DAC5}"/>
    <cellStyle name="20% - Accent1 3 8 2 3 6 2 2" xfId="30717" xr:uid="{FDE85928-14F5-41DC-BFFE-5F997A1DFB7B}"/>
    <cellStyle name="20% - Accent1 3 8 2 3 6 3" xfId="30718" xr:uid="{CAA39608-701C-410D-916A-3C8287BC4B5D}"/>
    <cellStyle name="20% - Accent1 3 8 2 3 7" xfId="30719" xr:uid="{2202F9AB-B558-477B-B5FF-A2D5DE0CAD26}"/>
    <cellStyle name="20% - Accent1 3 8 2 3 7 2" xfId="30720" xr:uid="{091228A7-69F6-4047-8975-6B2C2EB8B39C}"/>
    <cellStyle name="20% - Accent1 3 8 2 3 8" xfId="30721" xr:uid="{A1E6CC2E-7771-45A2-AB18-3D5091337FC5}"/>
    <cellStyle name="20% - Accent1 3 8 2 3 8 2" xfId="30722" xr:uid="{D231B00B-204B-4369-AAA8-F55D1D8EF957}"/>
    <cellStyle name="20% - Accent1 3 8 2 3 9" xfId="30723" xr:uid="{6BF301B6-CAC7-4821-A847-0B326C801360}"/>
    <cellStyle name="20% - Accent1 3 8 2 4" xfId="30724" xr:uid="{B3D9ED04-3E66-4892-9C78-F4CAFDFFF760}"/>
    <cellStyle name="20% - Accent1 3 8 2 4 2" xfId="30725" xr:uid="{E77DC85E-3FCD-4D68-90A9-57CE370005E0}"/>
    <cellStyle name="20% - Accent1 3 8 2 4 2 2" xfId="30726" xr:uid="{D1D9BFC6-78EF-41CC-8692-333070E43743}"/>
    <cellStyle name="20% - Accent1 3 8 2 4 2 2 2" xfId="30727" xr:uid="{4BDC718E-D9C6-4680-8429-766F27F60187}"/>
    <cellStyle name="20% - Accent1 3 8 2 4 2 3" xfId="30728" xr:uid="{EF1B8F86-8B2C-4834-8480-9A8B1419D4FC}"/>
    <cellStyle name="20% - Accent1 3 8 2 4 3" xfId="30729" xr:uid="{F430FA37-1139-43B6-9449-798B24282468}"/>
    <cellStyle name="20% - Accent1 3 8 2 4 3 2" xfId="30730" xr:uid="{82842EDD-3859-4690-B239-0879C63EEF18}"/>
    <cellStyle name="20% - Accent1 3 8 2 4 4" xfId="30731" xr:uid="{36E7B2A1-3CA6-460C-A787-491272499829}"/>
    <cellStyle name="20% - Accent1 3 8 2 5" xfId="30732" xr:uid="{DA5F3B00-D696-4587-9C2B-A88C55BB6612}"/>
    <cellStyle name="20% - Accent1 3 8 2 5 2" xfId="30733" xr:uid="{F8383CDB-60A9-4344-B74E-59A726F04630}"/>
    <cellStyle name="20% - Accent1 3 8 2 5 2 2" xfId="30734" xr:uid="{31763DB6-A565-4DD5-B2F9-4CF340780949}"/>
    <cellStyle name="20% - Accent1 3 8 2 5 2 2 2" xfId="30735" xr:uid="{104D1D0B-1C91-4D50-94E9-396A4D343266}"/>
    <cellStyle name="20% - Accent1 3 8 2 5 2 3" xfId="30736" xr:uid="{EEF04E12-9775-4103-9955-538E73834912}"/>
    <cellStyle name="20% - Accent1 3 8 2 5 3" xfId="30737" xr:uid="{7ED2BB79-8C9A-4655-A94D-F67211A0B7C3}"/>
    <cellStyle name="20% - Accent1 3 8 2 5 3 2" xfId="30738" xr:uid="{B7A31AC5-3B1C-4D00-8D00-8E6552A16BAB}"/>
    <cellStyle name="20% - Accent1 3 8 2 5 4" xfId="30739" xr:uid="{0BD06161-94C3-4522-B076-C785BBDBEACE}"/>
    <cellStyle name="20% - Accent1 3 8 2 6" xfId="30740" xr:uid="{EA2CEF25-F78D-447D-A33A-66FB999AA854}"/>
    <cellStyle name="20% - Accent1 3 8 2 6 2" xfId="30741" xr:uid="{7E070D17-AC78-449D-9986-C87A5BB485E7}"/>
    <cellStyle name="20% - Accent1 3 8 2 6 2 2" xfId="30742" xr:uid="{49506AE4-449D-4267-8C48-9D09A3E82B82}"/>
    <cellStyle name="20% - Accent1 3 8 2 6 2 2 2" xfId="30743" xr:uid="{3246ACBC-77CF-4D9F-BBF7-FD956CCCFC37}"/>
    <cellStyle name="20% - Accent1 3 8 2 6 2 3" xfId="30744" xr:uid="{87484C5E-A1EB-43CA-A911-73EA63C04BCA}"/>
    <cellStyle name="20% - Accent1 3 8 2 6 3" xfId="30745" xr:uid="{15E59872-C41B-434B-8295-A9B1DE158FD0}"/>
    <cellStyle name="20% - Accent1 3 8 2 6 3 2" xfId="30746" xr:uid="{E337F707-9E26-483B-ACB9-807F752C6DFE}"/>
    <cellStyle name="20% - Accent1 3 8 2 6 4" xfId="30747" xr:uid="{B49E0CF8-E02F-4B3E-8F67-C04DB041CCD3}"/>
    <cellStyle name="20% - Accent1 3 8 2 7" xfId="30748" xr:uid="{5CEB275B-2722-4439-8F6B-B1C53CA3B2A4}"/>
    <cellStyle name="20% - Accent1 3 8 2 7 2" xfId="30749" xr:uid="{5440F26D-6F1E-4B93-9B34-FFD649A92F41}"/>
    <cellStyle name="20% - Accent1 3 8 2 7 2 2" xfId="30750" xr:uid="{C3428C89-198D-4D2E-8E79-8BE39995D317}"/>
    <cellStyle name="20% - Accent1 3 8 2 7 3" xfId="30751" xr:uid="{F6B323F1-699A-45AC-B469-ABEE7BB34F08}"/>
    <cellStyle name="20% - Accent1 3 8 2 8" xfId="30752" xr:uid="{EC6AF32E-A48C-46BE-B056-D1A14A5F160B}"/>
    <cellStyle name="20% - Accent1 3 8 2 8 2" xfId="30753" xr:uid="{C2E3AF22-FB5F-4A7E-B8A7-0402A098B8F8}"/>
    <cellStyle name="20% - Accent1 3 8 2 8 2 2" xfId="30754" xr:uid="{A0F025D3-EB5C-4A81-871C-8C6A6C5E8DAC}"/>
    <cellStyle name="20% - Accent1 3 8 2 8 3" xfId="30755" xr:uid="{E388C281-A5E3-4EF8-B38D-6E0E2A248DB7}"/>
    <cellStyle name="20% - Accent1 3 8 2 9" xfId="30756" xr:uid="{9C9378B0-430B-4BBB-8121-22FD5E5BF418}"/>
    <cellStyle name="20% - Accent1 3 8 2 9 2" xfId="30757" xr:uid="{3DE039B5-6300-4F37-AFC3-F12C47B85EC6}"/>
    <cellStyle name="20% - Accent1 3 8 3" xfId="30758" xr:uid="{E21CD6A1-3F54-43B7-8F50-8F01EDBC111D}"/>
    <cellStyle name="20% - Accent1 3 8 3 2" xfId="30759" xr:uid="{0AD9B7F9-97C5-4C3E-A28F-5838D44DD808}"/>
    <cellStyle name="20% - Accent1 3 8 3 2 2" xfId="30760" xr:uid="{9FCEF06B-B2D7-4CC9-905A-4395400E3294}"/>
    <cellStyle name="20% - Accent1 3 8 3 2 2 2" xfId="30761" xr:uid="{5AB11900-9258-497C-8FA9-D7447C595BC2}"/>
    <cellStyle name="20% - Accent1 3 8 3 2 2 2 2" xfId="30762" xr:uid="{1068FA86-6DA8-4077-9068-58927C2FA7F0}"/>
    <cellStyle name="20% - Accent1 3 8 3 2 2 3" xfId="30763" xr:uid="{2D2CC0B2-6843-4A86-9AB4-90111CC6BCF2}"/>
    <cellStyle name="20% - Accent1 3 8 3 2 3" xfId="30764" xr:uid="{F7519831-FD4D-406D-8AD2-55C831E319AF}"/>
    <cellStyle name="20% - Accent1 3 8 3 2 3 2" xfId="30765" xr:uid="{C642DF86-1BEE-46F1-82A7-1BE8EBB5C956}"/>
    <cellStyle name="20% - Accent1 3 8 3 2 4" xfId="30766" xr:uid="{19743A04-8B7C-4CFA-A1C5-80640A7B85DE}"/>
    <cellStyle name="20% - Accent1 3 8 3 3" xfId="30767" xr:uid="{5466CBF9-6FB0-408F-877D-74EC5596E46B}"/>
    <cellStyle name="20% - Accent1 3 8 3 3 2" xfId="30768" xr:uid="{3C37246C-1219-4147-9FF0-B0431C9466DC}"/>
    <cellStyle name="20% - Accent1 3 8 3 3 2 2" xfId="30769" xr:uid="{28C4AA26-A5A5-4CBC-AF24-23A1E48B2400}"/>
    <cellStyle name="20% - Accent1 3 8 3 3 2 2 2" xfId="30770" xr:uid="{56743498-D602-489A-AFAF-022C38B6209E}"/>
    <cellStyle name="20% - Accent1 3 8 3 3 2 3" xfId="30771" xr:uid="{0A5715B0-5863-4984-BC36-EA1F9A3A1372}"/>
    <cellStyle name="20% - Accent1 3 8 3 3 3" xfId="30772" xr:uid="{27A72418-EE02-4AD9-95C9-DFE74B0872A8}"/>
    <cellStyle name="20% - Accent1 3 8 3 3 3 2" xfId="30773" xr:uid="{16DEEBE6-1070-46FA-BEED-9E9D283EB49A}"/>
    <cellStyle name="20% - Accent1 3 8 3 3 4" xfId="30774" xr:uid="{C5E04C70-DF6C-458A-843B-4CC534A22FC5}"/>
    <cellStyle name="20% - Accent1 3 8 3 4" xfId="30775" xr:uid="{400B13F9-982B-4F20-B5AF-3469C68B97BD}"/>
    <cellStyle name="20% - Accent1 3 8 3 4 2" xfId="30776" xr:uid="{6A381C21-075F-4B3D-B2F6-EACBB0070BCC}"/>
    <cellStyle name="20% - Accent1 3 8 3 4 2 2" xfId="30777" xr:uid="{F7598B00-A43E-4F7C-B3D1-ED123B66AB0B}"/>
    <cellStyle name="20% - Accent1 3 8 3 4 2 2 2" xfId="30778" xr:uid="{DEACED0B-411F-4259-BC4D-1C529234D079}"/>
    <cellStyle name="20% - Accent1 3 8 3 4 2 3" xfId="30779" xr:uid="{0566BCE9-97F6-4266-BAC6-1F472DD71A38}"/>
    <cellStyle name="20% - Accent1 3 8 3 4 3" xfId="30780" xr:uid="{51A6B0F1-126C-4C95-8D6B-76B0E0A11D3C}"/>
    <cellStyle name="20% - Accent1 3 8 3 4 3 2" xfId="30781" xr:uid="{AF3D5648-B8EA-4099-B1AF-95510F0260A7}"/>
    <cellStyle name="20% - Accent1 3 8 3 4 4" xfId="30782" xr:uid="{471FC1F8-4D2F-4D74-9588-92D23F2EEB12}"/>
    <cellStyle name="20% - Accent1 3 8 3 5" xfId="30783" xr:uid="{AC7B6189-83D0-4016-BF02-13B82C2679DA}"/>
    <cellStyle name="20% - Accent1 3 8 3 5 2" xfId="30784" xr:uid="{E609BFD7-ED67-4811-8EB8-1819FB50E7D1}"/>
    <cellStyle name="20% - Accent1 3 8 3 5 2 2" xfId="30785" xr:uid="{C99909B0-FCC7-446C-9F47-D757F0A63E74}"/>
    <cellStyle name="20% - Accent1 3 8 3 5 3" xfId="30786" xr:uid="{53F882FE-3FD2-4F0D-AE0C-DA9E418BEFEE}"/>
    <cellStyle name="20% - Accent1 3 8 3 6" xfId="30787" xr:uid="{CC3EE20B-0ADC-4661-A46D-D75355C29341}"/>
    <cellStyle name="20% - Accent1 3 8 3 6 2" xfId="30788" xr:uid="{0F90373D-5A69-48EB-9D38-3F8DE798B15D}"/>
    <cellStyle name="20% - Accent1 3 8 3 6 2 2" xfId="30789" xr:uid="{50126292-77CD-4F1D-8D14-0A2E5E856322}"/>
    <cellStyle name="20% - Accent1 3 8 3 6 3" xfId="30790" xr:uid="{DEE14E50-81A2-4A3B-889E-6BFFA71A02E9}"/>
    <cellStyle name="20% - Accent1 3 8 3 7" xfId="30791" xr:uid="{3A6DB3E3-3434-45D7-BDA1-D43DB44AA8B5}"/>
    <cellStyle name="20% - Accent1 3 8 3 7 2" xfId="30792" xr:uid="{E971FF00-C31C-4254-95F5-CD3445ABF3D4}"/>
    <cellStyle name="20% - Accent1 3 8 3 8" xfId="30793" xr:uid="{2434E6DA-E040-4DFF-80F1-90844326DC58}"/>
    <cellStyle name="20% - Accent1 3 8 3 8 2" xfId="30794" xr:uid="{73B17521-5595-4C1C-BC8B-A2321CB938E2}"/>
    <cellStyle name="20% - Accent1 3 8 3 9" xfId="30795" xr:uid="{AD286952-27F3-4751-996C-BBD6933EB78F}"/>
    <cellStyle name="20% - Accent1 3 8 4" xfId="30796" xr:uid="{F54555DB-D602-4F0C-B8F3-7546B6BE2A9D}"/>
    <cellStyle name="20% - Accent1 3 8 4 2" xfId="30797" xr:uid="{0A91F5C2-38DA-4B9B-BADC-4568290BB165}"/>
    <cellStyle name="20% - Accent1 3 8 4 2 2" xfId="30798" xr:uid="{FD3D3AF5-25F6-4C6F-9941-8CCFA5528795}"/>
    <cellStyle name="20% - Accent1 3 8 4 2 2 2" xfId="30799" xr:uid="{F0E41972-84C0-41AA-94B6-927A3F31D576}"/>
    <cellStyle name="20% - Accent1 3 8 4 2 2 2 2" xfId="30800" xr:uid="{56FD9757-5113-47FB-9711-0A71AAF45746}"/>
    <cellStyle name="20% - Accent1 3 8 4 2 2 3" xfId="30801" xr:uid="{D45C4159-7BF0-48F9-9C38-81CB8F34CA6C}"/>
    <cellStyle name="20% - Accent1 3 8 4 2 3" xfId="30802" xr:uid="{F83B3ED9-7CFF-4BA9-9C06-98726B567605}"/>
    <cellStyle name="20% - Accent1 3 8 4 2 3 2" xfId="30803" xr:uid="{9EA4D135-1806-4D21-9847-6DB51FC69537}"/>
    <cellStyle name="20% - Accent1 3 8 4 2 4" xfId="30804" xr:uid="{BF0BADDA-1284-421A-B405-585D356B3731}"/>
    <cellStyle name="20% - Accent1 3 8 4 3" xfId="30805" xr:uid="{6306C68A-A3B2-4615-AA7D-29D987FB8C84}"/>
    <cellStyle name="20% - Accent1 3 8 4 3 2" xfId="30806" xr:uid="{A924B93A-3739-4845-ABCB-A686E56A611F}"/>
    <cellStyle name="20% - Accent1 3 8 4 3 2 2" xfId="30807" xr:uid="{BE71239F-B8C2-49E7-AA3D-B736446D29EE}"/>
    <cellStyle name="20% - Accent1 3 8 4 3 2 2 2" xfId="30808" xr:uid="{ACF6CD8A-8950-4B20-8E16-906F896CB525}"/>
    <cellStyle name="20% - Accent1 3 8 4 3 2 3" xfId="30809" xr:uid="{49A8D3D2-DF72-4F4D-B777-6B81D9986CD9}"/>
    <cellStyle name="20% - Accent1 3 8 4 3 3" xfId="30810" xr:uid="{0FEF7B66-E90D-4F23-9A20-6BE9BFF3AEE1}"/>
    <cellStyle name="20% - Accent1 3 8 4 3 3 2" xfId="30811" xr:uid="{851E5B6D-53BB-4D6E-8708-56ABBB8D671D}"/>
    <cellStyle name="20% - Accent1 3 8 4 3 4" xfId="30812" xr:uid="{9D0AF0E8-61D1-492E-BFEB-3C0395273963}"/>
    <cellStyle name="20% - Accent1 3 8 4 4" xfId="30813" xr:uid="{71151037-B3E1-4F99-A09B-BECFDFB71AC7}"/>
    <cellStyle name="20% - Accent1 3 8 4 4 2" xfId="30814" xr:uid="{C92B7895-64B5-45ED-8AC6-1A90708C5D27}"/>
    <cellStyle name="20% - Accent1 3 8 4 4 2 2" xfId="30815" xr:uid="{DB5DB0B9-9364-452B-8E1C-90A48E46DC0E}"/>
    <cellStyle name="20% - Accent1 3 8 4 4 2 2 2" xfId="30816" xr:uid="{6577E553-63E4-45C2-A1E9-E901901EB6C7}"/>
    <cellStyle name="20% - Accent1 3 8 4 4 2 3" xfId="30817" xr:uid="{B055DD5B-8476-4BAC-A916-C5CE8578059F}"/>
    <cellStyle name="20% - Accent1 3 8 4 4 3" xfId="30818" xr:uid="{882AB4EC-96FF-48AB-BC11-8198CFB30C67}"/>
    <cellStyle name="20% - Accent1 3 8 4 4 3 2" xfId="30819" xr:uid="{4F7DB83C-2E7E-4BA0-92B1-88D14247ADAE}"/>
    <cellStyle name="20% - Accent1 3 8 4 4 4" xfId="30820" xr:uid="{AB3934FA-69B9-4572-A3D6-DBE216009279}"/>
    <cellStyle name="20% - Accent1 3 8 4 5" xfId="30821" xr:uid="{9701FBCB-612C-4EC2-859F-201CBB744CCB}"/>
    <cellStyle name="20% - Accent1 3 8 4 5 2" xfId="30822" xr:uid="{47C528AC-4B71-4521-A6BE-B91891402A38}"/>
    <cellStyle name="20% - Accent1 3 8 4 5 2 2" xfId="30823" xr:uid="{D84EE021-DF73-4169-9EC3-10E75CF6625C}"/>
    <cellStyle name="20% - Accent1 3 8 4 5 3" xfId="30824" xr:uid="{6E386E86-0791-4055-B665-FA25CFE6C9E0}"/>
    <cellStyle name="20% - Accent1 3 8 4 6" xfId="30825" xr:uid="{C79545C1-A3CD-4DC0-A380-40C047E6B938}"/>
    <cellStyle name="20% - Accent1 3 8 4 6 2" xfId="30826" xr:uid="{E6A20C97-A246-4016-88DB-6C28B18342DF}"/>
    <cellStyle name="20% - Accent1 3 8 4 6 2 2" xfId="30827" xr:uid="{BC198464-EEA0-416B-B211-853D941C4310}"/>
    <cellStyle name="20% - Accent1 3 8 4 6 3" xfId="30828" xr:uid="{D7DE6DBA-16B8-48F4-AF73-147DA6E7B724}"/>
    <cellStyle name="20% - Accent1 3 8 4 7" xfId="30829" xr:uid="{B8DB134C-28FA-4C93-9D1E-EC9EC8AFC74F}"/>
    <cellStyle name="20% - Accent1 3 8 4 7 2" xfId="30830" xr:uid="{9FEE43DB-9999-4729-B1CD-4307110BAB11}"/>
    <cellStyle name="20% - Accent1 3 8 4 8" xfId="30831" xr:uid="{D77496F2-9FD8-4344-8A61-58676E0E698E}"/>
    <cellStyle name="20% - Accent1 3 8 4 8 2" xfId="30832" xr:uid="{981314DB-3D80-44C2-861A-6D0AC558C283}"/>
    <cellStyle name="20% - Accent1 3 8 4 9" xfId="30833" xr:uid="{AAD063E8-382D-4B63-BE18-7113F5661416}"/>
    <cellStyle name="20% - Accent1 3 8 5" xfId="30834" xr:uid="{DEB4FD71-EBC3-4DDF-BA41-47356F25D8EB}"/>
    <cellStyle name="20% - Accent1 3 8 5 2" xfId="30835" xr:uid="{2E37D256-9780-43B7-B1C9-9DF53E9B8861}"/>
    <cellStyle name="20% - Accent1 3 8 5 2 2" xfId="30836" xr:uid="{D6F4E106-5FF2-4C7C-9E32-75FCBA30E244}"/>
    <cellStyle name="20% - Accent1 3 8 5 2 2 2" xfId="30837" xr:uid="{FA61E415-4A54-4027-B635-24DD6B5E5962}"/>
    <cellStyle name="20% - Accent1 3 8 5 2 3" xfId="30838" xr:uid="{16701536-0D89-492A-9B03-BB5DA6EF89C9}"/>
    <cellStyle name="20% - Accent1 3 8 5 3" xfId="30839" xr:uid="{E19B509C-B211-48CC-8E07-396F0C23F690}"/>
    <cellStyle name="20% - Accent1 3 8 5 3 2" xfId="30840" xr:uid="{AF866D28-339B-4C0D-B54E-27F401E00E9F}"/>
    <cellStyle name="20% - Accent1 3 8 5 4" xfId="30841" xr:uid="{02AC9BC1-650A-4394-AC7B-0462556D6D6C}"/>
    <cellStyle name="20% - Accent1 3 8 6" xfId="30842" xr:uid="{42493A8D-F2A9-4019-BDBF-D22FFC807FE1}"/>
    <cellStyle name="20% - Accent1 3 8 6 2" xfId="30843" xr:uid="{E04A78A8-CFD3-4A43-8914-FE767AB1B745}"/>
    <cellStyle name="20% - Accent1 3 8 6 2 2" xfId="30844" xr:uid="{1FC01C1A-8806-4064-9512-A464AB394D76}"/>
    <cellStyle name="20% - Accent1 3 8 6 2 2 2" xfId="30845" xr:uid="{7C6F8FF2-1F31-47AC-8717-B9CB540AFEEA}"/>
    <cellStyle name="20% - Accent1 3 8 6 2 3" xfId="30846" xr:uid="{CE8051F3-A07C-4FA2-8903-591FE5E1719A}"/>
    <cellStyle name="20% - Accent1 3 8 6 3" xfId="30847" xr:uid="{A0831C66-A6A7-45DE-8A4E-220E6C6C775E}"/>
    <cellStyle name="20% - Accent1 3 8 6 3 2" xfId="30848" xr:uid="{5C3A741C-741B-42C4-B1F4-F37F71DE739C}"/>
    <cellStyle name="20% - Accent1 3 8 6 4" xfId="30849" xr:uid="{0BCB9D7E-CF62-41FE-BF2F-62631C5D6D3B}"/>
    <cellStyle name="20% - Accent1 3 8 7" xfId="30850" xr:uid="{2C7E4F32-4346-427B-AF82-685DA15B3466}"/>
    <cellStyle name="20% - Accent1 3 8 7 2" xfId="30851" xr:uid="{7429F9FF-DE67-4EC2-B6C4-A2C54BD21837}"/>
    <cellStyle name="20% - Accent1 3 8 7 2 2" xfId="30852" xr:uid="{94852646-9DA9-402E-8DA6-4C8217391223}"/>
    <cellStyle name="20% - Accent1 3 8 7 2 2 2" xfId="30853" xr:uid="{956A38E2-2613-48B8-A0A3-76129435DF6B}"/>
    <cellStyle name="20% - Accent1 3 8 7 2 3" xfId="30854" xr:uid="{CDEC8B2C-818A-425B-958A-E289B8A554E3}"/>
    <cellStyle name="20% - Accent1 3 8 7 3" xfId="30855" xr:uid="{2EC52CAA-1237-40A4-8712-B1287AB1CD7F}"/>
    <cellStyle name="20% - Accent1 3 8 7 3 2" xfId="30856" xr:uid="{5BEB17FF-3475-4AEB-806F-8BD43A025238}"/>
    <cellStyle name="20% - Accent1 3 8 7 4" xfId="30857" xr:uid="{EF64DBF5-74A1-4295-9B85-890970B31A44}"/>
    <cellStyle name="20% - Accent1 3 8 8" xfId="30858" xr:uid="{8C358CE5-2C63-4EC9-A2D4-7EB2742E315E}"/>
    <cellStyle name="20% - Accent1 3 8 8 2" xfId="30859" xr:uid="{21BB6AA4-C67D-43DE-8BB6-070CFFB2C7B0}"/>
    <cellStyle name="20% - Accent1 3 8 8 2 2" xfId="30860" xr:uid="{367123E3-F1F4-40E7-A566-16FC4527B292}"/>
    <cellStyle name="20% - Accent1 3 8 8 3" xfId="30861" xr:uid="{0ABCE691-BAE4-4F55-A150-1D41EAA4B815}"/>
    <cellStyle name="20% - Accent1 3 8 9" xfId="30862" xr:uid="{4FCEC60E-9A74-4C82-9621-9C096F0671EE}"/>
    <cellStyle name="20% - Accent1 3 8 9 2" xfId="30863" xr:uid="{F4169B4D-D968-4EBB-8225-1A70F6D44641}"/>
    <cellStyle name="20% - Accent1 3 8 9 2 2" xfId="30864" xr:uid="{445ABB65-EDAA-4A8F-90D7-1163D4D1A313}"/>
    <cellStyle name="20% - Accent1 3 8 9 3" xfId="30865" xr:uid="{95BA572C-D6F2-4129-BCB0-74F4038F4B85}"/>
    <cellStyle name="20% - Accent1 3 9" xfId="30866" xr:uid="{43689197-CA84-4227-81D8-7AFA06F3C486}"/>
    <cellStyle name="20% - Accent1 3 9 10" xfId="30867" xr:uid="{4230AE18-1DB9-406F-97FE-BADA0DF8FAE4}"/>
    <cellStyle name="20% - Accent1 3 9 10 2" xfId="30868" xr:uid="{3D62C404-408C-4EEB-9641-5BED9C2678A5}"/>
    <cellStyle name="20% - Accent1 3 9 11" xfId="30869" xr:uid="{F2B655DF-74FE-4283-B6CD-1BE12DAB19F4}"/>
    <cellStyle name="20% - Accent1 3 9 2" xfId="30870" xr:uid="{5E47D14B-1FFB-4DC3-929F-25014FA7F9E0}"/>
    <cellStyle name="20% - Accent1 3 9 2 2" xfId="30871" xr:uid="{40025B13-B10B-4822-93F9-6ACF5D817E7B}"/>
    <cellStyle name="20% - Accent1 3 9 2 2 2" xfId="30872" xr:uid="{010BD951-4583-4F1B-A3B2-BB80569B3305}"/>
    <cellStyle name="20% - Accent1 3 9 2 2 2 2" xfId="30873" xr:uid="{6B36ED1E-7D5D-493F-81A2-36F87B5996E8}"/>
    <cellStyle name="20% - Accent1 3 9 2 2 2 2 2" xfId="30874" xr:uid="{9F7E62F5-91F7-488A-A3A4-D85713CCA293}"/>
    <cellStyle name="20% - Accent1 3 9 2 2 2 3" xfId="30875" xr:uid="{859588A4-20DD-4928-AD46-3850A4D08278}"/>
    <cellStyle name="20% - Accent1 3 9 2 2 3" xfId="30876" xr:uid="{1ED67F9B-A8FB-461A-857F-DDC09DAACFB5}"/>
    <cellStyle name="20% - Accent1 3 9 2 2 3 2" xfId="30877" xr:uid="{6447DE04-1A24-41CE-A209-491FED18D943}"/>
    <cellStyle name="20% - Accent1 3 9 2 2 4" xfId="30878" xr:uid="{A30101BF-2F9D-4E1B-9AE7-98B589C86AF7}"/>
    <cellStyle name="20% - Accent1 3 9 2 3" xfId="30879" xr:uid="{6D5F441F-EC6A-4B68-8495-1A2D3EFC9F0D}"/>
    <cellStyle name="20% - Accent1 3 9 2 3 2" xfId="30880" xr:uid="{336FD8B6-591C-4BB8-B5BB-17DF93A83781}"/>
    <cellStyle name="20% - Accent1 3 9 2 3 2 2" xfId="30881" xr:uid="{A5CB8D6F-6ECD-4517-834B-DC20B834E3D0}"/>
    <cellStyle name="20% - Accent1 3 9 2 3 2 2 2" xfId="30882" xr:uid="{A0D91E89-A149-4E49-A99F-F397BC7B8AA5}"/>
    <cellStyle name="20% - Accent1 3 9 2 3 2 3" xfId="30883" xr:uid="{5AE1C019-AEFC-4232-BE03-DC4A43FD5FCF}"/>
    <cellStyle name="20% - Accent1 3 9 2 3 3" xfId="30884" xr:uid="{D5EAD415-4AD9-4867-BDA6-2A240C3A594B}"/>
    <cellStyle name="20% - Accent1 3 9 2 3 3 2" xfId="30885" xr:uid="{C7A70B13-E408-4E61-BA65-690584868A75}"/>
    <cellStyle name="20% - Accent1 3 9 2 3 4" xfId="30886" xr:uid="{54FD955F-A6EC-4294-B817-54F1A72DC045}"/>
    <cellStyle name="20% - Accent1 3 9 2 4" xfId="30887" xr:uid="{A9374E05-C6D2-4666-B2B0-63F6848B590C}"/>
    <cellStyle name="20% - Accent1 3 9 2 4 2" xfId="30888" xr:uid="{AF7D4203-FB73-452A-A92A-6969DB65DCBC}"/>
    <cellStyle name="20% - Accent1 3 9 2 4 2 2" xfId="30889" xr:uid="{61B0E8AE-83BF-426B-A1F3-6E0753B44255}"/>
    <cellStyle name="20% - Accent1 3 9 2 4 2 2 2" xfId="30890" xr:uid="{37D7AB3E-DE22-47DD-9B7B-BF536C577A15}"/>
    <cellStyle name="20% - Accent1 3 9 2 4 2 3" xfId="30891" xr:uid="{2010CB1C-1354-44E6-B545-BBC93A22F998}"/>
    <cellStyle name="20% - Accent1 3 9 2 4 3" xfId="30892" xr:uid="{6D6B35E2-AFDC-4FBD-ACBA-124FAD863DA3}"/>
    <cellStyle name="20% - Accent1 3 9 2 4 3 2" xfId="30893" xr:uid="{8E081810-6300-4C50-B222-BA569892CB9E}"/>
    <cellStyle name="20% - Accent1 3 9 2 4 4" xfId="30894" xr:uid="{780FF322-CC3B-4CB0-A394-29889D107182}"/>
    <cellStyle name="20% - Accent1 3 9 2 5" xfId="30895" xr:uid="{F14DF507-8DD3-4171-99E0-FC9C8074A7F5}"/>
    <cellStyle name="20% - Accent1 3 9 2 5 2" xfId="30896" xr:uid="{FCEAA8F0-2863-4791-AA1F-121177E0DBF9}"/>
    <cellStyle name="20% - Accent1 3 9 2 5 2 2" xfId="30897" xr:uid="{1C7A7D08-DA33-4C59-8B81-8A236189907B}"/>
    <cellStyle name="20% - Accent1 3 9 2 5 3" xfId="30898" xr:uid="{5FDF14DB-EDFE-49C9-BFEF-219B258BE38F}"/>
    <cellStyle name="20% - Accent1 3 9 2 6" xfId="30899" xr:uid="{F5D7D5B2-7B36-44DE-944D-C51993B7575F}"/>
    <cellStyle name="20% - Accent1 3 9 2 6 2" xfId="30900" xr:uid="{E2E3FF26-15BA-4FA0-832C-AB30CF643AC0}"/>
    <cellStyle name="20% - Accent1 3 9 2 6 2 2" xfId="30901" xr:uid="{88A27549-F3E4-40DD-8373-98B9DA6A1795}"/>
    <cellStyle name="20% - Accent1 3 9 2 6 3" xfId="30902" xr:uid="{8BF2E82B-E69E-4B3A-94CB-DDCE013BB965}"/>
    <cellStyle name="20% - Accent1 3 9 2 7" xfId="30903" xr:uid="{14095097-C760-4BC0-B287-894ACC18E8DA}"/>
    <cellStyle name="20% - Accent1 3 9 2 7 2" xfId="30904" xr:uid="{D40D3F0F-8E1A-4B17-9556-B113BB47D6C0}"/>
    <cellStyle name="20% - Accent1 3 9 2 8" xfId="30905" xr:uid="{478F43A3-2CE9-4675-84C8-32E87CA90FCD}"/>
    <cellStyle name="20% - Accent1 3 9 2 8 2" xfId="30906" xr:uid="{9A7DF81D-74C3-41FA-94CA-7086810BE18C}"/>
    <cellStyle name="20% - Accent1 3 9 2 9" xfId="30907" xr:uid="{9245D374-D75A-4F77-B853-606C622BC40B}"/>
    <cellStyle name="20% - Accent1 3 9 3" xfId="30908" xr:uid="{7053D281-3572-48EF-855B-7619F65F1B30}"/>
    <cellStyle name="20% - Accent1 3 9 3 2" xfId="30909" xr:uid="{91672290-758B-403B-AFC3-C1BF205AF1DB}"/>
    <cellStyle name="20% - Accent1 3 9 3 2 2" xfId="30910" xr:uid="{681436DA-4438-4689-BC10-9E0BDFA5F510}"/>
    <cellStyle name="20% - Accent1 3 9 3 2 2 2" xfId="30911" xr:uid="{2167FFC0-93D8-4C18-B4A4-199D157721DD}"/>
    <cellStyle name="20% - Accent1 3 9 3 2 2 2 2" xfId="30912" xr:uid="{49AE1D12-7CF8-44AA-98A3-9E1D8582C945}"/>
    <cellStyle name="20% - Accent1 3 9 3 2 2 3" xfId="30913" xr:uid="{BEC8C71B-C24C-41FC-BADB-35AAE28E4CC0}"/>
    <cellStyle name="20% - Accent1 3 9 3 2 3" xfId="30914" xr:uid="{0F64C7A2-58B3-4A39-9463-4DD7DE1A4DD1}"/>
    <cellStyle name="20% - Accent1 3 9 3 2 3 2" xfId="30915" xr:uid="{87899ED9-1E16-4038-B327-B2F1E502F76C}"/>
    <cellStyle name="20% - Accent1 3 9 3 2 4" xfId="30916" xr:uid="{6C71E3C6-28D1-4748-9E0F-1C59ED48A4A4}"/>
    <cellStyle name="20% - Accent1 3 9 3 3" xfId="30917" xr:uid="{E93F1E4A-F7B0-4D57-9F4A-4ACFAF135566}"/>
    <cellStyle name="20% - Accent1 3 9 3 3 2" xfId="30918" xr:uid="{A67F0998-3B6D-48FF-837A-6B276D05B53B}"/>
    <cellStyle name="20% - Accent1 3 9 3 3 2 2" xfId="30919" xr:uid="{8D711131-9186-4AAE-927D-7952DEC7286F}"/>
    <cellStyle name="20% - Accent1 3 9 3 3 2 2 2" xfId="30920" xr:uid="{3ACC0E9F-2FD5-4EEF-A498-7AFB306AE3D0}"/>
    <cellStyle name="20% - Accent1 3 9 3 3 2 3" xfId="30921" xr:uid="{3028E7F8-2483-408A-B252-5D24BF6A2373}"/>
    <cellStyle name="20% - Accent1 3 9 3 3 3" xfId="30922" xr:uid="{19DB7809-2215-4651-819A-989A529FE66C}"/>
    <cellStyle name="20% - Accent1 3 9 3 3 3 2" xfId="30923" xr:uid="{F41B9B76-8565-4A7D-98ED-1524C88611FC}"/>
    <cellStyle name="20% - Accent1 3 9 3 3 4" xfId="30924" xr:uid="{62F40D59-0D59-4533-8F66-19CC0E793AA6}"/>
    <cellStyle name="20% - Accent1 3 9 3 4" xfId="30925" xr:uid="{CA4E27D4-D487-4607-8241-639B043480D4}"/>
    <cellStyle name="20% - Accent1 3 9 3 4 2" xfId="30926" xr:uid="{B2E52D8B-5D9C-4B4B-8CAB-63FC8EA1DD4B}"/>
    <cellStyle name="20% - Accent1 3 9 3 4 2 2" xfId="30927" xr:uid="{1ADEB6E1-4643-4D5C-90B6-29ED48B754C1}"/>
    <cellStyle name="20% - Accent1 3 9 3 4 2 2 2" xfId="30928" xr:uid="{5BEED8B7-C059-480A-A88F-0DE6B2910BE8}"/>
    <cellStyle name="20% - Accent1 3 9 3 4 2 3" xfId="30929" xr:uid="{429092A7-7A62-474C-9965-623012ADE637}"/>
    <cellStyle name="20% - Accent1 3 9 3 4 3" xfId="30930" xr:uid="{EF22755E-E4AF-4848-BF65-B5343EA3B18E}"/>
    <cellStyle name="20% - Accent1 3 9 3 4 3 2" xfId="30931" xr:uid="{90ABB9BB-809A-494F-AF38-41DB13F53F97}"/>
    <cellStyle name="20% - Accent1 3 9 3 4 4" xfId="30932" xr:uid="{3E8AC33A-DD72-4E57-BBA5-3070E7F2D51C}"/>
    <cellStyle name="20% - Accent1 3 9 3 5" xfId="30933" xr:uid="{2D34E1FD-59EF-4EDE-B598-42A7505260C3}"/>
    <cellStyle name="20% - Accent1 3 9 3 5 2" xfId="30934" xr:uid="{C6F19898-A282-459B-9B69-E9A7ECB0CFAE}"/>
    <cellStyle name="20% - Accent1 3 9 3 5 2 2" xfId="30935" xr:uid="{EDF2ACEF-1674-4A8D-893A-EAFD4CF73251}"/>
    <cellStyle name="20% - Accent1 3 9 3 5 3" xfId="30936" xr:uid="{9FA83E91-F52A-462D-8FED-D216238CA493}"/>
    <cellStyle name="20% - Accent1 3 9 3 6" xfId="30937" xr:uid="{74648A60-8493-484C-B86A-E6B4D216385C}"/>
    <cellStyle name="20% - Accent1 3 9 3 6 2" xfId="30938" xr:uid="{148BD5B6-8D57-4D42-BCE3-C8218031800C}"/>
    <cellStyle name="20% - Accent1 3 9 3 6 2 2" xfId="30939" xr:uid="{E2FBE834-2DF7-4847-AF39-5AEAE3C7CFDB}"/>
    <cellStyle name="20% - Accent1 3 9 3 6 3" xfId="30940" xr:uid="{BAC333AB-AD52-4EB5-8724-DED22A7FE324}"/>
    <cellStyle name="20% - Accent1 3 9 3 7" xfId="30941" xr:uid="{FAB105BE-4016-46CD-A35E-ED01A036812F}"/>
    <cellStyle name="20% - Accent1 3 9 3 7 2" xfId="30942" xr:uid="{02286A34-2217-4D30-BC3A-F452D53F5934}"/>
    <cellStyle name="20% - Accent1 3 9 3 8" xfId="30943" xr:uid="{03BD8F14-DA44-4E6A-AAFA-EA10F2394FB8}"/>
    <cellStyle name="20% - Accent1 3 9 3 8 2" xfId="30944" xr:uid="{E8DEEBD3-FC99-41D9-8C39-60BD3C020CD0}"/>
    <cellStyle name="20% - Accent1 3 9 3 9" xfId="30945" xr:uid="{8AD7FB8A-0AE0-4D7A-9C7E-C1E837EA2590}"/>
    <cellStyle name="20% - Accent1 3 9 4" xfId="30946" xr:uid="{ACA8B91A-0641-4E34-AF50-399D54349C1E}"/>
    <cellStyle name="20% - Accent1 3 9 4 2" xfId="30947" xr:uid="{851C4C39-5269-4C01-9D3F-EBA4F170A35D}"/>
    <cellStyle name="20% - Accent1 3 9 4 2 2" xfId="30948" xr:uid="{6DE57B9C-0332-4BC2-8965-96AF9F9C67B3}"/>
    <cellStyle name="20% - Accent1 3 9 4 2 2 2" xfId="30949" xr:uid="{E3D72291-C56F-414E-BCF9-1BF38BE8B831}"/>
    <cellStyle name="20% - Accent1 3 9 4 2 3" xfId="30950" xr:uid="{FFA12A80-D3E2-4AA7-AF92-CEAC654E7A27}"/>
    <cellStyle name="20% - Accent1 3 9 4 3" xfId="30951" xr:uid="{5B8DD830-3F6F-4AD9-9883-379CBFC96B54}"/>
    <cellStyle name="20% - Accent1 3 9 4 3 2" xfId="30952" xr:uid="{E43ED46D-21EE-4F54-A8F2-A5675666EE71}"/>
    <cellStyle name="20% - Accent1 3 9 4 4" xfId="30953" xr:uid="{81DE5407-26B8-473B-8254-B1F07C19AA77}"/>
    <cellStyle name="20% - Accent1 3 9 5" xfId="30954" xr:uid="{AAF2378B-B6D4-4DD5-9A9B-D8CCCA4BA4D6}"/>
    <cellStyle name="20% - Accent1 3 9 5 2" xfId="30955" xr:uid="{2C3AE0E2-ECC4-44DB-A819-CBE0A525AAF0}"/>
    <cellStyle name="20% - Accent1 3 9 5 2 2" xfId="30956" xr:uid="{962490C2-ADEC-495F-989C-AF307F4BADE2}"/>
    <cellStyle name="20% - Accent1 3 9 5 2 2 2" xfId="30957" xr:uid="{BD784503-0C4F-4167-9C34-196FBED5A822}"/>
    <cellStyle name="20% - Accent1 3 9 5 2 3" xfId="30958" xr:uid="{9FFC2A07-3AF7-4DFE-839F-2A853AE40119}"/>
    <cellStyle name="20% - Accent1 3 9 5 3" xfId="30959" xr:uid="{1F84ED1A-EC3B-49BA-80DE-1D865D8E8EE0}"/>
    <cellStyle name="20% - Accent1 3 9 5 3 2" xfId="30960" xr:uid="{CD4E3F08-05A1-4CB9-A0A3-62A26D5C6017}"/>
    <cellStyle name="20% - Accent1 3 9 5 4" xfId="30961" xr:uid="{0DB7DA0E-47CE-4932-B57D-788EFC6E2FFF}"/>
    <cellStyle name="20% - Accent1 3 9 6" xfId="30962" xr:uid="{467522F9-182F-4A75-9C2B-BEB6CDC40746}"/>
    <cellStyle name="20% - Accent1 3 9 6 2" xfId="30963" xr:uid="{5585994A-CC50-4877-B1CC-C3D12A72A895}"/>
    <cellStyle name="20% - Accent1 3 9 6 2 2" xfId="30964" xr:uid="{B8C0BC2C-C4C3-4BA8-86ED-B47E963EA8EE}"/>
    <cellStyle name="20% - Accent1 3 9 6 2 2 2" xfId="30965" xr:uid="{0A21DA9A-5053-4FA2-B58F-C6A8B3379311}"/>
    <cellStyle name="20% - Accent1 3 9 6 2 3" xfId="30966" xr:uid="{C4A9A48E-0A86-4A31-97B2-B0A0D722E20A}"/>
    <cellStyle name="20% - Accent1 3 9 6 3" xfId="30967" xr:uid="{4C4B657A-A881-4E67-9D76-EC1DA3DCC516}"/>
    <cellStyle name="20% - Accent1 3 9 6 3 2" xfId="30968" xr:uid="{15F0D790-8204-4C5B-8C69-59EC6AE56BBE}"/>
    <cellStyle name="20% - Accent1 3 9 6 4" xfId="30969" xr:uid="{BDC36A11-2875-4CC0-B252-469E4ACA4BE7}"/>
    <cellStyle name="20% - Accent1 3 9 7" xfId="30970" xr:uid="{2A5D5CD5-EE10-4F60-90A0-E3AF0E6054A2}"/>
    <cellStyle name="20% - Accent1 3 9 7 2" xfId="30971" xr:uid="{C1C8ADDF-58A5-43BC-A93F-026327104171}"/>
    <cellStyle name="20% - Accent1 3 9 7 2 2" xfId="30972" xr:uid="{EBB4FF7D-B0CB-4BEC-AA44-E192C426F5C8}"/>
    <cellStyle name="20% - Accent1 3 9 7 3" xfId="30973" xr:uid="{962783BF-8C4B-48B4-876A-97D1EE98DBAD}"/>
    <cellStyle name="20% - Accent1 3 9 8" xfId="30974" xr:uid="{F3361033-2FFB-4BFD-B2BD-0D0A3732BEA8}"/>
    <cellStyle name="20% - Accent1 3 9 8 2" xfId="30975" xr:uid="{28E81A45-AC02-4F83-B338-C1DA463E8F9A}"/>
    <cellStyle name="20% - Accent1 3 9 8 2 2" xfId="30976" xr:uid="{B41FCAE7-8979-480C-BC80-F712C1E7336F}"/>
    <cellStyle name="20% - Accent1 3 9 8 3" xfId="30977" xr:uid="{B9FA7656-08BD-4FC8-9C86-7355E651080C}"/>
    <cellStyle name="20% - Accent1 3 9 9" xfId="30978" xr:uid="{0839FDD4-7DB0-4F3D-AECE-6B9015E831AD}"/>
    <cellStyle name="20% - Accent1 3 9 9 2" xfId="30979" xr:uid="{FDEBCF0E-1302-468C-B165-D388D20E482F}"/>
    <cellStyle name="20% - Accent1 4" xfId="30980" xr:uid="{FAA77818-ECA0-42E0-87EF-56E093EA0E5D}"/>
    <cellStyle name="20% - Accent1 4 10" xfId="30981" xr:uid="{1D8AA891-4EA6-4441-A8AE-8F202F1F4EA3}"/>
    <cellStyle name="20% - Accent1 4 10 10" xfId="30982" xr:uid="{AE2CE593-AC3D-46DA-B05A-14C05080DD97}"/>
    <cellStyle name="20% - Accent1 4 10 10 2" xfId="30983" xr:uid="{C2FD42AA-A09D-40E6-A2A4-6124F7D87822}"/>
    <cellStyle name="20% - Accent1 4 10 11" xfId="30984" xr:uid="{C97C11E2-DEF3-4386-A4E4-15B1C382D594}"/>
    <cellStyle name="20% - Accent1 4 10 2" xfId="30985" xr:uid="{45C9BCC7-901A-4892-A599-22F3A2A21C21}"/>
    <cellStyle name="20% - Accent1 4 10 2 2" xfId="30986" xr:uid="{FC9F8573-830B-4769-A34D-1555ADD973E8}"/>
    <cellStyle name="20% - Accent1 4 10 2 2 2" xfId="30987" xr:uid="{32BCCF5F-7FBD-44A1-AB4F-1ACB1F98C053}"/>
    <cellStyle name="20% - Accent1 4 10 2 2 2 2" xfId="30988" xr:uid="{5A90FCB5-6232-480A-9666-2D68A7443A5E}"/>
    <cellStyle name="20% - Accent1 4 10 2 2 2 2 2" xfId="30989" xr:uid="{0AE4F744-7F0F-406D-B999-8827B4F071EF}"/>
    <cellStyle name="20% - Accent1 4 10 2 2 2 3" xfId="30990" xr:uid="{A9D9F95B-4819-43E8-B1B9-4A2C6EA08B14}"/>
    <cellStyle name="20% - Accent1 4 10 2 2 3" xfId="30991" xr:uid="{0AD31F11-53D6-44FC-B11F-F539EFDBB0E4}"/>
    <cellStyle name="20% - Accent1 4 10 2 2 3 2" xfId="30992" xr:uid="{81765BA0-B3D3-4FAD-B6D4-8FFF55C77F8D}"/>
    <cellStyle name="20% - Accent1 4 10 2 2 4" xfId="30993" xr:uid="{44DC4EA9-B28A-4973-8080-1D2C2B576C9D}"/>
    <cellStyle name="20% - Accent1 4 10 2 3" xfId="30994" xr:uid="{3F3C2B85-27F3-44C3-A6BD-C6907EC62032}"/>
    <cellStyle name="20% - Accent1 4 10 2 3 2" xfId="30995" xr:uid="{B392485F-5C36-45EE-97EA-C6D3D58B9064}"/>
    <cellStyle name="20% - Accent1 4 10 2 3 2 2" xfId="30996" xr:uid="{FC966247-B846-433B-B469-B51A6C5EAF09}"/>
    <cellStyle name="20% - Accent1 4 10 2 3 2 2 2" xfId="30997" xr:uid="{F470FCE5-98AA-4CA9-AD34-0BE0C681CB14}"/>
    <cellStyle name="20% - Accent1 4 10 2 3 2 3" xfId="30998" xr:uid="{25D1A61B-E8F8-4D54-A5FD-63773FD1C5A6}"/>
    <cellStyle name="20% - Accent1 4 10 2 3 3" xfId="30999" xr:uid="{2D17685D-F88B-4B4F-AF46-C884DA05132B}"/>
    <cellStyle name="20% - Accent1 4 10 2 3 3 2" xfId="31000" xr:uid="{40866A02-F9C5-4E8F-9C10-38044467CBA2}"/>
    <cellStyle name="20% - Accent1 4 10 2 3 4" xfId="31001" xr:uid="{8811397D-87CD-4587-8CBA-2E584EA9D097}"/>
    <cellStyle name="20% - Accent1 4 10 2 4" xfId="31002" xr:uid="{BABE0733-782C-41CC-AA16-743205A21FCE}"/>
    <cellStyle name="20% - Accent1 4 10 2 4 2" xfId="31003" xr:uid="{91F28D08-D875-46DA-B24A-6F16A6F35819}"/>
    <cellStyle name="20% - Accent1 4 10 2 4 2 2" xfId="31004" xr:uid="{DB939767-7B41-4D0B-A34C-889E640AFFB6}"/>
    <cellStyle name="20% - Accent1 4 10 2 4 2 2 2" xfId="31005" xr:uid="{FCEFB35A-F268-4845-A5DB-30A226AA45C7}"/>
    <cellStyle name="20% - Accent1 4 10 2 4 2 3" xfId="31006" xr:uid="{A6C7C477-E2E0-433E-8AB6-769DF2AD346C}"/>
    <cellStyle name="20% - Accent1 4 10 2 4 3" xfId="31007" xr:uid="{495FDD89-F50E-4F2E-9DB9-5EC0AA2C8B8C}"/>
    <cellStyle name="20% - Accent1 4 10 2 4 3 2" xfId="31008" xr:uid="{8B4883FE-2177-46E9-BD78-987914DDEF4F}"/>
    <cellStyle name="20% - Accent1 4 10 2 4 4" xfId="31009" xr:uid="{1492B1D0-5CDC-46B2-83BC-A3097E688728}"/>
    <cellStyle name="20% - Accent1 4 10 2 5" xfId="31010" xr:uid="{8F7222B0-6A54-470D-9660-B6410D92DFCE}"/>
    <cellStyle name="20% - Accent1 4 10 2 5 2" xfId="31011" xr:uid="{21285662-8244-4136-9C13-B1A95EC9C121}"/>
    <cellStyle name="20% - Accent1 4 10 2 5 2 2" xfId="31012" xr:uid="{1F6879B0-5334-4CA0-8FB4-69CFF1F4FD56}"/>
    <cellStyle name="20% - Accent1 4 10 2 5 3" xfId="31013" xr:uid="{33CB3F56-26E9-4E20-8EC1-40F12F720EAF}"/>
    <cellStyle name="20% - Accent1 4 10 2 6" xfId="31014" xr:uid="{8A00C3E6-633F-4B7C-9CD7-5B311CF06209}"/>
    <cellStyle name="20% - Accent1 4 10 2 6 2" xfId="31015" xr:uid="{6B0B8C2A-10E1-4D04-9817-6E5614140AF2}"/>
    <cellStyle name="20% - Accent1 4 10 2 6 2 2" xfId="31016" xr:uid="{5B153A54-2F1F-40B5-86EC-3AC422C0348A}"/>
    <cellStyle name="20% - Accent1 4 10 2 6 3" xfId="31017" xr:uid="{2C7887B5-F491-4D71-88FB-6C7035B9C165}"/>
    <cellStyle name="20% - Accent1 4 10 2 7" xfId="31018" xr:uid="{0F024E80-E85D-4E21-91BE-0BFEB595528F}"/>
    <cellStyle name="20% - Accent1 4 10 2 7 2" xfId="31019" xr:uid="{C1397C48-4C8A-4175-9DB0-7B5B1AAA5276}"/>
    <cellStyle name="20% - Accent1 4 10 2 8" xfId="31020" xr:uid="{B2FFBA48-2AC4-4741-A195-E5E080A60331}"/>
    <cellStyle name="20% - Accent1 4 10 2 8 2" xfId="31021" xr:uid="{D0E41B55-9D75-4F88-AAFB-B312DE225377}"/>
    <cellStyle name="20% - Accent1 4 10 2 9" xfId="31022" xr:uid="{A3F9C3E6-BC88-4379-84BD-20A730871A15}"/>
    <cellStyle name="20% - Accent1 4 10 3" xfId="31023" xr:uid="{C26DE356-BEC7-408F-8813-986BDB18E292}"/>
    <cellStyle name="20% - Accent1 4 10 3 2" xfId="31024" xr:uid="{63EF1E13-6B6D-4BDA-926E-A1A9BFAF6CA4}"/>
    <cellStyle name="20% - Accent1 4 10 3 2 2" xfId="31025" xr:uid="{80D80D67-8F78-4D0E-8718-A67988E2BF25}"/>
    <cellStyle name="20% - Accent1 4 10 3 2 2 2" xfId="31026" xr:uid="{7502D1EE-16DE-41CE-A1A8-F8A6A8BAEF11}"/>
    <cellStyle name="20% - Accent1 4 10 3 2 2 2 2" xfId="31027" xr:uid="{EBA265A0-1473-48D1-80D2-C25CA578DE22}"/>
    <cellStyle name="20% - Accent1 4 10 3 2 2 3" xfId="31028" xr:uid="{388CC274-494E-4026-9768-4BD0F72C3916}"/>
    <cellStyle name="20% - Accent1 4 10 3 2 3" xfId="31029" xr:uid="{E87CB92A-EA1E-41EA-B393-D5819F9DD205}"/>
    <cellStyle name="20% - Accent1 4 10 3 2 3 2" xfId="31030" xr:uid="{E1364674-D523-4A00-8C2E-CB98221A800A}"/>
    <cellStyle name="20% - Accent1 4 10 3 2 4" xfId="31031" xr:uid="{8D8F7C85-1566-4405-AF2D-A7BF304F418D}"/>
    <cellStyle name="20% - Accent1 4 10 3 3" xfId="31032" xr:uid="{DAE514B7-A592-48E0-93CC-632FC0B8D10D}"/>
    <cellStyle name="20% - Accent1 4 10 3 3 2" xfId="31033" xr:uid="{671F471D-5D60-42C8-AB37-F1AB349E0BE7}"/>
    <cellStyle name="20% - Accent1 4 10 3 3 2 2" xfId="31034" xr:uid="{1209BC96-9BB8-40D6-9342-7F92EBF7A45A}"/>
    <cellStyle name="20% - Accent1 4 10 3 3 2 2 2" xfId="31035" xr:uid="{B8D59EB9-40CE-411C-8D51-2601EFC7E934}"/>
    <cellStyle name="20% - Accent1 4 10 3 3 2 3" xfId="31036" xr:uid="{C1AAE2BC-D02E-4A5B-9F51-B760482D61D3}"/>
    <cellStyle name="20% - Accent1 4 10 3 3 3" xfId="31037" xr:uid="{F893CF4E-C4AF-403D-923A-5681F301432F}"/>
    <cellStyle name="20% - Accent1 4 10 3 3 3 2" xfId="31038" xr:uid="{16740D77-D125-4C0A-A478-123E8AEE0773}"/>
    <cellStyle name="20% - Accent1 4 10 3 3 4" xfId="31039" xr:uid="{650A6724-E8BE-448E-8697-5B3DDDE29B3D}"/>
    <cellStyle name="20% - Accent1 4 10 3 4" xfId="31040" xr:uid="{47E5ED51-4E14-4AFA-9519-783D902A7A63}"/>
    <cellStyle name="20% - Accent1 4 10 3 4 2" xfId="31041" xr:uid="{7988B2E8-1D8D-4027-B19A-DA856DF0E383}"/>
    <cellStyle name="20% - Accent1 4 10 3 4 2 2" xfId="31042" xr:uid="{E8821178-B4AD-4FCA-83FA-70F941D36E9E}"/>
    <cellStyle name="20% - Accent1 4 10 3 4 2 2 2" xfId="31043" xr:uid="{C9683EAF-32BB-4679-BE1A-674DB0CA7E40}"/>
    <cellStyle name="20% - Accent1 4 10 3 4 2 3" xfId="31044" xr:uid="{C0F377C6-E465-49A4-9209-1E81BD6C117C}"/>
    <cellStyle name="20% - Accent1 4 10 3 4 3" xfId="31045" xr:uid="{3CBE7A17-9EE6-4578-8962-5A739A78B9C4}"/>
    <cellStyle name="20% - Accent1 4 10 3 4 3 2" xfId="31046" xr:uid="{06FB72C1-4CB2-402E-8AE1-EBF1B9982E1A}"/>
    <cellStyle name="20% - Accent1 4 10 3 4 4" xfId="31047" xr:uid="{C93AD69F-D9EE-476C-9AAB-6B9C20173668}"/>
    <cellStyle name="20% - Accent1 4 10 3 5" xfId="31048" xr:uid="{D400D27C-00DC-4C62-853B-6284C03C67A7}"/>
    <cellStyle name="20% - Accent1 4 10 3 5 2" xfId="31049" xr:uid="{2C6C6538-B7C6-4661-B652-2E43E8B28F5F}"/>
    <cellStyle name="20% - Accent1 4 10 3 5 2 2" xfId="31050" xr:uid="{2CCD177C-FD6C-4E2A-9679-E92E6DFD423B}"/>
    <cellStyle name="20% - Accent1 4 10 3 5 3" xfId="31051" xr:uid="{F8DDAC88-D53B-4573-86B6-C0B8CA7D4723}"/>
    <cellStyle name="20% - Accent1 4 10 3 6" xfId="31052" xr:uid="{F7447607-C436-43E8-A9A8-5BCBD1AB5861}"/>
    <cellStyle name="20% - Accent1 4 10 3 6 2" xfId="31053" xr:uid="{199453CF-6531-4154-AEC0-781A82A5F587}"/>
    <cellStyle name="20% - Accent1 4 10 3 6 2 2" xfId="31054" xr:uid="{A819B296-7856-488F-9D2F-21918363495F}"/>
    <cellStyle name="20% - Accent1 4 10 3 6 3" xfId="31055" xr:uid="{B82E89EE-9150-40C0-8BE1-596387942B5B}"/>
    <cellStyle name="20% - Accent1 4 10 3 7" xfId="31056" xr:uid="{C0E4D205-27D4-41D7-AC79-997BBAD8869B}"/>
    <cellStyle name="20% - Accent1 4 10 3 7 2" xfId="31057" xr:uid="{31842B20-D3D5-4A5C-8839-4892AF3733B2}"/>
    <cellStyle name="20% - Accent1 4 10 3 8" xfId="31058" xr:uid="{08B12A33-D9C3-40BF-8834-32025F7DA050}"/>
    <cellStyle name="20% - Accent1 4 10 3 8 2" xfId="31059" xr:uid="{BE76E22A-612F-49AF-8AF2-FE840E60771A}"/>
    <cellStyle name="20% - Accent1 4 10 3 9" xfId="31060" xr:uid="{586B381E-8EC7-4B55-935E-7A4CA6635AE4}"/>
    <cellStyle name="20% - Accent1 4 10 4" xfId="31061" xr:uid="{B8D535AD-4A1B-4C4F-AE38-9777412013FB}"/>
    <cellStyle name="20% - Accent1 4 10 4 2" xfId="31062" xr:uid="{C92DFE70-CDBC-46B8-AF2D-42DBB2A7A482}"/>
    <cellStyle name="20% - Accent1 4 10 4 2 2" xfId="31063" xr:uid="{58BDDF12-686C-4BB1-8F0F-B7578411B4C3}"/>
    <cellStyle name="20% - Accent1 4 10 4 2 2 2" xfId="31064" xr:uid="{27B4F91C-E64F-4A61-B182-38123D530E56}"/>
    <cellStyle name="20% - Accent1 4 10 4 2 3" xfId="31065" xr:uid="{D377AFB7-0EEB-4E6F-9915-7BF46B6F1E1F}"/>
    <cellStyle name="20% - Accent1 4 10 4 3" xfId="31066" xr:uid="{A5C8A407-00D9-4B39-8678-252BDEAD0FA0}"/>
    <cellStyle name="20% - Accent1 4 10 4 3 2" xfId="31067" xr:uid="{0CCDDD18-1058-477D-97E4-45D5CF92FB4F}"/>
    <cellStyle name="20% - Accent1 4 10 4 4" xfId="31068" xr:uid="{C862C462-A605-42C6-96A1-CA0FE2F13F35}"/>
    <cellStyle name="20% - Accent1 4 10 5" xfId="31069" xr:uid="{43D98BFA-568F-4BC0-A797-6EBD289BEB44}"/>
    <cellStyle name="20% - Accent1 4 10 5 2" xfId="31070" xr:uid="{7912A230-1594-4105-824C-264144B2FA74}"/>
    <cellStyle name="20% - Accent1 4 10 5 2 2" xfId="31071" xr:uid="{2F20BB05-8288-4854-A5A9-5D96BF30061E}"/>
    <cellStyle name="20% - Accent1 4 10 5 2 2 2" xfId="31072" xr:uid="{B523F1E3-ED90-4134-904D-CA418C857851}"/>
    <cellStyle name="20% - Accent1 4 10 5 2 3" xfId="31073" xr:uid="{A7B2EB96-4E93-472E-ADA1-51DE6151B8F8}"/>
    <cellStyle name="20% - Accent1 4 10 5 3" xfId="31074" xr:uid="{6CE15760-7B67-4A29-89E0-81874BB22459}"/>
    <cellStyle name="20% - Accent1 4 10 5 3 2" xfId="31075" xr:uid="{2A3B00CC-B61C-473F-A50C-C74CBB930A82}"/>
    <cellStyle name="20% - Accent1 4 10 5 4" xfId="31076" xr:uid="{1C439D98-4D46-4D98-A705-C7449567BF59}"/>
    <cellStyle name="20% - Accent1 4 10 6" xfId="31077" xr:uid="{0D12B8DF-0BFE-4BE7-A53F-0DC5D286B520}"/>
    <cellStyle name="20% - Accent1 4 10 6 2" xfId="31078" xr:uid="{CBEBDB6A-F639-47D7-8055-DA900B3FBD5B}"/>
    <cellStyle name="20% - Accent1 4 10 6 2 2" xfId="31079" xr:uid="{6A17D82B-ECED-46D8-90EC-5F04B3935973}"/>
    <cellStyle name="20% - Accent1 4 10 6 2 2 2" xfId="31080" xr:uid="{0EE496BD-07A1-4ECF-BF4B-763BC74B9E29}"/>
    <cellStyle name="20% - Accent1 4 10 6 2 3" xfId="31081" xr:uid="{0DAE4DDA-D6B9-4D8B-BCD0-91537C86A3A6}"/>
    <cellStyle name="20% - Accent1 4 10 6 3" xfId="31082" xr:uid="{26C71596-75F3-47A6-9EBC-AFA864EFC07F}"/>
    <cellStyle name="20% - Accent1 4 10 6 3 2" xfId="31083" xr:uid="{4CAF0271-83DC-405D-B815-9A64AB9A7912}"/>
    <cellStyle name="20% - Accent1 4 10 6 4" xfId="31084" xr:uid="{ABD0C87D-8175-4170-834B-A2CE398007CA}"/>
    <cellStyle name="20% - Accent1 4 10 7" xfId="31085" xr:uid="{7387535C-79E5-4609-99A0-4093DCD1AB35}"/>
    <cellStyle name="20% - Accent1 4 10 7 2" xfId="31086" xr:uid="{396EDBDE-54C9-40D3-AACA-B283226592E7}"/>
    <cellStyle name="20% - Accent1 4 10 7 2 2" xfId="31087" xr:uid="{890CF799-E7E3-4823-BD8B-BCCDCDB4D063}"/>
    <cellStyle name="20% - Accent1 4 10 7 3" xfId="31088" xr:uid="{1D667406-2983-4D58-99E5-56F2102F836E}"/>
    <cellStyle name="20% - Accent1 4 10 8" xfId="31089" xr:uid="{A21FE800-3BE1-4D94-96FB-70E3E1788814}"/>
    <cellStyle name="20% - Accent1 4 10 8 2" xfId="31090" xr:uid="{5E0CC48D-EEC7-4BF9-8B9E-AE78CAD6600E}"/>
    <cellStyle name="20% - Accent1 4 10 8 2 2" xfId="31091" xr:uid="{016B30E2-C7F6-44CE-B473-3DD5C2D98464}"/>
    <cellStyle name="20% - Accent1 4 10 8 3" xfId="31092" xr:uid="{3BF0A710-C833-4A30-9201-80AAB8680CDE}"/>
    <cellStyle name="20% - Accent1 4 10 9" xfId="31093" xr:uid="{DAE52E49-72D6-4D73-8728-D488CA67CCB7}"/>
    <cellStyle name="20% - Accent1 4 10 9 2" xfId="31094" xr:uid="{FEE6F7BE-1C5C-4419-8683-CEAC194C277A}"/>
    <cellStyle name="20% - Accent1 4 11" xfId="31095" xr:uid="{F04FC64E-A504-4084-95F4-96B4C4C7642F}"/>
    <cellStyle name="20% - Accent1 4 11 10" xfId="31096" xr:uid="{5415C374-4E51-4D25-8F2E-340C5B63C9F3}"/>
    <cellStyle name="20% - Accent1 4 11 10 2" xfId="31097" xr:uid="{CCD48EF1-DD0E-42AB-B6C2-7700BCFAD99D}"/>
    <cellStyle name="20% - Accent1 4 11 11" xfId="31098" xr:uid="{5AB9C004-66C0-44D6-8734-4F6A9B1226D0}"/>
    <cellStyle name="20% - Accent1 4 11 2" xfId="31099" xr:uid="{65EDA9D7-A266-4432-B179-197DF2661DEA}"/>
    <cellStyle name="20% - Accent1 4 11 2 2" xfId="31100" xr:uid="{1C264CE4-ACD8-4B29-AEF1-569E1E9A3B05}"/>
    <cellStyle name="20% - Accent1 4 11 2 2 2" xfId="31101" xr:uid="{068A02ED-234B-4035-B80C-2BBFA15EB279}"/>
    <cellStyle name="20% - Accent1 4 11 2 2 2 2" xfId="31102" xr:uid="{DB4945B2-9DF2-4AFB-9449-F4E61BC6201F}"/>
    <cellStyle name="20% - Accent1 4 11 2 2 2 2 2" xfId="31103" xr:uid="{D0588B97-6E3B-4001-A230-6CDB525C8337}"/>
    <cellStyle name="20% - Accent1 4 11 2 2 2 3" xfId="31104" xr:uid="{13F7AB61-88A4-45C4-9EBB-DA661D309D5C}"/>
    <cellStyle name="20% - Accent1 4 11 2 2 3" xfId="31105" xr:uid="{2D623C75-B9A6-4B17-BF73-48F2FC7EA329}"/>
    <cellStyle name="20% - Accent1 4 11 2 2 3 2" xfId="31106" xr:uid="{58EB6A19-0164-4121-8C2E-DDC60563F1AD}"/>
    <cellStyle name="20% - Accent1 4 11 2 2 4" xfId="31107" xr:uid="{B24B8753-0FCF-4CD4-9204-B8E0C9140B55}"/>
    <cellStyle name="20% - Accent1 4 11 2 3" xfId="31108" xr:uid="{044E822C-B991-4330-A41E-5CFA311BEC3F}"/>
    <cellStyle name="20% - Accent1 4 11 2 3 2" xfId="31109" xr:uid="{4CEFB73D-E66E-4269-8E5D-D494D00FEC08}"/>
    <cellStyle name="20% - Accent1 4 11 2 3 2 2" xfId="31110" xr:uid="{B4F46637-F023-4469-81E1-C0189398A601}"/>
    <cellStyle name="20% - Accent1 4 11 2 3 2 2 2" xfId="31111" xr:uid="{8FE642B0-E9F3-470F-9D59-D38A8F706374}"/>
    <cellStyle name="20% - Accent1 4 11 2 3 2 3" xfId="31112" xr:uid="{EC5F3190-19F8-46A0-87A8-7A92450F35F0}"/>
    <cellStyle name="20% - Accent1 4 11 2 3 3" xfId="31113" xr:uid="{9B2E3E71-CC94-43D0-BE38-EBB0D1037A3C}"/>
    <cellStyle name="20% - Accent1 4 11 2 3 3 2" xfId="31114" xr:uid="{F405FF6F-4585-415E-9A98-6CBCB119B933}"/>
    <cellStyle name="20% - Accent1 4 11 2 3 4" xfId="31115" xr:uid="{5B8D7D22-BCE9-46C3-9CE2-782EA7DE6F81}"/>
    <cellStyle name="20% - Accent1 4 11 2 4" xfId="31116" xr:uid="{A5172766-87CE-4FF1-BF69-F98DBBE2CC30}"/>
    <cellStyle name="20% - Accent1 4 11 2 4 2" xfId="31117" xr:uid="{B8BE1FAC-598B-43A2-8F72-42662F2B131B}"/>
    <cellStyle name="20% - Accent1 4 11 2 4 2 2" xfId="31118" xr:uid="{54DD4B56-36FC-4525-8B67-1A8EFFAC5242}"/>
    <cellStyle name="20% - Accent1 4 11 2 4 2 2 2" xfId="31119" xr:uid="{5FC76E53-D224-4722-AFC8-C2F43F4317F2}"/>
    <cellStyle name="20% - Accent1 4 11 2 4 2 3" xfId="31120" xr:uid="{F59EFD2A-5588-4D2F-B3FB-EE7900B1C6F7}"/>
    <cellStyle name="20% - Accent1 4 11 2 4 3" xfId="31121" xr:uid="{BEB2D24E-0023-4AB5-AA9C-6487AC504591}"/>
    <cellStyle name="20% - Accent1 4 11 2 4 3 2" xfId="31122" xr:uid="{0C19EAF8-65E7-47BB-8134-059A957A6601}"/>
    <cellStyle name="20% - Accent1 4 11 2 4 4" xfId="31123" xr:uid="{8E819490-FE72-4ECB-85F2-BCBC73F58490}"/>
    <cellStyle name="20% - Accent1 4 11 2 5" xfId="31124" xr:uid="{9CD30003-7497-4850-813A-60B566C9AA54}"/>
    <cellStyle name="20% - Accent1 4 11 2 5 2" xfId="31125" xr:uid="{3E06D7A8-0394-4B44-A859-1FC7177CF3F7}"/>
    <cellStyle name="20% - Accent1 4 11 2 5 2 2" xfId="31126" xr:uid="{149D767C-EFE3-4977-955C-FD6D6A430D93}"/>
    <cellStyle name="20% - Accent1 4 11 2 5 3" xfId="31127" xr:uid="{2902915D-E7BC-4975-AC72-465857274848}"/>
    <cellStyle name="20% - Accent1 4 11 2 6" xfId="31128" xr:uid="{DC972EC1-3EE6-4A48-91CB-875BE9724792}"/>
    <cellStyle name="20% - Accent1 4 11 2 6 2" xfId="31129" xr:uid="{A793B727-062A-4A70-A3B8-99DED54C4E44}"/>
    <cellStyle name="20% - Accent1 4 11 2 6 2 2" xfId="31130" xr:uid="{B83BBCFA-68EA-451A-AE9D-C8000FD1B82B}"/>
    <cellStyle name="20% - Accent1 4 11 2 6 3" xfId="31131" xr:uid="{4F32EA6F-636F-45FF-812A-01F6EAD1A793}"/>
    <cellStyle name="20% - Accent1 4 11 2 7" xfId="31132" xr:uid="{5F10CBBD-E67C-4426-9FDA-F77AE1C3A98C}"/>
    <cellStyle name="20% - Accent1 4 11 2 7 2" xfId="31133" xr:uid="{F248AE9A-B391-4445-B5AA-D83FEBDDC8A7}"/>
    <cellStyle name="20% - Accent1 4 11 2 8" xfId="31134" xr:uid="{C50CDC01-C186-482D-894D-DF60C9103DA7}"/>
    <cellStyle name="20% - Accent1 4 11 2 8 2" xfId="31135" xr:uid="{846BD4AF-AE72-479C-A45A-D4C353FCC5B3}"/>
    <cellStyle name="20% - Accent1 4 11 2 9" xfId="31136" xr:uid="{00B0FE16-CC42-446C-8E45-6049F96544A2}"/>
    <cellStyle name="20% - Accent1 4 11 3" xfId="31137" xr:uid="{74B11840-141C-462D-893E-5CC23F216D8E}"/>
    <cellStyle name="20% - Accent1 4 11 3 2" xfId="31138" xr:uid="{A4DC3D4A-F712-46BF-8A53-FB9672AEF20E}"/>
    <cellStyle name="20% - Accent1 4 11 3 2 2" xfId="31139" xr:uid="{3AC84E18-9B17-443E-9335-FFAF0C2BF601}"/>
    <cellStyle name="20% - Accent1 4 11 3 2 2 2" xfId="31140" xr:uid="{3721EAB4-39D9-4FCB-8379-FB4B8240768A}"/>
    <cellStyle name="20% - Accent1 4 11 3 2 2 2 2" xfId="31141" xr:uid="{5278FDEC-548C-4AFC-9B9D-55E0B0C97E6C}"/>
    <cellStyle name="20% - Accent1 4 11 3 2 2 3" xfId="31142" xr:uid="{39E93C7F-998D-41CD-9383-26742EE39D2D}"/>
    <cellStyle name="20% - Accent1 4 11 3 2 3" xfId="31143" xr:uid="{9B2D941B-92A4-44CE-A52B-AFBB89074702}"/>
    <cellStyle name="20% - Accent1 4 11 3 2 3 2" xfId="31144" xr:uid="{C3B6BE57-3DAE-4F29-9812-B79B9DD89B7B}"/>
    <cellStyle name="20% - Accent1 4 11 3 2 4" xfId="31145" xr:uid="{D8580053-D310-48D4-A94D-42D515DD7905}"/>
    <cellStyle name="20% - Accent1 4 11 3 3" xfId="31146" xr:uid="{AC20CCBF-F6C9-465A-B23A-BF6E0B113190}"/>
    <cellStyle name="20% - Accent1 4 11 3 3 2" xfId="31147" xr:uid="{E5C82422-73EE-40ED-8A2F-E9FD84F73DD4}"/>
    <cellStyle name="20% - Accent1 4 11 3 3 2 2" xfId="31148" xr:uid="{F18486BA-4F3F-4C2F-B7C5-17AF20460983}"/>
    <cellStyle name="20% - Accent1 4 11 3 3 2 2 2" xfId="31149" xr:uid="{E7FA3981-4521-4893-B088-75CDEFDBE81E}"/>
    <cellStyle name="20% - Accent1 4 11 3 3 2 3" xfId="31150" xr:uid="{83B85ABA-565D-41D9-881F-74586DB92661}"/>
    <cellStyle name="20% - Accent1 4 11 3 3 3" xfId="31151" xr:uid="{9445428A-DBB4-4988-A533-ACEDE84D0E66}"/>
    <cellStyle name="20% - Accent1 4 11 3 3 3 2" xfId="31152" xr:uid="{8C48B946-BBC7-40CB-B1AC-66E666414D2E}"/>
    <cellStyle name="20% - Accent1 4 11 3 3 4" xfId="31153" xr:uid="{C7849D64-A679-4FB0-8356-70D93708EB1C}"/>
    <cellStyle name="20% - Accent1 4 11 3 4" xfId="31154" xr:uid="{B85BE39E-583E-4AE9-93E2-8BBF2A53B876}"/>
    <cellStyle name="20% - Accent1 4 11 3 4 2" xfId="31155" xr:uid="{FD098CD5-AD23-405F-8162-5600DFD0276E}"/>
    <cellStyle name="20% - Accent1 4 11 3 4 2 2" xfId="31156" xr:uid="{27A2BE50-7312-4A86-8A09-4FBE83BB3E34}"/>
    <cellStyle name="20% - Accent1 4 11 3 4 2 2 2" xfId="31157" xr:uid="{A9D8DCD7-F587-4E70-B6D2-95016E20AFCD}"/>
    <cellStyle name="20% - Accent1 4 11 3 4 2 3" xfId="31158" xr:uid="{40FBC3AD-F559-4863-AC4B-DB25A30936D4}"/>
    <cellStyle name="20% - Accent1 4 11 3 4 3" xfId="31159" xr:uid="{DD533468-C16F-4461-8AA1-1E2268F6C08D}"/>
    <cellStyle name="20% - Accent1 4 11 3 4 3 2" xfId="31160" xr:uid="{BF179882-F545-4575-AA78-04BEB1ED8385}"/>
    <cellStyle name="20% - Accent1 4 11 3 4 4" xfId="31161" xr:uid="{8F76368C-55DF-4112-8C28-C1DA3847FC25}"/>
    <cellStyle name="20% - Accent1 4 11 3 5" xfId="31162" xr:uid="{39E7E9AB-7C19-40EF-9375-0B230B5E9DC0}"/>
    <cellStyle name="20% - Accent1 4 11 3 5 2" xfId="31163" xr:uid="{C619DBE1-7796-451C-9E2B-C0B042CC259D}"/>
    <cellStyle name="20% - Accent1 4 11 3 5 2 2" xfId="31164" xr:uid="{59C74EF8-881C-40BC-88DE-7A8A7AEF8E94}"/>
    <cellStyle name="20% - Accent1 4 11 3 5 3" xfId="31165" xr:uid="{C97A95C0-7182-4F99-919A-5579D0CBA5C2}"/>
    <cellStyle name="20% - Accent1 4 11 3 6" xfId="31166" xr:uid="{5FD2D95F-9754-4E4A-8A93-0F99726D623D}"/>
    <cellStyle name="20% - Accent1 4 11 3 6 2" xfId="31167" xr:uid="{D8A83885-178D-49A5-9FE6-250C3B98CF00}"/>
    <cellStyle name="20% - Accent1 4 11 3 6 2 2" xfId="31168" xr:uid="{2442E052-4B58-4803-A2FE-760D9948D1B5}"/>
    <cellStyle name="20% - Accent1 4 11 3 6 3" xfId="31169" xr:uid="{D7BE76FC-8996-4764-AF3E-7124314237FE}"/>
    <cellStyle name="20% - Accent1 4 11 3 7" xfId="31170" xr:uid="{89284339-41D9-406A-9DA3-E9036DCD5F5E}"/>
    <cellStyle name="20% - Accent1 4 11 3 7 2" xfId="31171" xr:uid="{FF652777-AB67-4D82-B98C-04A93E4C30A4}"/>
    <cellStyle name="20% - Accent1 4 11 3 8" xfId="31172" xr:uid="{00FCFA83-C4CE-495D-88D9-878C0FE9744D}"/>
    <cellStyle name="20% - Accent1 4 11 3 8 2" xfId="31173" xr:uid="{A7289931-D815-4CB7-B17F-A55BAB7D6054}"/>
    <cellStyle name="20% - Accent1 4 11 3 9" xfId="31174" xr:uid="{43DD37B7-C230-4B75-867A-D52B32EDFD57}"/>
    <cellStyle name="20% - Accent1 4 11 4" xfId="31175" xr:uid="{6F823B8C-B83B-4791-9C84-31EFFAAB19D0}"/>
    <cellStyle name="20% - Accent1 4 11 4 2" xfId="31176" xr:uid="{2583FCFE-D133-4A5C-B18D-89EA83D9C861}"/>
    <cellStyle name="20% - Accent1 4 11 4 2 2" xfId="31177" xr:uid="{05CDE7B9-9E87-4822-8C8B-120BCEE5F5FA}"/>
    <cellStyle name="20% - Accent1 4 11 4 2 2 2" xfId="31178" xr:uid="{96699600-FC47-43F8-9B0B-D9AB42BE31E0}"/>
    <cellStyle name="20% - Accent1 4 11 4 2 3" xfId="31179" xr:uid="{83FCAB94-A40E-4841-B464-FBB7BE228BF4}"/>
    <cellStyle name="20% - Accent1 4 11 4 3" xfId="31180" xr:uid="{D76ABF8D-9954-49D5-9601-AAD5CF587408}"/>
    <cellStyle name="20% - Accent1 4 11 4 3 2" xfId="31181" xr:uid="{D3F384EF-B3A0-4A75-B5A7-95E2F6978DC7}"/>
    <cellStyle name="20% - Accent1 4 11 4 4" xfId="31182" xr:uid="{FAB9C19E-B1A4-46BC-9015-6D1890A3F6F6}"/>
    <cellStyle name="20% - Accent1 4 11 5" xfId="31183" xr:uid="{2B7C5F89-0B3E-478B-827A-341B3DC600C5}"/>
    <cellStyle name="20% - Accent1 4 11 5 2" xfId="31184" xr:uid="{62929300-1822-4377-9460-185267B59A7B}"/>
    <cellStyle name="20% - Accent1 4 11 5 2 2" xfId="31185" xr:uid="{F49C1667-B135-477C-B951-493E27679627}"/>
    <cellStyle name="20% - Accent1 4 11 5 2 2 2" xfId="31186" xr:uid="{BA590B8A-8E79-49EF-922C-CA2632BAD94B}"/>
    <cellStyle name="20% - Accent1 4 11 5 2 3" xfId="31187" xr:uid="{BE66D294-8796-417B-BCD4-B8B9C9D73E00}"/>
    <cellStyle name="20% - Accent1 4 11 5 3" xfId="31188" xr:uid="{96E35527-E004-4190-A61F-8146AEF007F0}"/>
    <cellStyle name="20% - Accent1 4 11 5 3 2" xfId="31189" xr:uid="{8EF291AE-D08A-42B6-9354-7ABEDF733F8F}"/>
    <cellStyle name="20% - Accent1 4 11 5 4" xfId="31190" xr:uid="{96A7D2CD-A364-4C9D-BD10-D1528E6477C2}"/>
    <cellStyle name="20% - Accent1 4 11 6" xfId="31191" xr:uid="{2FD35088-0096-4F0A-AACF-099B914629E9}"/>
    <cellStyle name="20% - Accent1 4 11 6 2" xfId="31192" xr:uid="{9CAB0289-311F-405F-8507-285030F142A2}"/>
    <cellStyle name="20% - Accent1 4 11 6 2 2" xfId="31193" xr:uid="{D11BCFB3-0599-4583-90C9-FAC00074A231}"/>
    <cellStyle name="20% - Accent1 4 11 6 2 2 2" xfId="31194" xr:uid="{66B41D93-C83D-4092-83B1-CAF34F460C28}"/>
    <cellStyle name="20% - Accent1 4 11 6 2 3" xfId="31195" xr:uid="{9609F04F-0493-40BB-B6CB-002BF003EBAE}"/>
    <cellStyle name="20% - Accent1 4 11 6 3" xfId="31196" xr:uid="{88A7A69C-960F-4541-9391-BECE8D926E59}"/>
    <cellStyle name="20% - Accent1 4 11 6 3 2" xfId="31197" xr:uid="{38AFC08C-6BB2-4B4C-9DCD-440A6A50622F}"/>
    <cellStyle name="20% - Accent1 4 11 6 4" xfId="31198" xr:uid="{E37665B7-D623-4573-AA58-5C5EA3E461B5}"/>
    <cellStyle name="20% - Accent1 4 11 7" xfId="31199" xr:uid="{1C53E28B-BAF9-4962-AED5-C430958E2762}"/>
    <cellStyle name="20% - Accent1 4 11 7 2" xfId="31200" xr:uid="{6E4C309F-9ABB-4FB2-8DCC-BAAA360382E2}"/>
    <cellStyle name="20% - Accent1 4 11 7 2 2" xfId="31201" xr:uid="{FDFFCAAE-B5BC-4710-9475-E0D1FEA5E58C}"/>
    <cellStyle name="20% - Accent1 4 11 7 3" xfId="31202" xr:uid="{26404814-3157-477F-B8DC-F267E3FDEE34}"/>
    <cellStyle name="20% - Accent1 4 11 8" xfId="31203" xr:uid="{177522D8-CF2E-4E46-8372-36D70C2541E8}"/>
    <cellStyle name="20% - Accent1 4 11 8 2" xfId="31204" xr:uid="{727CA205-FD75-42B4-B411-EC4B9B62E77D}"/>
    <cellStyle name="20% - Accent1 4 11 8 2 2" xfId="31205" xr:uid="{241700B0-6C25-43A3-879F-82A16CB23ABF}"/>
    <cellStyle name="20% - Accent1 4 11 8 3" xfId="31206" xr:uid="{42D8F3A3-3852-4C53-8046-5A643A231100}"/>
    <cellStyle name="20% - Accent1 4 11 9" xfId="31207" xr:uid="{CC476F39-A740-410B-A1CE-F5B9965BD553}"/>
    <cellStyle name="20% - Accent1 4 11 9 2" xfId="31208" xr:uid="{F404B51F-BEE8-40C7-AF37-ED79AC29F36A}"/>
    <cellStyle name="20% - Accent1 4 12" xfId="31209" xr:uid="{A9CBB051-F1A2-4B25-8B82-375F04AE6A8E}"/>
    <cellStyle name="20% - Accent1 4 12 2" xfId="31210" xr:uid="{141EEBE7-5479-4D27-8D2C-EAC2416DFB76}"/>
    <cellStyle name="20% - Accent1 4 12 2 2" xfId="31211" xr:uid="{3EA269C4-DF91-4A04-AB37-30A51600D02E}"/>
    <cellStyle name="20% - Accent1 4 12 2 2 2" xfId="31212" xr:uid="{5D9AC12D-4AEC-480D-BD0F-6AC9DC9853B7}"/>
    <cellStyle name="20% - Accent1 4 12 2 2 2 2" xfId="31213" xr:uid="{590594A7-A71D-405F-914E-226EC6CFD8D4}"/>
    <cellStyle name="20% - Accent1 4 12 2 2 3" xfId="31214" xr:uid="{21BE72AA-108E-46BB-969F-F7B9160EDC8F}"/>
    <cellStyle name="20% - Accent1 4 12 2 3" xfId="31215" xr:uid="{CA1995F8-EE1E-433B-968D-C68AAA4AD84E}"/>
    <cellStyle name="20% - Accent1 4 12 2 3 2" xfId="31216" xr:uid="{63FCFEFE-DB2D-4C11-980E-DD2D3A8C1C77}"/>
    <cellStyle name="20% - Accent1 4 12 2 4" xfId="31217" xr:uid="{8EE83AE5-4E2F-4994-A8E0-CE2CBE24CB64}"/>
    <cellStyle name="20% - Accent1 4 12 3" xfId="31218" xr:uid="{A0E0EED5-1B0D-4703-A3E2-6D1200AD8270}"/>
    <cellStyle name="20% - Accent1 4 12 3 2" xfId="31219" xr:uid="{041E2E50-98CB-4EF5-AEA0-508227E1969F}"/>
    <cellStyle name="20% - Accent1 4 12 3 2 2" xfId="31220" xr:uid="{B10D88BE-E74F-4E1A-A12B-93006E1DA50F}"/>
    <cellStyle name="20% - Accent1 4 12 3 2 2 2" xfId="31221" xr:uid="{8C60FBB0-EFFB-4A2F-B27D-16BB6100F810}"/>
    <cellStyle name="20% - Accent1 4 12 3 2 3" xfId="31222" xr:uid="{D738A445-490D-4483-B24C-45BC1B4B8255}"/>
    <cellStyle name="20% - Accent1 4 12 3 3" xfId="31223" xr:uid="{33486347-875B-48B4-B3D3-7A400D9AA37A}"/>
    <cellStyle name="20% - Accent1 4 12 3 3 2" xfId="31224" xr:uid="{D55FC606-5BC1-4480-A332-4AC8B5656CD0}"/>
    <cellStyle name="20% - Accent1 4 12 3 4" xfId="31225" xr:uid="{33685897-9551-47D5-8705-CC8E8E2D523F}"/>
    <cellStyle name="20% - Accent1 4 12 4" xfId="31226" xr:uid="{78FA33D8-3F54-462E-A594-545A3FE6A984}"/>
    <cellStyle name="20% - Accent1 4 12 4 2" xfId="31227" xr:uid="{504305CE-6EDB-4C15-BA44-ED515A7B3455}"/>
    <cellStyle name="20% - Accent1 4 12 4 2 2" xfId="31228" xr:uid="{138920BC-07D5-4A47-A13E-154CF5E05F4B}"/>
    <cellStyle name="20% - Accent1 4 12 4 2 2 2" xfId="31229" xr:uid="{2D5A640A-EAF6-4319-8961-B069396844E1}"/>
    <cellStyle name="20% - Accent1 4 12 4 2 3" xfId="31230" xr:uid="{BE0CC9EA-7208-4270-AA4A-80C1A58F5463}"/>
    <cellStyle name="20% - Accent1 4 12 4 3" xfId="31231" xr:uid="{31D655B8-F91B-4CDE-9306-7BC90C94159C}"/>
    <cellStyle name="20% - Accent1 4 12 4 3 2" xfId="31232" xr:uid="{F28AC56C-01A3-43C1-9053-1992C4F0CD30}"/>
    <cellStyle name="20% - Accent1 4 12 4 4" xfId="31233" xr:uid="{71752520-7FCE-4400-B028-FEE4CC87C756}"/>
    <cellStyle name="20% - Accent1 4 12 5" xfId="31234" xr:uid="{A11B3E42-2DF9-4842-B183-746022015174}"/>
    <cellStyle name="20% - Accent1 4 12 5 2" xfId="31235" xr:uid="{A5C77776-F111-43C5-94AB-8D970A9B4C93}"/>
    <cellStyle name="20% - Accent1 4 12 5 2 2" xfId="31236" xr:uid="{F2D00D5C-EEEB-4D7E-94B5-99FD8622AED3}"/>
    <cellStyle name="20% - Accent1 4 12 5 3" xfId="31237" xr:uid="{9F6746ED-5149-4420-A20F-9ED12EFAED81}"/>
    <cellStyle name="20% - Accent1 4 12 6" xfId="31238" xr:uid="{86943E6C-871D-4172-B538-BFA986F2279A}"/>
    <cellStyle name="20% - Accent1 4 12 6 2" xfId="31239" xr:uid="{EC7B44AB-4033-4097-A317-1FDC349E6254}"/>
    <cellStyle name="20% - Accent1 4 12 6 2 2" xfId="31240" xr:uid="{6A336716-FB90-41B0-B928-2D49E6BA66A9}"/>
    <cellStyle name="20% - Accent1 4 12 6 3" xfId="31241" xr:uid="{FE73D652-3741-4C93-A140-8F361A201449}"/>
    <cellStyle name="20% - Accent1 4 12 7" xfId="31242" xr:uid="{45300457-8FB6-4AFE-9F23-34BC58639B2D}"/>
    <cellStyle name="20% - Accent1 4 12 7 2" xfId="31243" xr:uid="{3B6E03F1-AC7D-468F-B607-D2EAD4A216C4}"/>
    <cellStyle name="20% - Accent1 4 12 8" xfId="31244" xr:uid="{D44A1D14-B0DA-4614-A854-B9A3E0275D6C}"/>
    <cellStyle name="20% - Accent1 4 12 8 2" xfId="31245" xr:uid="{CF1D028D-E495-497B-9F49-726DE4AFD7A3}"/>
    <cellStyle name="20% - Accent1 4 12 9" xfId="31246" xr:uid="{CD09D9A3-AAD2-4599-9076-8E335267101D}"/>
    <cellStyle name="20% - Accent1 4 13" xfId="31247" xr:uid="{850C9061-63AD-4262-9411-F589B6EA98DD}"/>
    <cellStyle name="20% - Accent1 4 13 2" xfId="31248" xr:uid="{90D5C22D-B9DE-4C92-978E-D78D35FAF018}"/>
    <cellStyle name="20% - Accent1 4 13 2 2" xfId="31249" xr:uid="{F29F2B73-892E-4477-95F2-C17C03C104DD}"/>
    <cellStyle name="20% - Accent1 4 13 2 2 2" xfId="31250" xr:uid="{A98016F0-99A4-41C1-A45E-403241088033}"/>
    <cellStyle name="20% - Accent1 4 13 2 2 2 2" xfId="31251" xr:uid="{955304C2-FA87-4AA9-A8C5-BB7A94FA1015}"/>
    <cellStyle name="20% - Accent1 4 13 2 2 3" xfId="31252" xr:uid="{9D475F8B-40F2-4B50-872F-54B9AA643585}"/>
    <cellStyle name="20% - Accent1 4 13 2 3" xfId="31253" xr:uid="{A7594026-7654-4B39-8D54-6081144130D2}"/>
    <cellStyle name="20% - Accent1 4 13 2 3 2" xfId="31254" xr:uid="{E02C50F8-8FFB-4192-896A-7997B8927AB3}"/>
    <cellStyle name="20% - Accent1 4 13 2 4" xfId="31255" xr:uid="{F7393CF3-47A2-4826-9D7A-70DEAE711F60}"/>
    <cellStyle name="20% - Accent1 4 13 3" xfId="31256" xr:uid="{49C25E41-8946-4471-93BB-BD45CD776667}"/>
    <cellStyle name="20% - Accent1 4 13 3 2" xfId="31257" xr:uid="{AF9B04E1-C16D-411A-A79F-F1205C9D18C5}"/>
    <cellStyle name="20% - Accent1 4 13 3 2 2" xfId="31258" xr:uid="{39F850C7-E25B-4E32-8C23-BAD39258C1A6}"/>
    <cellStyle name="20% - Accent1 4 13 3 2 2 2" xfId="31259" xr:uid="{5A24EDA7-260B-4F7A-967C-2D71C3448D66}"/>
    <cellStyle name="20% - Accent1 4 13 3 2 3" xfId="31260" xr:uid="{C62900A0-22E9-492C-908A-AA22CCFC3DFD}"/>
    <cellStyle name="20% - Accent1 4 13 3 3" xfId="31261" xr:uid="{19215CDA-BD85-4723-9FFD-2744D8034AAA}"/>
    <cellStyle name="20% - Accent1 4 13 3 3 2" xfId="31262" xr:uid="{A08684CC-3A27-4CD6-9606-E8D06DE0153D}"/>
    <cellStyle name="20% - Accent1 4 13 3 4" xfId="31263" xr:uid="{03B6B6C1-D64D-4CAB-8C71-38DDFD1C9BA7}"/>
    <cellStyle name="20% - Accent1 4 13 4" xfId="31264" xr:uid="{D030753A-4D25-4E1B-83A6-5B639017D52F}"/>
    <cellStyle name="20% - Accent1 4 13 4 2" xfId="31265" xr:uid="{D629FE76-6D7E-4EAC-9401-F6DB8C450F9A}"/>
    <cellStyle name="20% - Accent1 4 13 4 2 2" xfId="31266" xr:uid="{6E35E8C8-B530-4080-AB2A-BBF228EE74A1}"/>
    <cellStyle name="20% - Accent1 4 13 4 2 2 2" xfId="31267" xr:uid="{08F1F6CA-5681-4505-A839-65B51369AB58}"/>
    <cellStyle name="20% - Accent1 4 13 4 2 3" xfId="31268" xr:uid="{29A40B9D-A2AB-433A-8C70-4F0790D30153}"/>
    <cellStyle name="20% - Accent1 4 13 4 3" xfId="31269" xr:uid="{4466D9E8-DB62-4C34-9D0A-A2D7DAE476E2}"/>
    <cellStyle name="20% - Accent1 4 13 4 3 2" xfId="31270" xr:uid="{6A8C0195-74EA-4A1B-87B3-66B9D4C0644D}"/>
    <cellStyle name="20% - Accent1 4 13 4 4" xfId="31271" xr:uid="{698122BC-243D-4769-AC3F-0D29B84631FA}"/>
    <cellStyle name="20% - Accent1 4 13 5" xfId="31272" xr:uid="{A9F39C45-BE39-46EB-B6FF-E653365EF440}"/>
    <cellStyle name="20% - Accent1 4 13 5 2" xfId="31273" xr:uid="{3627A564-4A37-4EFB-8B5B-01A751105B23}"/>
    <cellStyle name="20% - Accent1 4 13 5 2 2" xfId="31274" xr:uid="{FA52C8B8-7C50-4EF1-A1F1-BCF02E03950E}"/>
    <cellStyle name="20% - Accent1 4 13 5 3" xfId="31275" xr:uid="{4298FEAC-378D-4401-AA5C-2BC9C7819894}"/>
    <cellStyle name="20% - Accent1 4 13 6" xfId="31276" xr:uid="{CAB2772A-6C63-4E78-BEB7-B0C759D68144}"/>
    <cellStyle name="20% - Accent1 4 13 6 2" xfId="31277" xr:uid="{E662AFC9-8BE5-4FDD-829F-20740684EE58}"/>
    <cellStyle name="20% - Accent1 4 13 6 2 2" xfId="31278" xr:uid="{7161B305-6862-4A58-8B0B-2F595509F370}"/>
    <cellStyle name="20% - Accent1 4 13 6 3" xfId="31279" xr:uid="{579DFAAA-B2F3-4245-BC3E-3C4A612730E4}"/>
    <cellStyle name="20% - Accent1 4 13 7" xfId="31280" xr:uid="{833E2955-F02E-41ED-9302-019861200298}"/>
    <cellStyle name="20% - Accent1 4 13 7 2" xfId="31281" xr:uid="{332F0505-FA6B-4CC0-9B86-49F082954B80}"/>
    <cellStyle name="20% - Accent1 4 13 8" xfId="31282" xr:uid="{6BBE5EF9-8407-4BE1-BFBE-F7A338DF7A9D}"/>
    <cellStyle name="20% - Accent1 4 13 8 2" xfId="31283" xr:uid="{3C30C2DE-0CF4-483A-9B57-3B4E720DB2EB}"/>
    <cellStyle name="20% - Accent1 4 13 9" xfId="31284" xr:uid="{90087E36-96A0-4165-8BC4-63801301C944}"/>
    <cellStyle name="20% - Accent1 4 14" xfId="31285" xr:uid="{187D4E21-94C5-49CE-8B23-24A25A25CCDE}"/>
    <cellStyle name="20% - Accent1 4 14 2" xfId="31286" xr:uid="{8795E336-03CA-4C66-B346-8C7F17D609FD}"/>
    <cellStyle name="20% - Accent1 4 14 2 2" xfId="31287" xr:uid="{93E9F6A9-3B0F-43FF-B326-01FD3E66984D}"/>
    <cellStyle name="20% - Accent1 4 14 2 2 2" xfId="31288" xr:uid="{61BD830A-2DAF-4EF2-B42B-F92CF703897C}"/>
    <cellStyle name="20% - Accent1 4 14 2 3" xfId="31289" xr:uid="{7BF2AF3F-3D39-4188-85C2-DB3F9FF87BBE}"/>
    <cellStyle name="20% - Accent1 4 14 3" xfId="31290" xr:uid="{1DDD8873-258C-49FC-9F52-E15724595EE0}"/>
    <cellStyle name="20% - Accent1 4 14 3 2" xfId="31291" xr:uid="{AD484351-6B45-48E8-8BE9-B1E00F241F81}"/>
    <cellStyle name="20% - Accent1 4 14 4" xfId="31292" xr:uid="{86C62ACC-9FE7-40C2-B694-49A16929B7E6}"/>
    <cellStyle name="20% - Accent1 4 15" xfId="31293" xr:uid="{77AE8FAF-C567-476B-BEE7-674EF6666E4D}"/>
    <cellStyle name="20% - Accent1 4 15 2" xfId="31294" xr:uid="{6BCDA2A4-A0DE-4664-8612-449B130FDCF7}"/>
    <cellStyle name="20% - Accent1 4 15 2 2" xfId="31295" xr:uid="{65F0E1C6-D47A-4F41-8B6C-FCB9A64A61F5}"/>
    <cellStyle name="20% - Accent1 4 15 2 2 2" xfId="31296" xr:uid="{A2A33BCD-0244-48EB-A633-3BBD425122A4}"/>
    <cellStyle name="20% - Accent1 4 15 2 3" xfId="31297" xr:uid="{3A6CDA9E-F479-4D46-9E6B-714FA7A8CF1E}"/>
    <cellStyle name="20% - Accent1 4 15 3" xfId="31298" xr:uid="{8BDEDE3C-F85E-41DD-95FD-EC7BA7EDE69D}"/>
    <cellStyle name="20% - Accent1 4 15 3 2" xfId="31299" xr:uid="{63107828-096B-415C-93BD-FC7D1EAA4DDF}"/>
    <cellStyle name="20% - Accent1 4 15 4" xfId="31300" xr:uid="{80A6282E-AF56-4EEC-A343-A82A1959E5C2}"/>
    <cellStyle name="20% - Accent1 4 16" xfId="31301" xr:uid="{38F85C0E-9402-438F-864A-C4ABAEB0FEB5}"/>
    <cellStyle name="20% - Accent1 4 16 2" xfId="31302" xr:uid="{83B087BE-6131-4218-A637-58D1F93C3DD0}"/>
    <cellStyle name="20% - Accent1 4 16 2 2" xfId="31303" xr:uid="{542227B1-E74B-4DA0-AD00-BB9C1359C8EB}"/>
    <cellStyle name="20% - Accent1 4 16 2 2 2" xfId="31304" xr:uid="{48F990B5-0C64-494D-A41A-77A573AB9147}"/>
    <cellStyle name="20% - Accent1 4 16 2 3" xfId="31305" xr:uid="{B8FBEA7C-C07C-4B3A-A8BC-FBDF1779BC3A}"/>
    <cellStyle name="20% - Accent1 4 16 3" xfId="31306" xr:uid="{CAB8E341-EC28-4221-836A-AB1A9C834A3C}"/>
    <cellStyle name="20% - Accent1 4 16 3 2" xfId="31307" xr:uid="{E6934815-3A4C-4C3E-BA50-F545653F0957}"/>
    <cellStyle name="20% - Accent1 4 16 4" xfId="31308" xr:uid="{D5708CB0-5FEB-4FE7-9926-D6667E36F544}"/>
    <cellStyle name="20% - Accent1 4 17" xfId="31309" xr:uid="{3575B764-8BFC-4B15-A30C-1CBAD3826D84}"/>
    <cellStyle name="20% - Accent1 4 17 2" xfId="31310" xr:uid="{A123E9FA-8220-4116-B2B3-9AB64EF8BB03}"/>
    <cellStyle name="20% - Accent1 4 17 2 2" xfId="31311" xr:uid="{DACD2182-69E3-420E-9BA6-A4FF91CBBE7A}"/>
    <cellStyle name="20% - Accent1 4 17 3" xfId="31312" xr:uid="{E4698212-E85E-4988-9A91-F520E8BBEB33}"/>
    <cellStyle name="20% - Accent1 4 18" xfId="31313" xr:uid="{C516AE55-0BB1-4211-AD9A-B4DB4D0247A6}"/>
    <cellStyle name="20% - Accent1 4 18 2" xfId="31314" xr:uid="{1194B7CF-1BB2-407D-99E3-4BAB669628D5}"/>
    <cellStyle name="20% - Accent1 4 18 2 2" xfId="31315" xr:uid="{2A743C37-9CB6-4F2F-BE8D-73EA4E05FE3F}"/>
    <cellStyle name="20% - Accent1 4 18 3" xfId="31316" xr:uid="{0D3DD1A7-BF3F-4326-8151-B51C685D3A59}"/>
    <cellStyle name="20% - Accent1 4 19" xfId="31317" xr:uid="{9309E155-A277-4310-9915-C4BC38C4CCB9}"/>
    <cellStyle name="20% - Accent1 4 19 2" xfId="31318" xr:uid="{D02AB710-C6C1-4C3B-9223-B6CD5A652127}"/>
    <cellStyle name="20% - Accent1 4 2" xfId="31319" xr:uid="{AE179883-FA98-4108-B73A-39B09D6407E4}"/>
    <cellStyle name="20% - Accent1 4 2 10" xfId="31320" xr:uid="{13403215-DE8B-4BA8-9A5E-DACE7C94CF5B}"/>
    <cellStyle name="20% - Accent1 4 2 10 10" xfId="31321" xr:uid="{D86CB053-5258-42A6-9AC9-A564D9692BFC}"/>
    <cellStyle name="20% - Accent1 4 2 10 10 2" xfId="31322" xr:uid="{A93A3087-DC0E-4D30-9F05-D739401087E6}"/>
    <cellStyle name="20% - Accent1 4 2 10 11" xfId="31323" xr:uid="{C1557489-934F-413B-9D8D-9E9259256214}"/>
    <cellStyle name="20% - Accent1 4 2 10 2" xfId="31324" xr:uid="{EB797BAD-CC96-4EF2-A9E7-7F3FEEC37CE6}"/>
    <cellStyle name="20% - Accent1 4 2 10 2 2" xfId="31325" xr:uid="{913D113E-E255-4AC6-B107-6C5BD7C241BF}"/>
    <cellStyle name="20% - Accent1 4 2 10 2 2 2" xfId="31326" xr:uid="{80C89E40-8941-4978-A2EE-7CBBAB751D21}"/>
    <cellStyle name="20% - Accent1 4 2 10 2 2 2 2" xfId="31327" xr:uid="{40302A8B-668A-41A2-8A53-522A74D96750}"/>
    <cellStyle name="20% - Accent1 4 2 10 2 2 2 2 2" xfId="31328" xr:uid="{DB8400EA-627E-49AE-AC2A-D50551D469D2}"/>
    <cellStyle name="20% - Accent1 4 2 10 2 2 2 3" xfId="31329" xr:uid="{F294BB1A-9553-482F-9A4E-5C9BF4B55B73}"/>
    <cellStyle name="20% - Accent1 4 2 10 2 2 3" xfId="31330" xr:uid="{7624BBC3-C018-4707-BD10-3A63302E0029}"/>
    <cellStyle name="20% - Accent1 4 2 10 2 2 3 2" xfId="31331" xr:uid="{E18ADC6B-818A-4902-AA27-E8099C7A9476}"/>
    <cellStyle name="20% - Accent1 4 2 10 2 2 4" xfId="31332" xr:uid="{33ED2ADF-FD36-40ED-B9CF-503AF2EEDF47}"/>
    <cellStyle name="20% - Accent1 4 2 10 2 3" xfId="31333" xr:uid="{C0263093-89FE-4F26-8ED5-D04091019B95}"/>
    <cellStyle name="20% - Accent1 4 2 10 2 3 2" xfId="31334" xr:uid="{6072C86E-8C39-4C6D-87EE-4F8B5223F10D}"/>
    <cellStyle name="20% - Accent1 4 2 10 2 3 2 2" xfId="31335" xr:uid="{D9EB556C-FD5B-4E77-8D06-A9F8544E1B12}"/>
    <cellStyle name="20% - Accent1 4 2 10 2 3 2 2 2" xfId="31336" xr:uid="{D614D0D8-BEC5-4405-A55D-DE02B371696B}"/>
    <cellStyle name="20% - Accent1 4 2 10 2 3 2 3" xfId="31337" xr:uid="{2EB0509F-DD87-4F6B-BAF6-6D9B120D278E}"/>
    <cellStyle name="20% - Accent1 4 2 10 2 3 3" xfId="31338" xr:uid="{3A991161-A119-4D40-8E9F-5F0802349EED}"/>
    <cellStyle name="20% - Accent1 4 2 10 2 3 3 2" xfId="31339" xr:uid="{369D4699-8221-40BF-9F8E-F474DA71C7AB}"/>
    <cellStyle name="20% - Accent1 4 2 10 2 3 4" xfId="31340" xr:uid="{59B7ACBF-6C2F-4872-93FE-5ABEA656AD60}"/>
    <cellStyle name="20% - Accent1 4 2 10 2 4" xfId="31341" xr:uid="{644AF15B-9554-4868-B528-481ECE030AE0}"/>
    <cellStyle name="20% - Accent1 4 2 10 2 4 2" xfId="31342" xr:uid="{D441CF65-20AE-4C8B-B57F-85F73826C09F}"/>
    <cellStyle name="20% - Accent1 4 2 10 2 4 2 2" xfId="31343" xr:uid="{D177C4A3-E038-479E-BE18-64FF2EE28A1A}"/>
    <cellStyle name="20% - Accent1 4 2 10 2 4 2 2 2" xfId="31344" xr:uid="{4EBB7C7D-CDF9-476C-8B8A-8C4B55F8F9A2}"/>
    <cellStyle name="20% - Accent1 4 2 10 2 4 2 3" xfId="31345" xr:uid="{AE98A264-9AEC-4FC7-B503-5B141F6D46ED}"/>
    <cellStyle name="20% - Accent1 4 2 10 2 4 3" xfId="31346" xr:uid="{BFB5A166-675D-4853-B6A6-F44756395751}"/>
    <cellStyle name="20% - Accent1 4 2 10 2 4 3 2" xfId="31347" xr:uid="{41471F5A-2508-4E28-808A-3E60E9EECC33}"/>
    <cellStyle name="20% - Accent1 4 2 10 2 4 4" xfId="31348" xr:uid="{EE0FA426-6E0E-4760-9241-E8D1C6ACC854}"/>
    <cellStyle name="20% - Accent1 4 2 10 2 5" xfId="31349" xr:uid="{712CE2D9-0E3E-485F-BA74-39BD9DD02147}"/>
    <cellStyle name="20% - Accent1 4 2 10 2 5 2" xfId="31350" xr:uid="{391D467F-5BB5-4DB8-A4F9-058E60F1A9D7}"/>
    <cellStyle name="20% - Accent1 4 2 10 2 5 2 2" xfId="31351" xr:uid="{F6254F53-144A-45A0-9642-BB082331EFE9}"/>
    <cellStyle name="20% - Accent1 4 2 10 2 5 3" xfId="31352" xr:uid="{DD81AEF8-23F3-4C28-8C06-F0F124EECB78}"/>
    <cellStyle name="20% - Accent1 4 2 10 2 6" xfId="31353" xr:uid="{5992AD9E-B714-4DB6-B172-5FE570C638E2}"/>
    <cellStyle name="20% - Accent1 4 2 10 2 6 2" xfId="31354" xr:uid="{DB534D01-BFF7-4FF3-97A4-2E4E66C08113}"/>
    <cellStyle name="20% - Accent1 4 2 10 2 6 2 2" xfId="31355" xr:uid="{C5B18FB0-B344-4920-9504-BAF85DFBE36D}"/>
    <cellStyle name="20% - Accent1 4 2 10 2 6 3" xfId="31356" xr:uid="{9283946C-9337-4071-BA26-443355A0D7C7}"/>
    <cellStyle name="20% - Accent1 4 2 10 2 7" xfId="31357" xr:uid="{ADDC8B73-D8C6-40EA-BB67-5325253641C3}"/>
    <cellStyle name="20% - Accent1 4 2 10 2 7 2" xfId="31358" xr:uid="{B6D29F61-9B10-4D88-803C-279E9C364853}"/>
    <cellStyle name="20% - Accent1 4 2 10 2 8" xfId="31359" xr:uid="{82CF0817-FB1B-43AA-8841-C43F15A01CEE}"/>
    <cellStyle name="20% - Accent1 4 2 10 2 8 2" xfId="31360" xr:uid="{DAFB9921-DBCC-49CE-8777-592610738425}"/>
    <cellStyle name="20% - Accent1 4 2 10 2 9" xfId="31361" xr:uid="{4BDF1E3B-BB12-45C7-988F-BD64203EF58D}"/>
    <cellStyle name="20% - Accent1 4 2 10 3" xfId="31362" xr:uid="{18358BD4-A033-4227-A3D3-53E2135420A8}"/>
    <cellStyle name="20% - Accent1 4 2 10 3 2" xfId="31363" xr:uid="{AFDDC69B-F487-430B-9580-5C554C88C404}"/>
    <cellStyle name="20% - Accent1 4 2 10 3 2 2" xfId="31364" xr:uid="{0074C3B1-A454-4FD6-8688-BF2E77755940}"/>
    <cellStyle name="20% - Accent1 4 2 10 3 2 2 2" xfId="31365" xr:uid="{7EF25A0C-4D4E-4B86-8551-708965394BCC}"/>
    <cellStyle name="20% - Accent1 4 2 10 3 2 2 2 2" xfId="31366" xr:uid="{D7A90FB9-E0A0-45C0-994C-645CBE5EC3DB}"/>
    <cellStyle name="20% - Accent1 4 2 10 3 2 2 3" xfId="31367" xr:uid="{ED43DAF4-326E-4937-A8A5-81EFE890EC1D}"/>
    <cellStyle name="20% - Accent1 4 2 10 3 2 3" xfId="31368" xr:uid="{F4E1520A-5988-4AA6-9F87-50F71FC269AF}"/>
    <cellStyle name="20% - Accent1 4 2 10 3 2 3 2" xfId="31369" xr:uid="{3AB18EED-D5E0-4E30-9178-30B1F1BB03A2}"/>
    <cellStyle name="20% - Accent1 4 2 10 3 2 4" xfId="31370" xr:uid="{354C953B-3F6B-4DCA-9946-7916405B215F}"/>
    <cellStyle name="20% - Accent1 4 2 10 3 3" xfId="31371" xr:uid="{3E7A14C1-5732-44AA-B45F-574248561387}"/>
    <cellStyle name="20% - Accent1 4 2 10 3 3 2" xfId="31372" xr:uid="{D5B2C648-AB4A-481C-B2BB-0856E37F0B7E}"/>
    <cellStyle name="20% - Accent1 4 2 10 3 3 2 2" xfId="31373" xr:uid="{F9E30823-433A-4067-8025-9B652CA70166}"/>
    <cellStyle name="20% - Accent1 4 2 10 3 3 2 2 2" xfId="31374" xr:uid="{478D2C8E-25E6-4A34-AAA6-4CA50E93B0F6}"/>
    <cellStyle name="20% - Accent1 4 2 10 3 3 2 3" xfId="31375" xr:uid="{5055F1E3-7F48-4AAA-8920-4ED1FE24301A}"/>
    <cellStyle name="20% - Accent1 4 2 10 3 3 3" xfId="31376" xr:uid="{62EC3137-C9DB-450C-A0C1-43E00D4B597C}"/>
    <cellStyle name="20% - Accent1 4 2 10 3 3 3 2" xfId="31377" xr:uid="{9213DECD-3051-4BC7-BDB9-DA7E99379E6D}"/>
    <cellStyle name="20% - Accent1 4 2 10 3 3 4" xfId="31378" xr:uid="{F413928F-58A8-47A3-9350-E45AE215B574}"/>
    <cellStyle name="20% - Accent1 4 2 10 3 4" xfId="31379" xr:uid="{243A4B10-F75F-439A-8659-D973E1AEFC59}"/>
    <cellStyle name="20% - Accent1 4 2 10 3 4 2" xfId="31380" xr:uid="{7F3F0E6C-5BB3-4E74-A499-AD301CBD2AAF}"/>
    <cellStyle name="20% - Accent1 4 2 10 3 4 2 2" xfId="31381" xr:uid="{DF4DA403-5D7B-448C-BF3F-B20B80F80AF1}"/>
    <cellStyle name="20% - Accent1 4 2 10 3 4 2 2 2" xfId="31382" xr:uid="{0EDDB39E-4A6A-4C06-B1B1-712CD517A6CE}"/>
    <cellStyle name="20% - Accent1 4 2 10 3 4 2 3" xfId="31383" xr:uid="{B164C525-7CF0-41AE-98A1-6E9C29A44E3F}"/>
    <cellStyle name="20% - Accent1 4 2 10 3 4 3" xfId="31384" xr:uid="{F5444D5D-7E62-4335-A222-19DA70B3681E}"/>
    <cellStyle name="20% - Accent1 4 2 10 3 4 3 2" xfId="31385" xr:uid="{B11A94CF-7F09-4CD3-9D7A-1AA4DC8A60C3}"/>
    <cellStyle name="20% - Accent1 4 2 10 3 4 4" xfId="31386" xr:uid="{52A1A9EF-118B-4DB2-8E61-9AAE14145F29}"/>
    <cellStyle name="20% - Accent1 4 2 10 3 5" xfId="31387" xr:uid="{5A4994E2-3D86-4BCE-B364-DD2B68594429}"/>
    <cellStyle name="20% - Accent1 4 2 10 3 5 2" xfId="31388" xr:uid="{0DA4A8DC-18C6-4BBF-9023-F7B9251F84B8}"/>
    <cellStyle name="20% - Accent1 4 2 10 3 5 2 2" xfId="31389" xr:uid="{373C7934-9467-4AC0-BCBE-87E99145DA6C}"/>
    <cellStyle name="20% - Accent1 4 2 10 3 5 3" xfId="31390" xr:uid="{6DC39888-222B-4D23-95DB-55C69159BCB9}"/>
    <cellStyle name="20% - Accent1 4 2 10 3 6" xfId="31391" xr:uid="{3073E368-AA2B-4694-B5C9-14F92D62D0A5}"/>
    <cellStyle name="20% - Accent1 4 2 10 3 6 2" xfId="31392" xr:uid="{AE3E0BBE-24B6-4B04-AB15-65CC58BB8DB2}"/>
    <cellStyle name="20% - Accent1 4 2 10 3 6 2 2" xfId="31393" xr:uid="{5DC875DA-7E07-4DF8-8EA4-68CE1D6E4ABE}"/>
    <cellStyle name="20% - Accent1 4 2 10 3 6 3" xfId="31394" xr:uid="{2920A394-8829-4DDD-8417-9F9CFDCE51BF}"/>
    <cellStyle name="20% - Accent1 4 2 10 3 7" xfId="31395" xr:uid="{B23C169E-834B-4E79-90DF-B54916220635}"/>
    <cellStyle name="20% - Accent1 4 2 10 3 7 2" xfId="31396" xr:uid="{07BCBED4-6504-41B3-A8B3-3A449253A1C2}"/>
    <cellStyle name="20% - Accent1 4 2 10 3 8" xfId="31397" xr:uid="{F648E159-9248-48AE-B17F-7B3EA77AE468}"/>
    <cellStyle name="20% - Accent1 4 2 10 3 8 2" xfId="31398" xr:uid="{1272E183-8C98-405C-9384-A2AB357BFE61}"/>
    <cellStyle name="20% - Accent1 4 2 10 3 9" xfId="31399" xr:uid="{965B42BE-B4B2-4FB3-9642-AA66F7DFAF0A}"/>
    <cellStyle name="20% - Accent1 4 2 10 4" xfId="31400" xr:uid="{0E1DE106-06E3-4674-BF7D-85F0C9D8A28F}"/>
    <cellStyle name="20% - Accent1 4 2 10 4 2" xfId="31401" xr:uid="{D7FA6610-3A8D-40A3-8411-E57081685DFB}"/>
    <cellStyle name="20% - Accent1 4 2 10 4 2 2" xfId="31402" xr:uid="{F9D82898-2536-4734-B8FB-A3B1832E91DC}"/>
    <cellStyle name="20% - Accent1 4 2 10 4 2 2 2" xfId="31403" xr:uid="{2639D023-080D-4EE2-9B47-84FDAFD220E0}"/>
    <cellStyle name="20% - Accent1 4 2 10 4 2 3" xfId="31404" xr:uid="{EAA4D5DA-093D-46D7-8089-39F7EBA0CEDD}"/>
    <cellStyle name="20% - Accent1 4 2 10 4 3" xfId="31405" xr:uid="{0C2F3F91-470B-4708-B058-4FEA811BDB54}"/>
    <cellStyle name="20% - Accent1 4 2 10 4 3 2" xfId="31406" xr:uid="{59F47547-E9DE-43CB-8D22-C6D51E317B77}"/>
    <cellStyle name="20% - Accent1 4 2 10 4 4" xfId="31407" xr:uid="{9A928AE9-0406-49B5-BD4A-2A092F71EDCD}"/>
    <cellStyle name="20% - Accent1 4 2 10 5" xfId="31408" xr:uid="{7B09CC15-C268-4C15-AB6A-D23A17A70089}"/>
    <cellStyle name="20% - Accent1 4 2 10 5 2" xfId="31409" xr:uid="{CBD020A2-755B-4BE2-89C0-E881C7C25FDB}"/>
    <cellStyle name="20% - Accent1 4 2 10 5 2 2" xfId="31410" xr:uid="{3389F6AD-0CFE-4221-A24A-07B2CEB7BB1F}"/>
    <cellStyle name="20% - Accent1 4 2 10 5 2 2 2" xfId="31411" xr:uid="{C76FDD1A-1D47-47FA-8F2E-E99AB19AF9B5}"/>
    <cellStyle name="20% - Accent1 4 2 10 5 2 3" xfId="31412" xr:uid="{4EDBAF04-9A54-46F2-9E4B-79D137F9B224}"/>
    <cellStyle name="20% - Accent1 4 2 10 5 3" xfId="31413" xr:uid="{1B169448-1FC0-4FF4-8DBE-473B00EAC86A}"/>
    <cellStyle name="20% - Accent1 4 2 10 5 3 2" xfId="31414" xr:uid="{49BF8BC0-A192-43FE-ACEE-16ACC306FF1C}"/>
    <cellStyle name="20% - Accent1 4 2 10 5 4" xfId="31415" xr:uid="{E655D748-95E0-47BD-82FB-64955230640E}"/>
    <cellStyle name="20% - Accent1 4 2 10 6" xfId="31416" xr:uid="{75D7D3BB-EF6E-485B-822D-76EE4905F165}"/>
    <cellStyle name="20% - Accent1 4 2 10 6 2" xfId="31417" xr:uid="{761110A1-D5EA-4F45-A8F3-25804E24D814}"/>
    <cellStyle name="20% - Accent1 4 2 10 6 2 2" xfId="31418" xr:uid="{2368FBA4-86AD-4076-A4B1-3AB6FBBD69D4}"/>
    <cellStyle name="20% - Accent1 4 2 10 6 2 2 2" xfId="31419" xr:uid="{25ED05B8-D1C1-4FC6-A2C4-55875A03F56A}"/>
    <cellStyle name="20% - Accent1 4 2 10 6 2 3" xfId="31420" xr:uid="{C1B57925-C5E7-406A-A594-836C2753F121}"/>
    <cellStyle name="20% - Accent1 4 2 10 6 3" xfId="31421" xr:uid="{60F43ADE-ABD2-4DEE-8D51-81475437927D}"/>
    <cellStyle name="20% - Accent1 4 2 10 6 3 2" xfId="31422" xr:uid="{89FF5D74-297A-4656-8B65-69FE1A73D778}"/>
    <cellStyle name="20% - Accent1 4 2 10 6 4" xfId="31423" xr:uid="{9804EA84-11BD-4CB0-9168-53E30D46BB55}"/>
    <cellStyle name="20% - Accent1 4 2 10 7" xfId="31424" xr:uid="{6C475A03-C81B-4432-8840-AC6D876E2A32}"/>
    <cellStyle name="20% - Accent1 4 2 10 7 2" xfId="31425" xr:uid="{2FEF6703-7B91-4E46-803D-7DC5665E1CB9}"/>
    <cellStyle name="20% - Accent1 4 2 10 7 2 2" xfId="31426" xr:uid="{5E23922E-5833-44BF-9C9C-18D1689243F8}"/>
    <cellStyle name="20% - Accent1 4 2 10 7 3" xfId="31427" xr:uid="{189BE55F-FA8A-4EA0-8BDD-B610CE112611}"/>
    <cellStyle name="20% - Accent1 4 2 10 8" xfId="31428" xr:uid="{099C1737-3132-4660-BA12-49700C5BBB49}"/>
    <cellStyle name="20% - Accent1 4 2 10 8 2" xfId="31429" xr:uid="{E7E1F0BC-4E85-42DF-AD89-901140C79E5A}"/>
    <cellStyle name="20% - Accent1 4 2 10 8 2 2" xfId="31430" xr:uid="{6994C7C7-345C-49FF-A4E1-34D3FBD78B71}"/>
    <cellStyle name="20% - Accent1 4 2 10 8 3" xfId="31431" xr:uid="{5A211D08-F154-47D0-BDC8-C46CF65E4F43}"/>
    <cellStyle name="20% - Accent1 4 2 10 9" xfId="31432" xr:uid="{A4517144-7AA6-419E-A2AD-047825C46612}"/>
    <cellStyle name="20% - Accent1 4 2 10 9 2" xfId="31433" xr:uid="{C7F89628-00B9-4A8F-8495-6436690FF4FA}"/>
    <cellStyle name="20% - Accent1 4 2 11" xfId="31434" xr:uid="{E831C2BC-47AC-4DDF-9ED3-DC9E349C8AAC}"/>
    <cellStyle name="20% - Accent1 4 2 11 2" xfId="31435" xr:uid="{B3A2167B-92D0-41DB-B7C8-30A048720EE2}"/>
    <cellStyle name="20% - Accent1 4 2 11 2 2" xfId="31436" xr:uid="{E2D6104A-99DF-491A-9425-9F1BFC08393F}"/>
    <cellStyle name="20% - Accent1 4 2 11 2 2 2" xfId="31437" xr:uid="{799ADAEE-8B23-4C85-8D3D-8D8ABE26C6EC}"/>
    <cellStyle name="20% - Accent1 4 2 11 2 2 2 2" xfId="31438" xr:uid="{AE22E7AC-44EB-4B50-901D-9D38F91793D9}"/>
    <cellStyle name="20% - Accent1 4 2 11 2 2 3" xfId="31439" xr:uid="{A0F738AD-2A44-4F5F-8D13-A14675D1E949}"/>
    <cellStyle name="20% - Accent1 4 2 11 2 3" xfId="31440" xr:uid="{1E9033A0-A8EB-40F0-A74F-6F6189A962CB}"/>
    <cellStyle name="20% - Accent1 4 2 11 2 3 2" xfId="31441" xr:uid="{F5348508-2E00-49E8-9A52-08412433868F}"/>
    <cellStyle name="20% - Accent1 4 2 11 2 4" xfId="31442" xr:uid="{E0985F18-F553-405F-A74D-8C040454AF42}"/>
    <cellStyle name="20% - Accent1 4 2 11 3" xfId="31443" xr:uid="{C04F6136-7453-4957-AF42-6F2517EB26BD}"/>
    <cellStyle name="20% - Accent1 4 2 11 3 2" xfId="31444" xr:uid="{8C39664B-BE45-4EE3-81E8-9D291F9C6052}"/>
    <cellStyle name="20% - Accent1 4 2 11 3 2 2" xfId="31445" xr:uid="{851F4D54-110A-4DBF-9729-15FCD1F48CAD}"/>
    <cellStyle name="20% - Accent1 4 2 11 3 2 2 2" xfId="31446" xr:uid="{A9706960-1EED-4701-A337-09FA62AA1B62}"/>
    <cellStyle name="20% - Accent1 4 2 11 3 2 3" xfId="31447" xr:uid="{D168AA3F-3E66-40D8-B9CF-B84CFDF6011E}"/>
    <cellStyle name="20% - Accent1 4 2 11 3 3" xfId="31448" xr:uid="{E64FE4B3-F579-47AA-AC0F-C234DCC6215D}"/>
    <cellStyle name="20% - Accent1 4 2 11 3 3 2" xfId="31449" xr:uid="{1B968908-303E-449A-85BF-1AFA4A277180}"/>
    <cellStyle name="20% - Accent1 4 2 11 3 4" xfId="31450" xr:uid="{75FB6188-36F3-4EC3-90CD-83B639C88A60}"/>
    <cellStyle name="20% - Accent1 4 2 11 4" xfId="31451" xr:uid="{5E90D8B1-C180-4883-9C18-0B04D97D0BB9}"/>
    <cellStyle name="20% - Accent1 4 2 11 4 2" xfId="31452" xr:uid="{55600FDE-AD82-45ED-A215-D008772B99D5}"/>
    <cellStyle name="20% - Accent1 4 2 11 4 2 2" xfId="31453" xr:uid="{8F50BD5A-6E14-4A66-A53B-D1CFE7378D7B}"/>
    <cellStyle name="20% - Accent1 4 2 11 4 2 2 2" xfId="31454" xr:uid="{75D5BE14-DFDD-4558-B468-F01AE51FD192}"/>
    <cellStyle name="20% - Accent1 4 2 11 4 2 3" xfId="31455" xr:uid="{F18457BC-1A9B-48E0-969F-A0FECA9D9E9C}"/>
    <cellStyle name="20% - Accent1 4 2 11 4 3" xfId="31456" xr:uid="{6165D6E8-F8A8-46B0-867B-5B8152893759}"/>
    <cellStyle name="20% - Accent1 4 2 11 4 3 2" xfId="31457" xr:uid="{DE923FCB-2F1E-4BF0-987C-4D88E4A69F8D}"/>
    <cellStyle name="20% - Accent1 4 2 11 4 4" xfId="31458" xr:uid="{3C3FC973-DBD9-42F0-A671-7B966CE0F905}"/>
    <cellStyle name="20% - Accent1 4 2 11 5" xfId="31459" xr:uid="{EFE3E545-2612-4B17-9F42-807F45B0543D}"/>
    <cellStyle name="20% - Accent1 4 2 11 5 2" xfId="31460" xr:uid="{D10AF2EE-DF92-4405-8338-E308D5D67D3A}"/>
    <cellStyle name="20% - Accent1 4 2 11 5 2 2" xfId="31461" xr:uid="{BED40084-5C0A-4A2F-8756-ED6FC1617FA4}"/>
    <cellStyle name="20% - Accent1 4 2 11 5 3" xfId="31462" xr:uid="{72DD66F7-CF45-4CCB-A812-C539205D24A0}"/>
    <cellStyle name="20% - Accent1 4 2 11 6" xfId="31463" xr:uid="{0DC40058-35EA-4ADA-8D65-82726FF6174D}"/>
    <cellStyle name="20% - Accent1 4 2 11 6 2" xfId="31464" xr:uid="{A00087FE-160C-4749-B511-B6AEEF1E5F25}"/>
    <cellStyle name="20% - Accent1 4 2 11 6 2 2" xfId="31465" xr:uid="{3226127B-32D7-45DD-91AD-47286C5AF31D}"/>
    <cellStyle name="20% - Accent1 4 2 11 6 3" xfId="31466" xr:uid="{3EB79539-2BF6-417F-9CC1-B40D2957C2B2}"/>
    <cellStyle name="20% - Accent1 4 2 11 7" xfId="31467" xr:uid="{A1869403-84C7-4D41-8A73-A660CA72BD09}"/>
    <cellStyle name="20% - Accent1 4 2 11 7 2" xfId="31468" xr:uid="{237A25A3-4647-49BD-BF56-07CD45EE6E9B}"/>
    <cellStyle name="20% - Accent1 4 2 11 8" xfId="31469" xr:uid="{91AE6761-A595-4E96-9C19-435834C59613}"/>
    <cellStyle name="20% - Accent1 4 2 11 8 2" xfId="31470" xr:uid="{D7A71D08-6966-4703-BE14-7F662AF822C8}"/>
    <cellStyle name="20% - Accent1 4 2 11 9" xfId="31471" xr:uid="{2E650947-1A2F-4FF4-8157-E45C048C6077}"/>
    <cellStyle name="20% - Accent1 4 2 12" xfId="31472" xr:uid="{3FCD59F3-79A4-40BE-BEA4-FC1D0771BF83}"/>
    <cellStyle name="20% - Accent1 4 2 12 2" xfId="31473" xr:uid="{991C7CEC-E48F-4E59-8883-217FFF8DBF3B}"/>
    <cellStyle name="20% - Accent1 4 2 12 2 2" xfId="31474" xr:uid="{F70BC7C3-0430-4D00-921F-B77C3833A55F}"/>
    <cellStyle name="20% - Accent1 4 2 12 2 2 2" xfId="31475" xr:uid="{E81346A5-CD0B-4441-95FE-73DA5C26624F}"/>
    <cellStyle name="20% - Accent1 4 2 12 2 2 2 2" xfId="31476" xr:uid="{B1D94A26-07FA-44B6-9DBB-AB0C548ED418}"/>
    <cellStyle name="20% - Accent1 4 2 12 2 2 3" xfId="31477" xr:uid="{E741D69F-A103-40D2-A110-15ED22D2E782}"/>
    <cellStyle name="20% - Accent1 4 2 12 2 3" xfId="31478" xr:uid="{ABEDF7A2-7AFD-4E7F-93F0-DE3A00CF9DAC}"/>
    <cellStyle name="20% - Accent1 4 2 12 2 3 2" xfId="31479" xr:uid="{D43CDF91-410F-42AA-BD55-DAA08AF13B23}"/>
    <cellStyle name="20% - Accent1 4 2 12 2 4" xfId="31480" xr:uid="{3C7F3189-1BA0-4677-B0C6-5D6C337E59C9}"/>
    <cellStyle name="20% - Accent1 4 2 12 3" xfId="31481" xr:uid="{20405502-8920-4B73-87DD-1FF57D957DCD}"/>
    <cellStyle name="20% - Accent1 4 2 12 3 2" xfId="31482" xr:uid="{8CC11158-A7C2-4A2F-87C8-8C72E376DEF7}"/>
    <cellStyle name="20% - Accent1 4 2 12 3 2 2" xfId="31483" xr:uid="{CBD39F41-F1C3-4229-A6FC-C885B554C628}"/>
    <cellStyle name="20% - Accent1 4 2 12 3 2 2 2" xfId="31484" xr:uid="{F41ABD92-67F6-43C7-8588-9274F44D92A1}"/>
    <cellStyle name="20% - Accent1 4 2 12 3 2 3" xfId="31485" xr:uid="{5DBE167C-2081-404D-8491-D58088B73D8C}"/>
    <cellStyle name="20% - Accent1 4 2 12 3 3" xfId="31486" xr:uid="{2FDC3B2E-256D-406A-877A-297498E5793A}"/>
    <cellStyle name="20% - Accent1 4 2 12 3 3 2" xfId="31487" xr:uid="{4F9BCF3E-09FB-4910-9A67-9C9D426D9766}"/>
    <cellStyle name="20% - Accent1 4 2 12 3 4" xfId="31488" xr:uid="{B22CC446-5B1D-4CE2-AA90-E9951523B2BD}"/>
    <cellStyle name="20% - Accent1 4 2 12 4" xfId="31489" xr:uid="{16A7E139-AF89-431E-92CE-87BAA4D09219}"/>
    <cellStyle name="20% - Accent1 4 2 12 4 2" xfId="31490" xr:uid="{76FA308F-0716-4F3E-8FD1-FE7B4EA46C25}"/>
    <cellStyle name="20% - Accent1 4 2 12 4 2 2" xfId="31491" xr:uid="{C2D97514-30E5-48FA-8D40-854F5C79C258}"/>
    <cellStyle name="20% - Accent1 4 2 12 4 2 2 2" xfId="31492" xr:uid="{ED0B040E-BA3C-4FDA-9B4C-F5C4A6AA134B}"/>
    <cellStyle name="20% - Accent1 4 2 12 4 2 3" xfId="31493" xr:uid="{5907819D-5882-475E-A02D-79F0D9E229A3}"/>
    <cellStyle name="20% - Accent1 4 2 12 4 3" xfId="31494" xr:uid="{301C62BE-1C96-4DAC-8555-E6AFE23248B5}"/>
    <cellStyle name="20% - Accent1 4 2 12 4 3 2" xfId="31495" xr:uid="{F839BE90-14F5-4A59-8427-57CE0D987B23}"/>
    <cellStyle name="20% - Accent1 4 2 12 4 4" xfId="31496" xr:uid="{A90A99CD-C4A2-4600-AC44-6427E5AEFCEA}"/>
    <cellStyle name="20% - Accent1 4 2 12 5" xfId="31497" xr:uid="{2D32D0A1-C501-40D3-8FA5-65F194F4D086}"/>
    <cellStyle name="20% - Accent1 4 2 12 5 2" xfId="31498" xr:uid="{34D2E0C1-5E69-42E6-B985-55507648AF51}"/>
    <cellStyle name="20% - Accent1 4 2 12 5 2 2" xfId="31499" xr:uid="{19F53E42-3CD4-492B-9F19-3F8690FCC0FC}"/>
    <cellStyle name="20% - Accent1 4 2 12 5 3" xfId="31500" xr:uid="{307D6920-8CB0-4BDC-971B-2F953AEC7C89}"/>
    <cellStyle name="20% - Accent1 4 2 12 6" xfId="31501" xr:uid="{C7DC5007-695C-44FB-B034-90655F3AB492}"/>
    <cellStyle name="20% - Accent1 4 2 12 6 2" xfId="31502" xr:uid="{8644DEDC-1613-4055-A43F-565C86EB6867}"/>
    <cellStyle name="20% - Accent1 4 2 12 6 2 2" xfId="31503" xr:uid="{4AF1DCF7-568E-4A78-A29E-7E0E6A9AD342}"/>
    <cellStyle name="20% - Accent1 4 2 12 6 3" xfId="31504" xr:uid="{66A78212-D575-4087-ADD6-2D6A5475ECD9}"/>
    <cellStyle name="20% - Accent1 4 2 12 7" xfId="31505" xr:uid="{1F569951-CBAB-4577-9208-FE4E1142E6BC}"/>
    <cellStyle name="20% - Accent1 4 2 12 7 2" xfId="31506" xr:uid="{99BA88C2-7E85-4A99-B954-C0AD30A5EBDD}"/>
    <cellStyle name="20% - Accent1 4 2 12 8" xfId="31507" xr:uid="{30A3E199-78C6-4A76-B7A6-F9AF7ECBB409}"/>
    <cellStyle name="20% - Accent1 4 2 12 8 2" xfId="31508" xr:uid="{B92EBCDC-17CA-4752-A85B-DB7258243B84}"/>
    <cellStyle name="20% - Accent1 4 2 12 9" xfId="31509" xr:uid="{6E1D870E-E90E-4EB7-84DD-132824BD09F9}"/>
    <cellStyle name="20% - Accent1 4 2 13" xfId="31510" xr:uid="{1BD7B60E-E2F9-4D02-8473-D531286FA2B9}"/>
    <cellStyle name="20% - Accent1 4 2 13 2" xfId="31511" xr:uid="{5B3835FF-858A-4279-8A50-E15307C8FAAF}"/>
    <cellStyle name="20% - Accent1 4 2 13 2 2" xfId="31512" xr:uid="{49158F4E-227C-4682-9214-0405EFE8E4B8}"/>
    <cellStyle name="20% - Accent1 4 2 13 2 2 2" xfId="31513" xr:uid="{08C693CB-E215-4ADF-89D8-B4276EDB9591}"/>
    <cellStyle name="20% - Accent1 4 2 13 2 3" xfId="31514" xr:uid="{73454CA6-2481-4E5B-B79F-07D14449F3F7}"/>
    <cellStyle name="20% - Accent1 4 2 13 3" xfId="31515" xr:uid="{ABDC9950-1F99-496D-93B7-871D361DFA50}"/>
    <cellStyle name="20% - Accent1 4 2 13 3 2" xfId="31516" xr:uid="{5C214CF7-E76F-4AD0-8594-FF4449D02465}"/>
    <cellStyle name="20% - Accent1 4 2 13 4" xfId="31517" xr:uid="{262E16D3-4494-4CB0-9AA2-ED15C6C81017}"/>
    <cellStyle name="20% - Accent1 4 2 14" xfId="31518" xr:uid="{3E99188D-7FA4-40C2-AF63-F54E76C9B91B}"/>
    <cellStyle name="20% - Accent1 4 2 14 2" xfId="31519" xr:uid="{A093DF8C-C3F1-4FC2-BB16-4522F338EDA8}"/>
    <cellStyle name="20% - Accent1 4 2 14 2 2" xfId="31520" xr:uid="{5605ABAA-6A20-44EC-9A34-2549388F76C2}"/>
    <cellStyle name="20% - Accent1 4 2 14 2 2 2" xfId="31521" xr:uid="{0725EC34-0200-4B37-9C69-4166D8B2B02D}"/>
    <cellStyle name="20% - Accent1 4 2 14 2 3" xfId="31522" xr:uid="{536E3B38-206E-41CF-9BD9-83C7FDA73BED}"/>
    <cellStyle name="20% - Accent1 4 2 14 3" xfId="31523" xr:uid="{7529B557-39CA-4677-9C31-0D02EC036711}"/>
    <cellStyle name="20% - Accent1 4 2 14 3 2" xfId="31524" xr:uid="{FADD12F8-88DC-4270-AF87-5D64B7CB8A08}"/>
    <cellStyle name="20% - Accent1 4 2 14 4" xfId="31525" xr:uid="{70139362-7645-4BBC-B14B-D9F134F5F661}"/>
    <cellStyle name="20% - Accent1 4 2 15" xfId="31526" xr:uid="{DFDA185F-0169-41D4-B60B-CFE495CA00ED}"/>
    <cellStyle name="20% - Accent1 4 2 15 2" xfId="31527" xr:uid="{F13B5E6D-5D2B-4D7E-9218-A8F574BB8D14}"/>
    <cellStyle name="20% - Accent1 4 2 15 2 2" xfId="31528" xr:uid="{DA521244-966F-4689-B4CF-04FF43BE0948}"/>
    <cellStyle name="20% - Accent1 4 2 15 2 2 2" xfId="31529" xr:uid="{61B9837F-10AA-4C55-AB3F-37150D18CB3F}"/>
    <cellStyle name="20% - Accent1 4 2 15 2 3" xfId="31530" xr:uid="{DE5B98DF-9911-4D30-8C8F-2FE065B5E70E}"/>
    <cellStyle name="20% - Accent1 4 2 15 3" xfId="31531" xr:uid="{81987392-F7DF-40B4-8553-4D1C45C0657C}"/>
    <cellStyle name="20% - Accent1 4 2 15 3 2" xfId="31532" xr:uid="{38F7A2F0-8D0C-4968-898D-A1B1E985D1BC}"/>
    <cellStyle name="20% - Accent1 4 2 15 4" xfId="31533" xr:uid="{590F1B1F-380C-4A13-B178-5909B368299E}"/>
    <cellStyle name="20% - Accent1 4 2 16" xfId="31534" xr:uid="{AEAE9284-CFF9-4745-A2BD-562EC21D90AC}"/>
    <cellStyle name="20% - Accent1 4 2 16 2" xfId="31535" xr:uid="{89B7021C-049A-40C7-AC59-2BE4F25D25C6}"/>
    <cellStyle name="20% - Accent1 4 2 16 2 2" xfId="31536" xr:uid="{B4096C26-3128-4F60-898C-B6C1BDEE7377}"/>
    <cellStyle name="20% - Accent1 4 2 16 3" xfId="31537" xr:uid="{D0B47380-4A9A-494D-AB57-C0512C5C0FBD}"/>
    <cellStyle name="20% - Accent1 4 2 17" xfId="31538" xr:uid="{533035BF-77AA-482A-AA53-25C7CF0D2516}"/>
    <cellStyle name="20% - Accent1 4 2 17 2" xfId="31539" xr:uid="{269B04A0-6697-4A0E-B0DD-BDE3BA4C9D73}"/>
    <cellStyle name="20% - Accent1 4 2 17 2 2" xfId="31540" xr:uid="{7326BF8D-24E2-4FB3-B663-07730F6E3EB3}"/>
    <cellStyle name="20% - Accent1 4 2 17 3" xfId="31541" xr:uid="{0F20E294-38F0-4350-BF21-419C0C0B2CFB}"/>
    <cellStyle name="20% - Accent1 4 2 18" xfId="31542" xr:uid="{A17B05CD-4B24-4948-B3CA-1313C025DFFF}"/>
    <cellStyle name="20% - Accent1 4 2 18 2" xfId="31543" xr:uid="{0FCBDEC9-5E06-41B8-9AED-FB3ADCEDA8D8}"/>
    <cellStyle name="20% - Accent1 4 2 19" xfId="31544" xr:uid="{A116112C-C093-436E-8EC0-49C0887BF159}"/>
    <cellStyle name="20% - Accent1 4 2 19 2" xfId="31545" xr:uid="{2B9AB63C-AE07-4498-8E5A-A52D90E2AD64}"/>
    <cellStyle name="20% - Accent1 4 2 2" xfId="31546" xr:uid="{124149F8-CC15-438D-9FDC-D07D2EA0366F}"/>
    <cellStyle name="20% - Accent1 4 2 2 10" xfId="31547" xr:uid="{92D5DDC9-9805-4A9D-9C3C-4EA829C224CD}"/>
    <cellStyle name="20% - Accent1 4 2 2 10 2" xfId="31548" xr:uid="{7B79D3A9-8727-46BF-900B-21BA86B58AC3}"/>
    <cellStyle name="20% - Accent1 4 2 2 10 2 2" xfId="31549" xr:uid="{DE58EC33-4FF7-4093-9F4C-08C377187695}"/>
    <cellStyle name="20% - Accent1 4 2 2 10 2 2 2" xfId="31550" xr:uid="{9C6C8E62-8388-4AF3-9A4F-7924A5BD4578}"/>
    <cellStyle name="20% - Accent1 4 2 2 10 2 3" xfId="31551" xr:uid="{50A10380-A86B-4935-B167-D26247758030}"/>
    <cellStyle name="20% - Accent1 4 2 2 10 3" xfId="31552" xr:uid="{6666256B-5D33-4F0D-A3D3-6AF486D482BB}"/>
    <cellStyle name="20% - Accent1 4 2 2 10 3 2" xfId="31553" xr:uid="{81D53604-D010-4668-8C4C-A841BB36E31C}"/>
    <cellStyle name="20% - Accent1 4 2 2 10 4" xfId="31554" xr:uid="{44BAE443-B2ED-4655-AB8B-A05CA6B87FFE}"/>
    <cellStyle name="20% - Accent1 4 2 2 11" xfId="31555" xr:uid="{CEA17F16-A035-4A67-97F0-DDAE3404D7AD}"/>
    <cellStyle name="20% - Accent1 4 2 2 11 2" xfId="31556" xr:uid="{0C8E2DB6-4AC9-4AAE-828D-09710C972C4D}"/>
    <cellStyle name="20% - Accent1 4 2 2 11 2 2" xfId="31557" xr:uid="{49C1C85D-FB64-48C8-A425-7A4BBE4C6077}"/>
    <cellStyle name="20% - Accent1 4 2 2 11 2 2 2" xfId="31558" xr:uid="{E93400E0-B85E-4ED3-9B2C-10EAAF713517}"/>
    <cellStyle name="20% - Accent1 4 2 2 11 2 3" xfId="31559" xr:uid="{BD95F4A4-3ACF-443C-9299-5DB6C6B3BF33}"/>
    <cellStyle name="20% - Accent1 4 2 2 11 3" xfId="31560" xr:uid="{F49072B5-16CD-4F5A-AF7B-38027C7DA8FE}"/>
    <cellStyle name="20% - Accent1 4 2 2 11 3 2" xfId="31561" xr:uid="{FF037502-9103-41CB-9493-F4EE90F242DB}"/>
    <cellStyle name="20% - Accent1 4 2 2 11 4" xfId="31562" xr:uid="{1EDE3F7E-12FB-4D6E-96E9-9E563AB51C06}"/>
    <cellStyle name="20% - Accent1 4 2 2 12" xfId="31563" xr:uid="{4AEFBF95-869B-4FA6-A3A3-6EC6967C919F}"/>
    <cellStyle name="20% - Accent1 4 2 2 12 2" xfId="31564" xr:uid="{CB70670D-56BC-49DC-BE27-DAEF4E18E79F}"/>
    <cellStyle name="20% - Accent1 4 2 2 12 2 2" xfId="31565" xr:uid="{3A3BCAC6-551C-4791-8BBA-DEB21C9C3B1F}"/>
    <cellStyle name="20% - Accent1 4 2 2 12 3" xfId="31566" xr:uid="{48A58FEF-2F51-4331-9486-4100FC2459F6}"/>
    <cellStyle name="20% - Accent1 4 2 2 13" xfId="31567" xr:uid="{159FF0AD-D2C9-4877-95DA-369AFC0083E7}"/>
    <cellStyle name="20% - Accent1 4 2 2 13 2" xfId="31568" xr:uid="{27A3FF35-8FAA-4408-AA29-C3B91E0C7FA2}"/>
    <cellStyle name="20% - Accent1 4 2 2 13 2 2" xfId="31569" xr:uid="{CDDAEE4D-BB8A-40F7-A06D-642F30F83283}"/>
    <cellStyle name="20% - Accent1 4 2 2 13 3" xfId="31570" xr:uid="{3A97B7A1-01D5-491E-9461-E6D0951EB876}"/>
    <cellStyle name="20% - Accent1 4 2 2 14" xfId="31571" xr:uid="{ECBD33C9-3A6C-48FE-82CB-6954E8792F7D}"/>
    <cellStyle name="20% - Accent1 4 2 2 14 2" xfId="31572" xr:uid="{90B4520E-16FA-4E9E-9ACB-CBAB8F4DEB81}"/>
    <cellStyle name="20% - Accent1 4 2 2 15" xfId="31573" xr:uid="{85B41388-864F-401C-99B6-7BA228B5CE5F}"/>
    <cellStyle name="20% - Accent1 4 2 2 15 2" xfId="31574" xr:uid="{59322743-1D46-42F3-A377-A3DC37C18FCC}"/>
    <cellStyle name="20% - Accent1 4 2 2 16" xfId="31575" xr:uid="{E7319261-3DE5-4B13-B4B8-8F4C390F0E21}"/>
    <cellStyle name="20% - Accent1 4 2 2 2" xfId="31576" xr:uid="{B83945AF-B917-40BD-BCCF-C0B0A18A3692}"/>
    <cellStyle name="20% - Accent1 4 2 2 2 10" xfId="31577" xr:uid="{71D88E7E-6185-4A36-BA1E-04D802E4AA0A}"/>
    <cellStyle name="20% - Accent1 4 2 2 2 10 2" xfId="31578" xr:uid="{69B8188B-217A-498C-BA77-F5FD7895C009}"/>
    <cellStyle name="20% - Accent1 4 2 2 2 10 2 2" xfId="31579" xr:uid="{CB17540B-37AB-444C-8385-CDDD7F084591}"/>
    <cellStyle name="20% - Accent1 4 2 2 2 10 2 2 2" xfId="31580" xr:uid="{81470F17-C21E-4B97-8ED6-029BB8288823}"/>
    <cellStyle name="20% - Accent1 4 2 2 2 10 2 3" xfId="31581" xr:uid="{84D99860-1510-4972-B05D-120F94075470}"/>
    <cellStyle name="20% - Accent1 4 2 2 2 10 3" xfId="31582" xr:uid="{35B17F49-9973-432C-86C3-DF9E5130BE67}"/>
    <cellStyle name="20% - Accent1 4 2 2 2 10 3 2" xfId="31583" xr:uid="{FB206301-F3F3-4274-8158-93CE2484F549}"/>
    <cellStyle name="20% - Accent1 4 2 2 2 10 4" xfId="31584" xr:uid="{E95D7191-3AA9-4CCC-8F27-4D486E3724F5}"/>
    <cellStyle name="20% - Accent1 4 2 2 2 11" xfId="31585" xr:uid="{9FABA929-ABE8-4924-851C-A469E37AC00D}"/>
    <cellStyle name="20% - Accent1 4 2 2 2 11 2" xfId="31586" xr:uid="{3C4B88D1-ADCB-4935-BF26-9E125BEFEFB4}"/>
    <cellStyle name="20% - Accent1 4 2 2 2 11 2 2" xfId="31587" xr:uid="{BB94F04B-E1CC-4892-9248-A9D9A699EABA}"/>
    <cellStyle name="20% - Accent1 4 2 2 2 11 3" xfId="31588" xr:uid="{E6CE8CCF-170F-4CE7-984A-1B17F9FD9249}"/>
    <cellStyle name="20% - Accent1 4 2 2 2 12" xfId="31589" xr:uid="{F0A75C2A-1560-43DB-BB10-D3366B7DFCCD}"/>
    <cellStyle name="20% - Accent1 4 2 2 2 12 2" xfId="31590" xr:uid="{2B97CEC6-570C-4904-99C4-78164E863703}"/>
    <cellStyle name="20% - Accent1 4 2 2 2 12 2 2" xfId="31591" xr:uid="{B89410A9-C62B-40DE-A898-ED977491F9B5}"/>
    <cellStyle name="20% - Accent1 4 2 2 2 12 3" xfId="31592" xr:uid="{B06F5F57-B143-4FE3-A86C-E25A5C7E2752}"/>
    <cellStyle name="20% - Accent1 4 2 2 2 13" xfId="31593" xr:uid="{54470D3E-14BF-40AF-88A1-7251B46FAD6F}"/>
    <cellStyle name="20% - Accent1 4 2 2 2 13 2" xfId="31594" xr:uid="{5C083721-E261-4879-A289-FB8CE1AB56FE}"/>
    <cellStyle name="20% - Accent1 4 2 2 2 14" xfId="31595" xr:uid="{7F3F741E-6AF3-45D1-881E-64F2FBA23134}"/>
    <cellStyle name="20% - Accent1 4 2 2 2 14 2" xfId="31596" xr:uid="{9B95286B-7F39-4298-96B6-3EAAAD834744}"/>
    <cellStyle name="20% - Accent1 4 2 2 2 15" xfId="31597" xr:uid="{0E917E3E-827F-46DF-A0B5-D93C83650446}"/>
    <cellStyle name="20% - Accent1 4 2 2 2 2" xfId="31598" xr:uid="{08D6300A-CB42-46BC-9A1F-5FCE4BC48B18}"/>
    <cellStyle name="20% - Accent1 4 2 2 2 2 10" xfId="31599" xr:uid="{7382393F-D75E-4A09-B2DC-CB702E6D00A2}"/>
    <cellStyle name="20% - Accent1 4 2 2 2 2 10 2" xfId="31600" xr:uid="{EB1C146E-22B6-4A06-A1B8-C0E19C02A03F}"/>
    <cellStyle name="20% - Accent1 4 2 2 2 2 10 2 2" xfId="31601" xr:uid="{D92A8792-7A19-4127-AFEA-A29FD2B5E405}"/>
    <cellStyle name="20% - Accent1 4 2 2 2 2 10 3" xfId="31602" xr:uid="{6FE6C646-8382-4281-ADA2-14C05192204C}"/>
    <cellStyle name="20% - Accent1 4 2 2 2 2 11" xfId="31603" xr:uid="{84D4FF9C-2935-4AB1-B055-C4EB0BD32DF3}"/>
    <cellStyle name="20% - Accent1 4 2 2 2 2 11 2" xfId="31604" xr:uid="{69D05726-DC97-4E81-BAF2-057D3EA30249}"/>
    <cellStyle name="20% - Accent1 4 2 2 2 2 11 2 2" xfId="31605" xr:uid="{3746FDA2-5D9D-4D42-AD90-C983A61EF2FF}"/>
    <cellStyle name="20% - Accent1 4 2 2 2 2 11 3" xfId="31606" xr:uid="{BC2CE591-40AF-449C-AA56-766A87DB34C4}"/>
    <cellStyle name="20% - Accent1 4 2 2 2 2 12" xfId="31607" xr:uid="{3801770D-E2E9-43DD-9370-E84E2AC4479A}"/>
    <cellStyle name="20% - Accent1 4 2 2 2 2 12 2" xfId="31608" xr:uid="{4EFEB1F3-A267-494B-B757-E2BA27E499FB}"/>
    <cellStyle name="20% - Accent1 4 2 2 2 2 13" xfId="31609" xr:uid="{A792F311-9600-4746-9FEB-25273D62238C}"/>
    <cellStyle name="20% - Accent1 4 2 2 2 2 13 2" xfId="31610" xr:uid="{F3E8C856-5D2F-4F08-8DD1-7BF115EB1524}"/>
    <cellStyle name="20% - Accent1 4 2 2 2 2 14" xfId="31611" xr:uid="{00DD3955-76DB-441D-89AF-99B2B043F3F2}"/>
    <cellStyle name="20% - Accent1 4 2 2 2 2 2" xfId="31612" xr:uid="{7A30ACFA-76B8-4063-BB5E-6305965F7CD1}"/>
    <cellStyle name="20% - Accent1 4 2 2 2 2 2 10" xfId="31613" xr:uid="{E0315E47-B624-4119-9EEB-A8367DF80E8E}"/>
    <cellStyle name="20% - Accent1 4 2 2 2 2 2 10 2" xfId="31614" xr:uid="{F5FD15E1-4200-42A9-B3D8-8E723A59EF75}"/>
    <cellStyle name="20% - Accent1 4 2 2 2 2 2 11" xfId="31615" xr:uid="{C0BBEDA3-71CD-4534-A073-4C4B77C40204}"/>
    <cellStyle name="20% - Accent1 4 2 2 2 2 2 2" xfId="31616" xr:uid="{FFFBE7CC-B554-40D3-A3B0-F35B87176356}"/>
    <cellStyle name="20% - Accent1 4 2 2 2 2 2 2 2" xfId="31617" xr:uid="{B3A39505-BF31-44DF-ADBE-D4B490D0904E}"/>
    <cellStyle name="20% - Accent1 4 2 2 2 2 2 2 2 2" xfId="31618" xr:uid="{0B38B50A-379D-4146-9C89-DEF6F49C1705}"/>
    <cellStyle name="20% - Accent1 4 2 2 2 2 2 2 2 2 2" xfId="31619" xr:uid="{EEAF926D-5DE6-4A1C-86DC-0E179B651BE4}"/>
    <cellStyle name="20% - Accent1 4 2 2 2 2 2 2 2 2 2 2" xfId="31620" xr:uid="{42CF8091-AD45-4143-976D-F44B2B31BCAE}"/>
    <cellStyle name="20% - Accent1 4 2 2 2 2 2 2 2 2 3" xfId="31621" xr:uid="{915D7672-79B0-4D69-99BD-2CA2F433298D}"/>
    <cellStyle name="20% - Accent1 4 2 2 2 2 2 2 2 3" xfId="31622" xr:uid="{6EF48218-090A-4E2E-9125-33632A965093}"/>
    <cellStyle name="20% - Accent1 4 2 2 2 2 2 2 2 3 2" xfId="31623" xr:uid="{227C6E68-14B8-458C-94C0-62537FCCE7C6}"/>
    <cellStyle name="20% - Accent1 4 2 2 2 2 2 2 2 4" xfId="31624" xr:uid="{B19E3005-0D34-468C-82A4-D3194997D069}"/>
    <cellStyle name="20% - Accent1 4 2 2 2 2 2 2 3" xfId="31625" xr:uid="{70D50028-650D-4B59-BE15-0D20A95E0F3D}"/>
    <cellStyle name="20% - Accent1 4 2 2 2 2 2 2 3 2" xfId="31626" xr:uid="{4A685666-346F-4F07-86F8-C26B380DD992}"/>
    <cellStyle name="20% - Accent1 4 2 2 2 2 2 2 3 2 2" xfId="31627" xr:uid="{1AAB6E86-8EBB-4B0F-8784-D839938E3D83}"/>
    <cellStyle name="20% - Accent1 4 2 2 2 2 2 2 3 2 2 2" xfId="31628" xr:uid="{91881D87-4518-4E2F-BB25-E7CD89026861}"/>
    <cellStyle name="20% - Accent1 4 2 2 2 2 2 2 3 2 3" xfId="31629" xr:uid="{83C0C0BB-CA8C-4B52-882D-DF500E95E08D}"/>
    <cellStyle name="20% - Accent1 4 2 2 2 2 2 2 3 3" xfId="31630" xr:uid="{D94F3DF9-E399-4E42-B916-DDAEB2D50A66}"/>
    <cellStyle name="20% - Accent1 4 2 2 2 2 2 2 3 3 2" xfId="31631" xr:uid="{42541B67-0A0C-4B51-8E14-20A4039E6D8A}"/>
    <cellStyle name="20% - Accent1 4 2 2 2 2 2 2 3 4" xfId="31632" xr:uid="{AECF6F38-80C3-499D-90C6-6A9BC363F93C}"/>
    <cellStyle name="20% - Accent1 4 2 2 2 2 2 2 4" xfId="31633" xr:uid="{81D60AE0-1DB4-49D1-B80C-B5991DA0B26C}"/>
    <cellStyle name="20% - Accent1 4 2 2 2 2 2 2 4 2" xfId="31634" xr:uid="{E356D41C-942E-4007-B708-B3E13090D971}"/>
    <cellStyle name="20% - Accent1 4 2 2 2 2 2 2 4 2 2" xfId="31635" xr:uid="{3A0F394A-4C4F-405D-BB8C-A6B21C97343B}"/>
    <cellStyle name="20% - Accent1 4 2 2 2 2 2 2 4 2 2 2" xfId="31636" xr:uid="{5A713C8D-63C8-4D73-BE90-F359F81874D6}"/>
    <cellStyle name="20% - Accent1 4 2 2 2 2 2 2 4 2 3" xfId="31637" xr:uid="{629FF562-1615-46FD-B0D6-05039BC5C78D}"/>
    <cellStyle name="20% - Accent1 4 2 2 2 2 2 2 4 3" xfId="31638" xr:uid="{EFA45DC2-6959-4456-A9F9-258E25ABD94A}"/>
    <cellStyle name="20% - Accent1 4 2 2 2 2 2 2 4 3 2" xfId="31639" xr:uid="{B797C22B-E2AD-45EF-878D-874B11839C1B}"/>
    <cellStyle name="20% - Accent1 4 2 2 2 2 2 2 4 4" xfId="31640" xr:uid="{C6997329-3EF2-4BB5-B125-F91FF052C47E}"/>
    <cellStyle name="20% - Accent1 4 2 2 2 2 2 2 5" xfId="31641" xr:uid="{D35E87E8-93C7-4665-8DB7-F2148428A93D}"/>
    <cellStyle name="20% - Accent1 4 2 2 2 2 2 2 5 2" xfId="31642" xr:uid="{F3AFE370-75D0-4368-880C-459C06DF62AF}"/>
    <cellStyle name="20% - Accent1 4 2 2 2 2 2 2 5 2 2" xfId="31643" xr:uid="{2288648A-7F79-4E92-AD1C-911FE650038C}"/>
    <cellStyle name="20% - Accent1 4 2 2 2 2 2 2 5 3" xfId="31644" xr:uid="{B80A1492-11D4-47FB-B6AE-36C7A992338F}"/>
    <cellStyle name="20% - Accent1 4 2 2 2 2 2 2 6" xfId="31645" xr:uid="{A219A215-980D-458C-A89B-2B67923712C1}"/>
    <cellStyle name="20% - Accent1 4 2 2 2 2 2 2 6 2" xfId="31646" xr:uid="{110CE39E-1010-461D-8781-6B1C82C747EF}"/>
    <cellStyle name="20% - Accent1 4 2 2 2 2 2 2 6 2 2" xfId="31647" xr:uid="{70D9D7DB-2714-42CD-9414-0CB3E85A77C9}"/>
    <cellStyle name="20% - Accent1 4 2 2 2 2 2 2 6 3" xfId="31648" xr:uid="{D8F2818A-609E-49E4-9D34-0E8A6E42DAE1}"/>
    <cellStyle name="20% - Accent1 4 2 2 2 2 2 2 7" xfId="31649" xr:uid="{DAB95D2F-932D-4FE4-9E96-E2CD99BD8B87}"/>
    <cellStyle name="20% - Accent1 4 2 2 2 2 2 2 7 2" xfId="31650" xr:uid="{0E15EB8D-CF87-46AE-B974-E9774DC7F2AB}"/>
    <cellStyle name="20% - Accent1 4 2 2 2 2 2 2 8" xfId="31651" xr:uid="{80509148-EC88-4D97-8668-278747582696}"/>
    <cellStyle name="20% - Accent1 4 2 2 2 2 2 2 8 2" xfId="31652" xr:uid="{857B4177-0609-4F3B-ABE6-281041054BFC}"/>
    <cellStyle name="20% - Accent1 4 2 2 2 2 2 2 9" xfId="31653" xr:uid="{99DBC7D3-2B91-4460-AA00-34A75EB704B8}"/>
    <cellStyle name="20% - Accent1 4 2 2 2 2 2 3" xfId="31654" xr:uid="{050227FA-1BF7-4D24-8033-4EEB132F9C00}"/>
    <cellStyle name="20% - Accent1 4 2 2 2 2 2 3 2" xfId="31655" xr:uid="{4A247FB5-99FB-43EA-BB7C-294F47A75C36}"/>
    <cellStyle name="20% - Accent1 4 2 2 2 2 2 3 2 2" xfId="31656" xr:uid="{0B7140CF-947D-457C-BF02-310469760402}"/>
    <cellStyle name="20% - Accent1 4 2 2 2 2 2 3 2 2 2" xfId="31657" xr:uid="{94279BEA-1B35-454B-B679-DAB377B0F495}"/>
    <cellStyle name="20% - Accent1 4 2 2 2 2 2 3 2 2 2 2" xfId="31658" xr:uid="{F9EB6A5E-BE61-415A-9E35-52D13C5850FB}"/>
    <cellStyle name="20% - Accent1 4 2 2 2 2 2 3 2 2 3" xfId="31659" xr:uid="{3484694A-A0DD-418E-8D5D-4E099CFC8E99}"/>
    <cellStyle name="20% - Accent1 4 2 2 2 2 2 3 2 3" xfId="31660" xr:uid="{52FA631C-3322-4B06-AD63-EF4372CFB6D5}"/>
    <cellStyle name="20% - Accent1 4 2 2 2 2 2 3 2 3 2" xfId="31661" xr:uid="{1CED4F72-09B0-4819-ADE6-AD4F7A071F37}"/>
    <cellStyle name="20% - Accent1 4 2 2 2 2 2 3 2 4" xfId="31662" xr:uid="{13407EB0-638B-4C22-80A3-3D197EBAD150}"/>
    <cellStyle name="20% - Accent1 4 2 2 2 2 2 3 3" xfId="31663" xr:uid="{0E7A5F43-DE42-445E-BF11-7D92D7EC60BC}"/>
    <cellStyle name="20% - Accent1 4 2 2 2 2 2 3 3 2" xfId="31664" xr:uid="{26F3710A-A95E-4E69-B868-C80C0FE9B299}"/>
    <cellStyle name="20% - Accent1 4 2 2 2 2 2 3 3 2 2" xfId="31665" xr:uid="{A19AD39D-CA74-40F1-9BA8-DCD75D4943E1}"/>
    <cellStyle name="20% - Accent1 4 2 2 2 2 2 3 3 2 2 2" xfId="31666" xr:uid="{7AC7836C-2852-4800-A0D3-7C725B0AC7F9}"/>
    <cellStyle name="20% - Accent1 4 2 2 2 2 2 3 3 2 3" xfId="31667" xr:uid="{ACA7D6B6-3FCD-40B1-8772-9BC6648B27E2}"/>
    <cellStyle name="20% - Accent1 4 2 2 2 2 2 3 3 3" xfId="31668" xr:uid="{72B857F6-643B-4F03-95A7-F4C28BC80133}"/>
    <cellStyle name="20% - Accent1 4 2 2 2 2 2 3 3 3 2" xfId="31669" xr:uid="{73019EF8-5E31-4637-8AF5-A184877906F9}"/>
    <cellStyle name="20% - Accent1 4 2 2 2 2 2 3 3 4" xfId="31670" xr:uid="{E280F5DE-FF4D-4AC9-BFD1-70FCF4D40235}"/>
    <cellStyle name="20% - Accent1 4 2 2 2 2 2 3 4" xfId="31671" xr:uid="{18BD79BB-23BD-4D44-9DDC-5049CD23CB68}"/>
    <cellStyle name="20% - Accent1 4 2 2 2 2 2 3 4 2" xfId="31672" xr:uid="{BB27119C-CD24-463F-8274-81038FB412C6}"/>
    <cellStyle name="20% - Accent1 4 2 2 2 2 2 3 4 2 2" xfId="31673" xr:uid="{063C56BF-1866-4579-8742-5AA3D4121ECE}"/>
    <cellStyle name="20% - Accent1 4 2 2 2 2 2 3 4 2 2 2" xfId="31674" xr:uid="{ED91BFB6-B904-46F0-9C16-9A1FA4754311}"/>
    <cellStyle name="20% - Accent1 4 2 2 2 2 2 3 4 2 3" xfId="31675" xr:uid="{7A17827E-C43A-492F-943C-A853B998042F}"/>
    <cellStyle name="20% - Accent1 4 2 2 2 2 2 3 4 3" xfId="31676" xr:uid="{E69474C0-7E15-40B2-98FC-D1E88244FF8B}"/>
    <cellStyle name="20% - Accent1 4 2 2 2 2 2 3 4 3 2" xfId="31677" xr:uid="{052B9E12-FB58-446F-9DE6-599B245116DF}"/>
    <cellStyle name="20% - Accent1 4 2 2 2 2 2 3 4 4" xfId="31678" xr:uid="{BD1CEB58-AB30-4784-B142-8A68FBDE27AB}"/>
    <cellStyle name="20% - Accent1 4 2 2 2 2 2 3 5" xfId="31679" xr:uid="{62DBD1EC-42E9-4BDA-8B3F-6CDAD7D4B1D1}"/>
    <cellStyle name="20% - Accent1 4 2 2 2 2 2 3 5 2" xfId="31680" xr:uid="{95827B9C-009F-4AA9-85AA-4351C0B4562B}"/>
    <cellStyle name="20% - Accent1 4 2 2 2 2 2 3 5 2 2" xfId="31681" xr:uid="{8E26D399-4A0C-481F-B3AC-28C7356E937E}"/>
    <cellStyle name="20% - Accent1 4 2 2 2 2 2 3 5 3" xfId="31682" xr:uid="{64791AC6-B79F-4AD0-AD58-998B3EB09F6F}"/>
    <cellStyle name="20% - Accent1 4 2 2 2 2 2 3 6" xfId="31683" xr:uid="{2BCB8CC9-046A-4ED8-83F8-4D71FF8E71A4}"/>
    <cellStyle name="20% - Accent1 4 2 2 2 2 2 3 6 2" xfId="31684" xr:uid="{CF7A04FA-EFCF-4C48-AA5F-C32FA43BA7B5}"/>
    <cellStyle name="20% - Accent1 4 2 2 2 2 2 3 6 2 2" xfId="31685" xr:uid="{9479A22C-2DAE-4FB4-B959-2E17AB87A85D}"/>
    <cellStyle name="20% - Accent1 4 2 2 2 2 2 3 6 3" xfId="31686" xr:uid="{4DE4853E-4D18-40FF-B4A2-677079109E70}"/>
    <cellStyle name="20% - Accent1 4 2 2 2 2 2 3 7" xfId="31687" xr:uid="{18ECE743-3F56-4337-9FFA-837430F89C86}"/>
    <cellStyle name="20% - Accent1 4 2 2 2 2 2 3 7 2" xfId="31688" xr:uid="{86D295D4-03E9-4A28-BEE3-CEB17BC32EC6}"/>
    <cellStyle name="20% - Accent1 4 2 2 2 2 2 3 8" xfId="31689" xr:uid="{6938386D-266C-4C38-94C7-8BEE4FDEDA64}"/>
    <cellStyle name="20% - Accent1 4 2 2 2 2 2 3 8 2" xfId="31690" xr:uid="{4D62FFC6-6582-4AD4-8275-641B749C7362}"/>
    <cellStyle name="20% - Accent1 4 2 2 2 2 2 3 9" xfId="31691" xr:uid="{D138BC65-9DDE-4938-9ACC-030B5D4BDDFB}"/>
    <cellStyle name="20% - Accent1 4 2 2 2 2 2 4" xfId="31692" xr:uid="{88120626-78BA-4E50-BB47-3D5DAEB9D3E6}"/>
    <cellStyle name="20% - Accent1 4 2 2 2 2 2 4 2" xfId="31693" xr:uid="{25AAC3EF-3AAB-4E71-B7AF-4D8BAD5549FF}"/>
    <cellStyle name="20% - Accent1 4 2 2 2 2 2 4 2 2" xfId="31694" xr:uid="{31835090-24C6-4338-BC54-DA7D451C0034}"/>
    <cellStyle name="20% - Accent1 4 2 2 2 2 2 4 2 2 2" xfId="31695" xr:uid="{F82B72C2-1AA7-4B65-AC2E-A58527D12F16}"/>
    <cellStyle name="20% - Accent1 4 2 2 2 2 2 4 2 3" xfId="31696" xr:uid="{5256F0D0-CEE0-44BB-894D-423A7531B32B}"/>
    <cellStyle name="20% - Accent1 4 2 2 2 2 2 4 3" xfId="31697" xr:uid="{D41F1094-C8E0-4482-AF74-384C1F590087}"/>
    <cellStyle name="20% - Accent1 4 2 2 2 2 2 4 3 2" xfId="31698" xr:uid="{39C01660-E514-4EA6-8AA7-C698AAB354A9}"/>
    <cellStyle name="20% - Accent1 4 2 2 2 2 2 4 4" xfId="31699" xr:uid="{370C06F4-D253-4C3B-BFA6-5CD77F059B7D}"/>
    <cellStyle name="20% - Accent1 4 2 2 2 2 2 5" xfId="31700" xr:uid="{75048994-4DE7-4386-B674-4DBAF7D63D12}"/>
    <cellStyle name="20% - Accent1 4 2 2 2 2 2 5 2" xfId="31701" xr:uid="{FEF75D64-713C-46CB-893D-B9B52F7CA402}"/>
    <cellStyle name="20% - Accent1 4 2 2 2 2 2 5 2 2" xfId="31702" xr:uid="{B97AD260-4E0B-4D00-A338-37199875D8F9}"/>
    <cellStyle name="20% - Accent1 4 2 2 2 2 2 5 2 2 2" xfId="31703" xr:uid="{C9B3C8F6-72F3-46D1-8528-E6652C54574C}"/>
    <cellStyle name="20% - Accent1 4 2 2 2 2 2 5 2 3" xfId="31704" xr:uid="{E661A25D-D721-4E2A-AE2A-E542408637BC}"/>
    <cellStyle name="20% - Accent1 4 2 2 2 2 2 5 3" xfId="31705" xr:uid="{4D0205D2-0CF0-4069-A813-96B9F70B08D9}"/>
    <cellStyle name="20% - Accent1 4 2 2 2 2 2 5 3 2" xfId="31706" xr:uid="{D921A57E-D8A5-4621-9E45-7FDCD4F39429}"/>
    <cellStyle name="20% - Accent1 4 2 2 2 2 2 5 4" xfId="31707" xr:uid="{01A00528-130E-4854-8CFF-7A542E667480}"/>
    <cellStyle name="20% - Accent1 4 2 2 2 2 2 6" xfId="31708" xr:uid="{88A48041-A74A-4FCC-BB2F-D7D05172BAC6}"/>
    <cellStyle name="20% - Accent1 4 2 2 2 2 2 6 2" xfId="31709" xr:uid="{1ADD98B2-2E0B-4FA3-A81D-0A2B6EC09C40}"/>
    <cellStyle name="20% - Accent1 4 2 2 2 2 2 6 2 2" xfId="31710" xr:uid="{A4017E14-8F55-4197-9F95-5372DA9F393C}"/>
    <cellStyle name="20% - Accent1 4 2 2 2 2 2 6 2 2 2" xfId="31711" xr:uid="{178068B3-D88B-43EC-9D69-FB74D371080F}"/>
    <cellStyle name="20% - Accent1 4 2 2 2 2 2 6 2 3" xfId="31712" xr:uid="{1E9F1499-92AC-493C-AD20-FDED48799661}"/>
    <cellStyle name="20% - Accent1 4 2 2 2 2 2 6 3" xfId="31713" xr:uid="{1BF0ABCC-A956-4E76-B700-0C4884B3B350}"/>
    <cellStyle name="20% - Accent1 4 2 2 2 2 2 6 3 2" xfId="31714" xr:uid="{AC8DAC33-2725-4168-8D3B-3CBC15B53811}"/>
    <cellStyle name="20% - Accent1 4 2 2 2 2 2 6 4" xfId="31715" xr:uid="{D1543D38-4084-452D-9052-B0EA09756DF6}"/>
    <cellStyle name="20% - Accent1 4 2 2 2 2 2 7" xfId="31716" xr:uid="{4302DBEE-71A7-48DB-BDB4-DBD11A766D61}"/>
    <cellStyle name="20% - Accent1 4 2 2 2 2 2 7 2" xfId="31717" xr:uid="{E4B062F6-2637-4BF4-B904-3CE345F22450}"/>
    <cellStyle name="20% - Accent1 4 2 2 2 2 2 7 2 2" xfId="31718" xr:uid="{3C3C9F25-44A3-4C0E-BCF5-4C786BCF1668}"/>
    <cellStyle name="20% - Accent1 4 2 2 2 2 2 7 3" xfId="31719" xr:uid="{19A5E920-4618-4100-A1F3-0C830ADEE035}"/>
    <cellStyle name="20% - Accent1 4 2 2 2 2 2 8" xfId="31720" xr:uid="{C3A48A37-DB71-4606-9245-05ED219C0A6C}"/>
    <cellStyle name="20% - Accent1 4 2 2 2 2 2 8 2" xfId="31721" xr:uid="{A94BD634-7E08-434E-972D-6BC8888AA76D}"/>
    <cellStyle name="20% - Accent1 4 2 2 2 2 2 8 2 2" xfId="31722" xr:uid="{D91D8FF5-742E-49AC-AF3A-19EF42945A44}"/>
    <cellStyle name="20% - Accent1 4 2 2 2 2 2 8 3" xfId="31723" xr:uid="{5E832458-AF39-45E0-B0D2-ECD0D3729B5E}"/>
    <cellStyle name="20% - Accent1 4 2 2 2 2 2 9" xfId="31724" xr:uid="{77940536-2358-47EA-8391-A5EDCDE4BA15}"/>
    <cellStyle name="20% - Accent1 4 2 2 2 2 2 9 2" xfId="31725" xr:uid="{D01E1467-D1AB-4311-BDFC-C3BA3C135040}"/>
    <cellStyle name="20% - Accent1 4 2 2 2 2 3" xfId="31726" xr:uid="{1857921B-D749-4E3F-8030-C5F10D3F5BFA}"/>
    <cellStyle name="20% - Accent1 4 2 2 2 2 3 10" xfId="31727" xr:uid="{99BBFDDE-E80C-4973-AF1D-F7CA522859F0}"/>
    <cellStyle name="20% - Accent1 4 2 2 2 2 3 10 2" xfId="31728" xr:uid="{6980C18F-8E84-4E54-8D5A-E5FB13B92106}"/>
    <cellStyle name="20% - Accent1 4 2 2 2 2 3 11" xfId="31729" xr:uid="{DFCFB4D7-AF8E-4803-8CDF-37A466BDBB2E}"/>
    <cellStyle name="20% - Accent1 4 2 2 2 2 3 2" xfId="31730" xr:uid="{D572995D-D033-4E2D-ACAD-AE35C5FF9E9A}"/>
    <cellStyle name="20% - Accent1 4 2 2 2 2 3 2 2" xfId="31731" xr:uid="{64FD3610-7BE7-4B21-AF51-14628E8249B3}"/>
    <cellStyle name="20% - Accent1 4 2 2 2 2 3 2 2 2" xfId="31732" xr:uid="{EED1EF69-4F3B-4803-8CC5-1EFFAD53B1AF}"/>
    <cellStyle name="20% - Accent1 4 2 2 2 2 3 2 2 2 2" xfId="31733" xr:uid="{13E80845-2EA3-4AE6-80CB-73ADFE7C0392}"/>
    <cellStyle name="20% - Accent1 4 2 2 2 2 3 2 2 2 2 2" xfId="31734" xr:uid="{D8E76124-3CCE-42C0-B47F-D3AB418FBB44}"/>
    <cellStyle name="20% - Accent1 4 2 2 2 2 3 2 2 2 3" xfId="31735" xr:uid="{5B832D39-A449-474C-8939-6305310413AC}"/>
    <cellStyle name="20% - Accent1 4 2 2 2 2 3 2 2 3" xfId="31736" xr:uid="{CD801373-BC28-434F-B2C4-91CF4FBC07EF}"/>
    <cellStyle name="20% - Accent1 4 2 2 2 2 3 2 2 3 2" xfId="31737" xr:uid="{C7BEF3AD-6250-4B93-B554-6037CEF8D02F}"/>
    <cellStyle name="20% - Accent1 4 2 2 2 2 3 2 2 4" xfId="31738" xr:uid="{122E5C94-05DA-4130-B4A8-C764D5CA2380}"/>
    <cellStyle name="20% - Accent1 4 2 2 2 2 3 2 3" xfId="31739" xr:uid="{D3506A77-1B72-465B-A52E-2B9E028C58DC}"/>
    <cellStyle name="20% - Accent1 4 2 2 2 2 3 2 3 2" xfId="31740" xr:uid="{D29B4E48-FBD0-4C2E-B195-D3B6DC926B67}"/>
    <cellStyle name="20% - Accent1 4 2 2 2 2 3 2 3 2 2" xfId="31741" xr:uid="{F77F5C39-B535-49A2-949E-E9438B4C7B54}"/>
    <cellStyle name="20% - Accent1 4 2 2 2 2 3 2 3 2 2 2" xfId="31742" xr:uid="{A629DE7A-D03D-43C4-9C0B-28E000E7D919}"/>
    <cellStyle name="20% - Accent1 4 2 2 2 2 3 2 3 2 3" xfId="31743" xr:uid="{89ECFAB7-87BF-4A6A-BFE6-3FB564CBCC99}"/>
    <cellStyle name="20% - Accent1 4 2 2 2 2 3 2 3 3" xfId="31744" xr:uid="{AB6409E7-D9CB-40AD-8180-F3EF1A5C0B61}"/>
    <cellStyle name="20% - Accent1 4 2 2 2 2 3 2 3 3 2" xfId="31745" xr:uid="{7BF6F94B-B2BE-4E81-A809-26DF2CB81533}"/>
    <cellStyle name="20% - Accent1 4 2 2 2 2 3 2 3 4" xfId="31746" xr:uid="{F57BD51E-200E-4436-A950-A9CC7E8093FB}"/>
    <cellStyle name="20% - Accent1 4 2 2 2 2 3 2 4" xfId="31747" xr:uid="{2B84794B-229D-40B2-A2D1-82DD12B87725}"/>
    <cellStyle name="20% - Accent1 4 2 2 2 2 3 2 4 2" xfId="31748" xr:uid="{C4B83092-FE4F-4DD6-BDF9-32DB229F335C}"/>
    <cellStyle name="20% - Accent1 4 2 2 2 2 3 2 4 2 2" xfId="31749" xr:uid="{77AA646B-26BD-4FDA-8413-A38C94ED8F69}"/>
    <cellStyle name="20% - Accent1 4 2 2 2 2 3 2 4 2 2 2" xfId="31750" xr:uid="{064198FD-0A12-497A-B866-D52CA1F80683}"/>
    <cellStyle name="20% - Accent1 4 2 2 2 2 3 2 4 2 3" xfId="31751" xr:uid="{CB4FB05C-41EA-4994-988D-39C91208A2F4}"/>
    <cellStyle name="20% - Accent1 4 2 2 2 2 3 2 4 3" xfId="31752" xr:uid="{48A2B1AE-725E-48CA-9DA5-C3F02D6A4AB2}"/>
    <cellStyle name="20% - Accent1 4 2 2 2 2 3 2 4 3 2" xfId="31753" xr:uid="{7179B161-AF0D-4D28-851C-779467F1D315}"/>
    <cellStyle name="20% - Accent1 4 2 2 2 2 3 2 4 4" xfId="31754" xr:uid="{18C27689-9347-4566-AA3B-F5299CF19ECD}"/>
    <cellStyle name="20% - Accent1 4 2 2 2 2 3 2 5" xfId="31755" xr:uid="{0C288401-F65A-45AD-B6B7-B0FA1A72027A}"/>
    <cellStyle name="20% - Accent1 4 2 2 2 2 3 2 5 2" xfId="31756" xr:uid="{22E6312B-A28D-4DEA-8CEC-26ECC54DB426}"/>
    <cellStyle name="20% - Accent1 4 2 2 2 2 3 2 5 2 2" xfId="31757" xr:uid="{E77B03C7-7091-4F7C-9D64-5717654DB1CC}"/>
    <cellStyle name="20% - Accent1 4 2 2 2 2 3 2 5 3" xfId="31758" xr:uid="{8E677F9E-2FC3-49A6-A40B-4D214908AAFF}"/>
    <cellStyle name="20% - Accent1 4 2 2 2 2 3 2 6" xfId="31759" xr:uid="{4F9518E4-1C71-4070-B239-9EA5C83E92E1}"/>
    <cellStyle name="20% - Accent1 4 2 2 2 2 3 2 6 2" xfId="31760" xr:uid="{F4801EA4-A52A-4408-89EC-8ED98F6B576A}"/>
    <cellStyle name="20% - Accent1 4 2 2 2 2 3 2 6 2 2" xfId="31761" xr:uid="{00F500AB-B7F2-4CB7-9ECD-2CAC0E10F39E}"/>
    <cellStyle name="20% - Accent1 4 2 2 2 2 3 2 6 3" xfId="31762" xr:uid="{9F2BC5CF-E8B0-45ED-93D2-BC2500F4A6A3}"/>
    <cellStyle name="20% - Accent1 4 2 2 2 2 3 2 7" xfId="31763" xr:uid="{432DBCA8-06BD-4CDF-843B-A33956418D83}"/>
    <cellStyle name="20% - Accent1 4 2 2 2 2 3 2 7 2" xfId="31764" xr:uid="{74B6989E-FEEC-4453-B26E-C1C240D49C54}"/>
    <cellStyle name="20% - Accent1 4 2 2 2 2 3 2 8" xfId="31765" xr:uid="{E8940A38-AE81-4A82-8A91-203673F0F5F8}"/>
    <cellStyle name="20% - Accent1 4 2 2 2 2 3 2 8 2" xfId="31766" xr:uid="{D5CFFF6A-534B-4A52-B368-F2AAA6B00040}"/>
    <cellStyle name="20% - Accent1 4 2 2 2 2 3 2 9" xfId="31767" xr:uid="{E66E5D8D-903B-47CF-840E-92F8F0D3CA0D}"/>
    <cellStyle name="20% - Accent1 4 2 2 2 2 3 3" xfId="31768" xr:uid="{05D4870A-787B-4453-83DF-CB8C940E719B}"/>
    <cellStyle name="20% - Accent1 4 2 2 2 2 3 3 2" xfId="31769" xr:uid="{70E8DFD3-8542-4C4A-9146-D2CCAB379718}"/>
    <cellStyle name="20% - Accent1 4 2 2 2 2 3 3 2 2" xfId="31770" xr:uid="{A190566A-DBC0-4D8D-BC58-0D31053D5148}"/>
    <cellStyle name="20% - Accent1 4 2 2 2 2 3 3 2 2 2" xfId="31771" xr:uid="{843B66F3-6615-46CA-8F52-D63E31E809CD}"/>
    <cellStyle name="20% - Accent1 4 2 2 2 2 3 3 2 2 2 2" xfId="31772" xr:uid="{9D742E7A-AF06-4701-BAA7-EDFE324B0195}"/>
    <cellStyle name="20% - Accent1 4 2 2 2 2 3 3 2 2 3" xfId="31773" xr:uid="{7CB0DE1A-1C48-4B7B-8B12-45038EE5CC24}"/>
    <cellStyle name="20% - Accent1 4 2 2 2 2 3 3 2 3" xfId="31774" xr:uid="{60FB8D12-6B50-49AE-824F-3B9A694C027E}"/>
    <cellStyle name="20% - Accent1 4 2 2 2 2 3 3 2 3 2" xfId="31775" xr:uid="{FB34731E-D01A-4DF8-B293-C0277B4EE6F9}"/>
    <cellStyle name="20% - Accent1 4 2 2 2 2 3 3 2 4" xfId="31776" xr:uid="{C87E8EC1-7450-465C-A4C5-C5B984096FC3}"/>
    <cellStyle name="20% - Accent1 4 2 2 2 2 3 3 3" xfId="31777" xr:uid="{5E177A2C-3963-4215-9E51-706A0BCCDC88}"/>
    <cellStyle name="20% - Accent1 4 2 2 2 2 3 3 3 2" xfId="31778" xr:uid="{653497FA-3435-4E39-A1AB-FB5D3920966E}"/>
    <cellStyle name="20% - Accent1 4 2 2 2 2 3 3 3 2 2" xfId="31779" xr:uid="{DA8A4C53-45BB-48FD-81D2-B98EA3451F02}"/>
    <cellStyle name="20% - Accent1 4 2 2 2 2 3 3 3 2 2 2" xfId="31780" xr:uid="{970C6001-7DD7-4A0E-8C93-956EB2D5322F}"/>
    <cellStyle name="20% - Accent1 4 2 2 2 2 3 3 3 2 3" xfId="31781" xr:uid="{3B126CA2-9E29-478A-B8F2-FF6557304CBB}"/>
    <cellStyle name="20% - Accent1 4 2 2 2 2 3 3 3 3" xfId="31782" xr:uid="{8C6F74AA-7248-4D91-8848-513E8F83DDC9}"/>
    <cellStyle name="20% - Accent1 4 2 2 2 2 3 3 3 3 2" xfId="31783" xr:uid="{E9258963-9A87-483E-933E-839F5F0E5822}"/>
    <cellStyle name="20% - Accent1 4 2 2 2 2 3 3 3 4" xfId="31784" xr:uid="{090BD5BB-4F39-40A7-B0C4-0146A59C0063}"/>
    <cellStyle name="20% - Accent1 4 2 2 2 2 3 3 4" xfId="31785" xr:uid="{876FC7C2-C1D1-428E-886A-5A08EB8D90B3}"/>
    <cellStyle name="20% - Accent1 4 2 2 2 2 3 3 4 2" xfId="31786" xr:uid="{6C8757E9-407F-4BD6-A1C9-6A16BBD75454}"/>
    <cellStyle name="20% - Accent1 4 2 2 2 2 3 3 4 2 2" xfId="31787" xr:uid="{B690135B-D801-4E21-97D4-74DCC3800A0B}"/>
    <cellStyle name="20% - Accent1 4 2 2 2 2 3 3 4 2 2 2" xfId="31788" xr:uid="{1BE64B16-75E9-4678-8E32-C7B49B8C9F6E}"/>
    <cellStyle name="20% - Accent1 4 2 2 2 2 3 3 4 2 3" xfId="31789" xr:uid="{55645955-7E32-45E3-8199-29154A9118DE}"/>
    <cellStyle name="20% - Accent1 4 2 2 2 2 3 3 4 3" xfId="31790" xr:uid="{647B771D-6B21-4A8B-9D19-0BAAF753C375}"/>
    <cellStyle name="20% - Accent1 4 2 2 2 2 3 3 4 3 2" xfId="31791" xr:uid="{FFED8EC1-9D78-48F1-AACE-6848B071357C}"/>
    <cellStyle name="20% - Accent1 4 2 2 2 2 3 3 4 4" xfId="31792" xr:uid="{293A0CE6-6B89-4433-B297-0C2CF782A2AF}"/>
    <cellStyle name="20% - Accent1 4 2 2 2 2 3 3 5" xfId="31793" xr:uid="{D61C0977-29E0-4413-8945-7BAC74358F4D}"/>
    <cellStyle name="20% - Accent1 4 2 2 2 2 3 3 5 2" xfId="31794" xr:uid="{C7C0D552-D758-4669-9706-952D49D3B5D5}"/>
    <cellStyle name="20% - Accent1 4 2 2 2 2 3 3 5 2 2" xfId="31795" xr:uid="{30B590C5-5722-48B2-992C-7BFA8F6F69D8}"/>
    <cellStyle name="20% - Accent1 4 2 2 2 2 3 3 5 3" xfId="31796" xr:uid="{154AE9AC-88E0-476E-983A-550DA973A269}"/>
    <cellStyle name="20% - Accent1 4 2 2 2 2 3 3 6" xfId="31797" xr:uid="{DE691444-C678-4272-9181-F9A1CF2DFDF4}"/>
    <cellStyle name="20% - Accent1 4 2 2 2 2 3 3 6 2" xfId="31798" xr:uid="{2FA25274-ADA0-4D49-A778-1FD9DC07E604}"/>
    <cellStyle name="20% - Accent1 4 2 2 2 2 3 3 6 2 2" xfId="31799" xr:uid="{7C3642E7-54E5-44D4-A5C0-C2246044D452}"/>
    <cellStyle name="20% - Accent1 4 2 2 2 2 3 3 6 3" xfId="31800" xr:uid="{89F57E21-37DD-413C-A4C3-B4C2B45881CC}"/>
    <cellStyle name="20% - Accent1 4 2 2 2 2 3 3 7" xfId="31801" xr:uid="{E337E5AF-49B7-47F4-8C12-EFEFF41E9E74}"/>
    <cellStyle name="20% - Accent1 4 2 2 2 2 3 3 7 2" xfId="31802" xr:uid="{44565334-0372-47FF-886F-12D346711F13}"/>
    <cellStyle name="20% - Accent1 4 2 2 2 2 3 3 8" xfId="31803" xr:uid="{E707726C-53CF-4134-82A5-009B5F38496B}"/>
    <cellStyle name="20% - Accent1 4 2 2 2 2 3 3 8 2" xfId="31804" xr:uid="{289C2D48-B9FD-4925-83B4-A400347524F3}"/>
    <cellStyle name="20% - Accent1 4 2 2 2 2 3 3 9" xfId="31805" xr:uid="{736BEEB7-DFF8-4B70-8137-217778752B3A}"/>
    <cellStyle name="20% - Accent1 4 2 2 2 2 3 4" xfId="31806" xr:uid="{373B3295-D961-4960-ABE6-BAE173B5732B}"/>
    <cellStyle name="20% - Accent1 4 2 2 2 2 3 4 2" xfId="31807" xr:uid="{53868BF8-2133-4912-B789-9B6C5DDC1FE2}"/>
    <cellStyle name="20% - Accent1 4 2 2 2 2 3 4 2 2" xfId="31808" xr:uid="{78E3A9C5-7330-434D-BBA1-A999B167F1DF}"/>
    <cellStyle name="20% - Accent1 4 2 2 2 2 3 4 2 2 2" xfId="31809" xr:uid="{13117941-57D0-435A-9C8A-B35D7E432E2E}"/>
    <cellStyle name="20% - Accent1 4 2 2 2 2 3 4 2 3" xfId="31810" xr:uid="{61005A2B-1697-4E57-9EE6-23BF0E570518}"/>
    <cellStyle name="20% - Accent1 4 2 2 2 2 3 4 3" xfId="31811" xr:uid="{55A7FAFD-CCA5-4D8E-9BCF-723333CF7D38}"/>
    <cellStyle name="20% - Accent1 4 2 2 2 2 3 4 3 2" xfId="31812" xr:uid="{D8CF8A30-3D64-4C9D-ADF9-54E17A84A05D}"/>
    <cellStyle name="20% - Accent1 4 2 2 2 2 3 4 4" xfId="31813" xr:uid="{2FF66DDD-B021-444F-9D7F-530B14C49723}"/>
    <cellStyle name="20% - Accent1 4 2 2 2 2 3 5" xfId="31814" xr:uid="{D4A8FBE4-FB90-4EDA-A7D6-ACC8962AC38A}"/>
    <cellStyle name="20% - Accent1 4 2 2 2 2 3 5 2" xfId="31815" xr:uid="{17E94139-B1B8-446D-BE86-8D0831FD5C0C}"/>
    <cellStyle name="20% - Accent1 4 2 2 2 2 3 5 2 2" xfId="31816" xr:uid="{360EC077-B8CA-4F5E-90CB-338CAFB0265B}"/>
    <cellStyle name="20% - Accent1 4 2 2 2 2 3 5 2 2 2" xfId="31817" xr:uid="{33C1EF0D-4150-4612-BBD5-57B4387E6086}"/>
    <cellStyle name="20% - Accent1 4 2 2 2 2 3 5 2 3" xfId="31818" xr:uid="{13A10C11-BF49-4656-847B-5CDB709B5D29}"/>
    <cellStyle name="20% - Accent1 4 2 2 2 2 3 5 3" xfId="31819" xr:uid="{2F5EE20C-59C0-4D8E-BBEF-9FECFD50B7F5}"/>
    <cellStyle name="20% - Accent1 4 2 2 2 2 3 5 3 2" xfId="31820" xr:uid="{B29BFFDF-8355-4F6A-BC4A-D216A747FDA4}"/>
    <cellStyle name="20% - Accent1 4 2 2 2 2 3 5 4" xfId="31821" xr:uid="{1CC2E2B5-D6B1-4C02-B80E-6F34BB89B811}"/>
    <cellStyle name="20% - Accent1 4 2 2 2 2 3 6" xfId="31822" xr:uid="{EE32DE3F-6289-4018-9751-158E78715718}"/>
    <cellStyle name="20% - Accent1 4 2 2 2 2 3 6 2" xfId="31823" xr:uid="{75DB4413-EF2C-4D4C-9248-75EEE74CCD8C}"/>
    <cellStyle name="20% - Accent1 4 2 2 2 2 3 6 2 2" xfId="31824" xr:uid="{D0490875-2E3F-485A-973D-0C47FBDF2000}"/>
    <cellStyle name="20% - Accent1 4 2 2 2 2 3 6 2 2 2" xfId="31825" xr:uid="{9D4EBF49-C1AE-4CA2-8BC5-27C6EF30B196}"/>
    <cellStyle name="20% - Accent1 4 2 2 2 2 3 6 2 3" xfId="31826" xr:uid="{C337582A-48A7-47B2-9FB3-83A296773B96}"/>
    <cellStyle name="20% - Accent1 4 2 2 2 2 3 6 3" xfId="31827" xr:uid="{1E45F138-6B63-4C91-8A59-9B391494530C}"/>
    <cellStyle name="20% - Accent1 4 2 2 2 2 3 6 3 2" xfId="31828" xr:uid="{5067EB9A-8FFB-4C83-9FEA-9066D90EEF36}"/>
    <cellStyle name="20% - Accent1 4 2 2 2 2 3 6 4" xfId="31829" xr:uid="{E1FCE3FB-7016-4DCD-B9D6-A29EB997E870}"/>
    <cellStyle name="20% - Accent1 4 2 2 2 2 3 7" xfId="31830" xr:uid="{64AAB009-783A-40F2-B8A3-EC39D297A4E2}"/>
    <cellStyle name="20% - Accent1 4 2 2 2 2 3 7 2" xfId="31831" xr:uid="{9CE35020-BA20-49F1-9244-5FCA7635EB12}"/>
    <cellStyle name="20% - Accent1 4 2 2 2 2 3 7 2 2" xfId="31832" xr:uid="{9CC7836F-6013-4F49-B4FE-3A38E5D76A01}"/>
    <cellStyle name="20% - Accent1 4 2 2 2 2 3 7 3" xfId="31833" xr:uid="{D0306787-39AE-411E-9640-D20CFC6C1E2D}"/>
    <cellStyle name="20% - Accent1 4 2 2 2 2 3 8" xfId="31834" xr:uid="{E2E2F78E-FEB5-456B-81E2-85721A327490}"/>
    <cellStyle name="20% - Accent1 4 2 2 2 2 3 8 2" xfId="31835" xr:uid="{799EA2B4-8DE9-4687-8669-FEE482677CD4}"/>
    <cellStyle name="20% - Accent1 4 2 2 2 2 3 8 2 2" xfId="31836" xr:uid="{C67F07C6-0934-4C78-81F8-E860C2C0A4B7}"/>
    <cellStyle name="20% - Accent1 4 2 2 2 2 3 8 3" xfId="31837" xr:uid="{AE7CC90C-265C-4B2D-8DC5-DDB4785D8C82}"/>
    <cellStyle name="20% - Accent1 4 2 2 2 2 3 9" xfId="31838" xr:uid="{2C08ABDD-AC92-4494-B477-905A52DD4652}"/>
    <cellStyle name="20% - Accent1 4 2 2 2 2 3 9 2" xfId="31839" xr:uid="{2C322244-C316-4C97-87EB-59AC35F088AC}"/>
    <cellStyle name="20% - Accent1 4 2 2 2 2 4" xfId="31840" xr:uid="{6885143D-3FEE-4488-A26A-7DF9162CC16F}"/>
    <cellStyle name="20% - Accent1 4 2 2 2 2 4 10" xfId="31841" xr:uid="{80F61544-B060-4324-9E16-1830D294CE20}"/>
    <cellStyle name="20% - Accent1 4 2 2 2 2 4 10 2" xfId="31842" xr:uid="{52D399B8-6739-464E-84FC-F9CC20C8BE61}"/>
    <cellStyle name="20% - Accent1 4 2 2 2 2 4 11" xfId="31843" xr:uid="{2C77CF99-E518-4A32-8E80-79DF92519AF5}"/>
    <cellStyle name="20% - Accent1 4 2 2 2 2 4 2" xfId="31844" xr:uid="{8B58DCE0-BF13-4DED-A9C8-382C4D723F1C}"/>
    <cellStyle name="20% - Accent1 4 2 2 2 2 4 2 2" xfId="31845" xr:uid="{48315C48-D9A6-4EF8-B7DB-6C27E27CEBA0}"/>
    <cellStyle name="20% - Accent1 4 2 2 2 2 4 2 2 2" xfId="31846" xr:uid="{6CA63167-F695-4F35-8573-3D887C7B7EC1}"/>
    <cellStyle name="20% - Accent1 4 2 2 2 2 4 2 2 2 2" xfId="31847" xr:uid="{0A4DD483-74A0-4BD1-9E2C-97EAC6ED492A}"/>
    <cellStyle name="20% - Accent1 4 2 2 2 2 4 2 2 2 2 2" xfId="31848" xr:uid="{45A0DD43-FF18-4DA3-911A-D4D1ADA85F53}"/>
    <cellStyle name="20% - Accent1 4 2 2 2 2 4 2 2 2 3" xfId="31849" xr:uid="{8C080337-ABA4-48C8-880A-2B9F2EC66D30}"/>
    <cellStyle name="20% - Accent1 4 2 2 2 2 4 2 2 3" xfId="31850" xr:uid="{B50B168A-7B86-4B48-958B-AE0298FCB79B}"/>
    <cellStyle name="20% - Accent1 4 2 2 2 2 4 2 2 3 2" xfId="31851" xr:uid="{FF175B6E-390D-4D89-BE4B-062238DF0728}"/>
    <cellStyle name="20% - Accent1 4 2 2 2 2 4 2 2 4" xfId="31852" xr:uid="{33447C0A-1123-4CD3-A684-1E81ED2BEE73}"/>
    <cellStyle name="20% - Accent1 4 2 2 2 2 4 2 3" xfId="31853" xr:uid="{81005688-5B96-4761-AEE3-54CD020B6F11}"/>
    <cellStyle name="20% - Accent1 4 2 2 2 2 4 2 3 2" xfId="31854" xr:uid="{2C51399C-EC38-43CE-8C5F-283F7E33F06C}"/>
    <cellStyle name="20% - Accent1 4 2 2 2 2 4 2 3 2 2" xfId="31855" xr:uid="{5BFA783C-2539-4A2D-889B-9B8E790932B2}"/>
    <cellStyle name="20% - Accent1 4 2 2 2 2 4 2 3 2 2 2" xfId="31856" xr:uid="{E286DFCD-AFAB-44F8-98ED-0A6AA6EF4E3C}"/>
    <cellStyle name="20% - Accent1 4 2 2 2 2 4 2 3 2 3" xfId="31857" xr:uid="{E772137F-B716-4C5A-AA5A-4F84627862CC}"/>
    <cellStyle name="20% - Accent1 4 2 2 2 2 4 2 3 3" xfId="31858" xr:uid="{C3314C53-4A8F-466D-909D-373206D12AA6}"/>
    <cellStyle name="20% - Accent1 4 2 2 2 2 4 2 3 3 2" xfId="31859" xr:uid="{FEF430B4-7DB9-4D7A-A6A2-0FEBA2A9F93F}"/>
    <cellStyle name="20% - Accent1 4 2 2 2 2 4 2 3 4" xfId="31860" xr:uid="{B79B3DAD-F5F8-42A7-A6AC-A0D33A26C728}"/>
    <cellStyle name="20% - Accent1 4 2 2 2 2 4 2 4" xfId="31861" xr:uid="{BF6CA271-69D9-4ECC-BCFB-C1B1471ECE96}"/>
    <cellStyle name="20% - Accent1 4 2 2 2 2 4 2 4 2" xfId="31862" xr:uid="{F92F814F-E381-4EAA-BD64-E967D74983E8}"/>
    <cellStyle name="20% - Accent1 4 2 2 2 2 4 2 4 2 2" xfId="31863" xr:uid="{079D5586-7573-400B-9F5D-27DB7D65030E}"/>
    <cellStyle name="20% - Accent1 4 2 2 2 2 4 2 4 2 2 2" xfId="31864" xr:uid="{20D9DF9D-8743-499F-894B-942ED6850B7E}"/>
    <cellStyle name="20% - Accent1 4 2 2 2 2 4 2 4 2 3" xfId="31865" xr:uid="{2D930BC2-4DDB-4451-9ACC-0080354BEAEB}"/>
    <cellStyle name="20% - Accent1 4 2 2 2 2 4 2 4 3" xfId="31866" xr:uid="{A38E1741-B01D-4956-9B1A-01F17ED27A37}"/>
    <cellStyle name="20% - Accent1 4 2 2 2 2 4 2 4 3 2" xfId="31867" xr:uid="{F0E06D73-F3CE-4167-9A89-D337B15D45EE}"/>
    <cellStyle name="20% - Accent1 4 2 2 2 2 4 2 4 4" xfId="31868" xr:uid="{CBD1051F-829C-4BDF-A3D3-EB6A5E3429C1}"/>
    <cellStyle name="20% - Accent1 4 2 2 2 2 4 2 5" xfId="31869" xr:uid="{AD1D5304-AE0D-45BC-B9A4-0655FF19BC4B}"/>
    <cellStyle name="20% - Accent1 4 2 2 2 2 4 2 5 2" xfId="31870" xr:uid="{0A6CFD9C-19AE-4B2B-83F0-929F2ABCABBC}"/>
    <cellStyle name="20% - Accent1 4 2 2 2 2 4 2 5 2 2" xfId="31871" xr:uid="{E90CDD30-ECDA-460F-8D4E-1DA266BFCF05}"/>
    <cellStyle name="20% - Accent1 4 2 2 2 2 4 2 5 3" xfId="31872" xr:uid="{8A595F7E-1C7F-4C49-98D4-12ACBAB5CAFC}"/>
    <cellStyle name="20% - Accent1 4 2 2 2 2 4 2 6" xfId="31873" xr:uid="{A2449993-80A6-4132-9874-6C054892BD21}"/>
    <cellStyle name="20% - Accent1 4 2 2 2 2 4 2 6 2" xfId="31874" xr:uid="{09021DE7-46FA-4054-821E-60C617D171E6}"/>
    <cellStyle name="20% - Accent1 4 2 2 2 2 4 2 6 2 2" xfId="31875" xr:uid="{5823F354-F582-45DE-A957-67B0ED3AC15E}"/>
    <cellStyle name="20% - Accent1 4 2 2 2 2 4 2 6 3" xfId="31876" xr:uid="{6ABA15A2-2EC9-4B94-971A-95B96D111A76}"/>
    <cellStyle name="20% - Accent1 4 2 2 2 2 4 2 7" xfId="31877" xr:uid="{02403532-781D-41CD-B82B-39E0B3C229D2}"/>
    <cellStyle name="20% - Accent1 4 2 2 2 2 4 2 7 2" xfId="31878" xr:uid="{8E57E2B9-69C9-4DCB-A745-1AD2BC9FCD3E}"/>
    <cellStyle name="20% - Accent1 4 2 2 2 2 4 2 8" xfId="31879" xr:uid="{0C6B85CA-9ACD-41E6-A4E1-241E38154769}"/>
    <cellStyle name="20% - Accent1 4 2 2 2 2 4 2 8 2" xfId="31880" xr:uid="{C1800697-A65C-48F8-8C24-061D84427C6F}"/>
    <cellStyle name="20% - Accent1 4 2 2 2 2 4 2 9" xfId="31881" xr:uid="{BFB2A5D9-013B-4435-B551-5C4A4B1206BF}"/>
    <cellStyle name="20% - Accent1 4 2 2 2 2 4 3" xfId="31882" xr:uid="{8A0EE5BF-8F1E-46E8-A845-AB37F51ED046}"/>
    <cellStyle name="20% - Accent1 4 2 2 2 2 4 3 2" xfId="31883" xr:uid="{A830B9D4-6C13-4346-BEAC-D5CA792C7D86}"/>
    <cellStyle name="20% - Accent1 4 2 2 2 2 4 3 2 2" xfId="31884" xr:uid="{2AEC31A6-0010-4E58-B3D2-310D7A1AB24C}"/>
    <cellStyle name="20% - Accent1 4 2 2 2 2 4 3 2 2 2" xfId="31885" xr:uid="{22D409D3-ACA8-4B4C-BC44-EC60A53FD5AF}"/>
    <cellStyle name="20% - Accent1 4 2 2 2 2 4 3 2 2 2 2" xfId="31886" xr:uid="{0C2A03EF-089B-4D25-9EB7-ED4ABBE5E101}"/>
    <cellStyle name="20% - Accent1 4 2 2 2 2 4 3 2 2 3" xfId="31887" xr:uid="{737A5B02-EE32-4DE5-B9EF-496F7926C667}"/>
    <cellStyle name="20% - Accent1 4 2 2 2 2 4 3 2 3" xfId="31888" xr:uid="{148FE376-554C-4051-AEC5-CEB0876427A7}"/>
    <cellStyle name="20% - Accent1 4 2 2 2 2 4 3 2 3 2" xfId="31889" xr:uid="{C28AF4C7-96F6-4E75-8785-5D3CDF216613}"/>
    <cellStyle name="20% - Accent1 4 2 2 2 2 4 3 2 4" xfId="31890" xr:uid="{4BC62243-CE46-4D1C-BA19-DA6EB7595D18}"/>
    <cellStyle name="20% - Accent1 4 2 2 2 2 4 3 3" xfId="31891" xr:uid="{8CBF246D-0E1E-4D5E-AF42-5209DCC2F2BE}"/>
    <cellStyle name="20% - Accent1 4 2 2 2 2 4 3 3 2" xfId="31892" xr:uid="{15FAFA38-0911-4F91-82A8-AC2453D6A980}"/>
    <cellStyle name="20% - Accent1 4 2 2 2 2 4 3 3 2 2" xfId="31893" xr:uid="{FB10B667-4B4B-4F8D-AC38-C033BC78589D}"/>
    <cellStyle name="20% - Accent1 4 2 2 2 2 4 3 3 2 2 2" xfId="31894" xr:uid="{E026F72D-805A-49CF-A4AE-16C8068DB49C}"/>
    <cellStyle name="20% - Accent1 4 2 2 2 2 4 3 3 2 3" xfId="31895" xr:uid="{E4BF944C-9177-4A59-BFA5-8D79AEB4B747}"/>
    <cellStyle name="20% - Accent1 4 2 2 2 2 4 3 3 3" xfId="31896" xr:uid="{670241B8-A5CA-4BD7-B33E-FC533D2E3CA5}"/>
    <cellStyle name="20% - Accent1 4 2 2 2 2 4 3 3 3 2" xfId="31897" xr:uid="{081AE214-78B0-47A1-A16F-890CC7555DBB}"/>
    <cellStyle name="20% - Accent1 4 2 2 2 2 4 3 3 4" xfId="31898" xr:uid="{106FBC19-5A6B-4B77-8779-B03D2603A28A}"/>
    <cellStyle name="20% - Accent1 4 2 2 2 2 4 3 4" xfId="31899" xr:uid="{C6861854-5FC8-4EE3-99B3-53A0B5930C32}"/>
    <cellStyle name="20% - Accent1 4 2 2 2 2 4 3 4 2" xfId="31900" xr:uid="{683B10F8-8D2E-478F-BD1B-546DDF4796BD}"/>
    <cellStyle name="20% - Accent1 4 2 2 2 2 4 3 4 2 2" xfId="31901" xr:uid="{7110F0C9-9351-4C0C-A96A-1BA3AD77DEE1}"/>
    <cellStyle name="20% - Accent1 4 2 2 2 2 4 3 4 2 2 2" xfId="31902" xr:uid="{6D940EF2-9C14-4CE6-9515-A629A08031AC}"/>
    <cellStyle name="20% - Accent1 4 2 2 2 2 4 3 4 2 3" xfId="31903" xr:uid="{1BD1B4E1-80F1-44FF-B6BC-218DD477B3E2}"/>
    <cellStyle name="20% - Accent1 4 2 2 2 2 4 3 4 3" xfId="31904" xr:uid="{BCFBE25E-3F22-4B6A-BC2F-E26E2360A132}"/>
    <cellStyle name="20% - Accent1 4 2 2 2 2 4 3 4 3 2" xfId="31905" xr:uid="{3B9D0CB3-5D98-4714-857C-B0F6C77B785B}"/>
    <cellStyle name="20% - Accent1 4 2 2 2 2 4 3 4 4" xfId="31906" xr:uid="{D61DE99A-E027-417E-B2CA-CC4F2B7341AD}"/>
    <cellStyle name="20% - Accent1 4 2 2 2 2 4 3 5" xfId="31907" xr:uid="{5D6B2133-C173-4794-AF65-2A751BFB7F65}"/>
    <cellStyle name="20% - Accent1 4 2 2 2 2 4 3 5 2" xfId="31908" xr:uid="{8EBE54D2-844B-4B11-A2AB-14CC66F10CAC}"/>
    <cellStyle name="20% - Accent1 4 2 2 2 2 4 3 5 2 2" xfId="31909" xr:uid="{81368859-497E-43B2-9D61-76F5291D2AD3}"/>
    <cellStyle name="20% - Accent1 4 2 2 2 2 4 3 5 3" xfId="31910" xr:uid="{56C3CAE3-D007-447D-A192-E28A2A5FACD8}"/>
    <cellStyle name="20% - Accent1 4 2 2 2 2 4 3 6" xfId="31911" xr:uid="{4C643B07-86D9-4FE4-BBDC-53B475DBAF72}"/>
    <cellStyle name="20% - Accent1 4 2 2 2 2 4 3 6 2" xfId="31912" xr:uid="{050DF06E-9B97-47F9-B01D-7330D9F67321}"/>
    <cellStyle name="20% - Accent1 4 2 2 2 2 4 3 6 2 2" xfId="31913" xr:uid="{0DC5A6DC-DD14-4B3C-A7C6-21653527F1B8}"/>
    <cellStyle name="20% - Accent1 4 2 2 2 2 4 3 6 3" xfId="31914" xr:uid="{AB9A1821-75B3-4A5D-AF9D-B657DE15B396}"/>
    <cellStyle name="20% - Accent1 4 2 2 2 2 4 3 7" xfId="31915" xr:uid="{3D54FF5A-E21C-4517-883A-17EA4E0A702D}"/>
    <cellStyle name="20% - Accent1 4 2 2 2 2 4 3 7 2" xfId="31916" xr:uid="{0C6B17C1-176F-4C08-9797-AD80DBC6466B}"/>
    <cellStyle name="20% - Accent1 4 2 2 2 2 4 3 8" xfId="31917" xr:uid="{DDB43379-57A1-4ED6-B744-B45C6B4A9771}"/>
    <cellStyle name="20% - Accent1 4 2 2 2 2 4 3 8 2" xfId="31918" xr:uid="{A29D4C81-9F94-4BB0-A250-F23CB071E255}"/>
    <cellStyle name="20% - Accent1 4 2 2 2 2 4 3 9" xfId="31919" xr:uid="{0AABD35F-DE89-4380-8AF4-4C70EB787D69}"/>
    <cellStyle name="20% - Accent1 4 2 2 2 2 4 4" xfId="31920" xr:uid="{44213C24-31E3-48F6-A92D-017F4D891197}"/>
    <cellStyle name="20% - Accent1 4 2 2 2 2 4 4 2" xfId="31921" xr:uid="{6E5B016D-7319-4C06-AE4B-C1CC9252CC67}"/>
    <cellStyle name="20% - Accent1 4 2 2 2 2 4 4 2 2" xfId="31922" xr:uid="{9A15D761-F586-44C4-B4F1-782A83B20983}"/>
    <cellStyle name="20% - Accent1 4 2 2 2 2 4 4 2 2 2" xfId="31923" xr:uid="{F8015586-F7B1-4B37-A63C-A3056E602B0E}"/>
    <cellStyle name="20% - Accent1 4 2 2 2 2 4 4 2 3" xfId="31924" xr:uid="{CDA16516-93C5-4DDD-9A70-4B5AAD3618ED}"/>
    <cellStyle name="20% - Accent1 4 2 2 2 2 4 4 3" xfId="31925" xr:uid="{3EB54CE8-F305-4A64-8476-00C696BA6F78}"/>
    <cellStyle name="20% - Accent1 4 2 2 2 2 4 4 3 2" xfId="31926" xr:uid="{F9943CAC-0403-4B78-88E7-3475BA64C9DD}"/>
    <cellStyle name="20% - Accent1 4 2 2 2 2 4 4 4" xfId="31927" xr:uid="{831C52AF-7970-4A91-B5CF-0BCD2C7F7BC5}"/>
    <cellStyle name="20% - Accent1 4 2 2 2 2 4 5" xfId="31928" xr:uid="{219B5372-5F33-403D-9ECD-1E4C9090BBD4}"/>
    <cellStyle name="20% - Accent1 4 2 2 2 2 4 5 2" xfId="31929" xr:uid="{35AF1E6A-A1B5-471A-B8E0-60BBB6E19CA5}"/>
    <cellStyle name="20% - Accent1 4 2 2 2 2 4 5 2 2" xfId="31930" xr:uid="{D32C59DA-548E-4262-AF94-9231A65CDB32}"/>
    <cellStyle name="20% - Accent1 4 2 2 2 2 4 5 2 2 2" xfId="31931" xr:uid="{4C945A8C-DB7E-4D92-9B74-32591E8F6AA4}"/>
    <cellStyle name="20% - Accent1 4 2 2 2 2 4 5 2 3" xfId="31932" xr:uid="{5514E798-9A7F-4CC1-803E-2FB789629812}"/>
    <cellStyle name="20% - Accent1 4 2 2 2 2 4 5 3" xfId="31933" xr:uid="{E90F273F-75A3-4512-8271-AD7BB3E55560}"/>
    <cellStyle name="20% - Accent1 4 2 2 2 2 4 5 3 2" xfId="31934" xr:uid="{7C789A21-8228-438C-8A29-7F98E8A261CC}"/>
    <cellStyle name="20% - Accent1 4 2 2 2 2 4 5 4" xfId="31935" xr:uid="{3F255FE4-058E-4E0A-81CA-9CF6B8B061F0}"/>
    <cellStyle name="20% - Accent1 4 2 2 2 2 4 6" xfId="31936" xr:uid="{D26BB93C-E27C-4A11-914E-C555E2EAAA9B}"/>
    <cellStyle name="20% - Accent1 4 2 2 2 2 4 6 2" xfId="31937" xr:uid="{753F94F4-1F55-484E-99B9-EE09031AA677}"/>
    <cellStyle name="20% - Accent1 4 2 2 2 2 4 6 2 2" xfId="31938" xr:uid="{B3107775-55B5-4BC0-BAC9-FFF63356187C}"/>
    <cellStyle name="20% - Accent1 4 2 2 2 2 4 6 2 2 2" xfId="31939" xr:uid="{97990FC7-61DB-4A90-A312-1BE950E763DB}"/>
    <cellStyle name="20% - Accent1 4 2 2 2 2 4 6 2 3" xfId="31940" xr:uid="{89120393-93AA-459E-8FF2-80C24363C5B1}"/>
    <cellStyle name="20% - Accent1 4 2 2 2 2 4 6 3" xfId="31941" xr:uid="{547FA592-B81C-40F0-86EA-C3E0EDEF5EBB}"/>
    <cellStyle name="20% - Accent1 4 2 2 2 2 4 6 3 2" xfId="31942" xr:uid="{4C519061-FB95-4645-86F1-858A508D68EB}"/>
    <cellStyle name="20% - Accent1 4 2 2 2 2 4 6 4" xfId="31943" xr:uid="{C9479A6F-0698-413E-8297-70B4B64FCC56}"/>
    <cellStyle name="20% - Accent1 4 2 2 2 2 4 7" xfId="31944" xr:uid="{AC662B12-2E5A-44B3-AA9A-268C3FF586A7}"/>
    <cellStyle name="20% - Accent1 4 2 2 2 2 4 7 2" xfId="31945" xr:uid="{E2F92396-DC76-462C-BA1B-5A6D1972D858}"/>
    <cellStyle name="20% - Accent1 4 2 2 2 2 4 7 2 2" xfId="31946" xr:uid="{5CED334E-4C3F-49F0-9202-2158E5DCDD62}"/>
    <cellStyle name="20% - Accent1 4 2 2 2 2 4 7 3" xfId="31947" xr:uid="{C670DD85-F6E9-41B9-9E33-98858ECAEFBC}"/>
    <cellStyle name="20% - Accent1 4 2 2 2 2 4 8" xfId="31948" xr:uid="{F9011BCB-1B4B-406A-A349-25A1D19C12DD}"/>
    <cellStyle name="20% - Accent1 4 2 2 2 2 4 8 2" xfId="31949" xr:uid="{17ACF666-9453-4F1F-9A7E-ECBD8DE6BF8C}"/>
    <cellStyle name="20% - Accent1 4 2 2 2 2 4 8 2 2" xfId="31950" xr:uid="{B2F83D41-E2D3-44B9-B420-C9EC849B1B7C}"/>
    <cellStyle name="20% - Accent1 4 2 2 2 2 4 8 3" xfId="31951" xr:uid="{8D76D32C-1436-4122-BBAC-E37507781272}"/>
    <cellStyle name="20% - Accent1 4 2 2 2 2 4 9" xfId="31952" xr:uid="{C3A31D5D-877A-4885-956E-6E4AB9F799C0}"/>
    <cellStyle name="20% - Accent1 4 2 2 2 2 4 9 2" xfId="31953" xr:uid="{00DBE5D1-6B59-462D-8E16-44D6EDC2DE28}"/>
    <cellStyle name="20% - Accent1 4 2 2 2 2 5" xfId="31954" xr:uid="{5ABB7167-BD20-45A9-9877-C68A1926F816}"/>
    <cellStyle name="20% - Accent1 4 2 2 2 2 5 2" xfId="31955" xr:uid="{57D674A8-D77C-4892-A870-BC7DF08E5FE2}"/>
    <cellStyle name="20% - Accent1 4 2 2 2 2 5 2 2" xfId="31956" xr:uid="{04940D21-647F-456F-A836-FAD81D493258}"/>
    <cellStyle name="20% - Accent1 4 2 2 2 2 5 2 2 2" xfId="31957" xr:uid="{2F964654-FCE2-4EFD-9B9E-E8FEEBC2CAF9}"/>
    <cellStyle name="20% - Accent1 4 2 2 2 2 5 2 2 2 2" xfId="31958" xr:uid="{D31B2360-3DA9-4D4F-A2D1-048AB4473ED3}"/>
    <cellStyle name="20% - Accent1 4 2 2 2 2 5 2 2 3" xfId="31959" xr:uid="{7171410F-C676-4739-91AC-4A6EBF6AEF4C}"/>
    <cellStyle name="20% - Accent1 4 2 2 2 2 5 2 3" xfId="31960" xr:uid="{BBD7F4FD-D05A-4395-9357-A82B8E195316}"/>
    <cellStyle name="20% - Accent1 4 2 2 2 2 5 2 3 2" xfId="31961" xr:uid="{73CBD133-2108-44FA-B84B-12D605F0473C}"/>
    <cellStyle name="20% - Accent1 4 2 2 2 2 5 2 4" xfId="31962" xr:uid="{BF93715B-AD4D-4042-8487-84C46F51797E}"/>
    <cellStyle name="20% - Accent1 4 2 2 2 2 5 3" xfId="31963" xr:uid="{8A2D558C-AC72-4825-A238-9DF8DB365E9D}"/>
    <cellStyle name="20% - Accent1 4 2 2 2 2 5 3 2" xfId="31964" xr:uid="{33AF9580-8C4B-4527-A44C-93B919C5D1D2}"/>
    <cellStyle name="20% - Accent1 4 2 2 2 2 5 3 2 2" xfId="31965" xr:uid="{70F2CBD8-529C-4398-83D1-A5CCD8426670}"/>
    <cellStyle name="20% - Accent1 4 2 2 2 2 5 3 2 2 2" xfId="31966" xr:uid="{921C26DC-F117-42B6-A4A2-53FF72977C76}"/>
    <cellStyle name="20% - Accent1 4 2 2 2 2 5 3 2 3" xfId="31967" xr:uid="{1CAA5902-213E-46FD-8F4A-4DFE6338B226}"/>
    <cellStyle name="20% - Accent1 4 2 2 2 2 5 3 3" xfId="31968" xr:uid="{415034D9-5ECE-4918-AB23-4B77A41B4BD8}"/>
    <cellStyle name="20% - Accent1 4 2 2 2 2 5 3 3 2" xfId="31969" xr:uid="{199FEB7D-FDCE-45E6-A5DA-7C1799195714}"/>
    <cellStyle name="20% - Accent1 4 2 2 2 2 5 3 4" xfId="31970" xr:uid="{19DF76AC-D073-4503-9C01-B24CF98B02B4}"/>
    <cellStyle name="20% - Accent1 4 2 2 2 2 5 4" xfId="31971" xr:uid="{99C892DC-E2A4-45A7-9ECE-378295596864}"/>
    <cellStyle name="20% - Accent1 4 2 2 2 2 5 4 2" xfId="31972" xr:uid="{9259E127-A1FE-4240-8751-E17D37D6647A}"/>
    <cellStyle name="20% - Accent1 4 2 2 2 2 5 4 2 2" xfId="31973" xr:uid="{98A792DB-5DDE-4C04-89B7-999A3BDA3571}"/>
    <cellStyle name="20% - Accent1 4 2 2 2 2 5 4 2 2 2" xfId="31974" xr:uid="{5DC82E2C-7A1B-4580-B77E-70459C527C01}"/>
    <cellStyle name="20% - Accent1 4 2 2 2 2 5 4 2 3" xfId="31975" xr:uid="{0BD44937-2FB4-4769-AB3A-6A9075CDEEA5}"/>
    <cellStyle name="20% - Accent1 4 2 2 2 2 5 4 3" xfId="31976" xr:uid="{A6BD474E-2C92-4C73-9C77-40B99648F3E6}"/>
    <cellStyle name="20% - Accent1 4 2 2 2 2 5 4 3 2" xfId="31977" xr:uid="{998FDDFD-5E99-4DB8-8FDE-4B896E2D595A}"/>
    <cellStyle name="20% - Accent1 4 2 2 2 2 5 4 4" xfId="31978" xr:uid="{E3B13166-93C2-4B53-BF27-85F33045C4EF}"/>
    <cellStyle name="20% - Accent1 4 2 2 2 2 5 5" xfId="31979" xr:uid="{3FAFA443-1CD1-48FD-B175-B11A387AF83B}"/>
    <cellStyle name="20% - Accent1 4 2 2 2 2 5 5 2" xfId="31980" xr:uid="{6CFEF912-B9FE-4DD8-AB72-47A116D35848}"/>
    <cellStyle name="20% - Accent1 4 2 2 2 2 5 5 2 2" xfId="31981" xr:uid="{68A12DDE-B6EE-4890-88F4-3DDFB77E0463}"/>
    <cellStyle name="20% - Accent1 4 2 2 2 2 5 5 3" xfId="31982" xr:uid="{B6461F77-64ED-444A-AAB0-CF2AF5EF978A}"/>
    <cellStyle name="20% - Accent1 4 2 2 2 2 5 6" xfId="31983" xr:uid="{2DDE7C17-1F0E-469F-8CE1-BDB611927E61}"/>
    <cellStyle name="20% - Accent1 4 2 2 2 2 5 6 2" xfId="31984" xr:uid="{4C152BD9-791C-4487-BC24-7F89F5F6E4FA}"/>
    <cellStyle name="20% - Accent1 4 2 2 2 2 5 6 2 2" xfId="31985" xr:uid="{7D702C64-F6DB-4E89-95C1-0109BB4D132E}"/>
    <cellStyle name="20% - Accent1 4 2 2 2 2 5 6 3" xfId="31986" xr:uid="{5442B5E5-3F6B-4332-939A-41E28FFDFE8F}"/>
    <cellStyle name="20% - Accent1 4 2 2 2 2 5 7" xfId="31987" xr:uid="{A2634937-A75E-4947-844B-240A5FAEE83C}"/>
    <cellStyle name="20% - Accent1 4 2 2 2 2 5 7 2" xfId="31988" xr:uid="{2B94E1D3-D337-4CE7-9872-EBB4DCB96690}"/>
    <cellStyle name="20% - Accent1 4 2 2 2 2 5 8" xfId="31989" xr:uid="{95457A09-B67E-454E-A192-EA9655AE43AA}"/>
    <cellStyle name="20% - Accent1 4 2 2 2 2 5 8 2" xfId="31990" xr:uid="{B83A376C-CF90-417F-8260-1D8014712655}"/>
    <cellStyle name="20% - Accent1 4 2 2 2 2 5 9" xfId="31991" xr:uid="{BFD32E46-DE94-47FE-A6C0-0B45D91989C6}"/>
    <cellStyle name="20% - Accent1 4 2 2 2 2 6" xfId="31992" xr:uid="{9ADA2D7E-DBD7-4FEB-996F-6681E64AB13E}"/>
    <cellStyle name="20% - Accent1 4 2 2 2 2 6 2" xfId="31993" xr:uid="{6D0E9F25-2AFA-42D9-97CC-B78B417B96F9}"/>
    <cellStyle name="20% - Accent1 4 2 2 2 2 6 2 2" xfId="31994" xr:uid="{084919C2-450B-4B83-8478-690A3E03211F}"/>
    <cellStyle name="20% - Accent1 4 2 2 2 2 6 2 2 2" xfId="31995" xr:uid="{EF2B1103-C752-475B-AABF-3B6AA3549012}"/>
    <cellStyle name="20% - Accent1 4 2 2 2 2 6 2 2 2 2" xfId="31996" xr:uid="{6E60B5CD-A320-4EDD-ABDF-5B6ED1196841}"/>
    <cellStyle name="20% - Accent1 4 2 2 2 2 6 2 2 3" xfId="31997" xr:uid="{8B6A7F47-B4F7-4297-AA06-1C30B56EFA41}"/>
    <cellStyle name="20% - Accent1 4 2 2 2 2 6 2 3" xfId="31998" xr:uid="{EEE86700-15E6-4519-B1C1-1417B20E27F8}"/>
    <cellStyle name="20% - Accent1 4 2 2 2 2 6 2 3 2" xfId="31999" xr:uid="{A38BC542-25F0-4ED7-B7D6-0C69774DF01F}"/>
    <cellStyle name="20% - Accent1 4 2 2 2 2 6 2 4" xfId="32000" xr:uid="{5F940286-47ED-47EB-B6F3-FEFC4DA4162A}"/>
    <cellStyle name="20% - Accent1 4 2 2 2 2 6 3" xfId="32001" xr:uid="{1E00461B-C3B6-4DB0-A782-ADCDF5D0F337}"/>
    <cellStyle name="20% - Accent1 4 2 2 2 2 6 3 2" xfId="32002" xr:uid="{FEDAA417-C6B4-445E-B07F-572A6620BC72}"/>
    <cellStyle name="20% - Accent1 4 2 2 2 2 6 3 2 2" xfId="32003" xr:uid="{9CFAFD9D-EFEB-4F45-A8C7-C899705167F4}"/>
    <cellStyle name="20% - Accent1 4 2 2 2 2 6 3 2 2 2" xfId="32004" xr:uid="{AAB9C828-580B-4BF1-B030-60BF57D97DF4}"/>
    <cellStyle name="20% - Accent1 4 2 2 2 2 6 3 2 3" xfId="32005" xr:uid="{2983FA33-32BE-46A1-8F79-68BEBAB73BAF}"/>
    <cellStyle name="20% - Accent1 4 2 2 2 2 6 3 3" xfId="32006" xr:uid="{F1225FD1-51B3-4093-99F0-2B80B3E92DAF}"/>
    <cellStyle name="20% - Accent1 4 2 2 2 2 6 3 3 2" xfId="32007" xr:uid="{46B5260F-3C6E-4FC8-BA05-E8C708F15121}"/>
    <cellStyle name="20% - Accent1 4 2 2 2 2 6 3 4" xfId="32008" xr:uid="{148D5769-BC79-4EB2-8CD1-676955DF43AE}"/>
    <cellStyle name="20% - Accent1 4 2 2 2 2 6 4" xfId="32009" xr:uid="{CB0A2523-EAB2-4B8A-8F13-D5186A5312E7}"/>
    <cellStyle name="20% - Accent1 4 2 2 2 2 6 4 2" xfId="32010" xr:uid="{DC8DD5DD-B1EA-48E7-8326-F30D382EA042}"/>
    <cellStyle name="20% - Accent1 4 2 2 2 2 6 4 2 2" xfId="32011" xr:uid="{9B7E5F65-6C58-44F3-8D65-5FC84F5AE05E}"/>
    <cellStyle name="20% - Accent1 4 2 2 2 2 6 4 2 2 2" xfId="32012" xr:uid="{45912A44-04DC-422D-ACFB-B1D4889CD640}"/>
    <cellStyle name="20% - Accent1 4 2 2 2 2 6 4 2 3" xfId="32013" xr:uid="{AA3573A5-B6B0-439A-9EFA-8EE93DA3D449}"/>
    <cellStyle name="20% - Accent1 4 2 2 2 2 6 4 3" xfId="32014" xr:uid="{FA58ACA6-4BA6-44FE-81D3-7E184B38F9C0}"/>
    <cellStyle name="20% - Accent1 4 2 2 2 2 6 4 3 2" xfId="32015" xr:uid="{48600F3C-F903-4E1C-B92E-EC5D91CAC527}"/>
    <cellStyle name="20% - Accent1 4 2 2 2 2 6 4 4" xfId="32016" xr:uid="{FD5F1DD5-19B2-4427-9DC8-4E6E581571B2}"/>
    <cellStyle name="20% - Accent1 4 2 2 2 2 6 5" xfId="32017" xr:uid="{B1F4FB54-B429-4C21-999A-5B50B0431479}"/>
    <cellStyle name="20% - Accent1 4 2 2 2 2 6 5 2" xfId="32018" xr:uid="{FA5ADF4B-214A-4774-A59E-F387C4E8C31E}"/>
    <cellStyle name="20% - Accent1 4 2 2 2 2 6 5 2 2" xfId="32019" xr:uid="{7D787DAE-77DF-44C2-8EA3-0EEE8A956591}"/>
    <cellStyle name="20% - Accent1 4 2 2 2 2 6 5 3" xfId="32020" xr:uid="{5C6511D3-BF51-4F4C-B6FA-96E801BBF255}"/>
    <cellStyle name="20% - Accent1 4 2 2 2 2 6 6" xfId="32021" xr:uid="{C2D29E98-D3FD-4F2B-A483-A04A65D2721C}"/>
    <cellStyle name="20% - Accent1 4 2 2 2 2 6 6 2" xfId="32022" xr:uid="{40D210D6-AB27-42C1-84B7-EA6FDF9DE44B}"/>
    <cellStyle name="20% - Accent1 4 2 2 2 2 6 6 2 2" xfId="32023" xr:uid="{AC29DF9B-3915-4724-B1E9-1EAA06D0F74A}"/>
    <cellStyle name="20% - Accent1 4 2 2 2 2 6 6 3" xfId="32024" xr:uid="{A3A0392E-DD2D-4E73-8FF3-2E0991A7D858}"/>
    <cellStyle name="20% - Accent1 4 2 2 2 2 6 7" xfId="32025" xr:uid="{686A37FF-CA13-4C8E-A8A2-291834A1D5FD}"/>
    <cellStyle name="20% - Accent1 4 2 2 2 2 6 7 2" xfId="32026" xr:uid="{E2BA7986-E2A6-46F1-BFBF-DD78261F5805}"/>
    <cellStyle name="20% - Accent1 4 2 2 2 2 6 8" xfId="32027" xr:uid="{055507D8-2C08-4C12-8173-772CDD3872F5}"/>
    <cellStyle name="20% - Accent1 4 2 2 2 2 6 8 2" xfId="32028" xr:uid="{D21D1A35-CC31-4301-9E3E-44D16CD561EC}"/>
    <cellStyle name="20% - Accent1 4 2 2 2 2 6 9" xfId="32029" xr:uid="{702CB4B9-BF48-4EFB-8D83-42DCFCC8C597}"/>
    <cellStyle name="20% - Accent1 4 2 2 2 2 7" xfId="32030" xr:uid="{96C8E452-1C74-44BE-960F-AA5C1A62DAF3}"/>
    <cellStyle name="20% - Accent1 4 2 2 2 2 7 2" xfId="32031" xr:uid="{D5089DDE-C7F9-46A9-9AC9-7FFB59AAE07E}"/>
    <cellStyle name="20% - Accent1 4 2 2 2 2 7 2 2" xfId="32032" xr:uid="{C20624A8-13D8-462F-808F-386FBA63D7BF}"/>
    <cellStyle name="20% - Accent1 4 2 2 2 2 7 2 2 2" xfId="32033" xr:uid="{209CE232-B191-4616-8AB3-632A1BBCA734}"/>
    <cellStyle name="20% - Accent1 4 2 2 2 2 7 2 3" xfId="32034" xr:uid="{B0FFB6F9-7793-4CDC-81C8-3109CE933181}"/>
    <cellStyle name="20% - Accent1 4 2 2 2 2 7 3" xfId="32035" xr:uid="{822664E8-4019-40A3-A9FC-B7C5E8176001}"/>
    <cellStyle name="20% - Accent1 4 2 2 2 2 7 3 2" xfId="32036" xr:uid="{604E7C00-6F13-4C58-933B-6187D2813E10}"/>
    <cellStyle name="20% - Accent1 4 2 2 2 2 7 4" xfId="32037" xr:uid="{0A8FF44E-A223-414C-9CCA-BC245E8EEC53}"/>
    <cellStyle name="20% - Accent1 4 2 2 2 2 8" xfId="32038" xr:uid="{2E8EE802-B4E1-4F2D-8735-432DED490C68}"/>
    <cellStyle name="20% - Accent1 4 2 2 2 2 8 2" xfId="32039" xr:uid="{DA1D28CB-7DD8-4DC3-8098-6FA4CE585127}"/>
    <cellStyle name="20% - Accent1 4 2 2 2 2 8 2 2" xfId="32040" xr:uid="{073E7D88-6256-48F8-A8BC-2EEB78DA1517}"/>
    <cellStyle name="20% - Accent1 4 2 2 2 2 8 2 2 2" xfId="32041" xr:uid="{BFDFAC44-FFC2-4EA0-8899-A06FE020CDFE}"/>
    <cellStyle name="20% - Accent1 4 2 2 2 2 8 2 3" xfId="32042" xr:uid="{A2AE64BA-A46F-45CE-9EF8-9F45884635BF}"/>
    <cellStyle name="20% - Accent1 4 2 2 2 2 8 3" xfId="32043" xr:uid="{A9C02AD8-2501-4BD4-92BA-7F8C4D9A79F9}"/>
    <cellStyle name="20% - Accent1 4 2 2 2 2 8 3 2" xfId="32044" xr:uid="{7F62DE64-26C3-427D-977D-83F70A8A49FE}"/>
    <cellStyle name="20% - Accent1 4 2 2 2 2 8 4" xfId="32045" xr:uid="{CB6E0927-5F56-4CEF-86A5-A8E9B9DD09DB}"/>
    <cellStyle name="20% - Accent1 4 2 2 2 2 9" xfId="32046" xr:uid="{91BACD74-22BD-4895-B659-8E67BA202CBC}"/>
    <cellStyle name="20% - Accent1 4 2 2 2 2 9 2" xfId="32047" xr:uid="{4D0D35AB-6C87-4319-BDBB-DDDF7D24D352}"/>
    <cellStyle name="20% - Accent1 4 2 2 2 2 9 2 2" xfId="32048" xr:uid="{7F4BA9BD-8A4B-47B1-ACC1-BBB97480EEC4}"/>
    <cellStyle name="20% - Accent1 4 2 2 2 2 9 2 2 2" xfId="32049" xr:uid="{6ADDBE80-C038-4B28-A8F8-29BF7F1E5E54}"/>
    <cellStyle name="20% - Accent1 4 2 2 2 2 9 2 3" xfId="32050" xr:uid="{8998AFE4-CB9F-42BF-8ABE-7C3010A246F3}"/>
    <cellStyle name="20% - Accent1 4 2 2 2 2 9 3" xfId="32051" xr:uid="{7A82E7B9-B0D8-40E7-8530-1103D57E032F}"/>
    <cellStyle name="20% - Accent1 4 2 2 2 2 9 3 2" xfId="32052" xr:uid="{F25D5F81-557A-46B4-BD8F-5F7922A4A975}"/>
    <cellStyle name="20% - Accent1 4 2 2 2 2 9 4" xfId="32053" xr:uid="{AFD6DEE2-50D9-4D69-9480-30AE4058F4BC}"/>
    <cellStyle name="20% - Accent1 4 2 2 2 3" xfId="32054" xr:uid="{7B6713E0-FCC7-4183-A60F-0FC24D655C89}"/>
    <cellStyle name="20% - Accent1 4 2 2 2 3 10" xfId="32055" xr:uid="{31B419D3-7D1A-4991-AA34-61D931B55F52}"/>
    <cellStyle name="20% - Accent1 4 2 2 2 3 10 2" xfId="32056" xr:uid="{7DD74006-1340-4586-A017-DBD71A7801BE}"/>
    <cellStyle name="20% - Accent1 4 2 2 2 3 11" xfId="32057" xr:uid="{A4BF61F4-67F6-44C3-8F69-87BC86546739}"/>
    <cellStyle name="20% - Accent1 4 2 2 2 3 2" xfId="32058" xr:uid="{85247536-4CFB-4154-9DB6-3CE039921719}"/>
    <cellStyle name="20% - Accent1 4 2 2 2 3 2 2" xfId="32059" xr:uid="{59084062-2C4A-4576-ADB6-9C74DF60455C}"/>
    <cellStyle name="20% - Accent1 4 2 2 2 3 2 2 2" xfId="32060" xr:uid="{5CB56508-5265-4CA5-8609-3B1C38CD1A12}"/>
    <cellStyle name="20% - Accent1 4 2 2 2 3 2 2 2 2" xfId="32061" xr:uid="{18788241-F5A8-4E8B-A4B3-FC6E87D2C55C}"/>
    <cellStyle name="20% - Accent1 4 2 2 2 3 2 2 2 2 2" xfId="32062" xr:uid="{348DDE24-21F7-45AA-A8B5-D125C39BB01B}"/>
    <cellStyle name="20% - Accent1 4 2 2 2 3 2 2 2 3" xfId="32063" xr:uid="{656050C2-CA27-470B-95A4-72366445D144}"/>
    <cellStyle name="20% - Accent1 4 2 2 2 3 2 2 3" xfId="32064" xr:uid="{FBAC8483-E548-4C34-9C51-4CA87E6CF16D}"/>
    <cellStyle name="20% - Accent1 4 2 2 2 3 2 2 3 2" xfId="32065" xr:uid="{433A2447-5750-4D59-8C37-8B42CB92775D}"/>
    <cellStyle name="20% - Accent1 4 2 2 2 3 2 2 4" xfId="32066" xr:uid="{5F142943-8C00-4C88-9F2D-320BD2A8CB5E}"/>
    <cellStyle name="20% - Accent1 4 2 2 2 3 2 3" xfId="32067" xr:uid="{F17336AA-03A3-4367-8B83-37C3F2D75D10}"/>
    <cellStyle name="20% - Accent1 4 2 2 2 3 2 3 2" xfId="32068" xr:uid="{E0D54143-74DE-4B11-BA63-2123E95A4C27}"/>
    <cellStyle name="20% - Accent1 4 2 2 2 3 2 3 2 2" xfId="32069" xr:uid="{62DCBFD1-0EA1-447B-ABF4-950BA06C1906}"/>
    <cellStyle name="20% - Accent1 4 2 2 2 3 2 3 2 2 2" xfId="32070" xr:uid="{649E383F-ACF4-4611-ABD6-8B35E8207B60}"/>
    <cellStyle name="20% - Accent1 4 2 2 2 3 2 3 2 3" xfId="32071" xr:uid="{C48D544D-BCB1-4458-8BFE-B439688815D2}"/>
    <cellStyle name="20% - Accent1 4 2 2 2 3 2 3 3" xfId="32072" xr:uid="{A0D696F9-B10C-40AC-A64C-5964BDFA0170}"/>
    <cellStyle name="20% - Accent1 4 2 2 2 3 2 3 3 2" xfId="32073" xr:uid="{18BC9B63-6A66-4DF5-95D0-1A0E5A8AB554}"/>
    <cellStyle name="20% - Accent1 4 2 2 2 3 2 3 4" xfId="32074" xr:uid="{5FD7EF1A-B2FE-41F1-A01A-C2E392585605}"/>
    <cellStyle name="20% - Accent1 4 2 2 2 3 2 4" xfId="32075" xr:uid="{E55C1393-20B9-4230-8A68-412297C8E036}"/>
    <cellStyle name="20% - Accent1 4 2 2 2 3 2 4 2" xfId="32076" xr:uid="{157C55C0-E0BA-463E-9B36-E075E1EBFE73}"/>
    <cellStyle name="20% - Accent1 4 2 2 2 3 2 4 2 2" xfId="32077" xr:uid="{E0397D74-9EFA-4948-A060-CB9AFA2F14ED}"/>
    <cellStyle name="20% - Accent1 4 2 2 2 3 2 4 2 2 2" xfId="32078" xr:uid="{8DA9403F-157D-4DF3-B549-FFA6BBCD5F49}"/>
    <cellStyle name="20% - Accent1 4 2 2 2 3 2 4 2 3" xfId="32079" xr:uid="{4563AEA5-AB12-4084-8BB1-2A35FFB7DA64}"/>
    <cellStyle name="20% - Accent1 4 2 2 2 3 2 4 3" xfId="32080" xr:uid="{F548568C-AB99-43F1-B1D8-5B11B6037356}"/>
    <cellStyle name="20% - Accent1 4 2 2 2 3 2 4 3 2" xfId="32081" xr:uid="{CAD22FB0-B73A-4621-AD52-CF13CF5074E4}"/>
    <cellStyle name="20% - Accent1 4 2 2 2 3 2 4 4" xfId="32082" xr:uid="{7D5CA828-2D4E-4EFE-A737-77F06891D7DF}"/>
    <cellStyle name="20% - Accent1 4 2 2 2 3 2 5" xfId="32083" xr:uid="{D656BB7D-F8C9-43FE-88EE-EA487E6291EE}"/>
    <cellStyle name="20% - Accent1 4 2 2 2 3 2 5 2" xfId="32084" xr:uid="{CFFB8262-E4D9-47D2-97C9-275CEA3AB9AE}"/>
    <cellStyle name="20% - Accent1 4 2 2 2 3 2 5 2 2" xfId="32085" xr:uid="{344A4EA3-AE0C-4C0E-8E15-71EAD498968F}"/>
    <cellStyle name="20% - Accent1 4 2 2 2 3 2 5 3" xfId="32086" xr:uid="{14277677-BC34-417D-B4FD-D63269DD6359}"/>
    <cellStyle name="20% - Accent1 4 2 2 2 3 2 6" xfId="32087" xr:uid="{825C006A-89D2-4D57-9EA4-9A84B7722D37}"/>
    <cellStyle name="20% - Accent1 4 2 2 2 3 2 6 2" xfId="32088" xr:uid="{ACE4E7CC-76D1-4BB2-A4FB-61F2C61BF9DF}"/>
    <cellStyle name="20% - Accent1 4 2 2 2 3 2 6 2 2" xfId="32089" xr:uid="{4926A692-3A6B-494D-B16E-A94FCF631694}"/>
    <cellStyle name="20% - Accent1 4 2 2 2 3 2 6 3" xfId="32090" xr:uid="{1F6BAC79-C324-482A-90F8-FEE81E4A1DA8}"/>
    <cellStyle name="20% - Accent1 4 2 2 2 3 2 7" xfId="32091" xr:uid="{B2D139FC-F800-463F-BAEB-E0E4FE40D6A8}"/>
    <cellStyle name="20% - Accent1 4 2 2 2 3 2 7 2" xfId="32092" xr:uid="{86DA921F-D954-45FE-B1EC-9A1E0A453AB8}"/>
    <cellStyle name="20% - Accent1 4 2 2 2 3 2 8" xfId="32093" xr:uid="{5B659AE2-53EF-4CB1-AA5F-8FB36D919E89}"/>
    <cellStyle name="20% - Accent1 4 2 2 2 3 2 8 2" xfId="32094" xr:uid="{4B109AD8-DD34-4B8F-A3D3-37DA1E607F60}"/>
    <cellStyle name="20% - Accent1 4 2 2 2 3 2 9" xfId="32095" xr:uid="{7933F8D2-99C2-43D7-BE1E-618F5AA4873F}"/>
    <cellStyle name="20% - Accent1 4 2 2 2 3 3" xfId="32096" xr:uid="{B6F86422-CB61-4AC2-BB1C-923A73CA1B9E}"/>
    <cellStyle name="20% - Accent1 4 2 2 2 3 3 2" xfId="32097" xr:uid="{CBC62C7D-0A1D-489D-998C-EA73A053CD0E}"/>
    <cellStyle name="20% - Accent1 4 2 2 2 3 3 2 2" xfId="32098" xr:uid="{A9C732B2-747E-4C09-A5D2-F027B800F77F}"/>
    <cellStyle name="20% - Accent1 4 2 2 2 3 3 2 2 2" xfId="32099" xr:uid="{8D9C7ED0-F505-4A23-96B5-992E4CF674A6}"/>
    <cellStyle name="20% - Accent1 4 2 2 2 3 3 2 2 2 2" xfId="32100" xr:uid="{AFADC276-2FBC-440E-B2E8-473290133FFB}"/>
    <cellStyle name="20% - Accent1 4 2 2 2 3 3 2 2 3" xfId="32101" xr:uid="{E36BF828-15D2-40B8-A34C-D364FBDC4869}"/>
    <cellStyle name="20% - Accent1 4 2 2 2 3 3 2 3" xfId="32102" xr:uid="{97F78556-5E65-41F6-902D-A397437EC756}"/>
    <cellStyle name="20% - Accent1 4 2 2 2 3 3 2 3 2" xfId="32103" xr:uid="{55A48DE9-9E00-4469-AC16-5146B1C47493}"/>
    <cellStyle name="20% - Accent1 4 2 2 2 3 3 2 4" xfId="32104" xr:uid="{A5A99238-B215-46F8-8262-13D5EE413931}"/>
    <cellStyle name="20% - Accent1 4 2 2 2 3 3 3" xfId="32105" xr:uid="{2E68A999-3769-4CB7-A9C2-29A298C195EE}"/>
    <cellStyle name="20% - Accent1 4 2 2 2 3 3 3 2" xfId="32106" xr:uid="{8551C74C-C7AD-4269-A016-2BAB9B03F2B1}"/>
    <cellStyle name="20% - Accent1 4 2 2 2 3 3 3 2 2" xfId="32107" xr:uid="{E614978B-5902-4235-9230-B41BDD173A8C}"/>
    <cellStyle name="20% - Accent1 4 2 2 2 3 3 3 2 2 2" xfId="32108" xr:uid="{A82CBADA-1B2F-41C9-BA7D-06D75D94FB71}"/>
    <cellStyle name="20% - Accent1 4 2 2 2 3 3 3 2 3" xfId="32109" xr:uid="{A623E2DB-94CC-4F34-BAFC-4A1E2F61E093}"/>
    <cellStyle name="20% - Accent1 4 2 2 2 3 3 3 3" xfId="32110" xr:uid="{BF774015-CD86-4B53-A120-D70E8CE067D1}"/>
    <cellStyle name="20% - Accent1 4 2 2 2 3 3 3 3 2" xfId="32111" xr:uid="{59D12064-05AD-4467-A5BE-E21563334FF3}"/>
    <cellStyle name="20% - Accent1 4 2 2 2 3 3 3 4" xfId="32112" xr:uid="{87C643AC-BD9C-497E-9F42-EAA0AD656557}"/>
    <cellStyle name="20% - Accent1 4 2 2 2 3 3 4" xfId="32113" xr:uid="{8B9D9EFE-9FEA-4A5D-8ECF-F81132D46539}"/>
    <cellStyle name="20% - Accent1 4 2 2 2 3 3 4 2" xfId="32114" xr:uid="{4609A66A-4C9E-4FF1-A8FC-1993187F0506}"/>
    <cellStyle name="20% - Accent1 4 2 2 2 3 3 4 2 2" xfId="32115" xr:uid="{EC3A78A6-3BF4-40FB-A4E5-BAB304AF3B97}"/>
    <cellStyle name="20% - Accent1 4 2 2 2 3 3 4 2 2 2" xfId="32116" xr:uid="{983F7542-0699-44D0-9906-F5B78EF58E9D}"/>
    <cellStyle name="20% - Accent1 4 2 2 2 3 3 4 2 3" xfId="32117" xr:uid="{36505D65-C9D1-4E9D-AD68-5E84328838D3}"/>
    <cellStyle name="20% - Accent1 4 2 2 2 3 3 4 3" xfId="32118" xr:uid="{2018760E-37DD-4BB4-88F3-106111A47078}"/>
    <cellStyle name="20% - Accent1 4 2 2 2 3 3 4 3 2" xfId="32119" xr:uid="{B402299F-6F3B-4F91-98AE-763478B69C2F}"/>
    <cellStyle name="20% - Accent1 4 2 2 2 3 3 4 4" xfId="32120" xr:uid="{F9903913-A55C-4F41-B408-0404E6CEC283}"/>
    <cellStyle name="20% - Accent1 4 2 2 2 3 3 5" xfId="32121" xr:uid="{0F35AC51-BD28-44BD-98B2-E523695F3F46}"/>
    <cellStyle name="20% - Accent1 4 2 2 2 3 3 5 2" xfId="32122" xr:uid="{FA1274D1-4A73-4686-A272-32489615764B}"/>
    <cellStyle name="20% - Accent1 4 2 2 2 3 3 5 2 2" xfId="32123" xr:uid="{5C48E911-1E6B-4377-AB9C-06A469A58AA1}"/>
    <cellStyle name="20% - Accent1 4 2 2 2 3 3 5 3" xfId="32124" xr:uid="{6AE19908-D42E-4496-9DD2-7112BA406DB9}"/>
    <cellStyle name="20% - Accent1 4 2 2 2 3 3 6" xfId="32125" xr:uid="{D2D41855-3F5F-4723-A6E2-96EFBC5A6463}"/>
    <cellStyle name="20% - Accent1 4 2 2 2 3 3 6 2" xfId="32126" xr:uid="{D23A92B3-F78D-455B-8D31-0B85E46E94B0}"/>
    <cellStyle name="20% - Accent1 4 2 2 2 3 3 6 2 2" xfId="32127" xr:uid="{6007D398-0A3A-461A-8453-134AFAC8C113}"/>
    <cellStyle name="20% - Accent1 4 2 2 2 3 3 6 3" xfId="32128" xr:uid="{3EC0410A-4910-4F01-A328-7E2D22EC621D}"/>
    <cellStyle name="20% - Accent1 4 2 2 2 3 3 7" xfId="32129" xr:uid="{F4055963-AB05-483B-8A1F-57E072651112}"/>
    <cellStyle name="20% - Accent1 4 2 2 2 3 3 7 2" xfId="32130" xr:uid="{705A7F48-6E36-45EF-B095-CB8042679CA8}"/>
    <cellStyle name="20% - Accent1 4 2 2 2 3 3 8" xfId="32131" xr:uid="{CC8AF6A5-6303-4305-A01B-3BFF856542C4}"/>
    <cellStyle name="20% - Accent1 4 2 2 2 3 3 8 2" xfId="32132" xr:uid="{55E4E7DD-87DC-40D6-8F9F-CDE5903737D3}"/>
    <cellStyle name="20% - Accent1 4 2 2 2 3 3 9" xfId="32133" xr:uid="{F3F865B0-B5EB-447A-AD4D-7A3DC2B7E0B1}"/>
    <cellStyle name="20% - Accent1 4 2 2 2 3 4" xfId="32134" xr:uid="{4F013FAE-240B-4CED-9F63-88BF8DE39CF4}"/>
    <cellStyle name="20% - Accent1 4 2 2 2 3 4 2" xfId="32135" xr:uid="{46CD22AB-0F17-4445-B950-9D2E3E05B9F1}"/>
    <cellStyle name="20% - Accent1 4 2 2 2 3 4 2 2" xfId="32136" xr:uid="{5F1D09AC-7CA7-491F-B21F-C5F233F3C2A0}"/>
    <cellStyle name="20% - Accent1 4 2 2 2 3 4 2 2 2" xfId="32137" xr:uid="{D16D8DC9-9346-48C6-80B2-A21594EA798F}"/>
    <cellStyle name="20% - Accent1 4 2 2 2 3 4 2 3" xfId="32138" xr:uid="{E9AEA95F-97E9-419C-8C3C-2C0BEEC1E9BF}"/>
    <cellStyle name="20% - Accent1 4 2 2 2 3 4 3" xfId="32139" xr:uid="{49AF836D-053E-4B40-BF82-F43404CFD4DD}"/>
    <cellStyle name="20% - Accent1 4 2 2 2 3 4 3 2" xfId="32140" xr:uid="{6A07952A-8C20-442E-B26F-8D202AFAE6CB}"/>
    <cellStyle name="20% - Accent1 4 2 2 2 3 4 4" xfId="32141" xr:uid="{4B0DF2E8-4240-4814-87C2-B6326698E43E}"/>
    <cellStyle name="20% - Accent1 4 2 2 2 3 5" xfId="32142" xr:uid="{A1A12785-52AB-4605-ABC3-A2533E7E5EE3}"/>
    <cellStyle name="20% - Accent1 4 2 2 2 3 5 2" xfId="32143" xr:uid="{36BFD635-4F15-44EA-9478-5F44C10A7748}"/>
    <cellStyle name="20% - Accent1 4 2 2 2 3 5 2 2" xfId="32144" xr:uid="{B4FDFEB4-3C0C-42A5-B381-B63CE5D25AAF}"/>
    <cellStyle name="20% - Accent1 4 2 2 2 3 5 2 2 2" xfId="32145" xr:uid="{30517DD3-74FF-4AB3-9345-9983758AF37A}"/>
    <cellStyle name="20% - Accent1 4 2 2 2 3 5 2 3" xfId="32146" xr:uid="{93A29259-194D-4597-B220-7D81D08F9A77}"/>
    <cellStyle name="20% - Accent1 4 2 2 2 3 5 3" xfId="32147" xr:uid="{9E207D2B-7A95-4106-AE4E-A51770370BD8}"/>
    <cellStyle name="20% - Accent1 4 2 2 2 3 5 3 2" xfId="32148" xr:uid="{02CFD2F5-8EA3-4B9D-BE47-703B76C2653A}"/>
    <cellStyle name="20% - Accent1 4 2 2 2 3 5 4" xfId="32149" xr:uid="{83DF7FDC-1F7B-410C-A464-B8A9DAD46F99}"/>
    <cellStyle name="20% - Accent1 4 2 2 2 3 6" xfId="32150" xr:uid="{F13E6D61-A3D1-49A0-9245-EFEABC7883FC}"/>
    <cellStyle name="20% - Accent1 4 2 2 2 3 6 2" xfId="32151" xr:uid="{2482E8FD-E6E0-4656-A611-7251C02F2BBD}"/>
    <cellStyle name="20% - Accent1 4 2 2 2 3 6 2 2" xfId="32152" xr:uid="{9EA0B93D-124F-4CEA-A28A-441631F19774}"/>
    <cellStyle name="20% - Accent1 4 2 2 2 3 6 2 2 2" xfId="32153" xr:uid="{062AC40F-A48B-495C-87A2-C9DB323F3F0F}"/>
    <cellStyle name="20% - Accent1 4 2 2 2 3 6 2 3" xfId="32154" xr:uid="{CC5278A6-5E98-4B89-A536-6C0A14BCD2FE}"/>
    <cellStyle name="20% - Accent1 4 2 2 2 3 6 3" xfId="32155" xr:uid="{D3F41F76-7EA6-42F2-90D4-67811C1D3B97}"/>
    <cellStyle name="20% - Accent1 4 2 2 2 3 6 3 2" xfId="32156" xr:uid="{A6A3A95C-194C-467C-87F8-614F95306431}"/>
    <cellStyle name="20% - Accent1 4 2 2 2 3 6 4" xfId="32157" xr:uid="{678B0FAC-3C00-41DD-9936-60349ED1C01F}"/>
    <cellStyle name="20% - Accent1 4 2 2 2 3 7" xfId="32158" xr:uid="{C424071A-00DD-4D6A-8B45-1DCC499010B4}"/>
    <cellStyle name="20% - Accent1 4 2 2 2 3 7 2" xfId="32159" xr:uid="{9481DC7D-4D3B-4088-8171-EC72614C914A}"/>
    <cellStyle name="20% - Accent1 4 2 2 2 3 7 2 2" xfId="32160" xr:uid="{55533FA4-2B09-4C9F-89C6-A44296BED14D}"/>
    <cellStyle name="20% - Accent1 4 2 2 2 3 7 3" xfId="32161" xr:uid="{DB55BC0E-BB91-4E42-BC89-D1E1BEFAA890}"/>
    <cellStyle name="20% - Accent1 4 2 2 2 3 8" xfId="32162" xr:uid="{17233C67-CD7C-4898-A8DA-C2540398C89A}"/>
    <cellStyle name="20% - Accent1 4 2 2 2 3 8 2" xfId="32163" xr:uid="{832940D9-A017-4E41-8B16-1599FA7F3F52}"/>
    <cellStyle name="20% - Accent1 4 2 2 2 3 8 2 2" xfId="32164" xr:uid="{F2030E03-5074-443D-96CD-782ADBBB0932}"/>
    <cellStyle name="20% - Accent1 4 2 2 2 3 8 3" xfId="32165" xr:uid="{34DC58F6-C605-4717-BBD5-36011A7D2979}"/>
    <cellStyle name="20% - Accent1 4 2 2 2 3 9" xfId="32166" xr:uid="{5E2726A8-692F-4C1B-B987-813AFD426A40}"/>
    <cellStyle name="20% - Accent1 4 2 2 2 3 9 2" xfId="32167" xr:uid="{9D13E5B9-DFF0-4F4F-8572-9CA8F7CF47B2}"/>
    <cellStyle name="20% - Accent1 4 2 2 2 4" xfId="32168" xr:uid="{8E5F5B87-0918-4F90-AC9C-B1DF648395A6}"/>
    <cellStyle name="20% - Accent1 4 2 2 2 4 10" xfId="32169" xr:uid="{41116D73-EF02-4349-BD25-DB494FF514B4}"/>
    <cellStyle name="20% - Accent1 4 2 2 2 4 10 2" xfId="32170" xr:uid="{59A73F9E-F973-4FAF-A5E3-3233D820277A}"/>
    <cellStyle name="20% - Accent1 4 2 2 2 4 11" xfId="32171" xr:uid="{C97A9616-6464-4034-9DA5-687B0CD80344}"/>
    <cellStyle name="20% - Accent1 4 2 2 2 4 2" xfId="32172" xr:uid="{5A442E64-05A2-408A-9D17-FE35584BC714}"/>
    <cellStyle name="20% - Accent1 4 2 2 2 4 2 2" xfId="32173" xr:uid="{D090DDC1-04FF-41F7-8727-9062DC94AE04}"/>
    <cellStyle name="20% - Accent1 4 2 2 2 4 2 2 2" xfId="32174" xr:uid="{2870F5D5-7B25-4BE9-948D-7930CF1176E5}"/>
    <cellStyle name="20% - Accent1 4 2 2 2 4 2 2 2 2" xfId="32175" xr:uid="{F2A5CB83-1758-46D3-AACB-B41716D599BA}"/>
    <cellStyle name="20% - Accent1 4 2 2 2 4 2 2 2 2 2" xfId="32176" xr:uid="{C28B968F-DA4A-4D34-89A8-0E431160F2AD}"/>
    <cellStyle name="20% - Accent1 4 2 2 2 4 2 2 2 3" xfId="32177" xr:uid="{7AE6B79A-1DA2-4533-A919-42CF723D70FF}"/>
    <cellStyle name="20% - Accent1 4 2 2 2 4 2 2 3" xfId="32178" xr:uid="{5E9D9BCD-1D47-4A99-BEEE-18279CF9A272}"/>
    <cellStyle name="20% - Accent1 4 2 2 2 4 2 2 3 2" xfId="32179" xr:uid="{90E6F4AE-6DF5-4666-A0CA-99F8BBEDFD19}"/>
    <cellStyle name="20% - Accent1 4 2 2 2 4 2 2 4" xfId="32180" xr:uid="{3C0BECBB-0B4B-4CE0-ADE6-52114F0638A3}"/>
    <cellStyle name="20% - Accent1 4 2 2 2 4 2 3" xfId="32181" xr:uid="{8BDE619B-5009-42CF-B892-9C112DEC46D6}"/>
    <cellStyle name="20% - Accent1 4 2 2 2 4 2 3 2" xfId="32182" xr:uid="{DCCE18F8-367B-4458-B504-9C1DA4643E9F}"/>
    <cellStyle name="20% - Accent1 4 2 2 2 4 2 3 2 2" xfId="32183" xr:uid="{D56244D4-F43E-4607-AA07-F339D1909949}"/>
    <cellStyle name="20% - Accent1 4 2 2 2 4 2 3 2 2 2" xfId="32184" xr:uid="{DA695EA2-9D41-4590-AB63-70AC788C3170}"/>
    <cellStyle name="20% - Accent1 4 2 2 2 4 2 3 2 3" xfId="32185" xr:uid="{B5FF8B41-5139-45A7-91C7-3FFAECF66002}"/>
    <cellStyle name="20% - Accent1 4 2 2 2 4 2 3 3" xfId="32186" xr:uid="{6EB54601-9B93-4D7B-BD30-50B01ED1957E}"/>
    <cellStyle name="20% - Accent1 4 2 2 2 4 2 3 3 2" xfId="32187" xr:uid="{B6BE4D98-EA07-46BD-B7A1-CE49E614E4DF}"/>
    <cellStyle name="20% - Accent1 4 2 2 2 4 2 3 4" xfId="32188" xr:uid="{90CC653B-D085-4C9D-AA16-363857F14851}"/>
    <cellStyle name="20% - Accent1 4 2 2 2 4 2 4" xfId="32189" xr:uid="{2BFB14A1-3133-40F3-BAF2-8FF363B46C24}"/>
    <cellStyle name="20% - Accent1 4 2 2 2 4 2 4 2" xfId="32190" xr:uid="{4FD9CE29-5634-4DE4-A9B6-65E9288149AB}"/>
    <cellStyle name="20% - Accent1 4 2 2 2 4 2 4 2 2" xfId="32191" xr:uid="{D5410252-6CDE-4BE2-8FA5-41F818D10B38}"/>
    <cellStyle name="20% - Accent1 4 2 2 2 4 2 4 2 2 2" xfId="32192" xr:uid="{7D0891D1-E6CC-410F-996F-F7DB335808BF}"/>
    <cellStyle name="20% - Accent1 4 2 2 2 4 2 4 2 3" xfId="32193" xr:uid="{EE2BFBE1-E855-4ABF-B50F-CBA755D6656F}"/>
    <cellStyle name="20% - Accent1 4 2 2 2 4 2 4 3" xfId="32194" xr:uid="{AE9F55AF-9116-47F0-BA02-FBE5FF768012}"/>
    <cellStyle name="20% - Accent1 4 2 2 2 4 2 4 3 2" xfId="32195" xr:uid="{0448D0F0-8FA1-4021-B532-AC0B514B80CA}"/>
    <cellStyle name="20% - Accent1 4 2 2 2 4 2 4 4" xfId="32196" xr:uid="{27332AF1-FFF7-4451-9DCD-CD29910AC4D0}"/>
    <cellStyle name="20% - Accent1 4 2 2 2 4 2 5" xfId="32197" xr:uid="{2BEFEE22-749C-4E21-A964-61B2B3400093}"/>
    <cellStyle name="20% - Accent1 4 2 2 2 4 2 5 2" xfId="32198" xr:uid="{F67037FE-269D-4DEE-BCE3-FF1081AB313C}"/>
    <cellStyle name="20% - Accent1 4 2 2 2 4 2 5 2 2" xfId="32199" xr:uid="{34CA62BA-9E36-4D8E-ABA9-C82F51620CC9}"/>
    <cellStyle name="20% - Accent1 4 2 2 2 4 2 5 3" xfId="32200" xr:uid="{3207C0C3-1AB1-4B19-AF45-E4145B42EB6E}"/>
    <cellStyle name="20% - Accent1 4 2 2 2 4 2 6" xfId="32201" xr:uid="{744B68E6-0FC8-4585-A684-3DE56135C59B}"/>
    <cellStyle name="20% - Accent1 4 2 2 2 4 2 6 2" xfId="32202" xr:uid="{6CD9D6C5-3ECD-43D7-B4DC-08F4A4A3EB78}"/>
    <cellStyle name="20% - Accent1 4 2 2 2 4 2 6 2 2" xfId="32203" xr:uid="{A2EEBB2C-66EC-48A9-A5E5-806EEBCAF5A3}"/>
    <cellStyle name="20% - Accent1 4 2 2 2 4 2 6 3" xfId="32204" xr:uid="{F4B6D9DB-D67A-4707-B6B1-5ACAA6491355}"/>
    <cellStyle name="20% - Accent1 4 2 2 2 4 2 7" xfId="32205" xr:uid="{24E8ABC2-55D6-43D4-B153-4C15ABADB23B}"/>
    <cellStyle name="20% - Accent1 4 2 2 2 4 2 7 2" xfId="32206" xr:uid="{5DFC6A04-736E-42F3-B3C7-53EED487497A}"/>
    <cellStyle name="20% - Accent1 4 2 2 2 4 2 8" xfId="32207" xr:uid="{BE46172A-C3DA-4204-BE8F-786767C88ABB}"/>
    <cellStyle name="20% - Accent1 4 2 2 2 4 2 8 2" xfId="32208" xr:uid="{54B42120-4180-4BC5-BFC5-668408FF5E5F}"/>
    <cellStyle name="20% - Accent1 4 2 2 2 4 2 9" xfId="32209" xr:uid="{8923EF17-EABB-4F61-B16E-6DF372626B81}"/>
    <cellStyle name="20% - Accent1 4 2 2 2 4 3" xfId="32210" xr:uid="{C03EC18C-39AE-4928-8EE2-219E236EF152}"/>
    <cellStyle name="20% - Accent1 4 2 2 2 4 3 2" xfId="32211" xr:uid="{C36BE218-9E98-4D09-828F-2C845B49FBBD}"/>
    <cellStyle name="20% - Accent1 4 2 2 2 4 3 2 2" xfId="32212" xr:uid="{F1D20736-AAF5-43E2-BAC3-BD88CDA65A91}"/>
    <cellStyle name="20% - Accent1 4 2 2 2 4 3 2 2 2" xfId="32213" xr:uid="{305B5580-5B68-4421-AF05-2CAB23097177}"/>
    <cellStyle name="20% - Accent1 4 2 2 2 4 3 2 2 2 2" xfId="32214" xr:uid="{F982CF30-8F08-4FDD-8156-15F9EBFE4AB1}"/>
    <cellStyle name="20% - Accent1 4 2 2 2 4 3 2 2 3" xfId="32215" xr:uid="{9E240A1B-EBAA-474E-B66B-A7331A9CAC21}"/>
    <cellStyle name="20% - Accent1 4 2 2 2 4 3 2 3" xfId="32216" xr:uid="{8C823AEC-4CEF-4CEF-8790-DA33A5B37956}"/>
    <cellStyle name="20% - Accent1 4 2 2 2 4 3 2 3 2" xfId="32217" xr:uid="{106DB851-51D4-41B6-AF2E-36EC104CC852}"/>
    <cellStyle name="20% - Accent1 4 2 2 2 4 3 2 4" xfId="32218" xr:uid="{D9A229C3-B122-4B61-A35E-433B996AD19B}"/>
    <cellStyle name="20% - Accent1 4 2 2 2 4 3 3" xfId="32219" xr:uid="{D41B58B1-4ADE-472D-A57B-F709995CA97E}"/>
    <cellStyle name="20% - Accent1 4 2 2 2 4 3 3 2" xfId="32220" xr:uid="{603F0289-50EB-49FE-B191-F5835D1C0F08}"/>
    <cellStyle name="20% - Accent1 4 2 2 2 4 3 3 2 2" xfId="32221" xr:uid="{BCE49B3C-864B-47DE-A209-AFD45F5CE80F}"/>
    <cellStyle name="20% - Accent1 4 2 2 2 4 3 3 2 2 2" xfId="32222" xr:uid="{0145D8A1-4E4D-4B1E-8922-921A524F468F}"/>
    <cellStyle name="20% - Accent1 4 2 2 2 4 3 3 2 3" xfId="32223" xr:uid="{AAED8984-609A-46B5-A0A5-AEB3F49BB917}"/>
    <cellStyle name="20% - Accent1 4 2 2 2 4 3 3 3" xfId="32224" xr:uid="{55527CED-7B18-4E92-BFE6-939DD2836AE9}"/>
    <cellStyle name="20% - Accent1 4 2 2 2 4 3 3 3 2" xfId="32225" xr:uid="{7F834530-D9AD-4374-8259-77DC900B09A7}"/>
    <cellStyle name="20% - Accent1 4 2 2 2 4 3 3 4" xfId="32226" xr:uid="{73CC7AC5-7020-44F6-9E78-90126C38D314}"/>
    <cellStyle name="20% - Accent1 4 2 2 2 4 3 4" xfId="32227" xr:uid="{D73B0230-4F75-476D-BC6B-D3C3C10F948A}"/>
    <cellStyle name="20% - Accent1 4 2 2 2 4 3 4 2" xfId="32228" xr:uid="{8CBC17CB-F401-4546-BD1A-E7820B0C2215}"/>
    <cellStyle name="20% - Accent1 4 2 2 2 4 3 4 2 2" xfId="32229" xr:uid="{18DE9F44-624F-4EAB-9DC1-14E84BA9E132}"/>
    <cellStyle name="20% - Accent1 4 2 2 2 4 3 4 2 2 2" xfId="32230" xr:uid="{C8D61F8E-52FB-437B-B4E5-B8C27BBDD85A}"/>
    <cellStyle name="20% - Accent1 4 2 2 2 4 3 4 2 3" xfId="32231" xr:uid="{CE8B84C7-470A-48A1-A87D-AC4CEEFDD55E}"/>
    <cellStyle name="20% - Accent1 4 2 2 2 4 3 4 3" xfId="32232" xr:uid="{F996749A-AC26-4AA2-9B31-7AE881DE3533}"/>
    <cellStyle name="20% - Accent1 4 2 2 2 4 3 4 3 2" xfId="32233" xr:uid="{62ABB77D-D02E-497D-90C7-E81B7BAAF6C8}"/>
    <cellStyle name="20% - Accent1 4 2 2 2 4 3 4 4" xfId="32234" xr:uid="{B47C09FB-5562-472F-88CE-6854E9742526}"/>
    <cellStyle name="20% - Accent1 4 2 2 2 4 3 5" xfId="32235" xr:uid="{E6626A1F-3FAB-4B21-AC0D-E813D061E4C6}"/>
    <cellStyle name="20% - Accent1 4 2 2 2 4 3 5 2" xfId="32236" xr:uid="{F56CC0EB-B695-4E9F-8EF0-6363B8968177}"/>
    <cellStyle name="20% - Accent1 4 2 2 2 4 3 5 2 2" xfId="32237" xr:uid="{1B538D6D-7DEE-4B7E-A098-8CFB60647F30}"/>
    <cellStyle name="20% - Accent1 4 2 2 2 4 3 5 3" xfId="32238" xr:uid="{4738DCFF-2DC1-4322-BB6B-AC0BFD666F5D}"/>
    <cellStyle name="20% - Accent1 4 2 2 2 4 3 6" xfId="32239" xr:uid="{B2A116BD-29FA-4E1C-95C0-C34D636E9B1D}"/>
    <cellStyle name="20% - Accent1 4 2 2 2 4 3 6 2" xfId="32240" xr:uid="{AE4FF4E7-AD53-4431-B22E-96AA9EAB0B56}"/>
    <cellStyle name="20% - Accent1 4 2 2 2 4 3 6 2 2" xfId="32241" xr:uid="{A21C0CDE-1103-4F60-A51C-26279946772F}"/>
    <cellStyle name="20% - Accent1 4 2 2 2 4 3 6 3" xfId="32242" xr:uid="{7E30AE4D-A4FA-43B9-8F51-CFE55FD3D3B2}"/>
    <cellStyle name="20% - Accent1 4 2 2 2 4 3 7" xfId="32243" xr:uid="{C98C2822-3115-4587-A77E-556B4383E226}"/>
    <cellStyle name="20% - Accent1 4 2 2 2 4 3 7 2" xfId="32244" xr:uid="{D550F471-ABFB-4320-B47E-82E4B7033006}"/>
    <cellStyle name="20% - Accent1 4 2 2 2 4 3 8" xfId="32245" xr:uid="{9A9CE873-434E-4EB1-902F-395574309EF0}"/>
    <cellStyle name="20% - Accent1 4 2 2 2 4 3 8 2" xfId="32246" xr:uid="{BE8E9DB4-1070-4522-94A2-C9F4C9E33173}"/>
    <cellStyle name="20% - Accent1 4 2 2 2 4 3 9" xfId="32247" xr:uid="{F71A1F41-CB84-4F4A-9BE0-15ADB4611425}"/>
    <cellStyle name="20% - Accent1 4 2 2 2 4 4" xfId="32248" xr:uid="{7D0C28EC-DAE1-47BE-A9A7-CE96499875DE}"/>
    <cellStyle name="20% - Accent1 4 2 2 2 4 4 2" xfId="32249" xr:uid="{8D30624F-40BD-443E-A4B4-F992A2EC00D3}"/>
    <cellStyle name="20% - Accent1 4 2 2 2 4 4 2 2" xfId="32250" xr:uid="{5BCB689D-30DB-44F8-9A80-65A4A85106BD}"/>
    <cellStyle name="20% - Accent1 4 2 2 2 4 4 2 2 2" xfId="32251" xr:uid="{AF070C96-63CB-4A0F-B574-2828BF14C0D4}"/>
    <cellStyle name="20% - Accent1 4 2 2 2 4 4 2 3" xfId="32252" xr:uid="{EDCCEDDC-5A0B-45A2-A894-10144A5D2062}"/>
    <cellStyle name="20% - Accent1 4 2 2 2 4 4 3" xfId="32253" xr:uid="{E1162CC2-B25E-496B-AA4D-61DB349D7B00}"/>
    <cellStyle name="20% - Accent1 4 2 2 2 4 4 3 2" xfId="32254" xr:uid="{0713F309-EBB8-439F-9BEE-FCAE51C1FD29}"/>
    <cellStyle name="20% - Accent1 4 2 2 2 4 4 4" xfId="32255" xr:uid="{33474BA5-45BA-4DFB-AC93-5DE521E0B3F0}"/>
    <cellStyle name="20% - Accent1 4 2 2 2 4 5" xfId="32256" xr:uid="{1DD0D676-2AD9-4C70-A01B-9E59EFB53908}"/>
    <cellStyle name="20% - Accent1 4 2 2 2 4 5 2" xfId="32257" xr:uid="{D817D710-6C6F-4A3A-8272-7163FE18D6DC}"/>
    <cellStyle name="20% - Accent1 4 2 2 2 4 5 2 2" xfId="32258" xr:uid="{24DD89D6-FEA9-430C-92BA-BF00C1553E89}"/>
    <cellStyle name="20% - Accent1 4 2 2 2 4 5 2 2 2" xfId="32259" xr:uid="{D6AFF421-D5C7-4E31-8AC5-F0CD5FB475D5}"/>
    <cellStyle name="20% - Accent1 4 2 2 2 4 5 2 3" xfId="32260" xr:uid="{64A2936E-18E1-4AE8-A1E8-7F33B4C0D243}"/>
    <cellStyle name="20% - Accent1 4 2 2 2 4 5 3" xfId="32261" xr:uid="{23AB29E7-315D-4E9D-A42E-1E8047F6E346}"/>
    <cellStyle name="20% - Accent1 4 2 2 2 4 5 3 2" xfId="32262" xr:uid="{DD68A623-23D7-4F0D-828C-1423E9857C63}"/>
    <cellStyle name="20% - Accent1 4 2 2 2 4 5 4" xfId="32263" xr:uid="{F4BB4506-A690-48A9-9D5D-6D475CA073E0}"/>
    <cellStyle name="20% - Accent1 4 2 2 2 4 6" xfId="32264" xr:uid="{C15B757D-2C70-45FC-8E0F-D7E28FB16212}"/>
    <cellStyle name="20% - Accent1 4 2 2 2 4 6 2" xfId="32265" xr:uid="{3E591679-9AF6-4433-B546-546387508AEF}"/>
    <cellStyle name="20% - Accent1 4 2 2 2 4 6 2 2" xfId="32266" xr:uid="{19A3ACAB-2749-498C-A141-7C896BDFA355}"/>
    <cellStyle name="20% - Accent1 4 2 2 2 4 6 2 2 2" xfId="32267" xr:uid="{B2391F22-81CC-473D-B884-F34569ACDC56}"/>
    <cellStyle name="20% - Accent1 4 2 2 2 4 6 2 3" xfId="32268" xr:uid="{C959056F-7E9E-43D6-B732-6F9F3812091E}"/>
    <cellStyle name="20% - Accent1 4 2 2 2 4 6 3" xfId="32269" xr:uid="{BEA12C33-34EC-4F19-B447-EE3FE3363E3F}"/>
    <cellStyle name="20% - Accent1 4 2 2 2 4 6 3 2" xfId="32270" xr:uid="{F5268062-DD7F-46B2-BCB5-C1D5260AFB1B}"/>
    <cellStyle name="20% - Accent1 4 2 2 2 4 6 4" xfId="32271" xr:uid="{776D7189-9438-46FE-8FA0-FFFB3C173D09}"/>
    <cellStyle name="20% - Accent1 4 2 2 2 4 7" xfId="32272" xr:uid="{BAF04248-BE21-4767-9A71-FE15C2EBFF82}"/>
    <cellStyle name="20% - Accent1 4 2 2 2 4 7 2" xfId="32273" xr:uid="{2DE09D44-DCD3-4D36-A841-C65D7F3784E7}"/>
    <cellStyle name="20% - Accent1 4 2 2 2 4 7 2 2" xfId="32274" xr:uid="{A5FE0CA0-8366-4FA3-900E-84D5E3F23F7C}"/>
    <cellStyle name="20% - Accent1 4 2 2 2 4 7 3" xfId="32275" xr:uid="{A0B31958-0347-4853-AA56-80D28ECC11B3}"/>
    <cellStyle name="20% - Accent1 4 2 2 2 4 8" xfId="32276" xr:uid="{9C9308CB-394E-4A65-BC22-EBFB89215DBC}"/>
    <cellStyle name="20% - Accent1 4 2 2 2 4 8 2" xfId="32277" xr:uid="{31BE95F2-2E44-429D-9672-8DCA63BD0AB6}"/>
    <cellStyle name="20% - Accent1 4 2 2 2 4 8 2 2" xfId="32278" xr:uid="{192DA650-9109-4D3B-83A3-CFB45D77C033}"/>
    <cellStyle name="20% - Accent1 4 2 2 2 4 8 3" xfId="32279" xr:uid="{E2D980C8-DC71-42D5-901E-8338BFCB5026}"/>
    <cellStyle name="20% - Accent1 4 2 2 2 4 9" xfId="32280" xr:uid="{C6A748AE-0F4F-4F89-B8FF-7C0B28A4095A}"/>
    <cellStyle name="20% - Accent1 4 2 2 2 4 9 2" xfId="32281" xr:uid="{CC00ECB5-185C-45A8-A454-AF53256B9348}"/>
    <cellStyle name="20% - Accent1 4 2 2 2 5" xfId="32282" xr:uid="{C9491779-EE5B-4B71-AD45-7FD941AAD017}"/>
    <cellStyle name="20% - Accent1 4 2 2 2 5 10" xfId="32283" xr:uid="{72448A36-12C8-4944-BD93-363D5ACA3826}"/>
    <cellStyle name="20% - Accent1 4 2 2 2 5 10 2" xfId="32284" xr:uid="{A65BA5E1-B57B-4169-B809-3F11BB6552D4}"/>
    <cellStyle name="20% - Accent1 4 2 2 2 5 11" xfId="32285" xr:uid="{37DCA93D-258D-4252-9FD2-027994CA140C}"/>
    <cellStyle name="20% - Accent1 4 2 2 2 5 2" xfId="32286" xr:uid="{4D2C4339-03D5-4B48-9643-1D1D67DA662C}"/>
    <cellStyle name="20% - Accent1 4 2 2 2 5 2 2" xfId="32287" xr:uid="{22A1A9CE-8177-43B8-8618-8F38A4482C00}"/>
    <cellStyle name="20% - Accent1 4 2 2 2 5 2 2 2" xfId="32288" xr:uid="{356A3049-2B51-42D9-935F-C03E753862C5}"/>
    <cellStyle name="20% - Accent1 4 2 2 2 5 2 2 2 2" xfId="32289" xr:uid="{5C38010A-D4BE-49C0-A867-7944307C2D0A}"/>
    <cellStyle name="20% - Accent1 4 2 2 2 5 2 2 2 2 2" xfId="32290" xr:uid="{4EB65020-277F-4210-9D4F-AB8B13D332C1}"/>
    <cellStyle name="20% - Accent1 4 2 2 2 5 2 2 2 3" xfId="32291" xr:uid="{43811D82-4886-4EA2-B74A-346C29D5257B}"/>
    <cellStyle name="20% - Accent1 4 2 2 2 5 2 2 3" xfId="32292" xr:uid="{94157D84-9E2D-494F-8175-8524CB71BB9E}"/>
    <cellStyle name="20% - Accent1 4 2 2 2 5 2 2 3 2" xfId="32293" xr:uid="{64D1C3F1-8E83-4D48-8F74-BB6155814665}"/>
    <cellStyle name="20% - Accent1 4 2 2 2 5 2 2 4" xfId="32294" xr:uid="{96A0826E-D0D8-4724-BEA8-6A7442567A2C}"/>
    <cellStyle name="20% - Accent1 4 2 2 2 5 2 3" xfId="32295" xr:uid="{4C733178-66EB-4CC1-B63F-BF8871D9033A}"/>
    <cellStyle name="20% - Accent1 4 2 2 2 5 2 3 2" xfId="32296" xr:uid="{212665CC-5CB6-46C6-BE89-18C63D151A8A}"/>
    <cellStyle name="20% - Accent1 4 2 2 2 5 2 3 2 2" xfId="32297" xr:uid="{5CC22DDA-4C7D-4FC4-8563-2B316789C009}"/>
    <cellStyle name="20% - Accent1 4 2 2 2 5 2 3 2 2 2" xfId="32298" xr:uid="{6F0A19A5-8D7C-415F-AF54-F159F4DCF1F1}"/>
    <cellStyle name="20% - Accent1 4 2 2 2 5 2 3 2 3" xfId="32299" xr:uid="{3FDF595E-6F80-432A-A8A6-773E270A4253}"/>
    <cellStyle name="20% - Accent1 4 2 2 2 5 2 3 3" xfId="32300" xr:uid="{4CD319CC-1791-4C8D-8542-1A9DB589585D}"/>
    <cellStyle name="20% - Accent1 4 2 2 2 5 2 3 3 2" xfId="32301" xr:uid="{DD815196-2CF2-47F2-8F77-358268C05F17}"/>
    <cellStyle name="20% - Accent1 4 2 2 2 5 2 3 4" xfId="32302" xr:uid="{2E217946-4B0B-4FC2-89B0-32AB68DAB330}"/>
    <cellStyle name="20% - Accent1 4 2 2 2 5 2 4" xfId="32303" xr:uid="{1D3D55A5-BDF9-4F83-B985-7BFA4F3BC951}"/>
    <cellStyle name="20% - Accent1 4 2 2 2 5 2 4 2" xfId="32304" xr:uid="{22ECE811-8DB1-4FBC-B29A-4E72287F7717}"/>
    <cellStyle name="20% - Accent1 4 2 2 2 5 2 4 2 2" xfId="32305" xr:uid="{67C8C00B-AF95-4697-A409-028236870358}"/>
    <cellStyle name="20% - Accent1 4 2 2 2 5 2 4 2 2 2" xfId="32306" xr:uid="{01ACB591-77C2-4710-8433-2550CF1453A1}"/>
    <cellStyle name="20% - Accent1 4 2 2 2 5 2 4 2 3" xfId="32307" xr:uid="{632EF2E0-6AC6-4775-9F0F-A60CAF482EBF}"/>
    <cellStyle name="20% - Accent1 4 2 2 2 5 2 4 3" xfId="32308" xr:uid="{3B15DAD3-0F34-4ABC-B825-2C5BFDBB9B28}"/>
    <cellStyle name="20% - Accent1 4 2 2 2 5 2 4 3 2" xfId="32309" xr:uid="{63510399-C381-41C3-B3C2-DDAA55569860}"/>
    <cellStyle name="20% - Accent1 4 2 2 2 5 2 4 4" xfId="32310" xr:uid="{327B2E36-B17E-4255-8815-FDAFF3D8CF16}"/>
    <cellStyle name="20% - Accent1 4 2 2 2 5 2 5" xfId="32311" xr:uid="{30717321-51AD-4AF3-8ACD-9A91D7BBF7BD}"/>
    <cellStyle name="20% - Accent1 4 2 2 2 5 2 5 2" xfId="32312" xr:uid="{4BD53E07-D3B1-4FAC-803B-A8D600EF6407}"/>
    <cellStyle name="20% - Accent1 4 2 2 2 5 2 5 2 2" xfId="32313" xr:uid="{37A63D18-60BE-4709-979D-D819C659AC1A}"/>
    <cellStyle name="20% - Accent1 4 2 2 2 5 2 5 3" xfId="32314" xr:uid="{B2ED4C2E-DD5C-4A0D-82E3-4FC2005FB0F7}"/>
    <cellStyle name="20% - Accent1 4 2 2 2 5 2 6" xfId="32315" xr:uid="{3A8DD17C-C844-4B26-9F89-4E8F4EB1C2E0}"/>
    <cellStyle name="20% - Accent1 4 2 2 2 5 2 6 2" xfId="32316" xr:uid="{9628215A-FFC7-47E6-A90A-3A60981FCA15}"/>
    <cellStyle name="20% - Accent1 4 2 2 2 5 2 6 2 2" xfId="32317" xr:uid="{43B75BA7-CAC5-435B-90A2-C4871961A01B}"/>
    <cellStyle name="20% - Accent1 4 2 2 2 5 2 6 3" xfId="32318" xr:uid="{30697818-D835-4223-BFF7-B0D9EB88A961}"/>
    <cellStyle name="20% - Accent1 4 2 2 2 5 2 7" xfId="32319" xr:uid="{DD7D9386-6567-4922-BB42-5C59D77B6549}"/>
    <cellStyle name="20% - Accent1 4 2 2 2 5 2 7 2" xfId="32320" xr:uid="{56A63B91-8CF9-47EF-B11B-36C59005F315}"/>
    <cellStyle name="20% - Accent1 4 2 2 2 5 2 8" xfId="32321" xr:uid="{28D3C54A-4525-4399-BD16-6ACF09B01D73}"/>
    <cellStyle name="20% - Accent1 4 2 2 2 5 2 8 2" xfId="32322" xr:uid="{EE05C3E7-D672-4F5B-B813-DCC4705434CB}"/>
    <cellStyle name="20% - Accent1 4 2 2 2 5 2 9" xfId="32323" xr:uid="{045EF47F-C267-4751-AF69-DD48155AB8E1}"/>
    <cellStyle name="20% - Accent1 4 2 2 2 5 3" xfId="32324" xr:uid="{9E354795-569C-46B3-83E8-5CF06AD78CF9}"/>
    <cellStyle name="20% - Accent1 4 2 2 2 5 3 2" xfId="32325" xr:uid="{9C8FB49D-0506-498C-BC06-A460784B49DF}"/>
    <cellStyle name="20% - Accent1 4 2 2 2 5 3 2 2" xfId="32326" xr:uid="{9F2B5FA3-EF76-4ADF-BCD8-0FF5531529D7}"/>
    <cellStyle name="20% - Accent1 4 2 2 2 5 3 2 2 2" xfId="32327" xr:uid="{69F90389-AC74-457F-8AA5-BD962DABF2DB}"/>
    <cellStyle name="20% - Accent1 4 2 2 2 5 3 2 2 2 2" xfId="32328" xr:uid="{334179BA-590F-4C0F-AC15-0FACFC1F7F21}"/>
    <cellStyle name="20% - Accent1 4 2 2 2 5 3 2 2 3" xfId="32329" xr:uid="{CD0D0023-4338-4481-9F4B-D192E58C807C}"/>
    <cellStyle name="20% - Accent1 4 2 2 2 5 3 2 3" xfId="32330" xr:uid="{B1E5F88C-0BCA-46A6-A8AA-D12ED7748362}"/>
    <cellStyle name="20% - Accent1 4 2 2 2 5 3 2 3 2" xfId="32331" xr:uid="{0CB736BF-F43B-4054-9B84-93AFD6E370BE}"/>
    <cellStyle name="20% - Accent1 4 2 2 2 5 3 2 4" xfId="32332" xr:uid="{F0964E1A-5265-4E0B-A242-889C122F857F}"/>
    <cellStyle name="20% - Accent1 4 2 2 2 5 3 3" xfId="32333" xr:uid="{26DBB17D-0DD6-4AD9-92E9-9DD3A13B25D9}"/>
    <cellStyle name="20% - Accent1 4 2 2 2 5 3 3 2" xfId="32334" xr:uid="{9247CF62-C2C4-455E-A333-BB69BEF54F93}"/>
    <cellStyle name="20% - Accent1 4 2 2 2 5 3 3 2 2" xfId="32335" xr:uid="{9727042A-0842-4A2A-B65F-822BEE775FF2}"/>
    <cellStyle name="20% - Accent1 4 2 2 2 5 3 3 2 2 2" xfId="32336" xr:uid="{2871974E-94F4-4D93-A3B6-03FE225F341D}"/>
    <cellStyle name="20% - Accent1 4 2 2 2 5 3 3 2 3" xfId="32337" xr:uid="{24B6C3C4-02CD-4EB5-9D51-14C3AD422FD9}"/>
    <cellStyle name="20% - Accent1 4 2 2 2 5 3 3 3" xfId="32338" xr:uid="{B4E13C5C-F469-4DA8-828C-14F97F6C2000}"/>
    <cellStyle name="20% - Accent1 4 2 2 2 5 3 3 3 2" xfId="32339" xr:uid="{3960C261-2483-450E-AAE9-27C560E31C50}"/>
    <cellStyle name="20% - Accent1 4 2 2 2 5 3 3 4" xfId="32340" xr:uid="{4B53573B-3C03-4BBF-9D8B-E557A01DE503}"/>
    <cellStyle name="20% - Accent1 4 2 2 2 5 3 4" xfId="32341" xr:uid="{729B8646-13BD-4B8C-9B1A-D29D580ED4FB}"/>
    <cellStyle name="20% - Accent1 4 2 2 2 5 3 4 2" xfId="32342" xr:uid="{583AF120-69E2-4263-A342-E16C137B25FC}"/>
    <cellStyle name="20% - Accent1 4 2 2 2 5 3 4 2 2" xfId="32343" xr:uid="{1E9C4858-5ACB-492B-B1AE-22759EC1F2D8}"/>
    <cellStyle name="20% - Accent1 4 2 2 2 5 3 4 2 2 2" xfId="32344" xr:uid="{87AF4456-2121-4573-9DD8-41A49763B1E3}"/>
    <cellStyle name="20% - Accent1 4 2 2 2 5 3 4 2 3" xfId="32345" xr:uid="{750F0D29-6D26-4629-895A-48313F859CE1}"/>
    <cellStyle name="20% - Accent1 4 2 2 2 5 3 4 3" xfId="32346" xr:uid="{CAD3007B-38E0-4F56-99BC-69DEDBB6576D}"/>
    <cellStyle name="20% - Accent1 4 2 2 2 5 3 4 3 2" xfId="32347" xr:uid="{27AC3921-B335-40A0-BB3F-86D4B9F53B1F}"/>
    <cellStyle name="20% - Accent1 4 2 2 2 5 3 4 4" xfId="32348" xr:uid="{CD4EA48F-9F56-4924-BEFA-063468F63049}"/>
    <cellStyle name="20% - Accent1 4 2 2 2 5 3 5" xfId="32349" xr:uid="{BEBE345C-7EE4-4495-A4D3-289CEF4FC8B1}"/>
    <cellStyle name="20% - Accent1 4 2 2 2 5 3 5 2" xfId="32350" xr:uid="{67DE5C3E-0FA8-424D-9AFB-F5181E915ACB}"/>
    <cellStyle name="20% - Accent1 4 2 2 2 5 3 5 2 2" xfId="32351" xr:uid="{709E3078-01A1-477E-B84B-C205E906B805}"/>
    <cellStyle name="20% - Accent1 4 2 2 2 5 3 5 3" xfId="32352" xr:uid="{B84203E6-688E-45CF-8E41-AF01A4BB5536}"/>
    <cellStyle name="20% - Accent1 4 2 2 2 5 3 6" xfId="32353" xr:uid="{7C34E38E-C59A-470C-B6CF-A6D7D9BE1F56}"/>
    <cellStyle name="20% - Accent1 4 2 2 2 5 3 6 2" xfId="32354" xr:uid="{6459CF16-2F11-409F-A38F-65F291C6686D}"/>
    <cellStyle name="20% - Accent1 4 2 2 2 5 3 6 2 2" xfId="32355" xr:uid="{294F4EC6-D0C7-4BCD-BD92-EFEC12A7F306}"/>
    <cellStyle name="20% - Accent1 4 2 2 2 5 3 6 3" xfId="32356" xr:uid="{AC56488C-6A39-4DC9-B76F-7A8A78AF054C}"/>
    <cellStyle name="20% - Accent1 4 2 2 2 5 3 7" xfId="32357" xr:uid="{C8FFF7E3-FEDA-4D74-A22F-1A86CB0A9034}"/>
    <cellStyle name="20% - Accent1 4 2 2 2 5 3 7 2" xfId="32358" xr:uid="{4C5F7F77-545C-48F4-B627-C13D00811EA8}"/>
    <cellStyle name="20% - Accent1 4 2 2 2 5 3 8" xfId="32359" xr:uid="{3E9AE63F-9593-4AB3-BF5F-E2E656019E03}"/>
    <cellStyle name="20% - Accent1 4 2 2 2 5 3 8 2" xfId="32360" xr:uid="{A0A97521-0C3E-482B-B754-C7C21B0591EC}"/>
    <cellStyle name="20% - Accent1 4 2 2 2 5 3 9" xfId="32361" xr:uid="{F48AAB60-81A0-471A-981F-E473B8CF785B}"/>
    <cellStyle name="20% - Accent1 4 2 2 2 5 4" xfId="32362" xr:uid="{AA49783A-B33D-4A0D-8D1F-23A2E09514B7}"/>
    <cellStyle name="20% - Accent1 4 2 2 2 5 4 2" xfId="32363" xr:uid="{7A1104BC-8757-4A2B-A512-996EFE0780F1}"/>
    <cellStyle name="20% - Accent1 4 2 2 2 5 4 2 2" xfId="32364" xr:uid="{F14A77F9-4BA5-4475-B77B-8CF988FD1EA3}"/>
    <cellStyle name="20% - Accent1 4 2 2 2 5 4 2 2 2" xfId="32365" xr:uid="{9038BA73-2936-4487-AE50-99719D483058}"/>
    <cellStyle name="20% - Accent1 4 2 2 2 5 4 2 3" xfId="32366" xr:uid="{041E97E9-3E5E-4803-A3F3-65C61C5C2C06}"/>
    <cellStyle name="20% - Accent1 4 2 2 2 5 4 3" xfId="32367" xr:uid="{3D8D44FF-1F63-4458-BE7F-600902DE4ECC}"/>
    <cellStyle name="20% - Accent1 4 2 2 2 5 4 3 2" xfId="32368" xr:uid="{BD4E4450-A5CB-4F8E-AD91-952EE8B06BDA}"/>
    <cellStyle name="20% - Accent1 4 2 2 2 5 4 4" xfId="32369" xr:uid="{23E3BBDB-E038-4C6F-B403-20C6B7E8BCD1}"/>
    <cellStyle name="20% - Accent1 4 2 2 2 5 5" xfId="32370" xr:uid="{1C42A60B-E00F-4DE1-A1CF-98914A2DA5CA}"/>
    <cellStyle name="20% - Accent1 4 2 2 2 5 5 2" xfId="32371" xr:uid="{06741F22-46AC-4437-B088-189A55C661DA}"/>
    <cellStyle name="20% - Accent1 4 2 2 2 5 5 2 2" xfId="32372" xr:uid="{64E56946-1D0D-42E6-A493-C2BCD9BF353A}"/>
    <cellStyle name="20% - Accent1 4 2 2 2 5 5 2 2 2" xfId="32373" xr:uid="{1554B4BD-10B8-4B8C-9F8B-832633D8839D}"/>
    <cellStyle name="20% - Accent1 4 2 2 2 5 5 2 3" xfId="32374" xr:uid="{99399631-0A29-4520-87BF-4BFE75E27181}"/>
    <cellStyle name="20% - Accent1 4 2 2 2 5 5 3" xfId="32375" xr:uid="{E4D2639A-8260-4A94-869F-B6283C315FB7}"/>
    <cellStyle name="20% - Accent1 4 2 2 2 5 5 3 2" xfId="32376" xr:uid="{490C47D9-2224-4F32-ADA0-0BC0C3158C33}"/>
    <cellStyle name="20% - Accent1 4 2 2 2 5 5 4" xfId="32377" xr:uid="{479FEFCF-7BAF-4974-BD22-B9DDFA0976F2}"/>
    <cellStyle name="20% - Accent1 4 2 2 2 5 6" xfId="32378" xr:uid="{1062658A-FB07-4053-BBC2-2E6DBD758F17}"/>
    <cellStyle name="20% - Accent1 4 2 2 2 5 6 2" xfId="32379" xr:uid="{5CF7F7F4-F097-44D6-92ED-AE86D8387D27}"/>
    <cellStyle name="20% - Accent1 4 2 2 2 5 6 2 2" xfId="32380" xr:uid="{EBB8B54F-39FF-44A8-9493-3E366E27C327}"/>
    <cellStyle name="20% - Accent1 4 2 2 2 5 6 2 2 2" xfId="32381" xr:uid="{8819DD27-CDDB-494C-A515-40D7D0C8472C}"/>
    <cellStyle name="20% - Accent1 4 2 2 2 5 6 2 3" xfId="32382" xr:uid="{9CFC136E-C616-4F64-B0CC-21667245270F}"/>
    <cellStyle name="20% - Accent1 4 2 2 2 5 6 3" xfId="32383" xr:uid="{D4D73FAF-AE34-4D20-A5CA-A7E638BEB691}"/>
    <cellStyle name="20% - Accent1 4 2 2 2 5 6 3 2" xfId="32384" xr:uid="{BCBF16E8-FA94-4F1B-BE9C-F7795D30D105}"/>
    <cellStyle name="20% - Accent1 4 2 2 2 5 6 4" xfId="32385" xr:uid="{BF4B2758-A2CC-4831-A923-3541EA814720}"/>
    <cellStyle name="20% - Accent1 4 2 2 2 5 7" xfId="32386" xr:uid="{3E45AD71-DE4A-474D-B5B4-600229A30863}"/>
    <cellStyle name="20% - Accent1 4 2 2 2 5 7 2" xfId="32387" xr:uid="{C923DBBC-D22D-44CC-9F16-12A3A36F0EBB}"/>
    <cellStyle name="20% - Accent1 4 2 2 2 5 7 2 2" xfId="32388" xr:uid="{38F8AF74-470B-45FE-8B69-35C12EEF4940}"/>
    <cellStyle name="20% - Accent1 4 2 2 2 5 7 3" xfId="32389" xr:uid="{FEF26F39-5FC7-441E-80B2-C4D28BE3DB29}"/>
    <cellStyle name="20% - Accent1 4 2 2 2 5 8" xfId="32390" xr:uid="{1DE090A4-CE09-4405-8064-913428916D82}"/>
    <cellStyle name="20% - Accent1 4 2 2 2 5 8 2" xfId="32391" xr:uid="{BF5A25C1-22E0-4379-9185-67B35A060C1A}"/>
    <cellStyle name="20% - Accent1 4 2 2 2 5 8 2 2" xfId="32392" xr:uid="{3EACE612-DEBC-48A3-8512-46B4561ECD7A}"/>
    <cellStyle name="20% - Accent1 4 2 2 2 5 8 3" xfId="32393" xr:uid="{13226C76-43B9-4EF1-AD26-B083F5494971}"/>
    <cellStyle name="20% - Accent1 4 2 2 2 5 9" xfId="32394" xr:uid="{47661DBB-DCF4-4F10-BDF1-0AC5915C9807}"/>
    <cellStyle name="20% - Accent1 4 2 2 2 5 9 2" xfId="32395" xr:uid="{739D66AA-A1EB-4462-AF5D-57A0FDAAB1C5}"/>
    <cellStyle name="20% - Accent1 4 2 2 2 6" xfId="32396" xr:uid="{CEA6807E-5A14-43BC-8259-FC6C113F6E87}"/>
    <cellStyle name="20% - Accent1 4 2 2 2 6 2" xfId="32397" xr:uid="{B48803B0-907C-4FBC-B759-00099DFEFCB1}"/>
    <cellStyle name="20% - Accent1 4 2 2 2 6 2 2" xfId="32398" xr:uid="{1236EB12-3E7C-4B3D-AD32-0C6771C9E683}"/>
    <cellStyle name="20% - Accent1 4 2 2 2 6 2 2 2" xfId="32399" xr:uid="{98840C80-C6AB-4766-A1ED-057E95A7FC77}"/>
    <cellStyle name="20% - Accent1 4 2 2 2 6 2 2 2 2" xfId="32400" xr:uid="{7AFE78FC-156D-4663-BC24-9A779EA25ACD}"/>
    <cellStyle name="20% - Accent1 4 2 2 2 6 2 2 3" xfId="32401" xr:uid="{95EAAD9B-134D-4ADE-B19B-5AFCF2CBFFC9}"/>
    <cellStyle name="20% - Accent1 4 2 2 2 6 2 3" xfId="32402" xr:uid="{2EE06D04-356B-43D7-AA03-C2487BCEFF5E}"/>
    <cellStyle name="20% - Accent1 4 2 2 2 6 2 3 2" xfId="32403" xr:uid="{9B038675-9DAE-417F-8662-4F2DD8124F57}"/>
    <cellStyle name="20% - Accent1 4 2 2 2 6 2 4" xfId="32404" xr:uid="{0293B646-0700-44CE-BFA4-99F40F01779B}"/>
    <cellStyle name="20% - Accent1 4 2 2 2 6 3" xfId="32405" xr:uid="{F845B9CF-9998-4BCA-8503-2C5365C0DB17}"/>
    <cellStyle name="20% - Accent1 4 2 2 2 6 3 2" xfId="32406" xr:uid="{CA9355FB-B499-4F24-91FB-C8839CC10249}"/>
    <cellStyle name="20% - Accent1 4 2 2 2 6 3 2 2" xfId="32407" xr:uid="{5FE3B5CF-79DD-4965-AAC0-D499295E4973}"/>
    <cellStyle name="20% - Accent1 4 2 2 2 6 3 2 2 2" xfId="32408" xr:uid="{408455D6-5707-4A05-9CFA-23FB33F64E1B}"/>
    <cellStyle name="20% - Accent1 4 2 2 2 6 3 2 3" xfId="32409" xr:uid="{E33AC3E9-2705-4943-8FBD-4B0FA6ED98EA}"/>
    <cellStyle name="20% - Accent1 4 2 2 2 6 3 3" xfId="32410" xr:uid="{E48CEE3B-2949-4936-8A47-3080F72E9E2E}"/>
    <cellStyle name="20% - Accent1 4 2 2 2 6 3 3 2" xfId="32411" xr:uid="{A8A3C58F-C8D2-4431-92C3-22EC95B77D27}"/>
    <cellStyle name="20% - Accent1 4 2 2 2 6 3 4" xfId="32412" xr:uid="{3F51F754-D38C-4AFC-88E6-4255C5D35177}"/>
    <cellStyle name="20% - Accent1 4 2 2 2 6 4" xfId="32413" xr:uid="{8305974E-164F-4D10-B420-3E08AEA85FD7}"/>
    <cellStyle name="20% - Accent1 4 2 2 2 6 4 2" xfId="32414" xr:uid="{F8E35E89-B30D-489E-99C7-F2C55DB6C9B0}"/>
    <cellStyle name="20% - Accent1 4 2 2 2 6 4 2 2" xfId="32415" xr:uid="{A7016465-9ECF-4342-8BE4-01B8E044614B}"/>
    <cellStyle name="20% - Accent1 4 2 2 2 6 4 2 2 2" xfId="32416" xr:uid="{DD58178F-63A1-4FAF-BEF2-00D465A3BA01}"/>
    <cellStyle name="20% - Accent1 4 2 2 2 6 4 2 3" xfId="32417" xr:uid="{9EBA22EC-E5F6-4D3A-BF05-4FEBDC686660}"/>
    <cellStyle name="20% - Accent1 4 2 2 2 6 4 3" xfId="32418" xr:uid="{F9B42D87-A1C2-41AC-844A-1291DA627BFC}"/>
    <cellStyle name="20% - Accent1 4 2 2 2 6 4 3 2" xfId="32419" xr:uid="{BD4241F3-89CE-4C7F-9350-9670CE5217BE}"/>
    <cellStyle name="20% - Accent1 4 2 2 2 6 4 4" xfId="32420" xr:uid="{F61B74A7-F4FE-4DF5-9F32-F0EC9434FFF1}"/>
    <cellStyle name="20% - Accent1 4 2 2 2 6 5" xfId="32421" xr:uid="{C0072458-6B25-4270-99D1-9A89CF3C10DE}"/>
    <cellStyle name="20% - Accent1 4 2 2 2 6 5 2" xfId="32422" xr:uid="{51038B7C-5AC9-4894-B42F-3669DFC29A05}"/>
    <cellStyle name="20% - Accent1 4 2 2 2 6 5 2 2" xfId="32423" xr:uid="{79696085-289F-4068-884B-847ECD3121D4}"/>
    <cellStyle name="20% - Accent1 4 2 2 2 6 5 3" xfId="32424" xr:uid="{D69E7AF6-9C37-41EB-8537-573AF0A60BED}"/>
    <cellStyle name="20% - Accent1 4 2 2 2 6 6" xfId="32425" xr:uid="{E30D2A53-92A6-4299-8436-0446C05EFBA0}"/>
    <cellStyle name="20% - Accent1 4 2 2 2 6 6 2" xfId="32426" xr:uid="{52851B26-1BAE-4499-8A75-289DFC786E11}"/>
    <cellStyle name="20% - Accent1 4 2 2 2 6 6 2 2" xfId="32427" xr:uid="{0A1E6599-8840-4C4F-9337-65B7C26ECA96}"/>
    <cellStyle name="20% - Accent1 4 2 2 2 6 6 3" xfId="32428" xr:uid="{51BE9E03-0FD6-484F-BDAB-6B39FC2F374A}"/>
    <cellStyle name="20% - Accent1 4 2 2 2 6 7" xfId="32429" xr:uid="{3410687E-5433-4903-AEF8-59D460D62341}"/>
    <cellStyle name="20% - Accent1 4 2 2 2 6 7 2" xfId="32430" xr:uid="{8B00C9CA-A894-4E4B-891B-73E85B5BF5D1}"/>
    <cellStyle name="20% - Accent1 4 2 2 2 6 8" xfId="32431" xr:uid="{1DC4B1D7-55D0-4EB0-BEB4-CC07115F98B5}"/>
    <cellStyle name="20% - Accent1 4 2 2 2 6 8 2" xfId="32432" xr:uid="{F86920C5-632F-40F1-89FC-814802C8269D}"/>
    <cellStyle name="20% - Accent1 4 2 2 2 6 9" xfId="32433" xr:uid="{28E980B8-298D-4A76-8E47-CDDA7A136074}"/>
    <cellStyle name="20% - Accent1 4 2 2 2 7" xfId="32434" xr:uid="{C86CAE5D-CE08-4A74-AD03-668117C54262}"/>
    <cellStyle name="20% - Accent1 4 2 2 2 7 2" xfId="32435" xr:uid="{CD0A8ADB-1932-4D12-82BF-4D39F6E3BA89}"/>
    <cellStyle name="20% - Accent1 4 2 2 2 7 2 2" xfId="32436" xr:uid="{00AC1FFE-FBB6-411C-A2C4-21DCC8CD7731}"/>
    <cellStyle name="20% - Accent1 4 2 2 2 7 2 2 2" xfId="32437" xr:uid="{8B1E3A57-5903-4DCA-BA3B-720D40EB45E7}"/>
    <cellStyle name="20% - Accent1 4 2 2 2 7 2 2 2 2" xfId="32438" xr:uid="{B530EC1C-9CAB-4D59-BFF7-35D78C9F9C49}"/>
    <cellStyle name="20% - Accent1 4 2 2 2 7 2 2 3" xfId="32439" xr:uid="{59588E29-98E1-4C2A-A6FD-D45C1591EDEA}"/>
    <cellStyle name="20% - Accent1 4 2 2 2 7 2 3" xfId="32440" xr:uid="{4D3B2F79-AFAA-4FDA-896F-A484B04E449B}"/>
    <cellStyle name="20% - Accent1 4 2 2 2 7 2 3 2" xfId="32441" xr:uid="{94CF4AA2-C93E-4BE5-9F3A-C9F75CC76B80}"/>
    <cellStyle name="20% - Accent1 4 2 2 2 7 2 4" xfId="32442" xr:uid="{D56E9A4A-065F-481E-80EA-75105EC1894D}"/>
    <cellStyle name="20% - Accent1 4 2 2 2 7 3" xfId="32443" xr:uid="{7BFDE502-A3BD-497F-BBC9-C392B2C5EB43}"/>
    <cellStyle name="20% - Accent1 4 2 2 2 7 3 2" xfId="32444" xr:uid="{4CD32B2A-AD63-4D0C-858B-A8056FEEB1F6}"/>
    <cellStyle name="20% - Accent1 4 2 2 2 7 3 2 2" xfId="32445" xr:uid="{C0C5472F-8E85-43E0-AEC1-EC65BE4FEF1E}"/>
    <cellStyle name="20% - Accent1 4 2 2 2 7 3 2 2 2" xfId="32446" xr:uid="{07B29FEC-D1AE-483A-9348-FED3CF253012}"/>
    <cellStyle name="20% - Accent1 4 2 2 2 7 3 2 3" xfId="32447" xr:uid="{064FB43C-9656-45E0-8A54-5248B5721C77}"/>
    <cellStyle name="20% - Accent1 4 2 2 2 7 3 3" xfId="32448" xr:uid="{FD9728D7-0B70-4D84-B118-561639440546}"/>
    <cellStyle name="20% - Accent1 4 2 2 2 7 3 3 2" xfId="32449" xr:uid="{4807E2E7-6A51-4BF5-A840-6280ACCE1EEE}"/>
    <cellStyle name="20% - Accent1 4 2 2 2 7 3 4" xfId="32450" xr:uid="{56A86AE8-F71F-4818-BA88-5B0F3BD94463}"/>
    <cellStyle name="20% - Accent1 4 2 2 2 7 4" xfId="32451" xr:uid="{FB11E4EF-5063-4105-96CD-5D19B2627475}"/>
    <cellStyle name="20% - Accent1 4 2 2 2 7 4 2" xfId="32452" xr:uid="{7D341012-7717-4D21-9647-745A3F912FAE}"/>
    <cellStyle name="20% - Accent1 4 2 2 2 7 4 2 2" xfId="32453" xr:uid="{1CCC830C-F38D-48F2-8FE5-3E925D44E8FA}"/>
    <cellStyle name="20% - Accent1 4 2 2 2 7 4 2 2 2" xfId="32454" xr:uid="{F719037C-E0E3-4E53-9B7D-F1E165DF87FC}"/>
    <cellStyle name="20% - Accent1 4 2 2 2 7 4 2 3" xfId="32455" xr:uid="{38C79BAD-0FC0-4149-9724-1398180CD2F4}"/>
    <cellStyle name="20% - Accent1 4 2 2 2 7 4 3" xfId="32456" xr:uid="{E4E343D6-1714-430E-B053-06D480174F1C}"/>
    <cellStyle name="20% - Accent1 4 2 2 2 7 4 3 2" xfId="32457" xr:uid="{98C9F46B-563D-447A-A8C1-9A006C146779}"/>
    <cellStyle name="20% - Accent1 4 2 2 2 7 4 4" xfId="32458" xr:uid="{7DA9A123-E439-4C0E-B942-B8768BC432E8}"/>
    <cellStyle name="20% - Accent1 4 2 2 2 7 5" xfId="32459" xr:uid="{7E4DECE7-99A5-4090-AA46-4A59D48E2162}"/>
    <cellStyle name="20% - Accent1 4 2 2 2 7 5 2" xfId="32460" xr:uid="{7386FDB3-0E49-4649-BDD4-E6DDA36FB03E}"/>
    <cellStyle name="20% - Accent1 4 2 2 2 7 5 2 2" xfId="32461" xr:uid="{435A2F82-394E-44C7-AE0E-7160D589B6A7}"/>
    <cellStyle name="20% - Accent1 4 2 2 2 7 5 3" xfId="32462" xr:uid="{599B6AF9-B134-4939-8534-25F8178B5E75}"/>
    <cellStyle name="20% - Accent1 4 2 2 2 7 6" xfId="32463" xr:uid="{9F9FFF31-F825-4994-9DC6-CF13E9859C40}"/>
    <cellStyle name="20% - Accent1 4 2 2 2 7 6 2" xfId="32464" xr:uid="{EB6B3CDB-E572-4D49-9DF4-3DC0D29124F8}"/>
    <cellStyle name="20% - Accent1 4 2 2 2 7 6 2 2" xfId="32465" xr:uid="{EEEAE972-5D7F-4BE5-B57B-281B14625B71}"/>
    <cellStyle name="20% - Accent1 4 2 2 2 7 6 3" xfId="32466" xr:uid="{517CEE16-3925-4F46-B80E-6A694453AD64}"/>
    <cellStyle name="20% - Accent1 4 2 2 2 7 7" xfId="32467" xr:uid="{C1B6257C-F9B5-4CB0-B461-3FD10560E30F}"/>
    <cellStyle name="20% - Accent1 4 2 2 2 7 7 2" xfId="32468" xr:uid="{FE222468-D20B-463F-BEB6-E8057A71C0B0}"/>
    <cellStyle name="20% - Accent1 4 2 2 2 7 8" xfId="32469" xr:uid="{2DCFF674-6251-4BD8-B0AC-4C74234F8741}"/>
    <cellStyle name="20% - Accent1 4 2 2 2 7 8 2" xfId="32470" xr:uid="{00F54D0D-5222-4964-9A6E-8D9CAE97ED30}"/>
    <cellStyle name="20% - Accent1 4 2 2 2 7 9" xfId="32471" xr:uid="{0A38AE93-4CCF-42FC-92E2-BCEB590A1F6B}"/>
    <cellStyle name="20% - Accent1 4 2 2 2 8" xfId="32472" xr:uid="{EC93BDE3-91FA-4DB6-B1A3-68B4C545E7BE}"/>
    <cellStyle name="20% - Accent1 4 2 2 2 8 2" xfId="32473" xr:uid="{331D53CC-9E53-4586-BED7-650BAE65426B}"/>
    <cellStyle name="20% - Accent1 4 2 2 2 8 2 2" xfId="32474" xr:uid="{C63E195E-A77F-433A-AFA4-DB4A46075567}"/>
    <cellStyle name="20% - Accent1 4 2 2 2 8 2 2 2" xfId="32475" xr:uid="{332F48CE-A895-4D45-9EC3-C4B74BDA5D2F}"/>
    <cellStyle name="20% - Accent1 4 2 2 2 8 2 3" xfId="32476" xr:uid="{EC90ECB6-52D1-4557-BBB8-037FB8FE9A1F}"/>
    <cellStyle name="20% - Accent1 4 2 2 2 8 3" xfId="32477" xr:uid="{012F923E-185C-4A22-ACE4-054B50EAEFD4}"/>
    <cellStyle name="20% - Accent1 4 2 2 2 8 3 2" xfId="32478" xr:uid="{3BFFA2A2-12D2-44A7-9142-D1CC0262F14E}"/>
    <cellStyle name="20% - Accent1 4 2 2 2 8 4" xfId="32479" xr:uid="{AD7F91A0-3E09-4671-9765-9FA9E37076FA}"/>
    <cellStyle name="20% - Accent1 4 2 2 2 9" xfId="32480" xr:uid="{EAA86495-A4EA-4D2B-8339-923017B80CE7}"/>
    <cellStyle name="20% - Accent1 4 2 2 2 9 2" xfId="32481" xr:uid="{C644DDE0-CAF5-4527-A139-420E5B4CA97B}"/>
    <cellStyle name="20% - Accent1 4 2 2 2 9 2 2" xfId="32482" xr:uid="{613F3EB8-1C3B-4374-AACB-22031E8DE9A1}"/>
    <cellStyle name="20% - Accent1 4 2 2 2 9 2 2 2" xfId="32483" xr:uid="{B16A494F-4F9D-4CA6-8E8B-68D772FF56A3}"/>
    <cellStyle name="20% - Accent1 4 2 2 2 9 2 3" xfId="32484" xr:uid="{0BCC9FFB-2EC4-4366-980E-1176751A6CC6}"/>
    <cellStyle name="20% - Accent1 4 2 2 2 9 3" xfId="32485" xr:uid="{E3926CEE-0CF3-49A0-A095-8515ADF0024E}"/>
    <cellStyle name="20% - Accent1 4 2 2 2 9 3 2" xfId="32486" xr:uid="{F24E7BD8-97B1-45E3-A5BC-4651679C4FC0}"/>
    <cellStyle name="20% - Accent1 4 2 2 2 9 4" xfId="32487" xr:uid="{F09FD7A5-0E59-4B85-A52C-1957F6FEC32C}"/>
    <cellStyle name="20% - Accent1 4 2 2 3" xfId="32488" xr:uid="{000ECA2A-4A84-48EF-AE72-14A1182CA32F}"/>
    <cellStyle name="20% - Accent1 4 2 2 3 10" xfId="32489" xr:uid="{D483063B-4CA2-43F4-B845-8649A5CF9317}"/>
    <cellStyle name="20% - Accent1 4 2 2 3 10 2" xfId="32490" xr:uid="{6F7783C8-4876-44C1-A277-CE81ED94C664}"/>
    <cellStyle name="20% - Accent1 4 2 2 3 10 2 2" xfId="32491" xr:uid="{7206F1DE-74C7-4874-8E3A-2F2C11237C68}"/>
    <cellStyle name="20% - Accent1 4 2 2 3 10 3" xfId="32492" xr:uid="{A85EADD6-9EF2-43B8-9F26-A2BCDBEA9101}"/>
    <cellStyle name="20% - Accent1 4 2 2 3 11" xfId="32493" xr:uid="{72338CEB-CEB3-4DBE-8D5C-D1F708FEE4C4}"/>
    <cellStyle name="20% - Accent1 4 2 2 3 11 2" xfId="32494" xr:uid="{71BBA4E4-9EF1-4515-BFA1-CA0A07CBF738}"/>
    <cellStyle name="20% - Accent1 4 2 2 3 11 2 2" xfId="32495" xr:uid="{CF6CEFD5-724C-4CD0-848C-E574F5D015F4}"/>
    <cellStyle name="20% - Accent1 4 2 2 3 11 3" xfId="32496" xr:uid="{C32A05A1-9444-42E9-9DBD-DD6D4601594A}"/>
    <cellStyle name="20% - Accent1 4 2 2 3 12" xfId="32497" xr:uid="{ACB40591-031F-4A6A-AB8F-5A7C485D5119}"/>
    <cellStyle name="20% - Accent1 4 2 2 3 12 2" xfId="32498" xr:uid="{352D7546-8B21-408D-A22B-C244CC9B74C4}"/>
    <cellStyle name="20% - Accent1 4 2 2 3 13" xfId="32499" xr:uid="{5DCC08E4-F4FC-421C-87F7-35B783BCD150}"/>
    <cellStyle name="20% - Accent1 4 2 2 3 13 2" xfId="32500" xr:uid="{E006A547-4250-4177-83D2-EB4E5C0CAF34}"/>
    <cellStyle name="20% - Accent1 4 2 2 3 14" xfId="32501" xr:uid="{AA0C24FD-739E-43CE-AA91-13F6E00F882C}"/>
    <cellStyle name="20% - Accent1 4 2 2 3 2" xfId="32502" xr:uid="{2730F255-87AB-4254-997E-480E1D6DB847}"/>
    <cellStyle name="20% - Accent1 4 2 2 3 2 10" xfId="32503" xr:uid="{CBBEAEE5-35AB-49AD-A041-1E76D722D991}"/>
    <cellStyle name="20% - Accent1 4 2 2 3 2 10 2" xfId="32504" xr:uid="{51565202-A3C9-4E53-8D49-F210EF1030D6}"/>
    <cellStyle name="20% - Accent1 4 2 2 3 2 11" xfId="32505" xr:uid="{E4DF6934-0552-4AAC-AB13-2F6707086DD3}"/>
    <cellStyle name="20% - Accent1 4 2 2 3 2 2" xfId="32506" xr:uid="{7197C7E3-AA60-4C50-ABB3-D3DC8E20D454}"/>
    <cellStyle name="20% - Accent1 4 2 2 3 2 2 2" xfId="32507" xr:uid="{2DCF71C4-A47F-4216-84F3-8829EA304B43}"/>
    <cellStyle name="20% - Accent1 4 2 2 3 2 2 2 2" xfId="32508" xr:uid="{7CC5A93D-2156-4896-AF18-197A758B5FF5}"/>
    <cellStyle name="20% - Accent1 4 2 2 3 2 2 2 2 2" xfId="32509" xr:uid="{2805C828-E72B-4503-BF57-4702A2528AAD}"/>
    <cellStyle name="20% - Accent1 4 2 2 3 2 2 2 2 2 2" xfId="32510" xr:uid="{3D81C356-E15A-4180-9F02-AADBB04E727F}"/>
    <cellStyle name="20% - Accent1 4 2 2 3 2 2 2 2 3" xfId="32511" xr:uid="{89D52C20-8738-4C73-A75A-0E4C93114023}"/>
    <cellStyle name="20% - Accent1 4 2 2 3 2 2 2 3" xfId="32512" xr:uid="{7302701C-1EFA-45D2-9012-AD5790F0AC8B}"/>
    <cellStyle name="20% - Accent1 4 2 2 3 2 2 2 3 2" xfId="32513" xr:uid="{C892DB77-D52B-4FE0-A2E1-D649A97C2AC0}"/>
    <cellStyle name="20% - Accent1 4 2 2 3 2 2 2 4" xfId="32514" xr:uid="{65E5FA07-3B1D-42A0-9281-41786167D5D5}"/>
    <cellStyle name="20% - Accent1 4 2 2 3 2 2 3" xfId="32515" xr:uid="{9CF10A7F-909B-45AF-ADD9-2C2C9E156B50}"/>
    <cellStyle name="20% - Accent1 4 2 2 3 2 2 3 2" xfId="32516" xr:uid="{F6515DEB-782E-4EB3-A7AC-C32AD2701D7C}"/>
    <cellStyle name="20% - Accent1 4 2 2 3 2 2 3 2 2" xfId="32517" xr:uid="{D6150FA0-DA6D-43CD-89B2-B1051B199193}"/>
    <cellStyle name="20% - Accent1 4 2 2 3 2 2 3 2 2 2" xfId="32518" xr:uid="{82A364B5-14C2-49EF-970D-453B15D8422D}"/>
    <cellStyle name="20% - Accent1 4 2 2 3 2 2 3 2 3" xfId="32519" xr:uid="{CC75FAEB-EF7B-493B-A223-0E8D723EF1AC}"/>
    <cellStyle name="20% - Accent1 4 2 2 3 2 2 3 3" xfId="32520" xr:uid="{3CA26F0B-F762-419C-8E83-66B184382B53}"/>
    <cellStyle name="20% - Accent1 4 2 2 3 2 2 3 3 2" xfId="32521" xr:uid="{5D7041C5-876C-49A7-8421-0467A512D9F7}"/>
    <cellStyle name="20% - Accent1 4 2 2 3 2 2 3 4" xfId="32522" xr:uid="{B246897A-3C3C-4228-B6E5-04E984DFA96A}"/>
    <cellStyle name="20% - Accent1 4 2 2 3 2 2 4" xfId="32523" xr:uid="{DABDD3FE-003C-4FED-B38D-C45B278B867F}"/>
    <cellStyle name="20% - Accent1 4 2 2 3 2 2 4 2" xfId="32524" xr:uid="{44F5FACC-DEDA-463A-8301-37F7969EC62A}"/>
    <cellStyle name="20% - Accent1 4 2 2 3 2 2 4 2 2" xfId="32525" xr:uid="{38492E59-1D11-4E94-AEF1-6FA4A54F23EB}"/>
    <cellStyle name="20% - Accent1 4 2 2 3 2 2 4 2 2 2" xfId="32526" xr:uid="{7C5E9AD7-BDE5-40D2-A6AC-0AA9F15897FA}"/>
    <cellStyle name="20% - Accent1 4 2 2 3 2 2 4 2 3" xfId="32527" xr:uid="{33686862-3319-4875-8D3B-40BE55E6260E}"/>
    <cellStyle name="20% - Accent1 4 2 2 3 2 2 4 3" xfId="32528" xr:uid="{A6AC6006-6CBB-4810-BDB7-2246FA7EC5F4}"/>
    <cellStyle name="20% - Accent1 4 2 2 3 2 2 4 3 2" xfId="32529" xr:uid="{B2C6614D-56DD-40FC-8CBD-06466F49A122}"/>
    <cellStyle name="20% - Accent1 4 2 2 3 2 2 4 4" xfId="32530" xr:uid="{273887CC-652E-4957-83D2-000E57ABD577}"/>
    <cellStyle name="20% - Accent1 4 2 2 3 2 2 5" xfId="32531" xr:uid="{D020B0E8-E74B-48CF-9AF4-7DBBFBC95C03}"/>
    <cellStyle name="20% - Accent1 4 2 2 3 2 2 5 2" xfId="32532" xr:uid="{DBC5D443-4B6B-49C2-8153-DA8F924AA04F}"/>
    <cellStyle name="20% - Accent1 4 2 2 3 2 2 5 2 2" xfId="32533" xr:uid="{9C16E13B-9877-4960-A70E-9D38EEB5B83B}"/>
    <cellStyle name="20% - Accent1 4 2 2 3 2 2 5 3" xfId="32534" xr:uid="{53F2E974-0265-4CF2-8B80-A1360733860C}"/>
    <cellStyle name="20% - Accent1 4 2 2 3 2 2 6" xfId="32535" xr:uid="{1FA6F34F-D8C5-4F4D-9916-95E4DA776BB0}"/>
    <cellStyle name="20% - Accent1 4 2 2 3 2 2 6 2" xfId="32536" xr:uid="{50152A2E-E53E-4C83-8614-E68FA13660E0}"/>
    <cellStyle name="20% - Accent1 4 2 2 3 2 2 6 2 2" xfId="32537" xr:uid="{59560568-2C84-4D19-8E36-1E8BA21F191D}"/>
    <cellStyle name="20% - Accent1 4 2 2 3 2 2 6 3" xfId="32538" xr:uid="{8CD34995-60C6-429B-A5E5-9871149C1AFB}"/>
    <cellStyle name="20% - Accent1 4 2 2 3 2 2 7" xfId="32539" xr:uid="{E8ACCB87-8F12-4137-9D9E-DFB34F14A87B}"/>
    <cellStyle name="20% - Accent1 4 2 2 3 2 2 7 2" xfId="32540" xr:uid="{683B94D9-8423-4127-907E-8756EFA9879D}"/>
    <cellStyle name="20% - Accent1 4 2 2 3 2 2 8" xfId="32541" xr:uid="{D32DA5FE-5126-4F24-82D9-79F633522C77}"/>
    <cellStyle name="20% - Accent1 4 2 2 3 2 2 8 2" xfId="32542" xr:uid="{46332EBB-6B36-471C-9E25-D2CF3E59C9FA}"/>
    <cellStyle name="20% - Accent1 4 2 2 3 2 2 9" xfId="32543" xr:uid="{BDBD2241-B008-48C9-9B0A-D7B1E83894AD}"/>
    <cellStyle name="20% - Accent1 4 2 2 3 2 3" xfId="32544" xr:uid="{A68B728B-1C9A-47E0-91BF-74274A06ACF5}"/>
    <cellStyle name="20% - Accent1 4 2 2 3 2 3 2" xfId="32545" xr:uid="{195BAE44-4A75-4FD1-B3A5-FA51C4A2A191}"/>
    <cellStyle name="20% - Accent1 4 2 2 3 2 3 2 2" xfId="32546" xr:uid="{DAB8D8DF-A162-40FA-AB9F-C68EABB09811}"/>
    <cellStyle name="20% - Accent1 4 2 2 3 2 3 2 2 2" xfId="32547" xr:uid="{15D1A421-A5D1-4C30-B774-7F89133D49FF}"/>
    <cellStyle name="20% - Accent1 4 2 2 3 2 3 2 2 2 2" xfId="32548" xr:uid="{7F580476-0388-4D81-8E85-3C4C6EC1DC26}"/>
    <cellStyle name="20% - Accent1 4 2 2 3 2 3 2 2 3" xfId="32549" xr:uid="{65317C6A-F35C-48D8-8B6E-1415975A18D5}"/>
    <cellStyle name="20% - Accent1 4 2 2 3 2 3 2 3" xfId="32550" xr:uid="{45E5401A-9E86-4984-8A40-058D0EE0CCC2}"/>
    <cellStyle name="20% - Accent1 4 2 2 3 2 3 2 3 2" xfId="32551" xr:uid="{593B6D20-112E-4826-A4F4-1B1F6686658D}"/>
    <cellStyle name="20% - Accent1 4 2 2 3 2 3 2 4" xfId="32552" xr:uid="{4A1825BB-022E-4FB0-AB96-680DA0D5BC4E}"/>
    <cellStyle name="20% - Accent1 4 2 2 3 2 3 3" xfId="32553" xr:uid="{758C8DA9-5E03-41CA-B83E-0F0AE496D227}"/>
    <cellStyle name="20% - Accent1 4 2 2 3 2 3 3 2" xfId="32554" xr:uid="{009A23FE-1631-4711-86C3-E9CC29B2DB72}"/>
    <cellStyle name="20% - Accent1 4 2 2 3 2 3 3 2 2" xfId="32555" xr:uid="{928AF7DD-5E4A-4AAD-9503-AB2C7342D968}"/>
    <cellStyle name="20% - Accent1 4 2 2 3 2 3 3 2 2 2" xfId="32556" xr:uid="{ECCB29B6-D65C-4C60-87F2-DF13B21A7CF7}"/>
    <cellStyle name="20% - Accent1 4 2 2 3 2 3 3 2 3" xfId="32557" xr:uid="{7D5FC0F6-F5C6-42EB-9EC0-2FC44A6C6504}"/>
    <cellStyle name="20% - Accent1 4 2 2 3 2 3 3 3" xfId="32558" xr:uid="{06A4F56F-17B4-46F0-B6AB-E8558ADDDFD9}"/>
    <cellStyle name="20% - Accent1 4 2 2 3 2 3 3 3 2" xfId="32559" xr:uid="{7E86FF53-7288-4455-B263-13964FBB4ED4}"/>
    <cellStyle name="20% - Accent1 4 2 2 3 2 3 3 4" xfId="32560" xr:uid="{B51FF32E-7DDE-4E47-A64F-CE7DFF9D03C8}"/>
    <cellStyle name="20% - Accent1 4 2 2 3 2 3 4" xfId="32561" xr:uid="{1A5E4401-6A2C-4F3E-A1EB-A23679BF220B}"/>
    <cellStyle name="20% - Accent1 4 2 2 3 2 3 4 2" xfId="32562" xr:uid="{C845BEDB-670E-4435-97C8-AFAB107929BE}"/>
    <cellStyle name="20% - Accent1 4 2 2 3 2 3 4 2 2" xfId="32563" xr:uid="{AE6D8504-12ED-4A81-ABE3-C348B6BD0CAF}"/>
    <cellStyle name="20% - Accent1 4 2 2 3 2 3 4 2 2 2" xfId="32564" xr:uid="{433DAB97-A946-4EB8-B2C1-A30DC37DA572}"/>
    <cellStyle name="20% - Accent1 4 2 2 3 2 3 4 2 3" xfId="32565" xr:uid="{08BFEB8E-91A5-49A3-BB51-3044E97FA31C}"/>
    <cellStyle name="20% - Accent1 4 2 2 3 2 3 4 3" xfId="32566" xr:uid="{1C2E1199-C216-450A-97B8-195BFB6A929C}"/>
    <cellStyle name="20% - Accent1 4 2 2 3 2 3 4 3 2" xfId="32567" xr:uid="{DBA02690-515C-43D3-AE57-9EDA521CD476}"/>
    <cellStyle name="20% - Accent1 4 2 2 3 2 3 4 4" xfId="32568" xr:uid="{62CB41F5-7DF0-4DFA-B9BC-45BE91904CFC}"/>
    <cellStyle name="20% - Accent1 4 2 2 3 2 3 5" xfId="32569" xr:uid="{C1779773-C274-4E4E-8290-35E59E2584BB}"/>
    <cellStyle name="20% - Accent1 4 2 2 3 2 3 5 2" xfId="32570" xr:uid="{D6E0F7AD-AA5E-45F6-86DB-3094A0DD735E}"/>
    <cellStyle name="20% - Accent1 4 2 2 3 2 3 5 2 2" xfId="32571" xr:uid="{DA83C73E-3FCE-4569-A890-83C7EA9B0092}"/>
    <cellStyle name="20% - Accent1 4 2 2 3 2 3 5 3" xfId="32572" xr:uid="{D7AA32DC-BC6C-4F65-A7B3-C0846375C407}"/>
    <cellStyle name="20% - Accent1 4 2 2 3 2 3 6" xfId="32573" xr:uid="{84280519-3E26-4B2B-A35D-39EC943327E6}"/>
    <cellStyle name="20% - Accent1 4 2 2 3 2 3 6 2" xfId="32574" xr:uid="{ACA78D06-7C79-4288-9D03-7B8319ED26C1}"/>
    <cellStyle name="20% - Accent1 4 2 2 3 2 3 6 2 2" xfId="32575" xr:uid="{B21143FD-948B-4DF4-847A-EB144657EBB4}"/>
    <cellStyle name="20% - Accent1 4 2 2 3 2 3 6 3" xfId="32576" xr:uid="{4D48A545-1427-49C9-B152-37768125A5DE}"/>
    <cellStyle name="20% - Accent1 4 2 2 3 2 3 7" xfId="32577" xr:uid="{F3C28098-3752-4D99-B11C-75550942EEBA}"/>
    <cellStyle name="20% - Accent1 4 2 2 3 2 3 7 2" xfId="32578" xr:uid="{11A6ACE2-3011-4218-8469-8D6AF94E9316}"/>
    <cellStyle name="20% - Accent1 4 2 2 3 2 3 8" xfId="32579" xr:uid="{183EB160-A254-4945-85FB-318C50AE71CA}"/>
    <cellStyle name="20% - Accent1 4 2 2 3 2 3 8 2" xfId="32580" xr:uid="{6E9E589E-BA0B-4286-9F23-F65989D0F87E}"/>
    <cellStyle name="20% - Accent1 4 2 2 3 2 3 9" xfId="32581" xr:uid="{C8710348-BB70-4F2A-A101-5ECA84F2B852}"/>
    <cellStyle name="20% - Accent1 4 2 2 3 2 4" xfId="32582" xr:uid="{1FD999E8-0639-4CDF-8943-6063FCF74631}"/>
    <cellStyle name="20% - Accent1 4 2 2 3 2 4 2" xfId="32583" xr:uid="{96BD4EAA-5E97-4F5A-9438-CDF615579517}"/>
    <cellStyle name="20% - Accent1 4 2 2 3 2 4 2 2" xfId="32584" xr:uid="{1F19729A-54D4-4274-9297-6A10731A118C}"/>
    <cellStyle name="20% - Accent1 4 2 2 3 2 4 2 2 2" xfId="32585" xr:uid="{9A57573F-A4BC-4E6A-97E8-EDC3B81E2D96}"/>
    <cellStyle name="20% - Accent1 4 2 2 3 2 4 2 3" xfId="32586" xr:uid="{6468ED5A-ADBE-4450-8B2F-177A4FAB413B}"/>
    <cellStyle name="20% - Accent1 4 2 2 3 2 4 3" xfId="32587" xr:uid="{71CD0411-56AF-4E49-9081-7535FC1CA097}"/>
    <cellStyle name="20% - Accent1 4 2 2 3 2 4 3 2" xfId="32588" xr:uid="{D59F044D-2B13-4CFD-8015-36FC565C2C82}"/>
    <cellStyle name="20% - Accent1 4 2 2 3 2 4 4" xfId="32589" xr:uid="{C5696079-FA19-4DEB-ACAD-7671FB212CD0}"/>
    <cellStyle name="20% - Accent1 4 2 2 3 2 5" xfId="32590" xr:uid="{F8FAA185-DD40-4808-9B23-DBE4EF93BB2A}"/>
    <cellStyle name="20% - Accent1 4 2 2 3 2 5 2" xfId="32591" xr:uid="{6D353828-361C-466C-A9D0-049BBC5831DF}"/>
    <cellStyle name="20% - Accent1 4 2 2 3 2 5 2 2" xfId="32592" xr:uid="{20629A32-9096-4D55-9396-6EDE78DC271D}"/>
    <cellStyle name="20% - Accent1 4 2 2 3 2 5 2 2 2" xfId="32593" xr:uid="{56D47EE5-1212-4BA0-9BD0-82FCBD2B8CB5}"/>
    <cellStyle name="20% - Accent1 4 2 2 3 2 5 2 3" xfId="32594" xr:uid="{56F89202-60E4-484E-8A70-82F5DE5F7F3F}"/>
    <cellStyle name="20% - Accent1 4 2 2 3 2 5 3" xfId="32595" xr:uid="{38015E62-F093-4216-B39B-C78AD2838B83}"/>
    <cellStyle name="20% - Accent1 4 2 2 3 2 5 3 2" xfId="32596" xr:uid="{F123F7C0-269D-4AB1-A345-0E9F523805DC}"/>
    <cellStyle name="20% - Accent1 4 2 2 3 2 5 4" xfId="32597" xr:uid="{13EB0678-0299-4963-A320-17F9E9691E37}"/>
    <cellStyle name="20% - Accent1 4 2 2 3 2 6" xfId="32598" xr:uid="{51BBA6FE-0E97-4D5B-BE45-2F18C45DF1CB}"/>
    <cellStyle name="20% - Accent1 4 2 2 3 2 6 2" xfId="32599" xr:uid="{513048FB-4712-4868-8AF5-780CE45FF05E}"/>
    <cellStyle name="20% - Accent1 4 2 2 3 2 6 2 2" xfId="32600" xr:uid="{8C76234D-12AA-4706-8C5C-9C4C1EEAF7C2}"/>
    <cellStyle name="20% - Accent1 4 2 2 3 2 6 2 2 2" xfId="32601" xr:uid="{81EEC8FD-46A2-4EEB-B0A1-71202B9C6CE4}"/>
    <cellStyle name="20% - Accent1 4 2 2 3 2 6 2 3" xfId="32602" xr:uid="{26A5F640-2500-41BA-AB76-9B2CE99F2680}"/>
    <cellStyle name="20% - Accent1 4 2 2 3 2 6 3" xfId="32603" xr:uid="{93EC6C13-5957-448F-A079-514563A96367}"/>
    <cellStyle name="20% - Accent1 4 2 2 3 2 6 3 2" xfId="32604" xr:uid="{F3CB859A-3FA0-4A84-AC19-A639CEFCB69C}"/>
    <cellStyle name="20% - Accent1 4 2 2 3 2 6 4" xfId="32605" xr:uid="{6E95FECD-E961-4808-AAC4-01FA93A89793}"/>
    <cellStyle name="20% - Accent1 4 2 2 3 2 7" xfId="32606" xr:uid="{85985E99-9FBC-4B4A-8059-6050484C6610}"/>
    <cellStyle name="20% - Accent1 4 2 2 3 2 7 2" xfId="32607" xr:uid="{1CDAD5EF-D991-4E06-BA23-A8FA1F3787FF}"/>
    <cellStyle name="20% - Accent1 4 2 2 3 2 7 2 2" xfId="32608" xr:uid="{6D84A41E-0A4B-4CA8-8125-045BDF8A9319}"/>
    <cellStyle name="20% - Accent1 4 2 2 3 2 7 3" xfId="32609" xr:uid="{53011F1C-938C-494C-8FC1-B377B001ED35}"/>
    <cellStyle name="20% - Accent1 4 2 2 3 2 8" xfId="32610" xr:uid="{155B486B-DD9A-426A-90AC-3E79C1B052E9}"/>
    <cellStyle name="20% - Accent1 4 2 2 3 2 8 2" xfId="32611" xr:uid="{E206A301-A8BC-408B-B29E-42A05B0D282E}"/>
    <cellStyle name="20% - Accent1 4 2 2 3 2 8 2 2" xfId="32612" xr:uid="{7EF76395-1B7E-4CE6-878E-3FBB0B575618}"/>
    <cellStyle name="20% - Accent1 4 2 2 3 2 8 3" xfId="32613" xr:uid="{51B2ABE1-A7D1-4C36-B464-9409A0BE065B}"/>
    <cellStyle name="20% - Accent1 4 2 2 3 2 9" xfId="32614" xr:uid="{676F9A84-6833-42D3-A848-BDCB1492826C}"/>
    <cellStyle name="20% - Accent1 4 2 2 3 2 9 2" xfId="32615" xr:uid="{100FB2B5-7F62-4064-93D4-C4011897D6EE}"/>
    <cellStyle name="20% - Accent1 4 2 2 3 3" xfId="32616" xr:uid="{E9173305-92B3-40B0-A030-6D7FAF64CBFB}"/>
    <cellStyle name="20% - Accent1 4 2 2 3 3 10" xfId="32617" xr:uid="{81B8400D-9DAE-4CDA-B35F-593234EECF34}"/>
    <cellStyle name="20% - Accent1 4 2 2 3 3 10 2" xfId="32618" xr:uid="{7731097E-2F39-42AF-B7E3-E0942D4E7FE4}"/>
    <cellStyle name="20% - Accent1 4 2 2 3 3 11" xfId="32619" xr:uid="{AA3C198C-5D98-47E1-849E-965F043CDE33}"/>
    <cellStyle name="20% - Accent1 4 2 2 3 3 2" xfId="32620" xr:uid="{A733D987-98C3-4932-81C4-D2E7AEA59C43}"/>
    <cellStyle name="20% - Accent1 4 2 2 3 3 2 2" xfId="32621" xr:uid="{EACE3314-DCBD-4B71-B07D-F96D77057BF4}"/>
    <cellStyle name="20% - Accent1 4 2 2 3 3 2 2 2" xfId="32622" xr:uid="{480E3AF5-4070-47CB-B929-6216ED15B487}"/>
    <cellStyle name="20% - Accent1 4 2 2 3 3 2 2 2 2" xfId="32623" xr:uid="{E671C422-3FA4-4A9B-BDD9-EAD47CBDD1CA}"/>
    <cellStyle name="20% - Accent1 4 2 2 3 3 2 2 2 2 2" xfId="32624" xr:uid="{32AFB04D-6B8F-43D1-B0CD-49BBF1111FEF}"/>
    <cellStyle name="20% - Accent1 4 2 2 3 3 2 2 2 3" xfId="32625" xr:uid="{26F97B69-A835-43BB-A60F-985966C04519}"/>
    <cellStyle name="20% - Accent1 4 2 2 3 3 2 2 3" xfId="32626" xr:uid="{5CBAEE9D-BEEE-4CF7-9283-F6B72C21EC07}"/>
    <cellStyle name="20% - Accent1 4 2 2 3 3 2 2 3 2" xfId="32627" xr:uid="{F19E7EA9-1BC6-43B4-910E-E71F9EE68DD6}"/>
    <cellStyle name="20% - Accent1 4 2 2 3 3 2 2 4" xfId="32628" xr:uid="{780373F2-E7D6-40D3-8418-5E03BF659575}"/>
    <cellStyle name="20% - Accent1 4 2 2 3 3 2 3" xfId="32629" xr:uid="{25825566-767E-4879-B341-B4C13F59E4D6}"/>
    <cellStyle name="20% - Accent1 4 2 2 3 3 2 3 2" xfId="32630" xr:uid="{AE5CB621-3228-4F01-9977-8D5C2372A5E9}"/>
    <cellStyle name="20% - Accent1 4 2 2 3 3 2 3 2 2" xfId="32631" xr:uid="{86E46FDF-911B-4A80-A510-A3B9AA08ACAE}"/>
    <cellStyle name="20% - Accent1 4 2 2 3 3 2 3 2 2 2" xfId="32632" xr:uid="{768D8A3B-63BC-422D-8B0B-838B4C4FC6EE}"/>
    <cellStyle name="20% - Accent1 4 2 2 3 3 2 3 2 3" xfId="32633" xr:uid="{35A70A55-7D7A-45C7-95E7-E2747EE647F9}"/>
    <cellStyle name="20% - Accent1 4 2 2 3 3 2 3 3" xfId="32634" xr:uid="{3C320D10-5C1A-422C-A30F-AD3F5FC8A135}"/>
    <cellStyle name="20% - Accent1 4 2 2 3 3 2 3 3 2" xfId="32635" xr:uid="{878C96A4-20A1-46D1-B885-D603FF25AD4D}"/>
    <cellStyle name="20% - Accent1 4 2 2 3 3 2 3 4" xfId="32636" xr:uid="{23669C34-CA18-4567-A30D-FA06CAC7C238}"/>
    <cellStyle name="20% - Accent1 4 2 2 3 3 2 4" xfId="32637" xr:uid="{D3B3AC66-8B5A-459F-8CC5-6F46E7D6E43D}"/>
    <cellStyle name="20% - Accent1 4 2 2 3 3 2 4 2" xfId="32638" xr:uid="{ABA19949-DE1E-47FE-AE9E-E335522D1F6C}"/>
    <cellStyle name="20% - Accent1 4 2 2 3 3 2 4 2 2" xfId="32639" xr:uid="{237076B6-2CED-4365-8519-470E57E1ACA8}"/>
    <cellStyle name="20% - Accent1 4 2 2 3 3 2 4 2 2 2" xfId="32640" xr:uid="{F9E349CD-50C7-4593-9BDD-FB546F75959A}"/>
    <cellStyle name="20% - Accent1 4 2 2 3 3 2 4 2 3" xfId="32641" xr:uid="{AA231E34-3136-4E44-BF21-46BF76F21024}"/>
    <cellStyle name="20% - Accent1 4 2 2 3 3 2 4 3" xfId="32642" xr:uid="{8FA48A6F-5B63-4E4E-BA1F-09CFB8F376FA}"/>
    <cellStyle name="20% - Accent1 4 2 2 3 3 2 4 3 2" xfId="32643" xr:uid="{16002288-AC80-4F4F-95B6-1D8B2367D653}"/>
    <cellStyle name="20% - Accent1 4 2 2 3 3 2 4 4" xfId="32644" xr:uid="{E0B6669C-EB0D-4678-9357-526CEC69D5B4}"/>
    <cellStyle name="20% - Accent1 4 2 2 3 3 2 5" xfId="32645" xr:uid="{535D024D-7671-4B25-A9F8-A5693C8ECAA2}"/>
    <cellStyle name="20% - Accent1 4 2 2 3 3 2 5 2" xfId="32646" xr:uid="{500880F9-E6AA-44C6-8BB3-24C65581F937}"/>
    <cellStyle name="20% - Accent1 4 2 2 3 3 2 5 2 2" xfId="32647" xr:uid="{43F181AC-0E94-46BD-88D7-9B98600F764B}"/>
    <cellStyle name="20% - Accent1 4 2 2 3 3 2 5 3" xfId="32648" xr:uid="{D90070D1-BF08-4650-8A07-47DF7DCA6884}"/>
    <cellStyle name="20% - Accent1 4 2 2 3 3 2 6" xfId="32649" xr:uid="{2F351A72-503D-43C6-BCDE-F1E807F8555F}"/>
    <cellStyle name="20% - Accent1 4 2 2 3 3 2 6 2" xfId="32650" xr:uid="{1C584EBD-D965-4C87-B1D1-F1FE5CFF2289}"/>
    <cellStyle name="20% - Accent1 4 2 2 3 3 2 6 2 2" xfId="32651" xr:uid="{2E59CFA3-49A0-45D3-B1D3-092D7EEC626E}"/>
    <cellStyle name="20% - Accent1 4 2 2 3 3 2 6 3" xfId="32652" xr:uid="{682F3090-91C8-4972-9AF7-045E21730A02}"/>
    <cellStyle name="20% - Accent1 4 2 2 3 3 2 7" xfId="32653" xr:uid="{D09C1B76-B1FA-4275-A1CA-6BBA26DA6B5F}"/>
    <cellStyle name="20% - Accent1 4 2 2 3 3 2 7 2" xfId="32654" xr:uid="{1461A57E-9A8B-4267-B367-BE19A6BF05EB}"/>
    <cellStyle name="20% - Accent1 4 2 2 3 3 2 8" xfId="32655" xr:uid="{5B74AEDA-4EEA-4751-9761-DF33B577C7C4}"/>
    <cellStyle name="20% - Accent1 4 2 2 3 3 2 8 2" xfId="32656" xr:uid="{A373DBF9-93FA-4547-881B-F0AFD4DD0039}"/>
    <cellStyle name="20% - Accent1 4 2 2 3 3 2 9" xfId="32657" xr:uid="{7A6EC1FE-519A-45B3-AB5F-B7406BC6E435}"/>
    <cellStyle name="20% - Accent1 4 2 2 3 3 3" xfId="32658" xr:uid="{711C582E-B155-4E44-A726-AF31D69BFC4B}"/>
    <cellStyle name="20% - Accent1 4 2 2 3 3 3 2" xfId="32659" xr:uid="{8E944018-EAAA-4D99-9152-73F92D752F8D}"/>
    <cellStyle name="20% - Accent1 4 2 2 3 3 3 2 2" xfId="32660" xr:uid="{A74F467C-E745-4CE1-BC9D-D33AF3E1E2C6}"/>
    <cellStyle name="20% - Accent1 4 2 2 3 3 3 2 2 2" xfId="32661" xr:uid="{38D0E044-2BE3-40AF-9C38-F81F84F971DE}"/>
    <cellStyle name="20% - Accent1 4 2 2 3 3 3 2 2 2 2" xfId="32662" xr:uid="{FAE5E604-2B2F-4AD6-A710-4847D3E541FA}"/>
    <cellStyle name="20% - Accent1 4 2 2 3 3 3 2 2 3" xfId="32663" xr:uid="{4C8B6FA5-2CF2-4260-A093-935AC05137D4}"/>
    <cellStyle name="20% - Accent1 4 2 2 3 3 3 2 3" xfId="32664" xr:uid="{DFBE789B-EF05-4B5D-B84E-1A29F9E8B669}"/>
    <cellStyle name="20% - Accent1 4 2 2 3 3 3 2 3 2" xfId="32665" xr:uid="{209B6D7B-7D8D-4BBB-BE6F-8854A6A11642}"/>
    <cellStyle name="20% - Accent1 4 2 2 3 3 3 2 4" xfId="32666" xr:uid="{73A155D2-F15D-4798-BA6C-216733396F2E}"/>
    <cellStyle name="20% - Accent1 4 2 2 3 3 3 3" xfId="32667" xr:uid="{11074407-F664-459E-9FAE-48DB6E8A0852}"/>
    <cellStyle name="20% - Accent1 4 2 2 3 3 3 3 2" xfId="32668" xr:uid="{9A8683DF-7A53-48CE-82EF-3B3BFF906554}"/>
    <cellStyle name="20% - Accent1 4 2 2 3 3 3 3 2 2" xfId="32669" xr:uid="{B6FBF881-2040-4AC7-87B9-6BC2B7BAF776}"/>
    <cellStyle name="20% - Accent1 4 2 2 3 3 3 3 2 2 2" xfId="32670" xr:uid="{CF2D088B-903B-447F-A8A8-9D04D15D7A78}"/>
    <cellStyle name="20% - Accent1 4 2 2 3 3 3 3 2 3" xfId="32671" xr:uid="{0AF66D98-B0CC-4956-A735-5C102577D135}"/>
    <cellStyle name="20% - Accent1 4 2 2 3 3 3 3 3" xfId="32672" xr:uid="{6E1F0E82-7D3D-4226-822F-BF7C51FF062D}"/>
    <cellStyle name="20% - Accent1 4 2 2 3 3 3 3 3 2" xfId="32673" xr:uid="{26F4B2FE-0B78-4D44-8560-6ADF0E4206B1}"/>
    <cellStyle name="20% - Accent1 4 2 2 3 3 3 3 4" xfId="32674" xr:uid="{E96206B3-B243-4AB5-8E86-402F6622D749}"/>
    <cellStyle name="20% - Accent1 4 2 2 3 3 3 4" xfId="32675" xr:uid="{360FAFDF-2891-48AE-8E9D-E2F817FE7684}"/>
    <cellStyle name="20% - Accent1 4 2 2 3 3 3 4 2" xfId="32676" xr:uid="{7E05A64A-13E0-4A16-B7A4-3C09181A1A1C}"/>
    <cellStyle name="20% - Accent1 4 2 2 3 3 3 4 2 2" xfId="32677" xr:uid="{0FB54FDC-0862-4DDB-9131-CB4D4715A146}"/>
    <cellStyle name="20% - Accent1 4 2 2 3 3 3 4 2 2 2" xfId="32678" xr:uid="{86837882-8024-4AB9-9F15-42D1EDAF2D07}"/>
    <cellStyle name="20% - Accent1 4 2 2 3 3 3 4 2 3" xfId="32679" xr:uid="{EDAEA8A6-C2C0-488B-8A8C-CB1E0AFBCAA9}"/>
    <cellStyle name="20% - Accent1 4 2 2 3 3 3 4 3" xfId="32680" xr:uid="{94A35EE2-D873-4471-9922-1A7DC8AE4934}"/>
    <cellStyle name="20% - Accent1 4 2 2 3 3 3 4 3 2" xfId="32681" xr:uid="{37228153-CCB7-4B0A-A368-A5F90E6DE892}"/>
    <cellStyle name="20% - Accent1 4 2 2 3 3 3 4 4" xfId="32682" xr:uid="{660CDE3A-EFBC-4AEF-8AD4-2F24B45180E5}"/>
    <cellStyle name="20% - Accent1 4 2 2 3 3 3 5" xfId="32683" xr:uid="{9DF2EB77-2B7A-4BE3-B2DC-C3A8C450D1A8}"/>
    <cellStyle name="20% - Accent1 4 2 2 3 3 3 5 2" xfId="32684" xr:uid="{4D07F600-809C-48F2-84CF-5412902029CD}"/>
    <cellStyle name="20% - Accent1 4 2 2 3 3 3 5 2 2" xfId="32685" xr:uid="{DCD373FD-D11B-4F34-82C8-980DAF5FDD8C}"/>
    <cellStyle name="20% - Accent1 4 2 2 3 3 3 5 3" xfId="32686" xr:uid="{4954520A-3FEB-4FAD-B1D1-A72B39877857}"/>
    <cellStyle name="20% - Accent1 4 2 2 3 3 3 6" xfId="32687" xr:uid="{6D4AAF75-9AB7-4D36-BF04-A413E9677D49}"/>
    <cellStyle name="20% - Accent1 4 2 2 3 3 3 6 2" xfId="32688" xr:uid="{1DBF58F9-A67B-4E48-A4FF-45BE04A8F146}"/>
    <cellStyle name="20% - Accent1 4 2 2 3 3 3 6 2 2" xfId="32689" xr:uid="{97457342-EF0A-4B2F-ABDD-64F0D2A7833B}"/>
    <cellStyle name="20% - Accent1 4 2 2 3 3 3 6 3" xfId="32690" xr:uid="{83F96B6D-865C-4320-9A33-9CF30F166D8D}"/>
    <cellStyle name="20% - Accent1 4 2 2 3 3 3 7" xfId="32691" xr:uid="{D8699C18-BDEC-4E01-942F-F550A5DDCDD9}"/>
    <cellStyle name="20% - Accent1 4 2 2 3 3 3 7 2" xfId="32692" xr:uid="{134C2B6F-E8CA-4D44-8074-6174EE37FCBB}"/>
    <cellStyle name="20% - Accent1 4 2 2 3 3 3 8" xfId="32693" xr:uid="{08DAF75C-37C6-41A0-BEAE-8128A909ADB5}"/>
    <cellStyle name="20% - Accent1 4 2 2 3 3 3 8 2" xfId="32694" xr:uid="{81CB189D-2FD9-40C4-950E-621D656BDFCD}"/>
    <cellStyle name="20% - Accent1 4 2 2 3 3 3 9" xfId="32695" xr:uid="{AB8C2F5D-9F35-4AAC-A08A-3553AB86AF29}"/>
    <cellStyle name="20% - Accent1 4 2 2 3 3 4" xfId="32696" xr:uid="{6863DE93-3C31-4DF6-A316-28974D97C87B}"/>
    <cellStyle name="20% - Accent1 4 2 2 3 3 4 2" xfId="32697" xr:uid="{28521A84-70F0-447D-B5CE-C30EA52EC86F}"/>
    <cellStyle name="20% - Accent1 4 2 2 3 3 4 2 2" xfId="32698" xr:uid="{26ED75D8-1304-4887-87DC-8C3F31D454FA}"/>
    <cellStyle name="20% - Accent1 4 2 2 3 3 4 2 2 2" xfId="32699" xr:uid="{DDE71978-F6D0-43D4-BBCE-4A21383A9014}"/>
    <cellStyle name="20% - Accent1 4 2 2 3 3 4 2 3" xfId="32700" xr:uid="{D083FB05-BC41-47F9-AF67-9242FF7B3E2D}"/>
    <cellStyle name="20% - Accent1 4 2 2 3 3 4 3" xfId="32701" xr:uid="{2FD040F9-8F0D-4EC6-8343-A2B83C586A5A}"/>
    <cellStyle name="20% - Accent1 4 2 2 3 3 4 3 2" xfId="32702" xr:uid="{2823400D-4850-4958-BB9E-2A73E10DF7A5}"/>
    <cellStyle name="20% - Accent1 4 2 2 3 3 4 4" xfId="32703" xr:uid="{9E466C38-19D5-4B40-842F-D8916A2B206B}"/>
    <cellStyle name="20% - Accent1 4 2 2 3 3 5" xfId="32704" xr:uid="{7048981A-439D-4C74-A5E8-6AD011152DC9}"/>
    <cellStyle name="20% - Accent1 4 2 2 3 3 5 2" xfId="32705" xr:uid="{8F26DC9B-1D76-47CA-8EF5-4C8EA879AFDE}"/>
    <cellStyle name="20% - Accent1 4 2 2 3 3 5 2 2" xfId="32706" xr:uid="{B9681A88-E40E-4979-814F-3B8479D3883F}"/>
    <cellStyle name="20% - Accent1 4 2 2 3 3 5 2 2 2" xfId="32707" xr:uid="{4DB93EFD-2344-4B0D-9C11-F98DFA6165ED}"/>
    <cellStyle name="20% - Accent1 4 2 2 3 3 5 2 3" xfId="32708" xr:uid="{1A037AE0-4877-4DB6-AA04-D029EB446AE7}"/>
    <cellStyle name="20% - Accent1 4 2 2 3 3 5 3" xfId="32709" xr:uid="{BE837D1B-8893-48E5-89BA-8BE01E26B101}"/>
    <cellStyle name="20% - Accent1 4 2 2 3 3 5 3 2" xfId="32710" xr:uid="{5F247072-2CB5-410C-B8F1-AD6957D8BB64}"/>
    <cellStyle name="20% - Accent1 4 2 2 3 3 5 4" xfId="32711" xr:uid="{2816C90D-D5CA-4AB8-A506-DD3CD31E69E4}"/>
    <cellStyle name="20% - Accent1 4 2 2 3 3 6" xfId="32712" xr:uid="{5A2C03F2-0946-41CC-8CE0-554E0B0520E9}"/>
    <cellStyle name="20% - Accent1 4 2 2 3 3 6 2" xfId="32713" xr:uid="{322474B2-221E-4BCE-A71C-FD255DBBFE9C}"/>
    <cellStyle name="20% - Accent1 4 2 2 3 3 6 2 2" xfId="32714" xr:uid="{2AEE81CB-2CC3-4770-B3A2-4656538062A9}"/>
    <cellStyle name="20% - Accent1 4 2 2 3 3 6 2 2 2" xfId="32715" xr:uid="{CAE3BA9D-16A5-410B-8234-CFECDB016265}"/>
    <cellStyle name="20% - Accent1 4 2 2 3 3 6 2 3" xfId="32716" xr:uid="{0D78D5BE-A794-4DDA-9DB3-6E0174384B13}"/>
    <cellStyle name="20% - Accent1 4 2 2 3 3 6 3" xfId="32717" xr:uid="{7A7D7949-4D19-4AF0-90FD-D23292D2DE2D}"/>
    <cellStyle name="20% - Accent1 4 2 2 3 3 6 3 2" xfId="32718" xr:uid="{B5244F50-E1F6-44C9-BE69-AF8261FA3301}"/>
    <cellStyle name="20% - Accent1 4 2 2 3 3 6 4" xfId="32719" xr:uid="{449F8534-4D1B-4B82-A8D8-C2EF317F7724}"/>
    <cellStyle name="20% - Accent1 4 2 2 3 3 7" xfId="32720" xr:uid="{22414F54-63BA-4E6B-8709-D427469F0E3F}"/>
    <cellStyle name="20% - Accent1 4 2 2 3 3 7 2" xfId="32721" xr:uid="{C45B22A4-025A-4889-8811-616F4F0E1633}"/>
    <cellStyle name="20% - Accent1 4 2 2 3 3 7 2 2" xfId="32722" xr:uid="{36E9D9DE-4D05-46E6-B8C1-F0103A058896}"/>
    <cellStyle name="20% - Accent1 4 2 2 3 3 7 3" xfId="32723" xr:uid="{B1EB6F35-6027-46C3-B040-3C4BE2FB04B2}"/>
    <cellStyle name="20% - Accent1 4 2 2 3 3 8" xfId="32724" xr:uid="{92C901E8-F517-468A-9AC4-2E7DD4956872}"/>
    <cellStyle name="20% - Accent1 4 2 2 3 3 8 2" xfId="32725" xr:uid="{20DFDA65-56D9-43ED-A1C3-679FB6806497}"/>
    <cellStyle name="20% - Accent1 4 2 2 3 3 8 2 2" xfId="32726" xr:uid="{F4653C57-7C2E-4D0E-B639-E4A349EF6389}"/>
    <cellStyle name="20% - Accent1 4 2 2 3 3 8 3" xfId="32727" xr:uid="{A95C23D9-049E-4E36-9F44-5930F252CA41}"/>
    <cellStyle name="20% - Accent1 4 2 2 3 3 9" xfId="32728" xr:uid="{FCA0A38E-87E7-4B55-A757-A3EFAD344841}"/>
    <cellStyle name="20% - Accent1 4 2 2 3 3 9 2" xfId="32729" xr:uid="{76065584-DFE5-494D-A079-80A859C2ACD5}"/>
    <cellStyle name="20% - Accent1 4 2 2 3 4" xfId="32730" xr:uid="{54F8D0D7-DA2D-4789-B2DC-1BAB21F78D55}"/>
    <cellStyle name="20% - Accent1 4 2 2 3 4 10" xfId="32731" xr:uid="{8D7FC4F5-7B31-46AA-B53C-CEA54C9CDA52}"/>
    <cellStyle name="20% - Accent1 4 2 2 3 4 10 2" xfId="32732" xr:uid="{23DCEE93-13E3-43F9-A334-F0AAF7072DBC}"/>
    <cellStyle name="20% - Accent1 4 2 2 3 4 11" xfId="32733" xr:uid="{4CD6D158-104E-498A-B8AC-E57F52345EAE}"/>
    <cellStyle name="20% - Accent1 4 2 2 3 4 2" xfId="32734" xr:uid="{5E917AE5-B379-49D1-9303-5EF33ED75654}"/>
    <cellStyle name="20% - Accent1 4 2 2 3 4 2 2" xfId="32735" xr:uid="{4015ADE1-7E4D-4CF4-AE69-E87E52A2EEEE}"/>
    <cellStyle name="20% - Accent1 4 2 2 3 4 2 2 2" xfId="32736" xr:uid="{ACED898F-5A39-4562-87AE-FEB4C592886C}"/>
    <cellStyle name="20% - Accent1 4 2 2 3 4 2 2 2 2" xfId="32737" xr:uid="{65C235E8-0390-439C-9347-DBD39B1F26DD}"/>
    <cellStyle name="20% - Accent1 4 2 2 3 4 2 2 2 2 2" xfId="32738" xr:uid="{493614D3-FA2C-4714-957C-CBD0EB52CCDB}"/>
    <cellStyle name="20% - Accent1 4 2 2 3 4 2 2 2 3" xfId="32739" xr:uid="{647A670C-6D45-4DAE-8398-F0A2FB488EFB}"/>
    <cellStyle name="20% - Accent1 4 2 2 3 4 2 2 3" xfId="32740" xr:uid="{722DE71C-54B2-43BE-AB3C-6F2F43F72097}"/>
    <cellStyle name="20% - Accent1 4 2 2 3 4 2 2 3 2" xfId="32741" xr:uid="{52F6CBB5-8072-40F8-B947-5217439E71C8}"/>
    <cellStyle name="20% - Accent1 4 2 2 3 4 2 2 4" xfId="32742" xr:uid="{21C6CB22-CD36-4B06-BC0F-5B3C93F0CFBA}"/>
    <cellStyle name="20% - Accent1 4 2 2 3 4 2 3" xfId="32743" xr:uid="{EB29AD14-7792-4A6D-8E96-5BFAE0CA7687}"/>
    <cellStyle name="20% - Accent1 4 2 2 3 4 2 3 2" xfId="32744" xr:uid="{E0EE8E0C-3754-41F7-9737-393BCDEE7CDF}"/>
    <cellStyle name="20% - Accent1 4 2 2 3 4 2 3 2 2" xfId="32745" xr:uid="{C7D84D2F-8C27-4AF3-8022-1962B1311E39}"/>
    <cellStyle name="20% - Accent1 4 2 2 3 4 2 3 2 2 2" xfId="32746" xr:uid="{BF30F6A7-641B-4385-BE2B-96A843D73E21}"/>
    <cellStyle name="20% - Accent1 4 2 2 3 4 2 3 2 3" xfId="32747" xr:uid="{378E0DF9-CF33-4238-A74A-5A7631815490}"/>
    <cellStyle name="20% - Accent1 4 2 2 3 4 2 3 3" xfId="32748" xr:uid="{0ACD82C9-C22B-41D4-8694-AFB5A7FA2B4F}"/>
    <cellStyle name="20% - Accent1 4 2 2 3 4 2 3 3 2" xfId="32749" xr:uid="{69C46E6C-5192-48B1-9279-562CA22F94AE}"/>
    <cellStyle name="20% - Accent1 4 2 2 3 4 2 3 4" xfId="32750" xr:uid="{5BC75CB2-5C49-4D8C-9AE4-0A80D836EF35}"/>
    <cellStyle name="20% - Accent1 4 2 2 3 4 2 4" xfId="32751" xr:uid="{B28BC144-BDCB-4764-9231-B3E8CC54F2AC}"/>
    <cellStyle name="20% - Accent1 4 2 2 3 4 2 4 2" xfId="32752" xr:uid="{9CADE976-9F91-4957-940B-267546A1BACF}"/>
    <cellStyle name="20% - Accent1 4 2 2 3 4 2 4 2 2" xfId="32753" xr:uid="{5AA82F3A-350D-43E0-BCED-EE044D2C9C75}"/>
    <cellStyle name="20% - Accent1 4 2 2 3 4 2 4 2 2 2" xfId="32754" xr:uid="{2A113860-E4D0-457E-8629-EACA56D469F6}"/>
    <cellStyle name="20% - Accent1 4 2 2 3 4 2 4 2 3" xfId="32755" xr:uid="{46C4DCCA-C2C4-44DB-9264-466816B77FCB}"/>
    <cellStyle name="20% - Accent1 4 2 2 3 4 2 4 3" xfId="32756" xr:uid="{8FC85DEE-6B89-4296-A569-FE091BA25365}"/>
    <cellStyle name="20% - Accent1 4 2 2 3 4 2 4 3 2" xfId="32757" xr:uid="{89E82911-C303-4EF6-97EC-6508C49B3BB8}"/>
    <cellStyle name="20% - Accent1 4 2 2 3 4 2 4 4" xfId="32758" xr:uid="{4AE8887B-4EB4-4866-A0BB-14E1012C88CF}"/>
    <cellStyle name="20% - Accent1 4 2 2 3 4 2 5" xfId="32759" xr:uid="{53B04922-F54F-49D6-BDA6-A0DE28848F90}"/>
    <cellStyle name="20% - Accent1 4 2 2 3 4 2 5 2" xfId="32760" xr:uid="{5BC3E3F6-98C1-4A67-8C43-D8022F3273D1}"/>
    <cellStyle name="20% - Accent1 4 2 2 3 4 2 5 2 2" xfId="32761" xr:uid="{153A4FE5-1FE7-4B77-95CB-3A3F32626F5A}"/>
    <cellStyle name="20% - Accent1 4 2 2 3 4 2 5 3" xfId="32762" xr:uid="{2B08D39B-C7C8-4D3E-89A6-F00BB67E8F13}"/>
    <cellStyle name="20% - Accent1 4 2 2 3 4 2 6" xfId="32763" xr:uid="{5DD840CD-37B4-449E-9B3B-D45ED519F10B}"/>
    <cellStyle name="20% - Accent1 4 2 2 3 4 2 6 2" xfId="32764" xr:uid="{2BCEDD14-CB74-4800-90BA-EB996694BDB4}"/>
    <cellStyle name="20% - Accent1 4 2 2 3 4 2 6 2 2" xfId="32765" xr:uid="{D0A3FA9D-3451-4999-8B41-EE60114111FC}"/>
    <cellStyle name="20% - Accent1 4 2 2 3 4 2 6 3" xfId="32766" xr:uid="{670CD86D-BEC9-4D42-BB00-0E2D9EF0F1DD}"/>
    <cellStyle name="20% - Accent1 4 2 2 3 4 2 7" xfId="32767" xr:uid="{53B555AA-F72A-4AD1-8602-DBAF8B1B4CDF}"/>
    <cellStyle name="20% - Accent1 4 2 2 3 4 2 7 2" xfId="32768" xr:uid="{A1D1D5FC-4DB1-4991-9FB0-ECD9061FC77D}"/>
    <cellStyle name="20% - Accent1 4 2 2 3 4 2 8" xfId="32769" xr:uid="{E526EBB3-317B-4E12-B302-2651B92964A5}"/>
    <cellStyle name="20% - Accent1 4 2 2 3 4 2 8 2" xfId="32770" xr:uid="{AB611E53-5008-4E0B-9C45-02CA25B8BD3A}"/>
    <cellStyle name="20% - Accent1 4 2 2 3 4 2 9" xfId="32771" xr:uid="{A37C555F-7B13-4AA4-9E26-0BA765AD36DF}"/>
    <cellStyle name="20% - Accent1 4 2 2 3 4 3" xfId="32772" xr:uid="{72A23F3A-EF83-4451-A4A7-74CBD9460328}"/>
    <cellStyle name="20% - Accent1 4 2 2 3 4 3 2" xfId="32773" xr:uid="{5AC1B368-B976-43B9-9C93-756268253278}"/>
    <cellStyle name="20% - Accent1 4 2 2 3 4 3 2 2" xfId="32774" xr:uid="{E3C84807-CC25-47C8-B241-08A470F280A1}"/>
    <cellStyle name="20% - Accent1 4 2 2 3 4 3 2 2 2" xfId="32775" xr:uid="{7D14AA65-E05D-4B69-A614-884EA7F99885}"/>
    <cellStyle name="20% - Accent1 4 2 2 3 4 3 2 2 2 2" xfId="32776" xr:uid="{685EA3FC-881C-4B0C-AE53-E13CA49AB6D7}"/>
    <cellStyle name="20% - Accent1 4 2 2 3 4 3 2 2 3" xfId="32777" xr:uid="{8A3D5538-3C13-439B-ACC0-2E2621496B20}"/>
    <cellStyle name="20% - Accent1 4 2 2 3 4 3 2 3" xfId="32778" xr:uid="{86D5B8F2-4632-4D1B-B466-4444C59F5CCE}"/>
    <cellStyle name="20% - Accent1 4 2 2 3 4 3 2 3 2" xfId="32779" xr:uid="{3653A4FC-9371-4F84-8AC4-F10A56C162C8}"/>
    <cellStyle name="20% - Accent1 4 2 2 3 4 3 2 4" xfId="32780" xr:uid="{7D6751AE-A346-4C3B-9BB8-5AD2DEE8878B}"/>
    <cellStyle name="20% - Accent1 4 2 2 3 4 3 3" xfId="32781" xr:uid="{4CC6B48C-FA33-4EE5-B57F-7FB39B2A071F}"/>
    <cellStyle name="20% - Accent1 4 2 2 3 4 3 3 2" xfId="32782" xr:uid="{0D190BA3-9629-4AC2-A15B-909D924B4DD7}"/>
    <cellStyle name="20% - Accent1 4 2 2 3 4 3 3 2 2" xfId="32783" xr:uid="{66963CE1-4FAB-4235-85B8-CC91A7F31876}"/>
    <cellStyle name="20% - Accent1 4 2 2 3 4 3 3 2 2 2" xfId="32784" xr:uid="{19195998-37F8-4BF3-BF4C-D98C5BC17259}"/>
    <cellStyle name="20% - Accent1 4 2 2 3 4 3 3 2 3" xfId="32785" xr:uid="{21EF1C0A-F2E6-40F6-ADE6-282E060A8210}"/>
    <cellStyle name="20% - Accent1 4 2 2 3 4 3 3 3" xfId="32786" xr:uid="{7B4561E6-5151-4CA2-AF78-26C0665CD209}"/>
    <cellStyle name="20% - Accent1 4 2 2 3 4 3 3 3 2" xfId="32787" xr:uid="{52AF0DA6-826B-4AE8-9F62-578CC0F75AC2}"/>
    <cellStyle name="20% - Accent1 4 2 2 3 4 3 3 4" xfId="32788" xr:uid="{D59B49A1-79A3-4073-9874-C658B39ECBD6}"/>
    <cellStyle name="20% - Accent1 4 2 2 3 4 3 4" xfId="32789" xr:uid="{C3D15772-6900-4086-8507-FBFE67EE6A86}"/>
    <cellStyle name="20% - Accent1 4 2 2 3 4 3 4 2" xfId="32790" xr:uid="{E5F75EE1-D79C-4A98-A7F5-2E58D131CFB6}"/>
    <cellStyle name="20% - Accent1 4 2 2 3 4 3 4 2 2" xfId="32791" xr:uid="{D774CD56-593A-4847-B3E7-92E2DD36B83B}"/>
    <cellStyle name="20% - Accent1 4 2 2 3 4 3 4 2 2 2" xfId="32792" xr:uid="{8FAFFC27-8689-44BF-BDF3-5B87ECBB5BAC}"/>
    <cellStyle name="20% - Accent1 4 2 2 3 4 3 4 2 3" xfId="32793" xr:uid="{5586648A-2CFB-4295-94C9-237B92911D7A}"/>
    <cellStyle name="20% - Accent1 4 2 2 3 4 3 4 3" xfId="32794" xr:uid="{27B9E06D-B87B-477A-AADE-EE5B66654BD9}"/>
    <cellStyle name="20% - Accent1 4 2 2 3 4 3 4 3 2" xfId="32795" xr:uid="{81326E35-8066-4E00-81A3-2DCA6B238CF7}"/>
    <cellStyle name="20% - Accent1 4 2 2 3 4 3 4 4" xfId="32796" xr:uid="{5CAF637C-4B13-4441-BA68-5500E4018A5E}"/>
    <cellStyle name="20% - Accent1 4 2 2 3 4 3 5" xfId="32797" xr:uid="{47700A4A-FA34-41C3-B9DB-FADAADF92964}"/>
    <cellStyle name="20% - Accent1 4 2 2 3 4 3 5 2" xfId="32798" xr:uid="{9116D8FF-47CF-4431-9C43-A316B5BB41D3}"/>
    <cellStyle name="20% - Accent1 4 2 2 3 4 3 5 2 2" xfId="32799" xr:uid="{92186E7E-7ADF-4634-9891-221B1F524850}"/>
    <cellStyle name="20% - Accent1 4 2 2 3 4 3 5 3" xfId="32800" xr:uid="{E8B18754-A20F-47F2-8FC8-06125C557999}"/>
    <cellStyle name="20% - Accent1 4 2 2 3 4 3 6" xfId="32801" xr:uid="{02E2DAE9-28DE-456A-9A19-DFD113BD272F}"/>
    <cellStyle name="20% - Accent1 4 2 2 3 4 3 6 2" xfId="32802" xr:uid="{44BC5A49-AD93-450F-82A6-A4CEDD4B71FE}"/>
    <cellStyle name="20% - Accent1 4 2 2 3 4 3 6 2 2" xfId="32803" xr:uid="{6563B3BA-120B-430A-81AC-2ABD152EC4AA}"/>
    <cellStyle name="20% - Accent1 4 2 2 3 4 3 6 3" xfId="32804" xr:uid="{D9E7E89C-6F22-4B2C-9F7E-54D757604DDB}"/>
    <cellStyle name="20% - Accent1 4 2 2 3 4 3 7" xfId="32805" xr:uid="{B03E2DDC-B135-46AF-B479-21A61D6E6E6C}"/>
    <cellStyle name="20% - Accent1 4 2 2 3 4 3 7 2" xfId="32806" xr:uid="{992B60B7-E538-4F24-BEB1-C716F7B50E46}"/>
    <cellStyle name="20% - Accent1 4 2 2 3 4 3 8" xfId="32807" xr:uid="{23468325-D1E0-40D6-A68E-A4CFC809A7F7}"/>
    <cellStyle name="20% - Accent1 4 2 2 3 4 3 8 2" xfId="32808" xr:uid="{4C42C74D-E963-45BF-971E-0DB340D7F58C}"/>
    <cellStyle name="20% - Accent1 4 2 2 3 4 3 9" xfId="32809" xr:uid="{A2B1D0E2-9338-4D2A-81C3-39B74E26410C}"/>
    <cellStyle name="20% - Accent1 4 2 2 3 4 4" xfId="32810" xr:uid="{B6FF6E90-14D2-415C-8C8D-1292541114A7}"/>
    <cellStyle name="20% - Accent1 4 2 2 3 4 4 2" xfId="32811" xr:uid="{4F177A7A-F1EA-42A7-8682-05C0027E8274}"/>
    <cellStyle name="20% - Accent1 4 2 2 3 4 4 2 2" xfId="32812" xr:uid="{66016164-3DCE-440F-AC36-0906BD0FB2EA}"/>
    <cellStyle name="20% - Accent1 4 2 2 3 4 4 2 2 2" xfId="32813" xr:uid="{684D95D2-AC10-4466-A6DD-4BA29EEA9457}"/>
    <cellStyle name="20% - Accent1 4 2 2 3 4 4 2 3" xfId="32814" xr:uid="{219F68D4-CA73-4B63-A298-DBA301C76104}"/>
    <cellStyle name="20% - Accent1 4 2 2 3 4 4 3" xfId="32815" xr:uid="{3610CF2F-F6ED-4BB9-A753-2F119155D8CB}"/>
    <cellStyle name="20% - Accent1 4 2 2 3 4 4 3 2" xfId="32816" xr:uid="{6FB593AF-5DC9-46BD-8BBB-FF3F89680706}"/>
    <cellStyle name="20% - Accent1 4 2 2 3 4 4 4" xfId="32817" xr:uid="{2F57FF84-EEBC-4976-AD6F-1D1A66E62C46}"/>
    <cellStyle name="20% - Accent1 4 2 2 3 4 5" xfId="32818" xr:uid="{91267462-EB43-4CA6-A162-F1B6164CF15D}"/>
    <cellStyle name="20% - Accent1 4 2 2 3 4 5 2" xfId="32819" xr:uid="{0FEA618E-77BA-4375-8576-0CD80F4830F4}"/>
    <cellStyle name="20% - Accent1 4 2 2 3 4 5 2 2" xfId="32820" xr:uid="{8AB293D6-7BE8-4D15-8F32-4DACB2C50BD7}"/>
    <cellStyle name="20% - Accent1 4 2 2 3 4 5 2 2 2" xfId="32821" xr:uid="{A21BF4D1-A40E-4F51-951C-62D0A2D11684}"/>
    <cellStyle name="20% - Accent1 4 2 2 3 4 5 2 3" xfId="32822" xr:uid="{698CA450-EF1C-4347-BCCF-E82B3B5E4F37}"/>
    <cellStyle name="20% - Accent1 4 2 2 3 4 5 3" xfId="32823" xr:uid="{B4DBF65D-474E-4231-85D0-136A10D35CD3}"/>
    <cellStyle name="20% - Accent1 4 2 2 3 4 5 3 2" xfId="32824" xr:uid="{D1F304F3-AB81-4DE4-BC21-5A30D34D552B}"/>
    <cellStyle name="20% - Accent1 4 2 2 3 4 5 4" xfId="32825" xr:uid="{3DF19FEF-A3B8-4841-9940-BA18E7B2633D}"/>
    <cellStyle name="20% - Accent1 4 2 2 3 4 6" xfId="32826" xr:uid="{EFAFB90C-D157-4F96-AE04-B4F6A0360FBC}"/>
    <cellStyle name="20% - Accent1 4 2 2 3 4 6 2" xfId="32827" xr:uid="{40B59627-048B-401A-9E4C-020D34C7B238}"/>
    <cellStyle name="20% - Accent1 4 2 2 3 4 6 2 2" xfId="32828" xr:uid="{EDB3E29B-80C8-45CF-8485-75556603435F}"/>
    <cellStyle name="20% - Accent1 4 2 2 3 4 6 2 2 2" xfId="32829" xr:uid="{DE692E8A-0283-4145-BEA7-FCC720894DE7}"/>
    <cellStyle name="20% - Accent1 4 2 2 3 4 6 2 3" xfId="32830" xr:uid="{73B4A13D-8657-4BC2-B33E-D942C3E10967}"/>
    <cellStyle name="20% - Accent1 4 2 2 3 4 6 3" xfId="32831" xr:uid="{17AFC75F-B378-44B9-B832-1DD2839A846A}"/>
    <cellStyle name="20% - Accent1 4 2 2 3 4 6 3 2" xfId="32832" xr:uid="{1353D77A-8DD6-43F3-9682-E94ED68A62EE}"/>
    <cellStyle name="20% - Accent1 4 2 2 3 4 6 4" xfId="32833" xr:uid="{0725CEBC-4742-4762-BA17-8D011F697CF7}"/>
    <cellStyle name="20% - Accent1 4 2 2 3 4 7" xfId="32834" xr:uid="{6CC2B6A2-84C1-4031-9E6C-D7D0476357F9}"/>
    <cellStyle name="20% - Accent1 4 2 2 3 4 7 2" xfId="32835" xr:uid="{75B1A3E5-28D8-42C1-92C7-8DA29FA9AE48}"/>
    <cellStyle name="20% - Accent1 4 2 2 3 4 7 2 2" xfId="32836" xr:uid="{711560F7-3B73-4932-8F3B-088A50389686}"/>
    <cellStyle name="20% - Accent1 4 2 2 3 4 7 3" xfId="32837" xr:uid="{3D113EEE-9F4D-409D-8E4B-90D21AAD6A6D}"/>
    <cellStyle name="20% - Accent1 4 2 2 3 4 8" xfId="32838" xr:uid="{05A51A8D-999C-4C9A-BF94-3A52BE79D5FB}"/>
    <cellStyle name="20% - Accent1 4 2 2 3 4 8 2" xfId="32839" xr:uid="{E71EC46B-1B0A-485E-BE23-4F8F945AB1CE}"/>
    <cellStyle name="20% - Accent1 4 2 2 3 4 8 2 2" xfId="32840" xr:uid="{30650127-EE63-4239-8E4B-CB7DFAA01409}"/>
    <cellStyle name="20% - Accent1 4 2 2 3 4 8 3" xfId="32841" xr:uid="{82AAF799-0953-4E12-A99B-276D747F55D4}"/>
    <cellStyle name="20% - Accent1 4 2 2 3 4 9" xfId="32842" xr:uid="{3CF5FC14-E072-4EAD-954D-02D531F3BEBF}"/>
    <cellStyle name="20% - Accent1 4 2 2 3 4 9 2" xfId="32843" xr:uid="{644FCFD6-2F93-4BD8-95B0-B95F09BBE7A4}"/>
    <cellStyle name="20% - Accent1 4 2 2 3 5" xfId="32844" xr:uid="{FD3F221F-CC5B-4F31-BFBC-FEA320A48CC9}"/>
    <cellStyle name="20% - Accent1 4 2 2 3 5 2" xfId="32845" xr:uid="{A0F3D217-37E1-4BF4-A512-4E1170C314CF}"/>
    <cellStyle name="20% - Accent1 4 2 2 3 5 2 2" xfId="32846" xr:uid="{09699F58-5C72-4890-8D23-230095563887}"/>
    <cellStyle name="20% - Accent1 4 2 2 3 5 2 2 2" xfId="32847" xr:uid="{3155173F-EAFC-4784-AFCC-5D405E2A9519}"/>
    <cellStyle name="20% - Accent1 4 2 2 3 5 2 2 2 2" xfId="32848" xr:uid="{5F47E5DA-5A33-4B0D-B24F-9A4CBAE71544}"/>
    <cellStyle name="20% - Accent1 4 2 2 3 5 2 2 3" xfId="32849" xr:uid="{ABE953D7-6DF9-42B4-8CBD-9EB3DE48E565}"/>
    <cellStyle name="20% - Accent1 4 2 2 3 5 2 3" xfId="32850" xr:uid="{CC73F0D8-862A-48C3-9A2C-70776D066279}"/>
    <cellStyle name="20% - Accent1 4 2 2 3 5 2 3 2" xfId="32851" xr:uid="{4BD45335-6FAD-4387-9B75-C43D3192CA95}"/>
    <cellStyle name="20% - Accent1 4 2 2 3 5 2 4" xfId="32852" xr:uid="{EA133C62-95BC-4EBB-A0DF-65DDE803FE68}"/>
    <cellStyle name="20% - Accent1 4 2 2 3 5 3" xfId="32853" xr:uid="{12784BF8-E4B3-4421-B69D-ECBECDE27D90}"/>
    <cellStyle name="20% - Accent1 4 2 2 3 5 3 2" xfId="32854" xr:uid="{3D1DAE32-EC71-49ED-AB83-F85D5EEC498D}"/>
    <cellStyle name="20% - Accent1 4 2 2 3 5 3 2 2" xfId="32855" xr:uid="{25C81EEB-3216-4E49-81F1-DE410E61B93F}"/>
    <cellStyle name="20% - Accent1 4 2 2 3 5 3 2 2 2" xfId="32856" xr:uid="{F6009F61-4B21-4DEC-963B-B0BC530DBEBD}"/>
    <cellStyle name="20% - Accent1 4 2 2 3 5 3 2 3" xfId="32857" xr:uid="{F07BE187-6952-4AAE-A531-B82A3797525E}"/>
    <cellStyle name="20% - Accent1 4 2 2 3 5 3 3" xfId="32858" xr:uid="{74EF017F-CD71-41DE-969B-18083AA9E713}"/>
    <cellStyle name="20% - Accent1 4 2 2 3 5 3 3 2" xfId="32859" xr:uid="{77FB0BDD-2D66-4469-B52A-43E13812FAA4}"/>
    <cellStyle name="20% - Accent1 4 2 2 3 5 3 4" xfId="32860" xr:uid="{3D2FD7E8-D7C6-40EE-9A1D-7728D48A1BAD}"/>
    <cellStyle name="20% - Accent1 4 2 2 3 5 4" xfId="32861" xr:uid="{B1D47967-550D-43CC-8181-C571B01400F2}"/>
    <cellStyle name="20% - Accent1 4 2 2 3 5 4 2" xfId="32862" xr:uid="{12FD1638-3FE6-43B2-8898-812C18AC4CDD}"/>
    <cellStyle name="20% - Accent1 4 2 2 3 5 4 2 2" xfId="32863" xr:uid="{BBF800BF-CBDC-41E2-9AD2-EBA3038280A7}"/>
    <cellStyle name="20% - Accent1 4 2 2 3 5 4 2 2 2" xfId="32864" xr:uid="{2BC85647-72BF-4A80-82F2-EBAABF38938C}"/>
    <cellStyle name="20% - Accent1 4 2 2 3 5 4 2 3" xfId="32865" xr:uid="{2E10C204-BA8A-4193-BBEE-A3EA894AC4C5}"/>
    <cellStyle name="20% - Accent1 4 2 2 3 5 4 3" xfId="32866" xr:uid="{5B4E0474-D843-47DC-9BB5-1E2740D6EFDA}"/>
    <cellStyle name="20% - Accent1 4 2 2 3 5 4 3 2" xfId="32867" xr:uid="{D3B994C2-FBC9-4777-859F-D25ECE4CF6B6}"/>
    <cellStyle name="20% - Accent1 4 2 2 3 5 4 4" xfId="32868" xr:uid="{69353B71-EEFC-4DAA-A749-395A3A70C956}"/>
    <cellStyle name="20% - Accent1 4 2 2 3 5 5" xfId="32869" xr:uid="{C1F08E3E-4499-4249-90D5-BB1F384220EC}"/>
    <cellStyle name="20% - Accent1 4 2 2 3 5 5 2" xfId="32870" xr:uid="{EA510BEB-0DD9-43E3-A180-3DB5B527E0F8}"/>
    <cellStyle name="20% - Accent1 4 2 2 3 5 5 2 2" xfId="32871" xr:uid="{9BFFC757-4D13-4F8F-A701-716FEDFD1D24}"/>
    <cellStyle name="20% - Accent1 4 2 2 3 5 5 3" xfId="32872" xr:uid="{7BDA2855-C004-4C84-BE90-AF5E171D0463}"/>
    <cellStyle name="20% - Accent1 4 2 2 3 5 6" xfId="32873" xr:uid="{C0680410-1DA8-43D2-AF18-FA7B0526647D}"/>
    <cellStyle name="20% - Accent1 4 2 2 3 5 6 2" xfId="32874" xr:uid="{DEA3DB9D-91F2-4715-94E3-547AE006E0C4}"/>
    <cellStyle name="20% - Accent1 4 2 2 3 5 6 2 2" xfId="32875" xr:uid="{CCC106D4-EBBF-485E-8446-EF6F6E73BA78}"/>
    <cellStyle name="20% - Accent1 4 2 2 3 5 6 3" xfId="32876" xr:uid="{2F1F653D-CBEE-48BF-A020-BFBC7E3B1736}"/>
    <cellStyle name="20% - Accent1 4 2 2 3 5 7" xfId="32877" xr:uid="{069367ED-3CE3-472F-A41E-9FD9271CF99C}"/>
    <cellStyle name="20% - Accent1 4 2 2 3 5 7 2" xfId="32878" xr:uid="{DFF4EFF0-09D2-41C8-ACCF-7D54814F4BAD}"/>
    <cellStyle name="20% - Accent1 4 2 2 3 5 8" xfId="32879" xr:uid="{6EFC3B1E-6158-46FE-B474-E288E56571E9}"/>
    <cellStyle name="20% - Accent1 4 2 2 3 5 8 2" xfId="32880" xr:uid="{4B0F1F64-C9ED-49D8-B37B-92FF428BD400}"/>
    <cellStyle name="20% - Accent1 4 2 2 3 5 9" xfId="32881" xr:uid="{D6E6514E-646D-47CB-B93A-93FD00D7EC93}"/>
    <cellStyle name="20% - Accent1 4 2 2 3 6" xfId="32882" xr:uid="{1DF2338D-1293-4DA0-AE3C-EDFF3287FD42}"/>
    <cellStyle name="20% - Accent1 4 2 2 3 6 2" xfId="32883" xr:uid="{88F1B017-3012-4B51-A02C-CB3F70BFF925}"/>
    <cellStyle name="20% - Accent1 4 2 2 3 6 2 2" xfId="32884" xr:uid="{C55ECD8E-60E2-42F0-ABAF-E82BDA96AB55}"/>
    <cellStyle name="20% - Accent1 4 2 2 3 6 2 2 2" xfId="32885" xr:uid="{C001BD4E-86F4-4F19-A352-F805442D7553}"/>
    <cellStyle name="20% - Accent1 4 2 2 3 6 2 2 2 2" xfId="32886" xr:uid="{075DCE60-3941-4C94-B57C-AE2CA7BC9EB3}"/>
    <cellStyle name="20% - Accent1 4 2 2 3 6 2 2 3" xfId="32887" xr:uid="{F017D9B4-D23D-4B5C-AF57-4F55FFBC0F42}"/>
    <cellStyle name="20% - Accent1 4 2 2 3 6 2 3" xfId="32888" xr:uid="{1C7539BE-CE21-48C4-9BED-1828065F18FF}"/>
    <cellStyle name="20% - Accent1 4 2 2 3 6 2 3 2" xfId="32889" xr:uid="{AE82ED24-5357-4C3E-98EE-00CAD33140DC}"/>
    <cellStyle name="20% - Accent1 4 2 2 3 6 2 4" xfId="32890" xr:uid="{DB032959-80C9-434D-B29E-04DF6DEFC554}"/>
    <cellStyle name="20% - Accent1 4 2 2 3 6 3" xfId="32891" xr:uid="{BCA7670B-793C-43BD-8F5B-D2C4C88D366D}"/>
    <cellStyle name="20% - Accent1 4 2 2 3 6 3 2" xfId="32892" xr:uid="{F0D5BAA8-DCDC-4B9B-893B-5A00DE55B7E0}"/>
    <cellStyle name="20% - Accent1 4 2 2 3 6 3 2 2" xfId="32893" xr:uid="{8D0FDE10-C545-4C45-B63F-3EC9ED8055D3}"/>
    <cellStyle name="20% - Accent1 4 2 2 3 6 3 2 2 2" xfId="32894" xr:uid="{EA32C706-9FB0-4F46-A024-0EE613FC7EFE}"/>
    <cellStyle name="20% - Accent1 4 2 2 3 6 3 2 3" xfId="32895" xr:uid="{D184975D-B747-4293-8E06-C0C6BA12B8BD}"/>
    <cellStyle name="20% - Accent1 4 2 2 3 6 3 3" xfId="32896" xr:uid="{87C6FC33-2A37-4998-BEC2-EAD80C5F28F1}"/>
    <cellStyle name="20% - Accent1 4 2 2 3 6 3 3 2" xfId="32897" xr:uid="{5579D690-6A69-4750-9670-7447883EC1BD}"/>
    <cellStyle name="20% - Accent1 4 2 2 3 6 3 4" xfId="32898" xr:uid="{704DA6DA-89F8-4A4E-AF63-E3243DEE28F5}"/>
    <cellStyle name="20% - Accent1 4 2 2 3 6 4" xfId="32899" xr:uid="{7D8F2E5C-64FA-408D-BAAF-C4EC426BAA89}"/>
    <cellStyle name="20% - Accent1 4 2 2 3 6 4 2" xfId="32900" xr:uid="{E15999D1-272A-4857-987D-898BA455DA19}"/>
    <cellStyle name="20% - Accent1 4 2 2 3 6 4 2 2" xfId="32901" xr:uid="{B025C1F0-2420-45BD-BB56-6BD498E2CE7F}"/>
    <cellStyle name="20% - Accent1 4 2 2 3 6 4 2 2 2" xfId="32902" xr:uid="{E7DED41C-CDA9-485D-B709-D1B198EB15E2}"/>
    <cellStyle name="20% - Accent1 4 2 2 3 6 4 2 3" xfId="32903" xr:uid="{346B05D4-D4F9-4AA8-997D-8F4EF9F6D31B}"/>
    <cellStyle name="20% - Accent1 4 2 2 3 6 4 3" xfId="32904" xr:uid="{D2A7AB9A-E885-42CA-95F9-A437ED2A1615}"/>
    <cellStyle name="20% - Accent1 4 2 2 3 6 4 3 2" xfId="32905" xr:uid="{3729BD68-C100-45DC-ACA3-61DCC6D23E2D}"/>
    <cellStyle name="20% - Accent1 4 2 2 3 6 4 4" xfId="32906" xr:uid="{C251D9FD-A263-49BA-8A89-D2D66EF10CE7}"/>
    <cellStyle name="20% - Accent1 4 2 2 3 6 5" xfId="32907" xr:uid="{9F025D00-E80E-4AEF-927D-8903637F8C26}"/>
    <cellStyle name="20% - Accent1 4 2 2 3 6 5 2" xfId="32908" xr:uid="{ECD6960A-C4F6-4AA6-BAF6-8523EA569051}"/>
    <cellStyle name="20% - Accent1 4 2 2 3 6 5 2 2" xfId="32909" xr:uid="{53B33E04-3BD4-440C-9975-1B076A02E3F9}"/>
    <cellStyle name="20% - Accent1 4 2 2 3 6 5 3" xfId="32910" xr:uid="{994D74AA-37EE-4840-ACB5-E9196104C17E}"/>
    <cellStyle name="20% - Accent1 4 2 2 3 6 6" xfId="32911" xr:uid="{FE848C2A-7F50-4A12-B9F4-0FD078DF1CA7}"/>
    <cellStyle name="20% - Accent1 4 2 2 3 6 6 2" xfId="32912" xr:uid="{2409C175-68CB-467E-9CD2-ED508FFDDCFC}"/>
    <cellStyle name="20% - Accent1 4 2 2 3 6 6 2 2" xfId="32913" xr:uid="{4AF161A9-C082-47FC-8C64-BAEFF9DF1ACA}"/>
    <cellStyle name="20% - Accent1 4 2 2 3 6 6 3" xfId="32914" xr:uid="{8E0AB9F6-4D26-43CF-ABC9-2CE29AD8AF45}"/>
    <cellStyle name="20% - Accent1 4 2 2 3 6 7" xfId="32915" xr:uid="{4CF016B2-3420-4ECC-98CF-04FBC72CEFC5}"/>
    <cellStyle name="20% - Accent1 4 2 2 3 6 7 2" xfId="32916" xr:uid="{FF356C55-9846-46AF-962D-A66EA6111531}"/>
    <cellStyle name="20% - Accent1 4 2 2 3 6 8" xfId="32917" xr:uid="{666F4C6A-8401-4AF8-9C9D-DDD9B620AA35}"/>
    <cellStyle name="20% - Accent1 4 2 2 3 6 8 2" xfId="32918" xr:uid="{0AB30E98-8A87-4D1D-8EC9-7FD03272565C}"/>
    <cellStyle name="20% - Accent1 4 2 2 3 6 9" xfId="32919" xr:uid="{6ECAF0CE-76D8-414B-8A85-297DCE1C9995}"/>
    <cellStyle name="20% - Accent1 4 2 2 3 7" xfId="32920" xr:uid="{86DCAC5D-4226-4707-B391-7979BD7249C1}"/>
    <cellStyle name="20% - Accent1 4 2 2 3 7 2" xfId="32921" xr:uid="{7E6E6ABF-42FC-4940-8C60-733E5518A20F}"/>
    <cellStyle name="20% - Accent1 4 2 2 3 7 2 2" xfId="32922" xr:uid="{725EC0DC-985B-4311-B95A-BA45ED564B33}"/>
    <cellStyle name="20% - Accent1 4 2 2 3 7 2 2 2" xfId="32923" xr:uid="{EF5D2175-E21B-4349-9F77-61F12B41969D}"/>
    <cellStyle name="20% - Accent1 4 2 2 3 7 2 3" xfId="32924" xr:uid="{F8AB3858-A1B7-4257-9A5B-BBE2F1149C96}"/>
    <cellStyle name="20% - Accent1 4 2 2 3 7 3" xfId="32925" xr:uid="{33A5E3B6-47D8-451D-AC92-5E1240876B2C}"/>
    <cellStyle name="20% - Accent1 4 2 2 3 7 3 2" xfId="32926" xr:uid="{04EFA500-69ED-4DC8-9CE6-276FB213F371}"/>
    <cellStyle name="20% - Accent1 4 2 2 3 7 4" xfId="32927" xr:uid="{C21821F1-F7E7-4273-A106-5F6626E83356}"/>
    <cellStyle name="20% - Accent1 4 2 2 3 8" xfId="32928" xr:uid="{D7A07A54-EFE7-4C03-BB91-7D98F585F828}"/>
    <cellStyle name="20% - Accent1 4 2 2 3 8 2" xfId="32929" xr:uid="{8851B87C-DCA5-4507-8458-1F770CF31DD8}"/>
    <cellStyle name="20% - Accent1 4 2 2 3 8 2 2" xfId="32930" xr:uid="{AACD6980-D87C-4E5A-98E5-AAA3054A01AE}"/>
    <cellStyle name="20% - Accent1 4 2 2 3 8 2 2 2" xfId="32931" xr:uid="{B8FBF579-FACC-4486-B7DC-57D03A555220}"/>
    <cellStyle name="20% - Accent1 4 2 2 3 8 2 3" xfId="32932" xr:uid="{ED003DD0-7B2A-4915-9892-427D478F6D50}"/>
    <cellStyle name="20% - Accent1 4 2 2 3 8 3" xfId="32933" xr:uid="{F1F2CEE4-D27A-400C-9DFA-4DE7AF82CCDD}"/>
    <cellStyle name="20% - Accent1 4 2 2 3 8 3 2" xfId="32934" xr:uid="{9D15080A-E4ED-4746-A248-CC0677897674}"/>
    <cellStyle name="20% - Accent1 4 2 2 3 8 4" xfId="32935" xr:uid="{D828E0CC-01E3-4D5F-B8E4-315B81C878C7}"/>
    <cellStyle name="20% - Accent1 4 2 2 3 9" xfId="32936" xr:uid="{9ED22F49-5949-4865-82A1-C7D01449764F}"/>
    <cellStyle name="20% - Accent1 4 2 2 3 9 2" xfId="32937" xr:uid="{B4AB0E4A-1ADD-4C25-A8FC-8227EBAC457B}"/>
    <cellStyle name="20% - Accent1 4 2 2 3 9 2 2" xfId="32938" xr:uid="{5D86625A-7DE1-42C6-A8A4-A5CA94CDBF1E}"/>
    <cellStyle name="20% - Accent1 4 2 2 3 9 2 2 2" xfId="32939" xr:uid="{902280CA-7107-437C-88A2-F59386B172FC}"/>
    <cellStyle name="20% - Accent1 4 2 2 3 9 2 3" xfId="32940" xr:uid="{15B41F05-ACE5-4000-80E4-4156B04F397C}"/>
    <cellStyle name="20% - Accent1 4 2 2 3 9 3" xfId="32941" xr:uid="{629813FB-01E4-4159-9062-EDE2CC7F17F6}"/>
    <cellStyle name="20% - Accent1 4 2 2 3 9 3 2" xfId="32942" xr:uid="{7B2C8A24-7B66-4149-8381-3436D87770EC}"/>
    <cellStyle name="20% - Accent1 4 2 2 3 9 4" xfId="32943" xr:uid="{F8607011-E07F-4B24-8E78-CFB4B1653BD8}"/>
    <cellStyle name="20% - Accent1 4 2 2 4" xfId="32944" xr:uid="{595AADCC-6246-4CCF-96D1-DFE21644105F}"/>
    <cellStyle name="20% - Accent1 4 2 2 4 10" xfId="32945" xr:uid="{A29180AC-268C-4CD1-9D9B-93AD82AAE959}"/>
    <cellStyle name="20% - Accent1 4 2 2 4 10 2" xfId="32946" xr:uid="{1A13250C-B178-451E-8FAA-702FCEDD2A4D}"/>
    <cellStyle name="20% - Accent1 4 2 2 4 11" xfId="32947" xr:uid="{D952551D-15AF-4355-A1C5-A7B9C268687D}"/>
    <cellStyle name="20% - Accent1 4 2 2 4 2" xfId="32948" xr:uid="{21F50DB2-0CEE-4C44-B336-3AE37390C097}"/>
    <cellStyle name="20% - Accent1 4 2 2 4 2 2" xfId="32949" xr:uid="{407B5A5B-67F1-497A-9052-04653BF3E130}"/>
    <cellStyle name="20% - Accent1 4 2 2 4 2 2 2" xfId="32950" xr:uid="{28970A55-02BD-4C17-A992-C8A02B000A80}"/>
    <cellStyle name="20% - Accent1 4 2 2 4 2 2 2 2" xfId="32951" xr:uid="{AE657B2E-9C22-4FA1-AC8A-088290A65186}"/>
    <cellStyle name="20% - Accent1 4 2 2 4 2 2 2 2 2" xfId="32952" xr:uid="{2AFDD4BC-AB34-4CF5-AAB0-137FFD97A9C8}"/>
    <cellStyle name="20% - Accent1 4 2 2 4 2 2 2 3" xfId="32953" xr:uid="{ABF15D49-20AB-4D6C-AAA7-239B77A53E06}"/>
    <cellStyle name="20% - Accent1 4 2 2 4 2 2 3" xfId="32954" xr:uid="{5A0D4D02-F464-4DA1-9A5A-0C6AD4177500}"/>
    <cellStyle name="20% - Accent1 4 2 2 4 2 2 3 2" xfId="32955" xr:uid="{8AE0B568-EBBB-4F46-8B28-AF58E6AD5893}"/>
    <cellStyle name="20% - Accent1 4 2 2 4 2 2 4" xfId="32956" xr:uid="{A1C17DEE-E083-4189-A243-F27315A5C589}"/>
    <cellStyle name="20% - Accent1 4 2 2 4 2 3" xfId="32957" xr:uid="{8483A4FA-4A76-46B5-AA27-C7C181A38D1A}"/>
    <cellStyle name="20% - Accent1 4 2 2 4 2 3 2" xfId="32958" xr:uid="{AAC79B10-A7DE-40DA-A4B5-AC081B2B12DE}"/>
    <cellStyle name="20% - Accent1 4 2 2 4 2 3 2 2" xfId="32959" xr:uid="{5CF17637-F761-41E6-AF8A-75F2C0AA970D}"/>
    <cellStyle name="20% - Accent1 4 2 2 4 2 3 2 2 2" xfId="32960" xr:uid="{047E74CC-5140-46B3-B9DB-E75604F575C8}"/>
    <cellStyle name="20% - Accent1 4 2 2 4 2 3 2 3" xfId="32961" xr:uid="{C38DCE9C-68F3-470C-ACD3-5C333A502B4B}"/>
    <cellStyle name="20% - Accent1 4 2 2 4 2 3 3" xfId="32962" xr:uid="{9F203A45-3422-4EBB-9579-D3457759A895}"/>
    <cellStyle name="20% - Accent1 4 2 2 4 2 3 3 2" xfId="32963" xr:uid="{ADE57D23-C14C-4ABC-8F02-530FE4BB2B27}"/>
    <cellStyle name="20% - Accent1 4 2 2 4 2 3 4" xfId="32964" xr:uid="{2B136D1D-B90A-414E-A4CB-2245DBF7AECC}"/>
    <cellStyle name="20% - Accent1 4 2 2 4 2 4" xfId="32965" xr:uid="{A83D812E-BF14-436C-B532-9E2D040312A7}"/>
    <cellStyle name="20% - Accent1 4 2 2 4 2 4 2" xfId="32966" xr:uid="{4065F5F2-9B0B-4DEE-9077-088C68F8B3E3}"/>
    <cellStyle name="20% - Accent1 4 2 2 4 2 4 2 2" xfId="32967" xr:uid="{529A1847-9296-48C8-85CA-8B7835E95868}"/>
    <cellStyle name="20% - Accent1 4 2 2 4 2 4 2 2 2" xfId="32968" xr:uid="{97E74856-1F5B-4E98-A245-2D0393BF8AD9}"/>
    <cellStyle name="20% - Accent1 4 2 2 4 2 4 2 3" xfId="32969" xr:uid="{DA52A4DE-BE34-4DC4-9258-5C04DC887DA3}"/>
    <cellStyle name="20% - Accent1 4 2 2 4 2 4 3" xfId="32970" xr:uid="{4A53463A-0FAD-42B3-979D-5A3C6198A970}"/>
    <cellStyle name="20% - Accent1 4 2 2 4 2 4 3 2" xfId="32971" xr:uid="{07E83FFE-B4F7-430D-8276-BBA84625B7E5}"/>
    <cellStyle name="20% - Accent1 4 2 2 4 2 4 4" xfId="32972" xr:uid="{3982786B-AF61-42A6-B846-0C3DD42819E4}"/>
    <cellStyle name="20% - Accent1 4 2 2 4 2 5" xfId="32973" xr:uid="{923BA5F5-6857-45FC-A6BA-F8C5CC352730}"/>
    <cellStyle name="20% - Accent1 4 2 2 4 2 5 2" xfId="32974" xr:uid="{95BB1AC4-FA67-492E-927A-B1920C256629}"/>
    <cellStyle name="20% - Accent1 4 2 2 4 2 5 2 2" xfId="32975" xr:uid="{C88B7B1D-5A21-4361-8C9E-80B69C863691}"/>
    <cellStyle name="20% - Accent1 4 2 2 4 2 5 3" xfId="32976" xr:uid="{DE7F1BBB-F4DF-4714-A652-D0E775D1AA6C}"/>
    <cellStyle name="20% - Accent1 4 2 2 4 2 6" xfId="32977" xr:uid="{1708C3B4-F767-44F9-9DB4-73BF7E9EF022}"/>
    <cellStyle name="20% - Accent1 4 2 2 4 2 6 2" xfId="32978" xr:uid="{3EFA0815-8052-412C-8682-09851EB5D8C5}"/>
    <cellStyle name="20% - Accent1 4 2 2 4 2 6 2 2" xfId="32979" xr:uid="{0A74FC11-F300-4F94-B1E5-38D9761D5A10}"/>
    <cellStyle name="20% - Accent1 4 2 2 4 2 6 3" xfId="32980" xr:uid="{5ECEE339-5BA8-4887-8002-12E6B616FD1B}"/>
    <cellStyle name="20% - Accent1 4 2 2 4 2 7" xfId="32981" xr:uid="{12F1826C-63B4-43FC-951A-DD9731BA20E0}"/>
    <cellStyle name="20% - Accent1 4 2 2 4 2 7 2" xfId="32982" xr:uid="{07E312ED-7608-4912-BDA9-0418AD6B0280}"/>
    <cellStyle name="20% - Accent1 4 2 2 4 2 8" xfId="32983" xr:uid="{DEE76214-0CDF-413C-9838-E347DD408C56}"/>
    <cellStyle name="20% - Accent1 4 2 2 4 2 8 2" xfId="32984" xr:uid="{8EC0C767-0517-4237-B6B1-2D15DC69D2DE}"/>
    <cellStyle name="20% - Accent1 4 2 2 4 2 9" xfId="32985" xr:uid="{2D21F6ED-91C0-4618-9435-2832ED484CF6}"/>
    <cellStyle name="20% - Accent1 4 2 2 4 3" xfId="32986" xr:uid="{72D97931-1796-4D3D-BA6E-C40608A27335}"/>
    <cellStyle name="20% - Accent1 4 2 2 4 3 2" xfId="32987" xr:uid="{3EF0A5A5-8DCD-4A0C-916B-A56D6DF20C64}"/>
    <cellStyle name="20% - Accent1 4 2 2 4 3 2 2" xfId="32988" xr:uid="{63319929-07E9-40C9-94E3-C3ADE66EF7FD}"/>
    <cellStyle name="20% - Accent1 4 2 2 4 3 2 2 2" xfId="32989" xr:uid="{01A737E3-BAA5-47DF-AC86-A9C791F35F0D}"/>
    <cellStyle name="20% - Accent1 4 2 2 4 3 2 2 2 2" xfId="32990" xr:uid="{B6760FCC-048F-4DAB-8562-9750A743A645}"/>
    <cellStyle name="20% - Accent1 4 2 2 4 3 2 2 3" xfId="32991" xr:uid="{491F39B5-18AB-4017-BAF6-BFCC34A3DD38}"/>
    <cellStyle name="20% - Accent1 4 2 2 4 3 2 3" xfId="32992" xr:uid="{1ABA9BF4-1936-491A-8F76-F28D861DFDD7}"/>
    <cellStyle name="20% - Accent1 4 2 2 4 3 2 3 2" xfId="32993" xr:uid="{9EDD7027-9BEF-496A-97B6-E66F3D661AC2}"/>
    <cellStyle name="20% - Accent1 4 2 2 4 3 2 4" xfId="32994" xr:uid="{E595D187-79FA-4F0F-8019-CA18DC3A7A0A}"/>
    <cellStyle name="20% - Accent1 4 2 2 4 3 3" xfId="32995" xr:uid="{544705CE-EEE8-4D9F-B612-0CE32C1F39BC}"/>
    <cellStyle name="20% - Accent1 4 2 2 4 3 3 2" xfId="32996" xr:uid="{9ADCEAF0-FFDD-49F0-AE0C-AB4C54285C8E}"/>
    <cellStyle name="20% - Accent1 4 2 2 4 3 3 2 2" xfId="32997" xr:uid="{00425E64-B329-45C0-959A-6CF41899BDBD}"/>
    <cellStyle name="20% - Accent1 4 2 2 4 3 3 2 2 2" xfId="32998" xr:uid="{FCEB28EA-64C9-49A3-88B8-642793E63304}"/>
    <cellStyle name="20% - Accent1 4 2 2 4 3 3 2 3" xfId="32999" xr:uid="{48522D9C-BB61-4ECE-BF70-CB49FD97BA67}"/>
    <cellStyle name="20% - Accent1 4 2 2 4 3 3 3" xfId="33000" xr:uid="{15C2D4F3-03B2-483E-AA24-E75B39D8BD17}"/>
    <cellStyle name="20% - Accent1 4 2 2 4 3 3 3 2" xfId="33001" xr:uid="{19C3C570-96F4-4976-8DC6-35ADA2D51D2A}"/>
    <cellStyle name="20% - Accent1 4 2 2 4 3 3 4" xfId="33002" xr:uid="{EA9EA757-001E-44B7-9A12-1D6461FBF331}"/>
    <cellStyle name="20% - Accent1 4 2 2 4 3 4" xfId="33003" xr:uid="{45922376-73F5-482C-A3F3-49ACD89002F1}"/>
    <cellStyle name="20% - Accent1 4 2 2 4 3 4 2" xfId="33004" xr:uid="{28D2CE01-750D-4741-9425-72AB0A59F3D0}"/>
    <cellStyle name="20% - Accent1 4 2 2 4 3 4 2 2" xfId="33005" xr:uid="{3AFF8AB2-101F-466F-99D6-F2F3F03B9EC6}"/>
    <cellStyle name="20% - Accent1 4 2 2 4 3 4 2 2 2" xfId="33006" xr:uid="{6E691436-5145-4D16-B7DB-876B491E1887}"/>
    <cellStyle name="20% - Accent1 4 2 2 4 3 4 2 3" xfId="33007" xr:uid="{B405C808-6349-491A-BE4C-E2D0173AB0FD}"/>
    <cellStyle name="20% - Accent1 4 2 2 4 3 4 3" xfId="33008" xr:uid="{1BE0477C-9EE0-4E10-89C4-ADE02FF880A1}"/>
    <cellStyle name="20% - Accent1 4 2 2 4 3 4 3 2" xfId="33009" xr:uid="{69330C22-8819-418A-8C99-F283B963C503}"/>
    <cellStyle name="20% - Accent1 4 2 2 4 3 4 4" xfId="33010" xr:uid="{31EAEFEB-08B8-43A5-B419-A0F8B6F154FA}"/>
    <cellStyle name="20% - Accent1 4 2 2 4 3 5" xfId="33011" xr:uid="{D8C983EE-70AE-4B2E-9F1A-A21D36130D2A}"/>
    <cellStyle name="20% - Accent1 4 2 2 4 3 5 2" xfId="33012" xr:uid="{16276A1E-E02C-416A-82DF-E93F62773A87}"/>
    <cellStyle name="20% - Accent1 4 2 2 4 3 5 2 2" xfId="33013" xr:uid="{76CCED98-0383-453B-B228-9EAC6B53C15E}"/>
    <cellStyle name="20% - Accent1 4 2 2 4 3 5 3" xfId="33014" xr:uid="{D7037BC2-4C11-4F82-AC4F-7C7221938895}"/>
    <cellStyle name="20% - Accent1 4 2 2 4 3 6" xfId="33015" xr:uid="{B55BDBA0-4899-4E06-BC30-15BAD7AF9885}"/>
    <cellStyle name="20% - Accent1 4 2 2 4 3 6 2" xfId="33016" xr:uid="{374EA3F5-2F45-4FC5-B21E-C948846B88B0}"/>
    <cellStyle name="20% - Accent1 4 2 2 4 3 6 2 2" xfId="33017" xr:uid="{51FFDF6E-F09C-49E4-A79A-F49F64AFCAB4}"/>
    <cellStyle name="20% - Accent1 4 2 2 4 3 6 3" xfId="33018" xr:uid="{CC560792-C122-4C76-9768-48DBDFCD8EA1}"/>
    <cellStyle name="20% - Accent1 4 2 2 4 3 7" xfId="33019" xr:uid="{C0033C96-21C7-489F-885E-2941DC7DA096}"/>
    <cellStyle name="20% - Accent1 4 2 2 4 3 7 2" xfId="33020" xr:uid="{5948FBDC-DDD0-4E56-9A4D-DEEAAFA51ADB}"/>
    <cellStyle name="20% - Accent1 4 2 2 4 3 8" xfId="33021" xr:uid="{605C93FA-7CB1-406B-8B0E-4C5D8087AFAE}"/>
    <cellStyle name="20% - Accent1 4 2 2 4 3 8 2" xfId="33022" xr:uid="{5CB20702-3747-48AB-A4BA-122191589007}"/>
    <cellStyle name="20% - Accent1 4 2 2 4 3 9" xfId="33023" xr:uid="{64F1924A-3B4E-486D-BF75-7A01E3FB0AF0}"/>
    <cellStyle name="20% - Accent1 4 2 2 4 4" xfId="33024" xr:uid="{BD44AEDD-1963-4B5E-843F-E9722252B1EE}"/>
    <cellStyle name="20% - Accent1 4 2 2 4 4 2" xfId="33025" xr:uid="{10346999-504F-4C31-8E6C-868E19E53DC1}"/>
    <cellStyle name="20% - Accent1 4 2 2 4 4 2 2" xfId="33026" xr:uid="{499094FB-8B2A-4159-BC6F-E662D811596C}"/>
    <cellStyle name="20% - Accent1 4 2 2 4 4 2 2 2" xfId="33027" xr:uid="{D69860E2-E64B-4485-87E0-645F95F3C697}"/>
    <cellStyle name="20% - Accent1 4 2 2 4 4 2 3" xfId="33028" xr:uid="{1248CEBA-CEEA-4248-A0CD-64DBD2EDB247}"/>
    <cellStyle name="20% - Accent1 4 2 2 4 4 3" xfId="33029" xr:uid="{8BEBF960-B37E-4B42-8CEA-428831C62F02}"/>
    <cellStyle name="20% - Accent1 4 2 2 4 4 3 2" xfId="33030" xr:uid="{847174DE-590A-4A1B-8FF4-3F8B41BE7A4E}"/>
    <cellStyle name="20% - Accent1 4 2 2 4 4 4" xfId="33031" xr:uid="{65442C98-76B3-4D4B-A8E9-4BB9F2F1E534}"/>
    <cellStyle name="20% - Accent1 4 2 2 4 5" xfId="33032" xr:uid="{2B3C9C3D-0C9A-4016-97AD-7E88AC39C60F}"/>
    <cellStyle name="20% - Accent1 4 2 2 4 5 2" xfId="33033" xr:uid="{39E3D29F-FCBA-4767-AC9F-BF35354117EF}"/>
    <cellStyle name="20% - Accent1 4 2 2 4 5 2 2" xfId="33034" xr:uid="{41BD9EDC-9A8E-42B2-8412-10BE13762316}"/>
    <cellStyle name="20% - Accent1 4 2 2 4 5 2 2 2" xfId="33035" xr:uid="{6C62B46D-67C8-4CA3-A698-401C2A7ED04F}"/>
    <cellStyle name="20% - Accent1 4 2 2 4 5 2 3" xfId="33036" xr:uid="{FD645C43-E3EE-4FF0-BA39-9ADA28E9CB74}"/>
    <cellStyle name="20% - Accent1 4 2 2 4 5 3" xfId="33037" xr:uid="{55DDDE01-2480-4582-B188-99B69FD15A7D}"/>
    <cellStyle name="20% - Accent1 4 2 2 4 5 3 2" xfId="33038" xr:uid="{5AE47D70-592F-439D-82E9-7B8E27B0749D}"/>
    <cellStyle name="20% - Accent1 4 2 2 4 5 4" xfId="33039" xr:uid="{920DF637-CBEE-45B7-96EB-A5E11E225777}"/>
    <cellStyle name="20% - Accent1 4 2 2 4 6" xfId="33040" xr:uid="{EA5FAAF1-C75C-46C8-82CE-50D9F8AE0247}"/>
    <cellStyle name="20% - Accent1 4 2 2 4 6 2" xfId="33041" xr:uid="{33386381-53BF-4693-B80D-25C3704FBDFB}"/>
    <cellStyle name="20% - Accent1 4 2 2 4 6 2 2" xfId="33042" xr:uid="{065D2AAC-0953-4B0D-B1B4-5ED8684592F5}"/>
    <cellStyle name="20% - Accent1 4 2 2 4 6 2 2 2" xfId="33043" xr:uid="{0E6E2B89-466B-4521-8793-28331DFCBD26}"/>
    <cellStyle name="20% - Accent1 4 2 2 4 6 2 3" xfId="33044" xr:uid="{FD7F9054-9583-4920-993F-A5E8070EA81B}"/>
    <cellStyle name="20% - Accent1 4 2 2 4 6 3" xfId="33045" xr:uid="{C2BF0FF2-10F9-4031-9505-48C5DBC2CBE2}"/>
    <cellStyle name="20% - Accent1 4 2 2 4 6 3 2" xfId="33046" xr:uid="{5498F93B-FC54-46E8-B8CF-4278121FC8CE}"/>
    <cellStyle name="20% - Accent1 4 2 2 4 6 4" xfId="33047" xr:uid="{8863DC30-A0A3-40EB-A7AA-9E40423831E5}"/>
    <cellStyle name="20% - Accent1 4 2 2 4 7" xfId="33048" xr:uid="{A01617DF-6C4E-49FF-AD9E-EA9F3AC0617A}"/>
    <cellStyle name="20% - Accent1 4 2 2 4 7 2" xfId="33049" xr:uid="{C8F6A02E-2374-4F13-9028-504D4923DAE5}"/>
    <cellStyle name="20% - Accent1 4 2 2 4 7 2 2" xfId="33050" xr:uid="{D56AA65A-2ECD-4152-98CC-65D56A8EF3DB}"/>
    <cellStyle name="20% - Accent1 4 2 2 4 7 3" xfId="33051" xr:uid="{4237FC03-35F4-4F6F-982F-FD92EB060043}"/>
    <cellStyle name="20% - Accent1 4 2 2 4 8" xfId="33052" xr:uid="{54FBC723-8C69-4986-871D-094C72BE36EF}"/>
    <cellStyle name="20% - Accent1 4 2 2 4 8 2" xfId="33053" xr:uid="{8F37FA3B-36C5-4119-9C86-CE6448C691AD}"/>
    <cellStyle name="20% - Accent1 4 2 2 4 8 2 2" xfId="33054" xr:uid="{19B51AD1-8157-4E43-852F-C2DD6C998401}"/>
    <cellStyle name="20% - Accent1 4 2 2 4 8 3" xfId="33055" xr:uid="{FB6D50FB-1914-49C6-89EC-2AC81513D6B0}"/>
    <cellStyle name="20% - Accent1 4 2 2 4 9" xfId="33056" xr:uid="{394A69A8-DC4F-41B7-A8F5-45A3079CDBE4}"/>
    <cellStyle name="20% - Accent1 4 2 2 4 9 2" xfId="33057" xr:uid="{0D9497BA-889F-43E0-ACFF-B59E3BD87B08}"/>
    <cellStyle name="20% - Accent1 4 2 2 5" xfId="33058" xr:uid="{FC80C31D-ACD1-46CC-8CCD-05CFF01CE080}"/>
    <cellStyle name="20% - Accent1 4 2 2 5 10" xfId="33059" xr:uid="{A98D443C-6C37-4039-BD63-0E2C86A43CAE}"/>
    <cellStyle name="20% - Accent1 4 2 2 5 10 2" xfId="33060" xr:uid="{9529815E-C128-40EE-A015-EB12C0085044}"/>
    <cellStyle name="20% - Accent1 4 2 2 5 11" xfId="33061" xr:uid="{C2E25C26-1867-4987-9B3D-D5AF64597C07}"/>
    <cellStyle name="20% - Accent1 4 2 2 5 2" xfId="33062" xr:uid="{BFF06CD4-FF7A-47D8-89E6-92B945DE941C}"/>
    <cellStyle name="20% - Accent1 4 2 2 5 2 2" xfId="33063" xr:uid="{A70BB7A0-B205-437E-87DC-D890C3098B81}"/>
    <cellStyle name="20% - Accent1 4 2 2 5 2 2 2" xfId="33064" xr:uid="{AE900A34-1CC5-4FE1-AD15-6DDD761ECE5A}"/>
    <cellStyle name="20% - Accent1 4 2 2 5 2 2 2 2" xfId="33065" xr:uid="{6928CB07-46D0-465E-84EF-E954229308DE}"/>
    <cellStyle name="20% - Accent1 4 2 2 5 2 2 2 2 2" xfId="33066" xr:uid="{D36AC6DC-5EBA-4DAE-9FD9-90E273D618CA}"/>
    <cellStyle name="20% - Accent1 4 2 2 5 2 2 2 3" xfId="33067" xr:uid="{F636FDD4-4CA2-4869-906A-CDA9C2202272}"/>
    <cellStyle name="20% - Accent1 4 2 2 5 2 2 3" xfId="33068" xr:uid="{05A40B18-4230-4A65-9C29-572B526003EB}"/>
    <cellStyle name="20% - Accent1 4 2 2 5 2 2 3 2" xfId="33069" xr:uid="{EA0F9164-5706-4AF9-9909-EBB65586D0A0}"/>
    <cellStyle name="20% - Accent1 4 2 2 5 2 2 4" xfId="33070" xr:uid="{1BA6BA83-2347-4A9B-9D44-D21E34BBD099}"/>
    <cellStyle name="20% - Accent1 4 2 2 5 2 3" xfId="33071" xr:uid="{DA01B371-60D5-420E-BA17-7CBD6EDF57A5}"/>
    <cellStyle name="20% - Accent1 4 2 2 5 2 3 2" xfId="33072" xr:uid="{AAB387D9-400B-43E0-ACD6-4F5D47A9D52A}"/>
    <cellStyle name="20% - Accent1 4 2 2 5 2 3 2 2" xfId="33073" xr:uid="{A05A1918-D34C-4986-94EE-67A548FB94CE}"/>
    <cellStyle name="20% - Accent1 4 2 2 5 2 3 2 2 2" xfId="33074" xr:uid="{72F395D0-C32B-448E-9C0E-4B0BAC4718ED}"/>
    <cellStyle name="20% - Accent1 4 2 2 5 2 3 2 3" xfId="33075" xr:uid="{4A69CF93-5C89-4D79-9A55-556941AC7628}"/>
    <cellStyle name="20% - Accent1 4 2 2 5 2 3 3" xfId="33076" xr:uid="{B18B2C2E-8780-49B3-AA87-AF241DDA25FF}"/>
    <cellStyle name="20% - Accent1 4 2 2 5 2 3 3 2" xfId="33077" xr:uid="{9980A5F4-1914-48DB-9522-27F0FC371BC4}"/>
    <cellStyle name="20% - Accent1 4 2 2 5 2 3 4" xfId="33078" xr:uid="{44E66403-2248-4D30-BF82-60530DE99BFB}"/>
    <cellStyle name="20% - Accent1 4 2 2 5 2 4" xfId="33079" xr:uid="{539691FA-FD40-490D-9B14-388727FC8F27}"/>
    <cellStyle name="20% - Accent1 4 2 2 5 2 4 2" xfId="33080" xr:uid="{7A4E4D40-8AA4-46CA-828C-82D2B0E263F9}"/>
    <cellStyle name="20% - Accent1 4 2 2 5 2 4 2 2" xfId="33081" xr:uid="{476920CF-CF72-4108-B6E5-C5DAC6148991}"/>
    <cellStyle name="20% - Accent1 4 2 2 5 2 4 2 2 2" xfId="33082" xr:uid="{0E242D24-F625-4C6E-9740-C935C6666221}"/>
    <cellStyle name="20% - Accent1 4 2 2 5 2 4 2 3" xfId="33083" xr:uid="{AF1A0764-D973-43B3-B6A0-F83349B73324}"/>
    <cellStyle name="20% - Accent1 4 2 2 5 2 4 3" xfId="33084" xr:uid="{5547729D-F2B5-4699-9654-590A2D933937}"/>
    <cellStyle name="20% - Accent1 4 2 2 5 2 4 3 2" xfId="33085" xr:uid="{169E0179-B30C-44C3-91E7-1A097728AD58}"/>
    <cellStyle name="20% - Accent1 4 2 2 5 2 4 4" xfId="33086" xr:uid="{425D7FD6-B697-497A-B3FA-FAD0B18ADBC2}"/>
    <cellStyle name="20% - Accent1 4 2 2 5 2 5" xfId="33087" xr:uid="{1FF4BC3E-4BB0-48FA-BF50-3BA000D2CCAB}"/>
    <cellStyle name="20% - Accent1 4 2 2 5 2 5 2" xfId="33088" xr:uid="{BCC1D41A-E4DE-4B5C-99A3-3221F999CA73}"/>
    <cellStyle name="20% - Accent1 4 2 2 5 2 5 2 2" xfId="33089" xr:uid="{7DFD2A8D-9468-4626-90AA-3BF12EB1E20B}"/>
    <cellStyle name="20% - Accent1 4 2 2 5 2 5 3" xfId="33090" xr:uid="{0BDAF252-C579-4CB5-BF41-E093E44DC9A3}"/>
    <cellStyle name="20% - Accent1 4 2 2 5 2 6" xfId="33091" xr:uid="{D8CB3C0A-BE21-4696-B585-06C86602EE0E}"/>
    <cellStyle name="20% - Accent1 4 2 2 5 2 6 2" xfId="33092" xr:uid="{A1740C20-E2D1-4B4F-BE6A-95CA7B5D2BE1}"/>
    <cellStyle name="20% - Accent1 4 2 2 5 2 6 2 2" xfId="33093" xr:uid="{8DBFFA27-123F-4FDA-8C8D-21A488BF2722}"/>
    <cellStyle name="20% - Accent1 4 2 2 5 2 6 3" xfId="33094" xr:uid="{6BB341AB-DF20-42B2-A8C9-28771CC9062A}"/>
    <cellStyle name="20% - Accent1 4 2 2 5 2 7" xfId="33095" xr:uid="{BE083B7B-1DF6-497A-921B-FA908D7BB532}"/>
    <cellStyle name="20% - Accent1 4 2 2 5 2 7 2" xfId="33096" xr:uid="{ABB8F850-728C-412A-AFD7-A645E43A61F0}"/>
    <cellStyle name="20% - Accent1 4 2 2 5 2 8" xfId="33097" xr:uid="{67D0D615-DEFC-4425-8B12-0AAD2242951A}"/>
    <cellStyle name="20% - Accent1 4 2 2 5 2 8 2" xfId="33098" xr:uid="{8D8BE3E1-D8CC-4D9D-869A-F9796B3F69E1}"/>
    <cellStyle name="20% - Accent1 4 2 2 5 2 9" xfId="33099" xr:uid="{059BD0CF-014E-4818-B4AB-F83AF5C0C282}"/>
    <cellStyle name="20% - Accent1 4 2 2 5 3" xfId="33100" xr:uid="{365AABCD-975D-4B2C-B1F8-5A204BC12AFC}"/>
    <cellStyle name="20% - Accent1 4 2 2 5 3 2" xfId="33101" xr:uid="{73F45976-66BC-45EF-B153-A4023B11B7A8}"/>
    <cellStyle name="20% - Accent1 4 2 2 5 3 2 2" xfId="33102" xr:uid="{F488CD57-87A4-4D14-952E-51C2ACE22565}"/>
    <cellStyle name="20% - Accent1 4 2 2 5 3 2 2 2" xfId="33103" xr:uid="{2F2EADCA-31AD-4D69-A9B0-17973B2BEE60}"/>
    <cellStyle name="20% - Accent1 4 2 2 5 3 2 2 2 2" xfId="33104" xr:uid="{8AA7288D-56BD-42C3-94C2-8CA5E239BEC8}"/>
    <cellStyle name="20% - Accent1 4 2 2 5 3 2 2 3" xfId="33105" xr:uid="{1DED3188-0477-4029-96B6-36895E0B9A75}"/>
    <cellStyle name="20% - Accent1 4 2 2 5 3 2 3" xfId="33106" xr:uid="{D05C0095-127B-4CAE-A292-B425F33D9A25}"/>
    <cellStyle name="20% - Accent1 4 2 2 5 3 2 3 2" xfId="33107" xr:uid="{4223D2A2-500B-4A05-ACC6-1275071AA731}"/>
    <cellStyle name="20% - Accent1 4 2 2 5 3 2 4" xfId="33108" xr:uid="{0D3FB173-53F8-4C0A-B8D3-FF80E80276EC}"/>
    <cellStyle name="20% - Accent1 4 2 2 5 3 3" xfId="33109" xr:uid="{A59C5930-D4D7-4322-A34B-393D16A9A1E4}"/>
    <cellStyle name="20% - Accent1 4 2 2 5 3 3 2" xfId="33110" xr:uid="{147B3C22-39C0-4EFD-A96E-AFD78B409C28}"/>
    <cellStyle name="20% - Accent1 4 2 2 5 3 3 2 2" xfId="33111" xr:uid="{69392302-D2F1-44E5-B8CD-89425901937D}"/>
    <cellStyle name="20% - Accent1 4 2 2 5 3 3 2 2 2" xfId="33112" xr:uid="{9004EB74-E46B-4A0F-AE1C-D5AA57799126}"/>
    <cellStyle name="20% - Accent1 4 2 2 5 3 3 2 3" xfId="33113" xr:uid="{33A4264C-D452-4BCB-9B9C-C74B0AF62F21}"/>
    <cellStyle name="20% - Accent1 4 2 2 5 3 3 3" xfId="33114" xr:uid="{C273779D-7A9A-41BE-880F-976A6BE79A00}"/>
    <cellStyle name="20% - Accent1 4 2 2 5 3 3 3 2" xfId="33115" xr:uid="{72AC5AA4-ED47-48CC-AA0A-673A690394D7}"/>
    <cellStyle name="20% - Accent1 4 2 2 5 3 3 4" xfId="33116" xr:uid="{07C88A4C-AFFE-4C6A-9E33-D0CE7AAF4CE5}"/>
    <cellStyle name="20% - Accent1 4 2 2 5 3 4" xfId="33117" xr:uid="{DDD13B3A-4DB9-48ED-AD85-7EDCD0D80DE0}"/>
    <cellStyle name="20% - Accent1 4 2 2 5 3 4 2" xfId="33118" xr:uid="{BFC69230-315A-48F2-AF78-AEF602C46E12}"/>
    <cellStyle name="20% - Accent1 4 2 2 5 3 4 2 2" xfId="33119" xr:uid="{AD5E8D73-CBE3-4EB5-8B78-8ADB23AAC2BF}"/>
    <cellStyle name="20% - Accent1 4 2 2 5 3 4 2 2 2" xfId="33120" xr:uid="{C23D6244-E1D1-4765-AD59-6B62267FF0DD}"/>
    <cellStyle name="20% - Accent1 4 2 2 5 3 4 2 3" xfId="33121" xr:uid="{33924C8A-086E-4EEE-9B9D-1D0B3F7CD4BB}"/>
    <cellStyle name="20% - Accent1 4 2 2 5 3 4 3" xfId="33122" xr:uid="{17CA5865-E554-4360-AF9D-F1D1B431CAEA}"/>
    <cellStyle name="20% - Accent1 4 2 2 5 3 4 3 2" xfId="33123" xr:uid="{3AF8CF0A-B918-48E9-A7E2-07AC1A925B2B}"/>
    <cellStyle name="20% - Accent1 4 2 2 5 3 4 4" xfId="33124" xr:uid="{80BB6B64-3FD2-45EF-A19D-35306AEF6350}"/>
    <cellStyle name="20% - Accent1 4 2 2 5 3 5" xfId="33125" xr:uid="{BF202402-A3CD-4097-8F9A-04A6FB92C3D7}"/>
    <cellStyle name="20% - Accent1 4 2 2 5 3 5 2" xfId="33126" xr:uid="{AE4EC811-EA5C-4804-BB07-88B80EAAACBA}"/>
    <cellStyle name="20% - Accent1 4 2 2 5 3 5 2 2" xfId="33127" xr:uid="{F4DC337E-B111-4D6A-B59F-C3EED67BCEFA}"/>
    <cellStyle name="20% - Accent1 4 2 2 5 3 5 3" xfId="33128" xr:uid="{C51DDE30-7192-445F-B385-567D789A44C7}"/>
    <cellStyle name="20% - Accent1 4 2 2 5 3 6" xfId="33129" xr:uid="{E25DE5FE-8E06-44A9-8451-C592E7B16728}"/>
    <cellStyle name="20% - Accent1 4 2 2 5 3 6 2" xfId="33130" xr:uid="{5B192359-16A5-49DF-BFFA-CEDFE825A0DD}"/>
    <cellStyle name="20% - Accent1 4 2 2 5 3 6 2 2" xfId="33131" xr:uid="{F55A02BA-5963-4E24-865C-077128EBF439}"/>
    <cellStyle name="20% - Accent1 4 2 2 5 3 6 3" xfId="33132" xr:uid="{A0A48758-211E-4497-831F-22D057C70B82}"/>
    <cellStyle name="20% - Accent1 4 2 2 5 3 7" xfId="33133" xr:uid="{9440869D-C609-45AF-88DC-60514509BC27}"/>
    <cellStyle name="20% - Accent1 4 2 2 5 3 7 2" xfId="33134" xr:uid="{B1ED91DB-F6CF-435F-BA54-E79270F23FDC}"/>
    <cellStyle name="20% - Accent1 4 2 2 5 3 8" xfId="33135" xr:uid="{A87D499E-4039-436D-A1F8-CC1EBA6238A1}"/>
    <cellStyle name="20% - Accent1 4 2 2 5 3 8 2" xfId="33136" xr:uid="{39693367-2895-4082-84A8-E654A0414820}"/>
    <cellStyle name="20% - Accent1 4 2 2 5 3 9" xfId="33137" xr:uid="{BEC5ECA8-C377-495A-9282-AC2453C1D8AF}"/>
    <cellStyle name="20% - Accent1 4 2 2 5 4" xfId="33138" xr:uid="{9EB5C735-6870-4F79-8289-D45E11B56DEC}"/>
    <cellStyle name="20% - Accent1 4 2 2 5 4 2" xfId="33139" xr:uid="{71AE0CA7-89A7-45FA-AB24-8D001FDA3220}"/>
    <cellStyle name="20% - Accent1 4 2 2 5 4 2 2" xfId="33140" xr:uid="{4D8971CD-A003-486A-BB84-F841207494A1}"/>
    <cellStyle name="20% - Accent1 4 2 2 5 4 2 2 2" xfId="33141" xr:uid="{D27B1557-CB99-421C-B773-E0D19A860197}"/>
    <cellStyle name="20% - Accent1 4 2 2 5 4 2 3" xfId="33142" xr:uid="{6418B17F-3DF8-4AF0-B275-7356F0450DC5}"/>
    <cellStyle name="20% - Accent1 4 2 2 5 4 3" xfId="33143" xr:uid="{78E99056-AB7A-4F15-A572-D00680E99FBA}"/>
    <cellStyle name="20% - Accent1 4 2 2 5 4 3 2" xfId="33144" xr:uid="{C8A194B1-9ECC-470E-A238-D9A1E9C00132}"/>
    <cellStyle name="20% - Accent1 4 2 2 5 4 4" xfId="33145" xr:uid="{0190A4C2-8999-485D-A983-1FC77B05097E}"/>
    <cellStyle name="20% - Accent1 4 2 2 5 5" xfId="33146" xr:uid="{BC19F3E7-F7B6-4A34-87D8-EF61413FB282}"/>
    <cellStyle name="20% - Accent1 4 2 2 5 5 2" xfId="33147" xr:uid="{7F9F0FF7-39BE-4DA7-931C-5E7DA004E58F}"/>
    <cellStyle name="20% - Accent1 4 2 2 5 5 2 2" xfId="33148" xr:uid="{E9F5ABF9-8979-4339-90E6-F45A631A52D6}"/>
    <cellStyle name="20% - Accent1 4 2 2 5 5 2 2 2" xfId="33149" xr:uid="{CCA31BAD-E1B6-488D-9B75-A61ECA53EE3D}"/>
    <cellStyle name="20% - Accent1 4 2 2 5 5 2 3" xfId="33150" xr:uid="{4A1C276A-1530-456D-AA32-C826A34B795D}"/>
    <cellStyle name="20% - Accent1 4 2 2 5 5 3" xfId="33151" xr:uid="{2E7D928C-F2A7-43A0-937B-2F795C14D37C}"/>
    <cellStyle name="20% - Accent1 4 2 2 5 5 3 2" xfId="33152" xr:uid="{FFBABCD7-A007-4469-BA08-0D62FBCD014C}"/>
    <cellStyle name="20% - Accent1 4 2 2 5 5 4" xfId="33153" xr:uid="{0EBA2549-2090-4003-A55C-9336C985F60A}"/>
    <cellStyle name="20% - Accent1 4 2 2 5 6" xfId="33154" xr:uid="{2A75697A-C0D7-4172-AB80-91F508808B24}"/>
    <cellStyle name="20% - Accent1 4 2 2 5 6 2" xfId="33155" xr:uid="{76EB1942-784F-472E-AE7F-01ADE36EE750}"/>
    <cellStyle name="20% - Accent1 4 2 2 5 6 2 2" xfId="33156" xr:uid="{A4D28569-4213-472E-BF49-65743DA217FF}"/>
    <cellStyle name="20% - Accent1 4 2 2 5 6 2 2 2" xfId="33157" xr:uid="{D8024DCB-CA4B-448F-81C3-9B47A86DBAB1}"/>
    <cellStyle name="20% - Accent1 4 2 2 5 6 2 3" xfId="33158" xr:uid="{56B805EC-372F-4ACC-96D6-3CA1A8CC2CEC}"/>
    <cellStyle name="20% - Accent1 4 2 2 5 6 3" xfId="33159" xr:uid="{52D68592-C0BD-471A-9B79-95903E3A1C1A}"/>
    <cellStyle name="20% - Accent1 4 2 2 5 6 3 2" xfId="33160" xr:uid="{A99CAA91-B55C-4E1B-9050-553E3608054B}"/>
    <cellStyle name="20% - Accent1 4 2 2 5 6 4" xfId="33161" xr:uid="{9FB6F133-43B2-48B7-9128-A50EB0E6F8A4}"/>
    <cellStyle name="20% - Accent1 4 2 2 5 7" xfId="33162" xr:uid="{7EE9AA78-E05F-4EEE-8186-75E8F0514049}"/>
    <cellStyle name="20% - Accent1 4 2 2 5 7 2" xfId="33163" xr:uid="{BC10ECFB-723D-4DBA-B380-85AAECAD59D2}"/>
    <cellStyle name="20% - Accent1 4 2 2 5 7 2 2" xfId="33164" xr:uid="{9E231F3C-3A28-40C0-8E8A-854CE4F6DAE6}"/>
    <cellStyle name="20% - Accent1 4 2 2 5 7 3" xfId="33165" xr:uid="{F88EC297-FDF9-44BD-8E60-913A4126116A}"/>
    <cellStyle name="20% - Accent1 4 2 2 5 8" xfId="33166" xr:uid="{50142351-EFF9-45A6-8874-BF2A4828306B}"/>
    <cellStyle name="20% - Accent1 4 2 2 5 8 2" xfId="33167" xr:uid="{A88459DF-0846-4696-B53F-255429048330}"/>
    <cellStyle name="20% - Accent1 4 2 2 5 8 2 2" xfId="33168" xr:uid="{1063A007-998F-487F-99F8-923BBFC744A3}"/>
    <cellStyle name="20% - Accent1 4 2 2 5 8 3" xfId="33169" xr:uid="{DF03D41A-2EA6-4C5A-A983-0893262D8821}"/>
    <cellStyle name="20% - Accent1 4 2 2 5 9" xfId="33170" xr:uid="{659A7B3C-5033-45A1-8314-E7B905548D66}"/>
    <cellStyle name="20% - Accent1 4 2 2 5 9 2" xfId="33171" xr:uid="{427881A3-0385-4C70-8C46-B814E4CEAF75}"/>
    <cellStyle name="20% - Accent1 4 2 2 6" xfId="33172" xr:uid="{CC3B43B9-33F8-419D-8CD0-545427E2233B}"/>
    <cellStyle name="20% - Accent1 4 2 2 6 10" xfId="33173" xr:uid="{69E0328D-AA9B-4C3E-ADE1-A2674A897613}"/>
    <cellStyle name="20% - Accent1 4 2 2 6 10 2" xfId="33174" xr:uid="{C09445DA-7B44-4DBC-A30D-E70F360C10ED}"/>
    <cellStyle name="20% - Accent1 4 2 2 6 11" xfId="33175" xr:uid="{C43C8B5C-4A83-4B89-A608-D42CE1F18343}"/>
    <cellStyle name="20% - Accent1 4 2 2 6 2" xfId="33176" xr:uid="{F1D7DA84-57A8-4321-92E3-7628DEB6E062}"/>
    <cellStyle name="20% - Accent1 4 2 2 6 2 2" xfId="33177" xr:uid="{722AB6FC-D949-433B-9428-9C5B9A521D94}"/>
    <cellStyle name="20% - Accent1 4 2 2 6 2 2 2" xfId="33178" xr:uid="{C3364965-88B0-4C45-BF68-34C522450F3E}"/>
    <cellStyle name="20% - Accent1 4 2 2 6 2 2 2 2" xfId="33179" xr:uid="{FC3D50AC-F555-4720-A203-805C75735692}"/>
    <cellStyle name="20% - Accent1 4 2 2 6 2 2 2 2 2" xfId="33180" xr:uid="{8679009D-1298-435C-AAFF-02EDC3246E79}"/>
    <cellStyle name="20% - Accent1 4 2 2 6 2 2 2 3" xfId="33181" xr:uid="{95AF7A8B-CFCF-4AD7-B458-56900F3AEED8}"/>
    <cellStyle name="20% - Accent1 4 2 2 6 2 2 3" xfId="33182" xr:uid="{C9E2A0FA-6AC8-492F-B68E-2CB3D277870D}"/>
    <cellStyle name="20% - Accent1 4 2 2 6 2 2 3 2" xfId="33183" xr:uid="{3924E88C-556B-4637-8A25-14AF3D447131}"/>
    <cellStyle name="20% - Accent1 4 2 2 6 2 2 4" xfId="33184" xr:uid="{2F478993-0CD3-4079-AC15-5F17A663F980}"/>
    <cellStyle name="20% - Accent1 4 2 2 6 2 3" xfId="33185" xr:uid="{CBFB8EB7-FDF3-451F-8B66-4495CDDFC470}"/>
    <cellStyle name="20% - Accent1 4 2 2 6 2 3 2" xfId="33186" xr:uid="{3E248F76-820A-43FF-AA08-A379AB8B24A5}"/>
    <cellStyle name="20% - Accent1 4 2 2 6 2 3 2 2" xfId="33187" xr:uid="{64149DC5-FCAB-4E0E-9227-941E474CD9AD}"/>
    <cellStyle name="20% - Accent1 4 2 2 6 2 3 2 2 2" xfId="33188" xr:uid="{D1B08C7D-A6F0-43FC-BA3B-5CE2FC54E8A3}"/>
    <cellStyle name="20% - Accent1 4 2 2 6 2 3 2 3" xfId="33189" xr:uid="{49482394-AC57-4505-943D-4C8A1EA61421}"/>
    <cellStyle name="20% - Accent1 4 2 2 6 2 3 3" xfId="33190" xr:uid="{FC40A776-7707-47EC-94B3-9FBD4FC8C69D}"/>
    <cellStyle name="20% - Accent1 4 2 2 6 2 3 3 2" xfId="33191" xr:uid="{5ADA47E8-2429-4270-AD7C-A9AE09AD435B}"/>
    <cellStyle name="20% - Accent1 4 2 2 6 2 3 4" xfId="33192" xr:uid="{578A6752-9DA2-49E4-B512-470B9EF4FD62}"/>
    <cellStyle name="20% - Accent1 4 2 2 6 2 4" xfId="33193" xr:uid="{3F679F4D-5F14-4FBA-A8EC-F73A5EB4204D}"/>
    <cellStyle name="20% - Accent1 4 2 2 6 2 4 2" xfId="33194" xr:uid="{0B1F6C94-7D23-4560-9833-1207C2BEEA6E}"/>
    <cellStyle name="20% - Accent1 4 2 2 6 2 4 2 2" xfId="33195" xr:uid="{408867A1-0D5C-4CBE-A476-DF2EF5EFE281}"/>
    <cellStyle name="20% - Accent1 4 2 2 6 2 4 2 2 2" xfId="33196" xr:uid="{40F784A4-F314-4BFC-91D5-2B12043BD4A4}"/>
    <cellStyle name="20% - Accent1 4 2 2 6 2 4 2 3" xfId="33197" xr:uid="{F0C5A8B1-90E7-4303-BC36-BE7E80FBF595}"/>
    <cellStyle name="20% - Accent1 4 2 2 6 2 4 3" xfId="33198" xr:uid="{E5EFDB50-0B20-42FA-9B84-DC3F1DB6F0E7}"/>
    <cellStyle name="20% - Accent1 4 2 2 6 2 4 3 2" xfId="33199" xr:uid="{CE4AABCC-F138-4E74-8E3A-5A8D54A6CA8F}"/>
    <cellStyle name="20% - Accent1 4 2 2 6 2 4 4" xfId="33200" xr:uid="{C2C5EE3B-B904-4E00-AACF-CF1D005E3365}"/>
    <cellStyle name="20% - Accent1 4 2 2 6 2 5" xfId="33201" xr:uid="{0772A3D8-AC02-4772-BAFB-A5CEEF9D1647}"/>
    <cellStyle name="20% - Accent1 4 2 2 6 2 5 2" xfId="33202" xr:uid="{4EBA93AE-6C77-4A0F-9B18-98141F97D2AD}"/>
    <cellStyle name="20% - Accent1 4 2 2 6 2 5 2 2" xfId="33203" xr:uid="{519FDDF5-51D3-4913-A6F0-D5674F3D84F0}"/>
    <cellStyle name="20% - Accent1 4 2 2 6 2 5 3" xfId="33204" xr:uid="{E7FAC67A-AC4C-4710-9DF5-CD9654D4C482}"/>
    <cellStyle name="20% - Accent1 4 2 2 6 2 6" xfId="33205" xr:uid="{1119636B-DFD6-47BA-BB02-2555055AC777}"/>
    <cellStyle name="20% - Accent1 4 2 2 6 2 6 2" xfId="33206" xr:uid="{E7DE391F-8B8E-4AF6-975F-AB3FE754E34D}"/>
    <cellStyle name="20% - Accent1 4 2 2 6 2 6 2 2" xfId="33207" xr:uid="{D17D7AF3-9A7D-46E2-836B-CD6250458814}"/>
    <cellStyle name="20% - Accent1 4 2 2 6 2 6 3" xfId="33208" xr:uid="{1B5F94E1-FA44-4C93-AB85-6982FDF1DA4D}"/>
    <cellStyle name="20% - Accent1 4 2 2 6 2 7" xfId="33209" xr:uid="{7F6776B5-5842-4D8C-BC10-3A043EB8ACDD}"/>
    <cellStyle name="20% - Accent1 4 2 2 6 2 7 2" xfId="33210" xr:uid="{81488778-BB92-48DE-A2CB-2C314A8388AA}"/>
    <cellStyle name="20% - Accent1 4 2 2 6 2 8" xfId="33211" xr:uid="{A4DDD5B3-B42A-4ADB-86B0-9A382D06EB42}"/>
    <cellStyle name="20% - Accent1 4 2 2 6 2 8 2" xfId="33212" xr:uid="{01ED3A68-C0E6-42B9-A4FE-1946713107F6}"/>
    <cellStyle name="20% - Accent1 4 2 2 6 2 9" xfId="33213" xr:uid="{D31BA0FE-6DE6-43FE-8AF3-68C4DBEAC054}"/>
    <cellStyle name="20% - Accent1 4 2 2 6 3" xfId="33214" xr:uid="{4E68377B-BD7C-4FB6-883C-2059370454BF}"/>
    <cellStyle name="20% - Accent1 4 2 2 6 3 2" xfId="33215" xr:uid="{850A1A9C-BFD0-42CB-8324-21572C01EE73}"/>
    <cellStyle name="20% - Accent1 4 2 2 6 3 2 2" xfId="33216" xr:uid="{32A26804-A9C6-4D8F-8DCF-BD699240EBB3}"/>
    <cellStyle name="20% - Accent1 4 2 2 6 3 2 2 2" xfId="33217" xr:uid="{D870EBE1-36A9-4D44-9C6D-EEA3689C50EA}"/>
    <cellStyle name="20% - Accent1 4 2 2 6 3 2 2 2 2" xfId="33218" xr:uid="{671DB163-4D43-4B0B-ADE0-8EE741A8AEFC}"/>
    <cellStyle name="20% - Accent1 4 2 2 6 3 2 2 3" xfId="33219" xr:uid="{C784FEAA-1A83-4A10-85A3-98B3626CB8A3}"/>
    <cellStyle name="20% - Accent1 4 2 2 6 3 2 3" xfId="33220" xr:uid="{50D06C6B-78BF-4135-80D9-E49DDE448389}"/>
    <cellStyle name="20% - Accent1 4 2 2 6 3 2 3 2" xfId="33221" xr:uid="{CA21488B-B941-414F-A048-F74E599C6823}"/>
    <cellStyle name="20% - Accent1 4 2 2 6 3 2 4" xfId="33222" xr:uid="{C6627991-7E0E-40A9-AC95-5E4CA1D8BF23}"/>
    <cellStyle name="20% - Accent1 4 2 2 6 3 3" xfId="33223" xr:uid="{3DA1F9DA-D278-444E-B7DB-B0A3B042F9AD}"/>
    <cellStyle name="20% - Accent1 4 2 2 6 3 3 2" xfId="33224" xr:uid="{A5E699B6-C8AF-45FF-85AC-102ADAF774D6}"/>
    <cellStyle name="20% - Accent1 4 2 2 6 3 3 2 2" xfId="33225" xr:uid="{1B780E42-A77F-4F80-B012-A953617A659D}"/>
    <cellStyle name="20% - Accent1 4 2 2 6 3 3 2 2 2" xfId="33226" xr:uid="{941B29A0-F25C-48D1-A04B-C16BF8871D54}"/>
    <cellStyle name="20% - Accent1 4 2 2 6 3 3 2 3" xfId="33227" xr:uid="{C194527B-F524-42DD-9A56-A0EFABB693A6}"/>
    <cellStyle name="20% - Accent1 4 2 2 6 3 3 3" xfId="33228" xr:uid="{C197BE6F-B5DE-425E-B5FC-7E160F03FCF4}"/>
    <cellStyle name="20% - Accent1 4 2 2 6 3 3 3 2" xfId="33229" xr:uid="{A4733F72-3597-4207-8C03-024E465A2BEF}"/>
    <cellStyle name="20% - Accent1 4 2 2 6 3 3 4" xfId="33230" xr:uid="{00BF8BFA-2D34-404F-8D1F-C9A096A04581}"/>
    <cellStyle name="20% - Accent1 4 2 2 6 3 4" xfId="33231" xr:uid="{F34B137F-6D61-481F-877A-6816523B0735}"/>
    <cellStyle name="20% - Accent1 4 2 2 6 3 4 2" xfId="33232" xr:uid="{B38DFDA3-7FB4-43DD-840E-808F338C3815}"/>
    <cellStyle name="20% - Accent1 4 2 2 6 3 4 2 2" xfId="33233" xr:uid="{0DE247AC-48B0-4DF1-839F-968F01355DA8}"/>
    <cellStyle name="20% - Accent1 4 2 2 6 3 4 2 2 2" xfId="33234" xr:uid="{0EF2FEBD-84DB-4D3F-AB9F-BECCE797B907}"/>
    <cellStyle name="20% - Accent1 4 2 2 6 3 4 2 3" xfId="33235" xr:uid="{98D48EB3-3926-470C-A91C-C4F6ED1C2870}"/>
    <cellStyle name="20% - Accent1 4 2 2 6 3 4 3" xfId="33236" xr:uid="{13B5047E-9BC1-4EB6-B3F0-AE489F0DD561}"/>
    <cellStyle name="20% - Accent1 4 2 2 6 3 4 3 2" xfId="33237" xr:uid="{8A12379A-DCFA-4DCF-8DC2-B9F2E8C13766}"/>
    <cellStyle name="20% - Accent1 4 2 2 6 3 4 4" xfId="33238" xr:uid="{C80BF626-E49B-43ED-A99D-9030DAB8ABBF}"/>
    <cellStyle name="20% - Accent1 4 2 2 6 3 5" xfId="33239" xr:uid="{11711DCA-F480-48FE-8EB1-06F76E22F32B}"/>
    <cellStyle name="20% - Accent1 4 2 2 6 3 5 2" xfId="33240" xr:uid="{BE98C603-C872-4BD9-ACE2-6378D8215C4A}"/>
    <cellStyle name="20% - Accent1 4 2 2 6 3 5 2 2" xfId="33241" xr:uid="{E46AA968-6075-4084-BF23-934CC9FCB150}"/>
    <cellStyle name="20% - Accent1 4 2 2 6 3 5 3" xfId="33242" xr:uid="{0597611B-75B6-4D8F-A03A-C065910D7EE7}"/>
    <cellStyle name="20% - Accent1 4 2 2 6 3 6" xfId="33243" xr:uid="{0C7A886E-273D-42D0-9623-7DCC1F8C9661}"/>
    <cellStyle name="20% - Accent1 4 2 2 6 3 6 2" xfId="33244" xr:uid="{5F377349-D1ED-4501-AB9F-75EBB053DA67}"/>
    <cellStyle name="20% - Accent1 4 2 2 6 3 6 2 2" xfId="33245" xr:uid="{8B208660-51E2-42F3-A6F9-033827BC0607}"/>
    <cellStyle name="20% - Accent1 4 2 2 6 3 6 3" xfId="33246" xr:uid="{09B4DB03-7241-482A-BA82-ABA0B3E29A70}"/>
    <cellStyle name="20% - Accent1 4 2 2 6 3 7" xfId="33247" xr:uid="{716FAAB6-B47A-4D2E-ADC9-A4256DE14E0E}"/>
    <cellStyle name="20% - Accent1 4 2 2 6 3 7 2" xfId="33248" xr:uid="{8120DD78-C4DA-46F0-80BC-D43E2694BFB2}"/>
    <cellStyle name="20% - Accent1 4 2 2 6 3 8" xfId="33249" xr:uid="{E9B02BB8-6E9E-41B0-B46E-F4EAF971CD15}"/>
    <cellStyle name="20% - Accent1 4 2 2 6 3 8 2" xfId="33250" xr:uid="{A1663462-D577-4D6E-AE1F-7DE01535145B}"/>
    <cellStyle name="20% - Accent1 4 2 2 6 3 9" xfId="33251" xr:uid="{40B7533F-DADC-433B-8FEF-084FC8DF37B7}"/>
    <cellStyle name="20% - Accent1 4 2 2 6 4" xfId="33252" xr:uid="{110E59E0-DF87-4B05-BCA4-38E516C82051}"/>
    <cellStyle name="20% - Accent1 4 2 2 6 4 2" xfId="33253" xr:uid="{022CE491-110E-46D3-AD0F-528D030517D2}"/>
    <cellStyle name="20% - Accent1 4 2 2 6 4 2 2" xfId="33254" xr:uid="{E78A9281-9E67-4D39-91AC-85E78E399503}"/>
    <cellStyle name="20% - Accent1 4 2 2 6 4 2 2 2" xfId="33255" xr:uid="{54BF0226-66F3-4688-93D8-B7D95464EF44}"/>
    <cellStyle name="20% - Accent1 4 2 2 6 4 2 3" xfId="33256" xr:uid="{A2A092A5-DBDC-40B8-A9FF-A8E08FD744B8}"/>
    <cellStyle name="20% - Accent1 4 2 2 6 4 3" xfId="33257" xr:uid="{4ECEF170-003B-4423-9138-3FC23F830392}"/>
    <cellStyle name="20% - Accent1 4 2 2 6 4 3 2" xfId="33258" xr:uid="{C758DD24-C5FE-4CAB-9BC1-D72A51493D3D}"/>
    <cellStyle name="20% - Accent1 4 2 2 6 4 4" xfId="33259" xr:uid="{448C603D-B917-4C86-AD53-42A356E68B16}"/>
    <cellStyle name="20% - Accent1 4 2 2 6 5" xfId="33260" xr:uid="{91ECBCBE-F126-428E-82B7-801E02016F8A}"/>
    <cellStyle name="20% - Accent1 4 2 2 6 5 2" xfId="33261" xr:uid="{223C37B0-6F86-48DC-847A-B89AEC5C6A2D}"/>
    <cellStyle name="20% - Accent1 4 2 2 6 5 2 2" xfId="33262" xr:uid="{22BAB30D-6152-4139-AB9C-D067C8A67427}"/>
    <cellStyle name="20% - Accent1 4 2 2 6 5 2 2 2" xfId="33263" xr:uid="{6F4E5AC6-36F6-45A6-B98D-F1F3C1724211}"/>
    <cellStyle name="20% - Accent1 4 2 2 6 5 2 3" xfId="33264" xr:uid="{18E4EF6F-AA4D-4BD7-9580-60E80D0B75D3}"/>
    <cellStyle name="20% - Accent1 4 2 2 6 5 3" xfId="33265" xr:uid="{57FA3055-7F96-4FD3-A473-DA431B519814}"/>
    <cellStyle name="20% - Accent1 4 2 2 6 5 3 2" xfId="33266" xr:uid="{51E72D51-DC81-48B8-A2A7-2B38B78CDB55}"/>
    <cellStyle name="20% - Accent1 4 2 2 6 5 4" xfId="33267" xr:uid="{F47CA0F1-6505-4775-AAD4-55DB570A0679}"/>
    <cellStyle name="20% - Accent1 4 2 2 6 6" xfId="33268" xr:uid="{B180E5E0-C1B3-4470-A586-235A8F8ABCF1}"/>
    <cellStyle name="20% - Accent1 4 2 2 6 6 2" xfId="33269" xr:uid="{DC801C77-1E4B-46AB-9450-ACA259E3BA15}"/>
    <cellStyle name="20% - Accent1 4 2 2 6 6 2 2" xfId="33270" xr:uid="{7B52E4D9-6461-4F68-B940-017D10B35D3D}"/>
    <cellStyle name="20% - Accent1 4 2 2 6 6 2 2 2" xfId="33271" xr:uid="{52A33535-F21B-4C8E-B64D-AEB05A0F073D}"/>
    <cellStyle name="20% - Accent1 4 2 2 6 6 2 3" xfId="33272" xr:uid="{33FB8AB9-5C77-4A29-9901-4BDA2608482A}"/>
    <cellStyle name="20% - Accent1 4 2 2 6 6 3" xfId="33273" xr:uid="{DE859D49-6016-4B32-A039-707752526418}"/>
    <cellStyle name="20% - Accent1 4 2 2 6 6 3 2" xfId="33274" xr:uid="{A9C055AF-F426-4C94-A332-A4BA569E6C79}"/>
    <cellStyle name="20% - Accent1 4 2 2 6 6 4" xfId="33275" xr:uid="{D2C8193D-8D7F-4514-A62B-AD44C5FAEA0A}"/>
    <cellStyle name="20% - Accent1 4 2 2 6 7" xfId="33276" xr:uid="{F2A3B82D-EFCB-4C74-A4A3-A38BA639CA42}"/>
    <cellStyle name="20% - Accent1 4 2 2 6 7 2" xfId="33277" xr:uid="{24A7D0B7-9A16-4C14-82E3-C204FF85D074}"/>
    <cellStyle name="20% - Accent1 4 2 2 6 7 2 2" xfId="33278" xr:uid="{68492B39-9635-493A-A390-E2527D71778B}"/>
    <cellStyle name="20% - Accent1 4 2 2 6 7 3" xfId="33279" xr:uid="{A2430F35-9A6B-4F8B-9E92-5E26BD842943}"/>
    <cellStyle name="20% - Accent1 4 2 2 6 8" xfId="33280" xr:uid="{7D61A4A1-3223-4B28-B4C2-502EA6405CE1}"/>
    <cellStyle name="20% - Accent1 4 2 2 6 8 2" xfId="33281" xr:uid="{567BF333-392C-4210-AFE9-57E977E9A1FE}"/>
    <cellStyle name="20% - Accent1 4 2 2 6 8 2 2" xfId="33282" xr:uid="{210F0D46-A336-420C-A3CD-87FF915E6ACC}"/>
    <cellStyle name="20% - Accent1 4 2 2 6 8 3" xfId="33283" xr:uid="{1A3EE2E8-5639-4F7A-823E-9DC2B603DDA7}"/>
    <cellStyle name="20% - Accent1 4 2 2 6 9" xfId="33284" xr:uid="{69D5AE41-EEBC-41D2-A995-B814527D6B8E}"/>
    <cellStyle name="20% - Accent1 4 2 2 6 9 2" xfId="33285" xr:uid="{B69D7206-F798-4517-8D63-2AAE80C35389}"/>
    <cellStyle name="20% - Accent1 4 2 2 7" xfId="33286" xr:uid="{8466275B-8425-4BB7-9BC0-ECAB2F75F6A9}"/>
    <cellStyle name="20% - Accent1 4 2 2 7 2" xfId="33287" xr:uid="{856FE09D-4DF4-44C7-ACFA-EF71DA9C6BA9}"/>
    <cellStyle name="20% - Accent1 4 2 2 7 2 2" xfId="33288" xr:uid="{96F95264-9060-4E19-BFFC-D11798A2A5C4}"/>
    <cellStyle name="20% - Accent1 4 2 2 7 2 2 2" xfId="33289" xr:uid="{EA1FA11C-D480-4116-9FFE-39D81F91D300}"/>
    <cellStyle name="20% - Accent1 4 2 2 7 2 2 2 2" xfId="33290" xr:uid="{B76918EF-86C2-4783-A620-1CB17A88839D}"/>
    <cellStyle name="20% - Accent1 4 2 2 7 2 2 3" xfId="33291" xr:uid="{49A1F8E8-242C-436E-9FDB-78F51674B693}"/>
    <cellStyle name="20% - Accent1 4 2 2 7 2 3" xfId="33292" xr:uid="{D5ECEE05-CE31-43B8-A2DC-2AB440A5D7F5}"/>
    <cellStyle name="20% - Accent1 4 2 2 7 2 3 2" xfId="33293" xr:uid="{64B99EAF-1B92-4C7A-A33A-43FBA206D671}"/>
    <cellStyle name="20% - Accent1 4 2 2 7 2 4" xfId="33294" xr:uid="{6C456959-C5FE-44B2-BCEB-5EA53E662B82}"/>
    <cellStyle name="20% - Accent1 4 2 2 7 3" xfId="33295" xr:uid="{9B165D89-D0CA-410F-AA81-17D2502BA04D}"/>
    <cellStyle name="20% - Accent1 4 2 2 7 3 2" xfId="33296" xr:uid="{7BFA76DF-009A-484E-B761-BB770B62EEF5}"/>
    <cellStyle name="20% - Accent1 4 2 2 7 3 2 2" xfId="33297" xr:uid="{70EFD5BB-FACD-412A-A501-F753225C851E}"/>
    <cellStyle name="20% - Accent1 4 2 2 7 3 2 2 2" xfId="33298" xr:uid="{E02410A6-E0D3-4E25-89FE-B6C9171E47A2}"/>
    <cellStyle name="20% - Accent1 4 2 2 7 3 2 3" xfId="33299" xr:uid="{D8B8E9A8-83CD-47DA-A9EE-A43DD3D39969}"/>
    <cellStyle name="20% - Accent1 4 2 2 7 3 3" xfId="33300" xr:uid="{C7056CCB-03A6-45BA-BDA9-62D22A07ECED}"/>
    <cellStyle name="20% - Accent1 4 2 2 7 3 3 2" xfId="33301" xr:uid="{8FAFB83D-1966-4FE3-99F0-303F0EB0A01D}"/>
    <cellStyle name="20% - Accent1 4 2 2 7 3 4" xfId="33302" xr:uid="{5685BFEC-6DA9-4B4E-B1DD-6E8AA7CD5355}"/>
    <cellStyle name="20% - Accent1 4 2 2 7 4" xfId="33303" xr:uid="{90929CF6-9419-43C6-A883-27A0865B88F2}"/>
    <cellStyle name="20% - Accent1 4 2 2 7 4 2" xfId="33304" xr:uid="{1539E03F-8495-43E0-B132-AA9696AF2099}"/>
    <cellStyle name="20% - Accent1 4 2 2 7 4 2 2" xfId="33305" xr:uid="{D8B5BB76-C72E-4988-A4C0-C9C8D542ED0F}"/>
    <cellStyle name="20% - Accent1 4 2 2 7 4 2 2 2" xfId="33306" xr:uid="{662A077E-59E0-4124-9708-AA09E52AFA9F}"/>
    <cellStyle name="20% - Accent1 4 2 2 7 4 2 3" xfId="33307" xr:uid="{EE3033AB-539A-4D8C-ABB0-90B8ECB0EEE0}"/>
    <cellStyle name="20% - Accent1 4 2 2 7 4 3" xfId="33308" xr:uid="{510F8589-1104-4587-A05A-A20B06262C85}"/>
    <cellStyle name="20% - Accent1 4 2 2 7 4 3 2" xfId="33309" xr:uid="{85B10508-8C8D-453B-8C59-FF31E66DC56E}"/>
    <cellStyle name="20% - Accent1 4 2 2 7 4 4" xfId="33310" xr:uid="{644991D2-511B-4B6B-BB1A-846A51F02FE1}"/>
    <cellStyle name="20% - Accent1 4 2 2 7 5" xfId="33311" xr:uid="{C0D93AB4-64FD-4754-BBE0-3393AB125F31}"/>
    <cellStyle name="20% - Accent1 4 2 2 7 5 2" xfId="33312" xr:uid="{87DB216D-6609-49D3-A4B8-138E7592FD84}"/>
    <cellStyle name="20% - Accent1 4 2 2 7 5 2 2" xfId="33313" xr:uid="{58498AC8-C75C-4713-B0CA-9071C66FB692}"/>
    <cellStyle name="20% - Accent1 4 2 2 7 5 3" xfId="33314" xr:uid="{39470890-C25E-47C8-A761-60559178814C}"/>
    <cellStyle name="20% - Accent1 4 2 2 7 6" xfId="33315" xr:uid="{484E701F-B286-4297-B629-A2A579D72814}"/>
    <cellStyle name="20% - Accent1 4 2 2 7 6 2" xfId="33316" xr:uid="{AC2298D3-2389-4197-941E-4FAA01FED04D}"/>
    <cellStyle name="20% - Accent1 4 2 2 7 6 2 2" xfId="33317" xr:uid="{13C6DCCE-F4DB-49F6-8C8F-26EB823548BC}"/>
    <cellStyle name="20% - Accent1 4 2 2 7 6 3" xfId="33318" xr:uid="{B88D3A3D-408C-49C5-9B3B-A38D46E0A126}"/>
    <cellStyle name="20% - Accent1 4 2 2 7 7" xfId="33319" xr:uid="{3B9FF369-5206-4625-B37F-8941A6808966}"/>
    <cellStyle name="20% - Accent1 4 2 2 7 7 2" xfId="33320" xr:uid="{6FBDF873-721F-48D8-BED4-6AE120B2F5B7}"/>
    <cellStyle name="20% - Accent1 4 2 2 7 8" xfId="33321" xr:uid="{2DF3C6BD-1258-4553-BEE8-C8A69418E6E8}"/>
    <cellStyle name="20% - Accent1 4 2 2 7 8 2" xfId="33322" xr:uid="{18D4985E-9463-4BCF-9278-1370CA1DEA4E}"/>
    <cellStyle name="20% - Accent1 4 2 2 7 9" xfId="33323" xr:uid="{63DD74B1-8EBD-4BE8-A7BF-4A674F0D0E91}"/>
    <cellStyle name="20% - Accent1 4 2 2 8" xfId="33324" xr:uid="{9A328548-70C4-4048-8B2A-E06659006558}"/>
    <cellStyle name="20% - Accent1 4 2 2 8 2" xfId="33325" xr:uid="{FE7FAB5A-AE0A-434A-9432-8EE391C3637A}"/>
    <cellStyle name="20% - Accent1 4 2 2 8 2 2" xfId="33326" xr:uid="{E694086F-80F1-4CB7-A222-B2D48BB824F4}"/>
    <cellStyle name="20% - Accent1 4 2 2 8 2 2 2" xfId="33327" xr:uid="{6E65B3F3-6D22-4142-AE35-AC2F6CABA0ED}"/>
    <cellStyle name="20% - Accent1 4 2 2 8 2 2 2 2" xfId="33328" xr:uid="{38B9F64D-53EB-4AA5-8975-D9D552DE2454}"/>
    <cellStyle name="20% - Accent1 4 2 2 8 2 2 3" xfId="33329" xr:uid="{A3B2B9D7-D130-4E43-A39C-8D359D016399}"/>
    <cellStyle name="20% - Accent1 4 2 2 8 2 3" xfId="33330" xr:uid="{F64D639F-7BB2-420C-AB3A-DBB45A14A706}"/>
    <cellStyle name="20% - Accent1 4 2 2 8 2 3 2" xfId="33331" xr:uid="{E6C4CE7A-F505-43E6-A155-EED43FB4CCDA}"/>
    <cellStyle name="20% - Accent1 4 2 2 8 2 4" xfId="33332" xr:uid="{57C5402C-2AD5-4A75-A3C9-2FB2A35934A0}"/>
    <cellStyle name="20% - Accent1 4 2 2 8 3" xfId="33333" xr:uid="{7AFFC7E6-FE66-4F79-B164-403CD65D9FEC}"/>
    <cellStyle name="20% - Accent1 4 2 2 8 3 2" xfId="33334" xr:uid="{815C22BE-12A6-4039-A888-80316E304161}"/>
    <cellStyle name="20% - Accent1 4 2 2 8 3 2 2" xfId="33335" xr:uid="{8710DAA3-92D0-40DF-9BC0-77C0E371550F}"/>
    <cellStyle name="20% - Accent1 4 2 2 8 3 2 2 2" xfId="33336" xr:uid="{BC7068BD-AA06-4EFC-8AF3-2467F102C9B5}"/>
    <cellStyle name="20% - Accent1 4 2 2 8 3 2 3" xfId="33337" xr:uid="{9B3675E0-3255-4378-87C5-B01CA6F4C9A3}"/>
    <cellStyle name="20% - Accent1 4 2 2 8 3 3" xfId="33338" xr:uid="{8B021375-4E4C-41F1-A202-F103923193A6}"/>
    <cellStyle name="20% - Accent1 4 2 2 8 3 3 2" xfId="33339" xr:uid="{8FDE8F1A-00F1-4D48-A23C-22DB7BC67663}"/>
    <cellStyle name="20% - Accent1 4 2 2 8 3 4" xfId="33340" xr:uid="{C7C051A5-0EF6-4614-AB50-140ACF8AA00F}"/>
    <cellStyle name="20% - Accent1 4 2 2 8 4" xfId="33341" xr:uid="{4E6684E4-7BB3-4460-A936-FCB0BE43545C}"/>
    <cellStyle name="20% - Accent1 4 2 2 8 4 2" xfId="33342" xr:uid="{A19B49D0-E1A5-4831-82E8-445664223FFA}"/>
    <cellStyle name="20% - Accent1 4 2 2 8 4 2 2" xfId="33343" xr:uid="{F5949748-2F39-4F04-B61D-81E4D82456CC}"/>
    <cellStyle name="20% - Accent1 4 2 2 8 4 2 2 2" xfId="33344" xr:uid="{370E6375-3146-444E-9699-ABBCC78576CA}"/>
    <cellStyle name="20% - Accent1 4 2 2 8 4 2 3" xfId="33345" xr:uid="{31324223-E4BC-4B04-A829-2A8D6728104A}"/>
    <cellStyle name="20% - Accent1 4 2 2 8 4 3" xfId="33346" xr:uid="{E048BFEA-7BBF-4E8E-87B2-5AD0309B911A}"/>
    <cellStyle name="20% - Accent1 4 2 2 8 4 3 2" xfId="33347" xr:uid="{EB592359-30A9-4B01-911D-1653FE345615}"/>
    <cellStyle name="20% - Accent1 4 2 2 8 4 4" xfId="33348" xr:uid="{C4A0ED7D-B14F-474B-8F46-92D4510EB4B1}"/>
    <cellStyle name="20% - Accent1 4 2 2 8 5" xfId="33349" xr:uid="{C3AC9CA9-343C-4BAC-9FFE-4052039FCEA1}"/>
    <cellStyle name="20% - Accent1 4 2 2 8 5 2" xfId="33350" xr:uid="{7E03BD25-1B31-4D6C-ABDB-97BAED46C1DA}"/>
    <cellStyle name="20% - Accent1 4 2 2 8 5 2 2" xfId="33351" xr:uid="{58D046E3-D2F4-4D5E-8A86-745D861CF358}"/>
    <cellStyle name="20% - Accent1 4 2 2 8 5 3" xfId="33352" xr:uid="{1FF98ACA-EB54-40E7-8979-F6FEA98D2030}"/>
    <cellStyle name="20% - Accent1 4 2 2 8 6" xfId="33353" xr:uid="{0232653C-04CC-4300-8EF9-3EEDC14801F6}"/>
    <cellStyle name="20% - Accent1 4 2 2 8 6 2" xfId="33354" xr:uid="{13076986-572A-40CE-B56D-DA2ACC3ADFDD}"/>
    <cellStyle name="20% - Accent1 4 2 2 8 6 2 2" xfId="33355" xr:uid="{C4B38E7E-74E3-41FA-82BF-7E8C93F9C2F7}"/>
    <cellStyle name="20% - Accent1 4 2 2 8 6 3" xfId="33356" xr:uid="{42897E16-5E5D-4E74-B1DF-78665A46CCA0}"/>
    <cellStyle name="20% - Accent1 4 2 2 8 7" xfId="33357" xr:uid="{3A183F85-E995-4D17-998B-6616A86DAD23}"/>
    <cellStyle name="20% - Accent1 4 2 2 8 7 2" xfId="33358" xr:uid="{D287D50F-C961-46D9-8DD9-EE076A2F7F09}"/>
    <cellStyle name="20% - Accent1 4 2 2 8 8" xfId="33359" xr:uid="{29C38D8B-7894-4699-A1E6-102F6E973D9D}"/>
    <cellStyle name="20% - Accent1 4 2 2 8 8 2" xfId="33360" xr:uid="{914015E6-6CCE-45BC-AB3A-ADC756B4AC6E}"/>
    <cellStyle name="20% - Accent1 4 2 2 8 9" xfId="33361" xr:uid="{5BBE8832-5CBD-4EF9-8B7F-22A61007383A}"/>
    <cellStyle name="20% - Accent1 4 2 2 9" xfId="33362" xr:uid="{D19CED9C-19CB-42FB-9D76-E91AB4F2FF13}"/>
    <cellStyle name="20% - Accent1 4 2 2 9 2" xfId="33363" xr:uid="{FAC8FCCA-1672-4F7B-9AC4-53F490899824}"/>
    <cellStyle name="20% - Accent1 4 2 2 9 2 2" xfId="33364" xr:uid="{072AFF86-25C5-4AE6-B2E1-D19E6139DDC2}"/>
    <cellStyle name="20% - Accent1 4 2 2 9 2 2 2" xfId="33365" xr:uid="{B5C625B2-7A25-4E8F-9662-1FC8EE62F941}"/>
    <cellStyle name="20% - Accent1 4 2 2 9 2 3" xfId="33366" xr:uid="{DCEBCC31-B0C6-4235-A2B5-737F2D4A0D32}"/>
    <cellStyle name="20% - Accent1 4 2 2 9 3" xfId="33367" xr:uid="{1F50BF97-936A-45D6-9298-234F93C02936}"/>
    <cellStyle name="20% - Accent1 4 2 2 9 3 2" xfId="33368" xr:uid="{B53B8792-F1EA-4EF4-9A56-B11A18386560}"/>
    <cellStyle name="20% - Accent1 4 2 2 9 4" xfId="33369" xr:uid="{3E5CEEB9-FD4D-45F4-9589-18CBD08BE2A4}"/>
    <cellStyle name="20% - Accent1 4 2 20" xfId="33370" xr:uid="{F31F08E6-72B1-4122-9B9E-57CDB2ECA273}"/>
    <cellStyle name="20% - Accent1 4 2 3" xfId="33371" xr:uid="{D3C4D244-F124-4A83-BC5B-EB2E7E31E7B4}"/>
    <cellStyle name="20% - Accent1 4 2 3 10" xfId="33372" xr:uid="{3A7B9D44-966C-42E0-9BD1-A52B97A7247A}"/>
    <cellStyle name="20% - Accent1 4 2 3 10 2" xfId="33373" xr:uid="{085A1C1A-618B-4DBC-97E5-6B9A35E50F1B}"/>
    <cellStyle name="20% - Accent1 4 2 3 10 2 2" xfId="33374" xr:uid="{103660D9-9CE6-4AEC-906E-8DC98A8BDC2A}"/>
    <cellStyle name="20% - Accent1 4 2 3 10 2 2 2" xfId="33375" xr:uid="{541E0C81-B5ED-4280-B963-21120F32F04D}"/>
    <cellStyle name="20% - Accent1 4 2 3 10 2 3" xfId="33376" xr:uid="{84C3010D-B38F-4FCB-BC1C-74527486FDA7}"/>
    <cellStyle name="20% - Accent1 4 2 3 10 3" xfId="33377" xr:uid="{07C0C093-60EB-447E-A571-B2C55A862D60}"/>
    <cellStyle name="20% - Accent1 4 2 3 10 3 2" xfId="33378" xr:uid="{1BC4F6FE-5940-4EEC-87BC-37B3E03941D8}"/>
    <cellStyle name="20% - Accent1 4 2 3 10 4" xfId="33379" xr:uid="{FF72F399-99DA-4B02-854E-4119D2E87DB5}"/>
    <cellStyle name="20% - Accent1 4 2 3 11" xfId="33380" xr:uid="{4418780A-B7BD-4D93-86C3-93BD5B80E878}"/>
    <cellStyle name="20% - Accent1 4 2 3 11 2" xfId="33381" xr:uid="{E6FC2FFC-5984-414D-B9FD-4D928D5E3093}"/>
    <cellStyle name="20% - Accent1 4 2 3 11 2 2" xfId="33382" xr:uid="{E4726482-BD3C-45F5-9010-E8B872F84E3E}"/>
    <cellStyle name="20% - Accent1 4 2 3 11 2 2 2" xfId="33383" xr:uid="{80C1A812-A5CE-4A28-9E73-18F8A56419C4}"/>
    <cellStyle name="20% - Accent1 4 2 3 11 2 3" xfId="33384" xr:uid="{301547BD-6FF4-4CB5-A640-A64C3070DAA0}"/>
    <cellStyle name="20% - Accent1 4 2 3 11 3" xfId="33385" xr:uid="{84E11F82-8DE9-49F6-8E55-5B72D658969F}"/>
    <cellStyle name="20% - Accent1 4 2 3 11 3 2" xfId="33386" xr:uid="{07B6A557-4FAA-494A-B3A6-C7D4EF42BF2F}"/>
    <cellStyle name="20% - Accent1 4 2 3 11 4" xfId="33387" xr:uid="{5F809E74-DBEF-41D4-8F9A-17C568CFA1DE}"/>
    <cellStyle name="20% - Accent1 4 2 3 12" xfId="33388" xr:uid="{ED7AD2B6-3EBE-4A80-9178-4A4380A4EC92}"/>
    <cellStyle name="20% - Accent1 4 2 3 12 2" xfId="33389" xr:uid="{3E4648A6-5777-43D0-B5ED-1E0D85804201}"/>
    <cellStyle name="20% - Accent1 4 2 3 12 2 2" xfId="33390" xr:uid="{3038390A-363C-406A-A132-81A9BE097AD6}"/>
    <cellStyle name="20% - Accent1 4 2 3 12 3" xfId="33391" xr:uid="{6FE25D0F-0D1F-4E15-B7D3-B89CBE2FA2F7}"/>
    <cellStyle name="20% - Accent1 4 2 3 13" xfId="33392" xr:uid="{F40528F6-B1D6-466E-955A-529D28CF902C}"/>
    <cellStyle name="20% - Accent1 4 2 3 13 2" xfId="33393" xr:uid="{2E3A6DDD-FF9D-4BB0-A1F6-9E3BBF2773BB}"/>
    <cellStyle name="20% - Accent1 4 2 3 13 2 2" xfId="33394" xr:uid="{9F150B88-F976-4D16-AD7F-4E2A0AAE6A28}"/>
    <cellStyle name="20% - Accent1 4 2 3 13 3" xfId="33395" xr:uid="{1B4404B0-E1FA-483F-9699-F7052BE81345}"/>
    <cellStyle name="20% - Accent1 4 2 3 14" xfId="33396" xr:uid="{9AAA0CCE-97AE-4D2F-BDE6-111BC89163F4}"/>
    <cellStyle name="20% - Accent1 4 2 3 14 2" xfId="33397" xr:uid="{E2F7DC07-2642-4990-80E1-1D5CE8104FF5}"/>
    <cellStyle name="20% - Accent1 4 2 3 15" xfId="33398" xr:uid="{23438308-3899-4E01-9F35-575E1B881E07}"/>
    <cellStyle name="20% - Accent1 4 2 3 15 2" xfId="33399" xr:uid="{13D80208-25C8-4968-84F4-FD1274EB5E78}"/>
    <cellStyle name="20% - Accent1 4 2 3 16" xfId="33400" xr:uid="{58CDB007-EE73-4046-9088-91AE6E5A5EFF}"/>
    <cellStyle name="20% - Accent1 4 2 3 2" xfId="33401" xr:uid="{DD061EF6-94B4-4863-9077-9F62186BD21A}"/>
    <cellStyle name="20% - Accent1 4 2 3 2 10" xfId="33402" xr:uid="{49868AAA-9A1A-41E3-AFF0-3EF64D875E63}"/>
    <cellStyle name="20% - Accent1 4 2 3 2 10 2" xfId="33403" xr:uid="{A82EE705-AD16-4EE8-8982-DDFDF32DA8BC}"/>
    <cellStyle name="20% - Accent1 4 2 3 2 10 2 2" xfId="33404" xr:uid="{4CF37F2D-42CD-4D18-A785-51D37E1F4085}"/>
    <cellStyle name="20% - Accent1 4 2 3 2 10 2 2 2" xfId="33405" xr:uid="{05067618-98EB-45AE-8934-DCADE0B60B10}"/>
    <cellStyle name="20% - Accent1 4 2 3 2 10 2 3" xfId="33406" xr:uid="{DB6639E3-AA5C-4BFD-8878-52B8213B1E88}"/>
    <cellStyle name="20% - Accent1 4 2 3 2 10 3" xfId="33407" xr:uid="{61C24346-E54D-414B-AB9E-498B6F8218B9}"/>
    <cellStyle name="20% - Accent1 4 2 3 2 10 3 2" xfId="33408" xr:uid="{EDB9A3D1-366C-472F-84A6-0DD0E528F788}"/>
    <cellStyle name="20% - Accent1 4 2 3 2 10 4" xfId="33409" xr:uid="{9DA4D7DB-CB9B-40A8-B2E0-6E80C6AD2275}"/>
    <cellStyle name="20% - Accent1 4 2 3 2 11" xfId="33410" xr:uid="{9B3B2E37-CD57-416B-8B5C-092A76767869}"/>
    <cellStyle name="20% - Accent1 4 2 3 2 11 2" xfId="33411" xr:uid="{B0619546-F854-455B-AE02-2A59ED24BB73}"/>
    <cellStyle name="20% - Accent1 4 2 3 2 11 2 2" xfId="33412" xr:uid="{06421940-5CCF-42CA-9EB4-93B282090EAA}"/>
    <cellStyle name="20% - Accent1 4 2 3 2 11 3" xfId="33413" xr:uid="{41052542-B564-4F53-973A-25E45CE6B0B7}"/>
    <cellStyle name="20% - Accent1 4 2 3 2 12" xfId="33414" xr:uid="{F2B291CD-6C23-4BED-8C3E-9155D4AE5E39}"/>
    <cellStyle name="20% - Accent1 4 2 3 2 12 2" xfId="33415" xr:uid="{FDFFD47E-CDE9-4422-81FF-931CA53C47D0}"/>
    <cellStyle name="20% - Accent1 4 2 3 2 12 2 2" xfId="33416" xr:uid="{8E8D19A4-EB7D-46CC-8B99-4F43BCA79F3E}"/>
    <cellStyle name="20% - Accent1 4 2 3 2 12 3" xfId="33417" xr:uid="{9E13F297-C3FD-455D-BA38-27E32B0E985A}"/>
    <cellStyle name="20% - Accent1 4 2 3 2 13" xfId="33418" xr:uid="{493CA2BB-1F8C-4788-98F8-AD25540D6791}"/>
    <cellStyle name="20% - Accent1 4 2 3 2 13 2" xfId="33419" xr:uid="{1FB36158-4469-4137-BC9E-830273E93A5B}"/>
    <cellStyle name="20% - Accent1 4 2 3 2 14" xfId="33420" xr:uid="{E4A245FA-BFD2-405E-B3B4-E3C30FBEEE1A}"/>
    <cellStyle name="20% - Accent1 4 2 3 2 14 2" xfId="33421" xr:uid="{D39D92CB-31EA-462E-B385-3F9AE3B912DA}"/>
    <cellStyle name="20% - Accent1 4 2 3 2 15" xfId="33422" xr:uid="{065BC244-E4A9-4407-A28E-84BEE7A5A75D}"/>
    <cellStyle name="20% - Accent1 4 2 3 2 2" xfId="33423" xr:uid="{0A316475-FFCC-4998-8FBC-B2A3C4B9E707}"/>
    <cellStyle name="20% - Accent1 4 2 3 2 2 10" xfId="33424" xr:uid="{B8DB0B99-FBBB-4C7D-9970-28B20540873C}"/>
    <cellStyle name="20% - Accent1 4 2 3 2 2 10 2" xfId="33425" xr:uid="{71D53B48-644E-4B60-AEEC-657B156525C1}"/>
    <cellStyle name="20% - Accent1 4 2 3 2 2 10 2 2" xfId="33426" xr:uid="{F4FE7906-43AE-4DEA-93FD-E9EF2672B891}"/>
    <cellStyle name="20% - Accent1 4 2 3 2 2 10 3" xfId="33427" xr:uid="{01C28248-E440-47C8-9DEC-310AA4406CEF}"/>
    <cellStyle name="20% - Accent1 4 2 3 2 2 11" xfId="33428" xr:uid="{A272B41A-AA1C-4F32-BA0B-8636541FD35E}"/>
    <cellStyle name="20% - Accent1 4 2 3 2 2 11 2" xfId="33429" xr:uid="{79929D7A-BF12-4541-A412-6E9048D874BC}"/>
    <cellStyle name="20% - Accent1 4 2 3 2 2 11 2 2" xfId="33430" xr:uid="{0FC22388-62C4-41F5-93D6-F48445FD2EC7}"/>
    <cellStyle name="20% - Accent1 4 2 3 2 2 11 3" xfId="33431" xr:uid="{0DC5576E-B7BF-4802-A3C2-7C67F4CBB46D}"/>
    <cellStyle name="20% - Accent1 4 2 3 2 2 12" xfId="33432" xr:uid="{9DDCC18E-EF2E-481E-BA39-644C9B2121FE}"/>
    <cellStyle name="20% - Accent1 4 2 3 2 2 12 2" xfId="33433" xr:uid="{396A7551-ECC8-4313-AEFE-F72EE4ACE004}"/>
    <cellStyle name="20% - Accent1 4 2 3 2 2 13" xfId="33434" xr:uid="{5BFE1995-1D41-47D3-8610-9F546B214A5E}"/>
    <cellStyle name="20% - Accent1 4 2 3 2 2 13 2" xfId="33435" xr:uid="{CA98A81B-57CE-4773-9A97-EDA0C387D136}"/>
    <cellStyle name="20% - Accent1 4 2 3 2 2 14" xfId="33436" xr:uid="{261A0DDA-CFED-4CA5-AC72-D2FE8067CC32}"/>
    <cellStyle name="20% - Accent1 4 2 3 2 2 2" xfId="33437" xr:uid="{34B1B7B7-FFAE-455E-A8F4-D4209A6A973D}"/>
    <cellStyle name="20% - Accent1 4 2 3 2 2 2 10" xfId="33438" xr:uid="{6EABF177-066A-4A83-933E-504008D662CF}"/>
    <cellStyle name="20% - Accent1 4 2 3 2 2 2 10 2" xfId="33439" xr:uid="{7FB6819C-9515-42D9-845F-F25FC2B6BAD8}"/>
    <cellStyle name="20% - Accent1 4 2 3 2 2 2 11" xfId="33440" xr:uid="{304FF5C7-0CCA-4FB7-AF0B-C7F200A4C0A4}"/>
    <cellStyle name="20% - Accent1 4 2 3 2 2 2 2" xfId="33441" xr:uid="{DB68C7E5-FA13-4F8C-844E-4A227CC1AB21}"/>
    <cellStyle name="20% - Accent1 4 2 3 2 2 2 2 2" xfId="33442" xr:uid="{EA95A1F2-F738-41F3-88DD-605D2F03A91D}"/>
    <cellStyle name="20% - Accent1 4 2 3 2 2 2 2 2 2" xfId="33443" xr:uid="{90083449-B725-4FF2-965D-76F3A568484B}"/>
    <cellStyle name="20% - Accent1 4 2 3 2 2 2 2 2 2 2" xfId="33444" xr:uid="{A35CBEDD-0466-4E64-90DA-A5B89F70D790}"/>
    <cellStyle name="20% - Accent1 4 2 3 2 2 2 2 2 2 2 2" xfId="33445" xr:uid="{BA3372A1-B9D9-436A-A558-87BB816EC35C}"/>
    <cellStyle name="20% - Accent1 4 2 3 2 2 2 2 2 2 3" xfId="33446" xr:uid="{53CDB29E-F066-4894-936E-90EABABEBA30}"/>
    <cellStyle name="20% - Accent1 4 2 3 2 2 2 2 2 3" xfId="33447" xr:uid="{BF7BCEAA-3D22-4B7D-8AE2-376B41129989}"/>
    <cellStyle name="20% - Accent1 4 2 3 2 2 2 2 2 3 2" xfId="33448" xr:uid="{CFC715C4-68FF-4744-B903-D1CA133D2699}"/>
    <cellStyle name="20% - Accent1 4 2 3 2 2 2 2 2 4" xfId="33449" xr:uid="{9A3D9C58-5723-4C56-AAFD-DC1DE5FF5039}"/>
    <cellStyle name="20% - Accent1 4 2 3 2 2 2 2 3" xfId="33450" xr:uid="{17607584-4478-425A-BD1C-FF74A93DE5B5}"/>
    <cellStyle name="20% - Accent1 4 2 3 2 2 2 2 3 2" xfId="33451" xr:uid="{224E9357-95D5-4625-A7ED-D906D51B6AAC}"/>
    <cellStyle name="20% - Accent1 4 2 3 2 2 2 2 3 2 2" xfId="33452" xr:uid="{93FB0A9F-7B52-4040-A67B-ACE899CC6A21}"/>
    <cellStyle name="20% - Accent1 4 2 3 2 2 2 2 3 2 2 2" xfId="33453" xr:uid="{1C3BF031-10EA-4E66-989F-690C3482A086}"/>
    <cellStyle name="20% - Accent1 4 2 3 2 2 2 2 3 2 3" xfId="33454" xr:uid="{E3AC45D6-1157-41B2-9B4E-E31DECA5247B}"/>
    <cellStyle name="20% - Accent1 4 2 3 2 2 2 2 3 3" xfId="33455" xr:uid="{DD3B6C83-53E5-43BE-B76B-397160B1451E}"/>
    <cellStyle name="20% - Accent1 4 2 3 2 2 2 2 3 3 2" xfId="33456" xr:uid="{00A0B036-7EF4-4FDD-B352-2A27419D169B}"/>
    <cellStyle name="20% - Accent1 4 2 3 2 2 2 2 3 4" xfId="33457" xr:uid="{7559F780-DDC4-43D7-A4CF-7D895163BEFD}"/>
    <cellStyle name="20% - Accent1 4 2 3 2 2 2 2 4" xfId="33458" xr:uid="{18BF37CB-99F0-448C-9D05-A600B8C3C9CB}"/>
    <cellStyle name="20% - Accent1 4 2 3 2 2 2 2 4 2" xfId="33459" xr:uid="{E9223B09-504F-4ACB-90A9-F6DA180003E8}"/>
    <cellStyle name="20% - Accent1 4 2 3 2 2 2 2 4 2 2" xfId="33460" xr:uid="{8CAAC988-9CE5-487F-B7CE-711CA16326CD}"/>
    <cellStyle name="20% - Accent1 4 2 3 2 2 2 2 4 2 2 2" xfId="33461" xr:uid="{7E27AB17-6B7E-4A82-8C58-5D09D243794B}"/>
    <cellStyle name="20% - Accent1 4 2 3 2 2 2 2 4 2 3" xfId="33462" xr:uid="{10442B3C-25C0-4DAC-97C6-278AC258117C}"/>
    <cellStyle name="20% - Accent1 4 2 3 2 2 2 2 4 3" xfId="33463" xr:uid="{844587EE-F08D-4E0C-BEE0-6E652D25F02E}"/>
    <cellStyle name="20% - Accent1 4 2 3 2 2 2 2 4 3 2" xfId="33464" xr:uid="{DD1BD0B1-F234-4BA4-90E2-F81D658B683F}"/>
    <cellStyle name="20% - Accent1 4 2 3 2 2 2 2 4 4" xfId="33465" xr:uid="{326E7D09-5F07-444F-AA07-B07F38644E07}"/>
    <cellStyle name="20% - Accent1 4 2 3 2 2 2 2 5" xfId="33466" xr:uid="{3026ADF7-6FCE-4391-80B4-78720F480EA3}"/>
    <cellStyle name="20% - Accent1 4 2 3 2 2 2 2 5 2" xfId="33467" xr:uid="{5ACB2A25-8D7F-41C3-8381-A573A2266BBC}"/>
    <cellStyle name="20% - Accent1 4 2 3 2 2 2 2 5 2 2" xfId="33468" xr:uid="{19E7A6D5-D79D-44E4-9E85-6216B09E87B7}"/>
    <cellStyle name="20% - Accent1 4 2 3 2 2 2 2 5 3" xfId="33469" xr:uid="{A264B763-71CE-4EB5-A927-38719D8B312B}"/>
    <cellStyle name="20% - Accent1 4 2 3 2 2 2 2 6" xfId="33470" xr:uid="{6320AE11-DA53-47AD-812C-D5803D79CC28}"/>
    <cellStyle name="20% - Accent1 4 2 3 2 2 2 2 6 2" xfId="33471" xr:uid="{B045A511-1347-43C1-8554-E81A4F24857B}"/>
    <cellStyle name="20% - Accent1 4 2 3 2 2 2 2 6 2 2" xfId="33472" xr:uid="{C5DE606B-30B4-4321-B113-8C244ADBA5AB}"/>
    <cellStyle name="20% - Accent1 4 2 3 2 2 2 2 6 3" xfId="33473" xr:uid="{D977FA85-6246-44FC-A5A6-9761E8DA758D}"/>
    <cellStyle name="20% - Accent1 4 2 3 2 2 2 2 7" xfId="33474" xr:uid="{6AF216E3-6F11-4432-A65F-089A8A895E16}"/>
    <cellStyle name="20% - Accent1 4 2 3 2 2 2 2 7 2" xfId="33475" xr:uid="{05B35D00-BE02-4038-ACC3-BE19D88BFF98}"/>
    <cellStyle name="20% - Accent1 4 2 3 2 2 2 2 8" xfId="33476" xr:uid="{28EDA3BD-7329-449B-AA20-D98D514CE211}"/>
    <cellStyle name="20% - Accent1 4 2 3 2 2 2 2 8 2" xfId="33477" xr:uid="{890BD06C-877C-407D-83F8-A9DA266D5200}"/>
    <cellStyle name="20% - Accent1 4 2 3 2 2 2 2 9" xfId="33478" xr:uid="{2FFA93BD-5053-48A6-805E-7C297B62823A}"/>
    <cellStyle name="20% - Accent1 4 2 3 2 2 2 3" xfId="33479" xr:uid="{DD78E668-D93D-47B9-B1C1-B442E0DA7398}"/>
    <cellStyle name="20% - Accent1 4 2 3 2 2 2 3 2" xfId="33480" xr:uid="{FDD31FBE-5AC2-4733-B112-F0465926CA21}"/>
    <cellStyle name="20% - Accent1 4 2 3 2 2 2 3 2 2" xfId="33481" xr:uid="{B1C7AB2F-5CFB-434C-B76F-AE7558C22E5A}"/>
    <cellStyle name="20% - Accent1 4 2 3 2 2 2 3 2 2 2" xfId="33482" xr:uid="{64E2F618-7AF2-46DF-902F-07BE3626EFF5}"/>
    <cellStyle name="20% - Accent1 4 2 3 2 2 2 3 2 2 2 2" xfId="33483" xr:uid="{4804BC9F-B5F8-41E7-9FD5-CC56F69FEE37}"/>
    <cellStyle name="20% - Accent1 4 2 3 2 2 2 3 2 2 3" xfId="33484" xr:uid="{72694179-2CFB-4DCB-9A88-CC20AB58F1C0}"/>
    <cellStyle name="20% - Accent1 4 2 3 2 2 2 3 2 3" xfId="33485" xr:uid="{04B0BDC6-8C81-43E8-A657-F6A85F17FB00}"/>
    <cellStyle name="20% - Accent1 4 2 3 2 2 2 3 2 3 2" xfId="33486" xr:uid="{531BB669-B225-4998-B1A0-C070084E895D}"/>
    <cellStyle name="20% - Accent1 4 2 3 2 2 2 3 2 4" xfId="33487" xr:uid="{64169A9F-FBFA-42FF-B551-B98A4FA9D49E}"/>
    <cellStyle name="20% - Accent1 4 2 3 2 2 2 3 3" xfId="33488" xr:uid="{87128632-3AEA-4BD2-A4A7-EE53E95034BD}"/>
    <cellStyle name="20% - Accent1 4 2 3 2 2 2 3 3 2" xfId="33489" xr:uid="{FCDC5FB5-0472-42CB-86B7-8C847C66CA5E}"/>
    <cellStyle name="20% - Accent1 4 2 3 2 2 2 3 3 2 2" xfId="33490" xr:uid="{ACD17F5F-5004-43B6-B6BF-C2021ACE36AA}"/>
    <cellStyle name="20% - Accent1 4 2 3 2 2 2 3 3 2 2 2" xfId="33491" xr:uid="{FF0C7354-B96C-401C-AC7D-8EC454121B01}"/>
    <cellStyle name="20% - Accent1 4 2 3 2 2 2 3 3 2 3" xfId="33492" xr:uid="{65D2F80D-B304-4282-8530-6BA1239D8710}"/>
    <cellStyle name="20% - Accent1 4 2 3 2 2 2 3 3 3" xfId="33493" xr:uid="{EFC11403-2940-43C7-BB9B-F4555575276A}"/>
    <cellStyle name="20% - Accent1 4 2 3 2 2 2 3 3 3 2" xfId="33494" xr:uid="{84B0EA50-22FC-46A0-89F1-C013EC2DDB70}"/>
    <cellStyle name="20% - Accent1 4 2 3 2 2 2 3 3 4" xfId="33495" xr:uid="{9973327B-667C-45A8-A9B1-035B04226B51}"/>
    <cellStyle name="20% - Accent1 4 2 3 2 2 2 3 4" xfId="33496" xr:uid="{AA1187C0-3CDF-4AC1-82DB-3EAD36574F0F}"/>
    <cellStyle name="20% - Accent1 4 2 3 2 2 2 3 4 2" xfId="33497" xr:uid="{8930F65F-7901-44AD-B25E-DDC07FE02E5C}"/>
    <cellStyle name="20% - Accent1 4 2 3 2 2 2 3 4 2 2" xfId="33498" xr:uid="{F0A385C9-241A-43D3-90C5-A45F3B2A5B27}"/>
    <cellStyle name="20% - Accent1 4 2 3 2 2 2 3 4 2 2 2" xfId="33499" xr:uid="{BE199055-6F4A-47E1-B24B-9136F6E96721}"/>
    <cellStyle name="20% - Accent1 4 2 3 2 2 2 3 4 2 3" xfId="33500" xr:uid="{ADCF65D3-C43F-4E01-A27B-7C1E9130453A}"/>
    <cellStyle name="20% - Accent1 4 2 3 2 2 2 3 4 3" xfId="33501" xr:uid="{C18974B6-099A-4D0B-B28C-2D96054751F7}"/>
    <cellStyle name="20% - Accent1 4 2 3 2 2 2 3 4 3 2" xfId="33502" xr:uid="{B1D7FD54-FC07-4CD6-861C-08F5FED83B47}"/>
    <cellStyle name="20% - Accent1 4 2 3 2 2 2 3 4 4" xfId="33503" xr:uid="{B63A9B2C-2596-4277-8125-F743E3F401B9}"/>
    <cellStyle name="20% - Accent1 4 2 3 2 2 2 3 5" xfId="33504" xr:uid="{3FB0D070-AC5D-423D-BF45-0DDF9061934C}"/>
    <cellStyle name="20% - Accent1 4 2 3 2 2 2 3 5 2" xfId="33505" xr:uid="{AB1D1430-E1ED-4C2E-ACE8-2876A3BB25EC}"/>
    <cellStyle name="20% - Accent1 4 2 3 2 2 2 3 5 2 2" xfId="33506" xr:uid="{72DAF26D-E608-4FDE-B98F-E0654D5A0AA5}"/>
    <cellStyle name="20% - Accent1 4 2 3 2 2 2 3 5 3" xfId="33507" xr:uid="{F95462C7-314D-48AD-B085-0390EBB836A0}"/>
    <cellStyle name="20% - Accent1 4 2 3 2 2 2 3 6" xfId="33508" xr:uid="{40538B04-A609-4FBD-AF33-9074EBDE9DEF}"/>
    <cellStyle name="20% - Accent1 4 2 3 2 2 2 3 6 2" xfId="33509" xr:uid="{B4A2FDBB-126C-4883-BB48-853A6E4D2C80}"/>
    <cellStyle name="20% - Accent1 4 2 3 2 2 2 3 6 2 2" xfId="33510" xr:uid="{D34EB385-EDCC-41B4-A602-1FF05B905DEA}"/>
    <cellStyle name="20% - Accent1 4 2 3 2 2 2 3 6 3" xfId="33511" xr:uid="{89F77EBB-3F22-4CAF-B6B8-3042D1321712}"/>
    <cellStyle name="20% - Accent1 4 2 3 2 2 2 3 7" xfId="33512" xr:uid="{4D6B185E-20BD-4F5D-B84A-FDB9CB068CC4}"/>
    <cellStyle name="20% - Accent1 4 2 3 2 2 2 3 7 2" xfId="33513" xr:uid="{A18ABFD4-E8ED-470C-982D-36CB44F063B1}"/>
    <cellStyle name="20% - Accent1 4 2 3 2 2 2 3 8" xfId="33514" xr:uid="{43F32A0C-F009-4EFD-A61E-5354B1002EFD}"/>
    <cellStyle name="20% - Accent1 4 2 3 2 2 2 3 8 2" xfId="33515" xr:uid="{B04AD401-2911-435E-BEF9-D48EE37781F2}"/>
    <cellStyle name="20% - Accent1 4 2 3 2 2 2 3 9" xfId="33516" xr:uid="{C6FB1FF2-FFC5-4E9E-A725-41CCC24BB523}"/>
    <cellStyle name="20% - Accent1 4 2 3 2 2 2 4" xfId="33517" xr:uid="{78176C8B-84E3-4B38-B324-812165431424}"/>
    <cellStyle name="20% - Accent1 4 2 3 2 2 2 4 2" xfId="33518" xr:uid="{3352421E-6185-4F27-A23C-79A926A43AA6}"/>
    <cellStyle name="20% - Accent1 4 2 3 2 2 2 4 2 2" xfId="33519" xr:uid="{0F1560AD-F47B-4321-B1CA-B3D9B9DD26F3}"/>
    <cellStyle name="20% - Accent1 4 2 3 2 2 2 4 2 2 2" xfId="33520" xr:uid="{EAAAD9BC-4469-44B0-899A-4CCEAC5A3B17}"/>
    <cellStyle name="20% - Accent1 4 2 3 2 2 2 4 2 3" xfId="33521" xr:uid="{72D68D48-E748-4C29-8B2F-F07ED35D690A}"/>
    <cellStyle name="20% - Accent1 4 2 3 2 2 2 4 3" xfId="33522" xr:uid="{5CAEE4F0-B24B-45F3-B77B-EE59EC5273F1}"/>
    <cellStyle name="20% - Accent1 4 2 3 2 2 2 4 3 2" xfId="33523" xr:uid="{9B597BB5-40FD-47E4-8BD2-46F54DFBD70C}"/>
    <cellStyle name="20% - Accent1 4 2 3 2 2 2 4 4" xfId="33524" xr:uid="{812EA5E3-6841-42C7-9C16-2F6B58919E0B}"/>
    <cellStyle name="20% - Accent1 4 2 3 2 2 2 5" xfId="33525" xr:uid="{20D42CBA-EE3D-478E-9B72-F5E9D1DACDF6}"/>
    <cellStyle name="20% - Accent1 4 2 3 2 2 2 5 2" xfId="33526" xr:uid="{244F956C-8B88-4D53-8F63-F9DB458ABEC5}"/>
    <cellStyle name="20% - Accent1 4 2 3 2 2 2 5 2 2" xfId="33527" xr:uid="{C610AE6B-1800-41F5-9E05-D89CA527E4E0}"/>
    <cellStyle name="20% - Accent1 4 2 3 2 2 2 5 2 2 2" xfId="33528" xr:uid="{CC508FE4-AA45-44C2-B943-CB8D96FF781E}"/>
    <cellStyle name="20% - Accent1 4 2 3 2 2 2 5 2 3" xfId="33529" xr:uid="{7737D53A-A853-4E1B-998F-56FDF2877910}"/>
    <cellStyle name="20% - Accent1 4 2 3 2 2 2 5 3" xfId="33530" xr:uid="{3CD39914-3D83-4BA6-833B-EB1AB01B2D8D}"/>
    <cellStyle name="20% - Accent1 4 2 3 2 2 2 5 3 2" xfId="33531" xr:uid="{34BFC972-6E82-4964-896F-2B0B0D923888}"/>
    <cellStyle name="20% - Accent1 4 2 3 2 2 2 5 4" xfId="33532" xr:uid="{6E9143A5-EE4C-496E-B1CC-C0DA3C183C0D}"/>
    <cellStyle name="20% - Accent1 4 2 3 2 2 2 6" xfId="33533" xr:uid="{C82BE229-5472-41B9-A4CC-4002F5852E75}"/>
    <cellStyle name="20% - Accent1 4 2 3 2 2 2 6 2" xfId="33534" xr:uid="{8AAA51E8-5031-46B1-8EED-66DB7549093E}"/>
    <cellStyle name="20% - Accent1 4 2 3 2 2 2 6 2 2" xfId="33535" xr:uid="{09BB8443-4E93-4818-B6F2-E871087685AF}"/>
    <cellStyle name="20% - Accent1 4 2 3 2 2 2 6 2 2 2" xfId="33536" xr:uid="{CF2257F1-D565-4FA9-B111-0E55946DA092}"/>
    <cellStyle name="20% - Accent1 4 2 3 2 2 2 6 2 3" xfId="33537" xr:uid="{F45D16D7-C4C7-4E75-9BD2-2DE54AEEA0A8}"/>
    <cellStyle name="20% - Accent1 4 2 3 2 2 2 6 3" xfId="33538" xr:uid="{1BEED7B6-FBEE-4402-901C-E22C3873C8A0}"/>
    <cellStyle name="20% - Accent1 4 2 3 2 2 2 6 3 2" xfId="33539" xr:uid="{E6C666FA-2D79-4A29-B929-E433D969D663}"/>
    <cellStyle name="20% - Accent1 4 2 3 2 2 2 6 4" xfId="33540" xr:uid="{0E368134-88FC-4861-992E-0763B5D27F00}"/>
    <cellStyle name="20% - Accent1 4 2 3 2 2 2 7" xfId="33541" xr:uid="{FEE1C1C6-C1D3-42F8-8CC9-1422E32D6AAE}"/>
    <cellStyle name="20% - Accent1 4 2 3 2 2 2 7 2" xfId="33542" xr:uid="{BB73DD86-A213-43D8-A3BF-FA8226BD9ADE}"/>
    <cellStyle name="20% - Accent1 4 2 3 2 2 2 7 2 2" xfId="33543" xr:uid="{8990144D-CCBF-4A11-9D5D-F73E9F83B1DC}"/>
    <cellStyle name="20% - Accent1 4 2 3 2 2 2 7 3" xfId="33544" xr:uid="{C3234231-9E00-4F7E-B499-EA05CDAB9503}"/>
    <cellStyle name="20% - Accent1 4 2 3 2 2 2 8" xfId="33545" xr:uid="{C5088562-C44B-4800-8FAB-105FF15642EF}"/>
    <cellStyle name="20% - Accent1 4 2 3 2 2 2 8 2" xfId="33546" xr:uid="{B75BF0CE-97D8-4556-81D0-8A3E5DD5EE6D}"/>
    <cellStyle name="20% - Accent1 4 2 3 2 2 2 8 2 2" xfId="33547" xr:uid="{252DF02E-E05D-4854-B11F-2F3E2B5D868E}"/>
    <cellStyle name="20% - Accent1 4 2 3 2 2 2 8 3" xfId="33548" xr:uid="{2EFC2641-310F-4130-8439-ACD484CD7F39}"/>
    <cellStyle name="20% - Accent1 4 2 3 2 2 2 9" xfId="33549" xr:uid="{8BFA4143-8D16-4CD2-95E6-1335A2663EBE}"/>
    <cellStyle name="20% - Accent1 4 2 3 2 2 2 9 2" xfId="33550" xr:uid="{EB440D6A-6517-44CD-8247-7362E59B1D2F}"/>
    <cellStyle name="20% - Accent1 4 2 3 2 2 3" xfId="33551" xr:uid="{5B847568-14F7-4E4C-A6C2-C2A5451AF473}"/>
    <cellStyle name="20% - Accent1 4 2 3 2 2 3 10" xfId="33552" xr:uid="{EAFE7028-8778-4C3E-96BC-9E955AE70D89}"/>
    <cellStyle name="20% - Accent1 4 2 3 2 2 3 10 2" xfId="33553" xr:uid="{E10F420B-12C8-4486-BFC0-FFE2AE98A71E}"/>
    <cellStyle name="20% - Accent1 4 2 3 2 2 3 11" xfId="33554" xr:uid="{3378AF83-0F2A-4A6A-B645-EDC93C011C26}"/>
    <cellStyle name="20% - Accent1 4 2 3 2 2 3 2" xfId="33555" xr:uid="{F4576560-EB13-45C0-B6D6-200E943186B6}"/>
    <cellStyle name="20% - Accent1 4 2 3 2 2 3 2 2" xfId="33556" xr:uid="{8DFE332E-3AF8-4A89-866B-B99A804F7292}"/>
    <cellStyle name="20% - Accent1 4 2 3 2 2 3 2 2 2" xfId="33557" xr:uid="{10A6173A-E56F-49BA-B764-1B358A2FD548}"/>
    <cellStyle name="20% - Accent1 4 2 3 2 2 3 2 2 2 2" xfId="33558" xr:uid="{2370064C-9280-42C2-9C6B-B59C29F1658D}"/>
    <cellStyle name="20% - Accent1 4 2 3 2 2 3 2 2 2 2 2" xfId="33559" xr:uid="{F3CBDA19-45BF-4B3C-B627-76E46F80C0F5}"/>
    <cellStyle name="20% - Accent1 4 2 3 2 2 3 2 2 2 3" xfId="33560" xr:uid="{0FDC7977-9B28-4B5A-A265-8C2B78A489D4}"/>
    <cellStyle name="20% - Accent1 4 2 3 2 2 3 2 2 3" xfId="33561" xr:uid="{6AA398E7-D989-4DE8-A2CC-24A077ADCE0A}"/>
    <cellStyle name="20% - Accent1 4 2 3 2 2 3 2 2 3 2" xfId="33562" xr:uid="{E65C5B11-6BC2-41DE-A94D-ECD95327A569}"/>
    <cellStyle name="20% - Accent1 4 2 3 2 2 3 2 2 4" xfId="33563" xr:uid="{1A73BAEA-D849-4B87-A2FB-3D2FBB12CE11}"/>
    <cellStyle name="20% - Accent1 4 2 3 2 2 3 2 3" xfId="33564" xr:uid="{624FA152-C64E-4BAE-BB11-7AABB6656BA6}"/>
    <cellStyle name="20% - Accent1 4 2 3 2 2 3 2 3 2" xfId="33565" xr:uid="{8E9EA40C-708E-4725-8E41-B8ABC15FFCA3}"/>
    <cellStyle name="20% - Accent1 4 2 3 2 2 3 2 3 2 2" xfId="33566" xr:uid="{F0FB63EC-D8BB-4296-B8A8-78D88B137B5F}"/>
    <cellStyle name="20% - Accent1 4 2 3 2 2 3 2 3 2 2 2" xfId="33567" xr:uid="{272DC681-B07A-4961-B76C-2DBA7F7B031D}"/>
    <cellStyle name="20% - Accent1 4 2 3 2 2 3 2 3 2 3" xfId="33568" xr:uid="{D41F3A4C-EB6C-403B-9511-0415DA14C258}"/>
    <cellStyle name="20% - Accent1 4 2 3 2 2 3 2 3 3" xfId="33569" xr:uid="{AB65571C-B224-4653-BD09-EB32C7CB3B2B}"/>
    <cellStyle name="20% - Accent1 4 2 3 2 2 3 2 3 3 2" xfId="33570" xr:uid="{DFD63B6D-9872-42FD-A883-84F8D71AC8DA}"/>
    <cellStyle name="20% - Accent1 4 2 3 2 2 3 2 3 4" xfId="33571" xr:uid="{FC387F5D-B1EB-4EC7-A21E-29C9CF9F497F}"/>
    <cellStyle name="20% - Accent1 4 2 3 2 2 3 2 4" xfId="33572" xr:uid="{8D55ABA8-E7FD-460C-A5AA-B7AF09AFB789}"/>
    <cellStyle name="20% - Accent1 4 2 3 2 2 3 2 4 2" xfId="33573" xr:uid="{DA9CB457-3FC4-425B-976E-BD3D6D853632}"/>
    <cellStyle name="20% - Accent1 4 2 3 2 2 3 2 4 2 2" xfId="33574" xr:uid="{6F901462-A4AD-422E-AE69-48C881E99160}"/>
    <cellStyle name="20% - Accent1 4 2 3 2 2 3 2 4 2 2 2" xfId="33575" xr:uid="{5B76A04C-396A-476A-BAA0-E5672938CB24}"/>
    <cellStyle name="20% - Accent1 4 2 3 2 2 3 2 4 2 3" xfId="33576" xr:uid="{4EB6504E-79AC-4291-8B52-F92533B1F6E9}"/>
    <cellStyle name="20% - Accent1 4 2 3 2 2 3 2 4 3" xfId="33577" xr:uid="{12D88BA6-A637-4FC6-BE42-B4807439298A}"/>
    <cellStyle name="20% - Accent1 4 2 3 2 2 3 2 4 3 2" xfId="33578" xr:uid="{F0B5BF54-F344-459B-B08B-B90838AFC50A}"/>
    <cellStyle name="20% - Accent1 4 2 3 2 2 3 2 4 4" xfId="33579" xr:uid="{17C06EF6-111B-417B-8E41-FCC2557F91FB}"/>
    <cellStyle name="20% - Accent1 4 2 3 2 2 3 2 5" xfId="33580" xr:uid="{E511ED31-9AAE-43AB-8B0A-28C4BF3BCA62}"/>
    <cellStyle name="20% - Accent1 4 2 3 2 2 3 2 5 2" xfId="33581" xr:uid="{BB42C7AE-F38A-4549-89FB-310F59847D07}"/>
    <cellStyle name="20% - Accent1 4 2 3 2 2 3 2 5 2 2" xfId="33582" xr:uid="{92F8EAE5-7800-415C-BA29-A404531E577F}"/>
    <cellStyle name="20% - Accent1 4 2 3 2 2 3 2 5 3" xfId="33583" xr:uid="{E6922936-0E5E-45DF-A8AA-5CC8C012C5A5}"/>
    <cellStyle name="20% - Accent1 4 2 3 2 2 3 2 6" xfId="33584" xr:uid="{EAF49F9C-FB4C-4B64-8C0A-DBD55CB84E02}"/>
    <cellStyle name="20% - Accent1 4 2 3 2 2 3 2 6 2" xfId="33585" xr:uid="{603316F6-1069-4339-9F1F-7D0E34975E47}"/>
    <cellStyle name="20% - Accent1 4 2 3 2 2 3 2 6 2 2" xfId="33586" xr:uid="{4B1DBBA6-0426-4616-8FA6-EF7D34BC1652}"/>
    <cellStyle name="20% - Accent1 4 2 3 2 2 3 2 6 3" xfId="33587" xr:uid="{095E7F8C-205E-44D4-BF0D-B1BD3CFFC02B}"/>
    <cellStyle name="20% - Accent1 4 2 3 2 2 3 2 7" xfId="33588" xr:uid="{7015F353-D89B-4739-8ED3-C758F4326415}"/>
    <cellStyle name="20% - Accent1 4 2 3 2 2 3 2 7 2" xfId="33589" xr:uid="{A46F5272-83E8-4AF8-B52C-724F0D12434F}"/>
    <cellStyle name="20% - Accent1 4 2 3 2 2 3 2 8" xfId="33590" xr:uid="{3EE62E45-FE67-472E-A722-715DFEA4DE53}"/>
    <cellStyle name="20% - Accent1 4 2 3 2 2 3 2 8 2" xfId="33591" xr:uid="{C9A474B0-82CE-4B6E-B8DC-4893BEF970C4}"/>
    <cellStyle name="20% - Accent1 4 2 3 2 2 3 2 9" xfId="33592" xr:uid="{4D47BEE9-7393-4689-BB33-E923588F897A}"/>
    <cellStyle name="20% - Accent1 4 2 3 2 2 3 3" xfId="33593" xr:uid="{B744E133-8D43-416C-9D2E-F6B7612A0358}"/>
    <cellStyle name="20% - Accent1 4 2 3 2 2 3 3 2" xfId="33594" xr:uid="{F1BA7C76-53B9-4BE3-AEE1-EA790B2A723F}"/>
    <cellStyle name="20% - Accent1 4 2 3 2 2 3 3 2 2" xfId="33595" xr:uid="{5FD4AEE1-75BD-484F-B369-3C4AF54C6086}"/>
    <cellStyle name="20% - Accent1 4 2 3 2 2 3 3 2 2 2" xfId="33596" xr:uid="{FCDE77F6-D335-4CB4-BA0D-014B45A763B9}"/>
    <cellStyle name="20% - Accent1 4 2 3 2 2 3 3 2 2 2 2" xfId="33597" xr:uid="{7736BA96-2019-407B-9216-6CB6EFACB34D}"/>
    <cellStyle name="20% - Accent1 4 2 3 2 2 3 3 2 2 3" xfId="33598" xr:uid="{54703998-E2CC-4B2A-8A2A-8E008A5A03E3}"/>
    <cellStyle name="20% - Accent1 4 2 3 2 2 3 3 2 3" xfId="33599" xr:uid="{03C53FCB-72A5-457F-AD77-D9891AC893BD}"/>
    <cellStyle name="20% - Accent1 4 2 3 2 2 3 3 2 3 2" xfId="33600" xr:uid="{646AD6B9-899A-4695-87AF-843F298B54AA}"/>
    <cellStyle name="20% - Accent1 4 2 3 2 2 3 3 2 4" xfId="33601" xr:uid="{8858A3A9-EDDD-4EC3-9167-8FAF726A2961}"/>
    <cellStyle name="20% - Accent1 4 2 3 2 2 3 3 3" xfId="33602" xr:uid="{C1F72FBC-A942-4C6C-A99F-5F763F725B19}"/>
    <cellStyle name="20% - Accent1 4 2 3 2 2 3 3 3 2" xfId="33603" xr:uid="{27C0E269-8468-4627-8DC0-0F3602EC0DB9}"/>
    <cellStyle name="20% - Accent1 4 2 3 2 2 3 3 3 2 2" xfId="33604" xr:uid="{6E60E348-7D39-4047-BD22-F5554A59473C}"/>
    <cellStyle name="20% - Accent1 4 2 3 2 2 3 3 3 2 2 2" xfId="33605" xr:uid="{BBD44B3E-4985-4D52-A376-F7B63079A08D}"/>
    <cellStyle name="20% - Accent1 4 2 3 2 2 3 3 3 2 3" xfId="33606" xr:uid="{2E0AC728-3508-438B-88DB-0EC98974B00B}"/>
    <cellStyle name="20% - Accent1 4 2 3 2 2 3 3 3 3" xfId="33607" xr:uid="{E8FAA6C0-9CE8-4ECC-811A-DB57A39111AA}"/>
    <cellStyle name="20% - Accent1 4 2 3 2 2 3 3 3 3 2" xfId="33608" xr:uid="{691F51A1-BFDC-485E-8F52-ADE2C0816F58}"/>
    <cellStyle name="20% - Accent1 4 2 3 2 2 3 3 3 4" xfId="33609" xr:uid="{B17D9325-CBA3-41C7-B1C8-1061CAE61BDA}"/>
    <cellStyle name="20% - Accent1 4 2 3 2 2 3 3 4" xfId="33610" xr:uid="{5733F881-B559-472F-BBD3-B71DB4339646}"/>
    <cellStyle name="20% - Accent1 4 2 3 2 2 3 3 4 2" xfId="33611" xr:uid="{FBDE047B-B274-446A-A72D-11165B2606A3}"/>
    <cellStyle name="20% - Accent1 4 2 3 2 2 3 3 4 2 2" xfId="33612" xr:uid="{F19CFCE4-7B10-4F33-917C-C6FF7842C5C4}"/>
    <cellStyle name="20% - Accent1 4 2 3 2 2 3 3 4 2 2 2" xfId="33613" xr:uid="{20D23FD3-C2AB-44EC-AB19-C940331CC960}"/>
    <cellStyle name="20% - Accent1 4 2 3 2 2 3 3 4 2 3" xfId="33614" xr:uid="{30CB1CDD-9970-4DF2-8A2B-9FE057D56F10}"/>
    <cellStyle name="20% - Accent1 4 2 3 2 2 3 3 4 3" xfId="33615" xr:uid="{DA3315ED-A3FA-49EC-ABBF-D75DCB536911}"/>
    <cellStyle name="20% - Accent1 4 2 3 2 2 3 3 4 3 2" xfId="33616" xr:uid="{A64CA485-FE96-4466-AB51-28BB42AF0695}"/>
    <cellStyle name="20% - Accent1 4 2 3 2 2 3 3 4 4" xfId="33617" xr:uid="{43F0F3F9-0D27-4836-8075-ED63137A380E}"/>
    <cellStyle name="20% - Accent1 4 2 3 2 2 3 3 5" xfId="33618" xr:uid="{76FB7093-2177-4EE0-9E76-DFCA13F0E45C}"/>
    <cellStyle name="20% - Accent1 4 2 3 2 2 3 3 5 2" xfId="33619" xr:uid="{3BC2040E-CC15-418D-9A46-E10285ED922F}"/>
    <cellStyle name="20% - Accent1 4 2 3 2 2 3 3 5 2 2" xfId="33620" xr:uid="{4949DE2F-60EA-42ED-BCA4-C080F8A06955}"/>
    <cellStyle name="20% - Accent1 4 2 3 2 2 3 3 5 3" xfId="33621" xr:uid="{04B8EE77-A1E2-4014-B4D7-93074845E340}"/>
    <cellStyle name="20% - Accent1 4 2 3 2 2 3 3 6" xfId="33622" xr:uid="{7C47CFAD-7169-4446-A7EC-5C74D57C9C80}"/>
    <cellStyle name="20% - Accent1 4 2 3 2 2 3 3 6 2" xfId="33623" xr:uid="{3F37FB52-85A5-4609-BC78-D69C79F6B8E8}"/>
    <cellStyle name="20% - Accent1 4 2 3 2 2 3 3 6 2 2" xfId="33624" xr:uid="{3F470C63-3294-4DD0-8C8D-33E97A9DE427}"/>
    <cellStyle name="20% - Accent1 4 2 3 2 2 3 3 6 3" xfId="33625" xr:uid="{73014708-7E53-4093-BF05-08C4FDD7BE55}"/>
    <cellStyle name="20% - Accent1 4 2 3 2 2 3 3 7" xfId="33626" xr:uid="{0419092A-E78D-427E-A122-9FCB62F8B19F}"/>
    <cellStyle name="20% - Accent1 4 2 3 2 2 3 3 7 2" xfId="33627" xr:uid="{99CDA4E7-00DF-47CE-B0B4-05C0E5EC9DC5}"/>
    <cellStyle name="20% - Accent1 4 2 3 2 2 3 3 8" xfId="33628" xr:uid="{671CA407-12F0-4C70-A3F9-01D0390E3D94}"/>
    <cellStyle name="20% - Accent1 4 2 3 2 2 3 3 8 2" xfId="33629" xr:uid="{8C65B14B-056B-44FF-86FD-6434B45B2991}"/>
    <cellStyle name="20% - Accent1 4 2 3 2 2 3 3 9" xfId="33630" xr:uid="{E0587314-AA46-4CB2-993E-784C92C3CB87}"/>
    <cellStyle name="20% - Accent1 4 2 3 2 2 3 4" xfId="33631" xr:uid="{1A4EB3F6-147E-40C4-B22B-CEFEC8C0985F}"/>
    <cellStyle name="20% - Accent1 4 2 3 2 2 3 4 2" xfId="33632" xr:uid="{B96453C1-D812-4FCF-8F74-607C7926BB3A}"/>
    <cellStyle name="20% - Accent1 4 2 3 2 2 3 4 2 2" xfId="33633" xr:uid="{2EA73CEA-9C9D-4058-86B2-856D990BCFC3}"/>
    <cellStyle name="20% - Accent1 4 2 3 2 2 3 4 2 2 2" xfId="33634" xr:uid="{DA3B53A7-1385-4166-8677-0EA5E1EB5827}"/>
    <cellStyle name="20% - Accent1 4 2 3 2 2 3 4 2 3" xfId="33635" xr:uid="{613A9F5A-87BF-4EDD-9E14-9C57D6FA49B6}"/>
    <cellStyle name="20% - Accent1 4 2 3 2 2 3 4 3" xfId="33636" xr:uid="{202973AC-AEC7-4B4E-A944-84F3AABD6A43}"/>
    <cellStyle name="20% - Accent1 4 2 3 2 2 3 4 3 2" xfId="33637" xr:uid="{AA980FF3-399F-4EA3-BED8-FAC4DB8B36A0}"/>
    <cellStyle name="20% - Accent1 4 2 3 2 2 3 4 4" xfId="33638" xr:uid="{E5AB3385-331F-4EFA-8AF1-DE7A4CB530AF}"/>
    <cellStyle name="20% - Accent1 4 2 3 2 2 3 5" xfId="33639" xr:uid="{BAA9A8FA-532F-4126-9EBB-E67880882196}"/>
    <cellStyle name="20% - Accent1 4 2 3 2 2 3 5 2" xfId="33640" xr:uid="{7C06B7B1-9951-40A6-8FFF-86FF5A71308F}"/>
    <cellStyle name="20% - Accent1 4 2 3 2 2 3 5 2 2" xfId="33641" xr:uid="{7BFD672A-BEAD-48B6-9643-48227690852F}"/>
    <cellStyle name="20% - Accent1 4 2 3 2 2 3 5 2 2 2" xfId="33642" xr:uid="{7044430E-2C27-4A18-9B3E-B8251914842C}"/>
    <cellStyle name="20% - Accent1 4 2 3 2 2 3 5 2 3" xfId="33643" xr:uid="{B57E5CC9-456C-40F5-94D0-ABB4B2899434}"/>
    <cellStyle name="20% - Accent1 4 2 3 2 2 3 5 3" xfId="33644" xr:uid="{263627D4-9FB3-47AE-AA49-E8BB68F63220}"/>
    <cellStyle name="20% - Accent1 4 2 3 2 2 3 5 3 2" xfId="33645" xr:uid="{105F7817-9922-4F0E-A058-0814354CD719}"/>
    <cellStyle name="20% - Accent1 4 2 3 2 2 3 5 4" xfId="33646" xr:uid="{B36B4EF2-BCF4-4FC9-861E-6D5EC7A11812}"/>
    <cellStyle name="20% - Accent1 4 2 3 2 2 3 6" xfId="33647" xr:uid="{E82156E6-0405-4628-A785-7EB3B1C2F1DE}"/>
    <cellStyle name="20% - Accent1 4 2 3 2 2 3 6 2" xfId="33648" xr:uid="{C5F291D7-6280-4C1C-AD6E-D9A34E687A6B}"/>
    <cellStyle name="20% - Accent1 4 2 3 2 2 3 6 2 2" xfId="33649" xr:uid="{2DA826DE-68F8-4ED6-8411-1967D52FA36B}"/>
    <cellStyle name="20% - Accent1 4 2 3 2 2 3 6 2 2 2" xfId="33650" xr:uid="{87E54D5D-2CAF-4B74-AB88-49E561B2D62C}"/>
    <cellStyle name="20% - Accent1 4 2 3 2 2 3 6 2 3" xfId="33651" xr:uid="{BE58E6ED-56DB-42E3-9A05-6A41B3A8B1DE}"/>
    <cellStyle name="20% - Accent1 4 2 3 2 2 3 6 3" xfId="33652" xr:uid="{E49900B5-C727-4C82-8C02-3FC2CCAB788E}"/>
    <cellStyle name="20% - Accent1 4 2 3 2 2 3 6 3 2" xfId="33653" xr:uid="{91FABA13-5E09-4149-AD33-0030DF0A0A3A}"/>
    <cellStyle name="20% - Accent1 4 2 3 2 2 3 6 4" xfId="33654" xr:uid="{BDE8CE88-7C29-4257-AD68-65549CD7203B}"/>
    <cellStyle name="20% - Accent1 4 2 3 2 2 3 7" xfId="33655" xr:uid="{7B2B197A-74EE-4E7B-81EF-0AE749B13127}"/>
    <cellStyle name="20% - Accent1 4 2 3 2 2 3 7 2" xfId="33656" xr:uid="{7727D166-568F-4357-B3C0-15865E415E3B}"/>
    <cellStyle name="20% - Accent1 4 2 3 2 2 3 7 2 2" xfId="33657" xr:uid="{5F3C57ED-4C9A-4B75-9734-08E4FD6E946A}"/>
    <cellStyle name="20% - Accent1 4 2 3 2 2 3 7 3" xfId="33658" xr:uid="{0D7E9A8B-890C-4072-8501-8983042CD6ED}"/>
    <cellStyle name="20% - Accent1 4 2 3 2 2 3 8" xfId="33659" xr:uid="{21D6E369-08D2-4C04-B1A4-1A7CF7852892}"/>
    <cellStyle name="20% - Accent1 4 2 3 2 2 3 8 2" xfId="33660" xr:uid="{BFB9AA0A-C02C-4745-80F3-1B12628006B4}"/>
    <cellStyle name="20% - Accent1 4 2 3 2 2 3 8 2 2" xfId="33661" xr:uid="{FB5E9016-1795-431D-8A51-FDCA44A8E650}"/>
    <cellStyle name="20% - Accent1 4 2 3 2 2 3 8 3" xfId="33662" xr:uid="{1FC3FF84-CBAC-43B6-9363-64E0628A4F1B}"/>
    <cellStyle name="20% - Accent1 4 2 3 2 2 3 9" xfId="33663" xr:uid="{4EDB743A-407B-4F7C-AB36-316C56276944}"/>
    <cellStyle name="20% - Accent1 4 2 3 2 2 3 9 2" xfId="33664" xr:uid="{9DDF0B0B-1404-4170-8DF2-CE990B7E55F6}"/>
    <cellStyle name="20% - Accent1 4 2 3 2 2 4" xfId="33665" xr:uid="{ABB736BC-8EC2-42B7-A4B7-FAD9F6B6CA01}"/>
    <cellStyle name="20% - Accent1 4 2 3 2 2 4 10" xfId="33666" xr:uid="{3DE13F17-D166-43C8-936C-70B993B97E3B}"/>
    <cellStyle name="20% - Accent1 4 2 3 2 2 4 10 2" xfId="33667" xr:uid="{96D370C6-D5A6-401F-B4E3-FE970E70C570}"/>
    <cellStyle name="20% - Accent1 4 2 3 2 2 4 11" xfId="33668" xr:uid="{27CA5BFF-00E8-447E-909E-2B9FFECF8802}"/>
    <cellStyle name="20% - Accent1 4 2 3 2 2 4 2" xfId="33669" xr:uid="{4591EDBD-EDF7-4B9E-819A-21DD18EDD13A}"/>
    <cellStyle name="20% - Accent1 4 2 3 2 2 4 2 2" xfId="33670" xr:uid="{B944C462-1948-415E-990B-781680C88DAD}"/>
    <cellStyle name="20% - Accent1 4 2 3 2 2 4 2 2 2" xfId="33671" xr:uid="{5E121AAD-F6F5-4EAE-B9D2-A1155848FA04}"/>
    <cellStyle name="20% - Accent1 4 2 3 2 2 4 2 2 2 2" xfId="33672" xr:uid="{2090604F-4927-4B61-8454-EEBE72BD6D67}"/>
    <cellStyle name="20% - Accent1 4 2 3 2 2 4 2 2 2 2 2" xfId="33673" xr:uid="{5C14B100-659B-432E-AED1-A62591F014FD}"/>
    <cellStyle name="20% - Accent1 4 2 3 2 2 4 2 2 2 3" xfId="33674" xr:uid="{13EAB151-E005-4E5B-972C-1240832A826B}"/>
    <cellStyle name="20% - Accent1 4 2 3 2 2 4 2 2 3" xfId="33675" xr:uid="{9EC61054-E8F4-48FD-8649-7E40F539F777}"/>
    <cellStyle name="20% - Accent1 4 2 3 2 2 4 2 2 3 2" xfId="33676" xr:uid="{B62A392D-2D70-49EF-8BBA-8E3D9E6F7D7C}"/>
    <cellStyle name="20% - Accent1 4 2 3 2 2 4 2 2 4" xfId="33677" xr:uid="{FD3985F4-27D1-4321-A84A-3994F3ACABDE}"/>
    <cellStyle name="20% - Accent1 4 2 3 2 2 4 2 3" xfId="33678" xr:uid="{BB45D579-C26E-4EAC-B3BE-E96CCDEC972F}"/>
    <cellStyle name="20% - Accent1 4 2 3 2 2 4 2 3 2" xfId="33679" xr:uid="{F12C6737-38F0-4DEB-97DF-A38E53B5F184}"/>
    <cellStyle name="20% - Accent1 4 2 3 2 2 4 2 3 2 2" xfId="33680" xr:uid="{8C7D0501-4992-400D-A6F7-38FB4E3E8A99}"/>
    <cellStyle name="20% - Accent1 4 2 3 2 2 4 2 3 2 2 2" xfId="33681" xr:uid="{A9FDF080-D7BC-468B-B6A1-B83925D5B9C6}"/>
    <cellStyle name="20% - Accent1 4 2 3 2 2 4 2 3 2 3" xfId="33682" xr:uid="{01E6C4E7-191C-4454-B02F-55AC255F2FB0}"/>
    <cellStyle name="20% - Accent1 4 2 3 2 2 4 2 3 3" xfId="33683" xr:uid="{BA9BDE5B-A5CC-40BB-BC75-A5BE243791FA}"/>
    <cellStyle name="20% - Accent1 4 2 3 2 2 4 2 3 3 2" xfId="33684" xr:uid="{2FB9B930-873F-4634-AC1F-C25BB11F863A}"/>
    <cellStyle name="20% - Accent1 4 2 3 2 2 4 2 3 4" xfId="33685" xr:uid="{ECFBE70E-792C-47DF-9E44-99CC6169A1E9}"/>
    <cellStyle name="20% - Accent1 4 2 3 2 2 4 2 4" xfId="33686" xr:uid="{2731BF50-D278-4BF5-B8FE-EF19D05DAFE6}"/>
    <cellStyle name="20% - Accent1 4 2 3 2 2 4 2 4 2" xfId="33687" xr:uid="{E35F96F7-2C15-4616-A88C-91A70FF34DC0}"/>
    <cellStyle name="20% - Accent1 4 2 3 2 2 4 2 4 2 2" xfId="33688" xr:uid="{8E998191-8980-4F6F-9EB3-F52010A00329}"/>
    <cellStyle name="20% - Accent1 4 2 3 2 2 4 2 4 2 2 2" xfId="33689" xr:uid="{63F7C798-700B-4914-87B7-09E8467D8980}"/>
    <cellStyle name="20% - Accent1 4 2 3 2 2 4 2 4 2 3" xfId="33690" xr:uid="{C4BAD16D-0949-44E7-88FB-776393900F80}"/>
    <cellStyle name="20% - Accent1 4 2 3 2 2 4 2 4 3" xfId="33691" xr:uid="{6E44D7C7-3CDB-4BAF-9315-1EE1DB9EFB90}"/>
    <cellStyle name="20% - Accent1 4 2 3 2 2 4 2 4 3 2" xfId="33692" xr:uid="{32D283AB-E31E-4608-88F7-AD8BB486D7CD}"/>
    <cellStyle name="20% - Accent1 4 2 3 2 2 4 2 4 4" xfId="33693" xr:uid="{8C3DC8D6-5652-4B4E-85B9-2EC0E236F728}"/>
    <cellStyle name="20% - Accent1 4 2 3 2 2 4 2 5" xfId="33694" xr:uid="{4981E147-2E52-47B1-973E-84F27AE0D37F}"/>
    <cellStyle name="20% - Accent1 4 2 3 2 2 4 2 5 2" xfId="33695" xr:uid="{3BE61931-E47F-4372-89AF-9529845FC46B}"/>
    <cellStyle name="20% - Accent1 4 2 3 2 2 4 2 5 2 2" xfId="33696" xr:uid="{33DF1046-4F6F-47B5-9A25-D9A534618CC7}"/>
    <cellStyle name="20% - Accent1 4 2 3 2 2 4 2 5 3" xfId="33697" xr:uid="{07BFCC89-E65F-4DF5-8F9A-1B092942CD11}"/>
    <cellStyle name="20% - Accent1 4 2 3 2 2 4 2 6" xfId="33698" xr:uid="{962094D9-7B04-4A7A-A132-3570B48682C2}"/>
    <cellStyle name="20% - Accent1 4 2 3 2 2 4 2 6 2" xfId="33699" xr:uid="{DBC3C00B-DAB6-4CB8-9389-2772727A893A}"/>
    <cellStyle name="20% - Accent1 4 2 3 2 2 4 2 6 2 2" xfId="33700" xr:uid="{DD9DE3E2-00FF-49FF-8404-125434B9451D}"/>
    <cellStyle name="20% - Accent1 4 2 3 2 2 4 2 6 3" xfId="33701" xr:uid="{18B675E7-6610-4A10-BAE8-7F074F932C59}"/>
    <cellStyle name="20% - Accent1 4 2 3 2 2 4 2 7" xfId="33702" xr:uid="{B9F5B0A6-709D-40D1-BDFB-21EFE45B17F0}"/>
    <cellStyle name="20% - Accent1 4 2 3 2 2 4 2 7 2" xfId="33703" xr:uid="{D1E52A03-E8A1-4204-A548-CE904B7B566C}"/>
    <cellStyle name="20% - Accent1 4 2 3 2 2 4 2 8" xfId="33704" xr:uid="{FB186071-1508-4AB0-AD3A-38E791E3B36C}"/>
    <cellStyle name="20% - Accent1 4 2 3 2 2 4 2 8 2" xfId="33705" xr:uid="{03A63B74-6148-428B-BC29-81ED7DA8A374}"/>
    <cellStyle name="20% - Accent1 4 2 3 2 2 4 2 9" xfId="33706" xr:uid="{24AF51C8-FEBE-438D-8952-81812CF8029A}"/>
    <cellStyle name="20% - Accent1 4 2 3 2 2 4 3" xfId="33707" xr:uid="{0BBD6781-94CB-4379-A1B8-D35B2E70BD65}"/>
    <cellStyle name="20% - Accent1 4 2 3 2 2 4 3 2" xfId="33708" xr:uid="{0EDD4092-6D49-4249-8973-316F3221768A}"/>
    <cellStyle name="20% - Accent1 4 2 3 2 2 4 3 2 2" xfId="33709" xr:uid="{B2F63EFE-3384-478F-B1AF-84907D1E0C4F}"/>
    <cellStyle name="20% - Accent1 4 2 3 2 2 4 3 2 2 2" xfId="33710" xr:uid="{5A3AE68E-9189-473D-AC0D-084717EB5362}"/>
    <cellStyle name="20% - Accent1 4 2 3 2 2 4 3 2 2 2 2" xfId="33711" xr:uid="{B41C8CAB-4AE7-44A6-9DC3-D61066097F1E}"/>
    <cellStyle name="20% - Accent1 4 2 3 2 2 4 3 2 2 3" xfId="33712" xr:uid="{B37CF5EE-2877-4270-BA9E-FA66A505E795}"/>
    <cellStyle name="20% - Accent1 4 2 3 2 2 4 3 2 3" xfId="33713" xr:uid="{4432BFF0-169B-4A53-96A0-22387E3BC4D0}"/>
    <cellStyle name="20% - Accent1 4 2 3 2 2 4 3 2 3 2" xfId="33714" xr:uid="{3F5E7B22-C305-4139-9563-084A3BC4CD11}"/>
    <cellStyle name="20% - Accent1 4 2 3 2 2 4 3 2 4" xfId="33715" xr:uid="{14FA0D8E-5C09-4B81-991B-D84DBD162171}"/>
    <cellStyle name="20% - Accent1 4 2 3 2 2 4 3 3" xfId="33716" xr:uid="{465012E4-5ADB-48B9-AF0A-37D4083670D4}"/>
    <cellStyle name="20% - Accent1 4 2 3 2 2 4 3 3 2" xfId="33717" xr:uid="{C7B6AD8A-1272-4F14-8CDF-D5C032B16BF1}"/>
    <cellStyle name="20% - Accent1 4 2 3 2 2 4 3 3 2 2" xfId="33718" xr:uid="{EE66ECF6-8BFB-404E-BFE4-8813C9A17010}"/>
    <cellStyle name="20% - Accent1 4 2 3 2 2 4 3 3 2 2 2" xfId="33719" xr:uid="{D1A6DD84-8B83-436D-9802-2C06558C1118}"/>
    <cellStyle name="20% - Accent1 4 2 3 2 2 4 3 3 2 3" xfId="33720" xr:uid="{2CC92677-4347-46E6-9177-523C0A9639F4}"/>
    <cellStyle name="20% - Accent1 4 2 3 2 2 4 3 3 3" xfId="33721" xr:uid="{9E9143DE-C6E5-47B3-B237-2BCF6D0414B6}"/>
    <cellStyle name="20% - Accent1 4 2 3 2 2 4 3 3 3 2" xfId="33722" xr:uid="{D18A4B3C-FC0B-4722-B986-C0E454831AC3}"/>
    <cellStyle name="20% - Accent1 4 2 3 2 2 4 3 3 4" xfId="33723" xr:uid="{631D966C-0049-41A1-9B40-6F0DC6323121}"/>
    <cellStyle name="20% - Accent1 4 2 3 2 2 4 3 4" xfId="33724" xr:uid="{F1590928-72C7-49B2-AF54-B87EE3630EEC}"/>
    <cellStyle name="20% - Accent1 4 2 3 2 2 4 3 4 2" xfId="33725" xr:uid="{49885D4A-5449-4694-AB70-4CB678A61EAD}"/>
    <cellStyle name="20% - Accent1 4 2 3 2 2 4 3 4 2 2" xfId="33726" xr:uid="{8FCA1D02-42DE-4A67-AFE2-04BDDA8A1B1B}"/>
    <cellStyle name="20% - Accent1 4 2 3 2 2 4 3 4 2 2 2" xfId="33727" xr:uid="{A9B2991E-EBCA-49BF-8715-CC691824300A}"/>
    <cellStyle name="20% - Accent1 4 2 3 2 2 4 3 4 2 3" xfId="33728" xr:uid="{3C9B332C-61FE-4066-BCBE-127C9006BCCA}"/>
    <cellStyle name="20% - Accent1 4 2 3 2 2 4 3 4 3" xfId="33729" xr:uid="{085B5F73-EE6C-40EF-B5B6-721D9455808C}"/>
    <cellStyle name="20% - Accent1 4 2 3 2 2 4 3 4 3 2" xfId="33730" xr:uid="{2A67EE45-A38A-4965-91A1-8C07303D8341}"/>
    <cellStyle name="20% - Accent1 4 2 3 2 2 4 3 4 4" xfId="33731" xr:uid="{3910C298-7A2F-4A6C-8DC0-6DE360CABCF3}"/>
    <cellStyle name="20% - Accent1 4 2 3 2 2 4 3 5" xfId="33732" xr:uid="{7F4DF6E8-8C4E-4457-98EB-9B6F3B3A54B0}"/>
    <cellStyle name="20% - Accent1 4 2 3 2 2 4 3 5 2" xfId="33733" xr:uid="{73F153C4-67DF-49F5-9607-B0AB0DEB6E28}"/>
    <cellStyle name="20% - Accent1 4 2 3 2 2 4 3 5 2 2" xfId="33734" xr:uid="{E2F19193-7304-4EC9-8D91-AAC34D8D9040}"/>
    <cellStyle name="20% - Accent1 4 2 3 2 2 4 3 5 3" xfId="33735" xr:uid="{F8C9C00C-E50B-41ED-99C5-7F20C7824EAB}"/>
    <cellStyle name="20% - Accent1 4 2 3 2 2 4 3 6" xfId="33736" xr:uid="{535A40FB-0442-4BF4-ACD1-B5AF3C6BED87}"/>
    <cellStyle name="20% - Accent1 4 2 3 2 2 4 3 6 2" xfId="33737" xr:uid="{94D0ACE0-8C0B-4EAD-85F1-5DD2C977CE68}"/>
    <cellStyle name="20% - Accent1 4 2 3 2 2 4 3 6 2 2" xfId="33738" xr:uid="{104A7A00-1C45-4055-BDDB-1553A9419CD7}"/>
    <cellStyle name="20% - Accent1 4 2 3 2 2 4 3 6 3" xfId="33739" xr:uid="{3801F48E-35DF-480A-BD82-476A3714951B}"/>
    <cellStyle name="20% - Accent1 4 2 3 2 2 4 3 7" xfId="33740" xr:uid="{3D70BE38-8120-4AF5-A013-2E9932C03E10}"/>
    <cellStyle name="20% - Accent1 4 2 3 2 2 4 3 7 2" xfId="33741" xr:uid="{530C8728-575F-4F0F-9CC9-40FCA7417374}"/>
    <cellStyle name="20% - Accent1 4 2 3 2 2 4 3 8" xfId="33742" xr:uid="{2792369C-DE36-4D7C-B6A2-235548D59FAF}"/>
    <cellStyle name="20% - Accent1 4 2 3 2 2 4 3 8 2" xfId="33743" xr:uid="{EF85C05D-25A8-4C3F-AD5E-9853146093C1}"/>
    <cellStyle name="20% - Accent1 4 2 3 2 2 4 3 9" xfId="33744" xr:uid="{9BE62B31-11CF-494C-8DDF-8D38C906A0C9}"/>
    <cellStyle name="20% - Accent1 4 2 3 2 2 4 4" xfId="33745" xr:uid="{782281FA-77AD-40FA-BD66-4196196B44AE}"/>
    <cellStyle name="20% - Accent1 4 2 3 2 2 4 4 2" xfId="33746" xr:uid="{A3F7B3F3-F06B-4812-B87A-7BE2ACD9D97C}"/>
    <cellStyle name="20% - Accent1 4 2 3 2 2 4 4 2 2" xfId="33747" xr:uid="{7EE648C7-9598-4427-89B5-FD5555A7F5B8}"/>
    <cellStyle name="20% - Accent1 4 2 3 2 2 4 4 2 2 2" xfId="33748" xr:uid="{7C7829BC-664C-4535-B3F8-DDE3C67004B0}"/>
    <cellStyle name="20% - Accent1 4 2 3 2 2 4 4 2 3" xfId="33749" xr:uid="{1EE0E59B-5DAB-481B-BB94-E599839CC7FA}"/>
    <cellStyle name="20% - Accent1 4 2 3 2 2 4 4 3" xfId="33750" xr:uid="{A864F23A-B93F-41EA-85CF-EBFE70790514}"/>
    <cellStyle name="20% - Accent1 4 2 3 2 2 4 4 3 2" xfId="33751" xr:uid="{5D90353A-A0DD-436A-A1ED-573E1969E810}"/>
    <cellStyle name="20% - Accent1 4 2 3 2 2 4 4 4" xfId="33752" xr:uid="{F6A1F261-D571-4529-BD46-B87F1BD3A8D5}"/>
    <cellStyle name="20% - Accent1 4 2 3 2 2 4 5" xfId="33753" xr:uid="{FA1B4F76-D346-4647-BE46-B7366770283D}"/>
    <cellStyle name="20% - Accent1 4 2 3 2 2 4 5 2" xfId="33754" xr:uid="{728B14A8-70CC-419D-9F63-645DD87EB3D1}"/>
    <cellStyle name="20% - Accent1 4 2 3 2 2 4 5 2 2" xfId="33755" xr:uid="{36BF0FF8-F71C-43DE-9473-D047871C326F}"/>
    <cellStyle name="20% - Accent1 4 2 3 2 2 4 5 2 2 2" xfId="33756" xr:uid="{629AC91E-04A8-4EFD-B65E-415AA8C3D2D7}"/>
    <cellStyle name="20% - Accent1 4 2 3 2 2 4 5 2 3" xfId="33757" xr:uid="{D539D4A8-6180-4238-9A0C-996B2BD69F41}"/>
    <cellStyle name="20% - Accent1 4 2 3 2 2 4 5 3" xfId="33758" xr:uid="{329B6E42-5FBA-4275-BE3B-DD2B06FD5D40}"/>
    <cellStyle name="20% - Accent1 4 2 3 2 2 4 5 3 2" xfId="33759" xr:uid="{5CD9CE3F-71C2-4530-8D7B-B95E300673EC}"/>
    <cellStyle name="20% - Accent1 4 2 3 2 2 4 5 4" xfId="33760" xr:uid="{D3D2EF9B-0783-45F9-98C0-D589121E0C27}"/>
    <cellStyle name="20% - Accent1 4 2 3 2 2 4 6" xfId="33761" xr:uid="{861BE5B8-B441-4DB7-82F6-B265A54E10BD}"/>
    <cellStyle name="20% - Accent1 4 2 3 2 2 4 6 2" xfId="33762" xr:uid="{F735E60A-05AE-46FD-B62B-C80B1660C859}"/>
    <cellStyle name="20% - Accent1 4 2 3 2 2 4 6 2 2" xfId="33763" xr:uid="{E444AC1A-C91E-4FF2-993A-8349C0EF0211}"/>
    <cellStyle name="20% - Accent1 4 2 3 2 2 4 6 2 2 2" xfId="33764" xr:uid="{84A9C5F7-7B34-4849-BF7C-CCA9DEB3D8DC}"/>
    <cellStyle name="20% - Accent1 4 2 3 2 2 4 6 2 3" xfId="33765" xr:uid="{3E16B63B-95B7-4BB8-A26A-A228FBAF5BDC}"/>
    <cellStyle name="20% - Accent1 4 2 3 2 2 4 6 3" xfId="33766" xr:uid="{73C4F140-209A-40E2-9BD9-B280DF5557F0}"/>
    <cellStyle name="20% - Accent1 4 2 3 2 2 4 6 3 2" xfId="33767" xr:uid="{53CB7CDF-6B52-47E3-ABAD-836897FFD813}"/>
    <cellStyle name="20% - Accent1 4 2 3 2 2 4 6 4" xfId="33768" xr:uid="{658A8CAC-42FE-45B8-A053-590F7AA7F20F}"/>
    <cellStyle name="20% - Accent1 4 2 3 2 2 4 7" xfId="33769" xr:uid="{269E6265-AC85-4204-BF01-34D0D8B0C985}"/>
    <cellStyle name="20% - Accent1 4 2 3 2 2 4 7 2" xfId="33770" xr:uid="{2105D5AF-738E-4DE4-B97D-06FB1F6E6447}"/>
    <cellStyle name="20% - Accent1 4 2 3 2 2 4 7 2 2" xfId="33771" xr:uid="{12028540-5F88-4C34-ACBE-AB5D1BEACFA1}"/>
    <cellStyle name="20% - Accent1 4 2 3 2 2 4 7 3" xfId="33772" xr:uid="{903F1C01-BF03-4D7C-9508-FF70A02D9155}"/>
    <cellStyle name="20% - Accent1 4 2 3 2 2 4 8" xfId="33773" xr:uid="{E21A59E8-1A99-41C3-83F8-7F7D0F36052D}"/>
    <cellStyle name="20% - Accent1 4 2 3 2 2 4 8 2" xfId="33774" xr:uid="{2DC31018-A7FA-409D-ABEE-835076EDF6F7}"/>
    <cellStyle name="20% - Accent1 4 2 3 2 2 4 8 2 2" xfId="33775" xr:uid="{54D7CA62-D3E9-4C37-8640-DB96895FCBCE}"/>
    <cellStyle name="20% - Accent1 4 2 3 2 2 4 8 3" xfId="33776" xr:uid="{CCD62B96-2027-4E71-A17C-4658B862F045}"/>
    <cellStyle name="20% - Accent1 4 2 3 2 2 4 9" xfId="33777" xr:uid="{BAC06072-D0D2-42A8-BFF0-2262B114C051}"/>
    <cellStyle name="20% - Accent1 4 2 3 2 2 4 9 2" xfId="33778" xr:uid="{BA7C41C3-B719-4575-AAB7-721BEC4FE65F}"/>
    <cellStyle name="20% - Accent1 4 2 3 2 2 5" xfId="33779" xr:uid="{6523F5BB-1839-4B7F-8E9B-4FD718463175}"/>
    <cellStyle name="20% - Accent1 4 2 3 2 2 5 2" xfId="33780" xr:uid="{4E759A0D-6AB0-4D0A-B28E-CE039644EC84}"/>
    <cellStyle name="20% - Accent1 4 2 3 2 2 5 2 2" xfId="33781" xr:uid="{A950CC01-170E-44B7-8D17-0358746BF499}"/>
    <cellStyle name="20% - Accent1 4 2 3 2 2 5 2 2 2" xfId="33782" xr:uid="{930FC3CA-BBF3-4C41-AB61-1BC0C1A8D7E5}"/>
    <cellStyle name="20% - Accent1 4 2 3 2 2 5 2 2 2 2" xfId="33783" xr:uid="{C8DDBE69-4D20-48FC-9B54-7FFE1F7AF8C8}"/>
    <cellStyle name="20% - Accent1 4 2 3 2 2 5 2 2 3" xfId="33784" xr:uid="{D0582A5A-E975-4B64-8D34-646F1167D791}"/>
    <cellStyle name="20% - Accent1 4 2 3 2 2 5 2 3" xfId="33785" xr:uid="{DCF093C3-3F10-4D27-80B6-EDBCAD03AE2A}"/>
    <cellStyle name="20% - Accent1 4 2 3 2 2 5 2 3 2" xfId="33786" xr:uid="{831AFB21-D669-4C7D-BA35-AB21DA659605}"/>
    <cellStyle name="20% - Accent1 4 2 3 2 2 5 2 4" xfId="33787" xr:uid="{A3B8B49E-AD6C-4EB5-9472-678E94BA497D}"/>
    <cellStyle name="20% - Accent1 4 2 3 2 2 5 3" xfId="33788" xr:uid="{E439849B-A60E-4D1A-A20D-B9E01BAEA3A5}"/>
    <cellStyle name="20% - Accent1 4 2 3 2 2 5 3 2" xfId="33789" xr:uid="{A00B1FD6-837E-4AE5-8226-5A77B76D05D9}"/>
    <cellStyle name="20% - Accent1 4 2 3 2 2 5 3 2 2" xfId="33790" xr:uid="{292B9CB4-E805-4433-9E0F-21F66D1DA247}"/>
    <cellStyle name="20% - Accent1 4 2 3 2 2 5 3 2 2 2" xfId="33791" xr:uid="{77D3DE16-6CAA-496D-8787-49377E322CD6}"/>
    <cellStyle name="20% - Accent1 4 2 3 2 2 5 3 2 3" xfId="33792" xr:uid="{2C65CAB2-B15A-4801-A91E-66A397D03E24}"/>
    <cellStyle name="20% - Accent1 4 2 3 2 2 5 3 3" xfId="33793" xr:uid="{359F0C89-24C2-4DC5-B1C5-AB785FEEF769}"/>
    <cellStyle name="20% - Accent1 4 2 3 2 2 5 3 3 2" xfId="33794" xr:uid="{73541368-BFD1-4367-92F6-E5D7397E512D}"/>
    <cellStyle name="20% - Accent1 4 2 3 2 2 5 3 4" xfId="33795" xr:uid="{EA23E339-AB65-4CEE-A2B8-000D969F73D7}"/>
    <cellStyle name="20% - Accent1 4 2 3 2 2 5 4" xfId="33796" xr:uid="{BDFE3E2C-B6DC-4025-A90B-36159C6B4E36}"/>
    <cellStyle name="20% - Accent1 4 2 3 2 2 5 4 2" xfId="33797" xr:uid="{732CA09C-B70C-42D0-B3D3-D8E88EE2B58D}"/>
    <cellStyle name="20% - Accent1 4 2 3 2 2 5 4 2 2" xfId="33798" xr:uid="{F403DAF3-71F7-4A01-B598-F78682BC3FB4}"/>
    <cellStyle name="20% - Accent1 4 2 3 2 2 5 4 2 2 2" xfId="33799" xr:uid="{F31609A2-882B-48AE-A8F1-ED2DDA88CA8F}"/>
    <cellStyle name="20% - Accent1 4 2 3 2 2 5 4 2 3" xfId="33800" xr:uid="{6D6C9B3C-2725-41A8-8354-8E5978CC89B4}"/>
    <cellStyle name="20% - Accent1 4 2 3 2 2 5 4 3" xfId="33801" xr:uid="{B6EDBF5A-7BC1-4F5C-A55E-36DDFF3BF48D}"/>
    <cellStyle name="20% - Accent1 4 2 3 2 2 5 4 3 2" xfId="33802" xr:uid="{5D06C18F-E9D8-4476-9160-9265864C3231}"/>
    <cellStyle name="20% - Accent1 4 2 3 2 2 5 4 4" xfId="33803" xr:uid="{9DB81EDD-0582-47A2-A8EB-6B572C958CAE}"/>
    <cellStyle name="20% - Accent1 4 2 3 2 2 5 5" xfId="33804" xr:uid="{937DE337-A675-4601-B542-59B664420598}"/>
    <cellStyle name="20% - Accent1 4 2 3 2 2 5 5 2" xfId="33805" xr:uid="{DD59158F-567B-495C-A62E-295388D8ACFA}"/>
    <cellStyle name="20% - Accent1 4 2 3 2 2 5 5 2 2" xfId="33806" xr:uid="{B375D2EC-5E22-4940-808E-CAAB39A38AA6}"/>
    <cellStyle name="20% - Accent1 4 2 3 2 2 5 5 3" xfId="33807" xr:uid="{1E401D91-7B7B-4420-A9AB-5CA9044B044C}"/>
    <cellStyle name="20% - Accent1 4 2 3 2 2 5 6" xfId="33808" xr:uid="{903186CE-3DAF-4578-A066-FA43C3D5947E}"/>
    <cellStyle name="20% - Accent1 4 2 3 2 2 5 6 2" xfId="33809" xr:uid="{DAFBE67F-7CAE-4D63-88A9-E65B24E50263}"/>
    <cellStyle name="20% - Accent1 4 2 3 2 2 5 6 2 2" xfId="33810" xr:uid="{62572C46-D4BD-40AC-8017-829F88880BE7}"/>
    <cellStyle name="20% - Accent1 4 2 3 2 2 5 6 3" xfId="33811" xr:uid="{EA314043-8BF4-40D1-9B46-69E12254ECDD}"/>
    <cellStyle name="20% - Accent1 4 2 3 2 2 5 7" xfId="33812" xr:uid="{50959D6F-0AA7-4393-8A50-CB0147D49B60}"/>
    <cellStyle name="20% - Accent1 4 2 3 2 2 5 7 2" xfId="33813" xr:uid="{7B3E43D5-44F5-40E4-BAF7-26B802BB6759}"/>
    <cellStyle name="20% - Accent1 4 2 3 2 2 5 8" xfId="33814" xr:uid="{FEB5E2D3-01DA-4E00-ACC3-24C11FFC4332}"/>
    <cellStyle name="20% - Accent1 4 2 3 2 2 5 8 2" xfId="33815" xr:uid="{B6C144DC-4CF7-48DD-B91C-DDBFC4EB2F9B}"/>
    <cellStyle name="20% - Accent1 4 2 3 2 2 5 9" xfId="33816" xr:uid="{0782AD75-BD6E-427F-BB40-DCDFFD90941E}"/>
    <cellStyle name="20% - Accent1 4 2 3 2 2 6" xfId="33817" xr:uid="{B7CA7DE6-3EC1-4C1B-A4A7-1203FDB6C092}"/>
    <cellStyle name="20% - Accent1 4 2 3 2 2 6 2" xfId="33818" xr:uid="{A4CA8014-BEFD-46C5-A997-2249DD9F1AFA}"/>
    <cellStyle name="20% - Accent1 4 2 3 2 2 6 2 2" xfId="33819" xr:uid="{BFA7B1B3-1323-483F-BFDB-B816F529E387}"/>
    <cellStyle name="20% - Accent1 4 2 3 2 2 6 2 2 2" xfId="33820" xr:uid="{A54EA428-9259-44AB-B1EF-7E3B7361F82E}"/>
    <cellStyle name="20% - Accent1 4 2 3 2 2 6 2 2 2 2" xfId="33821" xr:uid="{A973C01C-105B-4A24-BBFA-6F3E8BCAA06C}"/>
    <cellStyle name="20% - Accent1 4 2 3 2 2 6 2 2 3" xfId="33822" xr:uid="{8CFAF620-8579-4D24-A7F8-237E4B9AEAD2}"/>
    <cellStyle name="20% - Accent1 4 2 3 2 2 6 2 3" xfId="33823" xr:uid="{030E4480-23D8-4241-8EF6-D2A37DB7C44B}"/>
    <cellStyle name="20% - Accent1 4 2 3 2 2 6 2 3 2" xfId="33824" xr:uid="{9576C1F5-4E43-4D18-84FC-9FF9AECF8BCD}"/>
    <cellStyle name="20% - Accent1 4 2 3 2 2 6 2 4" xfId="33825" xr:uid="{DF2F2B77-26C8-41A1-BAFB-7CE2292D2144}"/>
    <cellStyle name="20% - Accent1 4 2 3 2 2 6 3" xfId="33826" xr:uid="{03DFB7F2-0AAB-4D12-B4EF-094EB433F1EC}"/>
    <cellStyle name="20% - Accent1 4 2 3 2 2 6 3 2" xfId="33827" xr:uid="{A305966E-5DD2-4C6E-A9D5-EF08ABCD8F00}"/>
    <cellStyle name="20% - Accent1 4 2 3 2 2 6 3 2 2" xfId="33828" xr:uid="{88D8D3F4-964E-4725-A378-D9C51A439E75}"/>
    <cellStyle name="20% - Accent1 4 2 3 2 2 6 3 2 2 2" xfId="33829" xr:uid="{39A621A8-3A25-49C4-937B-6EA707C629D8}"/>
    <cellStyle name="20% - Accent1 4 2 3 2 2 6 3 2 3" xfId="33830" xr:uid="{EC1DE764-215D-4400-9A97-7C32249F5778}"/>
    <cellStyle name="20% - Accent1 4 2 3 2 2 6 3 3" xfId="33831" xr:uid="{950FF31E-9FD0-48BB-89DE-B91D0882ABC5}"/>
    <cellStyle name="20% - Accent1 4 2 3 2 2 6 3 3 2" xfId="33832" xr:uid="{CA9EEDAB-AD75-45F8-86A2-759137341BCC}"/>
    <cellStyle name="20% - Accent1 4 2 3 2 2 6 3 4" xfId="33833" xr:uid="{8F159A33-596C-4C06-A804-77C61A8C61E3}"/>
    <cellStyle name="20% - Accent1 4 2 3 2 2 6 4" xfId="33834" xr:uid="{14E4BE7A-76F7-4BD5-A2F9-266E6DE7C887}"/>
    <cellStyle name="20% - Accent1 4 2 3 2 2 6 4 2" xfId="33835" xr:uid="{B8DC9F9A-6A96-4CB2-B397-9452F72106C1}"/>
    <cellStyle name="20% - Accent1 4 2 3 2 2 6 4 2 2" xfId="33836" xr:uid="{461820D2-6D03-48AB-9B07-EEE018B060B8}"/>
    <cellStyle name="20% - Accent1 4 2 3 2 2 6 4 2 2 2" xfId="33837" xr:uid="{C92F88DA-0483-4DD3-A91C-6DDA5477A6A6}"/>
    <cellStyle name="20% - Accent1 4 2 3 2 2 6 4 2 3" xfId="33838" xr:uid="{4A5A88DC-6D10-43E2-8CE9-598ABB1794D8}"/>
    <cellStyle name="20% - Accent1 4 2 3 2 2 6 4 3" xfId="33839" xr:uid="{CAC4DE59-8756-463B-B206-9562CF20BEE1}"/>
    <cellStyle name="20% - Accent1 4 2 3 2 2 6 4 3 2" xfId="33840" xr:uid="{1BD50E95-3C0B-4DB3-9C0E-86E14E6ADE08}"/>
    <cellStyle name="20% - Accent1 4 2 3 2 2 6 4 4" xfId="33841" xr:uid="{89F49E21-8070-4115-81DB-2BE9CCA5AA28}"/>
    <cellStyle name="20% - Accent1 4 2 3 2 2 6 5" xfId="33842" xr:uid="{51199DB4-3EBC-42A5-97C8-A5B3E3ED6763}"/>
    <cellStyle name="20% - Accent1 4 2 3 2 2 6 5 2" xfId="33843" xr:uid="{B62F367C-103B-4AEC-9300-2BA1E5437F20}"/>
    <cellStyle name="20% - Accent1 4 2 3 2 2 6 5 2 2" xfId="33844" xr:uid="{86031801-4E72-42C4-8AEC-B57B0989C020}"/>
    <cellStyle name="20% - Accent1 4 2 3 2 2 6 5 3" xfId="33845" xr:uid="{7B1AAB2D-834C-481B-A323-6DF4571E13E4}"/>
    <cellStyle name="20% - Accent1 4 2 3 2 2 6 6" xfId="33846" xr:uid="{D97B5D44-2789-4021-9CAC-28776445AC02}"/>
    <cellStyle name="20% - Accent1 4 2 3 2 2 6 6 2" xfId="33847" xr:uid="{33A88F02-2FE2-488B-B686-280758C74A81}"/>
    <cellStyle name="20% - Accent1 4 2 3 2 2 6 6 2 2" xfId="33848" xr:uid="{950191F8-C586-42FE-B3AD-4DAAD6957AB5}"/>
    <cellStyle name="20% - Accent1 4 2 3 2 2 6 6 3" xfId="33849" xr:uid="{D310253D-FECE-4BA5-B96E-555E488358EE}"/>
    <cellStyle name="20% - Accent1 4 2 3 2 2 6 7" xfId="33850" xr:uid="{59D8F402-7BC5-4ECF-90E9-21CAEE5B1EF5}"/>
    <cellStyle name="20% - Accent1 4 2 3 2 2 6 7 2" xfId="33851" xr:uid="{F05403B5-3B83-45D5-8DED-43029EE381B1}"/>
    <cellStyle name="20% - Accent1 4 2 3 2 2 6 8" xfId="33852" xr:uid="{BA294226-EF5C-4C3A-BE84-C11BE8A0C790}"/>
    <cellStyle name="20% - Accent1 4 2 3 2 2 6 8 2" xfId="33853" xr:uid="{8C14EC41-A27B-4EAE-A024-B1F67F0852B2}"/>
    <cellStyle name="20% - Accent1 4 2 3 2 2 6 9" xfId="33854" xr:uid="{5DBD0E9C-1DF5-4728-987A-2879E6077147}"/>
    <cellStyle name="20% - Accent1 4 2 3 2 2 7" xfId="33855" xr:uid="{0E188FC3-42C3-46DC-998E-6309D6301471}"/>
    <cellStyle name="20% - Accent1 4 2 3 2 2 7 2" xfId="33856" xr:uid="{656448A3-C5E4-41FF-A397-9D7A5B1C2B73}"/>
    <cellStyle name="20% - Accent1 4 2 3 2 2 7 2 2" xfId="33857" xr:uid="{8423435D-8232-4D15-BD72-06F1D2D2D63A}"/>
    <cellStyle name="20% - Accent1 4 2 3 2 2 7 2 2 2" xfId="33858" xr:uid="{557CE77D-DB8F-476C-BF99-8251DE0B785A}"/>
    <cellStyle name="20% - Accent1 4 2 3 2 2 7 2 3" xfId="33859" xr:uid="{BE387E28-CA28-4572-83B9-9BE23F5525B9}"/>
    <cellStyle name="20% - Accent1 4 2 3 2 2 7 3" xfId="33860" xr:uid="{F66C55D1-077B-419B-BA90-5C31B601CDF8}"/>
    <cellStyle name="20% - Accent1 4 2 3 2 2 7 3 2" xfId="33861" xr:uid="{2DEB4FB6-EDFD-49BE-8175-95579E675EA8}"/>
    <cellStyle name="20% - Accent1 4 2 3 2 2 7 4" xfId="33862" xr:uid="{74596FB4-6243-44FD-8F01-93352C6ADBF3}"/>
    <cellStyle name="20% - Accent1 4 2 3 2 2 8" xfId="33863" xr:uid="{F9141B62-CB30-41D6-870B-1DFCF5A59D76}"/>
    <cellStyle name="20% - Accent1 4 2 3 2 2 8 2" xfId="33864" xr:uid="{092587A4-F8D3-4649-9436-B1B68A850AAD}"/>
    <cellStyle name="20% - Accent1 4 2 3 2 2 8 2 2" xfId="33865" xr:uid="{1C63C7E8-F192-4F69-97B0-132FC404D2DA}"/>
    <cellStyle name="20% - Accent1 4 2 3 2 2 8 2 2 2" xfId="33866" xr:uid="{8AB5FA09-BFFD-41CD-886C-E47A5B05E26B}"/>
    <cellStyle name="20% - Accent1 4 2 3 2 2 8 2 3" xfId="33867" xr:uid="{8283F4E7-0532-465F-8449-0C8187D90E4D}"/>
    <cellStyle name="20% - Accent1 4 2 3 2 2 8 3" xfId="33868" xr:uid="{8D5EC8E5-FB94-457F-AB2B-652D2DA6CB16}"/>
    <cellStyle name="20% - Accent1 4 2 3 2 2 8 3 2" xfId="33869" xr:uid="{25E75E56-8D24-45BB-98B5-157E0FDAE136}"/>
    <cellStyle name="20% - Accent1 4 2 3 2 2 8 4" xfId="33870" xr:uid="{C3CA13ED-3518-4ACF-99B3-280C541C431D}"/>
    <cellStyle name="20% - Accent1 4 2 3 2 2 9" xfId="33871" xr:uid="{6624236B-1DFD-47D6-8857-E22E917BD927}"/>
    <cellStyle name="20% - Accent1 4 2 3 2 2 9 2" xfId="33872" xr:uid="{AE5C8EAB-DB6A-419F-8A79-0B67CC302296}"/>
    <cellStyle name="20% - Accent1 4 2 3 2 2 9 2 2" xfId="33873" xr:uid="{2084DA67-3D53-4C0C-BC75-F73328430337}"/>
    <cellStyle name="20% - Accent1 4 2 3 2 2 9 2 2 2" xfId="33874" xr:uid="{ED1306B7-58F3-4BA1-B4F4-8D0205985C99}"/>
    <cellStyle name="20% - Accent1 4 2 3 2 2 9 2 3" xfId="33875" xr:uid="{E9BACA4E-4E8F-45E9-9280-9412F418B107}"/>
    <cellStyle name="20% - Accent1 4 2 3 2 2 9 3" xfId="33876" xr:uid="{4A209C25-C768-4469-9625-C5FE303175EA}"/>
    <cellStyle name="20% - Accent1 4 2 3 2 2 9 3 2" xfId="33877" xr:uid="{242C643E-CA52-41A8-B5B6-89FC66A0A114}"/>
    <cellStyle name="20% - Accent1 4 2 3 2 2 9 4" xfId="33878" xr:uid="{489F1B9B-8BDF-464A-ACC6-C2E73991D4B6}"/>
    <cellStyle name="20% - Accent1 4 2 3 2 3" xfId="33879" xr:uid="{8D0BFA6B-5DE3-48CB-B52B-86B3F20BBBA4}"/>
    <cellStyle name="20% - Accent1 4 2 3 2 3 10" xfId="33880" xr:uid="{18F58FAD-3AAB-4E32-9C61-06092FFAE82E}"/>
    <cellStyle name="20% - Accent1 4 2 3 2 3 10 2" xfId="33881" xr:uid="{DEE10A0F-28A0-4379-A026-4325EBF41686}"/>
    <cellStyle name="20% - Accent1 4 2 3 2 3 11" xfId="33882" xr:uid="{5C3CC17D-51A7-45FE-9569-776D87712F09}"/>
    <cellStyle name="20% - Accent1 4 2 3 2 3 2" xfId="33883" xr:uid="{443A5B4C-5425-4487-B3A2-1A5C37817C50}"/>
    <cellStyle name="20% - Accent1 4 2 3 2 3 2 2" xfId="33884" xr:uid="{FCECCDFA-ADE6-41FA-8C69-B11B92A6D5F2}"/>
    <cellStyle name="20% - Accent1 4 2 3 2 3 2 2 2" xfId="33885" xr:uid="{AE079CC0-D42E-44AC-940D-433E6D8069B1}"/>
    <cellStyle name="20% - Accent1 4 2 3 2 3 2 2 2 2" xfId="33886" xr:uid="{2097063A-C0FD-4859-B5B7-6F5C8F741E57}"/>
    <cellStyle name="20% - Accent1 4 2 3 2 3 2 2 2 2 2" xfId="33887" xr:uid="{866D626B-D8EE-4A4C-B3E8-77D98B267CB8}"/>
    <cellStyle name="20% - Accent1 4 2 3 2 3 2 2 2 3" xfId="33888" xr:uid="{716820C4-26B5-45F3-8181-D2F55C76B725}"/>
    <cellStyle name="20% - Accent1 4 2 3 2 3 2 2 3" xfId="33889" xr:uid="{89E9A52F-B696-424B-90B8-E79E5421EBCB}"/>
    <cellStyle name="20% - Accent1 4 2 3 2 3 2 2 3 2" xfId="33890" xr:uid="{89E0CC5E-FC50-4E28-9576-222489284F7E}"/>
    <cellStyle name="20% - Accent1 4 2 3 2 3 2 2 4" xfId="33891" xr:uid="{071FF4B4-A0A5-4884-BDF8-B9A3E400EC70}"/>
    <cellStyle name="20% - Accent1 4 2 3 2 3 2 3" xfId="33892" xr:uid="{8F78B042-004D-4C2B-A695-9D3AF0755A66}"/>
    <cellStyle name="20% - Accent1 4 2 3 2 3 2 3 2" xfId="33893" xr:uid="{45F3367A-0DA4-453D-9A84-EB262163144B}"/>
    <cellStyle name="20% - Accent1 4 2 3 2 3 2 3 2 2" xfId="33894" xr:uid="{02CA4253-F0A7-4A1F-AB97-2653732FA9E3}"/>
    <cellStyle name="20% - Accent1 4 2 3 2 3 2 3 2 2 2" xfId="33895" xr:uid="{F6E98965-247B-42E3-82E6-A329217BB0DB}"/>
    <cellStyle name="20% - Accent1 4 2 3 2 3 2 3 2 3" xfId="33896" xr:uid="{581D585A-3495-4C91-897E-31AE949AB15F}"/>
    <cellStyle name="20% - Accent1 4 2 3 2 3 2 3 3" xfId="33897" xr:uid="{3A46CE49-56AD-4FDE-8163-EF6C7E9B0D02}"/>
    <cellStyle name="20% - Accent1 4 2 3 2 3 2 3 3 2" xfId="33898" xr:uid="{41603892-C441-4F9A-AE92-90B83B787AAD}"/>
    <cellStyle name="20% - Accent1 4 2 3 2 3 2 3 4" xfId="33899" xr:uid="{A2A4F5C5-646B-4F1F-B828-756176700DBB}"/>
    <cellStyle name="20% - Accent1 4 2 3 2 3 2 4" xfId="33900" xr:uid="{D94A1357-F064-42B9-A5F0-7562DBD4154F}"/>
    <cellStyle name="20% - Accent1 4 2 3 2 3 2 4 2" xfId="33901" xr:uid="{4E1A8D76-2420-4BE0-B999-47A9EC8A13A2}"/>
    <cellStyle name="20% - Accent1 4 2 3 2 3 2 4 2 2" xfId="33902" xr:uid="{8C6D9FD5-D3B1-44C5-AA2B-741BC59939C1}"/>
    <cellStyle name="20% - Accent1 4 2 3 2 3 2 4 2 2 2" xfId="33903" xr:uid="{22C2348B-D37D-479A-BBE3-5CD9F598E97D}"/>
    <cellStyle name="20% - Accent1 4 2 3 2 3 2 4 2 3" xfId="33904" xr:uid="{36F5C8FE-085F-4ACB-882F-D0E7174F5FDF}"/>
    <cellStyle name="20% - Accent1 4 2 3 2 3 2 4 3" xfId="33905" xr:uid="{0383D2E1-444D-4672-B7F0-F92489486D84}"/>
    <cellStyle name="20% - Accent1 4 2 3 2 3 2 4 3 2" xfId="33906" xr:uid="{02029C5A-298A-480D-997F-8CCC77FF0394}"/>
    <cellStyle name="20% - Accent1 4 2 3 2 3 2 4 4" xfId="33907" xr:uid="{ED7AC913-2709-43B7-B842-858CF5EF32E0}"/>
    <cellStyle name="20% - Accent1 4 2 3 2 3 2 5" xfId="33908" xr:uid="{AE30E7CE-76C2-4E58-8DDC-03F475181035}"/>
    <cellStyle name="20% - Accent1 4 2 3 2 3 2 5 2" xfId="33909" xr:uid="{3CB016DD-994A-4F35-B03A-2A8244F4564E}"/>
    <cellStyle name="20% - Accent1 4 2 3 2 3 2 5 2 2" xfId="33910" xr:uid="{F2EC53F6-E82F-4CCB-9B71-07ADD026BBA5}"/>
    <cellStyle name="20% - Accent1 4 2 3 2 3 2 5 3" xfId="33911" xr:uid="{38481B11-BD4C-47E1-994F-019FBFC93C68}"/>
    <cellStyle name="20% - Accent1 4 2 3 2 3 2 6" xfId="33912" xr:uid="{6F4C1E13-F201-4F49-AB5F-F43E92291F02}"/>
    <cellStyle name="20% - Accent1 4 2 3 2 3 2 6 2" xfId="33913" xr:uid="{D18FE036-657F-4736-8912-8F0AC4C4DD76}"/>
    <cellStyle name="20% - Accent1 4 2 3 2 3 2 6 2 2" xfId="33914" xr:uid="{EFB611A6-3FF0-4A96-A95C-2EF7FF7E6750}"/>
    <cellStyle name="20% - Accent1 4 2 3 2 3 2 6 3" xfId="33915" xr:uid="{169BC4C8-D545-4DFA-A043-3B0936417E5F}"/>
    <cellStyle name="20% - Accent1 4 2 3 2 3 2 7" xfId="33916" xr:uid="{E108AF5A-4A9C-4782-9258-DD89E4186F69}"/>
    <cellStyle name="20% - Accent1 4 2 3 2 3 2 7 2" xfId="33917" xr:uid="{D694F217-256E-4B31-B733-5CFF15FF62DB}"/>
    <cellStyle name="20% - Accent1 4 2 3 2 3 2 8" xfId="33918" xr:uid="{7003E606-B28A-427F-8726-817C710D5E7C}"/>
    <cellStyle name="20% - Accent1 4 2 3 2 3 2 8 2" xfId="33919" xr:uid="{060F14FE-E444-4CDF-A8D8-ECB861C46554}"/>
    <cellStyle name="20% - Accent1 4 2 3 2 3 2 9" xfId="33920" xr:uid="{B22D9634-5BFA-4E95-890B-9AFA0BA1787C}"/>
    <cellStyle name="20% - Accent1 4 2 3 2 3 3" xfId="33921" xr:uid="{59FFDC5E-120D-4E8C-830A-08BC0378E7FE}"/>
    <cellStyle name="20% - Accent1 4 2 3 2 3 3 2" xfId="33922" xr:uid="{D6EE30AE-A84F-492E-BA1A-810C0AEFB140}"/>
    <cellStyle name="20% - Accent1 4 2 3 2 3 3 2 2" xfId="33923" xr:uid="{503D5EA7-DA33-4AD2-B313-6747F484874B}"/>
    <cellStyle name="20% - Accent1 4 2 3 2 3 3 2 2 2" xfId="33924" xr:uid="{59C163AD-AE6B-43E9-AB7D-88D3088F4CF1}"/>
    <cellStyle name="20% - Accent1 4 2 3 2 3 3 2 2 2 2" xfId="33925" xr:uid="{6004C5CF-02A5-4260-BB92-4BB920EFFE2C}"/>
    <cellStyle name="20% - Accent1 4 2 3 2 3 3 2 2 3" xfId="33926" xr:uid="{CF0ABF66-B338-494E-BCBB-4D82761A89DA}"/>
    <cellStyle name="20% - Accent1 4 2 3 2 3 3 2 3" xfId="33927" xr:uid="{DD636F12-EDA7-492C-8256-20632FF0B18D}"/>
    <cellStyle name="20% - Accent1 4 2 3 2 3 3 2 3 2" xfId="33928" xr:uid="{22111036-BC04-4256-871C-A0127D8152F7}"/>
    <cellStyle name="20% - Accent1 4 2 3 2 3 3 2 4" xfId="33929" xr:uid="{A23456FE-7978-4944-9BD5-5CAA9481B608}"/>
    <cellStyle name="20% - Accent1 4 2 3 2 3 3 3" xfId="33930" xr:uid="{2498C749-11DD-4389-AB91-39F451B28333}"/>
    <cellStyle name="20% - Accent1 4 2 3 2 3 3 3 2" xfId="33931" xr:uid="{ECA5B7D3-9769-4521-957E-DB1256413CA7}"/>
    <cellStyle name="20% - Accent1 4 2 3 2 3 3 3 2 2" xfId="33932" xr:uid="{E26D3028-45DB-4843-AB76-014D91975DAC}"/>
    <cellStyle name="20% - Accent1 4 2 3 2 3 3 3 2 2 2" xfId="33933" xr:uid="{AC2919F7-83FF-4177-B14A-9411B4D9DD5F}"/>
    <cellStyle name="20% - Accent1 4 2 3 2 3 3 3 2 3" xfId="33934" xr:uid="{F9F2C475-2723-4C8F-8659-8ACA772DA67B}"/>
    <cellStyle name="20% - Accent1 4 2 3 2 3 3 3 3" xfId="33935" xr:uid="{8C64C0C9-28B9-4264-920E-DBA8C1C41549}"/>
    <cellStyle name="20% - Accent1 4 2 3 2 3 3 3 3 2" xfId="33936" xr:uid="{BA9F584E-9048-48B1-8008-294D08E72BBE}"/>
    <cellStyle name="20% - Accent1 4 2 3 2 3 3 3 4" xfId="33937" xr:uid="{06FDCDA1-D859-44DE-96A8-34DAAC07B256}"/>
    <cellStyle name="20% - Accent1 4 2 3 2 3 3 4" xfId="33938" xr:uid="{B2ACC601-F9FA-4AB3-B188-D68BAE30B3B3}"/>
    <cellStyle name="20% - Accent1 4 2 3 2 3 3 4 2" xfId="33939" xr:uid="{8C63EE1D-CC79-4247-886F-040665DF5498}"/>
    <cellStyle name="20% - Accent1 4 2 3 2 3 3 4 2 2" xfId="33940" xr:uid="{78B37C62-8BA4-4551-BCE2-C7825306F556}"/>
    <cellStyle name="20% - Accent1 4 2 3 2 3 3 4 2 2 2" xfId="33941" xr:uid="{D88717A1-E684-4730-99E5-7BE5FB538D42}"/>
    <cellStyle name="20% - Accent1 4 2 3 2 3 3 4 2 3" xfId="33942" xr:uid="{53D89ACC-3141-4D2F-B7B4-AC3E6AAD64E6}"/>
    <cellStyle name="20% - Accent1 4 2 3 2 3 3 4 3" xfId="33943" xr:uid="{9B3106AE-83FA-4450-907F-B7717DD095A2}"/>
    <cellStyle name="20% - Accent1 4 2 3 2 3 3 4 3 2" xfId="33944" xr:uid="{69364F70-999A-4E19-8912-1D936D61FB87}"/>
    <cellStyle name="20% - Accent1 4 2 3 2 3 3 4 4" xfId="33945" xr:uid="{262081FF-D3C8-40BC-B491-2A07300A94DA}"/>
    <cellStyle name="20% - Accent1 4 2 3 2 3 3 5" xfId="33946" xr:uid="{33F6068F-3388-439B-A001-28E2EBCCE11E}"/>
    <cellStyle name="20% - Accent1 4 2 3 2 3 3 5 2" xfId="33947" xr:uid="{28BCF961-2862-4BB0-951C-5DAC1F73FABC}"/>
    <cellStyle name="20% - Accent1 4 2 3 2 3 3 5 2 2" xfId="33948" xr:uid="{50BF801D-82F8-492C-A327-70F3DAADD4EB}"/>
    <cellStyle name="20% - Accent1 4 2 3 2 3 3 5 3" xfId="33949" xr:uid="{8A101F9C-98C3-4022-A8A5-48FD8A0CAAA6}"/>
    <cellStyle name="20% - Accent1 4 2 3 2 3 3 6" xfId="33950" xr:uid="{E72E6D4C-23C8-4A76-8346-9DE88032755F}"/>
    <cellStyle name="20% - Accent1 4 2 3 2 3 3 6 2" xfId="33951" xr:uid="{6F3981DE-D0EE-4F31-A92E-B3290258CE06}"/>
    <cellStyle name="20% - Accent1 4 2 3 2 3 3 6 2 2" xfId="33952" xr:uid="{6CF13C42-5B8D-49D7-8883-835FFBB66CD8}"/>
    <cellStyle name="20% - Accent1 4 2 3 2 3 3 6 3" xfId="33953" xr:uid="{8C0BDB95-8A16-4544-BC26-5A4A3FA829C2}"/>
    <cellStyle name="20% - Accent1 4 2 3 2 3 3 7" xfId="33954" xr:uid="{5E3AE6C9-70D9-4DDD-A150-EC77E45480D3}"/>
    <cellStyle name="20% - Accent1 4 2 3 2 3 3 7 2" xfId="33955" xr:uid="{832A76B6-D1A5-4A34-A59B-CD25F0F11336}"/>
    <cellStyle name="20% - Accent1 4 2 3 2 3 3 8" xfId="33956" xr:uid="{4F464323-CC3F-4689-A769-9433688A2DD6}"/>
    <cellStyle name="20% - Accent1 4 2 3 2 3 3 8 2" xfId="33957" xr:uid="{1490A387-696D-447A-BE7A-344E77BF8E99}"/>
    <cellStyle name="20% - Accent1 4 2 3 2 3 3 9" xfId="33958" xr:uid="{30685CB2-839F-412E-9CE3-B2AAEA3AABFE}"/>
    <cellStyle name="20% - Accent1 4 2 3 2 3 4" xfId="33959" xr:uid="{0401DC74-4428-4350-B415-F8DEFA639860}"/>
    <cellStyle name="20% - Accent1 4 2 3 2 3 4 2" xfId="33960" xr:uid="{4D1F980D-1CCD-467A-85CC-E3E8A613171D}"/>
    <cellStyle name="20% - Accent1 4 2 3 2 3 4 2 2" xfId="33961" xr:uid="{57D9BAAF-0616-4E28-A5BD-014CF0C18771}"/>
    <cellStyle name="20% - Accent1 4 2 3 2 3 4 2 2 2" xfId="33962" xr:uid="{E6A48A01-4F96-4E71-9C73-01E107B938ED}"/>
    <cellStyle name="20% - Accent1 4 2 3 2 3 4 2 3" xfId="33963" xr:uid="{7D706D66-BD4F-495A-A6FC-4AE0AE80E0E3}"/>
    <cellStyle name="20% - Accent1 4 2 3 2 3 4 3" xfId="33964" xr:uid="{B2D6A3EC-B109-43FA-B07C-2F0CC8A07566}"/>
    <cellStyle name="20% - Accent1 4 2 3 2 3 4 3 2" xfId="33965" xr:uid="{F8BD0F69-2B2A-497D-8EE8-C6AEB4AF1D99}"/>
    <cellStyle name="20% - Accent1 4 2 3 2 3 4 4" xfId="33966" xr:uid="{47AC1B74-7233-44DA-A17D-049159373CCE}"/>
    <cellStyle name="20% - Accent1 4 2 3 2 3 5" xfId="33967" xr:uid="{09EB6147-6CC1-46C7-9C92-1B6548235D90}"/>
    <cellStyle name="20% - Accent1 4 2 3 2 3 5 2" xfId="33968" xr:uid="{FE05461A-9A25-4768-BAA6-CA2BC1DCAB69}"/>
    <cellStyle name="20% - Accent1 4 2 3 2 3 5 2 2" xfId="33969" xr:uid="{0AB40984-39D5-4006-92B5-623F2B132C33}"/>
    <cellStyle name="20% - Accent1 4 2 3 2 3 5 2 2 2" xfId="33970" xr:uid="{104E760A-9555-4D55-9D36-E40C24986A43}"/>
    <cellStyle name="20% - Accent1 4 2 3 2 3 5 2 3" xfId="33971" xr:uid="{87634B2D-DFDC-48F4-804F-D5887B3CABF3}"/>
    <cellStyle name="20% - Accent1 4 2 3 2 3 5 3" xfId="33972" xr:uid="{6363DE83-C16C-49F6-B879-2D7191036F5E}"/>
    <cellStyle name="20% - Accent1 4 2 3 2 3 5 3 2" xfId="33973" xr:uid="{1765BDF7-15B9-49B6-B3C2-D719A896EB0B}"/>
    <cellStyle name="20% - Accent1 4 2 3 2 3 5 4" xfId="33974" xr:uid="{A4230ADC-69A7-4C05-960C-EEBBA3855253}"/>
    <cellStyle name="20% - Accent1 4 2 3 2 3 6" xfId="33975" xr:uid="{FA3BA9FB-5343-4134-837A-E77E8AEF14D4}"/>
    <cellStyle name="20% - Accent1 4 2 3 2 3 6 2" xfId="33976" xr:uid="{7E7EFDB7-166F-4D7D-BD5C-59CAF67DDEED}"/>
    <cellStyle name="20% - Accent1 4 2 3 2 3 6 2 2" xfId="33977" xr:uid="{EF74F326-8F89-4DE3-B335-C41BDAC6A707}"/>
    <cellStyle name="20% - Accent1 4 2 3 2 3 6 2 2 2" xfId="33978" xr:uid="{CB4EA576-D89F-416B-B2E0-2FA6A204AE46}"/>
    <cellStyle name="20% - Accent1 4 2 3 2 3 6 2 3" xfId="33979" xr:uid="{48B4C1E3-6DB6-4447-8D3C-5A1319ECD0ED}"/>
    <cellStyle name="20% - Accent1 4 2 3 2 3 6 3" xfId="33980" xr:uid="{9768056A-BF86-4C2A-8BBE-D870C2D7B91C}"/>
    <cellStyle name="20% - Accent1 4 2 3 2 3 6 3 2" xfId="33981" xr:uid="{59CABD95-22B0-494F-ACB8-50E4C4DA8CCD}"/>
    <cellStyle name="20% - Accent1 4 2 3 2 3 6 4" xfId="33982" xr:uid="{B4D3943C-5B05-4768-9876-1547531C59FF}"/>
    <cellStyle name="20% - Accent1 4 2 3 2 3 7" xfId="33983" xr:uid="{5295A109-3946-4BE8-BDD4-933CA9D699C5}"/>
    <cellStyle name="20% - Accent1 4 2 3 2 3 7 2" xfId="33984" xr:uid="{57D05B1C-8B10-4BAA-81C0-29969685ED5E}"/>
    <cellStyle name="20% - Accent1 4 2 3 2 3 7 2 2" xfId="33985" xr:uid="{D0C48BA4-1CFF-403B-AEE0-179412BDF102}"/>
    <cellStyle name="20% - Accent1 4 2 3 2 3 7 3" xfId="33986" xr:uid="{02618ECF-8E81-473C-AF97-5188BC0CE84C}"/>
    <cellStyle name="20% - Accent1 4 2 3 2 3 8" xfId="33987" xr:uid="{CA80DF5F-DAB7-4B02-ACA2-E2FA3089A964}"/>
    <cellStyle name="20% - Accent1 4 2 3 2 3 8 2" xfId="33988" xr:uid="{F13E7441-4D2E-4A32-A6D8-A7AACCCB0D82}"/>
    <cellStyle name="20% - Accent1 4 2 3 2 3 8 2 2" xfId="33989" xr:uid="{6DD65568-9851-4283-84CD-772C23C2A12B}"/>
    <cellStyle name="20% - Accent1 4 2 3 2 3 8 3" xfId="33990" xr:uid="{826D20CF-988B-4B6B-97BF-6B701CCB5D49}"/>
    <cellStyle name="20% - Accent1 4 2 3 2 3 9" xfId="33991" xr:uid="{662FB36E-4E75-492C-AEA7-8B557A54E46A}"/>
    <cellStyle name="20% - Accent1 4 2 3 2 3 9 2" xfId="33992" xr:uid="{905907A1-91CE-491D-8F57-EA4EF206CA34}"/>
    <cellStyle name="20% - Accent1 4 2 3 2 4" xfId="33993" xr:uid="{002C3B52-603E-40F3-A281-F4F14CD56D0B}"/>
    <cellStyle name="20% - Accent1 4 2 3 2 4 10" xfId="33994" xr:uid="{9653F257-BD3A-4E5F-8C6C-DF6BEBD04CE6}"/>
    <cellStyle name="20% - Accent1 4 2 3 2 4 10 2" xfId="33995" xr:uid="{81C33942-7E17-47AC-92E7-C7F4C849DF8A}"/>
    <cellStyle name="20% - Accent1 4 2 3 2 4 11" xfId="33996" xr:uid="{44266F90-29ED-4708-B5F5-8C830F2F8920}"/>
    <cellStyle name="20% - Accent1 4 2 3 2 4 2" xfId="33997" xr:uid="{A0E95587-9B31-47E9-ACFC-75BAC2B24135}"/>
    <cellStyle name="20% - Accent1 4 2 3 2 4 2 2" xfId="33998" xr:uid="{D1B528FF-186C-49D1-8964-7313ADCFBF7E}"/>
    <cellStyle name="20% - Accent1 4 2 3 2 4 2 2 2" xfId="33999" xr:uid="{ED166616-1FF8-485E-9CB2-E7AAAF8C2DD5}"/>
    <cellStyle name="20% - Accent1 4 2 3 2 4 2 2 2 2" xfId="34000" xr:uid="{EB8A06D8-98EA-4F45-9EDA-5B1CC10D9EE4}"/>
    <cellStyle name="20% - Accent1 4 2 3 2 4 2 2 2 2 2" xfId="34001" xr:uid="{04E403BC-AF2B-4526-A112-F7CFFA28DE62}"/>
    <cellStyle name="20% - Accent1 4 2 3 2 4 2 2 2 3" xfId="34002" xr:uid="{CFE73B30-66B4-485F-A30A-105E3D88CD7B}"/>
    <cellStyle name="20% - Accent1 4 2 3 2 4 2 2 3" xfId="34003" xr:uid="{E562B99F-8BDF-4BCD-B03B-E2182E851899}"/>
    <cellStyle name="20% - Accent1 4 2 3 2 4 2 2 3 2" xfId="34004" xr:uid="{CA78D443-2358-4068-811A-73FBF2AAD3D3}"/>
    <cellStyle name="20% - Accent1 4 2 3 2 4 2 2 4" xfId="34005" xr:uid="{9D32041D-D21F-4D1E-BB8B-1E1349426D34}"/>
    <cellStyle name="20% - Accent1 4 2 3 2 4 2 3" xfId="34006" xr:uid="{098D4712-7285-4FB0-BA32-5A7E7136C646}"/>
    <cellStyle name="20% - Accent1 4 2 3 2 4 2 3 2" xfId="34007" xr:uid="{DD185EC3-B6CB-4258-B847-32AF084BA16C}"/>
    <cellStyle name="20% - Accent1 4 2 3 2 4 2 3 2 2" xfId="34008" xr:uid="{2935DAF6-D1FF-416A-8F5A-11F3959379AA}"/>
    <cellStyle name="20% - Accent1 4 2 3 2 4 2 3 2 2 2" xfId="34009" xr:uid="{92426988-19F8-4F4F-9CED-CDD3C23E3255}"/>
    <cellStyle name="20% - Accent1 4 2 3 2 4 2 3 2 3" xfId="34010" xr:uid="{AD38C578-4E9F-47FA-AA0F-6341A3C76254}"/>
    <cellStyle name="20% - Accent1 4 2 3 2 4 2 3 3" xfId="34011" xr:uid="{3B80F0F9-870D-4D6C-8E5D-A66CD2448077}"/>
    <cellStyle name="20% - Accent1 4 2 3 2 4 2 3 3 2" xfId="34012" xr:uid="{FB2E4053-7B62-44A1-AE74-D78BE05910D1}"/>
    <cellStyle name="20% - Accent1 4 2 3 2 4 2 3 4" xfId="34013" xr:uid="{64F46A1D-3A7E-4F52-B6A4-51633057910A}"/>
    <cellStyle name="20% - Accent1 4 2 3 2 4 2 4" xfId="34014" xr:uid="{DD4FAB11-470B-4384-A669-A3BE9664C1E1}"/>
    <cellStyle name="20% - Accent1 4 2 3 2 4 2 4 2" xfId="34015" xr:uid="{56DDEB59-C032-4C83-A60B-274A92C616F8}"/>
    <cellStyle name="20% - Accent1 4 2 3 2 4 2 4 2 2" xfId="34016" xr:uid="{CF09E60B-E2BF-4B5D-B95F-CE35C4EEE73C}"/>
    <cellStyle name="20% - Accent1 4 2 3 2 4 2 4 2 2 2" xfId="34017" xr:uid="{F2F6C97E-5007-4D06-9A3A-D0116C4C19FF}"/>
    <cellStyle name="20% - Accent1 4 2 3 2 4 2 4 2 3" xfId="34018" xr:uid="{39DCFB07-9FFF-450C-9052-0508B3030D01}"/>
    <cellStyle name="20% - Accent1 4 2 3 2 4 2 4 3" xfId="34019" xr:uid="{1D362A0A-69EC-4989-8B74-9D245F804DC3}"/>
    <cellStyle name="20% - Accent1 4 2 3 2 4 2 4 3 2" xfId="34020" xr:uid="{65747017-D7E8-4320-BFB9-F691BDFEAF11}"/>
    <cellStyle name="20% - Accent1 4 2 3 2 4 2 4 4" xfId="34021" xr:uid="{1B086844-59B3-4D52-8A2E-F04BCE1CC556}"/>
    <cellStyle name="20% - Accent1 4 2 3 2 4 2 5" xfId="34022" xr:uid="{4359F5CA-9B5E-4F6D-AA35-28BECB50BAE3}"/>
    <cellStyle name="20% - Accent1 4 2 3 2 4 2 5 2" xfId="34023" xr:uid="{F1596485-09BD-42BF-8E6C-E3FED7364045}"/>
    <cellStyle name="20% - Accent1 4 2 3 2 4 2 5 2 2" xfId="34024" xr:uid="{C4414883-3CBF-4EBE-BD9F-0DC2499D28D7}"/>
    <cellStyle name="20% - Accent1 4 2 3 2 4 2 5 3" xfId="34025" xr:uid="{063E3C12-C46D-4C4C-B191-4A5B513A8B20}"/>
    <cellStyle name="20% - Accent1 4 2 3 2 4 2 6" xfId="34026" xr:uid="{F810C420-8C5D-438D-9DEC-979113A7A912}"/>
    <cellStyle name="20% - Accent1 4 2 3 2 4 2 6 2" xfId="34027" xr:uid="{0B24E294-E429-422A-84C1-D131C24F871D}"/>
    <cellStyle name="20% - Accent1 4 2 3 2 4 2 6 2 2" xfId="34028" xr:uid="{27DF582F-5642-49F6-B122-95F34FF4D9B1}"/>
    <cellStyle name="20% - Accent1 4 2 3 2 4 2 6 3" xfId="34029" xr:uid="{49D4C77B-2339-4AE9-BFCA-C9226F14F098}"/>
    <cellStyle name="20% - Accent1 4 2 3 2 4 2 7" xfId="34030" xr:uid="{2AE49A54-B2EF-44F4-A7F3-66E26667262F}"/>
    <cellStyle name="20% - Accent1 4 2 3 2 4 2 7 2" xfId="34031" xr:uid="{6CD0DECA-B9CE-4986-B798-DC822C6F4D32}"/>
    <cellStyle name="20% - Accent1 4 2 3 2 4 2 8" xfId="34032" xr:uid="{E8DFFD40-FD6E-4CF5-B20F-41257C6D660C}"/>
    <cellStyle name="20% - Accent1 4 2 3 2 4 2 8 2" xfId="34033" xr:uid="{F1FED335-39BC-4862-89A5-6BEAD6018293}"/>
    <cellStyle name="20% - Accent1 4 2 3 2 4 2 9" xfId="34034" xr:uid="{AD1E8FA5-606E-40DE-868D-620D420A8527}"/>
    <cellStyle name="20% - Accent1 4 2 3 2 4 3" xfId="34035" xr:uid="{1A5BB790-159A-47EC-9ACD-DB2BF345CF9B}"/>
    <cellStyle name="20% - Accent1 4 2 3 2 4 3 2" xfId="34036" xr:uid="{8E30BADA-B0B8-475D-B5EA-E82149F3B283}"/>
    <cellStyle name="20% - Accent1 4 2 3 2 4 3 2 2" xfId="34037" xr:uid="{CAB24942-140A-4738-868F-481594D9CBBD}"/>
    <cellStyle name="20% - Accent1 4 2 3 2 4 3 2 2 2" xfId="34038" xr:uid="{3C2643DA-AB35-4F4A-8B05-9B7118FB8D9F}"/>
    <cellStyle name="20% - Accent1 4 2 3 2 4 3 2 2 2 2" xfId="34039" xr:uid="{4D7B727F-A6D4-420F-BEA0-BE1A357EEB94}"/>
    <cellStyle name="20% - Accent1 4 2 3 2 4 3 2 2 3" xfId="34040" xr:uid="{0113D6C9-DF4A-4D60-8CCF-AFF46AAF2A36}"/>
    <cellStyle name="20% - Accent1 4 2 3 2 4 3 2 3" xfId="34041" xr:uid="{66AAA1F8-A4CF-4FF5-970D-2004DAB83EA9}"/>
    <cellStyle name="20% - Accent1 4 2 3 2 4 3 2 3 2" xfId="34042" xr:uid="{DF3AEEF8-86D1-4B07-9647-8FE598AB27AE}"/>
    <cellStyle name="20% - Accent1 4 2 3 2 4 3 2 4" xfId="34043" xr:uid="{702E18D0-AFF5-4010-9FB6-516B82025384}"/>
    <cellStyle name="20% - Accent1 4 2 3 2 4 3 3" xfId="34044" xr:uid="{5C5CA5FE-39A6-4F56-BE10-B278FD27AB10}"/>
    <cellStyle name="20% - Accent1 4 2 3 2 4 3 3 2" xfId="34045" xr:uid="{53AC70E2-34B8-4393-92BC-FAFAD296BA8F}"/>
    <cellStyle name="20% - Accent1 4 2 3 2 4 3 3 2 2" xfId="34046" xr:uid="{14A0B38A-DE8D-4AED-9F54-187F5D7DA86E}"/>
    <cellStyle name="20% - Accent1 4 2 3 2 4 3 3 2 2 2" xfId="34047" xr:uid="{C2891114-2839-4137-977E-DF3D7932B75A}"/>
    <cellStyle name="20% - Accent1 4 2 3 2 4 3 3 2 3" xfId="34048" xr:uid="{819DDF4C-874D-4A37-861E-C9F548111D82}"/>
    <cellStyle name="20% - Accent1 4 2 3 2 4 3 3 3" xfId="34049" xr:uid="{35066B49-140E-4BA5-A55B-CA5327CA3880}"/>
    <cellStyle name="20% - Accent1 4 2 3 2 4 3 3 3 2" xfId="34050" xr:uid="{46F44E23-B3AA-4415-9E7E-A65942D111DA}"/>
    <cellStyle name="20% - Accent1 4 2 3 2 4 3 3 4" xfId="34051" xr:uid="{228EDDDB-7BB8-40CD-A919-A4F038C9CF69}"/>
    <cellStyle name="20% - Accent1 4 2 3 2 4 3 4" xfId="34052" xr:uid="{09C6B31D-B195-4415-9882-F5E5852E6237}"/>
    <cellStyle name="20% - Accent1 4 2 3 2 4 3 4 2" xfId="34053" xr:uid="{A1A074B8-7DAD-4ED6-AB88-1844B88D8E36}"/>
    <cellStyle name="20% - Accent1 4 2 3 2 4 3 4 2 2" xfId="34054" xr:uid="{B905F700-7BCD-4641-A60C-017A4DF858F9}"/>
    <cellStyle name="20% - Accent1 4 2 3 2 4 3 4 2 2 2" xfId="34055" xr:uid="{D1834627-F437-4D8A-B588-582FB2E15F9F}"/>
    <cellStyle name="20% - Accent1 4 2 3 2 4 3 4 2 3" xfId="34056" xr:uid="{C2992625-9AC4-4DCD-BF50-88C8B989D65F}"/>
    <cellStyle name="20% - Accent1 4 2 3 2 4 3 4 3" xfId="34057" xr:uid="{06417C3A-9E90-46E9-B264-1C626EED661E}"/>
    <cellStyle name="20% - Accent1 4 2 3 2 4 3 4 3 2" xfId="34058" xr:uid="{9828D0B8-D04C-4B43-BCC2-C4DCEAA8F9CD}"/>
    <cellStyle name="20% - Accent1 4 2 3 2 4 3 4 4" xfId="34059" xr:uid="{B44DEC88-8EBC-4E5F-917D-77EFA57EFCA6}"/>
    <cellStyle name="20% - Accent1 4 2 3 2 4 3 5" xfId="34060" xr:uid="{0A5E3C11-6E85-475B-ADCB-06CD2FE0A2E0}"/>
    <cellStyle name="20% - Accent1 4 2 3 2 4 3 5 2" xfId="34061" xr:uid="{7B82414E-6FD4-4468-8208-332D63688CCD}"/>
    <cellStyle name="20% - Accent1 4 2 3 2 4 3 5 2 2" xfId="34062" xr:uid="{DF7D013D-9F78-4D0A-BCFA-938B3E0E811A}"/>
    <cellStyle name="20% - Accent1 4 2 3 2 4 3 5 3" xfId="34063" xr:uid="{A58916F7-A448-45F8-8545-9721DF0CFD1A}"/>
    <cellStyle name="20% - Accent1 4 2 3 2 4 3 6" xfId="34064" xr:uid="{7235B5FA-5603-4B14-9545-0B5EA883058F}"/>
    <cellStyle name="20% - Accent1 4 2 3 2 4 3 6 2" xfId="34065" xr:uid="{4134CB87-971A-402F-A08A-74087B8CCC7D}"/>
    <cellStyle name="20% - Accent1 4 2 3 2 4 3 6 2 2" xfId="34066" xr:uid="{052BE358-AD4C-4C7B-B68C-9AF25F340BED}"/>
    <cellStyle name="20% - Accent1 4 2 3 2 4 3 6 3" xfId="34067" xr:uid="{AFE6A4B5-4220-43B9-AF21-923964F9A319}"/>
    <cellStyle name="20% - Accent1 4 2 3 2 4 3 7" xfId="34068" xr:uid="{5CA96852-1BF9-4AE5-A88C-FE01B2854D22}"/>
    <cellStyle name="20% - Accent1 4 2 3 2 4 3 7 2" xfId="34069" xr:uid="{56B465D6-78CF-4DA9-A2BD-1C228A6328DD}"/>
    <cellStyle name="20% - Accent1 4 2 3 2 4 3 8" xfId="34070" xr:uid="{1675BFBB-7EF0-4EFD-9CFF-202AEB2E3247}"/>
    <cellStyle name="20% - Accent1 4 2 3 2 4 3 8 2" xfId="34071" xr:uid="{A00EBDB1-8B03-4C48-A461-42754C29B5ED}"/>
    <cellStyle name="20% - Accent1 4 2 3 2 4 3 9" xfId="34072" xr:uid="{AD04E8BE-81C2-4DB7-91E7-37103D6B8CFF}"/>
    <cellStyle name="20% - Accent1 4 2 3 2 4 4" xfId="34073" xr:uid="{1DB4AE19-EABD-4829-B0D0-AFBBF58ACD0F}"/>
    <cellStyle name="20% - Accent1 4 2 3 2 4 4 2" xfId="34074" xr:uid="{3BD97BE6-AD58-48A2-8018-82BB7F6A3D12}"/>
    <cellStyle name="20% - Accent1 4 2 3 2 4 4 2 2" xfId="34075" xr:uid="{0B8C071A-42F4-4D67-A17D-01DBA0B1D62C}"/>
    <cellStyle name="20% - Accent1 4 2 3 2 4 4 2 2 2" xfId="34076" xr:uid="{9E416F25-6F68-4CA4-9A6F-5867E7B98D7A}"/>
    <cellStyle name="20% - Accent1 4 2 3 2 4 4 2 3" xfId="34077" xr:uid="{BF09F271-AA84-4D25-9BB8-7200A9FFC93E}"/>
    <cellStyle name="20% - Accent1 4 2 3 2 4 4 3" xfId="34078" xr:uid="{789E4A5B-6A3F-471F-9E96-FB0F4DBACD55}"/>
    <cellStyle name="20% - Accent1 4 2 3 2 4 4 3 2" xfId="34079" xr:uid="{86936942-86CE-4485-B15D-BB96F05E1F10}"/>
    <cellStyle name="20% - Accent1 4 2 3 2 4 4 4" xfId="34080" xr:uid="{9B00ED02-CD40-4836-9FA4-4FFF1B4360FE}"/>
    <cellStyle name="20% - Accent1 4 2 3 2 4 5" xfId="34081" xr:uid="{EE00CD7B-A161-42C9-8DC8-B5E7AD3E42C6}"/>
    <cellStyle name="20% - Accent1 4 2 3 2 4 5 2" xfId="34082" xr:uid="{CAC9C840-284B-4EE5-8CD6-3A84A9A27E92}"/>
    <cellStyle name="20% - Accent1 4 2 3 2 4 5 2 2" xfId="34083" xr:uid="{7C33B08C-96EF-4665-91F8-383CD0F75756}"/>
    <cellStyle name="20% - Accent1 4 2 3 2 4 5 2 2 2" xfId="34084" xr:uid="{4D7878A9-C32A-4F08-8765-1EC4A38AC580}"/>
    <cellStyle name="20% - Accent1 4 2 3 2 4 5 2 3" xfId="34085" xr:uid="{47FA6B70-8A2A-41DE-ADF0-263B8D3F85CF}"/>
    <cellStyle name="20% - Accent1 4 2 3 2 4 5 3" xfId="34086" xr:uid="{3B7629BB-0218-4859-BB1A-76575C2F397E}"/>
    <cellStyle name="20% - Accent1 4 2 3 2 4 5 3 2" xfId="34087" xr:uid="{84EA4FF5-0629-4278-B21F-A1D67A80DE72}"/>
    <cellStyle name="20% - Accent1 4 2 3 2 4 5 4" xfId="34088" xr:uid="{8C2395B2-0E09-4417-82D3-0BACF7550985}"/>
    <cellStyle name="20% - Accent1 4 2 3 2 4 6" xfId="34089" xr:uid="{E6044F05-4082-4BA6-90C5-52FC1995C460}"/>
    <cellStyle name="20% - Accent1 4 2 3 2 4 6 2" xfId="34090" xr:uid="{792399DA-3FA6-4284-82F1-76F11DD72D63}"/>
    <cellStyle name="20% - Accent1 4 2 3 2 4 6 2 2" xfId="34091" xr:uid="{9C8CF8B8-5A1D-43E0-8437-20A24C290B73}"/>
    <cellStyle name="20% - Accent1 4 2 3 2 4 6 2 2 2" xfId="34092" xr:uid="{D700F179-6631-405D-8ED5-3A766443B2C7}"/>
    <cellStyle name="20% - Accent1 4 2 3 2 4 6 2 3" xfId="34093" xr:uid="{E4FF9CAD-82D8-4855-8F54-DC6A3AA7D168}"/>
    <cellStyle name="20% - Accent1 4 2 3 2 4 6 3" xfId="34094" xr:uid="{8F3F4641-7629-4667-9087-EDA626018ABF}"/>
    <cellStyle name="20% - Accent1 4 2 3 2 4 6 3 2" xfId="34095" xr:uid="{105E82E8-CAFB-47FD-BF04-31F688640AD2}"/>
    <cellStyle name="20% - Accent1 4 2 3 2 4 6 4" xfId="34096" xr:uid="{3DFB5D52-6825-4643-A546-FB0413B7EC95}"/>
    <cellStyle name="20% - Accent1 4 2 3 2 4 7" xfId="34097" xr:uid="{12189828-034E-4A09-8E4C-4998DD4C19A9}"/>
    <cellStyle name="20% - Accent1 4 2 3 2 4 7 2" xfId="34098" xr:uid="{890D0403-A0AA-44A6-8F44-DD4C48DC5A4E}"/>
    <cellStyle name="20% - Accent1 4 2 3 2 4 7 2 2" xfId="34099" xr:uid="{1066852B-0F78-4E19-8A22-CB4D45096CD9}"/>
    <cellStyle name="20% - Accent1 4 2 3 2 4 7 3" xfId="34100" xr:uid="{240650C6-AD5E-4CC4-ACA2-C16E87A1E7BF}"/>
    <cellStyle name="20% - Accent1 4 2 3 2 4 8" xfId="34101" xr:uid="{CA139C21-3F65-41E2-93AE-CB00D638A7A0}"/>
    <cellStyle name="20% - Accent1 4 2 3 2 4 8 2" xfId="34102" xr:uid="{EFEAA9AE-9D9D-4780-9710-268EB8B6E7BF}"/>
    <cellStyle name="20% - Accent1 4 2 3 2 4 8 2 2" xfId="34103" xr:uid="{16E93844-F49B-4DB4-B2D8-812597620F5E}"/>
    <cellStyle name="20% - Accent1 4 2 3 2 4 8 3" xfId="34104" xr:uid="{D0BB2085-0382-4D19-97FF-213AC4DB918E}"/>
    <cellStyle name="20% - Accent1 4 2 3 2 4 9" xfId="34105" xr:uid="{1E4823E0-8AD1-481C-ACF8-6C2B5EC2125A}"/>
    <cellStyle name="20% - Accent1 4 2 3 2 4 9 2" xfId="34106" xr:uid="{DF68C65B-9D31-4D91-B2B6-BFCAE53A3D5D}"/>
    <cellStyle name="20% - Accent1 4 2 3 2 5" xfId="34107" xr:uid="{548C10B4-951C-40EE-8C3D-941244A1644B}"/>
    <cellStyle name="20% - Accent1 4 2 3 2 5 10" xfId="34108" xr:uid="{09F5CADF-AE2C-40A9-98D3-404CD08DC89E}"/>
    <cellStyle name="20% - Accent1 4 2 3 2 5 10 2" xfId="34109" xr:uid="{8EE59561-9C98-49B5-AE5E-6DCF81BC183B}"/>
    <cellStyle name="20% - Accent1 4 2 3 2 5 11" xfId="34110" xr:uid="{3F4EAB29-CF0B-4D2A-8833-5A4E8CA190C9}"/>
    <cellStyle name="20% - Accent1 4 2 3 2 5 2" xfId="34111" xr:uid="{C2745CCE-C52D-408C-A68A-E9B27DB1AC8D}"/>
    <cellStyle name="20% - Accent1 4 2 3 2 5 2 2" xfId="34112" xr:uid="{BD468BFB-6034-4B05-B3D4-DB47A664E6D8}"/>
    <cellStyle name="20% - Accent1 4 2 3 2 5 2 2 2" xfId="34113" xr:uid="{ADECD2DF-F1CE-418E-BE42-1184705B80FC}"/>
    <cellStyle name="20% - Accent1 4 2 3 2 5 2 2 2 2" xfId="34114" xr:uid="{2A59EEF9-881B-44FE-88CB-44F9452B8009}"/>
    <cellStyle name="20% - Accent1 4 2 3 2 5 2 2 2 2 2" xfId="34115" xr:uid="{78272C25-0741-48B8-8F97-4F11BA838CAE}"/>
    <cellStyle name="20% - Accent1 4 2 3 2 5 2 2 2 3" xfId="34116" xr:uid="{529A26FC-81F6-4D49-9600-9CDE9A0F948B}"/>
    <cellStyle name="20% - Accent1 4 2 3 2 5 2 2 3" xfId="34117" xr:uid="{EB15E705-30D4-4634-8684-1834CA4F5A93}"/>
    <cellStyle name="20% - Accent1 4 2 3 2 5 2 2 3 2" xfId="34118" xr:uid="{292A79A4-DAF0-42AF-9CE9-7B317BF9D4A3}"/>
    <cellStyle name="20% - Accent1 4 2 3 2 5 2 2 4" xfId="34119" xr:uid="{1B4449DC-41A8-4DA3-9BD1-6E9F0B5C9178}"/>
    <cellStyle name="20% - Accent1 4 2 3 2 5 2 3" xfId="34120" xr:uid="{F3D5C303-12EC-4BF3-868D-4D86E4E20D19}"/>
    <cellStyle name="20% - Accent1 4 2 3 2 5 2 3 2" xfId="34121" xr:uid="{39080FC7-EF5E-450C-9619-73827883B450}"/>
    <cellStyle name="20% - Accent1 4 2 3 2 5 2 3 2 2" xfId="34122" xr:uid="{CD939E26-1C37-4B1F-B16E-17582EE8663D}"/>
    <cellStyle name="20% - Accent1 4 2 3 2 5 2 3 2 2 2" xfId="34123" xr:uid="{ED0ABB6E-70DD-4508-9F99-2F456D40B7A3}"/>
    <cellStyle name="20% - Accent1 4 2 3 2 5 2 3 2 3" xfId="34124" xr:uid="{0E56117A-06A6-4804-A3D9-25B2459A0001}"/>
    <cellStyle name="20% - Accent1 4 2 3 2 5 2 3 3" xfId="34125" xr:uid="{1FDAFCEC-FA9A-45BD-B75E-E99C5C3F3D94}"/>
    <cellStyle name="20% - Accent1 4 2 3 2 5 2 3 3 2" xfId="34126" xr:uid="{32D4D7FE-8938-4AF8-901A-1083CEC9F292}"/>
    <cellStyle name="20% - Accent1 4 2 3 2 5 2 3 4" xfId="34127" xr:uid="{CB7D914F-B55B-432F-A447-453E0B036596}"/>
    <cellStyle name="20% - Accent1 4 2 3 2 5 2 4" xfId="34128" xr:uid="{337B042C-E965-42F6-9FFE-D63571DEA606}"/>
    <cellStyle name="20% - Accent1 4 2 3 2 5 2 4 2" xfId="34129" xr:uid="{CCFC0F1B-649F-441A-BDCA-174B518BCA6D}"/>
    <cellStyle name="20% - Accent1 4 2 3 2 5 2 4 2 2" xfId="34130" xr:uid="{BE7ACC4A-CE39-4413-BABF-1A9300747AA3}"/>
    <cellStyle name="20% - Accent1 4 2 3 2 5 2 4 2 2 2" xfId="34131" xr:uid="{F7FC01A4-8824-4F19-A171-F4D92AF78EDF}"/>
    <cellStyle name="20% - Accent1 4 2 3 2 5 2 4 2 3" xfId="34132" xr:uid="{BE64D454-F1FA-41CC-AE40-A9C8106B8B91}"/>
    <cellStyle name="20% - Accent1 4 2 3 2 5 2 4 3" xfId="34133" xr:uid="{EAC94A9C-0FC7-4170-9874-5FA20955BB0B}"/>
    <cellStyle name="20% - Accent1 4 2 3 2 5 2 4 3 2" xfId="34134" xr:uid="{088E572C-0D53-4E3A-9DAF-761C57DE9A5C}"/>
    <cellStyle name="20% - Accent1 4 2 3 2 5 2 4 4" xfId="34135" xr:uid="{09FC2B26-36A3-4980-838F-C7B18DBD7CAC}"/>
    <cellStyle name="20% - Accent1 4 2 3 2 5 2 5" xfId="34136" xr:uid="{C4F1A38A-15BF-4CDF-BCDE-ACE2ED521BF9}"/>
    <cellStyle name="20% - Accent1 4 2 3 2 5 2 5 2" xfId="34137" xr:uid="{3A33D402-79E6-4EA2-B027-31EADE921CE4}"/>
    <cellStyle name="20% - Accent1 4 2 3 2 5 2 5 2 2" xfId="34138" xr:uid="{A773C757-9B74-4AA7-9EA1-1EB6CD12A018}"/>
    <cellStyle name="20% - Accent1 4 2 3 2 5 2 5 3" xfId="34139" xr:uid="{C1AB0E66-7A7F-4044-92DD-D27F6E2D61F6}"/>
    <cellStyle name="20% - Accent1 4 2 3 2 5 2 6" xfId="34140" xr:uid="{BF68EB13-7946-4E8C-85E8-1C834E072306}"/>
    <cellStyle name="20% - Accent1 4 2 3 2 5 2 6 2" xfId="34141" xr:uid="{A625E2B7-0D37-4031-BE1E-D158DCB2D53B}"/>
    <cellStyle name="20% - Accent1 4 2 3 2 5 2 6 2 2" xfId="34142" xr:uid="{FF52A469-57A9-4BF4-9934-8197FA3042E8}"/>
    <cellStyle name="20% - Accent1 4 2 3 2 5 2 6 3" xfId="34143" xr:uid="{25A3DA29-F5BB-4CC3-BB40-B8E96D5711FF}"/>
    <cellStyle name="20% - Accent1 4 2 3 2 5 2 7" xfId="34144" xr:uid="{25E7D336-BE19-40D0-94AF-12A3BC22AD1B}"/>
    <cellStyle name="20% - Accent1 4 2 3 2 5 2 7 2" xfId="34145" xr:uid="{56170CFE-53EF-4757-ACC2-D2AA94F52E3C}"/>
    <cellStyle name="20% - Accent1 4 2 3 2 5 2 8" xfId="34146" xr:uid="{C1E8F691-EEF8-4E49-9B8C-82BF8BB56416}"/>
    <cellStyle name="20% - Accent1 4 2 3 2 5 2 8 2" xfId="34147" xr:uid="{80768CAF-BBAC-49AC-A6B6-BA64A2EF1178}"/>
    <cellStyle name="20% - Accent1 4 2 3 2 5 2 9" xfId="34148" xr:uid="{EAC3BDDD-8346-4216-A735-2251E80C0AD9}"/>
    <cellStyle name="20% - Accent1 4 2 3 2 5 3" xfId="34149" xr:uid="{3F64EA0E-2498-4712-AEC3-DABC53346020}"/>
    <cellStyle name="20% - Accent1 4 2 3 2 5 3 2" xfId="34150" xr:uid="{28A094E3-89AE-4F80-B6C2-62DEDA8DC12E}"/>
    <cellStyle name="20% - Accent1 4 2 3 2 5 3 2 2" xfId="34151" xr:uid="{C597F07E-4074-43BD-87DD-52444F429818}"/>
    <cellStyle name="20% - Accent1 4 2 3 2 5 3 2 2 2" xfId="34152" xr:uid="{629FCF30-C27A-4585-A0A8-AD9D22C7F5B1}"/>
    <cellStyle name="20% - Accent1 4 2 3 2 5 3 2 2 2 2" xfId="34153" xr:uid="{A850D637-0621-46BC-B2F9-0FC24A68BA4A}"/>
    <cellStyle name="20% - Accent1 4 2 3 2 5 3 2 2 3" xfId="34154" xr:uid="{67E6CDB1-23D4-40D2-8978-6A1CAA0062E5}"/>
    <cellStyle name="20% - Accent1 4 2 3 2 5 3 2 3" xfId="34155" xr:uid="{AE2B0614-0857-44AA-888D-FD0D86E4D854}"/>
    <cellStyle name="20% - Accent1 4 2 3 2 5 3 2 3 2" xfId="34156" xr:uid="{2365C6AC-9652-432D-8CF7-BF478ABC8E52}"/>
    <cellStyle name="20% - Accent1 4 2 3 2 5 3 2 4" xfId="34157" xr:uid="{1DCD08C0-2DBE-4473-A165-841452A5AD94}"/>
    <cellStyle name="20% - Accent1 4 2 3 2 5 3 3" xfId="34158" xr:uid="{8971F0FA-266B-4FAE-B91D-8D37E7618BF6}"/>
    <cellStyle name="20% - Accent1 4 2 3 2 5 3 3 2" xfId="34159" xr:uid="{0E10FB38-27F6-4A3D-ABE0-B00BE67EAD9F}"/>
    <cellStyle name="20% - Accent1 4 2 3 2 5 3 3 2 2" xfId="34160" xr:uid="{6DD569C7-2F1E-4433-90A8-2A445DB7FD5B}"/>
    <cellStyle name="20% - Accent1 4 2 3 2 5 3 3 2 2 2" xfId="34161" xr:uid="{4FFA9510-2260-41CB-9443-F347746ADDCB}"/>
    <cellStyle name="20% - Accent1 4 2 3 2 5 3 3 2 3" xfId="34162" xr:uid="{507A1ED3-0299-4887-BAAD-60B6BCB24E41}"/>
    <cellStyle name="20% - Accent1 4 2 3 2 5 3 3 3" xfId="34163" xr:uid="{C43B9C5F-2D8E-4779-BDE9-3C94BE88EBC6}"/>
    <cellStyle name="20% - Accent1 4 2 3 2 5 3 3 3 2" xfId="34164" xr:uid="{B1099667-9F60-4A5E-8A82-68E18B9D48DF}"/>
    <cellStyle name="20% - Accent1 4 2 3 2 5 3 3 4" xfId="34165" xr:uid="{24552247-12C3-4126-A83F-3BD40D039BAB}"/>
    <cellStyle name="20% - Accent1 4 2 3 2 5 3 4" xfId="34166" xr:uid="{04FDBE24-949F-4840-85FF-23B5455E82B9}"/>
    <cellStyle name="20% - Accent1 4 2 3 2 5 3 4 2" xfId="34167" xr:uid="{E91F3557-CE58-4309-A9CB-93977244A484}"/>
    <cellStyle name="20% - Accent1 4 2 3 2 5 3 4 2 2" xfId="34168" xr:uid="{23DE2514-2E90-451B-AD39-925149438E3D}"/>
    <cellStyle name="20% - Accent1 4 2 3 2 5 3 4 2 2 2" xfId="34169" xr:uid="{52EB76EC-114B-4DBD-82E8-4F300E26D703}"/>
    <cellStyle name="20% - Accent1 4 2 3 2 5 3 4 2 3" xfId="34170" xr:uid="{ED2861A1-8A11-4B5E-96B4-3BE8AFD64EA3}"/>
    <cellStyle name="20% - Accent1 4 2 3 2 5 3 4 3" xfId="34171" xr:uid="{B760E664-005B-4823-8012-2146C8FA5252}"/>
    <cellStyle name="20% - Accent1 4 2 3 2 5 3 4 3 2" xfId="34172" xr:uid="{E66163B2-C927-41C4-8AC2-EACE44759B43}"/>
    <cellStyle name="20% - Accent1 4 2 3 2 5 3 4 4" xfId="34173" xr:uid="{E30DA807-681A-4BC1-A0A7-96EDB5A04701}"/>
    <cellStyle name="20% - Accent1 4 2 3 2 5 3 5" xfId="34174" xr:uid="{1609DA26-FE38-4978-83AE-08C868F28704}"/>
    <cellStyle name="20% - Accent1 4 2 3 2 5 3 5 2" xfId="34175" xr:uid="{98260EBF-9B22-4E1A-BA91-03F640FD1429}"/>
    <cellStyle name="20% - Accent1 4 2 3 2 5 3 5 2 2" xfId="34176" xr:uid="{B412BC8B-0C83-48F7-93C0-D0090C8E9B08}"/>
    <cellStyle name="20% - Accent1 4 2 3 2 5 3 5 3" xfId="34177" xr:uid="{07B896B4-B320-4127-9EB1-0BFFFF4E48EC}"/>
    <cellStyle name="20% - Accent1 4 2 3 2 5 3 6" xfId="34178" xr:uid="{73A6A856-B284-43B6-8DB5-5B7BA0412D12}"/>
    <cellStyle name="20% - Accent1 4 2 3 2 5 3 6 2" xfId="34179" xr:uid="{1085F110-468A-438C-904E-25090124FE0E}"/>
    <cellStyle name="20% - Accent1 4 2 3 2 5 3 6 2 2" xfId="34180" xr:uid="{D65A8093-B41E-4468-AF36-37B1B64EAA1E}"/>
    <cellStyle name="20% - Accent1 4 2 3 2 5 3 6 3" xfId="34181" xr:uid="{DC90F98E-078D-4F6B-A186-AA5AB602AF84}"/>
    <cellStyle name="20% - Accent1 4 2 3 2 5 3 7" xfId="34182" xr:uid="{A963377F-5C38-4581-8C0F-BE108531FFD0}"/>
    <cellStyle name="20% - Accent1 4 2 3 2 5 3 7 2" xfId="34183" xr:uid="{9E9368A5-7FD9-4F30-9E5F-65D1A26C0670}"/>
    <cellStyle name="20% - Accent1 4 2 3 2 5 3 8" xfId="34184" xr:uid="{6C2C8666-3E2F-4064-A3F3-D8B1825041F8}"/>
    <cellStyle name="20% - Accent1 4 2 3 2 5 3 8 2" xfId="34185" xr:uid="{037B7C15-8D38-4A91-8B93-9BD30C87D9DE}"/>
    <cellStyle name="20% - Accent1 4 2 3 2 5 3 9" xfId="34186" xr:uid="{CE73553F-185B-4035-9A1C-1C0E9DC7318B}"/>
    <cellStyle name="20% - Accent1 4 2 3 2 5 4" xfId="34187" xr:uid="{33E1E64B-7B4A-43B9-B309-E478B3742F05}"/>
    <cellStyle name="20% - Accent1 4 2 3 2 5 4 2" xfId="34188" xr:uid="{3CE64951-6637-436C-B4ED-3FFBBF0DA964}"/>
    <cellStyle name="20% - Accent1 4 2 3 2 5 4 2 2" xfId="34189" xr:uid="{1D40C92A-197E-4DA6-86F3-862A9E77EA84}"/>
    <cellStyle name="20% - Accent1 4 2 3 2 5 4 2 2 2" xfId="34190" xr:uid="{E7D2CA60-B887-449B-A02F-55F009CC1586}"/>
    <cellStyle name="20% - Accent1 4 2 3 2 5 4 2 3" xfId="34191" xr:uid="{BE5588F8-BE22-4975-A3DD-B413DDB98C10}"/>
    <cellStyle name="20% - Accent1 4 2 3 2 5 4 3" xfId="34192" xr:uid="{89D85A53-F4E2-41B1-BE5A-C70AE322ED2F}"/>
    <cellStyle name="20% - Accent1 4 2 3 2 5 4 3 2" xfId="34193" xr:uid="{A4ABDC69-28F1-453B-B817-2E19753A57F1}"/>
    <cellStyle name="20% - Accent1 4 2 3 2 5 4 4" xfId="34194" xr:uid="{D9B1F41C-C66C-4830-BCE2-9E8E9C15AFB5}"/>
    <cellStyle name="20% - Accent1 4 2 3 2 5 5" xfId="34195" xr:uid="{1E6238F8-5432-4F93-93F3-719AA1B827E9}"/>
    <cellStyle name="20% - Accent1 4 2 3 2 5 5 2" xfId="34196" xr:uid="{2B14EDEE-F664-4B98-B8D7-7E2A009D7185}"/>
    <cellStyle name="20% - Accent1 4 2 3 2 5 5 2 2" xfId="34197" xr:uid="{9312E97C-E24C-41E4-8621-B23B76974250}"/>
    <cellStyle name="20% - Accent1 4 2 3 2 5 5 2 2 2" xfId="34198" xr:uid="{22493A5B-5B3D-45DB-861B-4C87B3F79368}"/>
    <cellStyle name="20% - Accent1 4 2 3 2 5 5 2 3" xfId="34199" xr:uid="{305964CD-0F1F-4B9A-BDA3-D51091B0CAEC}"/>
    <cellStyle name="20% - Accent1 4 2 3 2 5 5 3" xfId="34200" xr:uid="{AD166DAE-FD89-4868-AA3C-99C672D9E173}"/>
    <cellStyle name="20% - Accent1 4 2 3 2 5 5 3 2" xfId="34201" xr:uid="{13F228B9-FCC0-4671-8FFB-59CC7764BF06}"/>
    <cellStyle name="20% - Accent1 4 2 3 2 5 5 4" xfId="34202" xr:uid="{1520E2C8-2057-44E9-9498-3651AD9A64A9}"/>
    <cellStyle name="20% - Accent1 4 2 3 2 5 6" xfId="34203" xr:uid="{F740E634-67D1-44D6-A915-E1872693641A}"/>
    <cellStyle name="20% - Accent1 4 2 3 2 5 6 2" xfId="34204" xr:uid="{8E69C132-44FA-41BE-A077-DD89D45C718B}"/>
    <cellStyle name="20% - Accent1 4 2 3 2 5 6 2 2" xfId="34205" xr:uid="{BFB8419E-8CBD-4AC3-9B33-28EDBBC74F24}"/>
    <cellStyle name="20% - Accent1 4 2 3 2 5 6 2 2 2" xfId="34206" xr:uid="{9894B504-8261-462C-A960-4A3B955AE69E}"/>
    <cellStyle name="20% - Accent1 4 2 3 2 5 6 2 3" xfId="34207" xr:uid="{86492EAF-2518-4511-B81C-CCC8CDE5E23D}"/>
    <cellStyle name="20% - Accent1 4 2 3 2 5 6 3" xfId="34208" xr:uid="{0F19FF86-3BEE-4451-90A5-D3ADEC5737A9}"/>
    <cellStyle name="20% - Accent1 4 2 3 2 5 6 3 2" xfId="34209" xr:uid="{4BC353A5-AA7C-400B-ACFF-5C33B6F5B62B}"/>
    <cellStyle name="20% - Accent1 4 2 3 2 5 6 4" xfId="34210" xr:uid="{6373A274-07AC-4C38-A7AF-9307BC0A88F5}"/>
    <cellStyle name="20% - Accent1 4 2 3 2 5 7" xfId="34211" xr:uid="{5D01EB2D-B770-4E5D-9431-FC31F2121342}"/>
    <cellStyle name="20% - Accent1 4 2 3 2 5 7 2" xfId="34212" xr:uid="{45770C6C-AB0D-4E88-9AAE-183CC9B322AE}"/>
    <cellStyle name="20% - Accent1 4 2 3 2 5 7 2 2" xfId="34213" xr:uid="{7E065D02-A1B8-4D89-B005-C3FD4AE84CAE}"/>
    <cellStyle name="20% - Accent1 4 2 3 2 5 7 3" xfId="34214" xr:uid="{2AC78544-0206-4148-A195-F81751AA6D88}"/>
    <cellStyle name="20% - Accent1 4 2 3 2 5 8" xfId="34215" xr:uid="{B2E004BA-2AF3-402B-9E9F-FFFAE311C8F6}"/>
    <cellStyle name="20% - Accent1 4 2 3 2 5 8 2" xfId="34216" xr:uid="{3DB95F43-F43E-4BC9-A70B-975F77A47581}"/>
    <cellStyle name="20% - Accent1 4 2 3 2 5 8 2 2" xfId="34217" xr:uid="{C31E12E6-0D44-4B2C-BE7F-48A3AA908BFD}"/>
    <cellStyle name="20% - Accent1 4 2 3 2 5 8 3" xfId="34218" xr:uid="{871FF20E-D2EF-4FB4-86B9-8C7665037F1F}"/>
    <cellStyle name="20% - Accent1 4 2 3 2 5 9" xfId="34219" xr:uid="{E45075F3-F40E-4448-B237-0266E2CCCAE0}"/>
    <cellStyle name="20% - Accent1 4 2 3 2 5 9 2" xfId="34220" xr:uid="{118B643A-71E0-4EA9-8C2D-A493231F981C}"/>
    <cellStyle name="20% - Accent1 4 2 3 2 6" xfId="34221" xr:uid="{7D222340-F7EF-4B7D-AF98-7142E575D3BA}"/>
    <cellStyle name="20% - Accent1 4 2 3 2 6 2" xfId="34222" xr:uid="{983B136D-3956-4081-8439-4BDF9A9A9911}"/>
    <cellStyle name="20% - Accent1 4 2 3 2 6 2 2" xfId="34223" xr:uid="{FC183A33-DBE3-43E7-9428-A893DAD3C4B8}"/>
    <cellStyle name="20% - Accent1 4 2 3 2 6 2 2 2" xfId="34224" xr:uid="{7F12CA85-2C97-46AC-96DE-BA8402362359}"/>
    <cellStyle name="20% - Accent1 4 2 3 2 6 2 2 2 2" xfId="34225" xr:uid="{7223328F-1FBF-478A-8066-B396245F5AE4}"/>
    <cellStyle name="20% - Accent1 4 2 3 2 6 2 2 3" xfId="34226" xr:uid="{2F30CBE6-D7AA-43E8-AC21-8966707AFC92}"/>
    <cellStyle name="20% - Accent1 4 2 3 2 6 2 3" xfId="34227" xr:uid="{0EB6A83E-2DF7-41A7-9B0F-A830BE622178}"/>
    <cellStyle name="20% - Accent1 4 2 3 2 6 2 3 2" xfId="34228" xr:uid="{549B4201-64E2-41DB-9B2E-860174389D98}"/>
    <cellStyle name="20% - Accent1 4 2 3 2 6 2 4" xfId="34229" xr:uid="{B6053229-2534-4B30-A785-CA867F68ECEA}"/>
    <cellStyle name="20% - Accent1 4 2 3 2 6 3" xfId="34230" xr:uid="{FBF835F8-3D9B-43F4-8BCD-ACCC740D8703}"/>
    <cellStyle name="20% - Accent1 4 2 3 2 6 3 2" xfId="34231" xr:uid="{99EB19B3-52E5-4CD3-A617-877883643042}"/>
    <cellStyle name="20% - Accent1 4 2 3 2 6 3 2 2" xfId="34232" xr:uid="{107C5A69-AC9E-4200-9E56-45A85B5E84C9}"/>
    <cellStyle name="20% - Accent1 4 2 3 2 6 3 2 2 2" xfId="34233" xr:uid="{1F58BE5B-8708-4208-809E-8C728F5E471D}"/>
    <cellStyle name="20% - Accent1 4 2 3 2 6 3 2 3" xfId="34234" xr:uid="{073B0722-FDBC-45B2-A546-EBF16A009E5A}"/>
    <cellStyle name="20% - Accent1 4 2 3 2 6 3 3" xfId="34235" xr:uid="{074D7A08-5418-4EAA-86BA-4B611280544A}"/>
    <cellStyle name="20% - Accent1 4 2 3 2 6 3 3 2" xfId="34236" xr:uid="{D399AC7A-64AC-40BF-9901-FD2BB500CCFC}"/>
    <cellStyle name="20% - Accent1 4 2 3 2 6 3 4" xfId="34237" xr:uid="{5B335074-3B19-4C17-8BE5-F0825B1A98E3}"/>
    <cellStyle name="20% - Accent1 4 2 3 2 6 4" xfId="34238" xr:uid="{3C8501BA-D1E3-4DE3-808E-ED1463227ECA}"/>
    <cellStyle name="20% - Accent1 4 2 3 2 6 4 2" xfId="34239" xr:uid="{1C367166-949E-4233-BE80-F2D110A64094}"/>
    <cellStyle name="20% - Accent1 4 2 3 2 6 4 2 2" xfId="34240" xr:uid="{EC04F7A5-A84B-40AC-8F42-41BF2D9FBEA2}"/>
    <cellStyle name="20% - Accent1 4 2 3 2 6 4 2 2 2" xfId="34241" xr:uid="{48C0992E-A64E-4BC0-9196-75DA484CAB3D}"/>
    <cellStyle name="20% - Accent1 4 2 3 2 6 4 2 3" xfId="34242" xr:uid="{45863E29-4B5D-4A0B-B071-76FEA5B4C92B}"/>
    <cellStyle name="20% - Accent1 4 2 3 2 6 4 3" xfId="34243" xr:uid="{F17D9E2D-E56B-4C20-A853-4BCA0DC71CDE}"/>
    <cellStyle name="20% - Accent1 4 2 3 2 6 4 3 2" xfId="34244" xr:uid="{DDAC12D8-5E9D-4A85-8399-FCC7CB7ABA68}"/>
    <cellStyle name="20% - Accent1 4 2 3 2 6 4 4" xfId="34245" xr:uid="{22E22162-DFFF-46F5-AAE0-02F227F895F8}"/>
    <cellStyle name="20% - Accent1 4 2 3 2 6 5" xfId="34246" xr:uid="{A0354DB7-4B08-4BA1-8FE8-7A5543724811}"/>
    <cellStyle name="20% - Accent1 4 2 3 2 6 5 2" xfId="34247" xr:uid="{55C2C9C1-F0AF-46B8-A231-71D61258C63B}"/>
    <cellStyle name="20% - Accent1 4 2 3 2 6 5 2 2" xfId="34248" xr:uid="{6F0A97D4-BFDD-4822-8973-E1D205B7D5AC}"/>
    <cellStyle name="20% - Accent1 4 2 3 2 6 5 3" xfId="34249" xr:uid="{ECB6F163-F6B8-4AB9-9E78-F239E4F866C4}"/>
    <cellStyle name="20% - Accent1 4 2 3 2 6 6" xfId="34250" xr:uid="{9B69AB9B-29EA-45AE-9681-94605129BB27}"/>
    <cellStyle name="20% - Accent1 4 2 3 2 6 6 2" xfId="34251" xr:uid="{E83B5DEE-5F22-4FF9-BFE2-011F24154EC4}"/>
    <cellStyle name="20% - Accent1 4 2 3 2 6 6 2 2" xfId="34252" xr:uid="{BF43142E-67E3-4158-98E1-CE81F6F1256E}"/>
    <cellStyle name="20% - Accent1 4 2 3 2 6 6 3" xfId="34253" xr:uid="{BEF11508-0704-4642-B0F4-BD55C92205BE}"/>
    <cellStyle name="20% - Accent1 4 2 3 2 6 7" xfId="34254" xr:uid="{14820B08-EACF-4D3E-B7EC-28B77DA201E6}"/>
    <cellStyle name="20% - Accent1 4 2 3 2 6 7 2" xfId="34255" xr:uid="{B023FFC1-6567-4D51-AC3B-2AE5CD0B8D3E}"/>
    <cellStyle name="20% - Accent1 4 2 3 2 6 8" xfId="34256" xr:uid="{77E85E16-BB1B-49ED-9E66-0944825A518D}"/>
    <cellStyle name="20% - Accent1 4 2 3 2 6 8 2" xfId="34257" xr:uid="{5F23B5B7-72EE-4ACC-A362-0F14F2F7E12A}"/>
    <cellStyle name="20% - Accent1 4 2 3 2 6 9" xfId="34258" xr:uid="{083C2527-C617-4744-8B01-CE041F4F3FC0}"/>
    <cellStyle name="20% - Accent1 4 2 3 2 7" xfId="34259" xr:uid="{59D52E03-6CA0-44CA-BB5A-FB9B05CE5F5A}"/>
    <cellStyle name="20% - Accent1 4 2 3 2 7 2" xfId="34260" xr:uid="{BAA155C4-AF82-4CC6-9484-A237119F171E}"/>
    <cellStyle name="20% - Accent1 4 2 3 2 7 2 2" xfId="34261" xr:uid="{B470798D-03A0-4819-9E59-F2639612BDB3}"/>
    <cellStyle name="20% - Accent1 4 2 3 2 7 2 2 2" xfId="34262" xr:uid="{54CD1946-35B7-43D2-808A-07DBED9D306A}"/>
    <cellStyle name="20% - Accent1 4 2 3 2 7 2 2 2 2" xfId="34263" xr:uid="{F9F51312-E3FC-4EFB-A778-C4946DB6D630}"/>
    <cellStyle name="20% - Accent1 4 2 3 2 7 2 2 3" xfId="34264" xr:uid="{7F8FA2A4-C9E1-45F2-A693-9F0353BD0201}"/>
    <cellStyle name="20% - Accent1 4 2 3 2 7 2 3" xfId="34265" xr:uid="{EB838E99-F3CB-4064-8C26-A6974B0971E7}"/>
    <cellStyle name="20% - Accent1 4 2 3 2 7 2 3 2" xfId="34266" xr:uid="{A916428D-14CB-4DD8-BC2A-A03BCB802C26}"/>
    <cellStyle name="20% - Accent1 4 2 3 2 7 2 4" xfId="34267" xr:uid="{4A43AF8B-7820-4CD7-AD47-D294F4EB579B}"/>
    <cellStyle name="20% - Accent1 4 2 3 2 7 3" xfId="34268" xr:uid="{6B7BBE65-6793-4588-9BD5-F1FE26F60671}"/>
    <cellStyle name="20% - Accent1 4 2 3 2 7 3 2" xfId="34269" xr:uid="{DAE2E94A-8CA2-48DA-AC65-E8C7D14516CB}"/>
    <cellStyle name="20% - Accent1 4 2 3 2 7 3 2 2" xfId="34270" xr:uid="{39D13CE5-FD7C-4D4D-85F5-76E479AF1168}"/>
    <cellStyle name="20% - Accent1 4 2 3 2 7 3 2 2 2" xfId="34271" xr:uid="{B5CE9362-6005-48E8-8B92-AE5F36B9010C}"/>
    <cellStyle name="20% - Accent1 4 2 3 2 7 3 2 3" xfId="34272" xr:uid="{389ED88E-0E3E-4F1D-ACC4-E4725197DCE7}"/>
    <cellStyle name="20% - Accent1 4 2 3 2 7 3 3" xfId="34273" xr:uid="{B58F2895-275B-4735-8769-3ECC9B69B052}"/>
    <cellStyle name="20% - Accent1 4 2 3 2 7 3 3 2" xfId="34274" xr:uid="{FE714228-BE0C-4285-9A4F-D4DBA089552C}"/>
    <cellStyle name="20% - Accent1 4 2 3 2 7 3 4" xfId="34275" xr:uid="{F02BD5E1-09E0-4A2A-8AF3-CA1C6C9EB186}"/>
    <cellStyle name="20% - Accent1 4 2 3 2 7 4" xfId="34276" xr:uid="{1F9C3D6E-567C-43F5-A67F-062DB0DDC836}"/>
    <cellStyle name="20% - Accent1 4 2 3 2 7 4 2" xfId="34277" xr:uid="{BF678BF1-6F1C-4637-AB7F-11D262BCC7DC}"/>
    <cellStyle name="20% - Accent1 4 2 3 2 7 4 2 2" xfId="34278" xr:uid="{A0837AB1-ED69-45FC-AE36-828AC1CDA9EF}"/>
    <cellStyle name="20% - Accent1 4 2 3 2 7 4 2 2 2" xfId="34279" xr:uid="{97038389-FF89-48AF-A82B-2F672F0811B1}"/>
    <cellStyle name="20% - Accent1 4 2 3 2 7 4 2 3" xfId="34280" xr:uid="{CCDA59E9-1FA9-4B49-A52D-B9D1A770B97B}"/>
    <cellStyle name="20% - Accent1 4 2 3 2 7 4 3" xfId="34281" xr:uid="{12308A60-01B9-4D81-92DF-F0768B6F3419}"/>
    <cellStyle name="20% - Accent1 4 2 3 2 7 4 3 2" xfId="34282" xr:uid="{296B92A9-FF7C-4C0F-939F-830E96A21A0B}"/>
    <cellStyle name="20% - Accent1 4 2 3 2 7 4 4" xfId="34283" xr:uid="{9D79F541-B1B0-4C68-8207-870AF85CD7BF}"/>
    <cellStyle name="20% - Accent1 4 2 3 2 7 5" xfId="34284" xr:uid="{67BA615B-1A26-4826-8163-756B0AD4D2CB}"/>
    <cellStyle name="20% - Accent1 4 2 3 2 7 5 2" xfId="34285" xr:uid="{41CECEDF-A610-4D1E-AE1C-91839C042F96}"/>
    <cellStyle name="20% - Accent1 4 2 3 2 7 5 2 2" xfId="34286" xr:uid="{86B179AE-E32B-4BD4-9DB3-397B6F2245F7}"/>
    <cellStyle name="20% - Accent1 4 2 3 2 7 5 3" xfId="34287" xr:uid="{DC8CF408-2A29-4B24-81F9-1DE3F90F027F}"/>
    <cellStyle name="20% - Accent1 4 2 3 2 7 6" xfId="34288" xr:uid="{F48479A5-F9B2-453D-AFB8-35B7ECC6A25F}"/>
    <cellStyle name="20% - Accent1 4 2 3 2 7 6 2" xfId="34289" xr:uid="{BC78B985-F515-4B89-8E6F-69E31F6EA227}"/>
    <cellStyle name="20% - Accent1 4 2 3 2 7 6 2 2" xfId="34290" xr:uid="{E21C49F0-CFFE-4D32-8546-FA32FCC46EB9}"/>
    <cellStyle name="20% - Accent1 4 2 3 2 7 6 3" xfId="34291" xr:uid="{BEE948F3-D469-46A3-82CF-C7233558D00D}"/>
    <cellStyle name="20% - Accent1 4 2 3 2 7 7" xfId="34292" xr:uid="{A46839D8-A5BD-4140-AD64-565FC0135468}"/>
    <cellStyle name="20% - Accent1 4 2 3 2 7 7 2" xfId="34293" xr:uid="{F83B7D03-63E5-4BAA-A836-F4C7DBEE2D12}"/>
    <cellStyle name="20% - Accent1 4 2 3 2 7 8" xfId="34294" xr:uid="{02DEB9BD-C334-439A-AAEF-A44C2CBF6084}"/>
    <cellStyle name="20% - Accent1 4 2 3 2 7 8 2" xfId="34295" xr:uid="{C6E85A97-24A6-4726-9A7F-EB5E89EB6092}"/>
    <cellStyle name="20% - Accent1 4 2 3 2 7 9" xfId="34296" xr:uid="{8DAC47AE-E370-41E3-A6A2-0F4C7FDDC603}"/>
    <cellStyle name="20% - Accent1 4 2 3 2 8" xfId="34297" xr:uid="{AF562750-CE31-49B2-8CCC-EB23732C0671}"/>
    <cellStyle name="20% - Accent1 4 2 3 2 8 2" xfId="34298" xr:uid="{BDAC8610-DBCD-43D5-BEA1-C3FDC9D1E267}"/>
    <cellStyle name="20% - Accent1 4 2 3 2 8 2 2" xfId="34299" xr:uid="{DA261D1D-6A87-4610-9094-036D6B81D5C4}"/>
    <cellStyle name="20% - Accent1 4 2 3 2 8 2 2 2" xfId="34300" xr:uid="{790CD79C-78EB-4BBA-B151-9BC56B568F8A}"/>
    <cellStyle name="20% - Accent1 4 2 3 2 8 2 3" xfId="34301" xr:uid="{D78287C6-DE31-43F0-BFDC-285BF5B82290}"/>
    <cellStyle name="20% - Accent1 4 2 3 2 8 3" xfId="34302" xr:uid="{492BE0A3-E45E-4DD9-9C91-629AC11D1038}"/>
    <cellStyle name="20% - Accent1 4 2 3 2 8 3 2" xfId="34303" xr:uid="{37EB8A78-065B-4A83-84D0-6778B824950C}"/>
    <cellStyle name="20% - Accent1 4 2 3 2 8 4" xfId="34304" xr:uid="{E2378CBD-4E86-4E97-A7B3-1C51574BD867}"/>
    <cellStyle name="20% - Accent1 4 2 3 2 9" xfId="34305" xr:uid="{4225831C-7DBC-48B5-B5CB-93EFEDE3DA71}"/>
    <cellStyle name="20% - Accent1 4 2 3 2 9 2" xfId="34306" xr:uid="{84F472BA-C56A-4789-850F-4B33DE325388}"/>
    <cellStyle name="20% - Accent1 4 2 3 2 9 2 2" xfId="34307" xr:uid="{29A259B3-955B-48EA-A01B-720C249B0B66}"/>
    <cellStyle name="20% - Accent1 4 2 3 2 9 2 2 2" xfId="34308" xr:uid="{272CEDB8-44E9-456C-AC4A-E1451EFB1BBF}"/>
    <cellStyle name="20% - Accent1 4 2 3 2 9 2 3" xfId="34309" xr:uid="{4968D142-6123-4CD3-BDD5-56B313A75D59}"/>
    <cellStyle name="20% - Accent1 4 2 3 2 9 3" xfId="34310" xr:uid="{69F48629-3093-450D-9013-D82C2E32B018}"/>
    <cellStyle name="20% - Accent1 4 2 3 2 9 3 2" xfId="34311" xr:uid="{0350A4DE-AAC2-4480-B4F1-A6581BFE56D8}"/>
    <cellStyle name="20% - Accent1 4 2 3 2 9 4" xfId="34312" xr:uid="{7B7CDF2C-8345-4579-BA72-2041680C4B3A}"/>
    <cellStyle name="20% - Accent1 4 2 3 3" xfId="34313" xr:uid="{4944FB13-BBA1-43DA-A428-8113B96520F7}"/>
    <cellStyle name="20% - Accent1 4 2 3 3 10" xfId="34314" xr:uid="{737C0C68-6C32-4202-844E-9D153E3E15E9}"/>
    <cellStyle name="20% - Accent1 4 2 3 3 10 2" xfId="34315" xr:uid="{F4AD020C-D45D-4E08-8FF3-9AB5A425EC37}"/>
    <cellStyle name="20% - Accent1 4 2 3 3 10 2 2" xfId="34316" xr:uid="{40ACD3D1-9B8B-465F-8288-99C8AB83AF5D}"/>
    <cellStyle name="20% - Accent1 4 2 3 3 10 3" xfId="34317" xr:uid="{4D99E79D-A71C-4153-A271-30631711A5EB}"/>
    <cellStyle name="20% - Accent1 4 2 3 3 11" xfId="34318" xr:uid="{4B1BE22E-0804-4AA1-BAE4-618746CB3D40}"/>
    <cellStyle name="20% - Accent1 4 2 3 3 11 2" xfId="34319" xr:uid="{55AABCE3-4F03-40D1-A2B2-EE5424F49A5A}"/>
    <cellStyle name="20% - Accent1 4 2 3 3 11 2 2" xfId="34320" xr:uid="{4A09FE2E-DE64-4392-B5F0-6F33DFEEE8D0}"/>
    <cellStyle name="20% - Accent1 4 2 3 3 11 3" xfId="34321" xr:uid="{1BB4C674-E40A-4C9A-921E-9E3D28F31B41}"/>
    <cellStyle name="20% - Accent1 4 2 3 3 12" xfId="34322" xr:uid="{838675D6-2687-4DA9-97D2-45E4405FF9AA}"/>
    <cellStyle name="20% - Accent1 4 2 3 3 12 2" xfId="34323" xr:uid="{688CD8CB-9DC5-486A-95D3-B70C9959BC54}"/>
    <cellStyle name="20% - Accent1 4 2 3 3 13" xfId="34324" xr:uid="{C4723449-16D0-40CB-BA78-B558812E4DB9}"/>
    <cellStyle name="20% - Accent1 4 2 3 3 13 2" xfId="34325" xr:uid="{663FC2BC-ABBE-41C9-8F7A-32B5EE76244F}"/>
    <cellStyle name="20% - Accent1 4 2 3 3 14" xfId="34326" xr:uid="{2E3CE427-CAAC-43D2-99B0-9462144D087A}"/>
    <cellStyle name="20% - Accent1 4 2 3 3 2" xfId="34327" xr:uid="{17BF7180-812B-4495-B716-C0F68B3AE630}"/>
    <cellStyle name="20% - Accent1 4 2 3 3 2 10" xfId="34328" xr:uid="{01B59B0C-4666-4BD8-8AED-79A1CFF0B795}"/>
    <cellStyle name="20% - Accent1 4 2 3 3 2 10 2" xfId="34329" xr:uid="{81EA9C74-E26B-44FD-9C01-44A2609FBEAA}"/>
    <cellStyle name="20% - Accent1 4 2 3 3 2 11" xfId="34330" xr:uid="{1FA293DB-CEDE-409B-A76C-DAC9F34F6580}"/>
    <cellStyle name="20% - Accent1 4 2 3 3 2 2" xfId="34331" xr:uid="{4666A7E8-3092-437C-BD69-E80FE411D103}"/>
    <cellStyle name="20% - Accent1 4 2 3 3 2 2 2" xfId="34332" xr:uid="{9D9BBCF1-47F0-48B8-923E-BF4EF9749822}"/>
    <cellStyle name="20% - Accent1 4 2 3 3 2 2 2 2" xfId="34333" xr:uid="{B86935B1-32AB-4D2D-B3CE-913A96C2FE55}"/>
    <cellStyle name="20% - Accent1 4 2 3 3 2 2 2 2 2" xfId="34334" xr:uid="{DE5A4EFA-85A4-4C86-A602-7A6E144837DB}"/>
    <cellStyle name="20% - Accent1 4 2 3 3 2 2 2 2 2 2" xfId="34335" xr:uid="{CBAFE821-44DB-44E5-8AF0-E23055BEADD3}"/>
    <cellStyle name="20% - Accent1 4 2 3 3 2 2 2 2 3" xfId="34336" xr:uid="{463DC4B5-6A57-405D-9CC1-D13CBA7CB13C}"/>
    <cellStyle name="20% - Accent1 4 2 3 3 2 2 2 3" xfId="34337" xr:uid="{1B6F648F-73F9-4D12-835E-5EEA43E34E67}"/>
    <cellStyle name="20% - Accent1 4 2 3 3 2 2 2 3 2" xfId="34338" xr:uid="{087DB9B4-FAD9-48AE-A35F-3601B5C2F5D4}"/>
    <cellStyle name="20% - Accent1 4 2 3 3 2 2 2 4" xfId="34339" xr:uid="{1934DC63-2786-4AF7-B286-E3F990868CCF}"/>
    <cellStyle name="20% - Accent1 4 2 3 3 2 2 3" xfId="34340" xr:uid="{CE167BD4-F075-4BEC-93C0-66E51CA23A85}"/>
    <cellStyle name="20% - Accent1 4 2 3 3 2 2 3 2" xfId="34341" xr:uid="{1DAF0566-A364-43DB-A09B-0C18CF061E4B}"/>
    <cellStyle name="20% - Accent1 4 2 3 3 2 2 3 2 2" xfId="34342" xr:uid="{ACA1F20A-1715-4825-8DC2-0B8ABBAD75E7}"/>
    <cellStyle name="20% - Accent1 4 2 3 3 2 2 3 2 2 2" xfId="34343" xr:uid="{536FA3FF-CB0D-4109-A666-2BD7388F7314}"/>
    <cellStyle name="20% - Accent1 4 2 3 3 2 2 3 2 3" xfId="34344" xr:uid="{8896A654-691E-4045-B025-3B0CA39955D8}"/>
    <cellStyle name="20% - Accent1 4 2 3 3 2 2 3 3" xfId="34345" xr:uid="{9D9DA00E-2A8F-4E9C-A81E-C838530D9730}"/>
    <cellStyle name="20% - Accent1 4 2 3 3 2 2 3 3 2" xfId="34346" xr:uid="{9C227D8B-280D-494F-A8FD-26E3DDF7DB4C}"/>
    <cellStyle name="20% - Accent1 4 2 3 3 2 2 3 4" xfId="34347" xr:uid="{0C09C97A-504F-4EEB-A760-76C30BEF3543}"/>
    <cellStyle name="20% - Accent1 4 2 3 3 2 2 4" xfId="34348" xr:uid="{1E9A251A-1463-467B-9140-229614400BA1}"/>
    <cellStyle name="20% - Accent1 4 2 3 3 2 2 4 2" xfId="34349" xr:uid="{C9CDDFF1-D4FD-468A-8212-8D1A8DA0AF80}"/>
    <cellStyle name="20% - Accent1 4 2 3 3 2 2 4 2 2" xfId="34350" xr:uid="{014F6D45-0E7A-47D9-A222-C97A68B1151F}"/>
    <cellStyle name="20% - Accent1 4 2 3 3 2 2 4 2 2 2" xfId="34351" xr:uid="{DB4381E0-411F-4745-8D18-E2064E87AEC9}"/>
    <cellStyle name="20% - Accent1 4 2 3 3 2 2 4 2 3" xfId="34352" xr:uid="{F953C8F2-F406-4358-B275-6E3C0D20653E}"/>
    <cellStyle name="20% - Accent1 4 2 3 3 2 2 4 3" xfId="34353" xr:uid="{36EF9C9D-14AE-4E5C-89EC-0238F2FBC1A5}"/>
    <cellStyle name="20% - Accent1 4 2 3 3 2 2 4 3 2" xfId="34354" xr:uid="{3DF05B6F-7B7A-4472-8E94-DABE4ACA643C}"/>
    <cellStyle name="20% - Accent1 4 2 3 3 2 2 4 4" xfId="34355" xr:uid="{32E67ABF-913C-4B62-BA4F-812C21184C52}"/>
    <cellStyle name="20% - Accent1 4 2 3 3 2 2 5" xfId="34356" xr:uid="{F375DEC8-A7E0-40B2-BC77-4ADC356223BC}"/>
    <cellStyle name="20% - Accent1 4 2 3 3 2 2 5 2" xfId="34357" xr:uid="{7838ED9B-7A45-48CB-948D-34A78B19ADEE}"/>
    <cellStyle name="20% - Accent1 4 2 3 3 2 2 5 2 2" xfId="34358" xr:uid="{795D9BD6-A6D2-4040-879B-A192F4E96A23}"/>
    <cellStyle name="20% - Accent1 4 2 3 3 2 2 5 3" xfId="34359" xr:uid="{09733C6B-123A-4CBF-B6CA-594C70E68798}"/>
    <cellStyle name="20% - Accent1 4 2 3 3 2 2 6" xfId="34360" xr:uid="{289DF30D-4B84-4C42-8815-32DCA3321494}"/>
    <cellStyle name="20% - Accent1 4 2 3 3 2 2 6 2" xfId="34361" xr:uid="{838BD944-D8E6-4C59-888B-703C274DD604}"/>
    <cellStyle name="20% - Accent1 4 2 3 3 2 2 6 2 2" xfId="34362" xr:uid="{64673BCB-B3C5-4851-9B94-C691A602CD08}"/>
    <cellStyle name="20% - Accent1 4 2 3 3 2 2 6 3" xfId="34363" xr:uid="{D7E85F17-2AFF-41C8-9B38-7F74BC3CE5A6}"/>
    <cellStyle name="20% - Accent1 4 2 3 3 2 2 7" xfId="34364" xr:uid="{F2FB9C62-4170-45A5-B90F-73919A6D3559}"/>
    <cellStyle name="20% - Accent1 4 2 3 3 2 2 7 2" xfId="34365" xr:uid="{6A1EE108-EFD8-4872-B35C-993BF925F66E}"/>
    <cellStyle name="20% - Accent1 4 2 3 3 2 2 8" xfId="34366" xr:uid="{3E4EA8F2-7B96-44D2-939D-83C95EE3F566}"/>
    <cellStyle name="20% - Accent1 4 2 3 3 2 2 8 2" xfId="34367" xr:uid="{10B2C246-CBE7-4649-8DE3-BD29B886F883}"/>
    <cellStyle name="20% - Accent1 4 2 3 3 2 2 9" xfId="34368" xr:uid="{E746F883-EB88-4949-985D-74FE7CAC3ED2}"/>
    <cellStyle name="20% - Accent1 4 2 3 3 2 3" xfId="34369" xr:uid="{BF0002F4-476E-4F03-A7C0-F8E7125FBC18}"/>
    <cellStyle name="20% - Accent1 4 2 3 3 2 3 2" xfId="34370" xr:uid="{7834E13C-E756-4B8B-9B73-ACFE88020313}"/>
    <cellStyle name="20% - Accent1 4 2 3 3 2 3 2 2" xfId="34371" xr:uid="{CEBEB4C9-FBF7-4AE7-A696-9314FEA7CF91}"/>
    <cellStyle name="20% - Accent1 4 2 3 3 2 3 2 2 2" xfId="34372" xr:uid="{856F0369-49B1-400D-9539-C37271AF2174}"/>
    <cellStyle name="20% - Accent1 4 2 3 3 2 3 2 2 2 2" xfId="34373" xr:uid="{FFE90409-C4CF-4B73-92A6-8E04048E6349}"/>
    <cellStyle name="20% - Accent1 4 2 3 3 2 3 2 2 3" xfId="34374" xr:uid="{FD2EBFF1-BB50-4AA0-8A66-49E936D33399}"/>
    <cellStyle name="20% - Accent1 4 2 3 3 2 3 2 3" xfId="34375" xr:uid="{FF65F129-377D-4561-8532-5D1A348DC68B}"/>
    <cellStyle name="20% - Accent1 4 2 3 3 2 3 2 3 2" xfId="34376" xr:uid="{DE32E73B-9136-4232-9D9D-3AB6797C7267}"/>
    <cellStyle name="20% - Accent1 4 2 3 3 2 3 2 4" xfId="34377" xr:uid="{82AD458A-E2EC-426F-87D4-FF0EF5508A03}"/>
    <cellStyle name="20% - Accent1 4 2 3 3 2 3 3" xfId="34378" xr:uid="{0F1029C4-4204-4114-8C77-E0DFB3E9C34C}"/>
    <cellStyle name="20% - Accent1 4 2 3 3 2 3 3 2" xfId="34379" xr:uid="{314843C3-B60A-4683-9DC5-43256F21A110}"/>
    <cellStyle name="20% - Accent1 4 2 3 3 2 3 3 2 2" xfId="34380" xr:uid="{968F5249-6F83-4EDB-9461-B1E8B7EF21C1}"/>
    <cellStyle name="20% - Accent1 4 2 3 3 2 3 3 2 2 2" xfId="34381" xr:uid="{A87EBE66-61C9-49D7-B86D-5315DDAD074B}"/>
    <cellStyle name="20% - Accent1 4 2 3 3 2 3 3 2 3" xfId="34382" xr:uid="{989DFBD3-092C-4BE5-BEF0-DFA1458932D5}"/>
    <cellStyle name="20% - Accent1 4 2 3 3 2 3 3 3" xfId="34383" xr:uid="{44C42DC6-1502-4F96-85F1-4A6B4510A9BC}"/>
    <cellStyle name="20% - Accent1 4 2 3 3 2 3 3 3 2" xfId="34384" xr:uid="{5315F113-8DBC-44F7-B606-96D8CAC7BC04}"/>
    <cellStyle name="20% - Accent1 4 2 3 3 2 3 3 4" xfId="34385" xr:uid="{BD8BBA73-138A-4E01-9411-D72BD08C5101}"/>
    <cellStyle name="20% - Accent1 4 2 3 3 2 3 4" xfId="34386" xr:uid="{2931E893-970C-45B1-AB8E-4BD4FBB7FF35}"/>
    <cellStyle name="20% - Accent1 4 2 3 3 2 3 4 2" xfId="34387" xr:uid="{38F922BB-8C9A-4C7D-9C1C-BA83564D2881}"/>
    <cellStyle name="20% - Accent1 4 2 3 3 2 3 4 2 2" xfId="34388" xr:uid="{C6A9C893-6307-4942-9D24-28FD7501DC7E}"/>
    <cellStyle name="20% - Accent1 4 2 3 3 2 3 4 2 2 2" xfId="34389" xr:uid="{723705F6-1407-4ECC-B386-B0F22DFADCF6}"/>
    <cellStyle name="20% - Accent1 4 2 3 3 2 3 4 2 3" xfId="34390" xr:uid="{69DDFF29-ADFC-4204-A4B0-DFFCD6EA73BE}"/>
    <cellStyle name="20% - Accent1 4 2 3 3 2 3 4 3" xfId="34391" xr:uid="{482ECB72-53F8-4E53-B5A2-577E61A978D5}"/>
    <cellStyle name="20% - Accent1 4 2 3 3 2 3 4 3 2" xfId="34392" xr:uid="{AC9DCFB1-8E36-48C7-BA5F-2BCC19930B14}"/>
    <cellStyle name="20% - Accent1 4 2 3 3 2 3 4 4" xfId="34393" xr:uid="{58FE27A2-0200-4882-9EDB-F50050E42DC9}"/>
    <cellStyle name="20% - Accent1 4 2 3 3 2 3 5" xfId="34394" xr:uid="{FD547CC3-4F96-4CC6-B13B-D7AFFED731A5}"/>
    <cellStyle name="20% - Accent1 4 2 3 3 2 3 5 2" xfId="34395" xr:uid="{B988CAEB-3B6B-4C91-B2F1-65F1BC4D7172}"/>
    <cellStyle name="20% - Accent1 4 2 3 3 2 3 5 2 2" xfId="34396" xr:uid="{854776AD-C479-488D-8F4A-048CA43E5B59}"/>
    <cellStyle name="20% - Accent1 4 2 3 3 2 3 5 3" xfId="34397" xr:uid="{99B35B16-4B82-4371-8511-97F9CA7DDF9D}"/>
    <cellStyle name="20% - Accent1 4 2 3 3 2 3 6" xfId="34398" xr:uid="{3A920026-9CE3-4B36-888C-C5E4D31F9CC4}"/>
    <cellStyle name="20% - Accent1 4 2 3 3 2 3 6 2" xfId="34399" xr:uid="{A3190842-7451-4BD3-8C65-FFEF51338FC6}"/>
    <cellStyle name="20% - Accent1 4 2 3 3 2 3 6 2 2" xfId="34400" xr:uid="{DB64DE8F-19E0-40BC-A33D-43410E532D09}"/>
    <cellStyle name="20% - Accent1 4 2 3 3 2 3 6 3" xfId="34401" xr:uid="{EE969149-53EE-42DB-BE2C-713B9C0FFF0B}"/>
    <cellStyle name="20% - Accent1 4 2 3 3 2 3 7" xfId="34402" xr:uid="{B8F53A41-9539-403B-A0DA-65FBB81FDCFC}"/>
    <cellStyle name="20% - Accent1 4 2 3 3 2 3 7 2" xfId="34403" xr:uid="{48C769A9-03BB-4073-A776-5E47C1FDAE33}"/>
    <cellStyle name="20% - Accent1 4 2 3 3 2 3 8" xfId="34404" xr:uid="{3D8766B2-350B-4572-8B37-A4369DC87D4C}"/>
    <cellStyle name="20% - Accent1 4 2 3 3 2 3 8 2" xfId="34405" xr:uid="{8C586B61-FD46-4145-9C87-625AC6D757B4}"/>
    <cellStyle name="20% - Accent1 4 2 3 3 2 3 9" xfId="34406" xr:uid="{AF28193F-ED84-414D-B964-FBACBC8DE03F}"/>
    <cellStyle name="20% - Accent1 4 2 3 3 2 4" xfId="34407" xr:uid="{1A7A3F9A-EBC6-4891-B475-3AE8696522F8}"/>
    <cellStyle name="20% - Accent1 4 2 3 3 2 4 2" xfId="34408" xr:uid="{1F3B5B01-D28A-4BBF-972E-18207F6BE840}"/>
    <cellStyle name="20% - Accent1 4 2 3 3 2 4 2 2" xfId="34409" xr:uid="{B4903879-6C8E-490C-8CB5-B710BBA8782F}"/>
    <cellStyle name="20% - Accent1 4 2 3 3 2 4 2 2 2" xfId="34410" xr:uid="{FCD99B81-C18B-4386-B60B-F4E47A0E6848}"/>
    <cellStyle name="20% - Accent1 4 2 3 3 2 4 2 3" xfId="34411" xr:uid="{D05AD7D2-1AC7-499E-B8FA-F7C6978CB2A7}"/>
    <cellStyle name="20% - Accent1 4 2 3 3 2 4 3" xfId="34412" xr:uid="{FEA5B197-0E6E-4FD8-9896-7549FE19D022}"/>
    <cellStyle name="20% - Accent1 4 2 3 3 2 4 3 2" xfId="34413" xr:uid="{85B210B7-2591-4A08-997D-F321FA8E6D94}"/>
    <cellStyle name="20% - Accent1 4 2 3 3 2 4 4" xfId="34414" xr:uid="{A0F86186-3FDF-4A7D-84FB-A5BE13DF4C1E}"/>
    <cellStyle name="20% - Accent1 4 2 3 3 2 5" xfId="34415" xr:uid="{AB2FE40E-9B8B-4690-9B8D-C402B8BEBA1F}"/>
    <cellStyle name="20% - Accent1 4 2 3 3 2 5 2" xfId="34416" xr:uid="{F07C29D2-FB14-414F-924B-3542A68ADEBA}"/>
    <cellStyle name="20% - Accent1 4 2 3 3 2 5 2 2" xfId="34417" xr:uid="{74EC7054-7E43-4BDB-992D-08BD3778466E}"/>
    <cellStyle name="20% - Accent1 4 2 3 3 2 5 2 2 2" xfId="34418" xr:uid="{CD8C37B7-C01E-4ED8-9028-221623E18B71}"/>
    <cellStyle name="20% - Accent1 4 2 3 3 2 5 2 3" xfId="34419" xr:uid="{4E904224-43AC-42CA-9A86-B3673CF09293}"/>
    <cellStyle name="20% - Accent1 4 2 3 3 2 5 3" xfId="34420" xr:uid="{CC9A4008-0187-4070-A07A-DD2C2FC9EE10}"/>
    <cellStyle name="20% - Accent1 4 2 3 3 2 5 3 2" xfId="34421" xr:uid="{4A078FEC-C803-483A-8B4A-574F1E9A5408}"/>
    <cellStyle name="20% - Accent1 4 2 3 3 2 5 4" xfId="34422" xr:uid="{5254D454-4BF7-4984-9EE4-9CA7A616894A}"/>
    <cellStyle name="20% - Accent1 4 2 3 3 2 6" xfId="34423" xr:uid="{4084F894-593E-4F36-B95C-60A78D47B5A0}"/>
    <cellStyle name="20% - Accent1 4 2 3 3 2 6 2" xfId="34424" xr:uid="{A1AEF087-9499-4224-B4E7-71CD92C8783C}"/>
    <cellStyle name="20% - Accent1 4 2 3 3 2 6 2 2" xfId="34425" xr:uid="{08B21FFD-07B9-4739-92D2-0295ECD837DD}"/>
    <cellStyle name="20% - Accent1 4 2 3 3 2 6 2 2 2" xfId="34426" xr:uid="{5BE277B9-CDCA-47D9-84AF-38DE753514AE}"/>
    <cellStyle name="20% - Accent1 4 2 3 3 2 6 2 3" xfId="34427" xr:uid="{E2A0D93C-5F82-4EE9-9791-7B3926D28DAC}"/>
    <cellStyle name="20% - Accent1 4 2 3 3 2 6 3" xfId="34428" xr:uid="{C2EB8773-51E9-4078-A791-6FF267F66415}"/>
    <cellStyle name="20% - Accent1 4 2 3 3 2 6 3 2" xfId="34429" xr:uid="{48F5DDCC-9168-40BC-9B9A-8147E88020CE}"/>
    <cellStyle name="20% - Accent1 4 2 3 3 2 6 4" xfId="34430" xr:uid="{194BDD6F-F69A-4A41-A49A-FE88346CB5A5}"/>
    <cellStyle name="20% - Accent1 4 2 3 3 2 7" xfId="34431" xr:uid="{E119FEFF-1DD0-46B9-8AC0-9A069B24DE3F}"/>
    <cellStyle name="20% - Accent1 4 2 3 3 2 7 2" xfId="34432" xr:uid="{9E0FCA86-7F0F-443A-9581-F145779790AC}"/>
    <cellStyle name="20% - Accent1 4 2 3 3 2 7 2 2" xfId="34433" xr:uid="{5A9966D9-E794-4DA2-A3CC-08E9BAA93B89}"/>
    <cellStyle name="20% - Accent1 4 2 3 3 2 7 3" xfId="34434" xr:uid="{261F58D0-E511-4E4A-85ED-0D9A189C5E13}"/>
    <cellStyle name="20% - Accent1 4 2 3 3 2 8" xfId="34435" xr:uid="{EB1B8EC6-53A4-4F8A-B5A0-DCDA18ACC968}"/>
    <cellStyle name="20% - Accent1 4 2 3 3 2 8 2" xfId="34436" xr:uid="{70A171F6-3DCA-4C82-BEFE-4A154D8EB395}"/>
    <cellStyle name="20% - Accent1 4 2 3 3 2 8 2 2" xfId="34437" xr:uid="{095E533A-AA56-491A-9197-5403B426232D}"/>
    <cellStyle name="20% - Accent1 4 2 3 3 2 8 3" xfId="34438" xr:uid="{894864DA-5C77-4572-8023-A9BAB96E672E}"/>
    <cellStyle name="20% - Accent1 4 2 3 3 2 9" xfId="34439" xr:uid="{AE0DDC84-0DEA-4970-94E4-3B62453E751F}"/>
    <cellStyle name="20% - Accent1 4 2 3 3 2 9 2" xfId="34440" xr:uid="{FA40B6D1-91D6-4056-9572-E04BE0D6905D}"/>
    <cellStyle name="20% - Accent1 4 2 3 3 3" xfId="34441" xr:uid="{88E7562C-8076-4FB6-8E31-7DDEE68901B7}"/>
    <cellStyle name="20% - Accent1 4 2 3 3 3 10" xfId="34442" xr:uid="{80B138F2-4EA5-4DEE-946D-3E50945BD5F4}"/>
    <cellStyle name="20% - Accent1 4 2 3 3 3 10 2" xfId="34443" xr:uid="{8EF2125E-8F0D-43AF-A033-78A4B665DE18}"/>
    <cellStyle name="20% - Accent1 4 2 3 3 3 11" xfId="34444" xr:uid="{47668953-26D9-4766-B293-C199219FE2D9}"/>
    <cellStyle name="20% - Accent1 4 2 3 3 3 2" xfId="34445" xr:uid="{796C2C4F-83E9-4D4C-8E63-9C74D3D5610D}"/>
    <cellStyle name="20% - Accent1 4 2 3 3 3 2 2" xfId="34446" xr:uid="{70AB851C-059E-4213-A4FB-E3E64A00517C}"/>
    <cellStyle name="20% - Accent1 4 2 3 3 3 2 2 2" xfId="34447" xr:uid="{91DD2248-12C9-4E39-BF98-9FE2B732C1A7}"/>
    <cellStyle name="20% - Accent1 4 2 3 3 3 2 2 2 2" xfId="34448" xr:uid="{6ABFCDD0-FF0E-45DA-9282-7BBD6EF4A7E6}"/>
    <cellStyle name="20% - Accent1 4 2 3 3 3 2 2 2 2 2" xfId="34449" xr:uid="{197FC5A8-304E-4AFB-A942-321E37608D29}"/>
    <cellStyle name="20% - Accent1 4 2 3 3 3 2 2 2 3" xfId="34450" xr:uid="{A813250C-C834-40C2-BFE3-018DAB0AA01C}"/>
    <cellStyle name="20% - Accent1 4 2 3 3 3 2 2 3" xfId="34451" xr:uid="{D8B7D5C8-380D-4C99-9A13-A86D6CF422A1}"/>
    <cellStyle name="20% - Accent1 4 2 3 3 3 2 2 3 2" xfId="34452" xr:uid="{379FFC45-9EC0-477D-A6F6-C9C16083251E}"/>
    <cellStyle name="20% - Accent1 4 2 3 3 3 2 2 4" xfId="34453" xr:uid="{16766F69-22E3-487F-A625-79890A2598B9}"/>
    <cellStyle name="20% - Accent1 4 2 3 3 3 2 3" xfId="34454" xr:uid="{F7715943-8B13-4306-9029-C6695BC01473}"/>
    <cellStyle name="20% - Accent1 4 2 3 3 3 2 3 2" xfId="34455" xr:uid="{F462510B-B327-4B24-8CDE-5934B5F8F754}"/>
    <cellStyle name="20% - Accent1 4 2 3 3 3 2 3 2 2" xfId="34456" xr:uid="{94338856-1C85-44A8-8E6B-6B61344251A5}"/>
    <cellStyle name="20% - Accent1 4 2 3 3 3 2 3 2 2 2" xfId="34457" xr:uid="{19B5FCA5-736E-48E3-9957-C924D8CF7E82}"/>
    <cellStyle name="20% - Accent1 4 2 3 3 3 2 3 2 3" xfId="34458" xr:uid="{35248CF8-4708-427D-89CE-9CD0DF74AD8E}"/>
    <cellStyle name="20% - Accent1 4 2 3 3 3 2 3 3" xfId="34459" xr:uid="{A38DD594-F92E-4C5C-BBFC-55F5FC3F4B62}"/>
    <cellStyle name="20% - Accent1 4 2 3 3 3 2 3 3 2" xfId="34460" xr:uid="{03849EDD-8C85-4399-8645-013D7C21EF68}"/>
    <cellStyle name="20% - Accent1 4 2 3 3 3 2 3 4" xfId="34461" xr:uid="{DD7DC068-5E90-4A4D-9EAE-3393D0D4B465}"/>
    <cellStyle name="20% - Accent1 4 2 3 3 3 2 4" xfId="34462" xr:uid="{1FD18889-6EA6-4016-8CA4-B346D4E9A71E}"/>
    <cellStyle name="20% - Accent1 4 2 3 3 3 2 4 2" xfId="34463" xr:uid="{EABDA331-7D11-4D2A-B6AF-7FA0B4E4B49C}"/>
    <cellStyle name="20% - Accent1 4 2 3 3 3 2 4 2 2" xfId="34464" xr:uid="{F4EAFF73-4A78-4151-82E8-19D73C72CD6F}"/>
    <cellStyle name="20% - Accent1 4 2 3 3 3 2 4 2 2 2" xfId="34465" xr:uid="{58B2112E-C5D6-40D4-8E3F-A8359D5EDA98}"/>
    <cellStyle name="20% - Accent1 4 2 3 3 3 2 4 2 3" xfId="34466" xr:uid="{2FBBA4B9-2DC9-4082-9313-305D857FBF6D}"/>
    <cellStyle name="20% - Accent1 4 2 3 3 3 2 4 3" xfId="34467" xr:uid="{30FB2181-B9BE-433C-B735-62C3517C2AB2}"/>
    <cellStyle name="20% - Accent1 4 2 3 3 3 2 4 3 2" xfId="34468" xr:uid="{37B587B5-96D7-4546-BAE2-350EAAAC76E7}"/>
    <cellStyle name="20% - Accent1 4 2 3 3 3 2 4 4" xfId="34469" xr:uid="{504DB332-E5B6-4E06-BF3B-A8FA2DB628D0}"/>
    <cellStyle name="20% - Accent1 4 2 3 3 3 2 5" xfId="34470" xr:uid="{8E974641-CB9E-456C-B714-89DF533D3951}"/>
    <cellStyle name="20% - Accent1 4 2 3 3 3 2 5 2" xfId="34471" xr:uid="{8537514F-9E65-4A6E-8774-C186374CFE2F}"/>
    <cellStyle name="20% - Accent1 4 2 3 3 3 2 5 2 2" xfId="34472" xr:uid="{F58B6987-97AC-484D-AB38-A8A9C24D850B}"/>
    <cellStyle name="20% - Accent1 4 2 3 3 3 2 5 3" xfId="34473" xr:uid="{D640D4F5-50FB-4777-BEE1-48FDE6E121A9}"/>
    <cellStyle name="20% - Accent1 4 2 3 3 3 2 6" xfId="34474" xr:uid="{EAFA2AA6-63A9-474C-BE79-AEA775831597}"/>
    <cellStyle name="20% - Accent1 4 2 3 3 3 2 6 2" xfId="34475" xr:uid="{C634EA20-3538-41B0-B370-679BB3DB34B4}"/>
    <cellStyle name="20% - Accent1 4 2 3 3 3 2 6 2 2" xfId="34476" xr:uid="{580609F5-EF58-49BD-B7EB-6D0935FAD54A}"/>
    <cellStyle name="20% - Accent1 4 2 3 3 3 2 6 3" xfId="34477" xr:uid="{E1FC3169-3718-4FDD-834F-089CD3F62DE0}"/>
    <cellStyle name="20% - Accent1 4 2 3 3 3 2 7" xfId="34478" xr:uid="{76FBA7AF-FAF2-42D1-8982-30B9B20251C2}"/>
    <cellStyle name="20% - Accent1 4 2 3 3 3 2 7 2" xfId="34479" xr:uid="{911AA851-A561-4E3A-AB6B-48442AC02EA3}"/>
    <cellStyle name="20% - Accent1 4 2 3 3 3 2 8" xfId="34480" xr:uid="{CD218102-0FA3-4F0D-AFFF-CDD403571139}"/>
    <cellStyle name="20% - Accent1 4 2 3 3 3 2 8 2" xfId="34481" xr:uid="{BA965CDF-1A83-44E6-8EB3-89F14D3F042D}"/>
    <cellStyle name="20% - Accent1 4 2 3 3 3 2 9" xfId="34482" xr:uid="{23C43BC3-1327-40B7-841D-E9BDFAF90863}"/>
    <cellStyle name="20% - Accent1 4 2 3 3 3 3" xfId="34483" xr:uid="{8BAE6FEC-B7ED-47D9-97E7-34CF1E0749F8}"/>
    <cellStyle name="20% - Accent1 4 2 3 3 3 3 2" xfId="34484" xr:uid="{6CFF95FA-7CE2-4BFE-91FA-A020F9ED4222}"/>
    <cellStyle name="20% - Accent1 4 2 3 3 3 3 2 2" xfId="34485" xr:uid="{F67D2FC5-FC8A-43D5-886F-B8136C294F6B}"/>
    <cellStyle name="20% - Accent1 4 2 3 3 3 3 2 2 2" xfId="34486" xr:uid="{2F9AE33C-BD3D-48D5-AA22-D87F1FDC2617}"/>
    <cellStyle name="20% - Accent1 4 2 3 3 3 3 2 2 2 2" xfId="34487" xr:uid="{46569117-5D24-4CB7-BBCB-A726AA0B4EA8}"/>
    <cellStyle name="20% - Accent1 4 2 3 3 3 3 2 2 3" xfId="34488" xr:uid="{6BD49DD0-715A-4E66-9710-0C4CA8C8F110}"/>
    <cellStyle name="20% - Accent1 4 2 3 3 3 3 2 3" xfId="34489" xr:uid="{046665F7-78F6-47DD-AFE3-6851BC1821D9}"/>
    <cellStyle name="20% - Accent1 4 2 3 3 3 3 2 3 2" xfId="34490" xr:uid="{CC11076A-BEE9-4BB1-AC48-4069FFA4E859}"/>
    <cellStyle name="20% - Accent1 4 2 3 3 3 3 2 4" xfId="34491" xr:uid="{EE93F490-2E4E-4C96-B43A-98AF58831893}"/>
    <cellStyle name="20% - Accent1 4 2 3 3 3 3 3" xfId="34492" xr:uid="{EA43219F-2B50-4B43-8891-A262D0FC0058}"/>
    <cellStyle name="20% - Accent1 4 2 3 3 3 3 3 2" xfId="34493" xr:uid="{BB3ECB63-E7FD-478E-A943-3E53CEBE5FFB}"/>
    <cellStyle name="20% - Accent1 4 2 3 3 3 3 3 2 2" xfId="34494" xr:uid="{76678241-8573-4BBB-96F4-4055A08C10C0}"/>
    <cellStyle name="20% - Accent1 4 2 3 3 3 3 3 2 2 2" xfId="34495" xr:uid="{D620C0A0-D6A4-4192-9F27-9AA8CC6BEA8E}"/>
    <cellStyle name="20% - Accent1 4 2 3 3 3 3 3 2 3" xfId="34496" xr:uid="{2DAF2922-C3EA-4C77-91F9-BC5A8BE35A1B}"/>
    <cellStyle name="20% - Accent1 4 2 3 3 3 3 3 3" xfId="34497" xr:uid="{6DF938F4-65C4-41E2-B6E1-823C79D30215}"/>
    <cellStyle name="20% - Accent1 4 2 3 3 3 3 3 3 2" xfId="34498" xr:uid="{719EAB15-C5D4-45BF-B0F7-46E577D2FD77}"/>
    <cellStyle name="20% - Accent1 4 2 3 3 3 3 3 4" xfId="34499" xr:uid="{3F6E1CA2-C557-4E67-8292-130DC2BA11C2}"/>
    <cellStyle name="20% - Accent1 4 2 3 3 3 3 4" xfId="34500" xr:uid="{2534A27B-7482-4750-A8A8-0E75888E5D33}"/>
    <cellStyle name="20% - Accent1 4 2 3 3 3 3 4 2" xfId="34501" xr:uid="{22656D05-8344-4343-8293-80E5051748CA}"/>
    <cellStyle name="20% - Accent1 4 2 3 3 3 3 4 2 2" xfId="34502" xr:uid="{AC051E63-BFCB-4143-9031-DE0ED003B090}"/>
    <cellStyle name="20% - Accent1 4 2 3 3 3 3 4 2 2 2" xfId="34503" xr:uid="{9E19164A-95C5-4DA2-B432-2A8D0321A6C4}"/>
    <cellStyle name="20% - Accent1 4 2 3 3 3 3 4 2 3" xfId="34504" xr:uid="{C7013DA0-F620-445A-BB4D-22CF809E01AF}"/>
    <cellStyle name="20% - Accent1 4 2 3 3 3 3 4 3" xfId="34505" xr:uid="{A37ED62E-F83D-4983-BFC7-5C5BF5B55A63}"/>
    <cellStyle name="20% - Accent1 4 2 3 3 3 3 4 3 2" xfId="34506" xr:uid="{E83D0CFC-1425-4B90-B4CF-797761D537CF}"/>
    <cellStyle name="20% - Accent1 4 2 3 3 3 3 4 4" xfId="34507" xr:uid="{091C1D0F-3DAE-4420-85D6-6840021DA9D7}"/>
    <cellStyle name="20% - Accent1 4 2 3 3 3 3 5" xfId="34508" xr:uid="{7F857486-8E44-4F1E-BB16-902E0CD78B24}"/>
    <cellStyle name="20% - Accent1 4 2 3 3 3 3 5 2" xfId="34509" xr:uid="{5D9970A1-6023-4315-ADFA-3157D62C5A63}"/>
    <cellStyle name="20% - Accent1 4 2 3 3 3 3 5 2 2" xfId="34510" xr:uid="{137C65D3-B1D0-48A6-BEE8-7C09C8A2240B}"/>
    <cellStyle name="20% - Accent1 4 2 3 3 3 3 5 3" xfId="34511" xr:uid="{A0445018-945E-4C4C-96B8-76F0A5750692}"/>
    <cellStyle name="20% - Accent1 4 2 3 3 3 3 6" xfId="34512" xr:uid="{0C563B1E-2CC2-4EB3-9DEF-D9EFE4DA465D}"/>
    <cellStyle name="20% - Accent1 4 2 3 3 3 3 6 2" xfId="34513" xr:uid="{C583E67E-CE5A-463E-9482-03BEED7F3FE3}"/>
    <cellStyle name="20% - Accent1 4 2 3 3 3 3 6 2 2" xfId="34514" xr:uid="{64D8EC88-6265-492E-B9EC-B6A620A2454E}"/>
    <cellStyle name="20% - Accent1 4 2 3 3 3 3 6 3" xfId="34515" xr:uid="{CD05B436-7FCB-4F18-A306-DB6088DCD73E}"/>
    <cellStyle name="20% - Accent1 4 2 3 3 3 3 7" xfId="34516" xr:uid="{C4814074-F802-4020-9E58-A0A71373747D}"/>
    <cellStyle name="20% - Accent1 4 2 3 3 3 3 7 2" xfId="34517" xr:uid="{8C16E16E-5503-43D3-9B6C-CD108B6F911B}"/>
    <cellStyle name="20% - Accent1 4 2 3 3 3 3 8" xfId="34518" xr:uid="{4C1B250B-4F63-4AA7-BF19-46ACFFD296F1}"/>
    <cellStyle name="20% - Accent1 4 2 3 3 3 3 8 2" xfId="34519" xr:uid="{93DD1C46-1E7C-4344-A6E3-39BD14917C40}"/>
    <cellStyle name="20% - Accent1 4 2 3 3 3 3 9" xfId="34520" xr:uid="{1BF12982-2E72-46A2-9463-9ABA43E861F6}"/>
    <cellStyle name="20% - Accent1 4 2 3 3 3 4" xfId="34521" xr:uid="{CA267A53-3257-4BEE-B3BA-C3C390A8094A}"/>
    <cellStyle name="20% - Accent1 4 2 3 3 3 4 2" xfId="34522" xr:uid="{D647EECB-11EC-4E4B-99CE-A04C73AFF1F0}"/>
    <cellStyle name="20% - Accent1 4 2 3 3 3 4 2 2" xfId="34523" xr:uid="{E9267D53-25C1-4976-AF68-888D4EF4014C}"/>
    <cellStyle name="20% - Accent1 4 2 3 3 3 4 2 2 2" xfId="34524" xr:uid="{07E06AC8-C028-41C7-9949-7D371925B30A}"/>
    <cellStyle name="20% - Accent1 4 2 3 3 3 4 2 3" xfId="34525" xr:uid="{961AA7A8-AD48-40A5-8A78-89145EFDDCC1}"/>
    <cellStyle name="20% - Accent1 4 2 3 3 3 4 3" xfId="34526" xr:uid="{5790BA9C-119A-430C-8CB6-69AC2200F953}"/>
    <cellStyle name="20% - Accent1 4 2 3 3 3 4 3 2" xfId="34527" xr:uid="{E7AC9BCA-62C4-482B-AD98-F44396642498}"/>
    <cellStyle name="20% - Accent1 4 2 3 3 3 4 4" xfId="34528" xr:uid="{42E61F37-F198-4066-8404-9C7E9FE53690}"/>
    <cellStyle name="20% - Accent1 4 2 3 3 3 5" xfId="34529" xr:uid="{EEA429D1-CA15-424E-A5CF-37F6740D6A82}"/>
    <cellStyle name="20% - Accent1 4 2 3 3 3 5 2" xfId="34530" xr:uid="{B39DC0A3-E780-40C1-83FF-5C98EE724A38}"/>
    <cellStyle name="20% - Accent1 4 2 3 3 3 5 2 2" xfId="34531" xr:uid="{2E0E8914-72FA-4788-A84C-5C1286F9299C}"/>
    <cellStyle name="20% - Accent1 4 2 3 3 3 5 2 2 2" xfId="34532" xr:uid="{72775913-9CE7-43A4-BB17-FE4EE5ACC21F}"/>
    <cellStyle name="20% - Accent1 4 2 3 3 3 5 2 3" xfId="34533" xr:uid="{E058141B-7E7A-4821-A8B0-3B2CC23E1223}"/>
    <cellStyle name="20% - Accent1 4 2 3 3 3 5 3" xfId="34534" xr:uid="{87F5A245-520B-4DBA-B9DA-DF99D5222D0C}"/>
    <cellStyle name="20% - Accent1 4 2 3 3 3 5 3 2" xfId="34535" xr:uid="{02252EEA-0D69-47C0-A7F2-F6BC95EEB23A}"/>
    <cellStyle name="20% - Accent1 4 2 3 3 3 5 4" xfId="34536" xr:uid="{75371F42-4B70-4E8E-90B9-231CD7EE5EE9}"/>
    <cellStyle name="20% - Accent1 4 2 3 3 3 6" xfId="34537" xr:uid="{C77606D7-9762-42C7-8D85-3854CFF2FD70}"/>
    <cellStyle name="20% - Accent1 4 2 3 3 3 6 2" xfId="34538" xr:uid="{8027C918-D7DE-48F7-8C12-043594D17B48}"/>
    <cellStyle name="20% - Accent1 4 2 3 3 3 6 2 2" xfId="34539" xr:uid="{0545CFFE-2492-491D-B0A0-5B8D278E36A0}"/>
    <cellStyle name="20% - Accent1 4 2 3 3 3 6 2 2 2" xfId="34540" xr:uid="{89679BE7-9788-4909-AAA5-AE5AC6EEA2CB}"/>
    <cellStyle name="20% - Accent1 4 2 3 3 3 6 2 3" xfId="34541" xr:uid="{22C256EF-0349-41B6-BFAA-9F3B1C49985E}"/>
    <cellStyle name="20% - Accent1 4 2 3 3 3 6 3" xfId="34542" xr:uid="{1F1E3855-EAE1-41D9-928A-541108823E95}"/>
    <cellStyle name="20% - Accent1 4 2 3 3 3 6 3 2" xfId="34543" xr:uid="{B2C28BF9-5CE2-4B78-AD11-33895AAC53DC}"/>
    <cellStyle name="20% - Accent1 4 2 3 3 3 6 4" xfId="34544" xr:uid="{160DFAFE-86E5-44D0-9823-BC2E7CEB02BD}"/>
    <cellStyle name="20% - Accent1 4 2 3 3 3 7" xfId="34545" xr:uid="{64D807E9-A3B0-450B-B61D-944DC67013A5}"/>
    <cellStyle name="20% - Accent1 4 2 3 3 3 7 2" xfId="34546" xr:uid="{24024EE2-3669-4CEF-A89D-BE3AAE7F45C9}"/>
    <cellStyle name="20% - Accent1 4 2 3 3 3 7 2 2" xfId="34547" xr:uid="{206BA096-6C51-4441-884C-9792DF0E23D6}"/>
    <cellStyle name="20% - Accent1 4 2 3 3 3 7 3" xfId="34548" xr:uid="{9DCFD49C-B575-4F51-8167-12A086BE7212}"/>
    <cellStyle name="20% - Accent1 4 2 3 3 3 8" xfId="34549" xr:uid="{B5F2F0B9-F0C2-41BD-B664-1EDE04A20B1D}"/>
    <cellStyle name="20% - Accent1 4 2 3 3 3 8 2" xfId="34550" xr:uid="{18024474-2771-49FB-9DD4-4C8720C64066}"/>
    <cellStyle name="20% - Accent1 4 2 3 3 3 8 2 2" xfId="34551" xr:uid="{BEF6DA26-7A2D-4ABB-B3BF-E9C06BA567F1}"/>
    <cellStyle name="20% - Accent1 4 2 3 3 3 8 3" xfId="34552" xr:uid="{5672B964-61C6-44D7-B4EE-ACE52DC45A13}"/>
    <cellStyle name="20% - Accent1 4 2 3 3 3 9" xfId="34553" xr:uid="{B0A4508A-CCE4-411F-8947-8F0F404D8527}"/>
    <cellStyle name="20% - Accent1 4 2 3 3 3 9 2" xfId="34554" xr:uid="{C629D7E1-46FF-45C5-9C8D-DB82A0CEC97E}"/>
    <cellStyle name="20% - Accent1 4 2 3 3 4" xfId="34555" xr:uid="{5F190701-B4E2-4763-8FA4-FC926C32C4D7}"/>
    <cellStyle name="20% - Accent1 4 2 3 3 4 10" xfId="34556" xr:uid="{192F53CC-FD91-4D48-9125-988DA8C557E8}"/>
    <cellStyle name="20% - Accent1 4 2 3 3 4 10 2" xfId="34557" xr:uid="{AE690D2F-15C8-47CF-869F-6A21C653C0B3}"/>
    <cellStyle name="20% - Accent1 4 2 3 3 4 11" xfId="34558" xr:uid="{4E28D01B-C789-434B-A410-7260D56E077A}"/>
    <cellStyle name="20% - Accent1 4 2 3 3 4 2" xfId="34559" xr:uid="{06345AAF-565D-4479-965D-2C29A2330281}"/>
    <cellStyle name="20% - Accent1 4 2 3 3 4 2 2" xfId="34560" xr:uid="{5B30C4AA-CE6A-478B-899A-84E43C85B7AF}"/>
    <cellStyle name="20% - Accent1 4 2 3 3 4 2 2 2" xfId="34561" xr:uid="{0DB4DA97-DB89-4F74-967E-3B626BB7B352}"/>
    <cellStyle name="20% - Accent1 4 2 3 3 4 2 2 2 2" xfId="34562" xr:uid="{CB5FADFE-7D78-441B-B93D-3E991435F5BB}"/>
    <cellStyle name="20% - Accent1 4 2 3 3 4 2 2 2 2 2" xfId="34563" xr:uid="{9834CED5-CCF3-4E8F-89A3-61A3A89CEE9A}"/>
    <cellStyle name="20% - Accent1 4 2 3 3 4 2 2 2 3" xfId="34564" xr:uid="{648E0724-644E-480E-AFC0-ABFBE9184255}"/>
    <cellStyle name="20% - Accent1 4 2 3 3 4 2 2 3" xfId="34565" xr:uid="{F32E96E9-338B-4612-AB7F-FF24E577A559}"/>
    <cellStyle name="20% - Accent1 4 2 3 3 4 2 2 3 2" xfId="34566" xr:uid="{5FF4B595-D1F0-43AB-A8E8-A978EFF0B243}"/>
    <cellStyle name="20% - Accent1 4 2 3 3 4 2 2 4" xfId="34567" xr:uid="{CCC29414-4B52-4024-B132-25F8512F4674}"/>
    <cellStyle name="20% - Accent1 4 2 3 3 4 2 3" xfId="34568" xr:uid="{1BEC87B9-960F-41C0-BCD7-96E0BC99251D}"/>
    <cellStyle name="20% - Accent1 4 2 3 3 4 2 3 2" xfId="34569" xr:uid="{761B8CAE-148F-4977-884E-2A01C9ED8856}"/>
    <cellStyle name="20% - Accent1 4 2 3 3 4 2 3 2 2" xfId="34570" xr:uid="{19EABD6A-8CB1-44C3-B022-D892844011E8}"/>
    <cellStyle name="20% - Accent1 4 2 3 3 4 2 3 2 2 2" xfId="34571" xr:uid="{0135B9D5-275D-42D5-AF67-E08B87C8AEA8}"/>
    <cellStyle name="20% - Accent1 4 2 3 3 4 2 3 2 3" xfId="34572" xr:uid="{6879238F-C917-4FFE-8C3F-00990B75B3FC}"/>
    <cellStyle name="20% - Accent1 4 2 3 3 4 2 3 3" xfId="34573" xr:uid="{53ADFD3D-7FCB-48A6-AABE-4535FB6E2952}"/>
    <cellStyle name="20% - Accent1 4 2 3 3 4 2 3 3 2" xfId="34574" xr:uid="{145DD9AD-6D58-44D0-8EA8-1312BD7933BD}"/>
    <cellStyle name="20% - Accent1 4 2 3 3 4 2 3 4" xfId="34575" xr:uid="{F8145C69-E841-4D6A-B584-F6A94AC1AB46}"/>
    <cellStyle name="20% - Accent1 4 2 3 3 4 2 4" xfId="34576" xr:uid="{631FAB54-9E60-412A-A3E7-F5CECFF3C8EF}"/>
    <cellStyle name="20% - Accent1 4 2 3 3 4 2 4 2" xfId="34577" xr:uid="{17713C14-3B4C-4A44-9824-786AF5A935DD}"/>
    <cellStyle name="20% - Accent1 4 2 3 3 4 2 4 2 2" xfId="34578" xr:uid="{36A15BB5-2975-49A0-A764-B7CF43C06740}"/>
    <cellStyle name="20% - Accent1 4 2 3 3 4 2 4 2 2 2" xfId="34579" xr:uid="{A76D3CD4-CD4A-40E6-8712-1488C4815685}"/>
    <cellStyle name="20% - Accent1 4 2 3 3 4 2 4 2 3" xfId="34580" xr:uid="{4C2B8500-8DAE-4228-83DC-EB4403D485EE}"/>
    <cellStyle name="20% - Accent1 4 2 3 3 4 2 4 3" xfId="34581" xr:uid="{1112018E-DDE7-487F-8071-D0BE8557F390}"/>
    <cellStyle name="20% - Accent1 4 2 3 3 4 2 4 3 2" xfId="34582" xr:uid="{CACF9816-F71D-4F22-9170-B2560D6BAA36}"/>
    <cellStyle name="20% - Accent1 4 2 3 3 4 2 4 4" xfId="34583" xr:uid="{DE10E3EA-7421-46C7-8CEC-A9C2BA95361B}"/>
    <cellStyle name="20% - Accent1 4 2 3 3 4 2 5" xfId="34584" xr:uid="{90871976-7109-48AF-829F-A631853F6350}"/>
    <cellStyle name="20% - Accent1 4 2 3 3 4 2 5 2" xfId="34585" xr:uid="{B2C7BB7B-0AB3-49F0-AB8F-1BA57EE2B7F0}"/>
    <cellStyle name="20% - Accent1 4 2 3 3 4 2 5 2 2" xfId="34586" xr:uid="{77982497-F393-47F8-83F6-6E558C378A6A}"/>
    <cellStyle name="20% - Accent1 4 2 3 3 4 2 5 3" xfId="34587" xr:uid="{FCD15FDA-EC95-4CA0-97B3-0474820EE176}"/>
    <cellStyle name="20% - Accent1 4 2 3 3 4 2 6" xfId="34588" xr:uid="{8E8C5DC5-15D3-4549-B36E-EEE965894639}"/>
    <cellStyle name="20% - Accent1 4 2 3 3 4 2 6 2" xfId="34589" xr:uid="{FA533AB4-EBEA-4C55-AC2B-15E00641567A}"/>
    <cellStyle name="20% - Accent1 4 2 3 3 4 2 6 2 2" xfId="34590" xr:uid="{6D27E2D5-AA1A-4EC4-B274-D57A2CF15F3F}"/>
    <cellStyle name="20% - Accent1 4 2 3 3 4 2 6 3" xfId="34591" xr:uid="{0F47A0BE-8D0F-4AE2-8212-A59B79BCC05B}"/>
    <cellStyle name="20% - Accent1 4 2 3 3 4 2 7" xfId="34592" xr:uid="{432A19F2-01F8-4FFE-BB1C-58FCE89EC6A2}"/>
    <cellStyle name="20% - Accent1 4 2 3 3 4 2 7 2" xfId="34593" xr:uid="{69C7BA9D-D930-405C-A783-D0E719D78B95}"/>
    <cellStyle name="20% - Accent1 4 2 3 3 4 2 8" xfId="34594" xr:uid="{E5F4560A-76B8-4291-90C3-AC9C1D25A5D9}"/>
    <cellStyle name="20% - Accent1 4 2 3 3 4 2 8 2" xfId="34595" xr:uid="{BBA861BB-75B4-4070-8FFF-ED927080764A}"/>
    <cellStyle name="20% - Accent1 4 2 3 3 4 2 9" xfId="34596" xr:uid="{E6AB5301-C0C7-405E-97BF-0DF0A68E46C3}"/>
    <cellStyle name="20% - Accent1 4 2 3 3 4 3" xfId="34597" xr:uid="{F7C34257-979E-4328-8229-54942D5B47B1}"/>
    <cellStyle name="20% - Accent1 4 2 3 3 4 3 2" xfId="34598" xr:uid="{6A242EDE-D854-4ED3-AEEA-CBCAB1A37621}"/>
    <cellStyle name="20% - Accent1 4 2 3 3 4 3 2 2" xfId="34599" xr:uid="{41DB2594-BF9A-46B8-A624-090B5CCCAB3C}"/>
    <cellStyle name="20% - Accent1 4 2 3 3 4 3 2 2 2" xfId="34600" xr:uid="{35D676C6-D167-442B-8D09-04A4B313F018}"/>
    <cellStyle name="20% - Accent1 4 2 3 3 4 3 2 2 2 2" xfId="34601" xr:uid="{9405A53D-05D3-4CEB-885A-82786F30802B}"/>
    <cellStyle name="20% - Accent1 4 2 3 3 4 3 2 2 3" xfId="34602" xr:uid="{0668837D-D8F4-4B3F-945E-4DB132EC7939}"/>
    <cellStyle name="20% - Accent1 4 2 3 3 4 3 2 3" xfId="34603" xr:uid="{4B4C9102-06F1-4DB6-9D80-A1D2D6ABC7CF}"/>
    <cellStyle name="20% - Accent1 4 2 3 3 4 3 2 3 2" xfId="34604" xr:uid="{232AD080-D70F-4718-A7DC-C11411194F22}"/>
    <cellStyle name="20% - Accent1 4 2 3 3 4 3 2 4" xfId="34605" xr:uid="{3295932D-493D-4CB1-806C-3038E550D10B}"/>
    <cellStyle name="20% - Accent1 4 2 3 3 4 3 3" xfId="34606" xr:uid="{956952B4-7178-40E3-84D2-E559A8581823}"/>
    <cellStyle name="20% - Accent1 4 2 3 3 4 3 3 2" xfId="34607" xr:uid="{8ED90BF8-1336-467F-BEE2-3C2AF92BA147}"/>
    <cellStyle name="20% - Accent1 4 2 3 3 4 3 3 2 2" xfId="34608" xr:uid="{6BFF9A8C-A9E1-4952-A7E5-3039A84A6E5B}"/>
    <cellStyle name="20% - Accent1 4 2 3 3 4 3 3 2 2 2" xfId="34609" xr:uid="{A2E2380C-4CBC-4145-B082-96C368F9C4A9}"/>
    <cellStyle name="20% - Accent1 4 2 3 3 4 3 3 2 3" xfId="34610" xr:uid="{08DF4896-27CA-4FB1-BCDB-1B9F46F57254}"/>
    <cellStyle name="20% - Accent1 4 2 3 3 4 3 3 3" xfId="34611" xr:uid="{73A22B78-CCB4-412D-8298-CBA721326A49}"/>
    <cellStyle name="20% - Accent1 4 2 3 3 4 3 3 3 2" xfId="34612" xr:uid="{824648DD-C467-4C59-9892-F13685D60140}"/>
    <cellStyle name="20% - Accent1 4 2 3 3 4 3 3 4" xfId="34613" xr:uid="{6235888A-D628-4C20-9E9E-014C9802086B}"/>
    <cellStyle name="20% - Accent1 4 2 3 3 4 3 4" xfId="34614" xr:uid="{F4F774F1-7F5F-4DC0-BAB9-20A4F6C7A6DE}"/>
    <cellStyle name="20% - Accent1 4 2 3 3 4 3 4 2" xfId="34615" xr:uid="{25D3B490-7FF4-45EE-808D-1DC4219ED6D8}"/>
    <cellStyle name="20% - Accent1 4 2 3 3 4 3 4 2 2" xfId="34616" xr:uid="{975B53BF-A0DA-4989-9EC0-B617255397C6}"/>
    <cellStyle name="20% - Accent1 4 2 3 3 4 3 4 2 2 2" xfId="34617" xr:uid="{8D96D360-04C5-4CF4-B348-0CF5BB9A854C}"/>
    <cellStyle name="20% - Accent1 4 2 3 3 4 3 4 2 3" xfId="34618" xr:uid="{969F1EF2-C85B-4D93-BC12-8892B5193CB2}"/>
    <cellStyle name="20% - Accent1 4 2 3 3 4 3 4 3" xfId="34619" xr:uid="{351F4280-87D0-4248-85D6-3F9C88B7EBE1}"/>
    <cellStyle name="20% - Accent1 4 2 3 3 4 3 4 3 2" xfId="34620" xr:uid="{782BAF76-0223-4FA1-B215-CDF590AFCC80}"/>
    <cellStyle name="20% - Accent1 4 2 3 3 4 3 4 4" xfId="34621" xr:uid="{C1456C0D-56D1-404D-9BF5-7BA366E8AF53}"/>
    <cellStyle name="20% - Accent1 4 2 3 3 4 3 5" xfId="34622" xr:uid="{40E955B5-0353-41AE-B377-5ECD1E8BF07D}"/>
    <cellStyle name="20% - Accent1 4 2 3 3 4 3 5 2" xfId="34623" xr:uid="{9D002BBA-6129-4CF7-AAEC-B85380F809A8}"/>
    <cellStyle name="20% - Accent1 4 2 3 3 4 3 5 2 2" xfId="34624" xr:uid="{6A7AD915-EB90-4604-B80B-322AF2D1091E}"/>
    <cellStyle name="20% - Accent1 4 2 3 3 4 3 5 3" xfId="34625" xr:uid="{212EB497-CFF4-4839-88B9-4C9D685A8F7D}"/>
    <cellStyle name="20% - Accent1 4 2 3 3 4 3 6" xfId="34626" xr:uid="{99F361E3-6B19-469D-BA46-51553294AEEF}"/>
    <cellStyle name="20% - Accent1 4 2 3 3 4 3 6 2" xfId="34627" xr:uid="{69EC088A-7127-43DF-A4A9-A0F9136877F1}"/>
    <cellStyle name="20% - Accent1 4 2 3 3 4 3 6 2 2" xfId="34628" xr:uid="{B0EC7EF6-9A69-47FE-94EF-D659B56A3DAC}"/>
    <cellStyle name="20% - Accent1 4 2 3 3 4 3 6 3" xfId="34629" xr:uid="{2DC1AD82-5487-4ABF-80ED-ABD16F8E9ADB}"/>
    <cellStyle name="20% - Accent1 4 2 3 3 4 3 7" xfId="34630" xr:uid="{49375EF3-10DF-4304-A4A8-50D77BE72B00}"/>
    <cellStyle name="20% - Accent1 4 2 3 3 4 3 7 2" xfId="34631" xr:uid="{0DEF1CCA-2FBA-4861-9538-9F6C0DE5BBA5}"/>
    <cellStyle name="20% - Accent1 4 2 3 3 4 3 8" xfId="34632" xr:uid="{FF52EAD1-A9AF-4694-A974-113F07C38DBC}"/>
    <cellStyle name="20% - Accent1 4 2 3 3 4 3 8 2" xfId="34633" xr:uid="{8FF33B76-AACD-4B76-A2CB-9F7AEFBF6366}"/>
    <cellStyle name="20% - Accent1 4 2 3 3 4 3 9" xfId="34634" xr:uid="{30461B4B-9914-4868-9543-9DE7960DDD73}"/>
    <cellStyle name="20% - Accent1 4 2 3 3 4 4" xfId="34635" xr:uid="{50D1F425-4966-4367-A2E2-D3B265CD2A99}"/>
    <cellStyle name="20% - Accent1 4 2 3 3 4 4 2" xfId="34636" xr:uid="{1BB88C4D-97AE-4E1E-A164-EC483DAF47A9}"/>
    <cellStyle name="20% - Accent1 4 2 3 3 4 4 2 2" xfId="34637" xr:uid="{BEEBAA17-D404-40C7-A5DA-18E41E48D8A0}"/>
    <cellStyle name="20% - Accent1 4 2 3 3 4 4 2 2 2" xfId="34638" xr:uid="{0F5422FD-1410-49B4-8156-64F2948FB14D}"/>
    <cellStyle name="20% - Accent1 4 2 3 3 4 4 2 3" xfId="34639" xr:uid="{F110AA41-58F2-434A-A19E-9FA85D041292}"/>
    <cellStyle name="20% - Accent1 4 2 3 3 4 4 3" xfId="34640" xr:uid="{D15B968B-5736-4DD3-91B3-3D947A4D0B3F}"/>
    <cellStyle name="20% - Accent1 4 2 3 3 4 4 3 2" xfId="34641" xr:uid="{9FE0B4D4-C240-4801-A30A-BEFAEC68EC22}"/>
    <cellStyle name="20% - Accent1 4 2 3 3 4 4 4" xfId="34642" xr:uid="{A3F35585-B14B-4C69-B054-22036F6EA719}"/>
    <cellStyle name="20% - Accent1 4 2 3 3 4 5" xfId="34643" xr:uid="{3AC59BB9-5A86-42EC-A264-6D3440150AFB}"/>
    <cellStyle name="20% - Accent1 4 2 3 3 4 5 2" xfId="34644" xr:uid="{32CFE94E-718B-459A-99A8-5C45C553FA3C}"/>
    <cellStyle name="20% - Accent1 4 2 3 3 4 5 2 2" xfId="34645" xr:uid="{10C55AC2-4E3E-4C84-92FA-FFA2ADFBC4EF}"/>
    <cellStyle name="20% - Accent1 4 2 3 3 4 5 2 2 2" xfId="34646" xr:uid="{D4B7AA67-080F-4A8B-AA01-6F6E2DBA008E}"/>
    <cellStyle name="20% - Accent1 4 2 3 3 4 5 2 3" xfId="34647" xr:uid="{4AA6F847-9A62-4F68-9D8A-9F647F945360}"/>
    <cellStyle name="20% - Accent1 4 2 3 3 4 5 3" xfId="34648" xr:uid="{40BCF86B-CC10-44E0-8A0D-04B300270E3D}"/>
    <cellStyle name="20% - Accent1 4 2 3 3 4 5 3 2" xfId="34649" xr:uid="{B43A811A-1792-43F7-9574-35D95CD60AB2}"/>
    <cellStyle name="20% - Accent1 4 2 3 3 4 5 4" xfId="34650" xr:uid="{ABD1B9E6-4D07-4794-9631-0F84F4AD0071}"/>
    <cellStyle name="20% - Accent1 4 2 3 3 4 6" xfId="34651" xr:uid="{78E72868-F67B-427C-BEB2-DDEA8087171A}"/>
    <cellStyle name="20% - Accent1 4 2 3 3 4 6 2" xfId="34652" xr:uid="{D190A4CD-DFA1-466D-B469-DCFE10879F5B}"/>
    <cellStyle name="20% - Accent1 4 2 3 3 4 6 2 2" xfId="34653" xr:uid="{A94EA27A-9E6B-4FA4-96BA-9D4B96D45AF1}"/>
    <cellStyle name="20% - Accent1 4 2 3 3 4 6 2 2 2" xfId="34654" xr:uid="{259E4BB7-7103-45A7-8BF7-E8C9CAD95CEA}"/>
    <cellStyle name="20% - Accent1 4 2 3 3 4 6 2 3" xfId="34655" xr:uid="{1289358C-194B-4EBF-9B72-3EBABF7A1039}"/>
    <cellStyle name="20% - Accent1 4 2 3 3 4 6 3" xfId="34656" xr:uid="{95503ABD-0EA4-499A-9035-73BC7F7B388C}"/>
    <cellStyle name="20% - Accent1 4 2 3 3 4 6 3 2" xfId="34657" xr:uid="{ABDE562E-68F0-4AF2-BD9A-2B2A81F6EA49}"/>
    <cellStyle name="20% - Accent1 4 2 3 3 4 6 4" xfId="34658" xr:uid="{0804701B-5355-4F13-AE32-F228D44D1370}"/>
    <cellStyle name="20% - Accent1 4 2 3 3 4 7" xfId="34659" xr:uid="{D30E208F-BB76-4B5C-AA96-ECB512115118}"/>
    <cellStyle name="20% - Accent1 4 2 3 3 4 7 2" xfId="34660" xr:uid="{E211C3E9-5EB3-4BF7-95DE-FC320C4D31CA}"/>
    <cellStyle name="20% - Accent1 4 2 3 3 4 7 2 2" xfId="34661" xr:uid="{46E543DD-D764-4790-AE59-1987CE2FF3C1}"/>
    <cellStyle name="20% - Accent1 4 2 3 3 4 7 3" xfId="34662" xr:uid="{9EF96B3E-C3FB-4523-AF34-5F7B48AF1F35}"/>
    <cellStyle name="20% - Accent1 4 2 3 3 4 8" xfId="34663" xr:uid="{D4CBDA84-2921-40EF-BEC7-351FD06EBB82}"/>
    <cellStyle name="20% - Accent1 4 2 3 3 4 8 2" xfId="34664" xr:uid="{DFE79DA3-6388-4403-B421-6E988FE5B6BD}"/>
    <cellStyle name="20% - Accent1 4 2 3 3 4 8 2 2" xfId="34665" xr:uid="{CC04D4F9-C8EA-428C-8141-39967D220017}"/>
    <cellStyle name="20% - Accent1 4 2 3 3 4 8 3" xfId="34666" xr:uid="{F82A34B8-0FFE-437D-A98F-6FDBD0736DCD}"/>
    <cellStyle name="20% - Accent1 4 2 3 3 4 9" xfId="34667" xr:uid="{9CE6AA6E-1819-42BE-B270-D15E4DB7DC7A}"/>
    <cellStyle name="20% - Accent1 4 2 3 3 4 9 2" xfId="34668" xr:uid="{5FA74E3E-596C-47D8-AAC4-3DC648B9E93B}"/>
    <cellStyle name="20% - Accent1 4 2 3 3 5" xfId="34669" xr:uid="{D47D7BE6-05FC-48A8-8584-476359BC689F}"/>
    <cellStyle name="20% - Accent1 4 2 3 3 5 2" xfId="34670" xr:uid="{EB7B19EE-9F07-4CFE-8DFD-67A50FFBE5FC}"/>
    <cellStyle name="20% - Accent1 4 2 3 3 5 2 2" xfId="34671" xr:uid="{76F0F1BC-3B0B-4BF4-AD3D-ACD2A5759F57}"/>
    <cellStyle name="20% - Accent1 4 2 3 3 5 2 2 2" xfId="34672" xr:uid="{E7B915A8-3840-44E0-B57D-586AF38FA2AB}"/>
    <cellStyle name="20% - Accent1 4 2 3 3 5 2 2 2 2" xfId="34673" xr:uid="{F5B74946-17DF-4108-B3FF-91486B2882DF}"/>
    <cellStyle name="20% - Accent1 4 2 3 3 5 2 2 3" xfId="34674" xr:uid="{06CA9CEA-4B48-461E-AC22-80882AA6CE16}"/>
    <cellStyle name="20% - Accent1 4 2 3 3 5 2 3" xfId="34675" xr:uid="{E597ECBE-B8F1-40FF-990E-1CC2D74EAF6F}"/>
    <cellStyle name="20% - Accent1 4 2 3 3 5 2 3 2" xfId="34676" xr:uid="{63598556-C1EF-47F2-813D-8616BFC01D9E}"/>
    <cellStyle name="20% - Accent1 4 2 3 3 5 2 4" xfId="34677" xr:uid="{C37B7FFC-55F2-4DFC-932B-448015F3F632}"/>
    <cellStyle name="20% - Accent1 4 2 3 3 5 3" xfId="34678" xr:uid="{A8BA2414-4175-4C66-8C0B-3847BC953A48}"/>
    <cellStyle name="20% - Accent1 4 2 3 3 5 3 2" xfId="34679" xr:uid="{0227B17B-906C-4F83-826A-3AB29F21C360}"/>
    <cellStyle name="20% - Accent1 4 2 3 3 5 3 2 2" xfId="34680" xr:uid="{23509A25-DAFB-417E-B7DC-84404E81C599}"/>
    <cellStyle name="20% - Accent1 4 2 3 3 5 3 2 2 2" xfId="34681" xr:uid="{CAECA646-94B3-4C9A-88CD-81109E0B97AD}"/>
    <cellStyle name="20% - Accent1 4 2 3 3 5 3 2 3" xfId="34682" xr:uid="{FF21C13A-015C-4806-976E-04CA68D3FFE5}"/>
    <cellStyle name="20% - Accent1 4 2 3 3 5 3 3" xfId="34683" xr:uid="{778A6DFB-A1FE-482D-91D8-486CDD4F6E93}"/>
    <cellStyle name="20% - Accent1 4 2 3 3 5 3 3 2" xfId="34684" xr:uid="{82E09DD2-B6CB-425C-8BE1-95CB8F1F6E8A}"/>
    <cellStyle name="20% - Accent1 4 2 3 3 5 3 4" xfId="34685" xr:uid="{3DBF39FB-C92C-4559-96EA-F27927F48AB0}"/>
    <cellStyle name="20% - Accent1 4 2 3 3 5 4" xfId="34686" xr:uid="{6EF9E919-B277-4FDB-A4A8-EDD3AA47F5E3}"/>
    <cellStyle name="20% - Accent1 4 2 3 3 5 4 2" xfId="34687" xr:uid="{708971DB-C23D-4721-8A0E-E19ED1735A15}"/>
    <cellStyle name="20% - Accent1 4 2 3 3 5 4 2 2" xfId="34688" xr:uid="{F9D3DB52-90B7-4A74-A542-30BB5F99F3C5}"/>
    <cellStyle name="20% - Accent1 4 2 3 3 5 4 2 2 2" xfId="34689" xr:uid="{552CEDF9-3FA5-44E1-9DDE-AA6869F52D08}"/>
    <cellStyle name="20% - Accent1 4 2 3 3 5 4 2 3" xfId="34690" xr:uid="{A10957FA-A517-427F-A682-7CCFE162275F}"/>
    <cellStyle name="20% - Accent1 4 2 3 3 5 4 3" xfId="34691" xr:uid="{B79746A9-6452-4C9E-B3D3-952A9D3EFDA1}"/>
    <cellStyle name="20% - Accent1 4 2 3 3 5 4 3 2" xfId="34692" xr:uid="{65FA146A-A647-4C32-98E9-B876184C3E2A}"/>
    <cellStyle name="20% - Accent1 4 2 3 3 5 4 4" xfId="34693" xr:uid="{DDFDF275-0FB6-42C8-B4A9-35958FCB0E29}"/>
    <cellStyle name="20% - Accent1 4 2 3 3 5 5" xfId="34694" xr:uid="{D1F51F61-1746-421E-8FBD-D4F268150DC9}"/>
    <cellStyle name="20% - Accent1 4 2 3 3 5 5 2" xfId="34695" xr:uid="{11E900CA-5158-46DE-BDD7-203C44163818}"/>
    <cellStyle name="20% - Accent1 4 2 3 3 5 5 2 2" xfId="34696" xr:uid="{6DF75975-3FDF-4060-8C3F-358A6D1CE75D}"/>
    <cellStyle name="20% - Accent1 4 2 3 3 5 5 3" xfId="34697" xr:uid="{9D59554F-0C32-4339-BAD6-3A26D07B5DAA}"/>
    <cellStyle name="20% - Accent1 4 2 3 3 5 6" xfId="34698" xr:uid="{AFF414CB-E18D-4CE0-8852-DAD17DBBA191}"/>
    <cellStyle name="20% - Accent1 4 2 3 3 5 6 2" xfId="34699" xr:uid="{CD7DB9B4-E37D-44C2-8FB2-90F1464D3824}"/>
    <cellStyle name="20% - Accent1 4 2 3 3 5 6 2 2" xfId="34700" xr:uid="{45E8958B-ED94-4D89-BEC1-461A2F11C110}"/>
    <cellStyle name="20% - Accent1 4 2 3 3 5 6 3" xfId="34701" xr:uid="{F2C2AA9D-2958-4AE3-9E10-BCD45D77E5AF}"/>
    <cellStyle name="20% - Accent1 4 2 3 3 5 7" xfId="34702" xr:uid="{0A53B95A-0638-4E8B-93A5-1865B5B84E1F}"/>
    <cellStyle name="20% - Accent1 4 2 3 3 5 7 2" xfId="34703" xr:uid="{BDBC5A57-8816-4F43-9836-B43176A25011}"/>
    <cellStyle name="20% - Accent1 4 2 3 3 5 8" xfId="34704" xr:uid="{AEE543FE-E9B7-46BA-B386-BFD8DDFC68C1}"/>
    <cellStyle name="20% - Accent1 4 2 3 3 5 8 2" xfId="34705" xr:uid="{9051D1B1-8BB7-477C-B21B-DAD32FFC43DB}"/>
    <cellStyle name="20% - Accent1 4 2 3 3 5 9" xfId="34706" xr:uid="{E7115B87-1A41-4159-A36E-D63DD568DE35}"/>
    <cellStyle name="20% - Accent1 4 2 3 3 6" xfId="34707" xr:uid="{78636302-0DE8-4DFC-B73D-A3865A8FCC48}"/>
    <cellStyle name="20% - Accent1 4 2 3 3 6 2" xfId="34708" xr:uid="{D9A4C4C5-69DB-435A-84DD-197CC657CC97}"/>
    <cellStyle name="20% - Accent1 4 2 3 3 6 2 2" xfId="34709" xr:uid="{B3023781-9903-4E90-8C15-1A1C30F7E597}"/>
    <cellStyle name="20% - Accent1 4 2 3 3 6 2 2 2" xfId="34710" xr:uid="{854F9033-E255-481D-B7F5-4A0CA5D9BD0C}"/>
    <cellStyle name="20% - Accent1 4 2 3 3 6 2 2 2 2" xfId="34711" xr:uid="{7D7DA4EF-E04F-4AED-8E86-61D2B2E6DE0D}"/>
    <cellStyle name="20% - Accent1 4 2 3 3 6 2 2 3" xfId="34712" xr:uid="{3787C4EE-52FC-420C-97DE-0C2920C922D1}"/>
    <cellStyle name="20% - Accent1 4 2 3 3 6 2 3" xfId="34713" xr:uid="{3488950D-5968-44CC-9207-9327B5D4D3F0}"/>
    <cellStyle name="20% - Accent1 4 2 3 3 6 2 3 2" xfId="34714" xr:uid="{E24C34D5-C5C3-421C-AC4E-C1BE951CA3C8}"/>
    <cellStyle name="20% - Accent1 4 2 3 3 6 2 4" xfId="34715" xr:uid="{C733D304-B617-44AF-AB4D-51187EF3634F}"/>
    <cellStyle name="20% - Accent1 4 2 3 3 6 3" xfId="34716" xr:uid="{FDA73F65-C4E4-4B8A-8F41-029F21E5853D}"/>
    <cellStyle name="20% - Accent1 4 2 3 3 6 3 2" xfId="34717" xr:uid="{129FF50E-002B-4573-A94A-5656012FC73E}"/>
    <cellStyle name="20% - Accent1 4 2 3 3 6 3 2 2" xfId="34718" xr:uid="{C8CA05B7-345C-4832-8437-F8D958F7F42E}"/>
    <cellStyle name="20% - Accent1 4 2 3 3 6 3 2 2 2" xfId="34719" xr:uid="{465A802B-47F6-46EA-ABC6-86D953248720}"/>
    <cellStyle name="20% - Accent1 4 2 3 3 6 3 2 3" xfId="34720" xr:uid="{9E80DAD2-A917-4A8D-90DC-D76A08F50640}"/>
    <cellStyle name="20% - Accent1 4 2 3 3 6 3 3" xfId="34721" xr:uid="{66FEE076-9E30-4AA3-84C1-95D1856FA745}"/>
    <cellStyle name="20% - Accent1 4 2 3 3 6 3 3 2" xfId="34722" xr:uid="{D12DF9E6-EE0C-4C76-88B5-2598FF447833}"/>
    <cellStyle name="20% - Accent1 4 2 3 3 6 3 4" xfId="34723" xr:uid="{B345C9BF-C8C9-498F-807D-557920544718}"/>
    <cellStyle name="20% - Accent1 4 2 3 3 6 4" xfId="34724" xr:uid="{1B120392-65D2-43E4-B23B-651800E039F1}"/>
    <cellStyle name="20% - Accent1 4 2 3 3 6 4 2" xfId="34725" xr:uid="{6417A93A-1312-4105-A55B-BEDDF69032EA}"/>
    <cellStyle name="20% - Accent1 4 2 3 3 6 4 2 2" xfId="34726" xr:uid="{3DB75C56-80CD-4088-AA06-6562DC3B3E9D}"/>
    <cellStyle name="20% - Accent1 4 2 3 3 6 4 2 2 2" xfId="34727" xr:uid="{1BEBFC57-9B6A-43D0-93AC-8C92E2EF597E}"/>
    <cellStyle name="20% - Accent1 4 2 3 3 6 4 2 3" xfId="34728" xr:uid="{F7A5B464-0880-4481-B5D8-C8D7231B294F}"/>
    <cellStyle name="20% - Accent1 4 2 3 3 6 4 3" xfId="34729" xr:uid="{2530501B-6F4D-4C2E-94C9-4329E8D11793}"/>
    <cellStyle name="20% - Accent1 4 2 3 3 6 4 3 2" xfId="34730" xr:uid="{18818D7E-8FCC-40E6-9653-7C69C095BDED}"/>
    <cellStyle name="20% - Accent1 4 2 3 3 6 4 4" xfId="34731" xr:uid="{F3DC54E7-2277-4721-B9FC-F4A74F55258A}"/>
    <cellStyle name="20% - Accent1 4 2 3 3 6 5" xfId="34732" xr:uid="{4D3B5281-F4E8-4410-8EC6-0C434BB723B0}"/>
    <cellStyle name="20% - Accent1 4 2 3 3 6 5 2" xfId="34733" xr:uid="{BADCD477-D92B-4667-B99D-3D944593BC0E}"/>
    <cellStyle name="20% - Accent1 4 2 3 3 6 5 2 2" xfId="34734" xr:uid="{A1AB8735-F36C-4AA0-A1D7-8E2EB0FA3D18}"/>
    <cellStyle name="20% - Accent1 4 2 3 3 6 5 3" xfId="34735" xr:uid="{05AADEFB-88DF-4C08-A8D0-2738F01E6B04}"/>
    <cellStyle name="20% - Accent1 4 2 3 3 6 6" xfId="34736" xr:uid="{58E6F8E7-E1E6-44ED-BB0B-33086BD1FAB8}"/>
    <cellStyle name="20% - Accent1 4 2 3 3 6 6 2" xfId="34737" xr:uid="{A6542FA5-6BF7-4504-9F4F-7A950864C3F7}"/>
    <cellStyle name="20% - Accent1 4 2 3 3 6 6 2 2" xfId="34738" xr:uid="{F3C0D689-DD14-46FC-93D2-19B3711E8F4C}"/>
    <cellStyle name="20% - Accent1 4 2 3 3 6 6 3" xfId="34739" xr:uid="{F92D2465-07D3-4707-B948-212418752062}"/>
    <cellStyle name="20% - Accent1 4 2 3 3 6 7" xfId="34740" xr:uid="{646199ED-0325-41C7-8F78-B49914B4EBA8}"/>
    <cellStyle name="20% - Accent1 4 2 3 3 6 7 2" xfId="34741" xr:uid="{D96BE135-B9A1-4D4A-9F68-94586C8569F7}"/>
    <cellStyle name="20% - Accent1 4 2 3 3 6 8" xfId="34742" xr:uid="{47359854-7000-470F-A78E-A2BDFCA6D0B9}"/>
    <cellStyle name="20% - Accent1 4 2 3 3 6 8 2" xfId="34743" xr:uid="{2345BA32-5B61-4761-8A4A-5C738A6CF0A6}"/>
    <cellStyle name="20% - Accent1 4 2 3 3 6 9" xfId="34744" xr:uid="{2B565AF1-D873-4861-9B98-803AFF8D4D69}"/>
    <cellStyle name="20% - Accent1 4 2 3 3 7" xfId="34745" xr:uid="{3EBF5371-D0E9-41F2-8954-E58B3A1B4557}"/>
    <cellStyle name="20% - Accent1 4 2 3 3 7 2" xfId="34746" xr:uid="{A8C3DB06-C0FE-47F7-8318-2D625CC952F8}"/>
    <cellStyle name="20% - Accent1 4 2 3 3 7 2 2" xfId="34747" xr:uid="{CDC60C65-9D6B-40FB-8991-FF87D74CD177}"/>
    <cellStyle name="20% - Accent1 4 2 3 3 7 2 2 2" xfId="34748" xr:uid="{C399C912-7A0C-47D0-9FA1-0E03D1CD1F0F}"/>
    <cellStyle name="20% - Accent1 4 2 3 3 7 2 3" xfId="34749" xr:uid="{71DF0973-5656-4F6E-B5C8-53C9EFCE9933}"/>
    <cellStyle name="20% - Accent1 4 2 3 3 7 3" xfId="34750" xr:uid="{5CFED549-9855-43B9-960E-D158A7EB9E7A}"/>
    <cellStyle name="20% - Accent1 4 2 3 3 7 3 2" xfId="34751" xr:uid="{DCA5DB6A-5D23-480D-9418-356505D817A2}"/>
    <cellStyle name="20% - Accent1 4 2 3 3 7 4" xfId="34752" xr:uid="{3A0FD698-81D9-4922-81D6-FE25024F9C9C}"/>
    <cellStyle name="20% - Accent1 4 2 3 3 8" xfId="34753" xr:uid="{84A38E04-63F2-4619-972F-6AD0C85A0E91}"/>
    <cellStyle name="20% - Accent1 4 2 3 3 8 2" xfId="34754" xr:uid="{B1AA24F8-2BDF-4F88-8D53-0FB662325E3B}"/>
    <cellStyle name="20% - Accent1 4 2 3 3 8 2 2" xfId="34755" xr:uid="{69B18552-9D76-402E-B1B4-74E35736BE24}"/>
    <cellStyle name="20% - Accent1 4 2 3 3 8 2 2 2" xfId="34756" xr:uid="{49F40C9A-CB4F-46B6-9F20-907A127E5703}"/>
    <cellStyle name="20% - Accent1 4 2 3 3 8 2 3" xfId="34757" xr:uid="{FD4B096C-2B9C-4472-97DC-84675C3507A3}"/>
    <cellStyle name="20% - Accent1 4 2 3 3 8 3" xfId="34758" xr:uid="{36F030F1-6AD8-4C41-853A-5D0BEC546252}"/>
    <cellStyle name="20% - Accent1 4 2 3 3 8 3 2" xfId="34759" xr:uid="{28F597C3-6BA1-4CB8-B17B-D6EA4826B89B}"/>
    <cellStyle name="20% - Accent1 4 2 3 3 8 4" xfId="34760" xr:uid="{77C7FC1D-F011-49EF-959D-4066794A309C}"/>
    <cellStyle name="20% - Accent1 4 2 3 3 9" xfId="34761" xr:uid="{A2FD41C8-D620-4961-ADB8-B8B7DF4658FB}"/>
    <cellStyle name="20% - Accent1 4 2 3 3 9 2" xfId="34762" xr:uid="{D4076462-FB4F-42D7-82F1-89885436FAAF}"/>
    <cellStyle name="20% - Accent1 4 2 3 3 9 2 2" xfId="34763" xr:uid="{794B86EF-7BDD-42B8-8B59-DCBD4AFFE7A9}"/>
    <cellStyle name="20% - Accent1 4 2 3 3 9 2 2 2" xfId="34764" xr:uid="{48AA4EA1-9595-4F7A-9082-E745E45EE119}"/>
    <cellStyle name="20% - Accent1 4 2 3 3 9 2 3" xfId="34765" xr:uid="{57D9520B-DD9F-4FF0-B2E7-9D8203E305F1}"/>
    <cellStyle name="20% - Accent1 4 2 3 3 9 3" xfId="34766" xr:uid="{2E288568-1604-4931-9C85-C9B496387E39}"/>
    <cellStyle name="20% - Accent1 4 2 3 3 9 3 2" xfId="34767" xr:uid="{06CB7295-44A4-4552-A00B-20655B39A8CD}"/>
    <cellStyle name="20% - Accent1 4 2 3 3 9 4" xfId="34768" xr:uid="{1FACCD38-B3D8-42A0-BBDB-D62DBA046702}"/>
    <cellStyle name="20% - Accent1 4 2 3 4" xfId="34769" xr:uid="{EECCA33C-72EF-42B8-8005-DDDA39A08436}"/>
    <cellStyle name="20% - Accent1 4 2 3 4 10" xfId="34770" xr:uid="{48919CA3-A673-45A8-A010-0CD340BA3B20}"/>
    <cellStyle name="20% - Accent1 4 2 3 4 10 2" xfId="34771" xr:uid="{7A13FFFD-A001-4006-AE5F-0EF1727D94FC}"/>
    <cellStyle name="20% - Accent1 4 2 3 4 11" xfId="34772" xr:uid="{98673926-2878-40B0-925F-B97A3DF5B8BD}"/>
    <cellStyle name="20% - Accent1 4 2 3 4 2" xfId="34773" xr:uid="{87820D57-31BA-479A-96E0-9ABA9EA23A4A}"/>
    <cellStyle name="20% - Accent1 4 2 3 4 2 2" xfId="34774" xr:uid="{2774FB15-4317-4F37-B665-7ED365AAF145}"/>
    <cellStyle name="20% - Accent1 4 2 3 4 2 2 2" xfId="34775" xr:uid="{853EA1A0-FDF7-4375-9A25-CEEF5AECC0DC}"/>
    <cellStyle name="20% - Accent1 4 2 3 4 2 2 2 2" xfId="34776" xr:uid="{0CBE1D9D-043B-49B5-B642-2E5E1FF5E8C9}"/>
    <cellStyle name="20% - Accent1 4 2 3 4 2 2 2 2 2" xfId="34777" xr:uid="{DE0B2B5F-24C6-46BA-8363-536E4E97DA89}"/>
    <cellStyle name="20% - Accent1 4 2 3 4 2 2 2 3" xfId="34778" xr:uid="{6DEACDEA-3C57-4ABD-8913-D031D4A162E8}"/>
    <cellStyle name="20% - Accent1 4 2 3 4 2 2 3" xfId="34779" xr:uid="{332521E6-E204-4B60-8E50-AAD15BBFD717}"/>
    <cellStyle name="20% - Accent1 4 2 3 4 2 2 3 2" xfId="34780" xr:uid="{B5527292-BD57-4C58-BB4F-53E4FD3ED554}"/>
    <cellStyle name="20% - Accent1 4 2 3 4 2 2 4" xfId="34781" xr:uid="{77182109-6E9C-468B-9E3F-87BC37536229}"/>
    <cellStyle name="20% - Accent1 4 2 3 4 2 3" xfId="34782" xr:uid="{3339D19B-B6A5-4C74-84BB-559E97F0CB9E}"/>
    <cellStyle name="20% - Accent1 4 2 3 4 2 3 2" xfId="34783" xr:uid="{449CEFAD-1B6D-441A-A710-638EF4C9C2BD}"/>
    <cellStyle name="20% - Accent1 4 2 3 4 2 3 2 2" xfId="34784" xr:uid="{420856AA-E3D5-427A-8835-D9718356EBA7}"/>
    <cellStyle name="20% - Accent1 4 2 3 4 2 3 2 2 2" xfId="34785" xr:uid="{0DB1C554-AB46-410A-B121-229F971C04A3}"/>
    <cellStyle name="20% - Accent1 4 2 3 4 2 3 2 3" xfId="34786" xr:uid="{23DC66E5-077C-404B-92C1-3DC086961F2E}"/>
    <cellStyle name="20% - Accent1 4 2 3 4 2 3 3" xfId="34787" xr:uid="{1D0F7417-4605-4695-A340-9E7132A86B79}"/>
    <cellStyle name="20% - Accent1 4 2 3 4 2 3 3 2" xfId="34788" xr:uid="{08AE08EF-68B9-4624-B645-41E162904989}"/>
    <cellStyle name="20% - Accent1 4 2 3 4 2 3 4" xfId="34789" xr:uid="{42D21668-D890-4629-8D6D-4F6CAAC6AAC1}"/>
    <cellStyle name="20% - Accent1 4 2 3 4 2 4" xfId="34790" xr:uid="{CBF8DFC4-E661-4C2C-A09E-FF22B42340A8}"/>
    <cellStyle name="20% - Accent1 4 2 3 4 2 4 2" xfId="34791" xr:uid="{B2A0EA0E-F3C0-4D4F-90A6-2D4A27E410CD}"/>
    <cellStyle name="20% - Accent1 4 2 3 4 2 4 2 2" xfId="34792" xr:uid="{BB34070B-B0E1-486C-B5B5-403345190A45}"/>
    <cellStyle name="20% - Accent1 4 2 3 4 2 4 2 2 2" xfId="34793" xr:uid="{7AFFEDED-DE97-4E61-A4F8-F7F8E6BA7481}"/>
    <cellStyle name="20% - Accent1 4 2 3 4 2 4 2 3" xfId="34794" xr:uid="{EE368558-1B01-4365-9DEE-F94FEAB7AB77}"/>
    <cellStyle name="20% - Accent1 4 2 3 4 2 4 3" xfId="34795" xr:uid="{ABD43434-5787-4D81-9C9C-CA7E97D34E56}"/>
    <cellStyle name="20% - Accent1 4 2 3 4 2 4 3 2" xfId="34796" xr:uid="{819B0FE2-E267-41AC-8380-5F1687C129FB}"/>
    <cellStyle name="20% - Accent1 4 2 3 4 2 4 4" xfId="34797" xr:uid="{998BD657-4B81-4245-8BC6-F5E1006BF6EA}"/>
    <cellStyle name="20% - Accent1 4 2 3 4 2 5" xfId="34798" xr:uid="{E8CD5806-61C2-404B-A3A2-670C7D6B6662}"/>
    <cellStyle name="20% - Accent1 4 2 3 4 2 5 2" xfId="34799" xr:uid="{A1FEA39F-5218-41A3-880A-0345A6B0876A}"/>
    <cellStyle name="20% - Accent1 4 2 3 4 2 5 2 2" xfId="34800" xr:uid="{C05A4245-E7AF-4327-AA4B-6D0DC2401698}"/>
    <cellStyle name="20% - Accent1 4 2 3 4 2 5 3" xfId="34801" xr:uid="{747CF65B-F779-45A0-BD4D-736EF10576CF}"/>
    <cellStyle name="20% - Accent1 4 2 3 4 2 6" xfId="34802" xr:uid="{E35C140C-8F69-417D-9E2C-C0FDB8167D50}"/>
    <cellStyle name="20% - Accent1 4 2 3 4 2 6 2" xfId="34803" xr:uid="{477F30B7-404A-4437-895D-460780D19607}"/>
    <cellStyle name="20% - Accent1 4 2 3 4 2 6 2 2" xfId="34804" xr:uid="{B0C13DB0-9138-4B8B-8CAE-DC1698DA024B}"/>
    <cellStyle name="20% - Accent1 4 2 3 4 2 6 3" xfId="34805" xr:uid="{920CBCC3-4F62-49BC-A6B1-E22A6E31861D}"/>
    <cellStyle name="20% - Accent1 4 2 3 4 2 7" xfId="34806" xr:uid="{B6BE22C8-8460-487C-BB2A-AD0D40AFA08F}"/>
    <cellStyle name="20% - Accent1 4 2 3 4 2 7 2" xfId="34807" xr:uid="{DF119540-5F88-4F7B-951F-B1D815E137D4}"/>
    <cellStyle name="20% - Accent1 4 2 3 4 2 8" xfId="34808" xr:uid="{21923740-2CEC-475E-816F-2B03F5CA6709}"/>
    <cellStyle name="20% - Accent1 4 2 3 4 2 8 2" xfId="34809" xr:uid="{3E915CB1-BFBC-4D40-8FEB-230907FC1ADB}"/>
    <cellStyle name="20% - Accent1 4 2 3 4 2 9" xfId="34810" xr:uid="{1CC86EC4-A959-4988-B513-73D0727B375F}"/>
    <cellStyle name="20% - Accent1 4 2 3 4 3" xfId="34811" xr:uid="{7211CCC5-D83B-4ABD-B1E1-198838784717}"/>
    <cellStyle name="20% - Accent1 4 2 3 4 3 2" xfId="34812" xr:uid="{75A3183C-3170-4392-AB53-704A549FFF32}"/>
    <cellStyle name="20% - Accent1 4 2 3 4 3 2 2" xfId="34813" xr:uid="{BF4F5891-ED2D-43AB-9E68-F11E53C56DE6}"/>
    <cellStyle name="20% - Accent1 4 2 3 4 3 2 2 2" xfId="34814" xr:uid="{D6788D73-4A86-46EC-B266-888A9D3A55A4}"/>
    <cellStyle name="20% - Accent1 4 2 3 4 3 2 2 2 2" xfId="34815" xr:uid="{B36EAA88-6A28-49E3-AE68-591AED8937E1}"/>
    <cellStyle name="20% - Accent1 4 2 3 4 3 2 2 3" xfId="34816" xr:uid="{0EBF71B9-758D-42B3-AD4C-654E058CC3D6}"/>
    <cellStyle name="20% - Accent1 4 2 3 4 3 2 3" xfId="34817" xr:uid="{7B9EDD98-01F1-4007-9AED-7A1B0B758C6A}"/>
    <cellStyle name="20% - Accent1 4 2 3 4 3 2 3 2" xfId="34818" xr:uid="{5D4AB6F0-25C6-4984-B85C-F73A0740871D}"/>
    <cellStyle name="20% - Accent1 4 2 3 4 3 2 4" xfId="34819" xr:uid="{7B51D703-BD8A-46A2-BEDB-28A19B56D003}"/>
    <cellStyle name="20% - Accent1 4 2 3 4 3 3" xfId="34820" xr:uid="{49340613-EF95-405C-9641-83723BFEC00C}"/>
    <cellStyle name="20% - Accent1 4 2 3 4 3 3 2" xfId="34821" xr:uid="{E00AE367-C933-44DA-832A-24AA9B2C6C08}"/>
    <cellStyle name="20% - Accent1 4 2 3 4 3 3 2 2" xfId="34822" xr:uid="{77022931-8CB3-4DDC-9032-F78CDD12B070}"/>
    <cellStyle name="20% - Accent1 4 2 3 4 3 3 2 2 2" xfId="34823" xr:uid="{95885E28-322F-421F-9287-9A67A7265ACA}"/>
    <cellStyle name="20% - Accent1 4 2 3 4 3 3 2 3" xfId="34824" xr:uid="{979B7484-C931-4D4C-9747-3E574BF8D7FC}"/>
    <cellStyle name="20% - Accent1 4 2 3 4 3 3 3" xfId="34825" xr:uid="{611BF15D-62FD-4504-B288-C2B1A57E173A}"/>
    <cellStyle name="20% - Accent1 4 2 3 4 3 3 3 2" xfId="34826" xr:uid="{D7F97EE6-128A-46F3-822E-AAC5D83655D0}"/>
    <cellStyle name="20% - Accent1 4 2 3 4 3 3 4" xfId="34827" xr:uid="{3982C69A-C811-474E-9B4A-0648370BFD98}"/>
    <cellStyle name="20% - Accent1 4 2 3 4 3 4" xfId="34828" xr:uid="{8377D960-6BAD-4658-BF0F-58D01F77128C}"/>
    <cellStyle name="20% - Accent1 4 2 3 4 3 4 2" xfId="34829" xr:uid="{11C80D22-E06C-4273-AA57-5DE1B86B28FD}"/>
    <cellStyle name="20% - Accent1 4 2 3 4 3 4 2 2" xfId="34830" xr:uid="{5AB7AA6E-108A-4CEA-992B-326CEF71A9FF}"/>
    <cellStyle name="20% - Accent1 4 2 3 4 3 4 2 2 2" xfId="34831" xr:uid="{44E0CE1F-B7B7-418C-A290-4BC58F2C9E47}"/>
    <cellStyle name="20% - Accent1 4 2 3 4 3 4 2 3" xfId="34832" xr:uid="{0358D046-806D-47E8-AAB3-DD3F480AF624}"/>
    <cellStyle name="20% - Accent1 4 2 3 4 3 4 3" xfId="34833" xr:uid="{2A959FE1-B737-4EE3-A271-FE404FB4E119}"/>
    <cellStyle name="20% - Accent1 4 2 3 4 3 4 3 2" xfId="34834" xr:uid="{C9CBCA31-6555-431C-AF60-AB7E2FA7FA28}"/>
    <cellStyle name="20% - Accent1 4 2 3 4 3 4 4" xfId="34835" xr:uid="{7F66E4DC-D529-434B-BC1B-1D4D4DE22B1E}"/>
    <cellStyle name="20% - Accent1 4 2 3 4 3 5" xfId="34836" xr:uid="{E0911C07-7D91-4FDD-BF32-17A87269A2C2}"/>
    <cellStyle name="20% - Accent1 4 2 3 4 3 5 2" xfId="34837" xr:uid="{10E5505C-EA17-4576-BE7D-A5C7B1A07679}"/>
    <cellStyle name="20% - Accent1 4 2 3 4 3 5 2 2" xfId="34838" xr:uid="{810F1437-F0AA-4EB9-BB24-7F7615D2DC66}"/>
    <cellStyle name="20% - Accent1 4 2 3 4 3 5 3" xfId="34839" xr:uid="{7ACA9A36-0AD4-41BB-9F3F-69FB1860FA64}"/>
    <cellStyle name="20% - Accent1 4 2 3 4 3 6" xfId="34840" xr:uid="{88FEC075-E3CC-4E51-857F-A90086B776A7}"/>
    <cellStyle name="20% - Accent1 4 2 3 4 3 6 2" xfId="34841" xr:uid="{77D92C67-E335-4A32-982D-80A1151F40D4}"/>
    <cellStyle name="20% - Accent1 4 2 3 4 3 6 2 2" xfId="34842" xr:uid="{B365FAF2-A2A0-40E0-9DDF-63CB43B0E381}"/>
    <cellStyle name="20% - Accent1 4 2 3 4 3 6 3" xfId="34843" xr:uid="{2359AA02-3888-4BAA-BA50-6427E306F353}"/>
    <cellStyle name="20% - Accent1 4 2 3 4 3 7" xfId="34844" xr:uid="{1A73A47A-755C-41CE-A765-F69A3238EA7D}"/>
    <cellStyle name="20% - Accent1 4 2 3 4 3 7 2" xfId="34845" xr:uid="{F2CC0A1C-D8DD-4B88-89B7-260E44EBEA74}"/>
    <cellStyle name="20% - Accent1 4 2 3 4 3 8" xfId="34846" xr:uid="{C661C8B0-E0A9-4E32-B820-8882F4B3EC39}"/>
    <cellStyle name="20% - Accent1 4 2 3 4 3 8 2" xfId="34847" xr:uid="{15CF9E7E-4633-4A85-A6D6-2D217F4055F9}"/>
    <cellStyle name="20% - Accent1 4 2 3 4 3 9" xfId="34848" xr:uid="{FF3E72B3-308A-4349-B981-09899FAEC047}"/>
    <cellStyle name="20% - Accent1 4 2 3 4 4" xfId="34849" xr:uid="{7F311824-3AEE-40ED-AD0C-A64851313B76}"/>
    <cellStyle name="20% - Accent1 4 2 3 4 4 2" xfId="34850" xr:uid="{C49AA979-7868-4D6B-9296-0F1162640E34}"/>
    <cellStyle name="20% - Accent1 4 2 3 4 4 2 2" xfId="34851" xr:uid="{EFF251DB-E3BE-46BA-841F-36736970911E}"/>
    <cellStyle name="20% - Accent1 4 2 3 4 4 2 2 2" xfId="34852" xr:uid="{5526381C-1733-4BE6-93AE-DE64F8A3FCD4}"/>
    <cellStyle name="20% - Accent1 4 2 3 4 4 2 3" xfId="34853" xr:uid="{F6707F56-2C5A-4FA9-9948-FBF475F3262C}"/>
    <cellStyle name="20% - Accent1 4 2 3 4 4 3" xfId="34854" xr:uid="{AC3F5185-8A93-4A49-8731-A3AD8E1806F3}"/>
    <cellStyle name="20% - Accent1 4 2 3 4 4 3 2" xfId="34855" xr:uid="{2025CF7F-0ABC-420D-8A69-61173DE1FAD1}"/>
    <cellStyle name="20% - Accent1 4 2 3 4 4 4" xfId="34856" xr:uid="{77332424-818E-44A3-A24B-5C0F0A584C88}"/>
    <cellStyle name="20% - Accent1 4 2 3 4 5" xfId="34857" xr:uid="{E53E38BE-D64E-4BBC-BA4C-04D622FBCFDA}"/>
    <cellStyle name="20% - Accent1 4 2 3 4 5 2" xfId="34858" xr:uid="{0B6DB314-3FEB-4F06-9943-42D98CA48BEE}"/>
    <cellStyle name="20% - Accent1 4 2 3 4 5 2 2" xfId="34859" xr:uid="{D8C899B3-6EB8-4CD9-828B-A56BB55E9868}"/>
    <cellStyle name="20% - Accent1 4 2 3 4 5 2 2 2" xfId="34860" xr:uid="{3CD985A7-87B5-4E35-B2BC-93C409D28D9A}"/>
    <cellStyle name="20% - Accent1 4 2 3 4 5 2 3" xfId="34861" xr:uid="{E4DD8A2E-147E-4D5F-A956-D32495BFE059}"/>
    <cellStyle name="20% - Accent1 4 2 3 4 5 3" xfId="34862" xr:uid="{4F85D83C-DC1A-4CD3-AAE9-455D417FFCDA}"/>
    <cellStyle name="20% - Accent1 4 2 3 4 5 3 2" xfId="34863" xr:uid="{A01C756E-275F-40FE-BE1C-7822E5E5E682}"/>
    <cellStyle name="20% - Accent1 4 2 3 4 5 4" xfId="34864" xr:uid="{F070FC15-5D11-49DD-B23C-2DDD6401EF94}"/>
    <cellStyle name="20% - Accent1 4 2 3 4 6" xfId="34865" xr:uid="{2924EF1C-D1D1-43E4-A302-60862FA13C17}"/>
    <cellStyle name="20% - Accent1 4 2 3 4 6 2" xfId="34866" xr:uid="{ACF35A36-C0B7-4606-9436-3BE4FBD63132}"/>
    <cellStyle name="20% - Accent1 4 2 3 4 6 2 2" xfId="34867" xr:uid="{C0528673-BC26-46FC-A53D-D17A2AE835D5}"/>
    <cellStyle name="20% - Accent1 4 2 3 4 6 2 2 2" xfId="34868" xr:uid="{787930C1-A60A-485A-8203-446D22ED8A90}"/>
    <cellStyle name="20% - Accent1 4 2 3 4 6 2 3" xfId="34869" xr:uid="{AD39BFC6-2D8E-4125-9EC9-20948B977398}"/>
    <cellStyle name="20% - Accent1 4 2 3 4 6 3" xfId="34870" xr:uid="{FDB28414-3CE6-462D-80C4-C5EB6AE1B9A1}"/>
    <cellStyle name="20% - Accent1 4 2 3 4 6 3 2" xfId="34871" xr:uid="{496D0223-6C7E-4C7A-9B4F-892EA9FF80A9}"/>
    <cellStyle name="20% - Accent1 4 2 3 4 6 4" xfId="34872" xr:uid="{9A12B334-E3FC-46E2-89BF-E9E813459FE4}"/>
    <cellStyle name="20% - Accent1 4 2 3 4 7" xfId="34873" xr:uid="{C00785E3-7C60-4D28-9BDD-26C0208826E4}"/>
    <cellStyle name="20% - Accent1 4 2 3 4 7 2" xfId="34874" xr:uid="{3739BC6D-1903-48D5-BFD7-5F754BC7E797}"/>
    <cellStyle name="20% - Accent1 4 2 3 4 7 2 2" xfId="34875" xr:uid="{F6915D5C-818F-4E19-9FE3-074E3A47355C}"/>
    <cellStyle name="20% - Accent1 4 2 3 4 7 3" xfId="34876" xr:uid="{9EFB606A-1E1C-4D82-B40C-78D94183D787}"/>
    <cellStyle name="20% - Accent1 4 2 3 4 8" xfId="34877" xr:uid="{6C10282C-DEEE-48AE-BBE7-6013256ACFCD}"/>
    <cellStyle name="20% - Accent1 4 2 3 4 8 2" xfId="34878" xr:uid="{B5170AA4-C2B3-4A4A-AACA-C7F860D39966}"/>
    <cellStyle name="20% - Accent1 4 2 3 4 8 2 2" xfId="34879" xr:uid="{F9B8A506-BD63-4960-9435-DE3FB5538D22}"/>
    <cellStyle name="20% - Accent1 4 2 3 4 8 3" xfId="34880" xr:uid="{20103937-093E-44F5-94C5-E8B0760161E6}"/>
    <cellStyle name="20% - Accent1 4 2 3 4 9" xfId="34881" xr:uid="{4369C188-DF6C-4028-A142-C1D9BB881B08}"/>
    <cellStyle name="20% - Accent1 4 2 3 4 9 2" xfId="34882" xr:uid="{A0F128CB-4EE8-4629-8CEE-C32FDB7BF2CB}"/>
    <cellStyle name="20% - Accent1 4 2 3 5" xfId="34883" xr:uid="{859E0DFC-73CE-4BE9-B38A-256A441C178A}"/>
    <cellStyle name="20% - Accent1 4 2 3 5 10" xfId="34884" xr:uid="{3907D0E4-39D2-4389-8A6C-B8598639ACCB}"/>
    <cellStyle name="20% - Accent1 4 2 3 5 10 2" xfId="34885" xr:uid="{B4C84585-E63D-420D-9B84-22C9729992B4}"/>
    <cellStyle name="20% - Accent1 4 2 3 5 11" xfId="34886" xr:uid="{BEFDF75C-7570-4328-A97B-A38E11D77148}"/>
    <cellStyle name="20% - Accent1 4 2 3 5 2" xfId="34887" xr:uid="{34DE4079-1AA3-4EB4-8D56-1877953860C7}"/>
    <cellStyle name="20% - Accent1 4 2 3 5 2 2" xfId="34888" xr:uid="{5B2D8B43-7DF6-4665-8AEF-A47F9EEB05FC}"/>
    <cellStyle name="20% - Accent1 4 2 3 5 2 2 2" xfId="34889" xr:uid="{AC4DA188-492C-4D93-8B21-73FE337EF6AD}"/>
    <cellStyle name="20% - Accent1 4 2 3 5 2 2 2 2" xfId="34890" xr:uid="{B0404F96-E6B1-49BE-BA71-1356983277F4}"/>
    <cellStyle name="20% - Accent1 4 2 3 5 2 2 2 2 2" xfId="34891" xr:uid="{95EEF4F8-8E4F-4321-849D-9E5C3EA27A03}"/>
    <cellStyle name="20% - Accent1 4 2 3 5 2 2 2 3" xfId="34892" xr:uid="{DD62FFC8-1DCE-4602-8DC6-8AD8E68576BE}"/>
    <cellStyle name="20% - Accent1 4 2 3 5 2 2 3" xfId="34893" xr:uid="{B13F309A-A444-4E8B-B196-5D4757DE3FFE}"/>
    <cellStyle name="20% - Accent1 4 2 3 5 2 2 3 2" xfId="34894" xr:uid="{1286BC9C-D418-4040-AAFC-49C5C70AA2F6}"/>
    <cellStyle name="20% - Accent1 4 2 3 5 2 2 4" xfId="34895" xr:uid="{201BD7CD-979C-40A1-9842-E918F8EEC44C}"/>
    <cellStyle name="20% - Accent1 4 2 3 5 2 3" xfId="34896" xr:uid="{1BD845C1-9B4B-4F32-90AD-FC453BA0AD2B}"/>
    <cellStyle name="20% - Accent1 4 2 3 5 2 3 2" xfId="34897" xr:uid="{FA4EF06C-193F-4127-BF14-8CF697408A7F}"/>
    <cellStyle name="20% - Accent1 4 2 3 5 2 3 2 2" xfId="34898" xr:uid="{DC991397-BA47-4871-9272-F3164BFE2E8E}"/>
    <cellStyle name="20% - Accent1 4 2 3 5 2 3 2 2 2" xfId="34899" xr:uid="{1B0C2F18-9056-45FC-B491-B4E2B0818E72}"/>
    <cellStyle name="20% - Accent1 4 2 3 5 2 3 2 3" xfId="34900" xr:uid="{5D835548-3192-4981-BD7F-36AF2DF44D3B}"/>
    <cellStyle name="20% - Accent1 4 2 3 5 2 3 3" xfId="34901" xr:uid="{667CC3C0-0CEC-463E-A30E-1D75C26498B4}"/>
    <cellStyle name="20% - Accent1 4 2 3 5 2 3 3 2" xfId="34902" xr:uid="{CFD3A6EE-33A4-42CA-BA49-CB5CC79D4B4E}"/>
    <cellStyle name="20% - Accent1 4 2 3 5 2 3 4" xfId="34903" xr:uid="{0B94D479-AB06-497C-8505-476617E14754}"/>
    <cellStyle name="20% - Accent1 4 2 3 5 2 4" xfId="34904" xr:uid="{62042BDD-039C-4177-A9C2-E9E24029ADB1}"/>
    <cellStyle name="20% - Accent1 4 2 3 5 2 4 2" xfId="34905" xr:uid="{6DDC4DEB-A8EC-4DDE-A659-50B85F3D536E}"/>
    <cellStyle name="20% - Accent1 4 2 3 5 2 4 2 2" xfId="34906" xr:uid="{E56C129E-E3FA-4BAB-9394-F5E6046D9905}"/>
    <cellStyle name="20% - Accent1 4 2 3 5 2 4 2 2 2" xfId="34907" xr:uid="{61C39A7B-10B4-46AB-8450-BE518FCE9384}"/>
    <cellStyle name="20% - Accent1 4 2 3 5 2 4 2 3" xfId="34908" xr:uid="{BCABC99B-104F-4B5B-B47C-D90E42D04FC8}"/>
    <cellStyle name="20% - Accent1 4 2 3 5 2 4 3" xfId="34909" xr:uid="{33BE7214-CA84-46C1-8E22-A12E08233440}"/>
    <cellStyle name="20% - Accent1 4 2 3 5 2 4 3 2" xfId="34910" xr:uid="{A55583DD-3ACA-4D83-8FFA-D4131128027E}"/>
    <cellStyle name="20% - Accent1 4 2 3 5 2 4 4" xfId="34911" xr:uid="{FCBA2095-5421-455D-A4B4-9191C89800F8}"/>
    <cellStyle name="20% - Accent1 4 2 3 5 2 5" xfId="34912" xr:uid="{516CC0A0-99BD-407D-97E8-DE23A8CE5251}"/>
    <cellStyle name="20% - Accent1 4 2 3 5 2 5 2" xfId="34913" xr:uid="{F39D3AF3-1AA3-444B-B25C-41B139C6F83B}"/>
    <cellStyle name="20% - Accent1 4 2 3 5 2 5 2 2" xfId="34914" xr:uid="{031FBB1F-BBBA-4AF7-9A11-FD09DA1C71EC}"/>
    <cellStyle name="20% - Accent1 4 2 3 5 2 5 3" xfId="34915" xr:uid="{5BC8D13B-7A5D-44D6-B2CF-CD83BB85C0CD}"/>
    <cellStyle name="20% - Accent1 4 2 3 5 2 6" xfId="34916" xr:uid="{53ACC5DC-7D14-4D0D-9A52-3EF8F37B16BE}"/>
    <cellStyle name="20% - Accent1 4 2 3 5 2 6 2" xfId="34917" xr:uid="{68F57D52-9DE1-483E-8D63-2B9CE27935E8}"/>
    <cellStyle name="20% - Accent1 4 2 3 5 2 6 2 2" xfId="34918" xr:uid="{C039BF46-48B3-4223-81BA-5606A45C2476}"/>
    <cellStyle name="20% - Accent1 4 2 3 5 2 6 3" xfId="34919" xr:uid="{124FCCC6-1BC4-44BD-A9A5-7F7C78F0665C}"/>
    <cellStyle name="20% - Accent1 4 2 3 5 2 7" xfId="34920" xr:uid="{00B24410-084A-4E90-8EE3-4F1DB63803A3}"/>
    <cellStyle name="20% - Accent1 4 2 3 5 2 7 2" xfId="34921" xr:uid="{6DA3DB86-FA0F-4232-8570-F81AC9448220}"/>
    <cellStyle name="20% - Accent1 4 2 3 5 2 8" xfId="34922" xr:uid="{80D50945-8A39-4481-81ED-0D5F254599F0}"/>
    <cellStyle name="20% - Accent1 4 2 3 5 2 8 2" xfId="34923" xr:uid="{1B863F3E-C6B5-4CA2-A53C-3C289C4C4D6C}"/>
    <cellStyle name="20% - Accent1 4 2 3 5 2 9" xfId="34924" xr:uid="{107AFA83-A0E7-4254-9599-327C8AC4E9D8}"/>
    <cellStyle name="20% - Accent1 4 2 3 5 3" xfId="34925" xr:uid="{4CFD8E0F-671D-4738-8E0F-3DD6C1550C97}"/>
    <cellStyle name="20% - Accent1 4 2 3 5 3 2" xfId="34926" xr:uid="{580C21A9-DF06-4562-8D16-24C7F24FA50C}"/>
    <cellStyle name="20% - Accent1 4 2 3 5 3 2 2" xfId="34927" xr:uid="{07489E70-A54D-40B6-992F-4F6C5F039455}"/>
    <cellStyle name="20% - Accent1 4 2 3 5 3 2 2 2" xfId="34928" xr:uid="{2BF027D8-7D7B-42B7-91E9-D09EE4116F6E}"/>
    <cellStyle name="20% - Accent1 4 2 3 5 3 2 2 2 2" xfId="34929" xr:uid="{7B7F7613-23D1-4942-A4B6-18740AB8B83D}"/>
    <cellStyle name="20% - Accent1 4 2 3 5 3 2 2 3" xfId="34930" xr:uid="{92AC6230-1994-4C30-A7D6-BA6409DDAA55}"/>
    <cellStyle name="20% - Accent1 4 2 3 5 3 2 3" xfId="34931" xr:uid="{066B128F-F733-43D3-A7FB-082F15C7F7C6}"/>
    <cellStyle name="20% - Accent1 4 2 3 5 3 2 3 2" xfId="34932" xr:uid="{3232FF95-BAD5-47F3-9687-E1D50A8003D3}"/>
    <cellStyle name="20% - Accent1 4 2 3 5 3 2 4" xfId="34933" xr:uid="{0E0ED006-DB15-4256-B00B-53FBF8FA4B95}"/>
    <cellStyle name="20% - Accent1 4 2 3 5 3 3" xfId="34934" xr:uid="{1881FFE5-F541-41ED-81BC-77492E168501}"/>
    <cellStyle name="20% - Accent1 4 2 3 5 3 3 2" xfId="34935" xr:uid="{D700DD4D-0935-4A2D-8C30-627AD38EF0ED}"/>
    <cellStyle name="20% - Accent1 4 2 3 5 3 3 2 2" xfId="34936" xr:uid="{361671A5-6F96-476A-869E-591F683B6A54}"/>
    <cellStyle name="20% - Accent1 4 2 3 5 3 3 2 2 2" xfId="34937" xr:uid="{9EDA2479-DE73-462D-AE5B-901E4E2F95AC}"/>
    <cellStyle name="20% - Accent1 4 2 3 5 3 3 2 3" xfId="34938" xr:uid="{9C11C23B-242F-4551-9017-C6F8BE381333}"/>
    <cellStyle name="20% - Accent1 4 2 3 5 3 3 3" xfId="34939" xr:uid="{17B1ECDD-9D11-4C1C-89FB-FBD34F8DA99A}"/>
    <cellStyle name="20% - Accent1 4 2 3 5 3 3 3 2" xfId="34940" xr:uid="{64AD9581-45B8-4A0A-8790-FB3C043C2F51}"/>
    <cellStyle name="20% - Accent1 4 2 3 5 3 3 4" xfId="34941" xr:uid="{10300454-3213-4029-B526-72336C631606}"/>
    <cellStyle name="20% - Accent1 4 2 3 5 3 4" xfId="34942" xr:uid="{4ECBABE1-60AE-402F-A5F5-D1009536F0E8}"/>
    <cellStyle name="20% - Accent1 4 2 3 5 3 4 2" xfId="34943" xr:uid="{8337FFCC-7C8F-4605-9852-FF8DC12EB889}"/>
    <cellStyle name="20% - Accent1 4 2 3 5 3 4 2 2" xfId="34944" xr:uid="{7B9A8BC3-5780-4851-8253-3F42A7B75690}"/>
    <cellStyle name="20% - Accent1 4 2 3 5 3 4 2 2 2" xfId="34945" xr:uid="{D8D32B74-7FDE-4AE5-9A11-62A63EB2994B}"/>
    <cellStyle name="20% - Accent1 4 2 3 5 3 4 2 3" xfId="34946" xr:uid="{483DABEC-3E98-44B5-A51D-2B68E1F6A50D}"/>
    <cellStyle name="20% - Accent1 4 2 3 5 3 4 3" xfId="34947" xr:uid="{EC4ED9D9-5CD7-4B98-83FF-AFF85AEEB3B1}"/>
    <cellStyle name="20% - Accent1 4 2 3 5 3 4 3 2" xfId="34948" xr:uid="{AF6B7204-06A7-4B0A-8F41-DE9CEC3D97F8}"/>
    <cellStyle name="20% - Accent1 4 2 3 5 3 4 4" xfId="34949" xr:uid="{648F7F86-D142-43A7-A1B3-29C728D77007}"/>
    <cellStyle name="20% - Accent1 4 2 3 5 3 5" xfId="34950" xr:uid="{16E820A1-3E93-4D01-84F3-4356F6E5E0F9}"/>
    <cellStyle name="20% - Accent1 4 2 3 5 3 5 2" xfId="34951" xr:uid="{A9AA2074-D658-4BCF-8C54-F69E2415C2AF}"/>
    <cellStyle name="20% - Accent1 4 2 3 5 3 5 2 2" xfId="34952" xr:uid="{02441BCF-CBD0-498F-80DF-C455656BA2D3}"/>
    <cellStyle name="20% - Accent1 4 2 3 5 3 5 3" xfId="34953" xr:uid="{DE59A707-D7C4-4215-8EDC-E5BA9D60C7E3}"/>
    <cellStyle name="20% - Accent1 4 2 3 5 3 6" xfId="34954" xr:uid="{F179C976-5B8A-4CA2-995C-7D9C0381B56F}"/>
    <cellStyle name="20% - Accent1 4 2 3 5 3 6 2" xfId="34955" xr:uid="{4D76EDE0-22F5-4001-91A2-5FCDCDD4BFC3}"/>
    <cellStyle name="20% - Accent1 4 2 3 5 3 6 2 2" xfId="34956" xr:uid="{3C9882FB-8134-4DA4-87C0-816EB2C9C16A}"/>
    <cellStyle name="20% - Accent1 4 2 3 5 3 6 3" xfId="34957" xr:uid="{6F994E09-ED71-4F19-A7DF-A5558F361E01}"/>
    <cellStyle name="20% - Accent1 4 2 3 5 3 7" xfId="34958" xr:uid="{EDE80C03-6A34-4674-868F-D9FBD0880FA9}"/>
    <cellStyle name="20% - Accent1 4 2 3 5 3 7 2" xfId="34959" xr:uid="{27D1FBCB-3CF1-4188-B54D-ABB88950C865}"/>
    <cellStyle name="20% - Accent1 4 2 3 5 3 8" xfId="34960" xr:uid="{816D1FBC-A27D-4C54-B2DC-8D01ACBF9F34}"/>
    <cellStyle name="20% - Accent1 4 2 3 5 3 8 2" xfId="34961" xr:uid="{AC9EBC7C-17AB-4E2C-B89A-E893512F6EF4}"/>
    <cellStyle name="20% - Accent1 4 2 3 5 3 9" xfId="34962" xr:uid="{BC284AFB-4BD9-464D-966F-B7B2ABD103E6}"/>
    <cellStyle name="20% - Accent1 4 2 3 5 4" xfId="34963" xr:uid="{BE79B7A6-C8C2-4B2B-9276-45F28FAC80F6}"/>
    <cellStyle name="20% - Accent1 4 2 3 5 4 2" xfId="34964" xr:uid="{8CE9927E-A82D-4B6E-AAD0-788C59349B23}"/>
    <cellStyle name="20% - Accent1 4 2 3 5 4 2 2" xfId="34965" xr:uid="{6A417EA0-B461-491F-AAB4-AEE7695466CF}"/>
    <cellStyle name="20% - Accent1 4 2 3 5 4 2 2 2" xfId="34966" xr:uid="{A4F717DB-5524-460B-98AE-E48FAB858FD6}"/>
    <cellStyle name="20% - Accent1 4 2 3 5 4 2 3" xfId="34967" xr:uid="{B15431EF-0BB0-4249-807B-B8FFAAC5FAD3}"/>
    <cellStyle name="20% - Accent1 4 2 3 5 4 3" xfId="34968" xr:uid="{F0626377-513C-4CB4-B6CF-4C21DE4C365F}"/>
    <cellStyle name="20% - Accent1 4 2 3 5 4 3 2" xfId="34969" xr:uid="{436B1464-EA07-4CE4-8CE7-9486056EA365}"/>
    <cellStyle name="20% - Accent1 4 2 3 5 4 4" xfId="34970" xr:uid="{9E7942B3-DBAE-4B15-8D8C-B0D34D3D38E5}"/>
    <cellStyle name="20% - Accent1 4 2 3 5 5" xfId="34971" xr:uid="{9D8CA73A-4412-4039-99C1-D35176586671}"/>
    <cellStyle name="20% - Accent1 4 2 3 5 5 2" xfId="34972" xr:uid="{A73E5A2C-2E77-45F5-B9AF-2F67D9F15C90}"/>
    <cellStyle name="20% - Accent1 4 2 3 5 5 2 2" xfId="34973" xr:uid="{430E635D-65F7-4ACE-9D86-016A712BD5B6}"/>
    <cellStyle name="20% - Accent1 4 2 3 5 5 2 2 2" xfId="34974" xr:uid="{AAC0B8C5-5AF1-4447-9EBE-B906549E7BB5}"/>
    <cellStyle name="20% - Accent1 4 2 3 5 5 2 3" xfId="34975" xr:uid="{376715E5-BD9B-4C02-8F66-1B4CCB9ACFB1}"/>
    <cellStyle name="20% - Accent1 4 2 3 5 5 3" xfId="34976" xr:uid="{03ABD658-ABAA-435E-96BE-3EEACAE21D46}"/>
    <cellStyle name="20% - Accent1 4 2 3 5 5 3 2" xfId="34977" xr:uid="{8AB0C082-FB0C-40E4-9B6F-381E33902275}"/>
    <cellStyle name="20% - Accent1 4 2 3 5 5 4" xfId="34978" xr:uid="{D5E11A6D-6148-4FF3-8974-978A6F4B1BC8}"/>
    <cellStyle name="20% - Accent1 4 2 3 5 6" xfId="34979" xr:uid="{AAFE636B-34D1-490E-B80C-CE5A0BC4BF70}"/>
    <cellStyle name="20% - Accent1 4 2 3 5 6 2" xfId="34980" xr:uid="{E2B0743D-0902-40E3-9564-EBE425983475}"/>
    <cellStyle name="20% - Accent1 4 2 3 5 6 2 2" xfId="34981" xr:uid="{1E371053-DF6B-412E-B0C9-87E82DD2FA9E}"/>
    <cellStyle name="20% - Accent1 4 2 3 5 6 2 2 2" xfId="34982" xr:uid="{73E94164-81ED-4013-AAE3-10ABEFC983BB}"/>
    <cellStyle name="20% - Accent1 4 2 3 5 6 2 3" xfId="34983" xr:uid="{E42B41A4-6919-48D3-8913-B6E1ACC4EDA5}"/>
    <cellStyle name="20% - Accent1 4 2 3 5 6 3" xfId="34984" xr:uid="{9DA5ED20-E185-4C2E-A22C-EF1EF638699E}"/>
    <cellStyle name="20% - Accent1 4 2 3 5 6 3 2" xfId="34985" xr:uid="{D948DF41-6C86-4576-AC09-8AB88C9FA7E1}"/>
    <cellStyle name="20% - Accent1 4 2 3 5 6 4" xfId="34986" xr:uid="{8FBFA82B-5A2F-4BA7-BCFA-3DB71755340E}"/>
    <cellStyle name="20% - Accent1 4 2 3 5 7" xfId="34987" xr:uid="{75C97EB6-DAAA-4D3E-BE03-9D39BEFD1837}"/>
    <cellStyle name="20% - Accent1 4 2 3 5 7 2" xfId="34988" xr:uid="{735227B3-ED34-4675-9678-88EA1755D6EA}"/>
    <cellStyle name="20% - Accent1 4 2 3 5 7 2 2" xfId="34989" xr:uid="{A317D95E-9873-4C38-9986-0E249DD6CEB8}"/>
    <cellStyle name="20% - Accent1 4 2 3 5 7 3" xfId="34990" xr:uid="{D7476CA8-09C2-4573-A949-C17DB4E3E3C1}"/>
    <cellStyle name="20% - Accent1 4 2 3 5 8" xfId="34991" xr:uid="{8FE6BDEC-E709-45D3-A2A3-988CE48136DA}"/>
    <cellStyle name="20% - Accent1 4 2 3 5 8 2" xfId="34992" xr:uid="{73B6BC90-09CD-4925-B04C-138E886DD1C6}"/>
    <cellStyle name="20% - Accent1 4 2 3 5 8 2 2" xfId="34993" xr:uid="{AE33DCC8-53ED-4E07-9A32-930AFCB325D6}"/>
    <cellStyle name="20% - Accent1 4 2 3 5 8 3" xfId="34994" xr:uid="{B8371B1A-2706-4B9F-B665-E8E4B2AD0FBE}"/>
    <cellStyle name="20% - Accent1 4 2 3 5 9" xfId="34995" xr:uid="{41951E0A-F5E5-4B15-B8EF-EF8642C3B681}"/>
    <cellStyle name="20% - Accent1 4 2 3 5 9 2" xfId="34996" xr:uid="{26C172EB-EB25-4671-A2F7-D5937B6781D4}"/>
    <cellStyle name="20% - Accent1 4 2 3 6" xfId="34997" xr:uid="{890F856B-EFF0-40D7-B278-005C5E9977FE}"/>
    <cellStyle name="20% - Accent1 4 2 3 6 10" xfId="34998" xr:uid="{468A26A3-4702-4875-BD45-20D7405F1054}"/>
    <cellStyle name="20% - Accent1 4 2 3 6 10 2" xfId="34999" xr:uid="{DF35763A-E670-4108-AE57-05A041764D3A}"/>
    <cellStyle name="20% - Accent1 4 2 3 6 11" xfId="35000" xr:uid="{04083AAC-98BD-4450-AD24-2ACD428C28DC}"/>
    <cellStyle name="20% - Accent1 4 2 3 6 2" xfId="35001" xr:uid="{6D02253C-6E7F-4E3D-9A4F-EEBB169400DC}"/>
    <cellStyle name="20% - Accent1 4 2 3 6 2 2" xfId="35002" xr:uid="{7E159478-E3F2-4D1C-8D94-FC39028F5E4C}"/>
    <cellStyle name="20% - Accent1 4 2 3 6 2 2 2" xfId="35003" xr:uid="{C0895CAC-533A-4F27-8A2A-83C1E8C13376}"/>
    <cellStyle name="20% - Accent1 4 2 3 6 2 2 2 2" xfId="35004" xr:uid="{722ED5AB-ACC1-4944-A3FE-6ED73C2A0A04}"/>
    <cellStyle name="20% - Accent1 4 2 3 6 2 2 2 2 2" xfId="35005" xr:uid="{365DB659-D7C1-4FAC-8195-8E94CCFACB5F}"/>
    <cellStyle name="20% - Accent1 4 2 3 6 2 2 2 3" xfId="35006" xr:uid="{6B9FA8D7-29A8-42D5-A933-9022CC24FB5E}"/>
    <cellStyle name="20% - Accent1 4 2 3 6 2 2 3" xfId="35007" xr:uid="{3D895B7B-EE36-41EF-943A-57B5347BF178}"/>
    <cellStyle name="20% - Accent1 4 2 3 6 2 2 3 2" xfId="35008" xr:uid="{A7B650A2-369B-4915-A01F-B4E4E2A40F3D}"/>
    <cellStyle name="20% - Accent1 4 2 3 6 2 2 4" xfId="35009" xr:uid="{36D98695-9F3C-4FDC-836E-31EEBB4BE0C7}"/>
    <cellStyle name="20% - Accent1 4 2 3 6 2 3" xfId="35010" xr:uid="{45800B66-A777-4FCE-9B39-1A56F0BBFF71}"/>
    <cellStyle name="20% - Accent1 4 2 3 6 2 3 2" xfId="35011" xr:uid="{D4B968CE-DB61-4AB5-BDF4-FAEF696C86E0}"/>
    <cellStyle name="20% - Accent1 4 2 3 6 2 3 2 2" xfId="35012" xr:uid="{C63CB842-943F-431E-B6A6-42CA0671732D}"/>
    <cellStyle name="20% - Accent1 4 2 3 6 2 3 2 2 2" xfId="35013" xr:uid="{8D6FCF2D-9642-46B8-A668-BDB361C2254A}"/>
    <cellStyle name="20% - Accent1 4 2 3 6 2 3 2 3" xfId="35014" xr:uid="{9227EF62-9BE2-4BC1-B5D1-EE49941DE3E5}"/>
    <cellStyle name="20% - Accent1 4 2 3 6 2 3 3" xfId="35015" xr:uid="{A9DE0037-D6F8-4D49-9D58-481CE0F1D23C}"/>
    <cellStyle name="20% - Accent1 4 2 3 6 2 3 3 2" xfId="35016" xr:uid="{331C049F-F596-46F8-B6C5-1625C9A4734D}"/>
    <cellStyle name="20% - Accent1 4 2 3 6 2 3 4" xfId="35017" xr:uid="{64F769F0-6F79-44D9-980F-406FE82CB4FF}"/>
    <cellStyle name="20% - Accent1 4 2 3 6 2 4" xfId="35018" xr:uid="{8E56C0CB-8350-44CF-B8BC-DE99E95AB930}"/>
    <cellStyle name="20% - Accent1 4 2 3 6 2 4 2" xfId="35019" xr:uid="{271F3C0F-A1B8-45CD-A3F7-C478E7C9401B}"/>
    <cellStyle name="20% - Accent1 4 2 3 6 2 4 2 2" xfId="35020" xr:uid="{2512E7C0-B196-4FF2-A1B2-F3C3713D975B}"/>
    <cellStyle name="20% - Accent1 4 2 3 6 2 4 2 2 2" xfId="35021" xr:uid="{91F188D6-3FC9-4C9C-A078-B5126A038D7C}"/>
    <cellStyle name="20% - Accent1 4 2 3 6 2 4 2 3" xfId="35022" xr:uid="{B27CF591-29FF-4B8A-AEAE-AAC1B29B6D86}"/>
    <cellStyle name="20% - Accent1 4 2 3 6 2 4 3" xfId="35023" xr:uid="{5394063C-92FA-463A-BE25-CCC681A57401}"/>
    <cellStyle name="20% - Accent1 4 2 3 6 2 4 3 2" xfId="35024" xr:uid="{BCBF12BF-97E4-4B36-A4ED-F734C9A710B9}"/>
    <cellStyle name="20% - Accent1 4 2 3 6 2 4 4" xfId="35025" xr:uid="{CCDEB8DF-5E2E-4898-BF57-F4DC722306A0}"/>
    <cellStyle name="20% - Accent1 4 2 3 6 2 5" xfId="35026" xr:uid="{38D2AF09-9A5C-4227-A182-59A620D339B6}"/>
    <cellStyle name="20% - Accent1 4 2 3 6 2 5 2" xfId="35027" xr:uid="{FA160C9D-CEEE-44E2-98C5-8C578775A3A6}"/>
    <cellStyle name="20% - Accent1 4 2 3 6 2 5 2 2" xfId="35028" xr:uid="{D118C789-C023-4741-8F00-867B1F9EC7BF}"/>
    <cellStyle name="20% - Accent1 4 2 3 6 2 5 3" xfId="35029" xr:uid="{EDBBCC1B-8EB5-437F-A7FC-3DEC485C1EF6}"/>
    <cellStyle name="20% - Accent1 4 2 3 6 2 6" xfId="35030" xr:uid="{9BC152AA-D831-41F8-AAEF-657434AF73DA}"/>
    <cellStyle name="20% - Accent1 4 2 3 6 2 6 2" xfId="35031" xr:uid="{65BDAE13-35C3-4071-9175-D90ECD546DCB}"/>
    <cellStyle name="20% - Accent1 4 2 3 6 2 6 2 2" xfId="35032" xr:uid="{8E6A3DA0-9F62-42DB-9CF3-680BB8693DCF}"/>
    <cellStyle name="20% - Accent1 4 2 3 6 2 6 3" xfId="35033" xr:uid="{A699C72E-B354-4925-800E-843AA57D4B25}"/>
    <cellStyle name="20% - Accent1 4 2 3 6 2 7" xfId="35034" xr:uid="{A426596D-8F53-4A06-A871-049AE9F6558D}"/>
    <cellStyle name="20% - Accent1 4 2 3 6 2 7 2" xfId="35035" xr:uid="{9CF256A6-AAE8-4D4E-85D5-04D775288CA3}"/>
    <cellStyle name="20% - Accent1 4 2 3 6 2 8" xfId="35036" xr:uid="{F5EE461D-7873-4B76-8EBD-ABE603794B31}"/>
    <cellStyle name="20% - Accent1 4 2 3 6 2 8 2" xfId="35037" xr:uid="{49C1A088-7E1F-49CA-93B6-628459F5E3C4}"/>
    <cellStyle name="20% - Accent1 4 2 3 6 2 9" xfId="35038" xr:uid="{4B44A521-4E73-419D-8133-DFBCC8D7F582}"/>
    <cellStyle name="20% - Accent1 4 2 3 6 3" xfId="35039" xr:uid="{C20727A7-9C0B-4E1B-832F-8F09AC63FA1A}"/>
    <cellStyle name="20% - Accent1 4 2 3 6 3 2" xfId="35040" xr:uid="{51EB0AD2-4280-4D8A-81AA-C1C940826F7D}"/>
    <cellStyle name="20% - Accent1 4 2 3 6 3 2 2" xfId="35041" xr:uid="{9171630C-32D8-4DFB-AC4B-E1F1E555E79D}"/>
    <cellStyle name="20% - Accent1 4 2 3 6 3 2 2 2" xfId="35042" xr:uid="{1EE95103-E678-4C8B-B78E-1CA7F3E5C54B}"/>
    <cellStyle name="20% - Accent1 4 2 3 6 3 2 2 2 2" xfId="35043" xr:uid="{1EBDCC88-AC51-4F8D-B618-BB55B701E0E9}"/>
    <cellStyle name="20% - Accent1 4 2 3 6 3 2 2 3" xfId="35044" xr:uid="{5E0BC58C-2022-4CB1-8E03-D4D3B06C5E3E}"/>
    <cellStyle name="20% - Accent1 4 2 3 6 3 2 3" xfId="35045" xr:uid="{E4FD0DD7-2E9B-4EF6-BE8C-FFDE893EE5E6}"/>
    <cellStyle name="20% - Accent1 4 2 3 6 3 2 3 2" xfId="35046" xr:uid="{1DEF6645-89B6-4F51-BD72-E35AF14DA2A3}"/>
    <cellStyle name="20% - Accent1 4 2 3 6 3 2 4" xfId="35047" xr:uid="{3AC844F6-DFCC-43B1-ADFC-B05B323F0D09}"/>
    <cellStyle name="20% - Accent1 4 2 3 6 3 3" xfId="35048" xr:uid="{F1DB1861-F88B-4C7B-A555-4F671962E9B4}"/>
    <cellStyle name="20% - Accent1 4 2 3 6 3 3 2" xfId="35049" xr:uid="{1D050FBB-4602-4BF7-B135-F49B49BDE5CC}"/>
    <cellStyle name="20% - Accent1 4 2 3 6 3 3 2 2" xfId="35050" xr:uid="{E15E9B22-CF5B-4EF6-92A9-96DB0F747584}"/>
    <cellStyle name="20% - Accent1 4 2 3 6 3 3 2 2 2" xfId="35051" xr:uid="{6A91AA72-AC4D-4788-8CD8-A450063CC0B7}"/>
    <cellStyle name="20% - Accent1 4 2 3 6 3 3 2 3" xfId="35052" xr:uid="{5E9B5461-0B2D-4ABA-ABE7-29FD55A590E5}"/>
    <cellStyle name="20% - Accent1 4 2 3 6 3 3 3" xfId="35053" xr:uid="{A952D6BB-EC7E-4236-8B8E-D42F02E6034E}"/>
    <cellStyle name="20% - Accent1 4 2 3 6 3 3 3 2" xfId="35054" xr:uid="{275498ED-0D38-4F28-A886-8E247BFD8097}"/>
    <cellStyle name="20% - Accent1 4 2 3 6 3 3 4" xfId="35055" xr:uid="{26513891-C27C-4BE7-9F3C-4A81893063B4}"/>
    <cellStyle name="20% - Accent1 4 2 3 6 3 4" xfId="35056" xr:uid="{E50AD473-38D4-4DE4-8633-BB423EA0CACA}"/>
    <cellStyle name="20% - Accent1 4 2 3 6 3 4 2" xfId="35057" xr:uid="{3B68DA7D-3A90-47BF-9970-E93BFB0C3C52}"/>
    <cellStyle name="20% - Accent1 4 2 3 6 3 4 2 2" xfId="35058" xr:uid="{83241094-8CCF-4A5F-8CF4-29D5A184C247}"/>
    <cellStyle name="20% - Accent1 4 2 3 6 3 4 2 2 2" xfId="35059" xr:uid="{BD6E9FAF-B94A-4C48-B0D6-F7A3CA63C96C}"/>
    <cellStyle name="20% - Accent1 4 2 3 6 3 4 2 3" xfId="35060" xr:uid="{A742DD4B-DA41-4049-97FB-3336A5A1D002}"/>
    <cellStyle name="20% - Accent1 4 2 3 6 3 4 3" xfId="35061" xr:uid="{9E5ABDBA-F8BD-4ABE-BA4D-58A7AC1D9AEA}"/>
    <cellStyle name="20% - Accent1 4 2 3 6 3 4 3 2" xfId="35062" xr:uid="{E6E6C77D-5C36-495B-BDC1-F0BB83157545}"/>
    <cellStyle name="20% - Accent1 4 2 3 6 3 4 4" xfId="35063" xr:uid="{9659E2FA-F62F-4CD7-902A-55BC11839166}"/>
    <cellStyle name="20% - Accent1 4 2 3 6 3 5" xfId="35064" xr:uid="{AE97A23E-5F88-4429-B80E-686AA95D0D54}"/>
    <cellStyle name="20% - Accent1 4 2 3 6 3 5 2" xfId="35065" xr:uid="{5D60E1BB-2F7A-4145-9A07-4A06C92D4078}"/>
    <cellStyle name="20% - Accent1 4 2 3 6 3 5 2 2" xfId="35066" xr:uid="{A7B64E4B-2768-4E4B-84C1-58AC47C8C40C}"/>
    <cellStyle name="20% - Accent1 4 2 3 6 3 5 3" xfId="35067" xr:uid="{3622E1F2-DA92-4D8A-8772-874168E1F0BE}"/>
    <cellStyle name="20% - Accent1 4 2 3 6 3 6" xfId="35068" xr:uid="{C4DB4727-24B7-455E-8D8B-D2BE22E78A49}"/>
    <cellStyle name="20% - Accent1 4 2 3 6 3 6 2" xfId="35069" xr:uid="{29C4F4C8-00BC-4D67-ABC6-07773D4E0A6D}"/>
    <cellStyle name="20% - Accent1 4 2 3 6 3 6 2 2" xfId="35070" xr:uid="{B069E9E2-D76E-4AD4-B655-27FCBBB5791E}"/>
    <cellStyle name="20% - Accent1 4 2 3 6 3 6 3" xfId="35071" xr:uid="{44B465B6-6DD8-4A8C-8C04-202E3FF1A606}"/>
    <cellStyle name="20% - Accent1 4 2 3 6 3 7" xfId="35072" xr:uid="{AA020F54-0C74-40A6-A47E-3371640697CF}"/>
    <cellStyle name="20% - Accent1 4 2 3 6 3 7 2" xfId="35073" xr:uid="{B9B28561-944A-4C03-8EDC-45AE7CB24239}"/>
    <cellStyle name="20% - Accent1 4 2 3 6 3 8" xfId="35074" xr:uid="{BF7E78E8-A174-4DA5-B0A5-5C22903F4277}"/>
    <cellStyle name="20% - Accent1 4 2 3 6 3 8 2" xfId="35075" xr:uid="{588FB5C8-0B75-44FC-9DA6-E2C9B30D6DFA}"/>
    <cellStyle name="20% - Accent1 4 2 3 6 3 9" xfId="35076" xr:uid="{3A28E4AF-BCD3-4221-8701-2C320410FC42}"/>
    <cellStyle name="20% - Accent1 4 2 3 6 4" xfId="35077" xr:uid="{E81D6CCC-874D-46E6-A4E8-E7673A141D90}"/>
    <cellStyle name="20% - Accent1 4 2 3 6 4 2" xfId="35078" xr:uid="{384BC6CB-BE9A-4E68-B801-807F01F851F2}"/>
    <cellStyle name="20% - Accent1 4 2 3 6 4 2 2" xfId="35079" xr:uid="{6AD63A1C-CA22-4CE6-B00B-EB7E9355530F}"/>
    <cellStyle name="20% - Accent1 4 2 3 6 4 2 2 2" xfId="35080" xr:uid="{A1282080-131B-4CEF-9154-8FC8F7AD3219}"/>
    <cellStyle name="20% - Accent1 4 2 3 6 4 2 3" xfId="35081" xr:uid="{D22A75E8-3F25-4D83-BAD9-98995DC09E4C}"/>
    <cellStyle name="20% - Accent1 4 2 3 6 4 3" xfId="35082" xr:uid="{8B9DC3E4-C7EF-4B58-B970-C3DDC3186695}"/>
    <cellStyle name="20% - Accent1 4 2 3 6 4 3 2" xfId="35083" xr:uid="{585B4CE3-2A02-486D-BDAB-A828D19100F9}"/>
    <cellStyle name="20% - Accent1 4 2 3 6 4 4" xfId="35084" xr:uid="{7892A520-BA4E-4EEC-9B88-F26A17350571}"/>
    <cellStyle name="20% - Accent1 4 2 3 6 5" xfId="35085" xr:uid="{7386C94A-5ECA-4302-9C7F-1BB1BD324EEA}"/>
    <cellStyle name="20% - Accent1 4 2 3 6 5 2" xfId="35086" xr:uid="{EE824F93-A2EB-4312-8232-DE2965ED7CBB}"/>
    <cellStyle name="20% - Accent1 4 2 3 6 5 2 2" xfId="35087" xr:uid="{7DCCAE25-87C2-42EF-A06B-02C795E5D527}"/>
    <cellStyle name="20% - Accent1 4 2 3 6 5 2 2 2" xfId="35088" xr:uid="{363134AC-3401-4AA1-A759-3555780B8985}"/>
    <cellStyle name="20% - Accent1 4 2 3 6 5 2 3" xfId="35089" xr:uid="{A1E0262D-6C92-4FD4-A681-9FA87B0509F6}"/>
    <cellStyle name="20% - Accent1 4 2 3 6 5 3" xfId="35090" xr:uid="{328A77A9-DFF2-417B-A836-652B87C5630C}"/>
    <cellStyle name="20% - Accent1 4 2 3 6 5 3 2" xfId="35091" xr:uid="{631CDEC1-BFD5-4421-91D6-60FB2AA8A981}"/>
    <cellStyle name="20% - Accent1 4 2 3 6 5 4" xfId="35092" xr:uid="{9B0E0E13-4377-470C-BB32-57CC4C9987F4}"/>
    <cellStyle name="20% - Accent1 4 2 3 6 6" xfId="35093" xr:uid="{B2EBF6E1-BC21-40B3-9947-31973129E4A0}"/>
    <cellStyle name="20% - Accent1 4 2 3 6 6 2" xfId="35094" xr:uid="{3806D9E1-C8B8-4036-B730-59D1609D590E}"/>
    <cellStyle name="20% - Accent1 4 2 3 6 6 2 2" xfId="35095" xr:uid="{24261587-1363-49A0-BE5F-400354EF0551}"/>
    <cellStyle name="20% - Accent1 4 2 3 6 6 2 2 2" xfId="35096" xr:uid="{3B39E9A1-EB14-4F96-960B-0D68C0151D8C}"/>
    <cellStyle name="20% - Accent1 4 2 3 6 6 2 3" xfId="35097" xr:uid="{0864374C-C694-49AF-883B-496E306F87F2}"/>
    <cellStyle name="20% - Accent1 4 2 3 6 6 3" xfId="35098" xr:uid="{9F95A1AC-26DD-468D-A3A3-A242DDCC77B9}"/>
    <cellStyle name="20% - Accent1 4 2 3 6 6 3 2" xfId="35099" xr:uid="{3ED2F834-6FA3-45EC-BFB6-B9DACD7F3F4E}"/>
    <cellStyle name="20% - Accent1 4 2 3 6 6 4" xfId="35100" xr:uid="{31035D87-3564-4354-AA4E-270788ECBF5D}"/>
    <cellStyle name="20% - Accent1 4 2 3 6 7" xfId="35101" xr:uid="{5ED39B67-8BF1-48B2-AF0E-1CEBEAF07F1D}"/>
    <cellStyle name="20% - Accent1 4 2 3 6 7 2" xfId="35102" xr:uid="{DA2289FA-BED0-4E47-81EC-14E47F73ABBB}"/>
    <cellStyle name="20% - Accent1 4 2 3 6 7 2 2" xfId="35103" xr:uid="{EFC47111-C2A1-4E58-8470-D3B1C7A3925A}"/>
    <cellStyle name="20% - Accent1 4 2 3 6 7 3" xfId="35104" xr:uid="{8EC12B15-622F-4705-8026-CDDF3DABA829}"/>
    <cellStyle name="20% - Accent1 4 2 3 6 8" xfId="35105" xr:uid="{BA1AFA5F-EF58-42BC-9413-9C725CA1DF17}"/>
    <cellStyle name="20% - Accent1 4 2 3 6 8 2" xfId="35106" xr:uid="{EA5C7CAE-F8F7-4E00-8E35-3CA0E96DB96D}"/>
    <cellStyle name="20% - Accent1 4 2 3 6 8 2 2" xfId="35107" xr:uid="{13AB73B6-FE96-46BB-BA50-2DA54ED1F2A0}"/>
    <cellStyle name="20% - Accent1 4 2 3 6 8 3" xfId="35108" xr:uid="{721BBCA2-DFA8-4CBE-A643-66B245F9FFFF}"/>
    <cellStyle name="20% - Accent1 4 2 3 6 9" xfId="35109" xr:uid="{40589894-4399-4183-B35E-BB4D6E8C16B8}"/>
    <cellStyle name="20% - Accent1 4 2 3 6 9 2" xfId="35110" xr:uid="{36916985-D939-4405-9A5C-548DDA0BD954}"/>
    <cellStyle name="20% - Accent1 4 2 3 7" xfId="35111" xr:uid="{C65EAE20-39DC-4D1D-BE65-1D2D72B78A4E}"/>
    <cellStyle name="20% - Accent1 4 2 3 7 2" xfId="35112" xr:uid="{C9DB3595-D36E-4E44-9FA6-8E8329C8DB10}"/>
    <cellStyle name="20% - Accent1 4 2 3 7 2 2" xfId="35113" xr:uid="{AF9DF9AF-A06D-44BF-A4C1-55A5FAF41362}"/>
    <cellStyle name="20% - Accent1 4 2 3 7 2 2 2" xfId="35114" xr:uid="{A22480DD-6E45-46C3-A094-97A045B75F77}"/>
    <cellStyle name="20% - Accent1 4 2 3 7 2 2 2 2" xfId="35115" xr:uid="{65B728CC-29E5-4DF9-83A4-6EF71659D999}"/>
    <cellStyle name="20% - Accent1 4 2 3 7 2 2 3" xfId="35116" xr:uid="{923D22E8-C4CE-42BC-84BA-8DA81B0E4179}"/>
    <cellStyle name="20% - Accent1 4 2 3 7 2 3" xfId="35117" xr:uid="{C5F03F8B-D439-4094-BD07-C2858F213602}"/>
    <cellStyle name="20% - Accent1 4 2 3 7 2 3 2" xfId="35118" xr:uid="{F5A3879E-A541-46E4-AAE6-E2E6CAAF91E0}"/>
    <cellStyle name="20% - Accent1 4 2 3 7 2 4" xfId="35119" xr:uid="{4D7CE2AD-BEB1-4CA1-9532-06FA99405B8D}"/>
    <cellStyle name="20% - Accent1 4 2 3 7 3" xfId="35120" xr:uid="{C14520B4-E109-442D-A44A-EFF254292BF4}"/>
    <cellStyle name="20% - Accent1 4 2 3 7 3 2" xfId="35121" xr:uid="{6A1C6D18-07BB-4743-BD53-9A0D6CF75947}"/>
    <cellStyle name="20% - Accent1 4 2 3 7 3 2 2" xfId="35122" xr:uid="{1B0C929A-2EC9-4887-898B-5EC2914D591D}"/>
    <cellStyle name="20% - Accent1 4 2 3 7 3 2 2 2" xfId="35123" xr:uid="{333040EC-674F-4A24-942A-07AEE61B0885}"/>
    <cellStyle name="20% - Accent1 4 2 3 7 3 2 3" xfId="35124" xr:uid="{66FCCDAF-7509-44C4-9A41-C4863006254C}"/>
    <cellStyle name="20% - Accent1 4 2 3 7 3 3" xfId="35125" xr:uid="{1659DCB3-7A5D-4991-9714-09C40B928732}"/>
    <cellStyle name="20% - Accent1 4 2 3 7 3 3 2" xfId="35126" xr:uid="{5FCDBCC3-EA42-42D5-A90B-6406338711A0}"/>
    <cellStyle name="20% - Accent1 4 2 3 7 3 4" xfId="35127" xr:uid="{FCE5BB49-4F00-4F50-BBA7-65C726B5B4F5}"/>
    <cellStyle name="20% - Accent1 4 2 3 7 4" xfId="35128" xr:uid="{3883A2A0-48AB-494F-873C-A68505EFA691}"/>
    <cellStyle name="20% - Accent1 4 2 3 7 4 2" xfId="35129" xr:uid="{8F19D0F5-CF46-45A8-8316-FFE68143CD80}"/>
    <cellStyle name="20% - Accent1 4 2 3 7 4 2 2" xfId="35130" xr:uid="{0A6A2FB3-329B-4391-8EEF-86DF4B7FA32D}"/>
    <cellStyle name="20% - Accent1 4 2 3 7 4 2 2 2" xfId="35131" xr:uid="{2DC011C8-5265-4799-B292-F5FF6802E949}"/>
    <cellStyle name="20% - Accent1 4 2 3 7 4 2 3" xfId="35132" xr:uid="{DB0670D7-1E46-4FE9-8042-93808461C923}"/>
    <cellStyle name="20% - Accent1 4 2 3 7 4 3" xfId="35133" xr:uid="{3F49C635-5F91-4467-BBF0-7E6F63374FFB}"/>
    <cellStyle name="20% - Accent1 4 2 3 7 4 3 2" xfId="35134" xr:uid="{87E1CD62-FA7A-41DC-BBD0-7AFA678D9A65}"/>
    <cellStyle name="20% - Accent1 4 2 3 7 4 4" xfId="35135" xr:uid="{FDE1E109-0FF5-4308-8FBF-7632798335B3}"/>
    <cellStyle name="20% - Accent1 4 2 3 7 5" xfId="35136" xr:uid="{44042217-5661-4E3B-91C8-17950C1C3439}"/>
    <cellStyle name="20% - Accent1 4 2 3 7 5 2" xfId="35137" xr:uid="{F2B1EFF8-6239-4C0F-AA7E-5902ADCB6E82}"/>
    <cellStyle name="20% - Accent1 4 2 3 7 5 2 2" xfId="35138" xr:uid="{EB8F25FF-012F-43B6-B525-70126CE94426}"/>
    <cellStyle name="20% - Accent1 4 2 3 7 5 3" xfId="35139" xr:uid="{BE2D2913-195E-4EAC-B03D-E621F12211AD}"/>
    <cellStyle name="20% - Accent1 4 2 3 7 6" xfId="35140" xr:uid="{62ECF0FC-D75B-4D97-B9DA-1C31B1DCA00C}"/>
    <cellStyle name="20% - Accent1 4 2 3 7 6 2" xfId="35141" xr:uid="{18E5A140-F777-4BCF-8944-7BAEF3999837}"/>
    <cellStyle name="20% - Accent1 4 2 3 7 6 2 2" xfId="35142" xr:uid="{0EAA6AFB-90CA-4A15-A9FB-30236D047A15}"/>
    <cellStyle name="20% - Accent1 4 2 3 7 6 3" xfId="35143" xr:uid="{25BF296F-3A0B-41BA-8EB4-89205A50593C}"/>
    <cellStyle name="20% - Accent1 4 2 3 7 7" xfId="35144" xr:uid="{167A20A0-A49D-4B17-9AD3-115B416555BA}"/>
    <cellStyle name="20% - Accent1 4 2 3 7 7 2" xfId="35145" xr:uid="{BDAC1963-3845-42C1-B8EE-BC61C0565E59}"/>
    <cellStyle name="20% - Accent1 4 2 3 7 8" xfId="35146" xr:uid="{EB8B4829-0293-4FBF-BC17-86519C1218FB}"/>
    <cellStyle name="20% - Accent1 4 2 3 7 8 2" xfId="35147" xr:uid="{16E33B31-E653-4295-889E-E6738638589B}"/>
    <cellStyle name="20% - Accent1 4 2 3 7 9" xfId="35148" xr:uid="{BE42A20F-0D96-4268-951F-0AA0DDC6E3B7}"/>
    <cellStyle name="20% - Accent1 4 2 3 8" xfId="35149" xr:uid="{986FD457-7DF9-4A64-9883-8FF0EF353CBE}"/>
    <cellStyle name="20% - Accent1 4 2 3 8 2" xfId="35150" xr:uid="{1BA78E72-9C12-416A-BB14-6A67C132D398}"/>
    <cellStyle name="20% - Accent1 4 2 3 8 2 2" xfId="35151" xr:uid="{20F3DB3A-89F5-4EDC-8B7E-1C518845B397}"/>
    <cellStyle name="20% - Accent1 4 2 3 8 2 2 2" xfId="35152" xr:uid="{73D842CF-1F81-48E7-A93D-5A4D172736E7}"/>
    <cellStyle name="20% - Accent1 4 2 3 8 2 2 2 2" xfId="35153" xr:uid="{FB17910F-BE75-4A17-A84C-0637426F665C}"/>
    <cellStyle name="20% - Accent1 4 2 3 8 2 2 3" xfId="35154" xr:uid="{3A13595D-45FF-4FA5-93C6-77722AF23EF1}"/>
    <cellStyle name="20% - Accent1 4 2 3 8 2 3" xfId="35155" xr:uid="{1FDC44EC-7FBF-4FFA-BD1C-BA0E24E39392}"/>
    <cellStyle name="20% - Accent1 4 2 3 8 2 3 2" xfId="35156" xr:uid="{725C5103-65F2-4A99-89C7-B194F30908F5}"/>
    <cellStyle name="20% - Accent1 4 2 3 8 2 4" xfId="35157" xr:uid="{5EA934D3-BDDA-453B-96D6-194CFC34B36B}"/>
    <cellStyle name="20% - Accent1 4 2 3 8 3" xfId="35158" xr:uid="{EE180D85-BC06-4BA7-AF54-AD178345BCA7}"/>
    <cellStyle name="20% - Accent1 4 2 3 8 3 2" xfId="35159" xr:uid="{F44D937C-D6D0-4DE0-99F4-4AAD3BCB1F26}"/>
    <cellStyle name="20% - Accent1 4 2 3 8 3 2 2" xfId="35160" xr:uid="{7051B3DB-8439-4E63-80C0-675301D27A6A}"/>
    <cellStyle name="20% - Accent1 4 2 3 8 3 2 2 2" xfId="35161" xr:uid="{101F5626-D7AD-401F-BAB7-F835486323EA}"/>
    <cellStyle name="20% - Accent1 4 2 3 8 3 2 3" xfId="35162" xr:uid="{F0E23845-5FA5-4F34-877D-9C7699362AAC}"/>
    <cellStyle name="20% - Accent1 4 2 3 8 3 3" xfId="35163" xr:uid="{8BD8164E-55F6-4BCE-A3EB-55D7443D4F69}"/>
    <cellStyle name="20% - Accent1 4 2 3 8 3 3 2" xfId="35164" xr:uid="{6074A525-3D37-4ABA-828C-923C0115D559}"/>
    <cellStyle name="20% - Accent1 4 2 3 8 3 4" xfId="35165" xr:uid="{C4D4D39C-2BE6-4A16-A418-6EE77392C8CD}"/>
    <cellStyle name="20% - Accent1 4 2 3 8 4" xfId="35166" xr:uid="{4F291206-4774-455F-A2C4-C0E32B95BD6A}"/>
    <cellStyle name="20% - Accent1 4 2 3 8 4 2" xfId="35167" xr:uid="{75F9BFB3-D268-4574-8AE8-C01C7F3C6699}"/>
    <cellStyle name="20% - Accent1 4 2 3 8 4 2 2" xfId="35168" xr:uid="{D47F41AB-778A-43F6-874C-36197171A3BF}"/>
    <cellStyle name="20% - Accent1 4 2 3 8 4 2 2 2" xfId="35169" xr:uid="{C4541AC8-951F-490F-A3DD-384035854B91}"/>
    <cellStyle name="20% - Accent1 4 2 3 8 4 2 3" xfId="35170" xr:uid="{EEA8E6A3-73AD-4F63-8AD4-7D8918F54049}"/>
    <cellStyle name="20% - Accent1 4 2 3 8 4 3" xfId="35171" xr:uid="{D3ECD830-8FE7-4483-B6A8-62C014A39C95}"/>
    <cellStyle name="20% - Accent1 4 2 3 8 4 3 2" xfId="35172" xr:uid="{4EEE91F1-3880-4812-AC70-EBF1D599C23E}"/>
    <cellStyle name="20% - Accent1 4 2 3 8 4 4" xfId="35173" xr:uid="{5D7E5BFC-C245-4F9D-963C-BD24D3B695A7}"/>
    <cellStyle name="20% - Accent1 4 2 3 8 5" xfId="35174" xr:uid="{8C65FE1D-42C3-44FB-8F54-856520BC83C1}"/>
    <cellStyle name="20% - Accent1 4 2 3 8 5 2" xfId="35175" xr:uid="{D8FA369B-A3C0-4A5D-A652-3325ECA9A533}"/>
    <cellStyle name="20% - Accent1 4 2 3 8 5 2 2" xfId="35176" xr:uid="{1C4B4E17-4D4E-47DE-B4BE-79FE9A6A0332}"/>
    <cellStyle name="20% - Accent1 4 2 3 8 5 3" xfId="35177" xr:uid="{4195480B-ED5A-45F2-B8F6-B737BE8FDC35}"/>
    <cellStyle name="20% - Accent1 4 2 3 8 6" xfId="35178" xr:uid="{FE440AEC-5779-41C2-AED5-A67785E439CD}"/>
    <cellStyle name="20% - Accent1 4 2 3 8 6 2" xfId="35179" xr:uid="{18B75B43-79E4-411F-BC01-DD3A9CD323CA}"/>
    <cellStyle name="20% - Accent1 4 2 3 8 6 2 2" xfId="35180" xr:uid="{E839EF53-0C0D-4FE6-BFDD-770678EDF947}"/>
    <cellStyle name="20% - Accent1 4 2 3 8 6 3" xfId="35181" xr:uid="{339D016A-CC9A-46AC-A92F-74095162C373}"/>
    <cellStyle name="20% - Accent1 4 2 3 8 7" xfId="35182" xr:uid="{98A3B03F-EAD2-4E80-B3F7-E40FD37F33B7}"/>
    <cellStyle name="20% - Accent1 4 2 3 8 7 2" xfId="35183" xr:uid="{7260E113-D618-487E-AE06-28B0923E1FD4}"/>
    <cellStyle name="20% - Accent1 4 2 3 8 8" xfId="35184" xr:uid="{475C189B-45D6-40B7-AB64-CE42D624DE2B}"/>
    <cellStyle name="20% - Accent1 4 2 3 8 8 2" xfId="35185" xr:uid="{2E206653-383A-4E23-94CD-36E402D22115}"/>
    <cellStyle name="20% - Accent1 4 2 3 8 9" xfId="35186" xr:uid="{F179805E-81DC-4257-9531-EA0D7AD7F4B8}"/>
    <cellStyle name="20% - Accent1 4 2 3 9" xfId="35187" xr:uid="{7E2FEB03-E56D-49F9-A295-751DEA3A14D7}"/>
    <cellStyle name="20% - Accent1 4 2 3 9 2" xfId="35188" xr:uid="{E11640B6-A1C7-46E1-A07A-A6AD173DA1B3}"/>
    <cellStyle name="20% - Accent1 4 2 3 9 2 2" xfId="35189" xr:uid="{01D3C1BA-AB05-4C7C-8201-13B1347E4B44}"/>
    <cellStyle name="20% - Accent1 4 2 3 9 2 2 2" xfId="35190" xr:uid="{7845EE40-94ED-40E3-AD3D-E70D62A76485}"/>
    <cellStyle name="20% - Accent1 4 2 3 9 2 3" xfId="35191" xr:uid="{803B6B2D-D714-4398-852E-3C34CEE93802}"/>
    <cellStyle name="20% - Accent1 4 2 3 9 3" xfId="35192" xr:uid="{9F08D958-2691-4AB4-B9BA-8902CB061F35}"/>
    <cellStyle name="20% - Accent1 4 2 3 9 3 2" xfId="35193" xr:uid="{BE5EFD26-755A-4BE8-8989-E1F3401722CD}"/>
    <cellStyle name="20% - Accent1 4 2 3 9 4" xfId="35194" xr:uid="{299A6255-F1ED-4452-B724-0F7B708D515D}"/>
    <cellStyle name="20% - Accent1 4 2 4" xfId="35195" xr:uid="{852128FF-E7A4-4316-948B-30A5BD10D571}"/>
    <cellStyle name="20% - Accent1 4 2 4 10" xfId="35196" xr:uid="{642D5084-B2A6-4E1C-B799-E8953AD7618E}"/>
    <cellStyle name="20% - Accent1 4 2 4 10 2" xfId="35197" xr:uid="{A7796449-F793-42E7-995E-4749EB2BD1BD}"/>
    <cellStyle name="20% - Accent1 4 2 4 10 2 2" xfId="35198" xr:uid="{E75B7588-89D8-43BF-96AC-FAB59D3951B5}"/>
    <cellStyle name="20% - Accent1 4 2 4 10 2 2 2" xfId="35199" xr:uid="{38941A05-3911-403E-941B-A233E13F2603}"/>
    <cellStyle name="20% - Accent1 4 2 4 10 2 3" xfId="35200" xr:uid="{853434C7-6E56-42EA-BA8C-B2E39E774B64}"/>
    <cellStyle name="20% - Accent1 4 2 4 10 3" xfId="35201" xr:uid="{79B0694A-D5E3-497C-9200-53C69FA5B8BA}"/>
    <cellStyle name="20% - Accent1 4 2 4 10 3 2" xfId="35202" xr:uid="{A76A9EE5-4D4D-4EE7-A26A-18C929CE5A17}"/>
    <cellStyle name="20% - Accent1 4 2 4 10 4" xfId="35203" xr:uid="{89E655A2-D022-41B1-B1CF-E637F7E98B32}"/>
    <cellStyle name="20% - Accent1 4 2 4 11" xfId="35204" xr:uid="{5AAE7A96-704F-4514-96F0-C0ED1BA8C5D9}"/>
    <cellStyle name="20% - Accent1 4 2 4 11 2" xfId="35205" xr:uid="{5A2A6A00-C727-4C45-86AF-21D3B5B1F272}"/>
    <cellStyle name="20% - Accent1 4 2 4 11 2 2" xfId="35206" xr:uid="{B6B0D4A6-9EFB-416E-B196-C61C7DF6CB13}"/>
    <cellStyle name="20% - Accent1 4 2 4 11 2 2 2" xfId="35207" xr:uid="{322F6A07-E2B8-43BE-AC0B-5CC0D0E4E88D}"/>
    <cellStyle name="20% - Accent1 4 2 4 11 2 3" xfId="35208" xr:uid="{A7A9E455-9DD2-495C-B5CD-1C0E07BA3A3E}"/>
    <cellStyle name="20% - Accent1 4 2 4 11 3" xfId="35209" xr:uid="{12A4A691-7B5E-43FA-A3D4-0EA8110D3BD5}"/>
    <cellStyle name="20% - Accent1 4 2 4 11 3 2" xfId="35210" xr:uid="{906DA476-CFE0-4339-AF2C-9E3A08FE5C36}"/>
    <cellStyle name="20% - Accent1 4 2 4 11 4" xfId="35211" xr:uid="{A1372701-C70F-4216-B526-B1C74F498FF7}"/>
    <cellStyle name="20% - Accent1 4 2 4 12" xfId="35212" xr:uid="{B2BF4E17-7437-4868-AF49-9A1DD7CDD3B7}"/>
    <cellStyle name="20% - Accent1 4 2 4 12 2" xfId="35213" xr:uid="{7408CA68-BF43-4494-8B74-C3A9EA348A67}"/>
    <cellStyle name="20% - Accent1 4 2 4 12 2 2" xfId="35214" xr:uid="{FDF21D6F-F274-4719-B636-5F2795049618}"/>
    <cellStyle name="20% - Accent1 4 2 4 12 3" xfId="35215" xr:uid="{B558140E-847F-43A7-8777-82DB1A0E1EA7}"/>
    <cellStyle name="20% - Accent1 4 2 4 13" xfId="35216" xr:uid="{9E35CAFF-C915-461E-9303-A704FF8F037E}"/>
    <cellStyle name="20% - Accent1 4 2 4 13 2" xfId="35217" xr:uid="{3932C02D-AC2F-41BD-8BCB-3AB23AEEAAE0}"/>
    <cellStyle name="20% - Accent1 4 2 4 13 2 2" xfId="35218" xr:uid="{27244E18-B0C6-4496-98D4-B3A90361B99E}"/>
    <cellStyle name="20% - Accent1 4 2 4 13 3" xfId="35219" xr:uid="{273DD421-6479-4634-8DED-5CF0F4DBEF2E}"/>
    <cellStyle name="20% - Accent1 4 2 4 14" xfId="35220" xr:uid="{4CC279C2-EC50-43BE-A0BC-6387C09F379B}"/>
    <cellStyle name="20% - Accent1 4 2 4 14 2" xfId="35221" xr:uid="{9C97EC86-0DE7-409E-B964-1E457930AA9B}"/>
    <cellStyle name="20% - Accent1 4 2 4 15" xfId="35222" xr:uid="{944EEC36-B720-4D8C-B168-942C9A339EAE}"/>
    <cellStyle name="20% - Accent1 4 2 4 15 2" xfId="35223" xr:uid="{DCA1A6E6-1041-4A0D-A8D9-BC85633CA6F6}"/>
    <cellStyle name="20% - Accent1 4 2 4 16" xfId="35224" xr:uid="{9BC74638-DFE0-4E92-9A26-18C3F464398B}"/>
    <cellStyle name="20% - Accent1 4 2 4 2" xfId="35225" xr:uid="{74DDFE05-600D-4FF6-8D78-2B50A4113A2E}"/>
    <cellStyle name="20% - Accent1 4 2 4 2 10" xfId="35226" xr:uid="{FD25F2B4-508C-42B5-895A-4534A7DF84C4}"/>
    <cellStyle name="20% - Accent1 4 2 4 2 10 2" xfId="35227" xr:uid="{D1C83F83-0A04-435B-B200-D29CEE57F419}"/>
    <cellStyle name="20% - Accent1 4 2 4 2 10 2 2" xfId="35228" xr:uid="{E55AE210-13C0-42F8-B531-41C53B022D13}"/>
    <cellStyle name="20% - Accent1 4 2 4 2 10 2 2 2" xfId="35229" xr:uid="{C1437682-E85F-4D6D-AB67-4C4BBD104633}"/>
    <cellStyle name="20% - Accent1 4 2 4 2 10 2 3" xfId="35230" xr:uid="{A62DFA8F-B47E-4E43-A36D-2611A7F859F5}"/>
    <cellStyle name="20% - Accent1 4 2 4 2 10 3" xfId="35231" xr:uid="{9F163994-5C9D-40A0-859E-87A18CC806E1}"/>
    <cellStyle name="20% - Accent1 4 2 4 2 10 3 2" xfId="35232" xr:uid="{5CC27B49-4E5C-4FF2-BD06-268CC7ABB987}"/>
    <cellStyle name="20% - Accent1 4 2 4 2 10 4" xfId="35233" xr:uid="{1E476479-AE16-4AE8-A803-AB360FA43380}"/>
    <cellStyle name="20% - Accent1 4 2 4 2 11" xfId="35234" xr:uid="{B607F136-1A6D-45FC-966D-EE48C71ACA92}"/>
    <cellStyle name="20% - Accent1 4 2 4 2 11 2" xfId="35235" xr:uid="{B86CC819-1123-4669-9381-B5552A50A66F}"/>
    <cellStyle name="20% - Accent1 4 2 4 2 11 2 2" xfId="35236" xr:uid="{C6A7CAE7-F730-47AD-8334-490D584A3791}"/>
    <cellStyle name="20% - Accent1 4 2 4 2 11 3" xfId="35237" xr:uid="{EF1FBC4A-8C56-45A3-B94D-2CE17533C3D8}"/>
    <cellStyle name="20% - Accent1 4 2 4 2 12" xfId="35238" xr:uid="{98C0EBD5-6790-46C8-8972-DAA90C7B370F}"/>
    <cellStyle name="20% - Accent1 4 2 4 2 12 2" xfId="35239" xr:uid="{3AA9F079-64BE-40AE-A6CC-A06AB6949C74}"/>
    <cellStyle name="20% - Accent1 4 2 4 2 12 2 2" xfId="35240" xr:uid="{1EDDEF76-4DA4-4B45-93BC-90BBAA189111}"/>
    <cellStyle name="20% - Accent1 4 2 4 2 12 3" xfId="35241" xr:uid="{65598380-27BD-4BEB-8971-518D52492AC3}"/>
    <cellStyle name="20% - Accent1 4 2 4 2 13" xfId="35242" xr:uid="{0A05564A-F6D3-4EFC-88DB-49462D8BBB1D}"/>
    <cellStyle name="20% - Accent1 4 2 4 2 13 2" xfId="35243" xr:uid="{818F2B16-5DB9-4F5F-90F3-C4FC4B48AFE4}"/>
    <cellStyle name="20% - Accent1 4 2 4 2 14" xfId="35244" xr:uid="{D6CC7939-3260-4BC3-8D33-115A519B4B5C}"/>
    <cellStyle name="20% - Accent1 4 2 4 2 14 2" xfId="35245" xr:uid="{79160600-0F27-442F-B1A8-CB4C53865288}"/>
    <cellStyle name="20% - Accent1 4 2 4 2 15" xfId="35246" xr:uid="{BFE48083-6A63-4F95-BD73-A3318AF2262A}"/>
    <cellStyle name="20% - Accent1 4 2 4 2 2" xfId="35247" xr:uid="{735299A1-E6FD-48C6-A90D-084EAC1696AF}"/>
    <cellStyle name="20% - Accent1 4 2 4 2 2 10" xfId="35248" xr:uid="{E71282E4-F4B6-4242-B98D-103890C4266C}"/>
    <cellStyle name="20% - Accent1 4 2 4 2 2 10 2" xfId="35249" xr:uid="{0F50243F-F8AC-4EF9-9C9C-E2EBB3DFACF6}"/>
    <cellStyle name="20% - Accent1 4 2 4 2 2 10 2 2" xfId="35250" xr:uid="{F4EE75AC-062D-4507-88CD-8748CB5B2D99}"/>
    <cellStyle name="20% - Accent1 4 2 4 2 2 10 3" xfId="35251" xr:uid="{CE8DFA40-8C7E-40D7-BA18-FCDE970ACFE7}"/>
    <cellStyle name="20% - Accent1 4 2 4 2 2 11" xfId="35252" xr:uid="{960A18CC-B290-443A-B3B3-A9F29CAE10EA}"/>
    <cellStyle name="20% - Accent1 4 2 4 2 2 11 2" xfId="35253" xr:uid="{43C1B1F6-F5DD-4CD6-B90C-E96BBD70620E}"/>
    <cellStyle name="20% - Accent1 4 2 4 2 2 11 2 2" xfId="35254" xr:uid="{EEBDE621-596F-4BC7-9B42-B6B28DBD3832}"/>
    <cellStyle name="20% - Accent1 4 2 4 2 2 11 3" xfId="35255" xr:uid="{864DA6BE-A232-4D77-86B6-9DE2BE0821E2}"/>
    <cellStyle name="20% - Accent1 4 2 4 2 2 12" xfId="35256" xr:uid="{C7B574BE-779F-4A0C-AF75-A004AAB119F1}"/>
    <cellStyle name="20% - Accent1 4 2 4 2 2 12 2" xfId="35257" xr:uid="{6B9911F0-9FC5-4BEC-9950-F6185AE89800}"/>
    <cellStyle name="20% - Accent1 4 2 4 2 2 13" xfId="35258" xr:uid="{C8C2CD0C-0B58-4770-9A17-103D28B91448}"/>
    <cellStyle name="20% - Accent1 4 2 4 2 2 13 2" xfId="35259" xr:uid="{A97E60B9-1BDA-4B5A-8567-2A6B82E05E43}"/>
    <cellStyle name="20% - Accent1 4 2 4 2 2 14" xfId="35260" xr:uid="{B1410899-1360-466B-86F7-8DCA2EFAB72A}"/>
    <cellStyle name="20% - Accent1 4 2 4 2 2 2" xfId="35261" xr:uid="{B003A61F-067D-4A55-B6A8-F15505EFA3A1}"/>
    <cellStyle name="20% - Accent1 4 2 4 2 2 2 10" xfId="35262" xr:uid="{DF955923-55D4-4D8E-A741-FA9E168F9FDF}"/>
    <cellStyle name="20% - Accent1 4 2 4 2 2 2 10 2" xfId="35263" xr:uid="{A686D591-0AE7-4302-A7B8-B8C5A127432B}"/>
    <cellStyle name="20% - Accent1 4 2 4 2 2 2 11" xfId="35264" xr:uid="{7F084FD2-8438-4141-A38B-D4819242A520}"/>
    <cellStyle name="20% - Accent1 4 2 4 2 2 2 2" xfId="35265" xr:uid="{BD8D1451-8088-45CC-85AE-7334E8ED51ED}"/>
    <cellStyle name="20% - Accent1 4 2 4 2 2 2 2 2" xfId="35266" xr:uid="{5F4C8C22-CE67-4F16-88AD-3154448AB922}"/>
    <cellStyle name="20% - Accent1 4 2 4 2 2 2 2 2 2" xfId="35267" xr:uid="{B9FCF834-099A-4A6E-B2CB-C193BAD3D6F9}"/>
    <cellStyle name="20% - Accent1 4 2 4 2 2 2 2 2 2 2" xfId="35268" xr:uid="{BD8D1F14-07EA-4F39-8F57-A15B6AFDDC1F}"/>
    <cellStyle name="20% - Accent1 4 2 4 2 2 2 2 2 2 2 2" xfId="35269" xr:uid="{363C11F2-1A7F-4157-95A1-924E3BBD9A4B}"/>
    <cellStyle name="20% - Accent1 4 2 4 2 2 2 2 2 2 3" xfId="35270" xr:uid="{3C5D7908-7CE2-4212-B071-4329E02D6EEE}"/>
    <cellStyle name="20% - Accent1 4 2 4 2 2 2 2 2 3" xfId="35271" xr:uid="{41C40DE7-086A-4417-ADE6-661EC583BEA6}"/>
    <cellStyle name="20% - Accent1 4 2 4 2 2 2 2 2 3 2" xfId="35272" xr:uid="{09FCCD99-68EA-415F-BE90-3E34BBBC46FA}"/>
    <cellStyle name="20% - Accent1 4 2 4 2 2 2 2 2 4" xfId="35273" xr:uid="{C9F24BC2-BAA2-4851-8C0F-49B8DE6B3C12}"/>
    <cellStyle name="20% - Accent1 4 2 4 2 2 2 2 3" xfId="35274" xr:uid="{D8F12DA1-E053-4039-99C2-0AC37F160008}"/>
    <cellStyle name="20% - Accent1 4 2 4 2 2 2 2 3 2" xfId="35275" xr:uid="{915B830D-518E-41E4-B5A5-4C15632B1071}"/>
    <cellStyle name="20% - Accent1 4 2 4 2 2 2 2 3 2 2" xfId="35276" xr:uid="{328A1F1E-5B1A-4C0B-ADE2-D965F2B29584}"/>
    <cellStyle name="20% - Accent1 4 2 4 2 2 2 2 3 2 2 2" xfId="35277" xr:uid="{37D437B2-DA25-4320-A7F2-D9827FDEEE45}"/>
    <cellStyle name="20% - Accent1 4 2 4 2 2 2 2 3 2 3" xfId="35278" xr:uid="{C54CCB48-02E8-4CFE-911D-A86E9DD59165}"/>
    <cellStyle name="20% - Accent1 4 2 4 2 2 2 2 3 3" xfId="35279" xr:uid="{769FD66A-3559-42F7-B87B-A104D1404336}"/>
    <cellStyle name="20% - Accent1 4 2 4 2 2 2 2 3 3 2" xfId="35280" xr:uid="{8B861A27-B2CF-42A7-A29D-668903A2910A}"/>
    <cellStyle name="20% - Accent1 4 2 4 2 2 2 2 3 4" xfId="35281" xr:uid="{A23FB20E-5F9E-443A-B4A9-DEC0AE20F9C4}"/>
    <cellStyle name="20% - Accent1 4 2 4 2 2 2 2 4" xfId="35282" xr:uid="{61A601C9-0CF6-49D2-BE8C-893A950400C3}"/>
    <cellStyle name="20% - Accent1 4 2 4 2 2 2 2 4 2" xfId="35283" xr:uid="{CD2BB886-EDE2-41B9-A108-E01A179EBB39}"/>
    <cellStyle name="20% - Accent1 4 2 4 2 2 2 2 4 2 2" xfId="35284" xr:uid="{0161EFDC-A955-4152-A3F8-B59F6EB3C526}"/>
    <cellStyle name="20% - Accent1 4 2 4 2 2 2 2 4 2 2 2" xfId="35285" xr:uid="{C87D63C9-D23A-4D81-A159-8E4C5D393324}"/>
    <cellStyle name="20% - Accent1 4 2 4 2 2 2 2 4 2 3" xfId="35286" xr:uid="{3E945933-42AD-42A8-896E-4098CC6EF431}"/>
    <cellStyle name="20% - Accent1 4 2 4 2 2 2 2 4 3" xfId="35287" xr:uid="{13C12848-7E55-40B7-8668-86419F0BB895}"/>
    <cellStyle name="20% - Accent1 4 2 4 2 2 2 2 4 3 2" xfId="35288" xr:uid="{D8113A25-BACA-471A-A890-056CE8AC6330}"/>
    <cellStyle name="20% - Accent1 4 2 4 2 2 2 2 4 4" xfId="35289" xr:uid="{6F4AD217-2194-441F-9096-01837D97F3CE}"/>
    <cellStyle name="20% - Accent1 4 2 4 2 2 2 2 5" xfId="35290" xr:uid="{3EDFE90A-E84D-4EC3-8175-FF7612C2BBE9}"/>
    <cellStyle name="20% - Accent1 4 2 4 2 2 2 2 5 2" xfId="35291" xr:uid="{0757DB8A-8D02-4957-84CF-40DCEC937185}"/>
    <cellStyle name="20% - Accent1 4 2 4 2 2 2 2 5 2 2" xfId="35292" xr:uid="{6A3BEF2A-7670-4DFE-811B-9A12946FD25F}"/>
    <cellStyle name="20% - Accent1 4 2 4 2 2 2 2 5 3" xfId="35293" xr:uid="{45F8B196-2EFD-404F-A897-B39D52553C3A}"/>
    <cellStyle name="20% - Accent1 4 2 4 2 2 2 2 6" xfId="35294" xr:uid="{1694B45A-D6B8-4CEA-854E-F22E222B20E7}"/>
    <cellStyle name="20% - Accent1 4 2 4 2 2 2 2 6 2" xfId="35295" xr:uid="{24BD886D-CE20-4901-85EB-3E981069FE0C}"/>
    <cellStyle name="20% - Accent1 4 2 4 2 2 2 2 6 2 2" xfId="35296" xr:uid="{2EF0A22E-A4CD-408F-BB82-6A405345CF04}"/>
    <cellStyle name="20% - Accent1 4 2 4 2 2 2 2 6 3" xfId="35297" xr:uid="{E027CBB0-4086-49BC-B90A-30E39F641D90}"/>
    <cellStyle name="20% - Accent1 4 2 4 2 2 2 2 7" xfId="35298" xr:uid="{711F2324-87BA-4728-B739-1687CC4716DD}"/>
    <cellStyle name="20% - Accent1 4 2 4 2 2 2 2 7 2" xfId="35299" xr:uid="{01A560B8-0B02-44CE-9309-69E05815726E}"/>
    <cellStyle name="20% - Accent1 4 2 4 2 2 2 2 8" xfId="35300" xr:uid="{ACEB677C-EBFE-412B-9B6C-F73B8AF8CBFF}"/>
    <cellStyle name="20% - Accent1 4 2 4 2 2 2 2 8 2" xfId="35301" xr:uid="{DFF90AE9-5CA6-4E3B-A2CC-88C4EFAE8963}"/>
    <cellStyle name="20% - Accent1 4 2 4 2 2 2 2 9" xfId="35302" xr:uid="{7C534E0B-1ACC-4CD5-9532-4BB50680667C}"/>
    <cellStyle name="20% - Accent1 4 2 4 2 2 2 3" xfId="35303" xr:uid="{929145FB-01F7-4A79-8AA1-13EAAAC6F0F5}"/>
    <cellStyle name="20% - Accent1 4 2 4 2 2 2 3 2" xfId="35304" xr:uid="{249419CC-B276-45B3-8C2F-25EEB8DC869A}"/>
    <cellStyle name="20% - Accent1 4 2 4 2 2 2 3 2 2" xfId="35305" xr:uid="{186D1D6E-4545-412A-A4C3-2A005EB74B36}"/>
    <cellStyle name="20% - Accent1 4 2 4 2 2 2 3 2 2 2" xfId="35306" xr:uid="{473A6585-F2CD-4CBA-BC20-F00FF83A01F3}"/>
    <cellStyle name="20% - Accent1 4 2 4 2 2 2 3 2 2 2 2" xfId="35307" xr:uid="{4A94A578-ECC8-4076-9681-100A92019D21}"/>
    <cellStyle name="20% - Accent1 4 2 4 2 2 2 3 2 2 3" xfId="35308" xr:uid="{82ADC634-61BF-44C7-A1C3-BC11E762B85A}"/>
    <cellStyle name="20% - Accent1 4 2 4 2 2 2 3 2 3" xfId="35309" xr:uid="{35F7F3CF-5F6F-44DD-A6FA-E7F1C9CB6D36}"/>
    <cellStyle name="20% - Accent1 4 2 4 2 2 2 3 2 3 2" xfId="35310" xr:uid="{D25675AA-E800-4FB7-BF87-61AA1AD95206}"/>
    <cellStyle name="20% - Accent1 4 2 4 2 2 2 3 2 4" xfId="35311" xr:uid="{6D285447-F0E6-4F6D-A147-C9A256788A0B}"/>
    <cellStyle name="20% - Accent1 4 2 4 2 2 2 3 3" xfId="35312" xr:uid="{99AA4D7F-FB1B-45D9-AD08-2220874BEB4D}"/>
    <cellStyle name="20% - Accent1 4 2 4 2 2 2 3 3 2" xfId="35313" xr:uid="{2ABFA386-65BB-43C0-9D16-1D270AE5EAAC}"/>
    <cellStyle name="20% - Accent1 4 2 4 2 2 2 3 3 2 2" xfId="35314" xr:uid="{8778F8D6-7174-4FF3-845C-B4FF0CE4AB88}"/>
    <cellStyle name="20% - Accent1 4 2 4 2 2 2 3 3 2 2 2" xfId="35315" xr:uid="{C6A05A6F-726B-4CA6-96EB-11E6F9E20F3F}"/>
    <cellStyle name="20% - Accent1 4 2 4 2 2 2 3 3 2 3" xfId="35316" xr:uid="{52CAA5F0-4FB6-4B92-94B7-889EE4CF9FD0}"/>
    <cellStyle name="20% - Accent1 4 2 4 2 2 2 3 3 3" xfId="35317" xr:uid="{586846AB-FE57-4719-BF25-D032BAF40D90}"/>
    <cellStyle name="20% - Accent1 4 2 4 2 2 2 3 3 3 2" xfId="35318" xr:uid="{8680941F-3354-469A-B7AE-2A6F986BCBBC}"/>
    <cellStyle name="20% - Accent1 4 2 4 2 2 2 3 3 4" xfId="35319" xr:uid="{C682BA1D-64CF-4087-96D5-123359631D21}"/>
    <cellStyle name="20% - Accent1 4 2 4 2 2 2 3 4" xfId="35320" xr:uid="{BE85BEB7-4452-4915-8966-96DD1665564E}"/>
    <cellStyle name="20% - Accent1 4 2 4 2 2 2 3 4 2" xfId="35321" xr:uid="{FD8B7B0B-AA20-4F8E-B317-94AF07131A4B}"/>
    <cellStyle name="20% - Accent1 4 2 4 2 2 2 3 4 2 2" xfId="35322" xr:uid="{A41506C8-8BFF-4178-A24B-AD447B9C167A}"/>
    <cellStyle name="20% - Accent1 4 2 4 2 2 2 3 4 2 2 2" xfId="35323" xr:uid="{E3ECB4AC-1EF7-4EA1-A92D-0F03E6626874}"/>
    <cellStyle name="20% - Accent1 4 2 4 2 2 2 3 4 2 3" xfId="35324" xr:uid="{8E09E401-4E9B-4510-95E3-06FDD3FCBE15}"/>
    <cellStyle name="20% - Accent1 4 2 4 2 2 2 3 4 3" xfId="35325" xr:uid="{BD234F47-5C1D-4136-9585-34E5816BC843}"/>
    <cellStyle name="20% - Accent1 4 2 4 2 2 2 3 4 3 2" xfId="35326" xr:uid="{946BD1E5-D2D5-405B-B3A0-EFA2F6EF62F4}"/>
    <cellStyle name="20% - Accent1 4 2 4 2 2 2 3 4 4" xfId="35327" xr:uid="{3BD7463A-436E-426D-B238-99039A4BFD8B}"/>
    <cellStyle name="20% - Accent1 4 2 4 2 2 2 3 5" xfId="35328" xr:uid="{74B598F4-D404-4523-B662-AE51F345F1AC}"/>
    <cellStyle name="20% - Accent1 4 2 4 2 2 2 3 5 2" xfId="35329" xr:uid="{8D12DAB1-615F-4BF6-88C6-7DEB64358A37}"/>
    <cellStyle name="20% - Accent1 4 2 4 2 2 2 3 5 2 2" xfId="35330" xr:uid="{9BDB5130-464D-48F1-A02C-C275F36CC4A7}"/>
    <cellStyle name="20% - Accent1 4 2 4 2 2 2 3 5 3" xfId="35331" xr:uid="{97F95293-A380-4C3C-8AC9-0F320812CB5F}"/>
    <cellStyle name="20% - Accent1 4 2 4 2 2 2 3 6" xfId="35332" xr:uid="{A46C7149-E402-40EE-93E5-7A8987D71888}"/>
    <cellStyle name="20% - Accent1 4 2 4 2 2 2 3 6 2" xfId="35333" xr:uid="{E444E8FD-0512-4F17-AC0A-19C0EA834FE4}"/>
    <cellStyle name="20% - Accent1 4 2 4 2 2 2 3 6 2 2" xfId="35334" xr:uid="{C5180F5A-F304-418E-A53D-53A3537B3609}"/>
    <cellStyle name="20% - Accent1 4 2 4 2 2 2 3 6 3" xfId="35335" xr:uid="{2D65F649-C59C-4D77-9603-C41DDF29686C}"/>
    <cellStyle name="20% - Accent1 4 2 4 2 2 2 3 7" xfId="35336" xr:uid="{31A708DE-0647-4864-848C-B7ABFF00EAAB}"/>
    <cellStyle name="20% - Accent1 4 2 4 2 2 2 3 7 2" xfId="35337" xr:uid="{9EF8F135-C1E8-4F7A-9C11-975579CF5B9D}"/>
    <cellStyle name="20% - Accent1 4 2 4 2 2 2 3 8" xfId="35338" xr:uid="{C9E9B474-BA87-413F-B016-265E1B451A11}"/>
    <cellStyle name="20% - Accent1 4 2 4 2 2 2 3 8 2" xfId="35339" xr:uid="{A1D825E8-57F2-4A5B-B858-B63734EDCABE}"/>
    <cellStyle name="20% - Accent1 4 2 4 2 2 2 3 9" xfId="35340" xr:uid="{0B68568B-5668-4E94-87A8-54D1054289FA}"/>
    <cellStyle name="20% - Accent1 4 2 4 2 2 2 4" xfId="35341" xr:uid="{A300E137-AE67-43C1-972F-4A1023483AE6}"/>
    <cellStyle name="20% - Accent1 4 2 4 2 2 2 4 2" xfId="35342" xr:uid="{64440100-FD81-4DFC-A2C2-C05FEB8BE2AA}"/>
    <cellStyle name="20% - Accent1 4 2 4 2 2 2 4 2 2" xfId="35343" xr:uid="{1D927A9B-5101-435B-BB26-47D90EE6FDCC}"/>
    <cellStyle name="20% - Accent1 4 2 4 2 2 2 4 2 2 2" xfId="35344" xr:uid="{7AAF6641-ED18-428C-BAD6-912BFD3AC096}"/>
    <cellStyle name="20% - Accent1 4 2 4 2 2 2 4 2 3" xfId="35345" xr:uid="{3F4A94E4-065B-42FA-B2D5-0B10B8BF83C7}"/>
    <cellStyle name="20% - Accent1 4 2 4 2 2 2 4 3" xfId="35346" xr:uid="{58105DDF-4C36-4322-BC0A-3FE4750072D6}"/>
    <cellStyle name="20% - Accent1 4 2 4 2 2 2 4 3 2" xfId="35347" xr:uid="{847D2AB8-6E08-4C2A-AB1D-52B70A7DEFD4}"/>
    <cellStyle name="20% - Accent1 4 2 4 2 2 2 4 4" xfId="35348" xr:uid="{49D81482-9D62-4751-82DE-CCD4BC62BBF1}"/>
    <cellStyle name="20% - Accent1 4 2 4 2 2 2 5" xfId="35349" xr:uid="{107CB881-2D0C-44C3-A8F8-879217B17059}"/>
    <cellStyle name="20% - Accent1 4 2 4 2 2 2 5 2" xfId="35350" xr:uid="{925E8CD0-F062-4DAE-943C-7400FF655898}"/>
    <cellStyle name="20% - Accent1 4 2 4 2 2 2 5 2 2" xfId="35351" xr:uid="{761AA2FE-98AC-40C8-821B-0EE0C3834FD5}"/>
    <cellStyle name="20% - Accent1 4 2 4 2 2 2 5 2 2 2" xfId="35352" xr:uid="{49B54EB7-00FC-4F9F-BEEC-8B513B1D820C}"/>
    <cellStyle name="20% - Accent1 4 2 4 2 2 2 5 2 3" xfId="35353" xr:uid="{795ED36A-00D3-4DBB-9C33-A59B5620BD8D}"/>
    <cellStyle name="20% - Accent1 4 2 4 2 2 2 5 3" xfId="35354" xr:uid="{B74C1955-BB5D-42BA-8479-C1EE396E59A1}"/>
    <cellStyle name="20% - Accent1 4 2 4 2 2 2 5 3 2" xfId="35355" xr:uid="{DBE8F256-5688-4314-AD10-2E40A8E9122C}"/>
    <cellStyle name="20% - Accent1 4 2 4 2 2 2 5 4" xfId="35356" xr:uid="{1EA8D64D-1D44-408E-9BF6-E131164283D2}"/>
    <cellStyle name="20% - Accent1 4 2 4 2 2 2 6" xfId="35357" xr:uid="{6F523C83-B61C-4686-8F80-8F4A2F9F94FC}"/>
    <cellStyle name="20% - Accent1 4 2 4 2 2 2 6 2" xfId="35358" xr:uid="{CC7C7C8F-414B-4AA1-9D82-9220635AAEDF}"/>
    <cellStyle name="20% - Accent1 4 2 4 2 2 2 6 2 2" xfId="35359" xr:uid="{4BF352AC-C554-441E-95B6-5AD235B3E03D}"/>
    <cellStyle name="20% - Accent1 4 2 4 2 2 2 6 2 2 2" xfId="35360" xr:uid="{75DDBE1B-460F-4608-91CF-F10158BF09C4}"/>
    <cellStyle name="20% - Accent1 4 2 4 2 2 2 6 2 3" xfId="35361" xr:uid="{1B45E787-BB19-479F-9D50-F5828424F4B0}"/>
    <cellStyle name="20% - Accent1 4 2 4 2 2 2 6 3" xfId="35362" xr:uid="{8886DAEF-6AF3-440B-A86B-97018FD9F6E1}"/>
    <cellStyle name="20% - Accent1 4 2 4 2 2 2 6 3 2" xfId="35363" xr:uid="{1F7CDA3B-553C-493C-8B47-7B178B8E4536}"/>
    <cellStyle name="20% - Accent1 4 2 4 2 2 2 6 4" xfId="35364" xr:uid="{0F8D63F0-6368-48D3-A87A-EFD93E0DA52A}"/>
    <cellStyle name="20% - Accent1 4 2 4 2 2 2 7" xfId="35365" xr:uid="{33B207D0-8F20-424E-8D6E-F6159C1B8E5D}"/>
    <cellStyle name="20% - Accent1 4 2 4 2 2 2 7 2" xfId="35366" xr:uid="{2BC9ECCA-D1CE-41A1-81A5-7156FF3CC62D}"/>
    <cellStyle name="20% - Accent1 4 2 4 2 2 2 7 2 2" xfId="35367" xr:uid="{CCD7FE27-88E2-489F-A059-A3CA2C948AD4}"/>
    <cellStyle name="20% - Accent1 4 2 4 2 2 2 7 3" xfId="35368" xr:uid="{A7DDEDA4-8D50-4669-93F8-045CF19839D7}"/>
    <cellStyle name="20% - Accent1 4 2 4 2 2 2 8" xfId="35369" xr:uid="{537CE2D6-314A-494C-A559-D16C9EB719C3}"/>
    <cellStyle name="20% - Accent1 4 2 4 2 2 2 8 2" xfId="35370" xr:uid="{E8487E92-ACAB-4EB0-8562-67F90384B867}"/>
    <cellStyle name="20% - Accent1 4 2 4 2 2 2 8 2 2" xfId="35371" xr:uid="{EDA5DE4A-EC13-4CC7-8BBC-7A4712245F48}"/>
    <cellStyle name="20% - Accent1 4 2 4 2 2 2 8 3" xfId="35372" xr:uid="{2F757F0C-94E1-4FA4-B1A3-2F5D3C4A1466}"/>
    <cellStyle name="20% - Accent1 4 2 4 2 2 2 9" xfId="35373" xr:uid="{052B9482-52EC-4F9C-8422-108CEA26964D}"/>
    <cellStyle name="20% - Accent1 4 2 4 2 2 2 9 2" xfId="35374" xr:uid="{F13A14F3-869F-4E06-858C-A6AEFB771956}"/>
    <cellStyle name="20% - Accent1 4 2 4 2 2 3" xfId="35375" xr:uid="{2811D19B-64FA-48AC-82B1-735209162611}"/>
    <cellStyle name="20% - Accent1 4 2 4 2 2 3 10" xfId="35376" xr:uid="{2F963D25-8D70-477C-B1AF-0AFF15988AE1}"/>
    <cellStyle name="20% - Accent1 4 2 4 2 2 3 10 2" xfId="35377" xr:uid="{C1CC6346-F71E-4409-BC51-5527B305C1A0}"/>
    <cellStyle name="20% - Accent1 4 2 4 2 2 3 11" xfId="35378" xr:uid="{1BD07695-26AF-46A9-A851-86D8375615FE}"/>
    <cellStyle name="20% - Accent1 4 2 4 2 2 3 2" xfId="35379" xr:uid="{71AB240C-6C4C-49EC-810F-62425BC3D761}"/>
    <cellStyle name="20% - Accent1 4 2 4 2 2 3 2 2" xfId="35380" xr:uid="{1D4E74F9-EEE0-4309-9C2F-32CB270F0A86}"/>
    <cellStyle name="20% - Accent1 4 2 4 2 2 3 2 2 2" xfId="35381" xr:uid="{CC9EB362-1D84-4D57-A701-D6F5D6E533F3}"/>
    <cellStyle name="20% - Accent1 4 2 4 2 2 3 2 2 2 2" xfId="35382" xr:uid="{335F3364-69A0-43DB-B927-E8219972E64F}"/>
    <cellStyle name="20% - Accent1 4 2 4 2 2 3 2 2 2 2 2" xfId="35383" xr:uid="{90ECAFA9-5B46-4E22-9FAA-71428DBF9B4B}"/>
    <cellStyle name="20% - Accent1 4 2 4 2 2 3 2 2 2 3" xfId="35384" xr:uid="{1BA3E1A9-0702-490E-8D1D-0E1DD12037A5}"/>
    <cellStyle name="20% - Accent1 4 2 4 2 2 3 2 2 3" xfId="35385" xr:uid="{8D34C859-324B-42D4-8851-ADE4346AA202}"/>
    <cellStyle name="20% - Accent1 4 2 4 2 2 3 2 2 3 2" xfId="35386" xr:uid="{BC0F3759-86C8-40DA-B4C4-EA738DB2693C}"/>
    <cellStyle name="20% - Accent1 4 2 4 2 2 3 2 2 4" xfId="35387" xr:uid="{A63F4297-B8C0-4C9E-9BF0-5E0D25D440D1}"/>
    <cellStyle name="20% - Accent1 4 2 4 2 2 3 2 3" xfId="35388" xr:uid="{79196641-838B-4E24-9F31-4CE54FDAA13C}"/>
    <cellStyle name="20% - Accent1 4 2 4 2 2 3 2 3 2" xfId="35389" xr:uid="{DA944C24-3925-46F1-A4EE-567972DCCB05}"/>
    <cellStyle name="20% - Accent1 4 2 4 2 2 3 2 3 2 2" xfId="35390" xr:uid="{7A7E235F-C1B4-44F3-BCBA-8968EDF34202}"/>
    <cellStyle name="20% - Accent1 4 2 4 2 2 3 2 3 2 2 2" xfId="35391" xr:uid="{852D1BD0-5188-4A7C-84B3-5D82D0CC69B3}"/>
    <cellStyle name="20% - Accent1 4 2 4 2 2 3 2 3 2 3" xfId="35392" xr:uid="{74FDA9F3-FB6D-4120-AFFE-D6D4FDF8AC42}"/>
    <cellStyle name="20% - Accent1 4 2 4 2 2 3 2 3 3" xfId="35393" xr:uid="{A5F9BA34-C353-4DB4-8D81-170806BB87EA}"/>
    <cellStyle name="20% - Accent1 4 2 4 2 2 3 2 3 3 2" xfId="35394" xr:uid="{914363B7-2350-400E-9856-5E62ED1D954C}"/>
    <cellStyle name="20% - Accent1 4 2 4 2 2 3 2 3 4" xfId="35395" xr:uid="{4BD0821F-829C-462C-8AA2-FAD788F2F1FD}"/>
    <cellStyle name="20% - Accent1 4 2 4 2 2 3 2 4" xfId="35396" xr:uid="{6D1FD244-C8B4-46AC-9A38-DEBE5E77D14A}"/>
    <cellStyle name="20% - Accent1 4 2 4 2 2 3 2 4 2" xfId="35397" xr:uid="{0E0251AC-85BE-4ACD-AA98-EDFFB943C80A}"/>
    <cellStyle name="20% - Accent1 4 2 4 2 2 3 2 4 2 2" xfId="35398" xr:uid="{0D342256-C73F-47DA-AFA2-EADDDA8EA4B6}"/>
    <cellStyle name="20% - Accent1 4 2 4 2 2 3 2 4 2 2 2" xfId="35399" xr:uid="{A523B0C5-4D9B-4B6E-85FC-BA7F673D7F5E}"/>
    <cellStyle name="20% - Accent1 4 2 4 2 2 3 2 4 2 3" xfId="35400" xr:uid="{1F5224CD-9ADD-4D15-94B8-032E8D16F7D3}"/>
    <cellStyle name="20% - Accent1 4 2 4 2 2 3 2 4 3" xfId="35401" xr:uid="{D662F375-0945-45B0-BA92-64548DD2A3FE}"/>
    <cellStyle name="20% - Accent1 4 2 4 2 2 3 2 4 3 2" xfId="35402" xr:uid="{EDB37E9B-78AF-4597-BAB8-AF3717A14F4E}"/>
    <cellStyle name="20% - Accent1 4 2 4 2 2 3 2 4 4" xfId="35403" xr:uid="{E2D1C605-C8A9-44A0-A604-77CE2E48F923}"/>
    <cellStyle name="20% - Accent1 4 2 4 2 2 3 2 5" xfId="35404" xr:uid="{0AD11345-E26D-4105-828B-847934392975}"/>
    <cellStyle name="20% - Accent1 4 2 4 2 2 3 2 5 2" xfId="35405" xr:uid="{369FA1A7-D080-452B-93DB-85209388DBFF}"/>
    <cellStyle name="20% - Accent1 4 2 4 2 2 3 2 5 2 2" xfId="35406" xr:uid="{1127C5AB-1B32-4584-8855-8F5E94A5B5D0}"/>
    <cellStyle name="20% - Accent1 4 2 4 2 2 3 2 5 3" xfId="35407" xr:uid="{C60D0B89-EAE3-4FBC-95A7-428EA7CDA75F}"/>
    <cellStyle name="20% - Accent1 4 2 4 2 2 3 2 6" xfId="35408" xr:uid="{BD8B9CC4-748C-466E-8B45-91C597B2E039}"/>
    <cellStyle name="20% - Accent1 4 2 4 2 2 3 2 6 2" xfId="35409" xr:uid="{769EC8D9-FE87-4C4D-9FB0-B38CD84F4931}"/>
    <cellStyle name="20% - Accent1 4 2 4 2 2 3 2 6 2 2" xfId="35410" xr:uid="{B78570E3-15C6-4DEC-ABC2-8D0B0B77A88C}"/>
    <cellStyle name="20% - Accent1 4 2 4 2 2 3 2 6 3" xfId="35411" xr:uid="{468CC443-1997-45A9-9A3D-28580772634E}"/>
    <cellStyle name="20% - Accent1 4 2 4 2 2 3 2 7" xfId="35412" xr:uid="{338A6E7B-C96F-4F36-A15C-AE561CD4A91D}"/>
    <cellStyle name="20% - Accent1 4 2 4 2 2 3 2 7 2" xfId="35413" xr:uid="{93936FA6-E561-417E-85AF-1FC18114205D}"/>
    <cellStyle name="20% - Accent1 4 2 4 2 2 3 2 8" xfId="35414" xr:uid="{423E50C2-ED7E-4B1F-A5A0-22B0E1FC0A0A}"/>
    <cellStyle name="20% - Accent1 4 2 4 2 2 3 2 8 2" xfId="35415" xr:uid="{0B994B79-31C7-4A20-8B6E-701A0CAC5BA4}"/>
    <cellStyle name="20% - Accent1 4 2 4 2 2 3 2 9" xfId="35416" xr:uid="{437FDBBB-F672-450C-84AC-E7C97930B2A5}"/>
    <cellStyle name="20% - Accent1 4 2 4 2 2 3 3" xfId="35417" xr:uid="{EB410B59-FC97-4D40-8931-44ECFAF9261D}"/>
    <cellStyle name="20% - Accent1 4 2 4 2 2 3 3 2" xfId="35418" xr:uid="{BEBC5152-E9D5-47A0-9DDD-35B7DB31A85C}"/>
    <cellStyle name="20% - Accent1 4 2 4 2 2 3 3 2 2" xfId="35419" xr:uid="{09B00916-5E5F-4DC4-86A5-01F80FC73F41}"/>
    <cellStyle name="20% - Accent1 4 2 4 2 2 3 3 2 2 2" xfId="35420" xr:uid="{676D8F61-1ACB-41E4-8417-02EC69CECA71}"/>
    <cellStyle name="20% - Accent1 4 2 4 2 2 3 3 2 2 2 2" xfId="35421" xr:uid="{0F2EBDDF-D032-4745-B11E-F291CD280FDE}"/>
    <cellStyle name="20% - Accent1 4 2 4 2 2 3 3 2 2 3" xfId="35422" xr:uid="{B04FEDE0-E2A8-404B-97FE-B9A1D0F0572E}"/>
    <cellStyle name="20% - Accent1 4 2 4 2 2 3 3 2 3" xfId="35423" xr:uid="{D3B8458E-1232-417A-ACBD-1C515F1A42BD}"/>
    <cellStyle name="20% - Accent1 4 2 4 2 2 3 3 2 3 2" xfId="35424" xr:uid="{36931BF5-193B-4E92-9A35-0F9124CEABA3}"/>
    <cellStyle name="20% - Accent1 4 2 4 2 2 3 3 2 4" xfId="35425" xr:uid="{139BDA88-0FFA-479A-B4E7-5536BA43D50C}"/>
    <cellStyle name="20% - Accent1 4 2 4 2 2 3 3 3" xfId="35426" xr:uid="{B1C7FEF9-9047-479E-A7F0-6CC5B195F28B}"/>
    <cellStyle name="20% - Accent1 4 2 4 2 2 3 3 3 2" xfId="35427" xr:uid="{E07CF1CF-BC8D-45AC-A1DF-419666233034}"/>
    <cellStyle name="20% - Accent1 4 2 4 2 2 3 3 3 2 2" xfId="35428" xr:uid="{8AD5ACE9-6DCF-4E21-8706-C26CBE103837}"/>
    <cellStyle name="20% - Accent1 4 2 4 2 2 3 3 3 2 2 2" xfId="35429" xr:uid="{E7626320-24DA-4B5D-AA2A-48CC1CB52D1F}"/>
    <cellStyle name="20% - Accent1 4 2 4 2 2 3 3 3 2 3" xfId="35430" xr:uid="{AE49F8E0-3A41-4BE4-8B7F-BF84859DFE35}"/>
    <cellStyle name="20% - Accent1 4 2 4 2 2 3 3 3 3" xfId="35431" xr:uid="{AA529034-3262-41A8-A514-AC4B72489715}"/>
    <cellStyle name="20% - Accent1 4 2 4 2 2 3 3 3 3 2" xfId="35432" xr:uid="{F19E9547-B8CF-4A46-B16B-65203B7D99E6}"/>
    <cellStyle name="20% - Accent1 4 2 4 2 2 3 3 3 4" xfId="35433" xr:uid="{8B00306D-035A-4AE4-AB1E-1C7D778FC525}"/>
    <cellStyle name="20% - Accent1 4 2 4 2 2 3 3 4" xfId="35434" xr:uid="{C400F08D-3205-4864-BA29-58BA42E0A093}"/>
    <cellStyle name="20% - Accent1 4 2 4 2 2 3 3 4 2" xfId="35435" xr:uid="{8BC8D255-C25E-4349-9918-973CEA9C1EBD}"/>
    <cellStyle name="20% - Accent1 4 2 4 2 2 3 3 4 2 2" xfId="35436" xr:uid="{4D8D138E-0A07-435F-99F0-49E097D0C03F}"/>
    <cellStyle name="20% - Accent1 4 2 4 2 2 3 3 4 2 2 2" xfId="35437" xr:uid="{CB9D1F46-F345-475D-BE77-541DFB654F22}"/>
    <cellStyle name="20% - Accent1 4 2 4 2 2 3 3 4 2 3" xfId="35438" xr:uid="{8CD51509-656A-44FD-A1FE-F558E7008E01}"/>
    <cellStyle name="20% - Accent1 4 2 4 2 2 3 3 4 3" xfId="35439" xr:uid="{FC4E9D1C-6E90-4620-9E1C-C25876A3184B}"/>
    <cellStyle name="20% - Accent1 4 2 4 2 2 3 3 4 3 2" xfId="35440" xr:uid="{35189F97-3F2E-42F3-AF69-60446BB0CDF5}"/>
    <cellStyle name="20% - Accent1 4 2 4 2 2 3 3 4 4" xfId="35441" xr:uid="{C8BB2A1C-7FA1-4F63-8F78-33993D096A24}"/>
    <cellStyle name="20% - Accent1 4 2 4 2 2 3 3 5" xfId="35442" xr:uid="{B46ABCAE-7CF3-480E-AFA8-8B2EBE9AFB2A}"/>
    <cellStyle name="20% - Accent1 4 2 4 2 2 3 3 5 2" xfId="35443" xr:uid="{897E5FE4-DD5B-445A-A7AB-E588FFD30437}"/>
    <cellStyle name="20% - Accent1 4 2 4 2 2 3 3 5 2 2" xfId="35444" xr:uid="{E6D8C444-B100-4C48-95DC-F9B32E261F5D}"/>
    <cellStyle name="20% - Accent1 4 2 4 2 2 3 3 5 3" xfId="35445" xr:uid="{6A58A6DB-3646-44A1-92F3-10E83AAC5B94}"/>
    <cellStyle name="20% - Accent1 4 2 4 2 2 3 3 6" xfId="35446" xr:uid="{F8366428-45D7-4D33-BC60-168BD97A8577}"/>
    <cellStyle name="20% - Accent1 4 2 4 2 2 3 3 6 2" xfId="35447" xr:uid="{8D8037F2-A19F-44F4-A709-BFB3AAEA65ED}"/>
    <cellStyle name="20% - Accent1 4 2 4 2 2 3 3 6 2 2" xfId="35448" xr:uid="{09D8AB57-107E-4163-B3D0-4E8816883A5E}"/>
    <cellStyle name="20% - Accent1 4 2 4 2 2 3 3 6 3" xfId="35449" xr:uid="{FFF8076C-9352-4CCF-AF95-A1878ABCA2ED}"/>
    <cellStyle name="20% - Accent1 4 2 4 2 2 3 3 7" xfId="35450" xr:uid="{CD445647-B3ED-4E55-8F2E-3A0A16E7DED3}"/>
    <cellStyle name="20% - Accent1 4 2 4 2 2 3 3 7 2" xfId="35451" xr:uid="{09B6DAE7-EF20-45A1-ADD7-A7DC1D7E6818}"/>
    <cellStyle name="20% - Accent1 4 2 4 2 2 3 3 8" xfId="35452" xr:uid="{1C1C348F-3F64-4C89-A657-5F695F56A48D}"/>
    <cellStyle name="20% - Accent1 4 2 4 2 2 3 3 8 2" xfId="35453" xr:uid="{98612B9E-9722-4FC4-94A1-699850E9A150}"/>
    <cellStyle name="20% - Accent1 4 2 4 2 2 3 3 9" xfId="35454" xr:uid="{29F9EDC8-058F-492E-B33D-D0946F183BD4}"/>
    <cellStyle name="20% - Accent1 4 2 4 2 2 3 4" xfId="35455" xr:uid="{1DD12BE2-02EF-484D-B555-F0E0E66ACD88}"/>
    <cellStyle name="20% - Accent1 4 2 4 2 2 3 4 2" xfId="35456" xr:uid="{D5A7B56A-2FE2-4425-8146-6F61F10E959F}"/>
    <cellStyle name="20% - Accent1 4 2 4 2 2 3 4 2 2" xfId="35457" xr:uid="{5CB9D2F1-C5EC-4678-8328-C07C35760218}"/>
    <cellStyle name="20% - Accent1 4 2 4 2 2 3 4 2 2 2" xfId="35458" xr:uid="{3B8716BB-9DFF-4502-942C-87F1C3999E3B}"/>
    <cellStyle name="20% - Accent1 4 2 4 2 2 3 4 2 3" xfId="35459" xr:uid="{8E04B909-F5F2-40B0-AB6F-B3F18C8F68E6}"/>
    <cellStyle name="20% - Accent1 4 2 4 2 2 3 4 3" xfId="35460" xr:uid="{BA5D5E44-FE0D-4C9B-92AD-163242CFC086}"/>
    <cellStyle name="20% - Accent1 4 2 4 2 2 3 4 3 2" xfId="35461" xr:uid="{8C18BFA5-047D-475A-9A2C-AB9B91D943B8}"/>
    <cellStyle name="20% - Accent1 4 2 4 2 2 3 4 4" xfId="35462" xr:uid="{DC4F280B-C858-451E-AECF-D84E6AD1B80B}"/>
    <cellStyle name="20% - Accent1 4 2 4 2 2 3 5" xfId="35463" xr:uid="{3FA71538-DA27-40CE-83FC-6774B2D278DD}"/>
    <cellStyle name="20% - Accent1 4 2 4 2 2 3 5 2" xfId="35464" xr:uid="{37AFF9F1-D6B5-40B9-869B-B4707CE6922F}"/>
    <cellStyle name="20% - Accent1 4 2 4 2 2 3 5 2 2" xfId="35465" xr:uid="{2129089F-3113-47FA-B479-0FD89709C80B}"/>
    <cellStyle name="20% - Accent1 4 2 4 2 2 3 5 2 2 2" xfId="35466" xr:uid="{B269452C-5550-434B-A27B-CEB1B452B6C9}"/>
    <cellStyle name="20% - Accent1 4 2 4 2 2 3 5 2 3" xfId="35467" xr:uid="{701F1D5C-2054-4DA9-A4DA-62EAA773541D}"/>
    <cellStyle name="20% - Accent1 4 2 4 2 2 3 5 3" xfId="35468" xr:uid="{F448EE48-5E26-41E0-A76B-0C43471EBFB2}"/>
    <cellStyle name="20% - Accent1 4 2 4 2 2 3 5 3 2" xfId="35469" xr:uid="{21B4D3FA-55B0-44DC-A6F0-9F268E4BDAC4}"/>
    <cellStyle name="20% - Accent1 4 2 4 2 2 3 5 4" xfId="35470" xr:uid="{9EB94811-4F50-40B8-AFEE-918069E7ADA8}"/>
    <cellStyle name="20% - Accent1 4 2 4 2 2 3 6" xfId="35471" xr:uid="{C580DB31-78DB-4B0A-AB87-7DBAEA40214D}"/>
    <cellStyle name="20% - Accent1 4 2 4 2 2 3 6 2" xfId="35472" xr:uid="{989FF498-B174-4EB3-AEEE-2E8505795873}"/>
    <cellStyle name="20% - Accent1 4 2 4 2 2 3 6 2 2" xfId="35473" xr:uid="{C948CB68-D1D7-4E7B-9524-EEB7A1D14924}"/>
    <cellStyle name="20% - Accent1 4 2 4 2 2 3 6 2 2 2" xfId="35474" xr:uid="{0988A402-D26B-419D-8B5D-4E3DF1B81ECB}"/>
    <cellStyle name="20% - Accent1 4 2 4 2 2 3 6 2 3" xfId="35475" xr:uid="{8A7A3E36-4002-458E-8AD0-F1877BE823E1}"/>
    <cellStyle name="20% - Accent1 4 2 4 2 2 3 6 3" xfId="35476" xr:uid="{BC39FABE-C7C3-4A22-8321-2078B2651E0E}"/>
    <cellStyle name="20% - Accent1 4 2 4 2 2 3 6 3 2" xfId="35477" xr:uid="{914DC1D7-57D2-4B0B-9BCB-020E5FADB3B6}"/>
    <cellStyle name="20% - Accent1 4 2 4 2 2 3 6 4" xfId="35478" xr:uid="{9BD4CE23-DD5E-4211-BAF5-397EE065C820}"/>
    <cellStyle name="20% - Accent1 4 2 4 2 2 3 7" xfId="35479" xr:uid="{818A3D38-C127-4645-A895-A9731F27C653}"/>
    <cellStyle name="20% - Accent1 4 2 4 2 2 3 7 2" xfId="35480" xr:uid="{199E465F-B6F5-474A-9AD3-D49B10C1D43E}"/>
    <cellStyle name="20% - Accent1 4 2 4 2 2 3 7 2 2" xfId="35481" xr:uid="{C39A3DDB-5FBA-490D-A8D8-8DA46DF510D0}"/>
    <cellStyle name="20% - Accent1 4 2 4 2 2 3 7 3" xfId="35482" xr:uid="{20C9AC59-6004-4425-AB87-3790263B7C74}"/>
    <cellStyle name="20% - Accent1 4 2 4 2 2 3 8" xfId="35483" xr:uid="{BA5A95E0-574F-4771-882C-AF6BF4926565}"/>
    <cellStyle name="20% - Accent1 4 2 4 2 2 3 8 2" xfId="35484" xr:uid="{AEFACD5C-8E61-4387-92B3-FFBA2CB05D2C}"/>
    <cellStyle name="20% - Accent1 4 2 4 2 2 3 8 2 2" xfId="35485" xr:uid="{E824F8B8-DC0D-4516-863E-756D1829BEA6}"/>
    <cellStyle name="20% - Accent1 4 2 4 2 2 3 8 3" xfId="35486" xr:uid="{B4FD2069-7162-4C7C-83EA-3DDCA5DFABB0}"/>
    <cellStyle name="20% - Accent1 4 2 4 2 2 3 9" xfId="35487" xr:uid="{56CCF5AE-3262-4E46-AE75-13F979D40536}"/>
    <cellStyle name="20% - Accent1 4 2 4 2 2 3 9 2" xfId="35488" xr:uid="{1ABCA524-F11B-4BB2-97BC-1D5E72BF4177}"/>
    <cellStyle name="20% - Accent1 4 2 4 2 2 4" xfId="35489" xr:uid="{E3C39607-4EAD-4E10-AA25-859449187F1C}"/>
    <cellStyle name="20% - Accent1 4 2 4 2 2 4 10" xfId="35490" xr:uid="{35874F72-99B8-4E1D-A94D-571D1B59A4DD}"/>
    <cellStyle name="20% - Accent1 4 2 4 2 2 4 10 2" xfId="35491" xr:uid="{357605D2-2450-41D9-90D4-F554DBB8A71B}"/>
    <cellStyle name="20% - Accent1 4 2 4 2 2 4 11" xfId="35492" xr:uid="{9C75E772-BE3C-47B1-BCF9-5F81627567E9}"/>
    <cellStyle name="20% - Accent1 4 2 4 2 2 4 2" xfId="35493" xr:uid="{12980662-3E87-4864-9716-724782D9F818}"/>
    <cellStyle name="20% - Accent1 4 2 4 2 2 4 2 2" xfId="35494" xr:uid="{9E6BD7D5-7B5B-4850-9EA5-27DB394BFCA8}"/>
    <cellStyle name="20% - Accent1 4 2 4 2 2 4 2 2 2" xfId="35495" xr:uid="{643F320F-7A19-4BF3-A65C-96892A9CC24C}"/>
    <cellStyle name="20% - Accent1 4 2 4 2 2 4 2 2 2 2" xfId="35496" xr:uid="{379925EA-A7CA-4B67-AAA3-543FFD6E44A1}"/>
    <cellStyle name="20% - Accent1 4 2 4 2 2 4 2 2 2 2 2" xfId="35497" xr:uid="{0A4D4499-99A3-4402-A940-2B54B20E9E84}"/>
    <cellStyle name="20% - Accent1 4 2 4 2 2 4 2 2 2 3" xfId="35498" xr:uid="{09169072-A2BB-4CE7-96FE-CF96C94A8240}"/>
    <cellStyle name="20% - Accent1 4 2 4 2 2 4 2 2 3" xfId="35499" xr:uid="{3591A4FF-B609-4B4A-9D60-3F9FE51EDA5A}"/>
    <cellStyle name="20% - Accent1 4 2 4 2 2 4 2 2 3 2" xfId="35500" xr:uid="{2EBF22F3-CDB5-4811-B46F-655210B1868A}"/>
    <cellStyle name="20% - Accent1 4 2 4 2 2 4 2 2 4" xfId="35501" xr:uid="{FD5B1A00-6E3E-40ED-ADA0-930BAB6DAD1D}"/>
    <cellStyle name="20% - Accent1 4 2 4 2 2 4 2 3" xfId="35502" xr:uid="{FA2D5B9A-BAD2-4904-8BE6-B9EE4E9A1B64}"/>
    <cellStyle name="20% - Accent1 4 2 4 2 2 4 2 3 2" xfId="35503" xr:uid="{EC1250F6-1747-4C75-B196-2046F7056839}"/>
    <cellStyle name="20% - Accent1 4 2 4 2 2 4 2 3 2 2" xfId="35504" xr:uid="{17CF6D6D-0E99-4346-9FD9-DE6F7202F962}"/>
    <cellStyle name="20% - Accent1 4 2 4 2 2 4 2 3 2 2 2" xfId="35505" xr:uid="{16F96A45-28AE-4DAC-9196-CA550AC65EBC}"/>
    <cellStyle name="20% - Accent1 4 2 4 2 2 4 2 3 2 3" xfId="35506" xr:uid="{B597A71B-403C-45CB-B1CC-5599CE8DF441}"/>
    <cellStyle name="20% - Accent1 4 2 4 2 2 4 2 3 3" xfId="35507" xr:uid="{E8B25C09-60C1-4E4D-9B48-FB0081D479B2}"/>
    <cellStyle name="20% - Accent1 4 2 4 2 2 4 2 3 3 2" xfId="35508" xr:uid="{C4ACB3AB-978F-4674-889C-F5783C26EFF5}"/>
    <cellStyle name="20% - Accent1 4 2 4 2 2 4 2 3 4" xfId="35509" xr:uid="{64A83982-7233-47EA-B069-1AE25D8806C3}"/>
    <cellStyle name="20% - Accent1 4 2 4 2 2 4 2 4" xfId="35510" xr:uid="{2FECD4D3-5A1D-4D79-9C24-F1B5814E24D6}"/>
    <cellStyle name="20% - Accent1 4 2 4 2 2 4 2 4 2" xfId="35511" xr:uid="{97677ABB-8127-4A68-A55A-30F395179D72}"/>
    <cellStyle name="20% - Accent1 4 2 4 2 2 4 2 4 2 2" xfId="35512" xr:uid="{2E7BC381-7AC4-4C41-848B-30CD299A162E}"/>
    <cellStyle name="20% - Accent1 4 2 4 2 2 4 2 4 2 2 2" xfId="35513" xr:uid="{A81D3778-B53E-4C3B-9D47-701F9364CE00}"/>
    <cellStyle name="20% - Accent1 4 2 4 2 2 4 2 4 2 3" xfId="35514" xr:uid="{4A81CD8D-8493-4D8B-B452-2E6063E3D227}"/>
    <cellStyle name="20% - Accent1 4 2 4 2 2 4 2 4 3" xfId="35515" xr:uid="{BBCCE9BA-15C6-4A8D-8F5C-E39F634B51B5}"/>
    <cellStyle name="20% - Accent1 4 2 4 2 2 4 2 4 3 2" xfId="35516" xr:uid="{40080F4C-97EA-499D-912B-04D3F40C2D50}"/>
    <cellStyle name="20% - Accent1 4 2 4 2 2 4 2 4 4" xfId="35517" xr:uid="{A0CB9F30-9FAC-406C-BF74-4B8D6DCFC4AA}"/>
    <cellStyle name="20% - Accent1 4 2 4 2 2 4 2 5" xfId="35518" xr:uid="{C3E712E2-0CA3-4F20-9107-A98B0ED48F65}"/>
    <cellStyle name="20% - Accent1 4 2 4 2 2 4 2 5 2" xfId="35519" xr:uid="{CB9F06F1-3A2C-4C34-A108-FB09723E031D}"/>
    <cellStyle name="20% - Accent1 4 2 4 2 2 4 2 5 2 2" xfId="35520" xr:uid="{34788642-9D1B-4E22-811A-9B8594DB4C97}"/>
    <cellStyle name="20% - Accent1 4 2 4 2 2 4 2 5 3" xfId="35521" xr:uid="{9387D733-36A7-4E52-8900-579479C919D3}"/>
    <cellStyle name="20% - Accent1 4 2 4 2 2 4 2 6" xfId="35522" xr:uid="{2F768FED-EC7B-4300-80C7-68C6AE5A41A7}"/>
    <cellStyle name="20% - Accent1 4 2 4 2 2 4 2 6 2" xfId="35523" xr:uid="{F789AE45-A9CE-49AD-82A8-2E9522803C9E}"/>
    <cellStyle name="20% - Accent1 4 2 4 2 2 4 2 6 2 2" xfId="35524" xr:uid="{9F6FF5C9-7966-4A73-BE0F-B3A94600998C}"/>
    <cellStyle name="20% - Accent1 4 2 4 2 2 4 2 6 3" xfId="35525" xr:uid="{E599758C-B2DD-4068-BD4F-BC6037A62782}"/>
    <cellStyle name="20% - Accent1 4 2 4 2 2 4 2 7" xfId="35526" xr:uid="{E8BDADB4-B0AA-40E0-86D1-D36E3985A30F}"/>
    <cellStyle name="20% - Accent1 4 2 4 2 2 4 2 7 2" xfId="35527" xr:uid="{B62E8E28-C8BC-4CD5-AF8F-E1F49B8F5F4F}"/>
    <cellStyle name="20% - Accent1 4 2 4 2 2 4 2 8" xfId="35528" xr:uid="{E7D7C42D-9577-4903-96FE-C7C1DEDE35D5}"/>
    <cellStyle name="20% - Accent1 4 2 4 2 2 4 2 8 2" xfId="35529" xr:uid="{EE8F67F7-E14E-45E0-AF87-2BA6A85CFFAA}"/>
    <cellStyle name="20% - Accent1 4 2 4 2 2 4 2 9" xfId="35530" xr:uid="{FFAB0C35-EB45-4B91-B1E4-E865633A3EDA}"/>
    <cellStyle name="20% - Accent1 4 2 4 2 2 4 3" xfId="35531" xr:uid="{FCFDBCD9-1F88-472E-8313-8A6146FD434C}"/>
    <cellStyle name="20% - Accent1 4 2 4 2 2 4 3 2" xfId="35532" xr:uid="{4C855520-9B6D-41C5-8F1A-ED2483E2DA37}"/>
    <cellStyle name="20% - Accent1 4 2 4 2 2 4 3 2 2" xfId="35533" xr:uid="{7EB6BD7B-CA83-4FEB-83B7-7A8681AD5725}"/>
    <cellStyle name="20% - Accent1 4 2 4 2 2 4 3 2 2 2" xfId="35534" xr:uid="{59C690EF-95B8-417E-A1D3-6BCB30720110}"/>
    <cellStyle name="20% - Accent1 4 2 4 2 2 4 3 2 2 2 2" xfId="35535" xr:uid="{7EB7E3B6-D067-4686-8A8D-DC5321F9D705}"/>
    <cellStyle name="20% - Accent1 4 2 4 2 2 4 3 2 2 3" xfId="35536" xr:uid="{A4482AB6-69DD-472E-8A17-AF4CB4C7F884}"/>
    <cellStyle name="20% - Accent1 4 2 4 2 2 4 3 2 3" xfId="35537" xr:uid="{293C3647-FF0E-4029-B3F6-2019176C324C}"/>
    <cellStyle name="20% - Accent1 4 2 4 2 2 4 3 2 3 2" xfId="35538" xr:uid="{6D4CA6DB-7D27-497B-AA0E-EB0E5C3902FA}"/>
    <cellStyle name="20% - Accent1 4 2 4 2 2 4 3 2 4" xfId="35539" xr:uid="{256502D5-7001-4913-9957-3CD88F3D1E9B}"/>
    <cellStyle name="20% - Accent1 4 2 4 2 2 4 3 3" xfId="35540" xr:uid="{660038A5-EB26-46D6-B938-1A8AB4DA276F}"/>
    <cellStyle name="20% - Accent1 4 2 4 2 2 4 3 3 2" xfId="35541" xr:uid="{CD972818-0C4A-4D6A-A518-D92F66835A85}"/>
    <cellStyle name="20% - Accent1 4 2 4 2 2 4 3 3 2 2" xfId="35542" xr:uid="{9B50F4D6-B913-4D35-A81C-294BDAF51E28}"/>
    <cellStyle name="20% - Accent1 4 2 4 2 2 4 3 3 2 2 2" xfId="35543" xr:uid="{674A8734-C7F0-4B99-9371-FB99A6605B00}"/>
    <cellStyle name="20% - Accent1 4 2 4 2 2 4 3 3 2 3" xfId="35544" xr:uid="{78F4C9B2-095B-4915-8BAC-A0BBEEF5DA65}"/>
    <cellStyle name="20% - Accent1 4 2 4 2 2 4 3 3 3" xfId="35545" xr:uid="{A82691BE-FCC4-40FB-AD13-5CCF36AEB970}"/>
    <cellStyle name="20% - Accent1 4 2 4 2 2 4 3 3 3 2" xfId="35546" xr:uid="{7B0DF91A-3DDB-41B0-BA38-6F16C49E95B3}"/>
    <cellStyle name="20% - Accent1 4 2 4 2 2 4 3 3 4" xfId="35547" xr:uid="{F2D4E99E-1A0B-4144-A340-5916A6F95525}"/>
    <cellStyle name="20% - Accent1 4 2 4 2 2 4 3 4" xfId="35548" xr:uid="{71F10779-FB73-4C0F-ABC3-F14914A6AEF1}"/>
    <cellStyle name="20% - Accent1 4 2 4 2 2 4 3 4 2" xfId="35549" xr:uid="{6CE4D9E7-EE81-4603-A44D-EBFD3C94C6D0}"/>
    <cellStyle name="20% - Accent1 4 2 4 2 2 4 3 4 2 2" xfId="35550" xr:uid="{AF731243-DB33-4789-BE64-57EC39EAE786}"/>
    <cellStyle name="20% - Accent1 4 2 4 2 2 4 3 4 2 2 2" xfId="35551" xr:uid="{47094D20-68F6-4ECF-A6C0-CD40CECB9D70}"/>
    <cellStyle name="20% - Accent1 4 2 4 2 2 4 3 4 2 3" xfId="35552" xr:uid="{6A80CA72-CBA3-4DE4-9D85-98C7888C82E8}"/>
    <cellStyle name="20% - Accent1 4 2 4 2 2 4 3 4 3" xfId="35553" xr:uid="{AF6DDDCF-2728-4BED-902B-B88D53044570}"/>
    <cellStyle name="20% - Accent1 4 2 4 2 2 4 3 4 3 2" xfId="35554" xr:uid="{1DFE05AD-5DCE-4FF7-99FA-7A452406D45E}"/>
    <cellStyle name="20% - Accent1 4 2 4 2 2 4 3 4 4" xfId="35555" xr:uid="{2F491A41-EBB2-4E97-9885-3E8734CBF769}"/>
    <cellStyle name="20% - Accent1 4 2 4 2 2 4 3 5" xfId="35556" xr:uid="{D7073780-9425-49E8-9B88-22FDD290170A}"/>
    <cellStyle name="20% - Accent1 4 2 4 2 2 4 3 5 2" xfId="35557" xr:uid="{EEA630FB-6D23-4C50-8435-6CBA964B382B}"/>
    <cellStyle name="20% - Accent1 4 2 4 2 2 4 3 5 2 2" xfId="35558" xr:uid="{BC76DAED-9210-46E0-B0B9-932000D70E27}"/>
    <cellStyle name="20% - Accent1 4 2 4 2 2 4 3 5 3" xfId="35559" xr:uid="{ABAB7896-4D7C-4011-B693-F68C1505C393}"/>
    <cellStyle name="20% - Accent1 4 2 4 2 2 4 3 6" xfId="35560" xr:uid="{1EC74AD5-C3AB-43E5-9CD1-535257E68E4A}"/>
    <cellStyle name="20% - Accent1 4 2 4 2 2 4 3 6 2" xfId="35561" xr:uid="{A035412C-BB13-48D4-A03D-120B2A31FC33}"/>
    <cellStyle name="20% - Accent1 4 2 4 2 2 4 3 6 2 2" xfId="35562" xr:uid="{0DDA75D1-2155-4842-9592-C15D08C3AF9E}"/>
    <cellStyle name="20% - Accent1 4 2 4 2 2 4 3 6 3" xfId="35563" xr:uid="{16B9AA96-1B8F-4396-B322-89E8AC30DF94}"/>
    <cellStyle name="20% - Accent1 4 2 4 2 2 4 3 7" xfId="35564" xr:uid="{A1316A2E-22F6-4B48-BFA8-50E129258183}"/>
    <cellStyle name="20% - Accent1 4 2 4 2 2 4 3 7 2" xfId="35565" xr:uid="{35B18865-E3EA-416B-9CAB-53BD0541E3FD}"/>
    <cellStyle name="20% - Accent1 4 2 4 2 2 4 3 8" xfId="35566" xr:uid="{53500C55-7E1E-49DA-BC50-3E76A0C7350F}"/>
    <cellStyle name="20% - Accent1 4 2 4 2 2 4 3 8 2" xfId="35567" xr:uid="{C6807252-6F4A-4F40-AE4D-2C572751565C}"/>
    <cellStyle name="20% - Accent1 4 2 4 2 2 4 3 9" xfId="35568" xr:uid="{8C970A03-0A59-4344-A03A-1790EDA7593C}"/>
    <cellStyle name="20% - Accent1 4 2 4 2 2 4 4" xfId="35569" xr:uid="{3DC42EAE-0DEF-4D58-B158-E859E7A8A0E1}"/>
    <cellStyle name="20% - Accent1 4 2 4 2 2 4 4 2" xfId="35570" xr:uid="{5BE70BAC-D52A-46BF-8014-017E53B68A88}"/>
    <cellStyle name="20% - Accent1 4 2 4 2 2 4 4 2 2" xfId="35571" xr:uid="{72A37DEE-4061-4B35-908A-2A71030A5422}"/>
    <cellStyle name="20% - Accent1 4 2 4 2 2 4 4 2 2 2" xfId="35572" xr:uid="{19F33DA9-B3CF-4691-B2B6-3B96D37A7727}"/>
    <cellStyle name="20% - Accent1 4 2 4 2 2 4 4 2 3" xfId="35573" xr:uid="{C268A4B4-DB77-47CD-B4EF-FDF0A7CCC902}"/>
    <cellStyle name="20% - Accent1 4 2 4 2 2 4 4 3" xfId="35574" xr:uid="{40CA427F-4444-4488-9F88-FE9837BBF767}"/>
    <cellStyle name="20% - Accent1 4 2 4 2 2 4 4 3 2" xfId="35575" xr:uid="{4B22BCCD-03B6-4D41-9269-EEAE8EE8570E}"/>
    <cellStyle name="20% - Accent1 4 2 4 2 2 4 4 4" xfId="35576" xr:uid="{673C661F-B8F1-4EE1-9AF6-2798EC3EDDCC}"/>
    <cellStyle name="20% - Accent1 4 2 4 2 2 4 5" xfId="35577" xr:uid="{582BAE90-77CE-4BE2-9011-C50A038C813A}"/>
    <cellStyle name="20% - Accent1 4 2 4 2 2 4 5 2" xfId="35578" xr:uid="{FF5E7C0E-8678-4748-9268-1FEE35469134}"/>
    <cellStyle name="20% - Accent1 4 2 4 2 2 4 5 2 2" xfId="35579" xr:uid="{A590F3E8-F2C7-4201-A453-A5360221BA3C}"/>
    <cellStyle name="20% - Accent1 4 2 4 2 2 4 5 2 2 2" xfId="35580" xr:uid="{985318D1-8B98-41B0-B1E2-5A2A6C114747}"/>
    <cellStyle name="20% - Accent1 4 2 4 2 2 4 5 2 3" xfId="35581" xr:uid="{98470841-5165-4A48-81C5-CF1ED31150BA}"/>
    <cellStyle name="20% - Accent1 4 2 4 2 2 4 5 3" xfId="35582" xr:uid="{9F27E6CD-816D-4A7C-8C15-980373211B31}"/>
    <cellStyle name="20% - Accent1 4 2 4 2 2 4 5 3 2" xfId="35583" xr:uid="{3DF1533F-E817-49FD-BB6F-FB3F82215E01}"/>
    <cellStyle name="20% - Accent1 4 2 4 2 2 4 5 4" xfId="35584" xr:uid="{A0A2B861-7420-4BA0-8AC1-C63237A8ADDB}"/>
    <cellStyle name="20% - Accent1 4 2 4 2 2 4 6" xfId="35585" xr:uid="{661220F4-2D0C-4A91-B934-873AC704C13A}"/>
    <cellStyle name="20% - Accent1 4 2 4 2 2 4 6 2" xfId="35586" xr:uid="{C092261F-317C-42FC-8602-30F1453034A7}"/>
    <cellStyle name="20% - Accent1 4 2 4 2 2 4 6 2 2" xfId="35587" xr:uid="{8E1CD540-B6BC-4977-AAF5-E64901BD3C48}"/>
    <cellStyle name="20% - Accent1 4 2 4 2 2 4 6 2 2 2" xfId="35588" xr:uid="{8AB24EF4-8CB1-4C4A-A76D-9AA900CD2D5A}"/>
    <cellStyle name="20% - Accent1 4 2 4 2 2 4 6 2 3" xfId="35589" xr:uid="{93330A21-C016-4D74-9D1F-76FE3B4D1690}"/>
    <cellStyle name="20% - Accent1 4 2 4 2 2 4 6 3" xfId="35590" xr:uid="{B3D21072-EF6E-48BA-9660-F576566E0F5D}"/>
    <cellStyle name="20% - Accent1 4 2 4 2 2 4 6 3 2" xfId="35591" xr:uid="{430CC958-825C-4A0F-AFFA-D7F4C6294FE1}"/>
    <cellStyle name="20% - Accent1 4 2 4 2 2 4 6 4" xfId="35592" xr:uid="{9AF99763-EECA-4A10-9D24-5392D5968BF6}"/>
    <cellStyle name="20% - Accent1 4 2 4 2 2 4 7" xfId="35593" xr:uid="{86F32AAB-C997-40F8-A0B8-C2E6705621A1}"/>
    <cellStyle name="20% - Accent1 4 2 4 2 2 4 7 2" xfId="35594" xr:uid="{9255A394-643B-4E5E-A479-3C5EB2D4589C}"/>
    <cellStyle name="20% - Accent1 4 2 4 2 2 4 7 2 2" xfId="35595" xr:uid="{884697A7-652C-40B4-8BD7-D7F0D3284F78}"/>
    <cellStyle name="20% - Accent1 4 2 4 2 2 4 7 3" xfId="35596" xr:uid="{2D393546-9385-4A57-951E-9CD075A37995}"/>
    <cellStyle name="20% - Accent1 4 2 4 2 2 4 8" xfId="35597" xr:uid="{864D5E7A-58F8-46FF-91DA-48B7725F3DA3}"/>
    <cellStyle name="20% - Accent1 4 2 4 2 2 4 8 2" xfId="35598" xr:uid="{F4888530-0D5A-4B25-B735-B4633650F0FB}"/>
    <cellStyle name="20% - Accent1 4 2 4 2 2 4 8 2 2" xfId="35599" xr:uid="{4C818C08-F982-4900-95F9-F008DC4F5F51}"/>
    <cellStyle name="20% - Accent1 4 2 4 2 2 4 8 3" xfId="35600" xr:uid="{196AACFF-6D5C-4AF7-B120-E7D8ADCF19D5}"/>
    <cellStyle name="20% - Accent1 4 2 4 2 2 4 9" xfId="35601" xr:uid="{CA0C2276-2A8C-432F-8283-11E926280C25}"/>
    <cellStyle name="20% - Accent1 4 2 4 2 2 4 9 2" xfId="35602" xr:uid="{4238053E-B4F8-4785-9B7D-20BC17E5CB92}"/>
    <cellStyle name="20% - Accent1 4 2 4 2 2 5" xfId="35603" xr:uid="{049E5F75-0663-49E1-9DF7-3FA169410858}"/>
    <cellStyle name="20% - Accent1 4 2 4 2 2 5 2" xfId="35604" xr:uid="{273650F5-3DA6-4AD0-ABB3-3618FAB6223B}"/>
    <cellStyle name="20% - Accent1 4 2 4 2 2 5 2 2" xfId="35605" xr:uid="{C6A9D3E4-9D0F-4611-A674-575F5C705398}"/>
    <cellStyle name="20% - Accent1 4 2 4 2 2 5 2 2 2" xfId="35606" xr:uid="{908748D1-68C7-4CE4-A7DF-3E637AD70015}"/>
    <cellStyle name="20% - Accent1 4 2 4 2 2 5 2 2 2 2" xfId="35607" xr:uid="{AFCFEE2B-8307-4F8D-A65C-4BB0FE80BE8D}"/>
    <cellStyle name="20% - Accent1 4 2 4 2 2 5 2 2 3" xfId="35608" xr:uid="{60CB1A1F-FA9F-4DF8-8336-090E9E251907}"/>
    <cellStyle name="20% - Accent1 4 2 4 2 2 5 2 3" xfId="35609" xr:uid="{90E0BFEE-8206-42E8-A4B4-4806A06FA8E4}"/>
    <cellStyle name="20% - Accent1 4 2 4 2 2 5 2 3 2" xfId="35610" xr:uid="{8249B664-2BE1-4306-A7CB-CC87B0C62C61}"/>
    <cellStyle name="20% - Accent1 4 2 4 2 2 5 2 4" xfId="35611" xr:uid="{D79794FA-EDC2-4B48-9901-913AEDA5D2D4}"/>
    <cellStyle name="20% - Accent1 4 2 4 2 2 5 3" xfId="35612" xr:uid="{A9442D41-58E0-43C7-8606-393A4C154B30}"/>
    <cellStyle name="20% - Accent1 4 2 4 2 2 5 3 2" xfId="35613" xr:uid="{17D433CF-0B62-4F9D-84F0-DD4337A646E8}"/>
    <cellStyle name="20% - Accent1 4 2 4 2 2 5 3 2 2" xfId="35614" xr:uid="{2BB7E10E-81DD-44A0-B099-2A39E3C01022}"/>
    <cellStyle name="20% - Accent1 4 2 4 2 2 5 3 2 2 2" xfId="35615" xr:uid="{8D261EC5-005D-4BE5-9F01-B4FD5CE5C067}"/>
    <cellStyle name="20% - Accent1 4 2 4 2 2 5 3 2 3" xfId="35616" xr:uid="{AC82CC2B-9499-418A-93C3-42C3B381C27B}"/>
    <cellStyle name="20% - Accent1 4 2 4 2 2 5 3 3" xfId="35617" xr:uid="{15B51E4F-7817-4F02-AB89-6BB499BB6D2C}"/>
    <cellStyle name="20% - Accent1 4 2 4 2 2 5 3 3 2" xfId="35618" xr:uid="{5EF026CD-6583-4D30-884B-E6E9FB80D4B0}"/>
    <cellStyle name="20% - Accent1 4 2 4 2 2 5 3 4" xfId="35619" xr:uid="{136C1C83-676A-4ACC-8368-7880D9C4D416}"/>
    <cellStyle name="20% - Accent1 4 2 4 2 2 5 4" xfId="35620" xr:uid="{F297DD64-03FB-4457-85A3-1A1390AA9E09}"/>
    <cellStyle name="20% - Accent1 4 2 4 2 2 5 4 2" xfId="35621" xr:uid="{B65BD7C8-196E-4C3B-A263-99C1511FDB3A}"/>
    <cellStyle name="20% - Accent1 4 2 4 2 2 5 4 2 2" xfId="35622" xr:uid="{B72E6D26-A4A4-4BD7-B1C1-BE1ADA1B8A06}"/>
    <cellStyle name="20% - Accent1 4 2 4 2 2 5 4 2 2 2" xfId="35623" xr:uid="{F3861A1D-4D99-498F-AE01-868844F5D01F}"/>
    <cellStyle name="20% - Accent1 4 2 4 2 2 5 4 2 3" xfId="35624" xr:uid="{D4A31C3D-6E4F-43BC-9A48-0BBFAA95ED84}"/>
    <cellStyle name="20% - Accent1 4 2 4 2 2 5 4 3" xfId="35625" xr:uid="{793AC5EC-D2DC-4F8A-9119-614719FD5DD6}"/>
    <cellStyle name="20% - Accent1 4 2 4 2 2 5 4 3 2" xfId="35626" xr:uid="{3327F22F-CB03-402A-A3BC-114FEB32F06D}"/>
    <cellStyle name="20% - Accent1 4 2 4 2 2 5 4 4" xfId="35627" xr:uid="{CF52FED3-603F-4CA4-8348-A7CA74BB776E}"/>
    <cellStyle name="20% - Accent1 4 2 4 2 2 5 5" xfId="35628" xr:uid="{EE7A42C7-5926-4046-A4C5-0812D39856EE}"/>
    <cellStyle name="20% - Accent1 4 2 4 2 2 5 5 2" xfId="35629" xr:uid="{6F61099F-200A-4BF1-BA69-1B45C00A263B}"/>
    <cellStyle name="20% - Accent1 4 2 4 2 2 5 5 2 2" xfId="35630" xr:uid="{CA162A67-C64E-44F0-A1AB-88A6F830C6B4}"/>
    <cellStyle name="20% - Accent1 4 2 4 2 2 5 5 3" xfId="35631" xr:uid="{E59AD7F0-2466-4A31-BBAD-7FA33F92F407}"/>
    <cellStyle name="20% - Accent1 4 2 4 2 2 5 6" xfId="35632" xr:uid="{9FF72679-866C-48A7-86D3-195EC3F9C35C}"/>
    <cellStyle name="20% - Accent1 4 2 4 2 2 5 6 2" xfId="35633" xr:uid="{54527D9D-E677-4709-AFB8-917E0CC5BB24}"/>
    <cellStyle name="20% - Accent1 4 2 4 2 2 5 6 2 2" xfId="35634" xr:uid="{1624B820-0EB7-4C7B-AC19-27B8C0870886}"/>
    <cellStyle name="20% - Accent1 4 2 4 2 2 5 6 3" xfId="35635" xr:uid="{D8B8DCAD-1CDE-4004-8263-9E7C292D5C84}"/>
    <cellStyle name="20% - Accent1 4 2 4 2 2 5 7" xfId="35636" xr:uid="{1BEBABAD-813B-4B4C-A34D-2A3DE62A30D5}"/>
    <cellStyle name="20% - Accent1 4 2 4 2 2 5 7 2" xfId="35637" xr:uid="{D843E532-D381-477F-B839-A61F143549C5}"/>
    <cellStyle name="20% - Accent1 4 2 4 2 2 5 8" xfId="35638" xr:uid="{43E6C6A7-F30B-4AAB-97FC-73429183A21F}"/>
    <cellStyle name="20% - Accent1 4 2 4 2 2 5 8 2" xfId="35639" xr:uid="{130AD2C3-4487-4F4F-9119-0202D4E985A4}"/>
    <cellStyle name="20% - Accent1 4 2 4 2 2 5 9" xfId="35640" xr:uid="{987B4C6A-E60D-46C0-9390-E74379414E96}"/>
    <cellStyle name="20% - Accent1 4 2 4 2 2 6" xfId="35641" xr:uid="{74C4F3A6-1D39-4478-9344-528C92FD8133}"/>
    <cellStyle name="20% - Accent1 4 2 4 2 2 6 2" xfId="35642" xr:uid="{EC6F51C8-C6B6-4CE8-9379-BFB28C4572B6}"/>
    <cellStyle name="20% - Accent1 4 2 4 2 2 6 2 2" xfId="35643" xr:uid="{D1377412-20A9-4D03-99FF-5D77CD3D76B1}"/>
    <cellStyle name="20% - Accent1 4 2 4 2 2 6 2 2 2" xfId="35644" xr:uid="{94C530A6-0013-48C6-910A-CBAEEC3D8305}"/>
    <cellStyle name="20% - Accent1 4 2 4 2 2 6 2 2 2 2" xfId="35645" xr:uid="{DA85EB3E-C75E-4F51-9505-F38EA8BC80C2}"/>
    <cellStyle name="20% - Accent1 4 2 4 2 2 6 2 2 3" xfId="35646" xr:uid="{05D35041-A6D1-4D93-B67E-12B0119EEB9E}"/>
    <cellStyle name="20% - Accent1 4 2 4 2 2 6 2 3" xfId="35647" xr:uid="{717A006B-5ABB-47D0-87B2-B36076201F80}"/>
    <cellStyle name="20% - Accent1 4 2 4 2 2 6 2 3 2" xfId="35648" xr:uid="{8A1A6438-70EA-438A-94AB-91AA0EFEB9E4}"/>
    <cellStyle name="20% - Accent1 4 2 4 2 2 6 2 4" xfId="35649" xr:uid="{593B765F-B496-49AF-8F02-4E0D371B8DFC}"/>
    <cellStyle name="20% - Accent1 4 2 4 2 2 6 3" xfId="35650" xr:uid="{0DC4E874-4D3A-413E-B721-95D0971F5F30}"/>
    <cellStyle name="20% - Accent1 4 2 4 2 2 6 3 2" xfId="35651" xr:uid="{CAE99322-0765-4F4D-8056-2BEEDD3EF864}"/>
    <cellStyle name="20% - Accent1 4 2 4 2 2 6 3 2 2" xfId="35652" xr:uid="{3F1C5797-C4C8-4895-B63D-61F393BFDFE4}"/>
    <cellStyle name="20% - Accent1 4 2 4 2 2 6 3 2 2 2" xfId="35653" xr:uid="{F612840F-02CE-495D-8B59-57F8B57582F0}"/>
    <cellStyle name="20% - Accent1 4 2 4 2 2 6 3 2 3" xfId="35654" xr:uid="{66012D57-1547-4BDA-A883-5815F5F6304C}"/>
    <cellStyle name="20% - Accent1 4 2 4 2 2 6 3 3" xfId="35655" xr:uid="{DE474086-5757-48B1-9D36-94C44FC4D507}"/>
    <cellStyle name="20% - Accent1 4 2 4 2 2 6 3 3 2" xfId="35656" xr:uid="{FDBDAF19-3262-4650-BCF9-5CEE5C6566BA}"/>
    <cellStyle name="20% - Accent1 4 2 4 2 2 6 3 4" xfId="35657" xr:uid="{82278138-DC32-47F9-8D9B-9E16A233171F}"/>
    <cellStyle name="20% - Accent1 4 2 4 2 2 6 4" xfId="35658" xr:uid="{E63E9FD8-7019-490B-B654-AAF75FB22A72}"/>
    <cellStyle name="20% - Accent1 4 2 4 2 2 6 4 2" xfId="35659" xr:uid="{4F8A5DAB-F64E-4C9D-A3EA-9037FEFB2258}"/>
    <cellStyle name="20% - Accent1 4 2 4 2 2 6 4 2 2" xfId="35660" xr:uid="{9ED04D00-2E64-4808-AB14-F588EBD8C0ED}"/>
    <cellStyle name="20% - Accent1 4 2 4 2 2 6 4 2 2 2" xfId="35661" xr:uid="{D7E52BD0-67E4-4C48-BC52-03DF16BB2FF4}"/>
    <cellStyle name="20% - Accent1 4 2 4 2 2 6 4 2 3" xfId="35662" xr:uid="{62524393-9892-47BB-AD24-B36524BBDEA6}"/>
    <cellStyle name="20% - Accent1 4 2 4 2 2 6 4 3" xfId="35663" xr:uid="{7BFCA356-1E1B-451B-BEAA-CD391B15B5E6}"/>
    <cellStyle name="20% - Accent1 4 2 4 2 2 6 4 3 2" xfId="35664" xr:uid="{BC778905-6B30-461F-9CA1-04F6227AF0EB}"/>
    <cellStyle name="20% - Accent1 4 2 4 2 2 6 4 4" xfId="35665" xr:uid="{37AB5E14-513A-40F2-B57C-3E223DD60D36}"/>
    <cellStyle name="20% - Accent1 4 2 4 2 2 6 5" xfId="35666" xr:uid="{7DFF204C-3090-4FE5-9846-CF6E7CFBF833}"/>
    <cellStyle name="20% - Accent1 4 2 4 2 2 6 5 2" xfId="35667" xr:uid="{9F12CED6-A562-4C69-8511-16CE96356C32}"/>
    <cellStyle name="20% - Accent1 4 2 4 2 2 6 5 2 2" xfId="35668" xr:uid="{CDC3E343-C38A-4D35-AF90-90BC0162257B}"/>
    <cellStyle name="20% - Accent1 4 2 4 2 2 6 5 3" xfId="35669" xr:uid="{E5CDBADC-BFD3-48D0-A282-0D8352C3344E}"/>
    <cellStyle name="20% - Accent1 4 2 4 2 2 6 6" xfId="35670" xr:uid="{AAA1A3C9-1771-4A14-8777-A5EE4275C2EB}"/>
    <cellStyle name="20% - Accent1 4 2 4 2 2 6 6 2" xfId="35671" xr:uid="{8688C590-0016-49FF-837F-48C1B046A663}"/>
    <cellStyle name="20% - Accent1 4 2 4 2 2 6 6 2 2" xfId="35672" xr:uid="{75CB4696-A6EB-4273-A25C-42DB664FA667}"/>
    <cellStyle name="20% - Accent1 4 2 4 2 2 6 6 3" xfId="35673" xr:uid="{4D5D7D34-CDAC-4520-9995-78516CF1174F}"/>
    <cellStyle name="20% - Accent1 4 2 4 2 2 6 7" xfId="35674" xr:uid="{42F8D6D7-B625-472C-AD95-2095F7D0811D}"/>
    <cellStyle name="20% - Accent1 4 2 4 2 2 6 7 2" xfId="35675" xr:uid="{8656AC0F-37FE-4ACB-83B9-F342AA963341}"/>
    <cellStyle name="20% - Accent1 4 2 4 2 2 6 8" xfId="35676" xr:uid="{3E0C58CE-43CD-48BA-819B-7412304959D4}"/>
    <cellStyle name="20% - Accent1 4 2 4 2 2 6 8 2" xfId="35677" xr:uid="{A2B47057-B867-4B0F-AD34-ABD7DCD1AA81}"/>
    <cellStyle name="20% - Accent1 4 2 4 2 2 6 9" xfId="35678" xr:uid="{CE8D9B4B-51F4-4EE5-9F22-525C6665EDA1}"/>
    <cellStyle name="20% - Accent1 4 2 4 2 2 7" xfId="35679" xr:uid="{A02D1E80-AA56-41B3-A28A-43156165C85F}"/>
    <cellStyle name="20% - Accent1 4 2 4 2 2 7 2" xfId="35680" xr:uid="{6F990752-4C29-44AF-AFF6-C4FC675C01A5}"/>
    <cellStyle name="20% - Accent1 4 2 4 2 2 7 2 2" xfId="35681" xr:uid="{160A294A-E425-4424-B452-B7D24F161DE7}"/>
    <cellStyle name="20% - Accent1 4 2 4 2 2 7 2 2 2" xfId="35682" xr:uid="{3C670BCB-2C42-48D2-B16F-C47E5C46905E}"/>
    <cellStyle name="20% - Accent1 4 2 4 2 2 7 2 3" xfId="35683" xr:uid="{88D34234-41E3-41B6-8179-43A8CB8818ED}"/>
    <cellStyle name="20% - Accent1 4 2 4 2 2 7 3" xfId="35684" xr:uid="{138835BA-931E-405F-B346-4F937D10558D}"/>
    <cellStyle name="20% - Accent1 4 2 4 2 2 7 3 2" xfId="35685" xr:uid="{A05C5887-E2E8-471D-AC29-678E0FEC0A07}"/>
    <cellStyle name="20% - Accent1 4 2 4 2 2 7 4" xfId="35686" xr:uid="{9348B97F-16CC-44BD-80EF-7E0B21E94D2B}"/>
    <cellStyle name="20% - Accent1 4 2 4 2 2 8" xfId="35687" xr:uid="{2F0978F0-E290-4DDA-AA3B-C59C651FB507}"/>
    <cellStyle name="20% - Accent1 4 2 4 2 2 8 2" xfId="35688" xr:uid="{677B2DDC-6C7C-449B-B192-161FCCC4DED5}"/>
    <cellStyle name="20% - Accent1 4 2 4 2 2 8 2 2" xfId="35689" xr:uid="{91F403FF-7D95-4BE6-83CD-E7ED4BBE0A5E}"/>
    <cellStyle name="20% - Accent1 4 2 4 2 2 8 2 2 2" xfId="35690" xr:uid="{2224C5DE-227E-4C50-9429-789E50169327}"/>
    <cellStyle name="20% - Accent1 4 2 4 2 2 8 2 3" xfId="35691" xr:uid="{266ACB15-CB6A-4DE6-B263-C4B54823952D}"/>
    <cellStyle name="20% - Accent1 4 2 4 2 2 8 3" xfId="35692" xr:uid="{A4DB6A49-05A3-4C55-A90F-1A2BDB2F5D25}"/>
    <cellStyle name="20% - Accent1 4 2 4 2 2 8 3 2" xfId="35693" xr:uid="{EE003F8C-BAD6-45A6-A9AB-05D95A98F0CB}"/>
    <cellStyle name="20% - Accent1 4 2 4 2 2 8 4" xfId="35694" xr:uid="{A6085040-04FC-4ED6-90C2-8270595C7A51}"/>
    <cellStyle name="20% - Accent1 4 2 4 2 2 9" xfId="35695" xr:uid="{2B458945-6425-40C3-B93F-DE297A9352E3}"/>
    <cellStyle name="20% - Accent1 4 2 4 2 2 9 2" xfId="35696" xr:uid="{BFE02C26-1488-445B-A3EE-339F7A52E118}"/>
    <cellStyle name="20% - Accent1 4 2 4 2 2 9 2 2" xfId="35697" xr:uid="{AEFC01B1-628F-444D-9A8D-D65B6C418EDB}"/>
    <cellStyle name="20% - Accent1 4 2 4 2 2 9 2 2 2" xfId="35698" xr:uid="{05A3B689-B986-45B6-8955-B83B050807FA}"/>
    <cellStyle name="20% - Accent1 4 2 4 2 2 9 2 3" xfId="35699" xr:uid="{426A82E8-9E26-4C8D-BAA3-3CCAC4516B4D}"/>
    <cellStyle name="20% - Accent1 4 2 4 2 2 9 3" xfId="35700" xr:uid="{7B12C339-E069-4125-A735-E18B0E8982CD}"/>
    <cellStyle name="20% - Accent1 4 2 4 2 2 9 3 2" xfId="35701" xr:uid="{66D70557-4EA5-438B-96A9-3A713A1B7358}"/>
    <cellStyle name="20% - Accent1 4 2 4 2 2 9 4" xfId="35702" xr:uid="{21D5B745-CC87-48BF-B07E-63BAC86F2CF8}"/>
    <cellStyle name="20% - Accent1 4 2 4 2 3" xfId="35703" xr:uid="{CF1B00F2-89A9-4C16-BE2D-88B634E26AA1}"/>
    <cellStyle name="20% - Accent1 4 2 4 2 3 10" xfId="35704" xr:uid="{E2EBFDAF-8D72-44E8-BADB-0D68B2FBA5CB}"/>
    <cellStyle name="20% - Accent1 4 2 4 2 3 10 2" xfId="35705" xr:uid="{308B51E0-1DE3-4500-BDE2-19ADECCAAD7E}"/>
    <cellStyle name="20% - Accent1 4 2 4 2 3 11" xfId="35706" xr:uid="{10175AA2-10A4-4E92-849D-E21E5E809B39}"/>
    <cellStyle name="20% - Accent1 4 2 4 2 3 2" xfId="35707" xr:uid="{5608D9C2-C7BC-4D6C-A507-29E864E2F633}"/>
    <cellStyle name="20% - Accent1 4 2 4 2 3 2 2" xfId="35708" xr:uid="{8C02F3A4-BB63-4E05-AC06-429AAB76900E}"/>
    <cellStyle name="20% - Accent1 4 2 4 2 3 2 2 2" xfId="35709" xr:uid="{D5E7FEA6-9F63-487A-A478-E77644AFF501}"/>
    <cellStyle name="20% - Accent1 4 2 4 2 3 2 2 2 2" xfId="35710" xr:uid="{DFC77380-AD9D-4F46-AC2B-582C56702E10}"/>
    <cellStyle name="20% - Accent1 4 2 4 2 3 2 2 2 2 2" xfId="35711" xr:uid="{D5CADB75-4D10-43C6-B97C-E8B9E8C72224}"/>
    <cellStyle name="20% - Accent1 4 2 4 2 3 2 2 2 3" xfId="35712" xr:uid="{0FF2E607-5BF0-48D1-96EE-817488756598}"/>
    <cellStyle name="20% - Accent1 4 2 4 2 3 2 2 3" xfId="35713" xr:uid="{9CDB16C5-4ABE-4A0D-8C7C-19908955CBC8}"/>
    <cellStyle name="20% - Accent1 4 2 4 2 3 2 2 3 2" xfId="35714" xr:uid="{A41C11FF-2355-4836-B9F6-286CE152C73C}"/>
    <cellStyle name="20% - Accent1 4 2 4 2 3 2 2 4" xfId="35715" xr:uid="{758A699D-E1A3-4C60-8938-CE9DBA39504A}"/>
    <cellStyle name="20% - Accent1 4 2 4 2 3 2 3" xfId="35716" xr:uid="{221C3AD8-7D95-4CD9-93FC-244F1183F972}"/>
    <cellStyle name="20% - Accent1 4 2 4 2 3 2 3 2" xfId="35717" xr:uid="{B737B415-3D25-4EED-BEE0-DC63EDBDCE65}"/>
    <cellStyle name="20% - Accent1 4 2 4 2 3 2 3 2 2" xfId="35718" xr:uid="{5343989E-5998-46DE-8C52-8E1404A4C4D6}"/>
    <cellStyle name="20% - Accent1 4 2 4 2 3 2 3 2 2 2" xfId="35719" xr:uid="{BD655412-42B2-44B5-B8EF-98A001ADEB8A}"/>
    <cellStyle name="20% - Accent1 4 2 4 2 3 2 3 2 3" xfId="35720" xr:uid="{A05607F7-9F16-45CD-9458-13D9025377B1}"/>
    <cellStyle name="20% - Accent1 4 2 4 2 3 2 3 3" xfId="35721" xr:uid="{2BDDA734-258D-4037-9E2D-7588E6FE805E}"/>
    <cellStyle name="20% - Accent1 4 2 4 2 3 2 3 3 2" xfId="35722" xr:uid="{93C9EF31-6445-46B8-84F2-A368EBFE66FF}"/>
    <cellStyle name="20% - Accent1 4 2 4 2 3 2 3 4" xfId="35723" xr:uid="{EF02E36A-D8FE-4D93-89D4-BDB687AEFC42}"/>
    <cellStyle name="20% - Accent1 4 2 4 2 3 2 4" xfId="35724" xr:uid="{5CC65303-975C-436E-86DB-329FA37E6964}"/>
    <cellStyle name="20% - Accent1 4 2 4 2 3 2 4 2" xfId="35725" xr:uid="{016121A0-0E7C-4E96-886F-33627FEA14F3}"/>
    <cellStyle name="20% - Accent1 4 2 4 2 3 2 4 2 2" xfId="35726" xr:uid="{577DAB79-2E78-46E2-90CB-7A12B012BD82}"/>
    <cellStyle name="20% - Accent1 4 2 4 2 3 2 4 2 2 2" xfId="35727" xr:uid="{773EB294-A36B-4DD2-8410-AFDBAF92956B}"/>
    <cellStyle name="20% - Accent1 4 2 4 2 3 2 4 2 3" xfId="35728" xr:uid="{52AC1F31-D9E2-4D77-8DC6-623738599A31}"/>
    <cellStyle name="20% - Accent1 4 2 4 2 3 2 4 3" xfId="35729" xr:uid="{06C9464A-F389-40C5-86B7-0FF09C8978D6}"/>
    <cellStyle name="20% - Accent1 4 2 4 2 3 2 4 3 2" xfId="35730" xr:uid="{CF397BF9-F07A-49EC-9CF4-4130DFC84841}"/>
    <cellStyle name="20% - Accent1 4 2 4 2 3 2 4 4" xfId="35731" xr:uid="{13C67031-8439-435B-B684-55EE86F921F0}"/>
    <cellStyle name="20% - Accent1 4 2 4 2 3 2 5" xfId="35732" xr:uid="{5FEA5B11-3545-4A62-819A-FE7039502C91}"/>
    <cellStyle name="20% - Accent1 4 2 4 2 3 2 5 2" xfId="35733" xr:uid="{7AE166BF-EDBA-478A-80AE-19ABC5E21F11}"/>
    <cellStyle name="20% - Accent1 4 2 4 2 3 2 5 2 2" xfId="35734" xr:uid="{526AB61B-1C58-4EBC-9A9D-8A624BDB9120}"/>
    <cellStyle name="20% - Accent1 4 2 4 2 3 2 5 3" xfId="35735" xr:uid="{66E5535E-3711-462D-BFA6-6E7A624D3EED}"/>
    <cellStyle name="20% - Accent1 4 2 4 2 3 2 6" xfId="35736" xr:uid="{ED48F0C2-7E77-4B33-BCBC-DDAA3D1C7595}"/>
    <cellStyle name="20% - Accent1 4 2 4 2 3 2 6 2" xfId="35737" xr:uid="{F5ABAF79-891D-48AC-AAFF-027BB931294A}"/>
    <cellStyle name="20% - Accent1 4 2 4 2 3 2 6 2 2" xfId="35738" xr:uid="{CA3E14BC-27A9-44AF-86B9-45F6D18E9681}"/>
    <cellStyle name="20% - Accent1 4 2 4 2 3 2 6 3" xfId="35739" xr:uid="{E1D68707-FE9D-41DB-A808-0ABC9BBE7780}"/>
    <cellStyle name="20% - Accent1 4 2 4 2 3 2 7" xfId="35740" xr:uid="{44E45F4A-414B-4C93-8E87-9DF338DC077A}"/>
    <cellStyle name="20% - Accent1 4 2 4 2 3 2 7 2" xfId="35741" xr:uid="{297620CD-9393-4075-9EEF-4E8E955E3A8D}"/>
    <cellStyle name="20% - Accent1 4 2 4 2 3 2 8" xfId="35742" xr:uid="{C23519D8-AC34-44A0-A44F-6C670DAD33DA}"/>
    <cellStyle name="20% - Accent1 4 2 4 2 3 2 8 2" xfId="35743" xr:uid="{F60E0104-C95B-404F-80FE-E3FD5F9A71E0}"/>
    <cellStyle name="20% - Accent1 4 2 4 2 3 2 9" xfId="35744" xr:uid="{B96D05A7-192B-43E2-9F0B-D934596BEC8C}"/>
    <cellStyle name="20% - Accent1 4 2 4 2 3 3" xfId="35745" xr:uid="{8B434133-FA93-4BF6-A490-590F04C7A5C0}"/>
    <cellStyle name="20% - Accent1 4 2 4 2 3 3 2" xfId="35746" xr:uid="{E6C29DEC-4BCD-40F9-9666-18E699289908}"/>
    <cellStyle name="20% - Accent1 4 2 4 2 3 3 2 2" xfId="35747" xr:uid="{F689B116-76B2-4D95-A735-B7F600AC633F}"/>
    <cellStyle name="20% - Accent1 4 2 4 2 3 3 2 2 2" xfId="35748" xr:uid="{A2407B14-C6BC-4E2A-B817-5399AAF618BB}"/>
    <cellStyle name="20% - Accent1 4 2 4 2 3 3 2 2 2 2" xfId="35749" xr:uid="{FAB21C6F-7B06-47B9-A273-8A7E6D8B23B5}"/>
    <cellStyle name="20% - Accent1 4 2 4 2 3 3 2 2 3" xfId="35750" xr:uid="{46EDAAD7-924A-4276-975A-7BA141AECDBF}"/>
    <cellStyle name="20% - Accent1 4 2 4 2 3 3 2 3" xfId="35751" xr:uid="{F21B6050-3A56-4541-B24A-6CAC6FB37820}"/>
    <cellStyle name="20% - Accent1 4 2 4 2 3 3 2 3 2" xfId="35752" xr:uid="{3EA3747A-D6A0-4130-96A0-F0D30039C048}"/>
    <cellStyle name="20% - Accent1 4 2 4 2 3 3 2 4" xfId="35753" xr:uid="{CC86713B-4A38-416B-9C43-7C1C723BE135}"/>
    <cellStyle name="20% - Accent1 4 2 4 2 3 3 3" xfId="35754" xr:uid="{8306BBE3-9E16-4F78-94FF-83469876A459}"/>
    <cellStyle name="20% - Accent1 4 2 4 2 3 3 3 2" xfId="35755" xr:uid="{9A7A9FA2-D53C-4AF1-88A2-AC2DBFE1FE0A}"/>
    <cellStyle name="20% - Accent1 4 2 4 2 3 3 3 2 2" xfId="35756" xr:uid="{F9A40D70-0F1A-4D29-A678-FCD301ACD8C7}"/>
    <cellStyle name="20% - Accent1 4 2 4 2 3 3 3 2 2 2" xfId="35757" xr:uid="{D1772C8E-C860-4491-B7B8-91726D43A5A8}"/>
    <cellStyle name="20% - Accent1 4 2 4 2 3 3 3 2 3" xfId="35758" xr:uid="{496880D8-C549-4E05-AC3C-241957B0B0A2}"/>
    <cellStyle name="20% - Accent1 4 2 4 2 3 3 3 3" xfId="35759" xr:uid="{811C2085-A1D6-430D-BB6F-60C7EAC48064}"/>
    <cellStyle name="20% - Accent1 4 2 4 2 3 3 3 3 2" xfId="35760" xr:uid="{F6094D71-ED90-426C-ABAD-BD8B210C6087}"/>
    <cellStyle name="20% - Accent1 4 2 4 2 3 3 3 4" xfId="35761" xr:uid="{78DC6590-C02A-4E01-88D3-A0699C426DA6}"/>
    <cellStyle name="20% - Accent1 4 2 4 2 3 3 4" xfId="35762" xr:uid="{205AFCFD-4E1C-4E28-A610-2A43C454B7D8}"/>
    <cellStyle name="20% - Accent1 4 2 4 2 3 3 4 2" xfId="35763" xr:uid="{B0A9714B-4CFF-42BA-A2C2-479A8EBFE368}"/>
    <cellStyle name="20% - Accent1 4 2 4 2 3 3 4 2 2" xfId="35764" xr:uid="{0EDE3B01-9A19-40DD-9268-E003C96D398C}"/>
    <cellStyle name="20% - Accent1 4 2 4 2 3 3 4 2 2 2" xfId="35765" xr:uid="{05D58642-CFBA-437D-8E01-FDE313F94FC3}"/>
    <cellStyle name="20% - Accent1 4 2 4 2 3 3 4 2 3" xfId="35766" xr:uid="{61DA8449-FCB7-4739-BBA6-8B039D14AA95}"/>
    <cellStyle name="20% - Accent1 4 2 4 2 3 3 4 3" xfId="35767" xr:uid="{65BB6BC1-AECB-41A3-8602-AA06CAED2DB6}"/>
    <cellStyle name="20% - Accent1 4 2 4 2 3 3 4 3 2" xfId="35768" xr:uid="{530291A8-25A8-4CD8-9125-D5EA70D7412F}"/>
    <cellStyle name="20% - Accent1 4 2 4 2 3 3 4 4" xfId="35769" xr:uid="{3C467029-69AC-41C4-81AC-EE55C1CE4206}"/>
    <cellStyle name="20% - Accent1 4 2 4 2 3 3 5" xfId="35770" xr:uid="{B4B4D6E5-6993-4680-8895-2ACA945A0BB1}"/>
    <cellStyle name="20% - Accent1 4 2 4 2 3 3 5 2" xfId="35771" xr:uid="{ADEE0593-4D03-4BD8-8324-CE1A821885AD}"/>
    <cellStyle name="20% - Accent1 4 2 4 2 3 3 5 2 2" xfId="35772" xr:uid="{FBA7985E-DFE1-4772-9D78-3471FC997826}"/>
    <cellStyle name="20% - Accent1 4 2 4 2 3 3 5 3" xfId="35773" xr:uid="{8F3F3FF7-584C-4A20-B40B-0066C5571C53}"/>
    <cellStyle name="20% - Accent1 4 2 4 2 3 3 6" xfId="35774" xr:uid="{951FD7F4-957B-426E-B239-F95B1EF2F5F7}"/>
    <cellStyle name="20% - Accent1 4 2 4 2 3 3 6 2" xfId="35775" xr:uid="{F6E77D7F-3F8B-4190-9E3D-2C303E412946}"/>
    <cellStyle name="20% - Accent1 4 2 4 2 3 3 6 2 2" xfId="35776" xr:uid="{D099F1F3-1D01-47D6-8A9D-2432C1A9D85C}"/>
    <cellStyle name="20% - Accent1 4 2 4 2 3 3 6 3" xfId="35777" xr:uid="{E52D4216-9412-4338-B8FE-C97F33879BE2}"/>
    <cellStyle name="20% - Accent1 4 2 4 2 3 3 7" xfId="35778" xr:uid="{C946DB2C-9EF8-48EC-A42B-1BDBD35E0293}"/>
    <cellStyle name="20% - Accent1 4 2 4 2 3 3 7 2" xfId="35779" xr:uid="{EEF5BB6F-9FF1-4E89-89F9-0654BCD2EB18}"/>
    <cellStyle name="20% - Accent1 4 2 4 2 3 3 8" xfId="35780" xr:uid="{81A66608-8C50-46C9-801E-FF1B0EC6B3CA}"/>
    <cellStyle name="20% - Accent1 4 2 4 2 3 3 8 2" xfId="35781" xr:uid="{CAD5CF15-37B1-445B-AE7A-BBE6B984D426}"/>
    <cellStyle name="20% - Accent1 4 2 4 2 3 3 9" xfId="35782" xr:uid="{D96DFBEB-59BB-4A03-BE7E-711871FFFE98}"/>
    <cellStyle name="20% - Accent1 4 2 4 2 3 4" xfId="35783" xr:uid="{AABD0908-A831-4EAC-B114-9A4D229E0423}"/>
    <cellStyle name="20% - Accent1 4 2 4 2 3 4 2" xfId="35784" xr:uid="{1EF5E8B9-58BD-4A4B-8037-4A74E69869ED}"/>
    <cellStyle name="20% - Accent1 4 2 4 2 3 4 2 2" xfId="35785" xr:uid="{6A4564B4-D7DD-4ECE-A186-8A669DD5AD37}"/>
    <cellStyle name="20% - Accent1 4 2 4 2 3 4 2 2 2" xfId="35786" xr:uid="{D9B200EC-434C-4168-BF0C-FAFE22AC9275}"/>
    <cellStyle name="20% - Accent1 4 2 4 2 3 4 2 3" xfId="35787" xr:uid="{04A0773A-574A-474C-8F35-96EE8991F546}"/>
    <cellStyle name="20% - Accent1 4 2 4 2 3 4 3" xfId="35788" xr:uid="{36C9041D-0ABE-47EE-94B3-B24F0C7E973F}"/>
    <cellStyle name="20% - Accent1 4 2 4 2 3 4 3 2" xfId="35789" xr:uid="{2A4C7E7F-EF37-46EA-B06D-E756DE59F097}"/>
    <cellStyle name="20% - Accent1 4 2 4 2 3 4 4" xfId="35790" xr:uid="{C2427528-475D-46C6-8B97-9C13EF4ACC08}"/>
    <cellStyle name="20% - Accent1 4 2 4 2 3 5" xfId="35791" xr:uid="{5DF6AF54-2FC5-403F-B111-577EEA59C81D}"/>
    <cellStyle name="20% - Accent1 4 2 4 2 3 5 2" xfId="35792" xr:uid="{3EBD8D1F-C923-4A05-9EFA-7E6EA1EE5AA2}"/>
    <cellStyle name="20% - Accent1 4 2 4 2 3 5 2 2" xfId="35793" xr:uid="{8ED92312-92BC-4806-AE4E-BCC820256DFF}"/>
    <cellStyle name="20% - Accent1 4 2 4 2 3 5 2 2 2" xfId="35794" xr:uid="{260AE19C-1D10-4628-A24F-AAA5E62BC17B}"/>
    <cellStyle name="20% - Accent1 4 2 4 2 3 5 2 3" xfId="35795" xr:uid="{A3ABD0BE-7FAE-4F50-98B8-887D59C6F9E5}"/>
    <cellStyle name="20% - Accent1 4 2 4 2 3 5 3" xfId="35796" xr:uid="{10C488BE-60F5-4674-9CAE-01C578EE34F0}"/>
    <cellStyle name="20% - Accent1 4 2 4 2 3 5 3 2" xfId="35797" xr:uid="{F23F91F8-BA37-46C4-8F39-741376DC7562}"/>
    <cellStyle name="20% - Accent1 4 2 4 2 3 5 4" xfId="35798" xr:uid="{B5690749-0E12-4778-AB2B-8BE48000EE38}"/>
    <cellStyle name="20% - Accent1 4 2 4 2 3 6" xfId="35799" xr:uid="{0DAC2B6D-B086-42AF-8A4A-06E1D906123C}"/>
    <cellStyle name="20% - Accent1 4 2 4 2 3 6 2" xfId="35800" xr:uid="{A95A6ABD-A46F-4110-9BDC-20DB92F6B8F6}"/>
    <cellStyle name="20% - Accent1 4 2 4 2 3 6 2 2" xfId="35801" xr:uid="{E2A35571-A84D-4D9F-99A5-069029891941}"/>
    <cellStyle name="20% - Accent1 4 2 4 2 3 6 2 2 2" xfId="35802" xr:uid="{0AF315A3-AECE-4BEC-B81E-C222A9CDBC51}"/>
    <cellStyle name="20% - Accent1 4 2 4 2 3 6 2 3" xfId="35803" xr:uid="{25054BED-3B50-471A-BEC4-89A78DF0B2D6}"/>
    <cellStyle name="20% - Accent1 4 2 4 2 3 6 3" xfId="35804" xr:uid="{E46A60AF-A338-4CF4-BDAB-91AC21302781}"/>
    <cellStyle name="20% - Accent1 4 2 4 2 3 6 3 2" xfId="35805" xr:uid="{FB3188D6-E7DA-46FA-9A04-49A9084CBFE5}"/>
    <cellStyle name="20% - Accent1 4 2 4 2 3 6 4" xfId="35806" xr:uid="{B84E80EE-A3F4-4893-997B-FD880296F5F2}"/>
    <cellStyle name="20% - Accent1 4 2 4 2 3 7" xfId="35807" xr:uid="{C353FF39-9525-463F-B8F3-1ED89E758D79}"/>
    <cellStyle name="20% - Accent1 4 2 4 2 3 7 2" xfId="35808" xr:uid="{F89C88BE-94C3-4D77-8118-461449E4DC17}"/>
    <cellStyle name="20% - Accent1 4 2 4 2 3 7 2 2" xfId="35809" xr:uid="{FBC0B56F-B6E0-4247-A8BB-6E002CA8F4E2}"/>
    <cellStyle name="20% - Accent1 4 2 4 2 3 7 3" xfId="35810" xr:uid="{5D309BCB-7348-4239-B511-82AD14F39B02}"/>
    <cellStyle name="20% - Accent1 4 2 4 2 3 8" xfId="35811" xr:uid="{91A7C080-2488-4A5C-8A23-A24E80140BEE}"/>
    <cellStyle name="20% - Accent1 4 2 4 2 3 8 2" xfId="35812" xr:uid="{194085E8-9A5E-49CA-964E-EF329414F532}"/>
    <cellStyle name="20% - Accent1 4 2 4 2 3 8 2 2" xfId="35813" xr:uid="{D1632A52-1BDF-43D1-9D15-3AC47F9B1CD7}"/>
    <cellStyle name="20% - Accent1 4 2 4 2 3 8 3" xfId="35814" xr:uid="{E2CC1ECA-226A-492C-ADD4-4DB7F2987261}"/>
    <cellStyle name="20% - Accent1 4 2 4 2 3 9" xfId="35815" xr:uid="{F31BE0AB-01D8-4A50-A25B-EC424BE495B0}"/>
    <cellStyle name="20% - Accent1 4 2 4 2 3 9 2" xfId="35816" xr:uid="{2E2B5521-DEC2-4FF0-A15C-2084CF94DF03}"/>
    <cellStyle name="20% - Accent1 4 2 4 2 4" xfId="35817" xr:uid="{81DA3493-3579-4719-8AA0-215275B71799}"/>
    <cellStyle name="20% - Accent1 4 2 4 2 4 10" xfId="35818" xr:uid="{8C733930-030E-497F-AB03-32EEC4D55C73}"/>
    <cellStyle name="20% - Accent1 4 2 4 2 4 10 2" xfId="35819" xr:uid="{E2E20544-D0DE-4DFC-B33D-E51A90474947}"/>
    <cellStyle name="20% - Accent1 4 2 4 2 4 11" xfId="35820" xr:uid="{6B24058C-45F2-401A-8EA4-3912DFBE8F81}"/>
    <cellStyle name="20% - Accent1 4 2 4 2 4 2" xfId="35821" xr:uid="{2F302710-ABF5-496A-94F6-D2E5AAA15AC7}"/>
    <cellStyle name="20% - Accent1 4 2 4 2 4 2 2" xfId="35822" xr:uid="{1BFDF1A6-7B9D-4ADE-AFE2-EF8C5286BA45}"/>
    <cellStyle name="20% - Accent1 4 2 4 2 4 2 2 2" xfId="35823" xr:uid="{D697401C-DE59-479F-A0C9-149D5B7D0681}"/>
    <cellStyle name="20% - Accent1 4 2 4 2 4 2 2 2 2" xfId="35824" xr:uid="{0DC29F84-F8F9-4A3C-8401-7DF1A5DCE984}"/>
    <cellStyle name="20% - Accent1 4 2 4 2 4 2 2 2 2 2" xfId="35825" xr:uid="{A96988A1-6720-4E79-9211-2E63A890B1B0}"/>
    <cellStyle name="20% - Accent1 4 2 4 2 4 2 2 2 3" xfId="35826" xr:uid="{64AD6695-6E00-4CB3-948F-84CE48EFD479}"/>
    <cellStyle name="20% - Accent1 4 2 4 2 4 2 2 3" xfId="35827" xr:uid="{E9B60A91-0294-43D1-BEE1-05B13B503DB7}"/>
    <cellStyle name="20% - Accent1 4 2 4 2 4 2 2 3 2" xfId="35828" xr:uid="{B9B48D92-F0C9-431C-82CD-47F1509939F5}"/>
    <cellStyle name="20% - Accent1 4 2 4 2 4 2 2 4" xfId="35829" xr:uid="{22CC0920-E5FB-4D52-B9DE-EB77A90F3E33}"/>
    <cellStyle name="20% - Accent1 4 2 4 2 4 2 3" xfId="35830" xr:uid="{EE69F44A-2019-40AB-9DE7-5252E4792B5F}"/>
    <cellStyle name="20% - Accent1 4 2 4 2 4 2 3 2" xfId="35831" xr:uid="{6E6C719E-7731-4EFD-9DF5-A3D836D8E45A}"/>
    <cellStyle name="20% - Accent1 4 2 4 2 4 2 3 2 2" xfId="35832" xr:uid="{E24FFFF4-6D07-4D31-AC5D-DEC0AB3B10B0}"/>
    <cellStyle name="20% - Accent1 4 2 4 2 4 2 3 2 2 2" xfId="35833" xr:uid="{0740A9D3-617E-42B7-AFF5-757AC3AA8581}"/>
    <cellStyle name="20% - Accent1 4 2 4 2 4 2 3 2 3" xfId="35834" xr:uid="{1310CD2D-D162-4DED-B170-68FB7095F148}"/>
    <cellStyle name="20% - Accent1 4 2 4 2 4 2 3 3" xfId="35835" xr:uid="{E5A8B92B-1FDB-40EF-AFAD-CCDFDD0559B9}"/>
    <cellStyle name="20% - Accent1 4 2 4 2 4 2 3 3 2" xfId="35836" xr:uid="{D84FB132-489C-4BB6-A7CF-90A5DD662F36}"/>
    <cellStyle name="20% - Accent1 4 2 4 2 4 2 3 4" xfId="35837" xr:uid="{2968764A-99A6-43A7-8238-7FC70102DC0E}"/>
    <cellStyle name="20% - Accent1 4 2 4 2 4 2 4" xfId="35838" xr:uid="{CE9F1511-7337-4227-8137-62626B018833}"/>
    <cellStyle name="20% - Accent1 4 2 4 2 4 2 4 2" xfId="35839" xr:uid="{C2F54348-6EF8-4A3A-B2C7-287BFFF576E9}"/>
    <cellStyle name="20% - Accent1 4 2 4 2 4 2 4 2 2" xfId="35840" xr:uid="{87C821CB-D622-4C77-A9DD-F7A060CC69A5}"/>
    <cellStyle name="20% - Accent1 4 2 4 2 4 2 4 2 2 2" xfId="35841" xr:uid="{9E2ECF52-248E-4AA3-9A8E-D4F1E1F80E7D}"/>
    <cellStyle name="20% - Accent1 4 2 4 2 4 2 4 2 3" xfId="35842" xr:uid="{965E6B57-7BB4-4429-BCF6-D5E44E305F9A}"/>
    <cellStyle name="20% - Accent1 4 2 4 2 4 2 4 3" xfId="35843" xr:uid="{CDCEE80C-F86D-40D4-BCD0-329ACF4459BA}"/>
    <cellStyle name="20% - Accent1 4 2 4 2 4 2 4 3 2" xfId="35844" xr:uid="{101B5F66-E1C3-42B6-88E3-DADABB9C3C8A}"/>
    <cellStyle name="20% - Accent1 4 2 4 2 4 2 4 4" xfId="35845" xr:uid="{13B37E98-E031-4952-8F7A-B01CA1B8C2BF}"/>
    <cellStyle name="20% - Accent1 4 2 4 2 4 2 5" xfId="35846" xr:uid="{C13660C5-3209-48A9-9174-74114F377001}"/>
    <cellStyle name="20% - Accent1 4 2 4 2 4 2 5 2" xfId="35847" xr:uid="{313648BB-5553-4F60-A4F0-9A1F9F3D6856}"/>
    <cellStyle name="20% - Accent1 4 2 4 2 4 2 5 2 2" xfId="35848" xr:uid="{0AAEC468-3B7E-492B-85BF-AD395A7DD0CE}"/>
    <cellStyle name="20% - Accent1 4 2 4 2 4 2 5 3" xfId="35849" xr:uid="{D04DC6FE-C728-472D-B413-E5AF8E4A20D2}"/>
    <cellStyle name="20% - Accent1 4 2 4 2 4 2 6" xfId="35850" xr:uid="{89C81505-6884-4069-B992-10D8C660256B}"/>
    <cellStyle name="20% - Accent1 4 2 4 2 4 2 6 2" xfId="35851" xr:uid="{81A919CB-2386-4F01-9E7A-C20A972FEE42}"/>
    <cellStyle name="20% - Accent1 4 2 4 2 4 2 6 2 2" xfId="35852" xr:uid="{6393B92C-19BA-45A2-A040-FDE2281DF866}"/>
    <cellStyle name="20% - Accent1 4 2 4 2 4 2 6 3" xfId="35853" xr:uid="{25B35662-1B17-4C36-A813-C0F9EC228F1B}"/>
    <cellStyle name="20% - Accent1 4 2 4 2 4 2 7" xfId="35854" xr:uid="{89EA0DF5-6712-4391-BE8E-785B04837033}"/>
    <cellStyle name="20% - Accent1 4 2 4 2 4 2 7 2" xfId="35855" xr:uid="{2D98F646-4CA9-4AD2-855A-D8F5FA0D5377}"/>
    <cellStyle name="20% - Accent1 4 2 4 2 4 2 8" xfId="35856" xr:uid="{50DA1410-79D4-4031-99F6-C0A30938F049}"/>
    <cellStyle name="20% - Accent1 4 2 4 2 4 2 8 2" xfId="35857" xr:uid="{04327CFF-1E30-4013-ACA3-8F1F5C438B68}"/>
    <cellStyle name="20% - Accent1 4 2 4 2 4 2 9" xfId="35858" xr:uid="{7A4A755C-04B6-42F3-8EBE-A7B213E48798}"/>
    <cellStyle name="20% - Accent1 4 2 4 2 4 3" xfId="35859" xr:uid="{6FC0AD05-543D-43CB-AE7A-8093FA0E61D3}"/>
    <cellStyle name="20% - Accent1 4 2 4 2 4 3 2" xfId="35860" xr:uid="{B08C66BF-79E6-499C-84A0-9D5980C89E39}"/>
    <cellStyle name="20% - Accent1 4 2 4 2 4 3 2 2" xfId="35861" xr:uid="{EA6DC7D6-982E-4B4A-BB33-BA21DC9C0F25}"/>
    <cellStyle name="20% - Accent1 4 2 4 2 4 3 2 2 2" xfId="35862" xr:uid="{42746AF5-34E2-449A-A438-E2D8CDD25928}"/>
    <cellStyle name="20% - Accent1 4 2 4 2 4 3 2 2 2 2" xfId="35863" xr:uid="{CE5CAEB9-6F19-4A1E-857A-C3314DC9D2F8}"/>
    <cellStyle name="20% - Accent1 4 2 4 2 4 3 2 2 3" xfId="35864" xr:uid="{04FD6CC1-A504-4CC1-BBEE-E68C9A8DF139}"/>
    <cellStyle name="20% - Accent1 4 2 4 2 4 3 2 3" xfId="35865" xr:uid="{E0B9C2FF-7B03-4577-95CB-BEA329941E5B}"/>
    <cellStyle name="20% - Accent1 4 2 4 2 4 3 2 3 2" xfId="35866" xr:uid="{48B603F7-2699-4FCC-BF2B-C9628EF2361D}"/>
    <cellStyle name="20% - Accent1 4 2 4 2 4 3 2 4" xfId="35867" xr:uid="{8062B342-E918-4441-9C1A-F47D6133B2F9}"/>
    <cellStyle name="20% - Accent1 4 2 4 2 4 3 3" xfId="35868" xr:uid="{8C054AC4-84AA-4CAC-8D2A-0D999BFA6E75}"/>
    <cellStyle name="20% - Accent1 4 2 4 2 4 3 3 2" xfId="35869" xr:uid="{D8069776-B5F3-4FBB-BFAF-7FD397FAE940}"/>
    <cellStyle name="20% - Accent1 4 2 4 2 4 3 3 2 2" xfId="35870" xr:uid="{D74FB0A8-930C-41BB-AD34-7E8FDFA5DC36}"/>
    <cellStyle name="20% - Accent1 4 2 4 2 4 3 3 2 2 2" xfId="35871" xr:uid="{CC146C59-4AB7-4FD8-95C4-61887F976D24}"/>
    <cellStyle name="20% - Accent1 4 2 4 2 4 3 3 2 3" xfId="35872" xr:uid="{FE7CA312-AB88-4C0F-B509-367FE6C8932C}"/>
    <cellStyle name="20% - Accent1 4 2 4 2 4 3 3 3" xfId="35873" xr:uid="{A67B40B8-35A3-4ECA-B291-543EFCC8BB33}"/>
    <cellStyle name="20% - Accent1 4 2 4 2 4 3 3 3 2" xfId="35874" xr:uid="{2FA9C71E-0A73-43EC-8669-7BA8A66F35FD}"/>
    <cellStyle name="20% - Accent1 4 2 4 2 4 3 3 4" xfId="35875" xr:uid="{95F3A440-576F-4058-87B1-AB12D45AD8A3}"/>
    <cellStyle name="20% - Accent1 4 2 4 2 4 3 4" xfId="35876" xr:uid="{8F49BF7B-6AF8-45B4-AD4E-EA560AE4F4FC}"/>
    <cellStyle name="20% - Accent1 4 2 4 2 4 3 4 2" xfId="35877" xr:uid="{20C33FE2-3D3C-41B0-A603-CFC06A55E344}"/>
    <cellStyle name="20% - Accent1 4 2 4 2 4 3 4 2 2" xfId="35878" xr:uid="{B62738B6-BD98-4CF3-8F60-9C74D4A6E3C9}"/>
    <cellStyle name="20% - Accent1 4 2 4 2 4 3 4 2 2 2" xfId="35879" xr:uid="{9EE2849B-14C2-401C-B1E1-79DCAC2190D5}"/>
    <cellStyle name="20% - Accent1 4 2 4 2 4 3 4 2 3" xfId="35880" xr:uid="{7C2A5E73-CD07-42D1-9427-6300F8A0CA0A}"/>
    <cellStyle name="20% - Accent1 4 2 4 2 4 3 4 3" xfId="35881" xr:uid="{0D7FCE5C-E129-4878-8DEE-034BAC2E86D5}"/>
    <cellStyle name="20% - Accent1 4 2 4 2 4 3 4 3 2" xfId="35882" xr:uid="{B919E71A-C4ED-49B3-BD67-2A006C2D8601}"/>
    <cellStyle name="20% - Accent1 4 2 4 2 4 3 4 4" xfId="35883" xr:uid="{6BAB0163-0F30-488A-8AF7-6107BC2EE34F}"/>
    <cellStyle name="20% - Accent1 4 2 4 2 4 3 5" xfId="35884" xr:uid="{11066910-6984-4299-90BE-C506D8200D8E}"/>
    <cellStyle name="20% - Accent1 4 2 4 2 4 3 5 2" xfId="35885" xr:uid="{58A278B9-9F75-4443-A446-97E07887E797}"/>
    <cellStyle name="20% - Accent1 4 2 4 2 4 3 5 2 2" xfId="35886" xr:uid="{69BEBD6D-E473-47D6-9446-AE7213E25541}"/>
    <cellStyle name="20% - Accent1 4 2 4 2 4 3 5 3" xfId="35887" xr:uid="{5DFF679A-9405-4128-BCC6-62EDE841CB2D}"/>
    <cellStyle name="20% - Accent1 4 2 4 2 4 3 6" xfId="35888" xr:uid="{F327AA5B-460D-46B1-B643-F14730806029}"/>
    <cellStyle name="20% - Accent1 4 2 4 2 4 3 6 2" xfId="35889" xr:uid="{2483CE2F-851C-4DDB-91AE-F57B5B8A7381}"/>
    <cellStyle name="20% - Accent1 4 2 4 2 4 3 6 2 2" xfId="35890" xr:uid="{0EBDA74D-80D0-4DE1-8EEC-FA60723D129E}"/>
    <cellStyle name="20% - Accent1 4 2 4 2 4 3 6 3" xfId="35891" xr:uid="{6332DDD9-7138-4372-BC97-823599744A12}"/>
    <cellStyle name="20% - Accent1 4 2 4 2 4 3 7" xfId="35892" xr:uid="{68A649D2-D167-4759-8493-73AF0BEF2D7B}"/>
    <cellStyle name="20% - Accent1 4 2 4 2 4 3 7 2" xfId="35893" xr:uid="{D05C71F2-1716-45B3-A17E-DA4B96E0E65C}"/>
    <cellStyle name="20% - Accent1 4 2 4 2 4 3 8" xfId="35894" xr:uid="{B036FB9F-9BF7-4869-A160-9FB573F874E7}"/>
    <cellStyle name="20% - Accent1 4 2 4 2 4 3 8 2" xfId="35895" xr:uid="{0DF15545-003C-459F-8D0A-23526061241D}"/>
    <cellStyle name="20% - Accent1 4 2 4 2 4 3 9" xfId="35896" xr:uid="{5CA58E65-3949-4BE6-8EE6-88C50D72972D}"/>
    <cellStyle name="20% - Accent1 4 2 4 2 4 4" xfId="35897" xr:uid="{6A662095-9A5F-4BE9-A50E-F3105CD05C28}"/>
    <cellStyle name="20% - Accent1 4 2 4 2 4 4 2" xfId="35898" xr:uid="{B7E94C07-8624-42FE-8D93-25B7FD964B44}"/>
    <cellStyle name="20% - Accent1 4 2 4 2 4 4 2 2" xfId="35899" xr:uid="{D7F8A8AD-472E-496C-A9BD-839E7372D810}"/>
    <cellStyle name="20% - Accent1 4 2 4 2 4 4 2 2 2" xfId="35900" xr:uid="{6CE6CDD7-3147-4DCC-B1E7-67773313524A}"/>
    <cellStyle name="20% - Accent1 4 2 4 2 4 4 2 3" xfId="35901" xr:uid="{12503396-8592-4FC6-8CEE-4E76BB56CD62}"/>
    <cellStyle name="20% - Accent1 4 2 4 2 4 4 3" xfId="35902" xr:uid="{81612BBA-63E0-48D2-9992-FAD4F55AD273}"/>
    <cellStyle name="20% - Accent1 4 2 4 2 4 4 3 2" xfId="35903" xr:uid="{CD1C6F39-4493-4BD6-B2DE-AA13BA727711}"/>
    <cellStyle name="20% - Accent1 4 2 4 2 4 4 4" xfId="35904" xr:uid="{53F1A1F5-FE07-4A48-BF02-916EDB842635}"/>
    <cellStyle name="20% - Accent1 4 2 4 2 4 5" xfId="35905" xr:uid="{B81BFC9B-BA57-45D2-B8F2-B1ED69B633D2}"/>
    <cellStyle name="20% - Accent1 4 2 4 2 4 5 2" xfId="35906" xr:uid="{7E801431-D036-4FC1-943E-2004CD1E1B68}"/>
    <cellStyle name="20% - Accent1 4 2 4 2 4 5 2 2" xfId="35907" xr:uid="{9BC970FC-8605-427E-9919-81B795AB6ECC}"/>
    <cellStyle name="20% - Accent1 4 2 4 2 4 5 2 2 2" xfId="35908" xr:uid="{DDB3F4BF-2834-4EB8-A4AD-9DA97FF47676}"/>
    <cellStyle name="20% - Accent1 4 2 4 2 4 5 2 3" xfId="35909" xr:uid="{413E4726-DD58-40DA-9293-D86164B75251}"/>
    <cellStyle name="20% - Accent1 4 2 4 2 4 5 3" xfId="35910" xr:uid="{D8E02B7E-2F22-49CC-B37D-4BDC75D9B56D}"/>
    <cellStyle name="20% - Accent1 4 2 4 2 4 5 3 2" xfId="35911" xr:uid="{3D6575D1-59F8-459B-8FA7-72018661F402}"/>
    <cellStyle name="20% - Accent1 4 2 4 2 4 5 4" xfId="35912" xr:uid="{A345C714-CE3A-440D-B591-DC484F523A22}"/>
    <cellStyle name="20% - Accent1 4 2 4 2 4 6" xfId="35913" xr:uid="{DE61C0B1-EDAB-46CB-ACD1-00789C83FAC3}"/>
    <cellStyle name="20% - Accent1 4 2 4 2 4 6 2" xfId="35914" xr:uid="{FB39C777-5084-4374-A749-1C99D8D90E98}"/>
    <cellStyle name="20% - Accent1 4 2 4 2 4 6 2 2" xfId="35915" xr:uid="{9E210C13-8A5B-4919-855F-F998563DF23E}"/>
    <cellStyle name="20% - Accent1 4 2 4 2 4 6 2 2 2" xfId="35916" xr:uid="{285DA0CC-EAF1-47A9-81B8-91A4D1457ABD}"/>
    <cellStyle name="20% - Accent1 4 2 4 2 4 6 2 3" xfId="35917" xr:uid="{19EF3118-3468-41FF-9E20-BABBB2A11420}"/>
    <cellStyle name="20% - Accent1 4 2 4 2 4 6 3" xfId="35918" xr:uid="{E8B4E588-B049-4373-876E-C1D77256BE83}"/>
    <cellStyle name="20% - Accent1 4 2 4 2 4 6 3 2" xfId="35919" xr:uid="{8E1B3518-23ED-4FF3-94C5-803A84688EDE}"/>
    <cellStyle name="20% - Accent1 4 2 4 2 4 6 4" xfId="35920" xr:uid="{D08EAECE-4CB3-4517-A2F8-89E5D6D7B450}"/>
    <cellStyle name="20% - Accent1 4 2 4 2 4 7" xfId="35921" xr:uid="{C7B31D3D-DCC9-4B8D-832B-68B7C01F6FED}"/>
    <cellStyle name="20% - Accent1 4 2 4 2 4 7 2" xfId="35922" xr:uid="{279EBEC4-22EC-4C72-B2D9-F46435647CE6}"/>
    <cellStyle name="20% - Accent1 4 2 4 2 4 7 2 2" xfId="35923" xr:uid="{6F8B75BA-F87D-44A8-A136-2FFE63188B8D}"/>
    <cellStyle name="20% - Accent1 4 2 4 2 4 7 3" xfId="35924" xr:uid="{09DE9065-6F12-420E-BDE4-37483FB46B56}"/>
    <cellStyle name="20% - Accent1 4 2 4 2 4 8" xfId="35925" xr:uid="{96BDD39A-9C0E-48E4-B4CE-DC9EEDA7C40A}"/>
    <cellStyle name="20% - Accent1 4 2 4 2 4 8 2" xfId="35926" xr:uid="{6D5684E4-8A8D-45EA-9A9A-1BB2A06A8FE4}"/>
    <cellStyle name="20% - Accent1 4 2 4 2 4 8 2 2" xfId="35927" xr:uid="{13CBD7F7-4DAD-48F5-9C25-3FCE7308CC2C}"/>
    <cellStyle name="20% - Accent1 4 2 4 2 4 8 3" xfId="35928" xr:uid="{098DD0AB-93A0-4144-AE01-897B748DBE34}"/>
    <cellStyle name="20% - Accent1 4 2 4 2 4 9" xfId="35929" xr:uid="{2C4C5E94-8136-4EF7-8FDC-7BE84EAE1F4E}"/>
    <cellStyle name="20% - Accent1 4 2 4 2 4 9 2" xfId="35930" xr:uid="{F7771394-F62F-40C0-9421-DD65CFFED8C3}"/>
    <cellStyle name="20% - Accent1 4 2 4 2 5" xfId="35931" xr:uid="{8DB0F2CB-E8F3-44C0-ADEA-6464ACE39B12}"/>
    <cellStyle name="20% - Accent1 4 2 4 2 5 10" xfId="35932" xr:uid="{917966C8-A763-48C8-9B1F-ABF479F341EA}"/>
    <cellStyle name="20% - Accent1 4 2 4 2 5 10 2" xfId="35933" xr:uid="{266B9DE1-1A35-4AAB-912A-FDEA2B3D43B2}"/>
    <cellStyle name="20% - Accent1 4 2 4 2 5 11" xfId="35934" xr:uid="{5075E4BF-3DA2-4776-97F8-EF57A02937E8}"/>
    <cellStyle name="20% - Accent1 4 2 4 2 5 2" xfId="35935" xr:uid="{4C954C0A-08FE-42CD-808D-7256C89DD751}"/>
    <cellStyle name="20% - Accent1 4 2 4 2 5 2 2" xfId="35936" xr:uid="{3ACC0F20-E3E0-461B-937C-8D8493046793}"/>
    <cellStyle name="20% - Accent1 4 2 4 2 5 2 2 2" xfId="35937" xr:uid="{234C62E2-B4DC-4123-8E4D-3B2F3D6616D7}"/>
    <cellStyle name="20% - Accent1 4 2 4 2 5 2 2 2 2" xfId="35938" xr:uid="{F308AA66-13D0-4190-85B6-4D82C58ED539}"/>
    <cellStyle name="20% - Accent1 4 2 4 2 5 2 2 2 2 2" xfId="35939" xr:uid="{E563B030-B21C-4E24-A28A-4C39D113ED3B}"/>
    <cellStyle name="20% - Accent1 4 2 4 2 5 2 2 2 3" xfId="35940" xr:uid="{800DED3A-0E41-4C9F-AF90-0C35122B907D}"/>
    <cellStyle name="20% - Accent1 4 2 4 2 5 2 2 3" xfId="35941" xr:uid="{9B33BFEC-E895-46F1-9D66-1F3277E5F2E0}"/>
    <cellStyle name="20% - Accent1 4 2 4 2 5 2 2 3 2" xfId="35942" xr:uid="{AB4A9122-37D2-4D2E-AF96-FA40691E25B0}"/>
    <cellStyle name="20% - Accent1 4 2 4 2 5 2 2 4" xfId="35943" xr:uid="{29520387-56DD-4F19-9888-F05805A3ED8A}"/>
    <cellStyle name="20% - Accent1 4 2 4 2 5 2 3" xfId="35944" xr:uid="{B511B130-7468-4B5A-94B2-8021C6570F78}"/>
    <cellStyle name="20% - Accent1 4 2 4 2 5 2 3 2" xfId="35945" xr:uid="{D0C373E2-29B2-4060-BBB0-561A0E968DD6}"/>
    <cellStyle name="20% - Accent1 4 2 4 2 5 2 3 2 2" xfId="35946" xr:uid="{369D821D-AA2E-404B-AFF1-7F88665A09D0}"/>
    <cellStyle name="20% - Accent1 4 2 4 2 5 2 3 2 2 2" xfId="35947" xr:uid="{6040AB13-F7BE-44EB-9D23-2D8A90CD2317}"/>
    <cellStyle name="20% - Accent1 4 2 4 2 5 2 3 2 3" xfId="35948" xr:uid="{2B55BA43-0EB6-4110-ABEF-94A11D010A4D}"/>
    <cellStyle name="20% - Accent1 4 2 4 2 5 2 3 3" xfId="35949" xr:uid="{6B1B9296-CC3C-4CBD-A46C-B1F0A753EA56}"/>
    <cellStyle name="20% - Accent1 4 2 4 2 5 2 3 3 2" xfId="35950" xr:uid="{80E0D439-C917-4BE9-A282-5E7D5F6DFD3E}"/>
    <cellStyle name="20% - Accent1 4 2 4 2 5 2 3 4" xfId="35951" xr:uid="{CFBF0CF3-5E03-4B3A-BADD-29C933B54EC2}"/>
    <cellStyle name="20% - Accent1 4 2 4 2 5 2 4" xfId="35952" xr:uid="{84A9DB44-818C-43E1-98AD-191FD5242F3E}"/>
    <cellStyle name="20% - Accent1 4 2 4 2 5 2 4 2" xfId="35953" xr:uid="{9F58644D-8FEC-43A8-BA2C-7F6E3B6A3B72}"/>
    <cellStyle name="20% - Accent1 4 2 4 2 5 2 4 2 2" xfId="35954" xr:uid="{1B66DD9C-6A1C-433F-B0AF-2E5E6BB58CF6}"/>
    <cellStyle name="20% - Accent1 4 2 4 2 5 2 4 2 2 2" xfId="35955" xr:uid="{59CEB6F4-C57E-4488-8531-805205FC5B36}"/>
    <cellStyle name="20% - Accent1 4 2 4 2 5 2 4 2 3" xfId="35956" xr:uid="{542852AB-0B15-4F21-88EB-65AB2CBCD5FC}"/>
    <cellStyle name="20% - Accent1 4 2 4 2 5 2 4 3" xfId="35957" xr:uid="{B1D9E88E-D982-42E4-AC39-2DEF9CEDF158}"/>
    <cellStyle name="20% - Accent1 4 2 4 2 5 2 4 3 2" xfId="35958" xr:uid="{1B01A10F-D892-4D1B-9C1B-6E6C8648A011}"/>
    <cellStyle name="20% - Accent1 4 2 4 2 5 2 4 4" xfId="35959" xr:uid="{197C65E0-D36F-41B2-81B0-7BB125593695}"/>
    <cellStyle name="20% - Accent1 4 2 4 2 5 2 5" xfId="35960" xr:uid="{4953B1D4-7C92-4D95-8010-6AC4550C0456}"/>
    <cellStyle name="20% - Accent1 4 2 4 2 5 2 5 2" xfId="35961" xr:uid="{1B047A29-50F5-4311-B29E-CF119DFC4393}"/>
    <cellStyle name="20% - Accent1 4 2 4 2 5 2 5 2 2" xfId="35962" xr:uid="{55E46A86-C4FF-4EF1-8B00-9CABCA509A03}"/>
    <cellStyle name="20% - Accent1 4 2 4 2 5 2 5 3" xfId="35963" xr:uid="{349F9FC5-7CE2-44EE-BA09-518F8ABD8FA6}"/>
    <cellStyle name="20% - Accent1 4 2 4 2 5 2 6" xfId="35964" xr:uid="{0391D49E-5ED0-48DE-B274-585518995AFA}"/>
    <cellStyle name="20% - Accent1 4 2 4 2 5 2 6 2" xfId="35965" xr:uid="{E3D583C7-638E-4810-A3A7-631D2D983F70}"/>
    <cellStyle name="20% - Accent1 4 2 4 2 5 2 6 2 2" xfId="35966" xr:uid="{23383209-D3A8-4638-80C5-EFF284143249}"/>
    <cellStyle name="20% - Accent1 4 2 4 2 5 2 6 3" xfId="35967" xr:uid="{392FFB56-2262-4148-B10C-564327EC82DD}"/>
    <cellStyle name="20% - Accent1 4 2 4 2 5 2 7" xfId="35968" xr:uid="{B85F2442-1826-4BFC-86B7-C46C7BCD2D3D}"/>
    <cellStyle name="20% - Accent1 4 2 4 2 5 2 7 2" xfId="35969" xr:uid="{F58B5A38-97AD-415E-ABF4-5025C624BFD6}"/>
    <cellStyle name="20% - Accent1 4 2 4 2 5 2 8" xfId="35970" xr:uid="{16064D3B-079D-4266-9721-845CE8671295}"/>
    <cellStyle name="20% - Accent1 4 2 4 2 5 2 8 2" xfId="35971" xr:uid="{09494EFA-11BF-4EC4-A3EE-DFDF8DFF4628}"/>
    <cellStyle name="20% - Accent1 4 2 4 2 5 2 9" xfId="35972" xr:uid="{A5B413F3-2233-4014-B8C2-F8038F27206A}"/>
    <cellStyle name="20% - Accent1 4 2 4 2 5 3" xfId="35973" xr:uid="{8493651E-66E8-4BAB-B793-BF44667E5DCA}"/>
    <cellStyle name="20% - Accent1 4 2 4 2 5 3 2" xfId="35974" xr:uid="{F4C1A7F9-262F-4BD0-97CC-31F2FE26970E}"/>
    <cellStyle name="20% - Accent1 4 2 4 2 5 3 2 2" xfId="35975" xr:uid="{E4DE1AEE-1FD5-46B8-94F5-0F7998056FEB}"/>
    <cellStyle name="20% - Accent1 4 2 4 2 5 3 2 2 2" xfId="35976" xr:uid="{1C522FA1-5D30-429B-A2F4-CA1DF8D1EE67}"/>
    <cellStyle name="20% - Accent1 4 2 4 2 5 3 2 2 2 2" xfId="35977" xr:uid="{745BEA1D-E8D1-4FAC-B431-E5155C373876}"/>
    <cellStyle name="20% - Accent1 4 2 4 2 5 3 2 2 3" xfId="35978" xr:uid="{CF8ACB46-0597-4872-800D-2F37A6EAC911}"/>
    <cellStyle name="20% - Accent1 4 2 4 2 5 3 2 3" xfId="35979" xr:uid="{439D8C6F-6FE5-45D6-93C4-CE483272EB55}"/>
    <cellStyle name="20% - Accent1 4 2 4 2 5 3 2 3 2" xfId="35980" xr:uid="{4F2A320B-55B8-496E-83EB-B31407A6849B}"/>
    <cellStyle name="20% - Accent1 4 2 4 2 5 3 2 4" xfId="35981" xr:uid="{7A846069-8C6B-400D-B770-534EC8CEE4C7}"/>
    <cellStyle name="20% - Accent1 4 2 4 2 5 3 3" xfId="35982" xr:uid="{A86BAB42-C689-4C42-A336-A547B8A46239}"/>
    <cellStyle name="20% - Accent1 4 2 4 2 5 3 3 2" xfId="35983" xr:uid="{B8A2963A-9D19-4A73-92C8-62039E703A57}"/>
    <cellStyle name="20% - Accent1 4 2 4 2 5 3 3 2 2" xfId="35984" xr:uid="{77C5C268-64C7-456B-8B02-353B081F6E5E}"/>
    <cellStyle name="20% - Accent1 4 2 4 2 5 3 3 2 2 2" xfId="35985" xr:uid="{5FC3FAE5-C2CE-44EB-9075-7C0CEE0C455F}"/>
    <cellStyle name="20% - Accent1 4 2 4 2 5 3 3 2 3" xfId="35986" xr:uid="{45F697A1-5520-4CB7-9681-99CC0869F0A7}"/>
    <cellStyle name="20% - Accent1 4 2 4 2 5 3 3 3" xfId="35987" xr:uid="{0A717FE3-4012-4EEF-9289-7480FE6E454B}"/>
    <cellStyle name="20% - Accent1 4 2 4 2 5 3 3 3 2" xfId="35988" xr:uid="{4D287247-50F0-4021-9C48-D627F8A4360D}"/>
    <cellStyle name="20% - Accent1 4 2 4 2 5 3 3 4" xfId="35989" xr:uid="{1CE8DA13-1CE9-4E90-A10C-140C3377F5EB}"/>
    <cellStyle name="20% - Accent1 4 2 4 2 5 3 4" xfId="35990" xr:uid="{59C3A09A-E348-485E-BBB3-C3D850C84A46}"/>
    <cellStyle name="20% - Accent1 4 2 4 2 5 3 4 2" xfId="35991" xr:uid="{F05770A0-066A-49B9-934A-8CD787D604D9}"/>
    <cellStyle name="20% - Accent1 4 2 4 2 5 3 4 2 2" xfId="35992" xr:uid="{82F6BAAA-A1A0-46FB-87A4-98A0CD4C15A3}"/>
    <cellStyle name="20% - Accent1 4 2 4 2 5 3 4 2 2 2" xfId="35993" xr:uid="{A5D75053-B69C-4069-A491-96801F69B0FA}"/>
    <cellStyle name="20% - Accent1 4 2 4 2 5 3 4 2 3" xfId="35994" xr:uid="{3D3E0EFD-80FE-47BB-BE8B-616C93263CAC}"/>
    <cellStyle name="20% - Accent1 4 2 4 2 5 3 4 3" xfId="35995" xr:uid="{B3E8DC3C-3F7F-483C-8D36-B41FA44C213F}"/>
    <cellStyle name="20% - Accent1 4 2 4 2 5 3 4 3 2" xfId="35996" xr:uid="{D0AB8FD5-E308-4405-BDF4-7052319D0B0E}"/>
    <cellStyle name="20% - Accent1 4 2 4 2 5 3 4 4" xfId="35997" xr:uid="{3C057B49-B1CD-49E7-96A0-B3790AC29D6C}"/>
    <cellStyle name="20% - Accent1 4 2 4 2 5 3 5" xfId="35998" xr:uid="{A3BB11B9-E21C-4C73-9D7E-6C7C2E84AA4B}"/>
    <cellStyle name="20% - Accent1 4 2 4 2 5 3 5 2" xfId="35999" xr:uid="{0CCAABB6-98D7-450E-8B69-C1298CC60FE3}"/>
    <cellStyle name="20% - Accent1 4 2 4 2 5 3 5 2 2" xfId="36000" xr:uid="{835C3991-E8AC-4529-A1F1-9D86E2A7DD25}"/>
    <cellStyle name="20% - Accent1 4 2 4 2 5 3 5 3" xfId="36001" xr:uid="{7B9E5099-8F65-443E-978A-E9F0EFCB5F98}"/>
    <cellStyle name="20% - Accent1 4 2 4 2 5 3 6" xfId="36002" xr:uid="{713AF1A2-7141-4D14-8A77-A1B6D54157AA}"/>
    <cellStyle name="20% - Accent1 4 2 4 2 5 3 6 2" xfId="36003" xr:uid="{DEB94B7B-DFB4-49F3-B0E6-F5F8A2F4162F}"/>
    <cellStyle name="20% - Accent1 4 2 4 2 5 3 6 2 2" xfId="36004" xr:uid="{F34FC4C7-F614-481B-A807-DC00FB67A89D}"/>
    <cellStyle name="20% - Accent1 4 2 4 2 5 3 6 3" xfId="36005" xr:uid="{0C8495D6-8DBE-420E-9844-2E88345D7A9C}"/>
    <cellStyle name="20% - Accent1 4 2 4 2 5 3 7" xfId="36006" xr:uid="{365296E8-5752-4409-89B5-7F485570809E}"/>
    <cellStyle name="20% - Accent1 4 2 4 2 5 3 7 2" xfId="36007" xr:uid="{83A9AEB5-9B69-4619-A1F2-DAE6CCC6BFF8}"/>
    <cellStyle name="20% - Accent1 4 2 4 2 5 3 8" xfId="36008" xr:uid="{67210D8E-C747-401B-8545-860937BC4A67}"/>
    <cellStyle name="20% - Accent1 4 2 4 2 5 3 8 2" xfId="36009" xr:uid="{EB04229A-3631-4968-85CE-0FCBEE8EE665}"/>
    <cellStyle name="20% - Accent1 4 2 4 2 5 3 9" xfId="36010" xr:uid="{650D51A1-80B4-42E1-AEB5-EFEBBF881955}"/>
    <cellStyle name="20% - Accent1 4 2 4 2 5 4" xfId="36011" xr:uid="{0ADA9E66-701F-4E2F-85BA-7B8EAF873370}"/>
    <cellStyle name="20% - Accent1 4 2 4 2 5 4 2" xfId="36012" xr:uid="{7EEE588E-86B3-4C8C-BC95-5C58DA925E35}"/>
    <cellStyle name="20% - Accent1 4 2 4 2 5 4 2 2" xfId="36013" xr:uid="{559AE3D0-1BF4-40B5-A09B-51C75F8438EC}"/>
    <cellStyle name="20% - Accent1 4 2 4 2 5 4 2 2 2" xfId="36014" xr:uid="{14E0DCCE-F550-4828-8F85-07865A658C43}"/>
    <cellStyle name="20% - Accent1 4 2 4 2 5 4 2 3" xfId="36015" xr:uid="{D7C4C6F7-97AE-4AF5-863D-418D6C3B2AF5}"/>
    <cellStyle name="20% - Accent1 4 2 4 2 5 4 3" xfId="36016" xr:uid="{1C3A6545-6C92-4D08-BAD8-F7AB26496D73}"/>
    <cellStyle name="20% - Accent1 4 2 4 2 5 4 3 2" xfId="36017" xr:uid="{E544D872-6377-45F5-A9A2-D3EBC776B6FF}"/>
    <cellStyle name="20% - Accent1 4 2 4 2 5 4 4" xfId="36018" xr:uid="{AA59721B-F51D-4204-8E6A-298E18166EFD}"/>
    <cellStyle name="20% - Accent1 4 2 4 2 5 5" xfId="36019" xr:uid="{9518C63A-60FD-49C3-8C19-C5112D554E50}"/>
    <cellStyle name="20% - Accent1 4 2 4 2 5 5 2" xfId="36020" xr:uid="{DCC7DFEC-D996-42BE-955D-E5AD0483A942}"/>
    <cellStyle name="20% - Accent1 4 2 4 2 5 5 2 2" xfId="36021" xr:uid="{135B4E6F-F1F0-4D6D-BA20-A34454C2A5C1}"/>
    <cellStyle name="20% - Accent1 4 2 4 2 5 5 2 2 2" xfId="36022" xr:uid="{490B271A-727B-4DED-A383-80DFF9058A26}"/>
    <cellStyle name="20% - Accent1 4 2 4 2 5 5 2 3" xfId="36023" xr:uid="{8919FE24-9D32-415A-9C89-CC80D11F33A6}"/>
    <cellStyle name="20% - Accent1 4 2 4 2 5 5 3" xfId="36024" xr:uid="{F64A108D-3774-458E-8BE6-824528F4859B}"/>
    <cellStyle name="20% - Accent1 4 2 4 2 5 5 3 2" xfId="36025" xr:uid="{28906D34-0719-47BE-B687-780C673D6FAE}"/>
    <cellStyle name="20% - Accent1 4 2 4 2 5 5 4" xfId="36026" xr:uid="{AEAFB9E8-98E9-4D10-8AA1-6ED717C86336}"/>
    <cellStyle name="20% - Accent1 4 2 4 2 5 6" xfId="36027" xr:uid="{C9C84E07-85D3-4162-898C-65EE6F609514}"/>
    <cellStyle name="20% - Accent1 4 2 4 2 5 6 2" xfId="36028" xr:uid="{02B4629D-6544-41AA-B2C6-5CF94FC3FE58}"/>
    <cellStyle name="20% - Accent1 4 2 4 2 5 6 2 2" xfId="36029" xr:uid="{04857360-5A16-4CDA-8E88-6911110C35A3}"/>
    <cellStyle name="20% - Accent1 4 2 4 2 5 6 2 2 2" xfId="36030" xr:uid="{C3934306-901D-4961-86A8-B696DC3DEEEC}"/>
    <cellStyle name="20% - Accent1 4 2 4 2 5 6 2 3" xfId="36031" xr:uid="{EBBF1409-0DC1-4A67-BF9F-1865647CAA07}"/>
    <cellStyle name="20% - Accent1 4 2 4 2 5 6 3" xfId="36032" xr:uid="{1E005242-0DD7-4617-BA82-4DBBC20500C0}"/>
    <cellStyle name="20% - Accent1 4 2 4 2 5 6 3 2" xfId="36033" xr:uid="{481949AE-040A-4656-A7BA-9F3B2AEDE23C}"/>
    <cellStyle name="20% - Accent1 4 2 4 2 5 6 4" xfId="36034" xr:uid="{B8B3B3E0-B8E6-490C-B0AD-7533B22DC4E7}"/>
    <cellStyle name="20% - Accent1 4 2 4 2 5 7" xfId="36035" xr:uid="{8708C5FA-7767-41F7-A6A5-36F1AD878A3E}"/>
    <cellStyle name="20% - Accent1 4 2 4 2 5 7 2" xfId="36036" xr:uid="{5D33605B-C572-4D7B-BC02-1BD5759A7F2C}"/>
    <cellStyle name="20% - Accent1 4 2 4 2 5 7 2 2" xfId="36037" xr:uid="{904CB5FC-BF30-44F2-B584-1D6FBBF6833B}"/>
    <cellStyle name="20% - Accent1 4 2 4 2 5 7 3" xfId="36038" xr:uid="{02DE3CBD-B91F-4C97-BA43-1ACA2D72DEDA}"/>
    <cellStyle name="20% - Accent1 4 2 4 2 5 8" xfId="36039" xr:uid="{53C012DD-FA76-48EA-96EB-D0B36BBA1D92}"/>
    <cellStyle name="20% - Accent1 4 2 4 2 5 8 2" xfId="36040" xr:uid="{62040A30-B9B3-47B2-A508-F40553D25D11}"/>
    <cellStyle name="20% - Accent1 4 2 4 2 5 8 2 2" xfId="36041" xr:uid="{A48E532D-1172-4953-928C-FC1BCCBDF41D}"/>
    <cellStyle name="20% - Accent1 4 2 4 2 5 8 3" xfId="36042" xr:uid="{DDC68CEC-4DC9-451A-856C-79BDD1D3AF97}"/>
    <cellStyle name="20% - Accent1 4 2 4 2 5 9" xfId="36043" xr:uid="{0D41C984-6709-418C-8F41-6FDAAD0C0275}"/>
    <cellStyle name="20% - Accent1 4 2 4 2 5 9 2" xfId="36044" xr:uid="{0E285F40-4135-4B54-A1C1-D2C8C498C4C3}"/>
    <cellStyle name="20% - Accent1 4 2 4 2 6" xfId="36045" xr:uid="{1708DB02-54E8-4B10-A91D-520D88789F98}"/>
    <cellStyle name="20% - Accent1 4 2 4 2 6 2" xfId="36046" xr:uid="{1F7AE5CD-4B8F-495B-ACC6-0D6DD8CB5C33}"/>
    <cellStyle name="20% - Accent1 4 2 4 2 6 2 2" xfId="36047" xr:uid="{B1239072-DDFB-42AE-968C-73B42DB3D285}"/>
    <cellStyle name="20% - Accent1 4 2 4 2 6 2 2 2" xfId="36048" xr:uid="{D0085083-9B95-40A7-A49C-AC958C54FFFA}"/>
    <cellStyle name="20% - Accent1 4 2 4 2 6 2 2 2 2" xfId="36049" xr:uid="{4BC4CA64-D089-4D11-8F11-A2855E083290}"/>
    <cellStyle name="20% - Accent1 4 2 4 2 6 2 2 3" xfId="36050" xr:uid="{83E5676F-3566-44BE-A51B-15C23B0E0834}"/>
    <cellStyle name="20% - Accent1 4 2 4 2 6 2 3" xfId="36051" xr:uid="{3021CCC9-93DB-4E61-8E3E-41A16593442D}"/>
    <cellStyle name="20% - Accent1 4 2 4 2 6 2 3 2" xfId="36052" xr:uid="{33263F41-ED86-4246-AA88-DF66ED146301}"/>
    <cellStyle name="20% - Accent1 4 2 4 2 6 2 4" xfId="36053" xr:uid="{C0266D5F-CE49-4AAA-9B26-DA7F25025760}"/>
    <cellStyle name="20% - Accent1 4 2 4 2 6 3" xfId="36054" xr:uid="{F9BAE1B4-7B62-4D3A-9960-E0EC93D3E669}"/>
    <cellStyle name="20% - Accent1 4 2 4 2 6 3 2" xfId="36055" xr:uid="{0E14CE56-CECB-43D6-A3D4-0D1841E193E1}"/>
    <cellStyle name="20% - Accent1 4 2 4 2 6 3 2 2" xfId="36056" xr:uid="{A72DB361-B34B-4E4D-9D1E-9EED21624158}"/>
    <cellStyle name="20% - Accent1 4 2 4 2 6 3 2 2 2" xfId="36057" xr:uid="{3B01613A-6004-4792-B1C6-39253FB082EC}"/>
    <cellStyle name="20% - Accent1 4 2 4 2 6 3 2 3" xfId="36058" xr:uid="{1CD404A9-23E9-4ED5-9881-8FAF2D509744}"/>
    <cellStyle name="20% - Accent1 4 2 4 2 6 3 3" xfId="36059" xr:uid="{50149933-65D6-4518-A501-8223949D2F58}"/>
    <cellStyle name="20% - Accent1 4 2 4 2 6 3 3 2" xfId="36060" xr:uid="{B3758278-AC46-4A63-B8A6-7063B0C80603}"/>
    <cellStyle name="20% - Accent1 4 2 4 2 6 3 4" xfId="36061" xr:uid="{AB0EF0B3-CD38-4D75-981B-ABDD2E2CB03D}"/>
    <cellStyle name="20% - Accent1 4 2 4 2 6 4" xfId="36062" xr:uid="{279ECAE0-F99C-4C4B-90A2-7CF621A15127}"/>
    <cellStyle name="20% - Accent1 4 2 4 2 6 4 2" xfId="36063" xr:uid="{DA2D695D-6E40-4FDB-9468-D24ACFDCCB4E}"/>
    <cellStyle name="20% - Accent1 4 2 4 2 6 4 2 2" xfId="36064" xr:uid="{E4360EA0-1CEC-4E49-842A-CE634542727A}"/>
    <cellStyle name="20% - Accent1 4 2 4 2 6 4 2 2 2" xfId="36065" xr:uid="{B1C11DA6-B65B-4EB9-AA66-252AB3759F83}"/>
    <cellStyle name="20% - Accent1 4 2 4 2 6 4 2 3" xfId="36066" xr:uid="{47706AA3-DFE2-49AB-9560-A99BABAA8598}"/>
    <cellStyle name="20% - Accent1 4 2 4 2 6 4 3" xfId="36067" xr:uid="{6827106E-8A3E-46D8-8D3E-9DB7FCB0D202}"/>
    <cellStyle name="20% - Accent1 4 2 4 2 6 4 3 2" xfId="36068" xr:uid="{40B28A94-D0E7-4E8C-802C-35B5D146D82D}"/>
    <cellStyle name="20% - Accent1 4 2 4 2 6 4 4" xfId="36069" xr:uid="{95DE4D7F-CF74-43B0-919E-84D6268A0D21}"/>
    <cellStyle name="20% - Accent1 4 2 4 2 6 5" xfId="36070" xr:uid="{576108E5-7E21-4AC3-B68E-0CAD56FC548D}"/>
    <cellStyle name="20% - Accent1 4 2 4 2 6 5 2" xfId="36071" xr:uid="{D3D05319-96AE-4FA7-874E-091D2DCE5ECC}"/>
    <cellStyle name="20% - Accent1 4 2 4 2 6 5 2 2" xfId="36072" xr:uid="{4E73E288-E370-4A7A-ADB1-93F9C94E038D}"/>
    <cellStyle name="20% - Accent1 4 2 4 2 6 5 3" xfId="36073" xr:uid="{81AE14C1-A79C-4B97-AE35-86D34708B78A}"/>
    <cellStyle name="20% - Accent1 4 2 4 2 6 6" xfId="36074" xr:uid="{2B5B5DF8-DAB3-4188-A076-A91F9D402FBE}"/>
    <cellStyle name="20% - Accent1 4 2 4 2 6 6 2" xfId="36075" xr:uid="{CBA92E0D-46BB-42A7-9377-F5118D88602C}"/>
    <cellStyle name="20% - Accent1 4 2 4 2 6 6 2 2" xfId="36076" xr:uid="{825C99C5-4063-4601-80C7-6DCF77A2BD12}"/>
    <cellStyle name="20% - Accent1 4 2 4 2 6 6 3" xfId="36077" xr:uid="{2248C5CC-D163-445A-8B92-6ECBB90EB3F3}"/>
    <cellStyle name="20% - Accent1 4 2 4 2 6 7" xfId="36078" xr:uid="{D41E87ED-D518-45B5-AF1A-7D13FC8876A6}"/>
    <cellStyle name="20% - Accent1 4 2 4 2 6 7 2" xfId="36079" xr:uid="{FA76769A-C92D-496C-9E87-8783ACC7648F}"/>
    <cellStyle name="20% - Accent1 4 2 4 2 6 8" xfId="36080" xr:uid="{9F063364-A09E-41A7-8B43-5F5F7089B0BA}"/>
    <cellStyle name="20% - Accent1 4 2 4 2 6 8 2" xfId="36081" xr:uid="{68707D32-D0F2-49E3-B5DD-49B0D5941D02}"/>
    <cellStyle name="20% - Accent1 4 2 4 2 6 9" xfId="36082" xr:uid="{4044BC17-888C-4D24-A199-85E920B7A5AB}"/>
    <cellStyle name="20% - Accent1 4 2 4 2 7" xfId="36083" xr:uid="{765BC653-2C0C-4CA0-8C2F-1FCC8B362EFB}"/>
    <cellStyle name="20% - Accent1 4 2 4 2 7 2" xfId="36084" xr:uid="{858838A8-1871-43EA-9698-02DD238D112D}"/>
    <cellStyle name="20% - Accent1 4 2 4 2 7 2 2" xfId="36085" xr:uid="{E8EB9FAF-5886-4C8C-B19B-205F624DA34C}"/>
    <cellStyle name="20% - Accent1 4 2 4 2 7 2 2 2" xfId="36086" xr:uid="{DBF9DACC-74BF-4447-9BBD-3D0346658879}"/>
    <cellStyle name="20% - Accent1 4 2 4 2 7 2 2 2 2" xfId="36087" xr:uid="{80285407-64BF-462B-8602-4CFF2225822E}"/>
    <cellStyle name="20% - Accent1 4 2 4 2 7 2 2 3" xfId="36088" xr:uid="{02E9B9AF-B47D-4133-8875-1F30DCD812BA}"/>
    <cellStyle name="20% - Accent1 4 2 4 2 7 2 3" xfId="36089" xr:uid="{8CB4B4DA-4A47-4E7A-AAC6-DB2CE1146C48}"/>
    <cellStyle name="20% - Accent1 4 2 4 2 7 2 3 2" xfId="36090" xr:uid="{9B0D6B7F-185E-4503-A051-28071CBA9B06}"/>
    <cellStyle name="20% - Accent1 4 2 4 2 7 2 4" xfId="36091" xr:uid="{360E1ADA-51F8-4EEA-AC95-AE6D485247EC}"/>
    <cellStyle name="20% - Accent1 4 2 4 2 7 3" xfId="36092" xr:uid="{8A13E052-8F58-451A-B74D-5700C8462508}"/>
    <cellStyle name="20% - Accent1 4 2 4 2 7 3 2" xfId="36093" xr:uid="{1147CCC4-FF4D-4EF5-A3A3-C83937982290}"/>
    <cellStyle name="20% - Accent1 4 2 4 2 7 3 2 2" xfId="36094" xr:uid="{0A595946-F3CA-443F-97DF-76A37D78F57E}"/>
    <cellStyle name="20% - Accent1 4 2 4 2 7 3 2 2 2" xfId="36095" xr:uid="{872485E5-1F23-4A46-9228-1F624DFF211D}"/>
    <cellStyle name="20% - Accent1 4 2 4 2 7 3 2 3" xfId="36096" xr:uid="{5C61ACC1-D8B5-4AF0-91F5-8B4739DF6CF2}"/>
    <cellStyle name="20% - Accent1 4 2 4 2 7 3 3" xfId="36097" xr:uid="{5A44D5E8-A086-4D7A-8120-689978CB5257}"/>
    <cellStyle name="20% - Accent1 4 2 4 2 7 3 3 2" xfId="36098" xr:uid="{63E1EE61-9DBA-4485-BD4E-BFC662CE6065}"/>
    <cellStyle name="20% - Accent1 4 2 4 2 7 3 4" xfId="36099" xr:uid="{D7CFF6AA-9D65-40AB-AF46-EF3E34758DB1}"/>
    <cellStyle name="20% - Accent1 4 2 4 2 7 4" xfId="36100" xr:uid="{B802E64C-C65C-483F-81CD-C8E9DCE17DF4}"/>
    <cellStyle name="20% - Accent1 4 2 4 2 7 4 2" xfId="36101" xr:uid="{A9C71067-E9D8-433F-BBFB-E1E89D98FCC8}"/>
    <cellStyle name="20% - Accent1 4 2 4 2 7 4 2 2" xfId="36102" xr:uid="{1EC6C83C-8078-4895-A981-A46B360787E3}"/>
    <cellStyle name="20% - Accent1 4 2 4 2 7 4 2 2 2" xfId="36103" xr:uid="{E748F948-EB79-47BD-AEB9-BAC87070210D}"/>
    <cellStyle name="20% - Accent1 4 2 4 2 7 4 2 3" xfId="36104" xr:uid="{C48860BB-AFED-4AA7-AB6A-2AA3417AD618}"/>
    <cellStyle name="20% - Accent1 4 2 4 2 7 4 3" xfId="36105" xr:uid="{560FF344-FED5-4244-924C-CD66B1459303}"/>
    <cellStyle name="20% - Accent1 4 2 4 2 7 4 3 2" xfId="36106" xr:uid="{7AC63AA0-58A6-4539-8F36-C3ADFCAA515C}"/>
    <cellStyle name="20% - Accent1 4 2 4 2 7 4 4" xfId="36107" xr:uid="{45DDE79D-882B-4EA5-9E67-C919A8D997E4}"/>
    <cellStyle name="20% - Accent1 4 2 4 2 7 5" xfId="36108" xr:uid="{7FF7F205-81FA-4886-8375-79772AEFB4D2}"/>
    <cellStyle name="20% - Accent1 4 2 4 2 7 5 2" xfId="36109" xr:uid="{2B9D34F7-3A50-4050-9FB8-5E9071C2F328}"/>
    <cellStyle name="20% - Accent1 4 2 4 2 7 5 2 2" xfId="36110" xr:uid="{F3803210-C646-46E9-B864-FBEC5223239C}"/>
    <cellStyle name="20% - Accent1 4 2 4 2 7 5 3" xfId="36111" xr:uid="{0F390E6E-F124-4942-8082-7DA2CCD8F68D}"/>
    <cellStyle name="20% - Accent1 4 2 4 2 7 6" xfId="36112" xr:uid="{D79C5784-9984-438B-893F-4808FE4B5FF1}"/>
    <cellStyle name="20% - Accent1 4 2 4 2 7 6 2" xfId="36113" xr:uid="{84C4590C-215A-4934-B28E-331D9CB01FC9}"/>
    <cellStyle name="20% - Accent1 4 2 4 2 7 6 2 2" xfId="36114" xr:uid="{F242FF58-E620-42CD-B789-419840B99C2E}"/>
    <cellStyle name="20% - Accent1 4 2 4 2 7 6 3" xfId="36115" xr:uid="{B28B6C4F-5EB7-4C29-BA18-CB363B4DDA2C}"/>
    <cellStyle name="20% - Accent1 4 2 4 2 7 7" xfId="36116" xr:uid="{E155AC4F-232C-4B0D-B0EE-140215A16E36}"/>
    <cellStyle name="20% - Accent1 4 2 4 2 7 7 2" xfId="36117" xr:uid="{A09C787F-A445-487C-AF9E-1F25B28C8466}"/>
    <cellStyle name="20% - Accent1 4 2 4 2 7 8" xfId="36118" xr:uid="{504BCA49-BB70-41FE-9A85-0CC236FF152E}"/>
    <cellStyle name="20% - Accent1 4 2 4 2 7 8 2" xfId="36119" xr:uid="{5497AC14-D014-48D1-99FD-C16AD6A2E884}"/>
    <cellStyle name="20% - Accent1 4 2 4 2 7 9" xfId="36120" xr:uid="{CE45044A-FF4D-4826-8568-79B6F6BB912A}"/>
    <cellStyle name="20% - Accent1 4 2 4 2 8" xfId="36121" xr:uid="{43B03B16-8048-4798-B5CD-079D5FAFC337}"/>
    <cellStyle name="20% - Accent1 4 2 4 2 8 2" xfId="36122" xr:uid="{D4F05824-C194-4D89-89DA-82787E5220C8}"/>
    <cellStyle name="20% - Accent1 4 2 4 2 8 2 2" xfId="36123" xr:uid="{537248DF-7C91-48E1-B5D0-10C58F88C44E}"/>
    <cellStyle name="20% - Accent1 4 2 4 2 8 2 2 2" xfId="36124" xr:uid="{A6825B10-199E-4755-9C5B-C158295514C1}"/>
    <cellStyle name="20% - Accent1 4 2 4 2 8 2 3" xfId="36125" xr:uid="{E5606287-A4F9-4A94-9819-EE86CD5608A9}"/>
    <cellStyle name="20% - Accent1 4 2 4 2 8 3" xfId="36126" xr:uid="{41F012F7-B50D-40E7-BFA5-0B7B87154C3A}"/>
    <cellStyle name="20% - Accent1 4 2 4 2 8 3 2" xfId="36127" xr:uid="{8E411DDF-B640-431D-84B3-525A2440381B}"/>
    <cellStyle name="20% - Accent1 4 2 4 2 8 4" xfId="36128" xr:uid="{D67013C1-0687-4ADD-83C1-7D52CEBDA47A}"/>
    <cellStyle name="20% - Accent1 4 2 4 2 9" xfId="36129" xr:uid="{ECA0CE18-4E1F-423C-9BEC-109651CE09F2}"/>
    <cellStyle name="20% - Accent1 4 2 4 2 9 2" xfId="36130" xr:uid="{D94F5444-77B0-4A1F-84B2-232457D1FDB2}"/>
    <cellStyle name="20% - Accent1 4 2 4 2 9 2 2" xfId="36131" xr:uid="{3C2E306F-72F9-49CD-935A-CEE47F949C1C}"/>
    <cellStyle name="20% - Accent1 4 2 4 2 9 2 2 2" xfId="36132" xr:uid="{9F920E77-E9C4-4BC6-9267-FC06F770960C}"/>
    <cellStyle name="20% - Accent1 4 2 4 2 9 2 3" xfId="36133" xr:uid="{36882F5C-E847-4AF2-AFC4-B2ECA59A84D1}"/>
    <cellStyle name="20% - Accent1 4 2 4 2 9 3" xfId="36134" xr:uid="{2217A79D-3292-4FFF-8CEB-AA2690DC04FB}"/>
    <cellStyle name="20% - Accent1 4 2 4 2 9 3 2" xfId="36135" xr:uid="{C04FD50E-DC33-415D-BC3A-6F44ACAC340A}"/>
    <cellStyle name="20% - Accent1 4 2 4 2 9 4" xfId="36136" xr:uid="{01CC589D-DE1A-4DF7-B00F-03F7DBA9D1F0}"/>
    <cellStyle name="20% - Accent1 4 2 4 3" xfId="36137" xr:uid="{8A7A6670-61C6-4E92-8FCB-4C06FA621B76}"/>
    <cellStyle name="20% - Accent1 4 2 4 3 10" xfId="36138" xr:uid="{FBED0687-76FD-4797-9133-CB4931553BE9}"/>
    <cellStyle name="20% - Accent1 4 2 4 3 10 2" xfId="36139" xr:uid="{4D3FFBA2-8867-48C2-B1BE-1D1B4DE5A237}"/>
    <cellStyle name="20% - Accent1 4 2 4 3 10 2 2" xfId="36140" xr:uid="{2FEE7083-50D5-4F47-BF29-673DB38DB48A}"/>
    <cellStyle name="20% - Accent1 4 2 4 3 10 3" xfId="36141" xr:uid="{4BCF8FCD-9EA2-47D9-8FAC-46481D19C432}"/>
    <cellStyle name="20% - Accent1 4 2 4 3 11" xfId="36142" xr:uid="{604AD4CF-0355-42FA-9C4B-B9006AEC5E12}"/>
    <cellStyle name="20% - Accent1 4 2 4 3 11 2" xfId="36143" xr:uid="{310171EB-4055-45A1-96B7-F521FCC48CC1}"/>
    <cellStyle name="20% - Accent1 4 2 4 3 11 2 2" xfId="36144" xr:uid="{37C96763-997A-4663-B7E7-0D67B3C8AAA3}"/>
    <cellStyle name="20% - Accent1 4 2 4 3 11 3" xfId="36145" xr:uid="{C8CE4D4A-3332-47A2-85B1-8BDE662F1D90}"/>
    <cellStyle name="20% - Accent1 4 2 4 3 12" xfId="36146" xr:uid="{5B066703-2395-46E0-BD03-1194B223DCB2}"/>
    <cellStyle name="20% - Accent1 4 2 4 3 12 2" xfId="36147" xr:uid="{A53279ED-5180-4F5C-8185-02956B462A98}"/>
    <cellStyle name="20% - Accent1 4 2 4 3 13" xfId="36148" xr:uid="{C5DA76F6-7DAA-4B47-8B0D-DC14B586DAF0}"/>
    <cellStyle name="20% - Accent1 4 2 4 3 13 2" xfId="36149" xr:uid="{2A2A19CD-21B0-4E80-8459-A7E95A1DFAAD}"/>
    <cellStyle name="20% - Accent1 4 2 4 3 14" xfId="36150" xr:uid="{962E552C-075A-4FFA-AF2E-AA006DF35903}"/>
    <cellStyle name="20% - Accent1 4 2 4 3 2" xfId="36151" xr:uid="{FBADF34C-31EE-4A7D-94C4-93AD55D6CF6B}"/>
    <cellStyle name="20% - Accent1 4 2 4 3 2 10" xfId="36152" xr:uid="{8F866858-E5C8-4A5B-B759-424BA9E42F5F}"/>
    <cellStyle name="20% - Accent1 4 2 4 3 2 10 2" xfId="36153" xr:uid="{764071FC-588F-4FCC-9AD3-3E0CFC8F2AB6}"/>
    <cellStyle name="20% - Accent1 4 2 4 3 2 11" xfId="36154" xr:uid="{856BE864-2D46-4B41-BACE-D9D69D661CFC}"/>
    <cellStyle name="20% - Accent1 4 2 4 3 2 2" xfId="36155" xr:uid="{861878E0-4FE3-4C83-994F-4CC1FB59488C}"/>
    <cellStyle name="20% - Accent1 4 2 4 3 2 2 2" xfId="36156" xr:uid="{827297FE-7573-47DE-AEDD-186B5CB9DA1D}"/>
    <cellStyle name="20% - Accent1 4 2 4 3 2 2 2 2" xfId="36157" xr:uid="{0FEECCC5-0F49-424A-B1B9-D239DDC39D69}"/>
    <cellStyle name="20% - Accent1 4 2 4 3 2 2 2 2 2" xfId="36158" xr:uid="{916D7E22-5131-4088-ABA5-6E430B69BB39}"/>
    <cellStyle name="20% - Accent1 4 2 4 3 2 2 2 2 2 2" xfId="36159" xr:uid="{35EC0D83-2320-4FBA-8C72-318AF4DB4AAD}"/>
    <cellStyle name="20% - Accent1 4 2 4 3 2 2 2 2 3" xfId="36160" xr:uid="{BAA95CDE-63ED-4ABD-9582-E8020B70ADDF}"/>
    <cellStyle name="20% - Accent1 4 2 4 3 2 2 2 3" xfId="36161" xr:uid="{AB44ABF5-120E-48B9-B25A-071811887683}"/>
    <cellStyle name="20% - Accent1 4 2 4 3 2 2 2 3 2" xfId="36162" xr:uid="{69E969D5-372F-4059-9B55-7E419029940B}"/>
    <cellStyle name="20% - Accent1 4 2 4 3 2 2 2 4" xfId="36163" xr:uid="{DC75F90E-18F0-4E69-885C-E3D7FF881FD0}"/>
    <cellStyle name="20% - Accent1 4 2 4 3 2 2 3" xfId="36164" xr:uid="{00588C81-3B81-4F16-BCC4-F8442280F56D}"/>
    <cellStyle name="20% - Accent1 4 2 4 3 2 2 3 2" xfId="36165" xr:uid="{6DDF16CC-2638-47B5-BBA5-ADF7A304046F}"/>
    <cellStyle name="20% - Accent1 4 2 4 3 2 2 3 2 2" xfId="36166" xr:uid="{5106E07F-9E62-40AA-B349-C3B598D42B8C}"/>
    <cellStyle name="20% - Accent1 4 2 4 3 2 2 3 2 2 2" xfId="36167" xr:uid="{F46737A3-2806-4CF7-9057-9F4B7CD54476}"/>
    <cellStyle name="20% - Accent1 4 2 4 3 2 2 3 2 3" xfId="36168" xr:uid="{33CDC03E-E2EB-41A3-9002-AF73269FCB92}"/>
    <cellStyle name="20% - Accent1 4 2 4 3 2 2 3 3" xfId="36169" xr:uid="{8EF4E822-3919-4943-A439-BCAC5DFD55D8}"/>
    <cellStyle name="20% - Accent1 4 2 4 3 2 2 3 3 2" xfId="36170" xr:uid="{8EFDBA80-DA41-4E62-A818-A1BA7130BDBB}"/>
    <cellStyle name="20% - Accent1 4 2 4 3 2 2 3 4" xfId="36171" xr:uid="{75F01C5F-AB4F-4B87-BA7D-A1B57FA93B6F}"/>
    <cellStyle name="20% - Accent1 4 2 4 3 2 2 4" xfId="36172" xr:uid="{8964179C-5353-4B8A-84D8-FA63E6D5204A}"/>
    <cellStyle name="20% - Accent1 4 2 4 3 2 2 4 2" xfId="36173" xr:uid="{7BF16594-DA7E-4151-B9C9-F9FEA4A3766A}"/>
    <cellStyle name="20% - Accent1 4 2 4 3 2 2 4 2 2" xfId="36174" xr:uid="{04164EA0-F781-45B6-A19E-CD9CBDCBB94D}"/>
    <cellStyle name="20% - Accent1 4 2 4 3 2 2 4 2 2 2" xfId="36175" xr:uid="{157F1F71-2701-47B0-ADDC-DEF59303B29C}"/>
    <cellStyle name="20% - Accent1 4 2 4 3 2 2 4 2 3" xfId="36176" xr:uid="{2CE98C15-8807-4440-AFB6-345700C51026}"/>
    <cellStyle name="20% - Accent1 4 2 4 3 2 2 4 3" xfId="36177" xr:uid="{672F22C4-7FB2-4C26-A482-21ABD78777B2}"/>
    <cellStyle name="20% - Accent1 4 2 4 3 2 2 4 3 2" xfId="36178" xr:uid="{50E3644C-246A-444C-A96C-4C90119206E3}"/>
    <cellStyle name="20% - Accent1 4 2 4 3 2 2 4 4" xfId="36179" xr:uid="{0C9C87CF-217B-4E01-AF02-6D57C9E335AF}"/>
    <cellStyle name="20% - Accent1 4 2 4 3 2 2 5" xfId="36180" xr:uid="{659C30FC-AA39-4FF1-B849-2D6A4AB0AA92}"/>
    <cellStyle name="20% - Accent1 4 2 4 3 2 2 5 2" xfId="36181" xr:uid="{60B4B251-79C4-4714-86A4-890CE1E03BCC}"/>
    <cellStyle name="20% - Accent1 4 2 4 3 2 2 5 2 2" xfId="36182" xr:uid="{D2F11C05-B362-4170-BE48-AB9A2C381A81}"/>
    <cellStyle name="20% - Accent1 4 2 4 3 2 2 5 3" xfId="36183" xr:uid="{C16A95C9-F728-4CDD-A009-26154CF22265}"/>
    <cellStyle name="20% - Accent1 4 2 4 3 2 2 6" xfId="36184" xr:uid="{924A58AB-4F96-4D38-A013-A84539ABFF2D}"/>
    <cellStyle name="20% - Accent1 4 2 4 3 2 2 6 2" xfId="36185" xr:uid="{8D02A803-2610-4902-A592-B9C47A499BD9}"/>
    <cellStyle name="20% - Accent1 4 2 4 3 2 2 6 2 2" xfId="36186" xr:uid="{495E8A86-805E-4DEF-A2A6-DDC9AB74CF73}"/>
    <cellStyle name="20% - Accent1 4 2 4 3 2 2 6 3" xfId="36187" xr:uid="{F6148F73-54C7-48B9-B5E0-E793D253A315}"/>
    <cellStyle name="20% - Accent1 4 2 4 3 2 2 7" xfId="36188" xr:uid="{69FA0045-7A57-4B49-A094-82A4FB9D7AE9}"/>
    <cellStyle name="20% - Accent1 4 2 4 3 2 2 7 2" xfId="36189" xr:uid="{39E7521C-9545-45A6-8D9A-40B7C2DE6D71}"/>
    <cellStyle name="20% - Accent1 4 2 4 3 2 2 8" xfId="36190" xr:uid="{CDDF1C37-DE63-4FA8-A74C-07B8868A80E8}"/>
    <cellStyle name="20% - Accent1 4 2 4 3 2 2 8 2" xfId="36191" xr:uid="{99BECBD1-0ADA-422C-8FFB-4C39070252B8}"/>
    <cellStyle name="20% - Accent1 4 2 4 3 2 2 9" xfId="36192" xr:uid="{225AB7C7-CFD8-41A9-A05F-EA2FAC44BEA8}"/>
    <cellStyle name="20% - Accent1 4 2 4 3 2 3" xfId="36193" xr:uid="{431A91C7-8A1C-40F0-8143-5E31CF4CD4E1}"/>
    <cellStyle name="20% - Accent1 4 2 4 3 2 3 2" xfId="36194" xr:uid="{931A5290-B50C-430C-A259-A10EB919F03E}"/>
    <cellStyle name="20% - Accent1 4 2 4 3 2 3 2 2" xfId="36195" xr:uid="{206B97DF-AAB6-4C50-922B-5733D1575925}"/>
    <cellStyle name="20% - Accent1 4 2 4 3 2 3 2 2 2" xfId="36196" xr:uid="{94BFA4DD-1437-4ABC-B28A-6CB81FF66DFD}"/>
    <cellStyle name="20% - Accent1 4 2 4 3 2 3 2 2 2 2" xfId="36197" xr:uid="{57B36F86-B66F-47CA-9EEA-5F6161BF85D5}"/>
    <cellStyle name="20% - Accent1 4 2 4 3 2 3 2 2 3" xfId="36198" xr:uid="{253BB344-2D35-497B-B9C4-7278CC0D826E}"/>
    <cellStyle name="20% - Accent1 4 2 4 3 2 3 2 3" xfId="36199" xr:uid="{56E5E7C5-04F7-4810-84A0-00556C0590E8}"/>
    <cellStyle name="20% - Accent1 4 2 4 3 2 3 2 3 2" xfId="36200" xr:uid="{1C0112C2-3443-477B-903C-97EDE2D15729}"/>
    <cellStyle name="20% - Accent1 4 2 4 3 2 3 2 4" xfId="36201" xr:uid="{CEE5B0D2-F913-44E6-9EB2-FA19EC138839}"/>
    <cellStyle name="20% - Accent1 4 2 4 3 2 3 3" xfId="36202" xr:uid="{BCBB3234-D9CF-4E4B-9EB2-972A6294BEDF}"/>
    <cellStyle name="20% - Accent1 4 2 4 3 2 3 3 2" xfId="36203" xr:uid="{19C8AEFE-75B9-4243-A269-E449A92F87D7}"/>
    <cellStyle name="20% - Accent1 4 2 4 3 2 3 3 2 2" xfId="36204" xr:uid="{0EDF18AE-5E57-4E6C-8D4C-D55E8184A00A}"/>
    <cellStyle name="20% - Accent1 4 2 4 3 2 3 3 2 2 2" xfId="36205" xr:uid="{36E1C506-D963-411A-8E68-F76D5AFA9971}"/>
    <cellStyle name="20% - Accent1 4 2 4 3 2 3 3 2 3" xfId="36206" xr:uid="{A7FECAC0-1B1E-4C7C-91D3-64B454E37BFC}"/>
    <cellStyle name="20% - Accent1 4 2 4 3 2 3 3 3" xfId="36207" xr:uid="{73CB9EF4-E297-4E75-BD11-878BE5F0ECB6}"/>
    <cellStyle name="20% - Accent1 4 2 4 3 2 3 3 3 2" xfId="36208" xr:uid="{DA3C0074-6C15-457B-A3D9-6D49CB96C379}"/>
    <cellStyle name="20% - Accent1 4 2 4 3 2 3 3 4" xfId="36209" xr:uid="{AD14F8E9-C6D0-433A-8FEE-A68734B0C063}"/>
    <cellStyle name="20% - Accent1 4 2 4 3 2 3 4" xfId="36210" xr:uid="{EA8D0349-060C-44B6-B4C8-12FC9FD3EA2E}"/>
    <cellStyle name="20% - Accent1 4 2 4 3 2 3 4 2" xfId="36211" xr:uid="{563E7D6C-253F-43D3-92D9-AC2F7225336D}"/>
    <cellStyle name="20% - Accent1 4 2 4 3 2 3 4 2 2" xfId="36212" xr:uid="{F2EF6192-5B85-4B57-A239-3BC36BC1A1E9}"/>
    <cellStyle name="20% - Accent1 4 2 4 3 2 3 4 2 2 2" xfId="36213" xr:uid="{9A200AB0-16A1-4555-9A95-0CA889964A3D}"/>
    <cellStyle name="20% - Accent1 4 2 4 3 2 3 4 2 3" xfId="36214" xr:uid="{090F83DF-D616-49B5-9023-A057ED4320B6}"/>
    <cellStyle name="20% - Accent1 4 2 4 3 2 3 4 3" xfId="36215" xr:uid="{28F5FA67-A7C5-463D-AECD-B62405129D83}"/>
    <cellStyle name="20% - Accent1 4 2 4 3 2 3 4 3 2" xfId="36216" xr:uid="{7503AE9C-4D4F-4086-B198-200E9670C50F}"/>
    <cellStyle name="20% - Accent1 4 2 4 3 2 3 4 4" xfId="36217" xr:uid="{0F183056-0749-490C-B429-7CB620BF2000}"/>
    <cellStyle name="20% - Accent1 4 2 4 3 2 3 5" xfId="36218" xr:uid="{B97C9F2A-EBC3-4839-BEF4-CBF4959D9375}"/>
    <cellStyle name="20% - Accent1 4 2 4 3 2 3 5 2" xfId="36219" xr:uid="{54385FD8-7237-4030-8CE5-BF9051238F3B}"/>
    <cellStyle name="20% - Accent1 4 2 4 3 2 3 5 2 2" xfId="36220" xr:uid="{EBC3992B-D27F-4850-A8DD-6AD9B98E7B28}"/>
    <cellStyle name="20% - Accent1 4 2 4 3 2 3 5 3" xfId="36221" xr:uid="{866F1F71-4C5A-47D4-B032-582279152110}"/>
    <cellStyle name="20% - Accent1 4 2 4 3 2 3 6" xfId="36222" xr:uid="{1478A144-693B-4AD9-8A6F-0655013A67E7}"/>
    <cellStyle name="20% - Accent1 4 2 4 3 2 3 6 2" xfId="36223" xr:uid="{C43AD93D-9D7F-478D-9192-CFA0CC2A50FB}"/>
    <cellStyle name="20% - Accent1 4 2 4 3 2 3 6 2 2" xfId="36224" xr:uid="{6CBE8B41-7518-4E4D-B371-1EAB58D536F0}"/>
    <cellStyle name="20% - Accent1 4 2 4 3 2 3 6 3" xfId="36225" xr:uid="{7FFB2F7A-E2E3-45E9-B059-28AF6DB7E122}"/>
    <cellStyle name="20% - Accent1 4 2 4 3 2 3 7" xfId="36226" xr:uid="{7978BF7A-4B93-4A43-B9D2-6DCED641B306}"/>
    <cellStyle name="20% - Accent1 4 2 4 3 2 3 7 2" xfId="36227" xr:uid="{CD754260-E067-483B-AB75-3127A8055B6D}"/>
    <cellStyle name="20% - Accent1 4 2 4 3 2 3 8" xfId="36228" xr:uid="{04CE214D-CCD2-4B47-951D-8AD52F3031C0}"/>
    <cellStyle name="20% - Accent1 4 2 4 3 2 3 8 2" xfId="36229" xr:uid="{8DD4FAFB-F8DC-4C5C-B7E5-42F5FFAC38E3}"/>
    <cellStyle name="20% - Accent1 4 2 4 3 2 3 9" xfId="36230" xr:uid="{A9702479-376E-4388-9D69-2A30E10305CC}"/>
    <cellStyle name="20% - Accent1 4 2 4 3 2 4" xfId="36231" xr:uid="{1AA32607-488E-4433-9BE0-19CAD2B90367}"/>
    <cellStyle name="20% - Accent1 4 2 4 3 2 4 2" xfId="36232" xr:uid="{F750652A-6E6B-4D63-8A71-44AAB8A92AEA}"/>
    <cellStyle name="20% - Accent1 4 2 4 3 2 4 2 2" xfId="36233" xr:uid="{BE76BB47-B319-4B08-97CB-E87D73C3AA91}"/>
    <cellStyle name="20% - Accent1 4 2 4 3 2 4 2 2 2" xfId="36234" xr:uid="{25058DCB-F951-4819-A040-3A24EE54DDDD}"/>
    <cellStyle name="20% - Accent1 4 2 4 3 2 4 2 3" xfId="36235" xr:uid="{74E4A4BF-5112-4AF3-B6DF-4EB6DE5EBD60}"/>
    <cellStyle name="20% - Accent1 4 2 4 3 2 4 3" xfId="36236" xr:uid="{E8C3A22F-E6B1-43D4-B16A-B98B2E1CC206}"/>
    <cellStyle name="20% - Accent1 4 2 4 3 2 4 3 2" xfId="36237" xr:uid="{46197E9B-F73B-4D79-8605-67FE4530C316}"/>
    <cellStyle name="20% - Accent1 4 2 4 3 2 4 4" xfId="36238" xr:uid="{F082DA4E-BAEE-42EF-A755-63F2743B262F}"/>
    <cellStyle name="20% - Accent1 4 2 4 3 2 5" xfId="36239" xr:uid="{4798817C-4BB6-48E6-A6AD-9AA574DD741D}"/>
    <cellStyle name="20% - Accent1 4 2 4 3 2 5 2" xfId="36240" xr:uid="{891C045A-4E6D-41E1-9D98-B9935F38747E}"/>
    <cellStyle name="20% - Accent1 4 2 4 3 2 5 2 2" xfId="36241" xr:uid="{021410C3-7BB7-49F3-89A6-939E6E2A679E}"/>
    <cellStyle name="20% - Accent1 4 2 4 3 2 5 2 2 2" xfId="36242" xr:uid="{80FE48CC-5426-4A0A-9146-6CC918F930F1}"/>
    <cellStyle name="20% - Accent1 4 2 4 3 2 5 2 3" xfId="36243" xr:uid="{0DDDDC67-45CA-4AFE-A020-11EDB33BCD24}"/>
    <cellStyle name="20% - Accent1 4 2 4 3 2 5 3" xfId="36244" xr:uid="{765D2851-2553-4B87-A6CD-D38B7824EDDF}"/>
    <cellStyle name="20% - Accent1 4 2 4 3 2 5 3 2" xfId="36245" xr:uid="{60A83C87-674D-4E54-ABE2-BABEB567EC0C}"/>
    <cellStyle name="20% - Accent1 4 2 4 3 2 5 4" xfId="36246" xr:uid="{FE832EF9-08C5-459F-BE4F-211A6B55E779}"/>
    <cellStyle name="20% - Accent1 4 2 4 3 2 6" xfId="36247" xr:uid="{B680ED7A-FA99-47C8-A238-AC49D5817B16}"/>
    <cellStyle name="20% - Accent1 4 2 4 3 2 6 2" xfId="36248" xr:uid="{676F67E7-68A6-4F6C-B89C-E06BA54C6833}"/>
    <cellStyle name="20% - Accent1 4 2 4 3 2 6 2 2" xfId="36249" xr:uid="{E0D763C6-A141-4181-BA64-304EBD7A12AB}"/>
    <cellStyle name="20% - Accent1 4 2 4 3 2 6 2 2 2" xfId="36250" xr:uid="{90159640-1E54-4C84-9057-BAD77020E38B}"/>
    <cellStyle name="20% - Accent1 4 2 4 3 2 6 2 3" xfId="36251" xr:uid="{8D6BF3DD-7D37-49C9-ADEB-973FC7470D0D}"/>
    <cellStyle name="20% - Accent1 4 2 4 3 2 6 3" xfId="36252" xr:uid="{370FF6F9-D76B-44E2-9870-CB270A03A36D}"/>
    <cellStyle name="20% - Accent1 4 2 4 3 2 6 3 2" xfId="36253" xr:uid="{DA89A73B-F583-4D84-900E-72BA23E832DE}"/>
    <cellStyle name="20% - Accent1 4 2 4 3 2 6 4" xfId="36254" xr:uid="{C5236690-0806-4888-87BE-F9B8FADF50D7}"/>
    <cellStyle name="20% - Accent1 4 2 4 3 2 7" xfId="36255" xr:uid="{45C1A8D5-B798-403B-8A89-4BB7DD7AD636}"/>
    <cellStyle name="20% - Accent1 4 2 4 3 2 7 2" xfId="36256" xr:uid="{B44E4E33-0EF5-4A59-B8C6-A44AEAA32033}"/>
    <cellStyle name="20% - Accent1 4 2 4 3 2 7 2 2" xfId="36257" xr:uid="{1FBF289E-8AFE-4F8D-B6FC-7391E967E364}"/>
    <cellStyle name="20% - Accent1 4 2 4 3 2 7 3" xfId="36258" xr:uid="{1A51530A-B013-4EC7-9C2B-A48F15A29CEB}"/>
    <cellStyle name="20% - Accent1 4 2 4 3 2 8" xfId="36259" xr:uid="{FD787715-5BC2-410E-A0B2-5525949A394C}"/>
    <cellStyle name="20% - Accent1 4 2 4 3 2 8 2" xfId="36260" xr:uid="{C0795DE4-9FF4-4032-9E0E-613EA0665FE2}"/>
    <cellStyle name="20% - Accent1 4 2 4 3 2 8 2 2" xfId="36261" xr:uid="{51D1ED9D-173C-4FDA-8A27-64CA3F966DE4}"/>
    <cellStyle name="20% - Accent1 4 2 4 3 2 8 3" xfId="36262" xr:uid="{1D87F9EC-BC3A-4C6A-B1B9-98ACE9F7BFDD}"/>
    <cellStyle name="20% - Accent1 4 2 4 3 2 9" xfId="36263" xr:uid="{100EBF7B-C580-4D30-ACAE-AA15486D5EFD}"/>
    <cellStyle name="20% - Accent1 4 2 4 3 2 9 2" xfId="36264" xr:uid="{F4A156EE-2515-47E6-8E44-07B46287B221}"/>
    <cellStyle name="20% - Accent1 4 2 4 3 3" xfId="36265" xr:uid="{5D8489D9-276C-4582-B475-9D7E93988626}"/>
    <cellStyle name="20% - Accent1 4 2 4 3 3 10" xfId="36266" xr:uid="{F15A8C48-3A20-4398-9F07-511B1778AD22}"/>
    <cellStyle name="20% - Accent1 4 2 4 3 3 10 2" xfId="36267" xr:uid="{274ED79D-2B3E-49E4-989D-0A85891D7E78}"/>
    <cellStyle name="20% - Accent1 4 2 4 3 3 11" xfId="36268" xr:uid="{25B17771-B808-4D01-8D43-B8C884E17E86}"/>
    <cellStyle name="20% - Accent1 4 2 4 3 3 2" xfId="36269" xr:uid="{984C5CD7-5C9C-4FBA-8A0A-4700705A03C9}"/>
    <cellStyle name="20% - Accent1 4 2 4 3 3 2 2" xfId="36270" xr:uid="{97BAD0F3-73F5-40D9-9F59-C7D85ED3F90B}"/>
    <cellStyle name="20% - Accent1 4 2 4 3 3 2 2 2" xfId="36271" xr:uid="{B4871A8B-B718-48DB-875F-1A218713D7BC}"/>
    <cellStyle name="20% - Accent1 4 2 4 3 3 2 2 2 2" xfId="36272" xr:uid="{7F3932E2-04D2-489F-8622-D9956AE714D7}"/>
    <cellStyle name="20% - Accent1 4 2 4 3 3 2 2 2 2 2" xfId="36273" xr:uid="{993EFC64-D31F-4D0A-A061-DCA42E6B9AF0}"/>
    <cellStyle name="20% - Accent1 4 2 4 3 3 2 2 2 3" xfId="36274" xr:uid="{12F56ED9-0DAD-4D7D-AE20-824B3735FC02}"/>
    <cellStyle name="20% - Accent1 4 2 4 3 3 2 2 3" xfId="36275" xr:uid="{1922BF18-866B-474C-8F35-71DA288E577F}"/>
    <cellStyle name="20% - Accent1 4 2 4 3 3 2 2 3 2" xfId="36276" xr:uid="{283DB7E8-C116-4D3B-B5BC-BE148F9D7A3D}"/>
    <cellStyle name="20% - Accent1 4 2 4 3 3 2 2 4" xfId="36277" xr:uid="{91EAFCC4-7A8B-4F3B-9FE7-C8CE8AE11562}"/>
    <cellStyle name="20% - Accent1 4 2 4 3 3 2 3" xfId="36278" xr:uid="{4C8510AE-6ADF-489D-8DC2-91B7A895D85A}"/>
    <cellStyle name="20% - Accent1 4 2 4 3 3 2 3 2" xfId="36279" xr:uid="{EDE28B5A-913E-4D7E-8171-B6CF8C737235}"/>
    <cellStyle name="20% - Accent1 4 2 4 3 3 2 3 2 2" xfId="36280" xr:uid="{1C2A3E05-9C22-43ED-A995-B1E6B2D78338}"/>
    <cellStyle name="20% - Accent1 4 2 4 3 3 2 3 2 2 2" xfId="36281" xr:uid="{3C214015-7C47-47B1-B23E-6D581C2045FA}"/>
    <cellStyle name="20% - Accent1 4 2 4 3 3 2 3 2 3" xfId="36282" xr:uid="{D8B133C2-B8E1-43FF-B98D-AABDEAF3BC13}"/>
    <cellStyle name="20% - Accent1 4 2 4 3 3 2 3 3" xfId="36283" xr:uid="{D47B2BD8-0DC2-46BB-A3E7-2444B3590597}"/>
    <cellStyle name="20% - Accent1 4 2 4 3 3 2 3 3 2" xfId="36284" xr:uid="{C2C8CC46-3FE1-425C-ABC7-C9E0E29F5080}"/>
    <cellStyle name="20% - Accent1 4 2 4 3 3 2 3 4" xfId="36285" xr:uid="{4FBCDCAF-3118-49AB-9EB0-40165FE8CF8B}"/>
    <cellStyle name="20% - Accent1 4 2 4 3 3 2 4" xfId="36286" xr:uid="{AED2562B-098D-4548-9BAC-EF0D967F9B88}"/>
    <cellStyle name="20% - Accent1 4 2 4 3 3 2 4 2" xfId="36287" xr:uid="{08983BE4-3DFA-4CA8-9441-5DA0FB0632B8}"/>
    <cellStyle name="20% - Accent1 4 2 4 3 3 2 4 2 2" xfId="36288" xr:uid="{22584C88-F2CD-47A7-9F17-128765597C09}"/>
    <cellStyle name="20% - Accent1 4 2 4 3 3 2 4 2 2 2" xfId="36289" xr:uid="{9E51110C-0DB5-4EF0-9772-EBA5D25967DE}"/>
    <cellStyle name="20% - Accent1 4 2 4 3 3 2 4 2 3" xfId="36290" xr:uid="{FBC59DC2-7EBD-4750-BE99-9A3DD64459A6}"/>
    <cellStyle name="20% - Accent1 4 2 4 3 3 2 4 3" xfId="36291" xr:uid="{1853E7BF-16F7-4053-AD75-04D53881CE21}"/>
    <cellStyle name="20% - Accent1 4 2 4 3 3 2 4 3 2" xfId="36292" xr:uid="{03FB68C5-294F-4A67-A71C-5E92E098351E}"/>
    <cellStyle name="20% - Accent1 4 2 4 3 3 2 4 4" xfId="36293" xr:uid="{F618E335-5109-491B-B68E-8A7343C3AE98}"/>
    <cellStyle name="20% - Accent1 4 2 4 3 3 2 5" xfId="36294" xr:uid="{5C1235E4-46F5-4360-95A9-C510ABEC1954}"/>
    <cellStyle name="20% - Accent1 4 2 4 3 3 2 5 2" xfId="36295" xr:uid="{10A6E428-659E-4EEC-831C-DC75649DB150}"/>
    <cellStyle name="20% - Accent1 4 2 4 3 3 2 5 2 2" xfId="36296" xr:uid="{426A07E2-1BD4-4B76-B0ED-12847CEC6834}"/>
    <cellStyle name="20% - Accent1 4 2 4 3 3 2 5 3" xfId="36297" xr:uid="{78CDF366-08C6-4622-8298-EBB8ADB04F44}"/>
    <cellStyle name="20% - Accent1 4 2 4 3 3 2 6" xfId="36298" xr:uid="{5B3A9EFA-5601-4F2C-832A-6EFB394B5442}"/>
    <cellStyle name="20% - Accent1 4 2 4 3 3 2 6 2" xfId="36299" xr:uid="{E5F0E4E9-36F3-4EE2-A282-0A8243A998E9}"/>
    <cellStyle name="20% - Accent1 4 2 4 3 3 2 6 2 2" xfId="36300" xr:uid="{6E5B7A32-1653-41B5-99B1-5ABC430AFEC7}"/>
    <cellStyle name="20% - Accent1 4 2 4 3 3 2 6 3" xfId="36301" xr:uid="{C9CF8288-34B9-4081-959E-905B6D047003}"/>
    <cellStyle name="20% - Accent1 4 2 4 3 3 2 7" xfId="36302" xr:uid="{D1C01E89-B88E-4B2B-A1D3-3D424C088A5A}"/>
    <cellStyle name="20% - Accent1 4 2 4 3 3 2 7 2" xfId="36303" xr:uid="{0B67FAEF-8C81-4829-8ADA-C5780C86C9FD}"/>
    <cellStyle name="20% - Accent1 4 2 4 3 3 2 8" xfId="36304" xr:uid="{DA7B4177-2606-42AB-9C8A-5B34BB4E3A28}"/>
    <cellStyle name="20% - Accent1 4 2 4 3 3 2 8 2" xfId="36305" xr:uid="{6320E5EE-7FBB-43C4-B935-2D63141D8971}"/>
    <cellStyle name="20% - Accent1 4 2 4 3 3 2 9" xfId="36306" xr:uid="{2C9BBC65-99D3-40A0-909D-8ED53B468E6A}"/>
    <cellStyle name="20% - Accent1 4 2 4 3 3 3" xfId="36307" xr:uid="{0B246330-A63E-441B-8144-F8DDA403B059}"/>
    <cellStyle name="20% - Accent1 4 2 4 3 3 3 2" xfId="36308" xr:uid="{74E01333-7CDC-4711-AC12-A9E62A4E48FF}"/>
    <cellStyle name="20% - Accent1 4 2 4 3 3 3 2 2" xfId="36309" xr:uid="{99C3463B-5E5F-4C40-89B3-3FB1E65F8063}"/>
    <cellStyle name="20% - Accent1 4 2 4 3 3 3 2 2 2" xfId="36310" xr:uid="{57465256-0585-42D6-9CAD-B906D3A3B717}"/>
    <cellStyle name="20% - Accent1 4 2 4 3 3 3 2 2 2 2" xfId="36311" xr:uid="{1FFE3D5F-1104-4ED8-9435-202C62DBB164}"/>
    <cellStyle name="20% - Accent1 4 2 4 3 3 3 2 2 3" xfId="36312" xr:uid="{D8C409C9-A497-44C5-8AB6-F4B47A1390A9}"/>
    <cellStyle name="20% - Accent1 4 2 4 3 3 3 2 3" xfId="36313" xr:uid="{5294B46F-7A80-4E80-918A-4E442AB9EF76}"/>
    <cellStyle name="20% - Accent1 4 2 4 3 3 3 2 3 2" xfId="36314" xr:uid="{950BB0EA-B765-442B-AC3E-2FF295994939}"/>
    <cellStyle name="20% - Accent1 4 2 4 3 3 3 2 4" xfId="36315" xr:uid="{7742590B-F864-4FFB-8CA6-09F918CBB309}"/>
    <cellStyle name="20% - Accent1 4 2 4 3 3 3 3" xfId="36316" xr:uid="{427DA93E-1088-4C05-A252-91E6366EF98E}"/>
    <cellStyle name="20% - Accent1 4 2 4 3 3 3 3 2" xfId="36317" xr:uid="{FA45642F-8A0D-497A-9C78-B38AE3AC81BC}"/>
    <cellStyle name="20% - Accent1 4 2 4 3 3 3 3 2 2" xfId="36318" xr:uid="{F281CEC3-23F8-40D6-BECC-AF7BECD9A37C}"/>
    <cellStyle name="20% - Accent1 4 2 4 3 3 3 3 2 2 2" xfId="36319" xr:uid="{5757788E-AF92-4978-B34E-BFE65E8B7093}"/>
    <cellStyle name="20% - Accent1 4 2 4 3 3 3 3 2 3" xfId="36320" xr:uid="{714B7736-689C-44E1-9DAA-65D7FEB5480A}"/>
    <cellStyle name="20% - Accent1 4 2 4 3 3 3 3 3" xfId="36321" xr:uid="{E402A961-948E-4AA8-9E7C-7EEC86082C5F}"/>
    <cellStyle name="20% - Accent1 4 2 4 3 3 3 3 3 2" xfId="36322" xr:uid="{1BFBCF97-0705-4939-80A9-ACB9B7218BD0}"/>
    <cellStyle name="20% - Accent1 4 2 4 3 3 3 3 4" xfId="36323" xr:uid="{A8383E11-498E-4101-A8CB-A2444C99036B}"/>
    <cellStyle name="20% - Accent1 4 2 4 3 3 3 4" xfId="36324" xr:uid="{F9802812-B410-4D74-8221-54752DC654FF}"/>
    <cellStyle name="20% - Accent1 4 2 4 3 3 3 4 2" xfId="36325" xr:uid="{A46E53E6-72E4-44A7-B9BA-8DA41D981D31}"/>
    <cellStyle name="20% - Accent1 4 2 4 3 3 3 4 2 2" xfId="36326" xr:uid="{BA36529B-004D-4361-B5B5-B396136E7CD4}"/>
    <cellStyle name="20% - Accent1 4 2 4 3 3 3 4 2 2 2" xfId="36327" xr:uid="{B78A771F-C82B-4FEC-9114-E2105DD7866D}"/>
    <cellStyle name="20% - Accent1 4 2 4 3 3 3 4 2 3" xfId="36328" xr:uid="{20BABE93-4D51-4E0A-8D8E-03C3CF1E0841}"/>
    <cellStyle name="20% - Accent1 4 2 4 3 3 3 4 3" xfId="36329" xr:uid="{75256AFA-8F0E-4ECB-B6C6-278244D4D9D2}"/>
    <cellStyle name="20% - Accent1 4 2 4 3 3 3 4 3 2" xfId="36330" xr:uid="{8010306C-3B3D-4725-A3DD-9190B5D8E7D4}"/>
    <cellStyle name="20% - Accent1 4 2 4 3 3 3 4 4" xfId="36331" xr:uid="{2B7F8865-CF03-466F-A48D-F2BF5B115DB8}"/>
    <cellStyle name="20% - Accent1 4 2 4 3 3 3 5" xfId="36332" xr:uid="{23CAEB75-75E9-4B7C-9844-C9AE30E2FD57}"/>
    <cellStyle name="20% - Accent1 4 2 4 3 3 3 5 2" xfId="36333" xr:uid="{1D4753BC-5C46-4D32-A9BE-005D90610876}"/>
    <cellStyle name="20% - Accent1 4 2 4 3 3 3 5 2 2" xfId="36334" xr:uid="{5B798B99-3918-4400-BFE5-A07959D29507}"/>
    <cellStyle name="20% - Accent1 4 2 4 3 3 3 5 3" xfId="36335" xr:uid="{A777040A-B2A3-4225-B9DF-23116CAB757D}"/>
    <cellStyle name="20% - Accent1 4 2 4 3 3 3 6" xfId="36336" xr:uid="{4AC75532-A017-49E3-8B66-5EFCA6E6F3D8}"/>
    <cellStyle name="20% - Accent1 4 2 4 3 3 3 6 2" xfId="36337" xr:uid="{CD006D79-AAA3-4A67-BAFE-D6C4FC9233D7}"/>
    <cellStyle name="20% - Accent1 4 2 4 3 3 3 6 2 2" xfId="36338" xr:uid="{65467FFC-10CA-4C73-9ECB-51EA482AE342}"/>
    <cellStyle name="20% - Accent1 4 2 4 3 3 3 6 3" xfId="36339" xr:uid="{AC36B02C-CC7A-4394-B381-12AB8083389D}"/>
    <cellStyle name="20% - Accent1 4 2 4 3 3 3 7" xfId="36340" xr:uid="{D03A08F6-F1E8-4402-9C70-D5C8EAD15A2C}"/>
    <cellStyle name="20% - Accent1 4 2 4 3 3 3 7 2" xfId="36341" xr:uid="{3210B1FE-F38A-496D-BFF2-49EF425B53E9}"/>
    <cellStyle name="20% - Accent1 4 2 4 3 3 3 8" xfId="36342" xr:uid="{77F86EE1-F4C5-4254-A82E-1EF30B4DFE9A}"/>
    <cellStyle name="20% - Accent1 4 2 4 3 3 3 8 2" xfId="36343" xr:uid="{D2531E55-298D-4B37-8D25-464503991794}"/>
    <cellStyle name="20% - Accent1 4 2 4 3 3 3 9" xfId="36344" xr:uid="{AE02B165-A576-40E2-A03B-FDC8C1844BBB}"/>
    <cellStyle name="20% - Accent1 4 2 4 3 3 4" xfId="36345" xr:uid="{E49787CC-43D4-4F36-A64D-E920FAF5F0D0}"/>
    <cellStyle name="20% - Accent1 4 2 4 3 3 4 2" xfId="36346" xr:uid="{F5AF07DD-42EA-4F76-A868-CA6D2884AD62}"/>
    <cellStyle name="20% - Accent1 4 2 4 3 3 4 2 2" xfId="36347" xr:uid="{44A6772C-D400-4DA4-A8F6-65130AC84BD2}"/>
    <cellStyle name="20% - Accent1 4 2 4 3 3 4 2 2 2" xfId="36348" xr:uid="{7FCDBDF7-26AE-41A3-9D88-267FE9AFE358}"/>
    <cellStyle name="20% - Accent1 4 2 4 3 3 4 2 3" xfId="36349" xr:uid="{BF3ACF61-8358-4395-BC2B-68CF989B991A}"/>
    <cellStyle name="20% - Accent1 4 2 4 3 3 4 3" xfId="36350" xr:uid="{B61287D2-16D2-4B6A-B036-D9F4ECDD9D27}"/>
    <cellStyle name="20% - Accent1 4 2 4 3 3 4 3 2" xfId="36351" xr:uid="{6A9A4A34-8E91-41DF-9E80-309212B2F56A}"/>
    <cellStyle name="20% - Accent1 4 2 4 3 3 4 4" xfId="36352" xr:uid="{EE85D541-B785-4195-B407-B327567BA5D9}"/>
    <cellStyle name="20% - Accent1 4 2 4 3 3 5" xfId="36353" xr:uid="{58A08C09-6D48-4D62-8B3F-271DB8407E39}"/>
    <cellStyle name="20% - Accent1 4 2 4 3 3 5 2" xfId="36354" xr:uid="{E097E5B6-2BE5-403B-9B1E-4B6148252475}"/>
    <cellStyle name="20% - Accent1 4 2 4 3 3 5 2 2" xfId="36355" xr:uid="{09C630B6-265F-4AEF-8475-9C8EC03BE90D}"/>
    <cellStyle name="20% - Accent1 4 2 4 3 3 5 2 2 2" xfId="36356" xr:uid="{DE1EF156-BB2A-4838-B5CA-D46DE6A4A6D8}"/>
    <cellStyle name="20% - Accent1 4 2 4 3 3 5 2 3" xfId="36357" xr:uid="{5EC36127-F4D4-46F7-B583-D8D8CE7360F0}"/>
    <cellStyle name="20% - Accent1 4 2 4 3 3 5 3" xfId="36358" xr:uid="{5FEFB616-A54A-4DF8-99A7-0979F19A245F}"/>
    <cellStyle name="20% - Accent1 4 2 4 3 3 5 3 2" xfId="36359" xr:uid="{1A36ECF7-7BEE-41F5-9D61-122AD592D75E}"/>
    <cellStyle name="20% - Accent1 4 2 4 3 3 5 4" xfId="36360" xr:uid="{059DF09C-8C5E-4047-A762-DE07AF8D212A}"/>
    <cellStyle name="20% - Accent1 4 2 4 3 3 6" xfId="36361" xr:uid="{8A65047E-7ADE-4F44-B3E3-53969D17DBCB}"/>
    <cellStyle name="20% - Accent1 4 2 4 3 3 6 2" xfId="36362" xr:uid="{7F9116E6-CD55-4B5B-A010-7A1BFC891D23}"/>
    <cellStyle name="20% - Accent1 4 2 4 3 3 6 2 2" xfId="36363" xr:uid="{926551A0-BE14-44E3-9D62-2544D9D54642}"/>
    <cellStyle name="20% - Accent1 4 2 4 3 3 6 2 2 2" xfId="36364" xr:uid="{47F6C430-7C93-4897-B205-7287FFAFB51B}"/>
    <cellStyle name="20% - Accent1 4 2 4 3 3 6 2 3" xfId="36365" xr:uid="{280EDF78-40F8-46B4-93CC-9C6709452EC8}"/>
    <cellStyle name="20% - Accent1 4 2 4 3 3 6 3" xfId="36366" xr:uid="{FC06865E-44DB-4026-A877-64B48334DB43}"/>
    <cellStyle name="20% - Accent1 4 2 4 3 3 6 3 2" xfId="36367" xr:uid="{8C9CF294-F772-4B0C-91B2-EE45F6DEB18A}"/>
    <cellStyle name="20% - Accent1 4 2 4 3 3 6 4" xfId="36368" xr:uid="{6026FCB1-5A9C-4EDF-8010-E732F3156121}"/>
    <cellStyle name="20% - Accent1 4 2 4 3 3 7" xfId="36369" xr:uid="{C504EF51-8EF6-4417-A2EE-0835E48C89E6}"/>
    <cellStyle name="20% - Accent1 4 2 4 3 3 7 2" xfId="36370" xr:uid="{AAB868F4-6AD6-45DB-8E85-970691E0304A}"/>
    <cellStyle name="20% - Accent1 4 2 4 3 3 7 2 2" xfId="36371" xr:uid="{EA734D19-FA45-4FBF-B313-658ABCA7957D}"/>
    <cellStyle name="20% - Accent1 4 2 4 3 3 7 3" xfId="36372" xr:uid="{4D32EA4D-6E5F-41A8-8D7F-D3A0521A15ED}"/>
    <cellStyle name="20% - Accent1 4 2 4 3 3 8" xfId="36373" xr:uid="{F4522067-AEE4-45F6-B52B-29679325434A}"/>
    <cellStyle name="20% - Accent1 4 2 4 3 3 8 2" xfId="36374" xr:uid="{01BD7EF3-E980-4E36-9C7A-4F8DFC0F8DDD}"/>
    <cellStyle name="20% - Accent1 4 2 4 3 3 8 2 2" xfId="36375" xr:uid="{7698FFD8-F6EF-4E3A-955C-48A0433CF8C2}"/>
    <cellStyle name="20% - Accent1 4 2 4 3 3 8 3" xfId="36376" xr:uid="{6F00C13F-683B-47D8-B885-439FB4363637}"/>
    <cellStyle name="20% - Accent1 4 2 4 3 3 9" xfId="36377" xr:uid="{4E109E52-E967-4C34-A467-4C859D014E87}"/>
    <cellStyle name="20% - Accent1 4 2 4 3 3 9 2" xfId="36378" xr:uid="{D91EEFC1-2B13-4385-9390-11FD85857AC3}"/>
    <cellStyle name="20% - Accent1 4 2 4 3 4" xfId="36379" xr:uid="{3E89C9F9-6FD9-4166-99CE-A538A0FE11AB}"/>
    <cellStyle name="20% - Accent1 4 2 4 3 4 10" xfId="36380" xr:uid="{0EDC9E08-14DC-40EF-B440-24AA8D8B4509}"/>
    <cellStyle name="20% - Accent1 4 2 4 3 4 10 2" xfId="36381" xr:uid="{007F244C-E0A8-4D78-85E6-4009A6199142}"/>
    <cellStyle name="20% - Accent1 4 2 4 3 4 11" xfId="36382" xr:uid="{980F45CE-FDE4-4FCB-9602-DCF5ADD7CF1B}"/>
    <cellStyle name="20% - Accent1 4 2 4 3 4 2" xfId="36383" xr:uid="{32C859C2-51A3-4FFB-B1B8-F5B5269BFD43}"/>
    <cellStyle name="20% - Accent1 4 2 4 3 4 2 2" xfId="36384" xr:uid="{9DB0CD0D-6FC0-48FA-95F8-04F3765082F1}"/>
    <cellStyle name="20% - Accent1 4 2 4 3 4 2 2 2" xfId="36385" xr:uid="{7189D3C0-3878-4CC3-B14F-1D97F9030953}"/>
    <cellStyle name="20% - Accent1 4 2 4 3 4 2 2 2 2" xfId="36386" xr:uid="{CAD34AC1-9D41-40D5-ADD4-362556113CE5}"/>
    <cellStyle name="20% - Accent1 4 2 4 3 4 2 2 2 2 2" xfId="36387" xr:uid="{42CB022D-5E6C-4449-82DA-334D508882A3}"/>
    <cellStyle name="20% - Accent1 4 2 4 3 4 2 2 2 3" xfId="36388" xr:uid="{D73DF52B-CEA6-4C40-8C3B-5ED19E3D3509}"/>
    <cellStyle name="20% - Accent1 4 2 4 3 4 2 2 3" xfId="36389" xr:uid="{B3A1C85F-37AC-4259-8B8F-62232FD9F158}"/>
    <cellStyle name="20% - Accent1 4 2 4 3 4 2 2 3 2" xfId="36390" xr:uid="{DE6A84E6-1505-42DD-B66D-1FE2D5FCF935}"/>
    <cellStyle name="20% - Accent1 4 2 4 3 4 2 2 4" xfId="36391" xr:uid="{D97B2C55-9DA7-48DF-BD78-8E24D26748FB}"/>
    <cellStyle name="20% - Accent1 4 2 4 3 4 2 3" xfId="36392" xr:uid="{4F1DFB12-0A17-45C8-BA2E-E00A03268D72}"/>
    <cellStyle name="20% - Accent1 4 2 4 3 4 2 3 2" xfId="36393" xr:uid="{C9A1F2A9-41BC-4FFD-9DB8-154D6838573F}"/>
    <cellStyle name="20% - Accent1 4 2 4 3 4 2 3 2 2" xfId="36394" xr:uid="{C6126DD6-72B1-48E2-8DB7-445B61D5F0CF}"/>
    <cellStyle name="20% - Accent1 4 2 4 3 4 2 3 2 2 2" xfId="36395" xr:uid="{E1F69912-A79E-407F-BB78-E5890AF111F9}"/>
    <cellStyle name="20% - Accent1 4 2 4 3 4 2 3 2 3" xfId="36396" xr:uid="{1C728B0B-FFFC-42DC-A06D-D20365EF1F77}"/>
    <cellStyle name="20% - Accent1 4 2 4 3 4 2 3 3" xfId="36397" xr:uid="{08022B41-AE3B-47B6-8E63-3E5EB69FA7EC}"/>
    <cellStyle name="20% - Accent1 4 2 4 3 4 2 3 3 2" xfId="36398" xr:uid="{F9DD3C83-342C-4285-AC3C-7B61BDAF7492}"/>
    <cellStyle name="20% - Accent1 4 2 4 3 4 2 3 4" xfId="36399" xr:uid="{72314F6F-83FC-4D05-B21F-CA765CC4CCA0}"/>
    <cellStyle name="20% - Accent1 4 2 4 3 4 2 4" xfId="36400" xr:uid="{C999B588-AE30-47BD-9129-5B9E8D2712D7}"/>
    <cellStyle name="20% - Accent1 4 2 4 3 4 2 4 2" xfId="36401" xr:uid="{9A30E126-5735-456A-9DC4-C3220C2E3085}"/>
    <cellStyle name="20% - Accent1 4 2 4 3 4 2 4 2 2" xfId="36402" xr:uid="{C92826E4-2B47-42AF-B109-EDA0D5729ED9}"/>
    <cellStyle name="20% - Accent1 4 2 4 3 4 2 4 2 2 2" xfId="36403" xr:uid="{10CAF655-0296-4874-95B4-532DC63150FF}"/>
    <cellStyle name="20% - Accent1 4 2 4 3 4 2 4 2 3" xfId="36404" xr:uid="{37D14325-EC25-443C-BAC8-C9FEAAB3A829}"/>
    <cellStyle name="20% - Accent1 4 2 4 3 4 2 4 3" xfId="36405" xr:uid="{95159F45-A873-4431-9590-65CAD2BC8AEE}"/>
    <cellStyle name="20% - Accent1 4 2 4 3 4 2 4 3 2" xfId="36406" xr:uid="{70FD2D41-8000-44AC-AFE5-DA4284C60E0D}"/>
    <cellStyle name="20% - Accent1 4 2 4 3 4 2 4 4" xfId="36407" xr:uid="{971086FD-0508-45F5-BE1B-A9EC011A63A0}"/>
    <cellStyle name="20% - Accent1 4 2 4 3 4 2 5" xfId="36408" xr:uid="{EBD74257-623F-4744-BFA6-146868C933DB}"/>
    <cellStyle name="20% - Accent1 4 2 4 3 4 2 5 2" xfId="36409" xr:uid="{1C1401A6-9C5A-4349-9989-4D956480FF55}"/>
    <cellStyle name="20% - Accent1 4 2 4 3 4 2 5 2 2" xfId="36410" xr:uid="{4245CFC3-AAD3-4E70-8E4A-48E9810934E9}"/>
    <cellStyle name="20% - Accent1 4 2 4 3 4 2 5 3" xfId="36411" xr:uid="{3EEE1B8D-7D03-4D82-B911-18B8C7986B08}"/>
    <cellStyle name="20% - Accent1 4 2 4 3 4 2 6" xfId="36412" xr:uid="{720AB428-C746-4B80-9A18-7D09B6B56577}"/>
    <cellStyle name="20% - Accent1 4 2 4 3 4 2 6 2" xfId="36413" xr:uid="{F1CB2854-E86D-491C-A1AD-257713FFD97D}"/>
    <cellStyle name="20% - Accent1 4 2 4 3 4 2 6 2 2" xfId="36414" xr:uid="{23159376-5CB4-48D8-B302-27FE35D6AF8E}"/>
    <cellStyle name="20% - Accent1 4 2 4 3 4 2 6 3" xfId="36415" xr:uid="{DE05CBD0-41AE-4B15-B751-DF4354538532}"/>
    <cellStyle name="20% - Accent1 4 2 4 3 4 2 7" xfId="36416" xr:uid="{831A7D58-1B1F-4143-8552-C890D8D0158F}"/>
    <cellStyle name="20% - Accent1 4 2 4 3 4 2 7 2" xfId="36417" xr:uid="{6C1D7096-4808-4C5A-985B-345633A9C2D3}"/>
    <cellStyle name="20% - Accent1 4 2 4 3 4 2 8" xfId="36418" xr:uid="{66DCB3FA-C648-4057-BC9B-D84804986BBA}"/>
    <cellStyle name="20% - Accent1 4 2 4 3 4 2 8 2" xfId="36419" xr:uid="{0F9C063B-5317-416A-82FA-8A78D8E5A3BF}"/>
    <cellStyle name="20% - Accent1 4 2 4 3 4 2 9" xfId="36420" xr:uid="{871BDE0D-A48F-4004-8FF1-19E3688F3D3D}"/>
    <cellStyle name="20% - Accent1 4 2 4 3 4 3" xfId="36421" xr:uid="{600CEE25-02BC-4126-B2AA-01A78996D630}"/>
    <cellStyle name="20% - Accent1 4 2 4 3 4 3 2" xfId="36422" xr:uid="{223318FA-9F89-41EC-82CB-3A30577D320E}"/>
    <cellStyle name="20% - Accent1 4 2 4 3 4 3 2 2" xfId="36423" xr:uid="{F07A6FA6-1DDA-4A61-8EFF-0FF68D3EE2D1}"/>
    <cellStyle name="20% - Accent1 4 2 4 3 4 3 2 2 2" xfId="36424" xr:uid="{BFA268DC-A8C4-4392-A68F-1C142483B26D}"/>
    <cellStyle name="20% - Accent1 4 2 4 3 4 3 2 2 2 2" xfId="36425" xr:uid="{EE4AC12C-CD5B-46F1-B708-14B6084A0DC7}"/>
    <cellStyle name="20% - Accent1 4 2 4 3 4 3 2 2 3" xfId="36426" xr:uid="{9E4E9D01-42FC-4455-A619-AB5D5AFDAB2A}"/>
    <cellStyle name="20% - Accent1 4 2 4 3 4 3 2 3" xfId="36427" xr:uid="{C31AC1C5-26B8-4D97-9F75-6C1896514D58}"/>
    <cellStyle name="20% - Accent1 4 2 4 3 4 3 2 3 2" xfId="36428" xr:uid="{9356B6DA-A132-4AC0-A478-DDA15DAFBDC0}"/>
    <cellStyle name="20% - Accent1 4 2 4 3 4 3 2 4" xfId="36429" xr:uid="{F838DB34-1947-449E-B106-4FC434722D72}"/>
    <cellStyle name="20% - Accent1 4 2 4 3 4 3 3" xfId="36430" xr:uid="{9223C6C9-3DA9-44C1-B8EC-71326F3D7899}"/>
    <cellStyle name="20% - Accent1 4 2 4 3 4 3 3 2" xfId="36431" xr:uid="{B4C8EB13-DA2E-4DF4-AD71-3A2EC426A370}"/>
    <cellStyle name="20% - Accent1 4 2 4 3 4 3 3 2 2" xfId="36432" xr:uid="{0417415E-9685-404B-99DE-9E76C7EBD1C1}"/>
    <cellStyle name="20% - Accent1 4 2 4 3 4 3 3 2 2 2" xfId="36433" xr:uid="{8390E735-4EA9-4512-8167-AEF467DC0DF9}"/>
    <cellStyle name="20% - Accent1 4 2 4 3 4 3 3 2 3" xfId="36434" xr:uid="{9F081C75-5B3C-429B-B6FE-41CFD08A9EB0}"/>
    <cellStyle name="20% - Accent1 4 2 4 3 4 3 3 3" xfId="36435" xr:uid="{286B1CB8-EEEC-4C94-B02D-9D39E011195B}"/>
    <cellStyle name="20% - Accent1 4 2 4 3 4 3 3 3 2" xfId="36436" xr:uid="{3651FF25-FCB2-4849-B64D-F4B7E69A4422}"/>
    <cellStyle name="20% - Accent1 4 2 4 3 4 3 3 4" xfId="36437" xr:uid="{199BDF88-7C07-4362-A181-AD77F7AD2D6F}"/>
    <cellStyle name="20% - Accent1 4 2 4 3 4 3 4" xfId="36438" xr:uid="{5EC249DA-7D15-4080-95BB-63BBDDDF84EC}"/>
    <cellStyle name="20% - Accent1 4 2 4 3 4 3 4 2" xfId="36439" xr:uid="{AC9F428A-413A-45C0-A99A-AA942EDD9366}"/>
    <cellStyle name="20% - Accent1 4 2 4 3 4 3 4 2 2" xfId="36440" xr:uid="{AF511528-F053-41DD-B9EE-A11CBA51A284}"/>
    <cellStyle name="20% - Accent1 4 2 4 3 4 3 4 2 2 2" xfId="36441" xr:uid="{FEA4DBA9-0B30-4BBD-BB53-529F20B3C573}"/>
    <cellStyle name="20% - Accent1 4 2 4 3 4 3 4 2 3" xfId="36442" xr:uid="{8EC1598A-2488-4EAA-A725-44DF1EE726CC}"/>
    <cellStyle name="20% - Accent1 4 2 4 3 4 3 4 3" xfId="36443" xr:uid="{BC928F08-07D8-46D3-B013-08A1F83FDF30}"/>
    <cellStyle name="20% - Accent1 4 2 4 3 4 3 4 3 2" xfId="36444" xr:uid="{9573E137-6054-4BED-9F79-C29E5B2A69BD}"/>
    <cellStyle name="20% - Accent1 4 2 4 3 4 3 4 4" xfId="36445" xr:uid="{E779FCFA-9A3F-4759-9A8A-05FE8D093259}"/>
    <cellStyle name="20% - Accent1 4 2 4 3 4 3 5" xfId="36446" xr:uid="{08BEC340-A28D-4877-98FE-DC7777FABA02}"/>
    <cellStyle name="20% - Accent1 4 2 4 3 4 3 5 2" xfId="36447" xr:uid="{8CD14434-8A3D-4210-A897-4B81337441E5}"/>
    <cellStyle name="20% - Accent1 4 2 4 3 4 3 5 2 2" xfId="36448" xr:uid="{0E06C45E-189D-4084-B57C-D90540951A2E}"/>
    <cellStyle name="20% - Accent1 4 2 4 3 4 3 5 3" xfId="36449" xr:uid="{94E92840-9382-4DDB-8F31-AE4A10FC1C72}"/>
    <cellStyle name="20% - Accent1 4 2 4 3 4 3 6" xfId="36450" xr:uid="{35C8F781-8175-4FBE-8152-F94168CE863F}"/>
    <cellStyle name="20% - Accent1 4 2 4 3 4 3 6 2" xfId="36451" xr:uid="{622469F0-E9EF-4222-A948-80C7133B9F80}"/>
    <cellStyle name="20% - Accent1 4 2 4 3 4 3 6 2 2" xfId="36452" xr:uid="{69A2BF94-CCB9-4E76-8B8E-EF59BBDE7847}"/>
    <cellStyle name="20% - Accent1 4 2 4 3 4 3 6 3" xfId="36453" xr:uid="{ED914CA6-37FD-4FC0-9535-F6E5195576DF}"/>
    <cellStyle name="20% - Accent1 4 2 4 3 4 3 7" xfId="36454" xr:uid="{C18D8696-D5D1-4273-92C3-A9BF479A8FFE}"/>
    <cellStyle name="20% - Accent1 4 2 4 3 4 3 7 2" xfId="36455" xr:uid="{94FCBCA3-AA25-4B25-A5E0-BB07C1B5E29A}"/>
    <cellStyle name="20% - Accent1 4 2 4 3 4 3 8" xfId="36456" xr:uid="{BB552B02-D721-413B-8054-EAA998B32B1C}"/>
    <cellStyle name="20% - Accent1 4 2 4 3 4 3 8 2" xfId="36457" xr:uid="{EBCAE018-1CBD-43B6-9956-E8A20520948B}"/>
    <cellStyle name="20% - Accent1 4 2 4 3 4 3 9" xfId="36458" xr:uid="{B006C091-D86D-49A4-AF67-49B9B70E164F}"/>
    <cellStyle name="20% - Accent1 4 2 4 3 4 4" xfId="36459" xr:uid="{86BF7366-BF3E-4495-8A16-AA04B2900AEB}"/>
    <cellStyle name="20% - Accent1 4 2 4 3 4 4 2" xfId="36460" xr:uid="{F99719C6-E274-4F30-9C94-E150CA4FE798}"/>
    <cellStyle name="20% - Accent1 4 2 4 3 4 4 2 2" xfId="36461" xr:uid="{BC3D8484-E9F8-465B-8DCC-1E32BE46E3CE}"/>
    <cellStyle name="20% - Accent1 4 2 4 3 4 4 2 2 2" xfId="36462" xr:uid="{1B47545D-E69A-45C6-AC8C-CEEE38BAAA2D}"/>
    <cellStyle name="20% - Accent1 4 2 4 3 4 4 2 3" xfId="36463" xr:uid="{A2AA009C-5C9E-4281-8EB1-3376AFFD0A04}"/>
    <cellStyle name="20% - Accent1 4 2 4 3 4 4 3" xfId="36464" xr:uid="{4D468990-EFCA-4506-BF23-F4268A47E08A}"/>
    <cellStyle name="20% - Accent1 4 2 4 3 4 4 3 2" xfId="36465" xr:uid="{DBFD5851-4CA4-458E-9D4B-F5EF1FF95F58}"/>
    <cellStyle name="20% - Accent1 4 2 4 3 4 4 4" xfId="36466" xr:uid="{E1E7DDFD-97C5-4A85-B82A-7C38C88E6009}"/>
    <cellStyle name="20% - Accent1 4 2 4 3 4 5" xfId="36467" xr:uid="{50E61196-4BB6-49D3-AE29-849F0A865BDB}"/>
    <cellStyle name="20% - Accent1 4 2 4 3 4 5 2" xfId="36468" xr:uid="{F910F538-0D48-4531-AE8F-07A5FE0FBE6A}"/>
    <cellStyle name="20% - Accent1 4 2 4 3 4 5 2 2" xfId="36469" xr:uid="{A3AD4D69-AA4E-4351-B650-CD30271DE6AA}"/>
    <cellStyle name="20% - Accent1 4 2 4 3 4 5 2 2 2" xfId="36470" xr:uid="{5FA51252-2412-4813-9215-27B0C8CAA7B4}"/>
    <cellStyle name="20% - Accent1 4 2 4 3 4 5 2 3" xfId="36471" xr:uid="{40841FB7-B143-4C10-BEB3-BACF014B6CF4}"/>
    <cellStyle name="20% - Accent1 4 2 4 3 4 5 3" xfId="36472" xr:uid="{B2C9F2FF-20A5-46AD-A7A0-075189462DB2}"/>
    <cellStyle name="20% - Accent1 4 2 4 3 4 5 3 2" xfId="36473" xr:uid="{CC5D73E7-46BA-46E5-895A-F13AC7894387}"/>
    <cellStyle name="20% - Accent1 4 2 4 3 4 5 4" xfId="36474" xr:uid="{C4125586-B6AE-4160-B055-A32AD5ED52E5}"/>
    <cellStyle name="20% - Accent1 4 2 4 3 4 6" xfId="36475" xr:uid="{830A0B1F-663A-4BF9-822E-716C3D25174E}"/>
    <cellStyle name="20% - Accent1 4 2 4 3 4 6 2" xfId="36476" xr:uid="{B8B0B8D4-80E9-4893-BE90-F270AAB87718}"/>
    <cellStyle name="20% - Accent1 4 2 4 3 4 6 2 2" xfId="36477" xr:uid="{0EA5E184-3D12-467D-AC87-4680E82945A6}"/>
    <cellStyle name="20% - Accent1 4 2 4 3 4 6 2 2 2" xfId="36478" xr:uid="{B70521F8-170B-4BF0-8BEE-AB6CD573CD22}"/>
    <cellStyle name="20% - Accent1 4 2 4 3 4 6 2 3" xfId="36479" xr:uid="{DBFB2201-F7EF-42AC-8520-F54AF69382DA}"/>
    <cellStyle name="20% - Accent1 4 2 4 3 4 6 3" xfId="36480" xr:uid="{FA1E7764-4D2D-4B81-A479-E7DA12482062}"/>
    <cellStyle name="20% - Accent1 4 2 4 3 4 6 3 2" xfId="36481" xr:uid="{1D73797C-8905-40AA-B0AD-B5FA0903CFE8}"/>
    <cellStyle name="20% - Accent1 4 2 4 3 4 6 4" xfId="36482" xr:uid="{FED816C5-EFF3-427C-9D59-7AE73E29D692}"/>
    <cellStyle name="20% - Accent1 4 2 4 3 4 7" xfId="36483" xr:uid="{AEE1E122-102B-431E-82DE-D53137CE2A05}"/>
    <cellStyle name="20% - Accent1 4 2 4 3 4 7 2" xfId="36484" xr:uid="{0ADC6FDE-D623-425A-AA64-BB6E85969584}"/>
    <cellStyle name="20% - Accent1 4 2 4 3 4 7 2 2" xfId="36485" xr:uid="{40E66F53-7B47-4923-8628-A724B67BD78C}"/>
    <cellStyle name="20% - Accent1 4 2 4 3 4 7 3" xfId="36486" xr:uid="{2047E5FE-1CBF-41F2-9FC6-D20F619F53A5}"/>
    <cellStyle name="20% - Accent1 4 2 4 3 4 8" xfId="36487" xr:uid="{DFC0D0A7-767A-416C-A39B-B4E87C1A8999}"/>
    <cellStyle name="20% - Accent1 4 2 4 3 4 8 2" xfId="36488" xr:uid="{C1CB69BE-334D-419F-9E21-3226D3E337EE}"/>
    <cellStyle name="20% - Accent1 4 2 4 3 4 8 2 2" xfId="36489" xr:uid="{3EADE148-DD1F-406C-90EF-BD52D8DC3795}"/>
    <cellStyle name="20% - Accent1 4 2 4 3 4 8 3" xfId="36490" xr:uid="{95E78366-257B-4F9D-81A3-61C73BD18825}"/>
    <cellStyle name="20% - Accent1 4 2 4 3 4 9" xfId="36491" xr:uid="{EF22B62D-6F50-497A-8614-2F447D4705F8}"/>
    <cellStyle name="20% - Accent1 4 2 4 3 4 9 2" xfId="36492" xr:uid="{D424A1BC-5E1D-4CED-B869-5108E4D1B3D3}"/>
    <cellStyle name="20% - Accent1 4 2 4 3 5" xfId="36493" xr:uid="{F66A3C6E-07FB-432A-BBED-75A8F30FEDAA}"/>
    <cellStyle name="20% - Accent1 4 2 4 3 5 2" xfId="36494" xr:uid="{402132DE-D2C2-4620-9C01-9D1924DA52AA}"/>
    <cellStyle name="20% - Accent1 4 2 4 3 5 2 2" xfId="36495" xr:uid="{531215D7-1EBE-434E-8F21-1BF23F660A5A}"/>
    <cellStyle name="20% - Accent1 4 2 4 3 5 2 2 2" xfId="36496" xr:uid="{F0A99810-A6B1-49C2-AE12-7263F7752016}"/>
    <cellStyle name="20% - Accent1 4 2 4 3 5 2 2 2 2" xfId="36497" xr:uid="{BC6F6AD3-529D-43F7-86E7-60312047E62C}"/>
    <cellStyle name="20% - Accent1 4 2 4 3 5 2 2 3" xfId="36498" xr:uid="{E8DFA6D9-BDEA-47EC-AF36-1A44F3E8E6D0}"/>
    <cellStyle name="20% - Accent1 4 2 4 3 5 2 3" xfId="36499" xr:uid="{FCA8ECDE-46AC-4FF6-9A26-CD89BA7C813A}"/>
    <cellStyle name="20% - Accent1 4 2 4 3 5 2 3 2" xfId="36500" xr:uid="{493385D1-EBF9-420B-8B78-7736E220BB6F}"/>
    <cellStyle name="20% - Accent1 4 2 4 3 5 2 4" xfId="36501" xr:uid="{3667520F-7E2E-4175-A4BB-DABB418531A1}"/>
    <cellStyle name="20% - Accent1 4 2 4 3 5 3" xfId="36502" xr:uid="{05812B99-DF77-442F-A180-24C58B04E9E6}"/>
    <cellStyle name="20% - Accent1 4 2 4 3 5 3 2" xfId="36503" xr:uid="{B3B06F3B-7AE2-40F6-A494-32F65B09C41C}"/>
    <cellStyle name="20% - Accent1 4 2 4 3 5 3 2 2" xfId="36504" xr:uid="{6AC7E357-622F-4ABF-ACE1-B9F89C1D9FC4}"/>
    <cellStyle name="20% - Accent1 4 2 4 3 5 3 2 2 2" xfId="36505" xr:uid="{A556A11D-A7CB-4D0E-893E-3E3344F4023A}"/>
    <cellStyle name="20% - Accent1 4 2 4 3 5 3 2 3" xfId="36506" xr:uid="{FCCFF170-329A-41FF-83FF-3BC01E3B7D40}"/>
    <cellStyle name="20% - Accent1 4 2 4 3 5 3 3" xfId="36507" xr:uid="{8F8EE4D4-1D0F-40EB-96E0-9FA92781C7F7}"/>
    <cellStyle name="20% - Accent1 4 2 4 3 5 3 3 2" xfId="36508" xr:uid="{DB1129E4-F177-4852-8BB7-4F111DFFD654}"/>
    <cellStyle name="20% - Accent1 4 2 4 3 5 3 4" xfId="36509" xr:uid="{2A67028B-8208-4225-AA86-542469F64264}"/>
    <cellStyle name="20% - Accent1 4 2 4 3 5 4" xfId="36510" xr:uid="{EA74355D-EED2-4BCB-80CD-F8604F164762}"/>
    <cellStyle name="20% - Accent1 4 2 4 3 5 4 2" xfId="36511" xr:uid="{53586C63-7BE6-4A15-B8B2-013E6A42449D}"/>
    <cellStyle name="20% - Accent1 4 2 4 3 5 4 2 2" xfId="36512" xr:uid="{D9113D45-9E5D-4A3E-90B3-5643301F349C}"/>
    <cellStyle name="20% - Accent1 4 2 4 3 5 4 2 2 2" xfId="36513" xr:uid="{958FF7F2-4A58-4FB6-9929-A4E84F3630DB}"/>
    <cellStyle name="20% - Accent1 4 2 4 3 5 4 2 3" xfId="36514" xr:uid="{08064417-9996-4DC9-9364-A16A24B12CF8}"/>
    <cellStyle name="20% - Accent1 4 2 4 3 5 4 3" xfId="36515" xr:uid="{C72D6270-42C8-4A78-B279-40D155F3C152}"/>
    <cellStyle name="20% - Accent1 4 2 4 3 5 4 3 2" xfId="36516" xr:uid="{38F00F58-59CB-4EB3-B4BA-CD6503745E5B}"/>
    <cellStyle name="20% - Accent1 4 2 4 3 5 4 4" xfId="36517" xr:uid="{C7D99BDC-5B32-4113-844C-E48A5FAC65E0}"/>
    <cellStyle name="20% - Accent1 4 2 4 3 5 5" xfId="36518" xr:uid="{820CA98E-E52B-4E0B-AE87-FBFC9F97969D}"/>
    <cellStyle name="20% - Accent1 4 2 4 3 5 5 2" xfId="36519" xr:uid="{684C42C5-1A8F-49FE-88AC-9D82FBC297C1}"/>
    <cellStyle name="20% - Accent1 4 2 4 3 5 5 2 2" xfId="36520" xr:uid="{4AB2EAA7-05D1-4E66-869B-EB49D4C404C7}"/>
    <cellStyle name="20% - Accent1 4 2 4 3 5 5 3" xfId="36521" xr:uid="{69F11F5C-055A-434C-8E22-E606AA8F2DF3}"/>
    <cellStyle name="20% - Accent1 4 2 4 3 5 6" xfId="36522" xr:uid="{1D31AE44-FE4C-4804-B2F4-3A7F3B0CD49B}"/>
    <cellStyle name="20% - Accent1 4 2 4 3 5 6 2" xfId="36523" xr:uid="{185308B1-90DE-4A9B-9C44-BFB6C1BEE9A5}"/>
    <cellStyle name="20% - Accent1 4 2 4 3 5 6 2 2" xfId="36524" xr:uid="{D97B463B-ACC5-4DC0-8157-D97B9A468AB9}"/>
    <cellStyle name="20% - Accent1 4 2 4 3 5 6 3" xfId="36525" xr:uid="{7B89A1F1-DD69-437C-B637-A81D3EC23595}"/>
    <cellStyle name="20% - Accent1 4 2 4 3 5 7" xfId="36526" xr:uid="{F8A60DEF-A09E-4F89-984C-607822EF2ABB}"/>
    <cellStyle name="20% - Accent1 4 2 4 3 5 7 2" xfId="36527" xr:uid="{736870CB-263D-45CC-8BB0-AB72C8FEB0A0}"/>
    <cellStyle name="20% - Accent1 4 2 4 3 5 8" xfId="36528" xr:uid="{6DBC03E7-FFA2-4DDB-9F71-075B6F68B274}"/>
    <cellStyle name="20% - Accent1 4 2 4 3 5 8 2" xfId="36529" xr:uid="{061F3511-1D00-41E9-8B15-8DBDF743F8AD}"/>
    <cellStyle name="20% - Accent1 4 2 4 3 5 9" xfId="36530" xr:uid="{0C616B91-66BD-417F-A624-DD98590C6000}"/>
    <cellStyle name="20% - Accent1 4 2 4 3 6" xfId="36531" xr:uid="{6B1910BD-883E-4E11-887C-A496088B69F0}"/>
    <cellStyle name="20% - Accent1 4 2 4 3 6 2" xfId="36532" xr:uid="{38F729DE-F4A1-4BE0-ACC9-876D0B60877C}"/>
    <cellStyle name="20% - Accent1 4 2 4 3 6 2 2" xfId="36533" xr:uid="{9176AC62-6714-45B9-A9DE-84C11DC5E733}"/>
    <cellStyle name="20% - Accent1 4 2 4 3 6 2 2 2" xfId="36534" xr:uid="{DEDCCB46-D6C7-4BC4-9E37-F6538D7C2367}"/>
    <cellStyle name="20% - Accent1 4 2 4 3 6 2 2 2 2" xfId="36535" xr:uid="{64CE23DE-7B14-4257-9E0A-299848A1FD1F}"/>
    <cellStyle name="20% - Accent1 4 2 4 3 6 2 2 3" xfId="36536" xr:uid="{CE3505B7-C7F8-4865-860F-84FE0D0ACE34}"/>
    <cellStyle name="20% - Accent1 4 2 4 3 6 2 3" xfId="36537" xr:uid="{B1C77D3D-1338-445A-8D6C-6F5129DA80B0}"/>
    <cellStyle name="20% - Accent1 4 2 4 3 6 2 3 2" xfId="36538" xr:uid="{4BD29E5B-9D4F-464A-AEEF-74A44E464A11}"/>
    <cellStyle name="20% - Accent1 4 2 4 3 6 2 4" xfId="36539" xr:uid="{C4D668EB-08E7-44DC-B24D-459E1B4A6746}"/>
    <cellStyle name="20% - Accent1 4 2 4 3 6 3" xfId="36540" xr:uid="{12290660-B4B4-49CD-813E-F420350E84FF}"/>
    <cellStyle name="20% - Accent1 4 2 4 3 6 3 2" xfId="36541" xr:uid="{375D9AB7-3CE7-458C-B607-6A6C0ED35A37}"/>
    <cellStyle name="20% - Accent1 4 2 4 3 6 3 2 2" xfId="36542" xr:uid="{D55B72A8-E153-4CBB-ACDD-C8D3FB37C37E}"/>
    <cellStyle name="20% - Accent1 4 2 4 3 6 3 2 2 2" xfId="36543" xr:uid="{689FB321-E76B-4A08-977E-90AD3899E310}"/>
    <cellStyle name="20% - Accent1 4 2 4 3 6 3 2 3" xfId="36544" xr:uid="{80200A2E-0FB0-487A-AB9E-88988127DEC3}"/>
    <cellStyle name="20% - Accent1 4 2 4 3 6 3 3" xfId="36545" xr:uid="{2ACC1979-7CA8-4CAA-AE21-52E1F1DC2D34}"/>
    <cellStyle name="20% - Accent1 4 2 4 3 6 3 3 2" xfId="36546" xr:uid="{2EA8A4EB-F13F-4957-B4BE-4B9B23E91B27}"/>
    <cellStyle name="20% - Accent1 4 2 4 3 6 3 4" xfId="36547" xr:uid="{F45A4AD0-CC9E-4220-B835-0EB7C8DF1C9B}"/>
    <cellStyle name="20% - Accent1 4 2 4 3 6 4" xfId="36548" xr:uid="{838E9EAF-FFEA-4588-ADF7-A45E19F05DC6}"/>
    <cellStyle name="20% - Accent1 4 2 4 3 6 4 2" xfId="36549" xr:uid="{A36952EF-4986-4B46-B836-6DBC003C1459}"/>
    <cellStyle name="20% - Accent1 4 2 4 3 6 4 2 2" xfId="36550" xr:uid="{83141FAB-7040-460C-AE1F-3BE660C01ABF}"/>
    <cellStyle name="20% - Accent1 4 2 4 3 6 4 2 2 2" xfId="36551" xr:uid="{AA0777D4-A730-4DFB-B1B8-3047E4B64C65}"/>
    <cellStyle name="20% - Accent1 4 2 4 3 6 4 2 3" xfId="36552" xr:uid="{07F97320-92B0-4A3F-A51C-BA43B2C07242}"/>
    <cellStyle name="20% - Accent1 4 2 4 3 6 4 3" xfId="36553" xr:uid="{8E4673BB-C327-48BE-B1B9-BB562256D854}"/>
    <cellStyle name="20% - Accent1 4 2 4 3 6 4 3 2" xfId="36554" xr:uid="{85AA45E8-856D-4E7D-9267-5E10D6FC0B63}"/>
    <cellStyle name="20% - Accent1 4 2 4 3 6 4 4" xfId="36555" xr:uid="{5E5C632D-8DA6-49CF-9F95-76422CCB688E}"/>
    <cellStyle name="20% - Accent1 4 2 4 3 6 5" xfId="36556" xr:uid="{2EE3448D-3A85-46CB-B89C-71C0B60572DF}"/>
    <cellStyle name="20% - Accent1 4 2 4 3 6 5 2" xfId="36557" xr:uid="{085B0C3E-934F-450C-A0F5-B8FD5C372275}"/>
    <cellStyle name="20% - Accent1 4 2 4 3 6 5 2 2" xfId="36558" xr:uid="{6BDECE4D-B942-4709-8AEA-71F7F2DA824E}"/>
    <cellStyle name="20% - Accent1 4 2 4 3 6 5 3" xfId="36559" xr:uid="{8AE1D39C-20ED-4BF3-8E2E-C52A66B44706}"/>
    <cellStyle name="20% - Accent1 4 2 4 3 6 6" xfId="36560" xr:uid="{FD9D827F-A1A3-4014-B1F1-0626D02C3A48}"/>
    <cellStyle name="20% - Accent1 4 2 4 3 6 6 2" xfId="36561" xr:uid="{3B63FCD6-C270-4CCF-9BD3-E264EAD61BB5}"/>
    <cellStyle name="20% - Accent1 4 2 4 3 6 6 2 2" xfId="36562" xr:uid="{6EC94703-56B1-4D53-B959-EB6ED16F6048}"/>
    <cellStyle name="20% - Accent1 4 2 4 3 6 6 3" xfId="36563" xr:uid="{28DC6C04-B19F-4FD5-A6A3-18876E7A7267}"/>
    <cellStyle name="20% - Accent1 4 2 4 3 6 7" xfId="36564" xr:uid="{3E3C88B1-6C77-4E2D-8CCB-11DFDF829D0C}"/>
    <cellStyle name="20% - Accent1 4 2 4 3 6 7 2" xfId="36565" xr:uid="{66183C73-B439-4B53-8FEF-7C641169AB46}"/>
    <cellStyle name="20% - Accent1 4 2 4 3 6 8" xfId="36566" xr:uid="{CEDF2160-BB87-4BF6-B906-19A7BFD38256}"/>
    <cellStyle name="20% - Accent1 4 2 4 3 6 8 2" xfId="36567" xr:uid="{460EF1F4-4719-4D7C-BF19-B293EDB56670}"/>
    <cellStyle name="20% - Accent1 4 2 4 3 6 9" xfId="36568" xr:uid="{215675D7-A6A4-43D4-A178-9ECD0D04B893}"/>
    <cellStyle name="20% - Accent1 4 2 4 3 7" xfId="36569" xr:uid="{DFC4741C-406D-45ED-856E-E2BE063E4E4C}"/>
    <cellStyle name="20% - Accent1 4 2 4 3 7 2" xfId="36570" xr:uid="{2BB71FCE-561A-4004-AA11-D121EFAC2460}"/>
    <cellStyle name="20% - Accent1 4 2 4 3 7 2 2" xfId="36571" xr:uid="{E7572B4B-4839-4590-896C-E416C53C4C67}"/>
    <cellStyle name="20% - Accent1 4 2 4 3 7 2 2 2" xfId="36572" xr:uid="{2968F649-622E-4A92-9A56-4AD961DEB185}"/>
    <cellStyle name="20% - Accent1 4 2 4 3 7 2 3" xfId="36573" xr:uid="{A0C0EF88-F8E5-4AD3-9089-3C45FBA79E38}"/>
    <cellStyle name="20% - Accent1 4 2 4 3 7 3" xfId="36574" xr:uid="{48018A93-2400-4433-B285-05429F1C7CA9}"/>
    <cellStyle name="20% - Accent1 4 2 4 3 7 3 2" xfId="36575" xr:uid="{DC66A9F3-9213-44DF-B950-77EA848E2F86}"/>
    <cellStyle name="20% - Accent1 4 2 4 3 7 4" xfId="36576" xr:uid="{49258180-BDB9-491A-A326-DF4C19364136}"/>
    <cellStyle name="20% - Accent1 4 2 4 3 8" xfId="36577" xr:uid="{305CA311-9FCE-490B-B159-F6926C79E14F}"/>
    <cellStyle name="20% - Accent1 4 2 4 3 8 2" xfId="36578" xr:uid="{B6BA5D84-74D9-477E-9F34-A6EC0344E596}"/>
    <cellStyle name="20% - Accent1 4 2 4 3 8 2 2" xfId="36579" xr:uid="{8584CE67-2432-49BA-BDD5-6BB4316FC21D}"/>
    <cellStyle name="20% - Accent1 4 2 4 3 8 2 2 2" xfId="36580" xr:uid="{5CDEED6C-C080-4F84-8FCC-C6C559C7E954}"/>
    <cellStyle name="20% - Accent1 4 2 4 3 8 2 3" xfId="36581" xr:uid="{A3E49270-82F0-4E7A-931A-D485155D866A}"/>
    <cellStyle name="20% - Accent1 4 2 4 3 8 3" xfId="36582" xr:uid="{F0643B38-9633-4B63-B8C1-E1E6EFD0DB2E}"/>
    <cellStyle name="20% - Accent1 4 2 4 3 8 3 2" xfId="36583" xr:uid="{47F138D8-4BC0-4AE2-AD17-C380059ADF9A}"/>
    <cellStyle name="20% - Accent1 4 2 4 3 8 4" xfId="36584" xr:uid="{AB06E13D-F7BF-4050-A37E-F6E7685837E8}"/>
    <cellStyle name="20% - Accent1 4 2 4 3 9" xfId="36585" xr:uid="{245A43EE-8DAE-46BA-A862-DBBC3949435A}"/>
    <cellStyle name="20% - Accent1 4 2 4 3 9 2" xfId="36586" xr:uid="{91C77CDF-D760-4763-9821-D977A740819F}"/>
    <cellStyle name="20% - Accent1 4 2 4 3 9 2 2" xfId="36587" xr:uid="{34600906-04E5-4E49-AC87-C81E440730D2}"/>
    <cellStyle name="20% - Accent1 4 2 4 3 9 2 2 2" xfId="36588" xr:uid="{CD8EAF31-1AD9-4B20-BDC4-592446404E0D}"/>
    <cellStyle name="20% - Accent1 4 2 4 3 9 2 3" xfId="36589" xr:uid="{492D4686-1454-46DB-97E1-2109EE4452BC}"/>
    <cellStyle name="20% - Accent1 4 2 4 3 9 3" xfId="36590" xr:uid="{16443554-9DAF-44AA-B0A9-3599DF94192B}"/>
    <cellStyle name="20% - Accent1 4 2 4 3 9 3 2" xfId="36591" xr:uid="{3CBB73BA-FFC6-4D98-9E21-7BF2B9D4D43E}"/>
    <cellStyle name="20% - Accent1 4 2 4 3 9 4" xfId="36592" xr:uid="{B52C8ACB-E14A-4ABF-9C89-1C9BC57296CB}"/>
    <cellStyle name="20% - Accent1 4 2 4 4" xfId="36593" xr:uid="{9706085E-09AC-4047-B05C-6FF805661E43}"/>
    <cellStyle name="20% - Accent1 4 2 4 4 10" xfId="36594" xr:uid="{B6B8E163-BA95-4CA5-8138-FC5F86BB2BFB}"/>
    <cellStyle name="20% - Accent1 4 2 4 4 10 2" xfId="36595" xr:uid="{9873840B-5B39-4F1D-A996-AF779267A3EE}"/>
    <cellStyle name="20% - Accent1 4 2 4 4 11" xfId="36596" xr:uid="{BD7392D7-D9C6-4893-93BD-5B31F47D1B3C}"/>
    <cellStyle name="20% - Accent1 4 2 4 4 2" xfId="36597" xr:uid="{C54FAFAA-D322-4809-B6CF-C631FB5DE8F8}"/>
    <cellStyle name="20% - Accent1 4 2 4 4 2 2" xfId="36598" xr:uid="{FE12810D-F9D2-4D24-9561-B3556B0553D5}"/>
    <cellStyle name="20% - Accent1 4 2 4 4 2 2 2" xfId="36599" xr:uid="{7D46B17F-BB7D-4E23-B7F0-DB1DED9B2DE5}"/>
    <cellStyle name="20% - Accent1 4 2 4 4 2 2 2 2" xfId="36600" xr:uid="{5E83052A-21C1-46BA-8716-B5B37173CDF5}"/>
    <cellStyle name="20% - Accent1 4 2 4 4 2 2 2 2 2" xfId="36601" xr:uid="{858FAA4B-EC95-4172-856A-B19F62601FF1}"/>
    <cellStyle name="20% - Accent1 4 2 4 4 2 2 2 3" xfId="36602" xr:uid="{A0F75BCF-5791-4360-8CD6-DAF9BBB74861}"/>
    <cellStyle name="20% - Accent1 4 2 4 4 2 2 3" xfId="36603" xr:uid="{25F44723-1CCF-485B-A0D3-D2F73F276CF1}"/>
    <cellStyle name="20% - Accent1 4 2 4 4 2 2 3 2" xfId="36604" xr:uid="{915A32EF-7D62-4BBC-AC7E-E504BC1B6020}"/>
    <cellStyle name="20% - Accent1 4 2 4 4 2 2 4" xfId="36605" xr:uid="{F763387F-12D1-40A7-A16E-55E91765BED6}"/>
    <cellStyle name="20% - Accent1 4 2 4 4 2 3" xfId="36606" xr:uid="{A835CBFE-D8F0-4235-89A6-AB4539E22C2A}"/>
    <cellStyle name="20% - Accent1 4 2 4 4 2 3 2" xfId="36607" xr:uid="{AA1D109C-5091-403E-AA52-AAFBCE243919}"/>
    <cellStyle name="20% - Accent1 4 2 4 4 2 3 2 2" xfId="36608" xr:uid="{63B5BEED-9A7E-4132-9506-9F5AC1F62745}"/>
    <cellStyle name="20% - Accent1 4 2 4 4 2 3 2 2 2" xfId="36609" xr:uid="{2BF28B2F-19A3-4156-AF0F-1958F5B25BEC}"/>
    <cellStyle name="20% - Accent1 4 2 4 4 2 3 2 3" xfId="36610" xr:uid="{A55A81A9-A0AC-4F0F-B515-AAD9461AC320}"/>
    <cellStyle name="20% - Accent1 4 2 4 4 2 3 3" xfId="36611" xr:uid="{E4003E77-1210-4286-AC3B-54DB0A2D01C0}"/>
    <cellStyle name="20% - Accent1 4 2 4 4 2 3 3 2" xfId="36612" xr:uid="{76F30266-CE52-493B-81A4-F5AEAB8931A6}"/>
    <cellStyle name="20% - Accent1 4 2 4 4 2 3 4" xfId="36613" xr:uid="{76BC53B9-EADC-456E-8AC9-B703F983FC51}"/>
    <cellStyle name="20% - Accent1 4 2 4 4 2 4" xfId="36614" xr:uid="{A264D97E-9646-4B1C-BE0E-13E294DC0107}"/>
    <cellStyle name="20% - Accent1 4 2 4 4 2 4 2" xfId="36615" xr:uid="{9C79C723-D7E6-4F1C-B555-3AFCF7FBE11E}"/>
    <cellStyle name="20% - Accent1 4 2 4 4 2 4 2 2" xfId="36616" xr:uid="{BCF8AD93-BCDE-4C69-A949-55CD75146509}"/>
    <cellStyle name="20% - Accent1 4 2 4 4 2 4 2 2 2" xfId="36617" xr:uid="{8EDDBEC2-CD70-4758-851D-179A918D0BDD}"/>
    <cellStyle name="20% - Accent1 4 2 4 4 2 4 2 3" xfId="36618" xr:uid="{9CCF9A85-5108-48D5-9968-8D938F547542}"/>
    <cellStyle name="20% - Accent1 4 2 4 4 2 4 3" xfId="36619" xr:uid="{6D23A159-3677-4C10-A7C8-0C9DF9A77321}"/>
    <cellStyle name="20% - Accent1 4 2 4 4 2 4 3 2" xfId="36620" xr:uid="{9EEC6AEE-178F-4DD2-8EBD-F96415A93EA4}"/>
    <cellStyle name="20% - Accent1 4 2 4 4 2 4 4" xfId="36621" xr:uid="{7B1DAC31-89F2-4AD2-9E94-D24286EC5175}"/>
    <cellStyle name="20% - Accent1 4 2 4 4 2 5" xfId="36622" xr:uid="{3243A028-32D7-4D44-B31D-9C7F964F048F}"/>
    <cellStyle name="20% - Accent1 4 2 4 4 2 5 2" xfId="36623" xr:uid="{0F198265-32D8-4718-A387-D2605D185C18}"/>
    <cellStyle name="20% - Accent1 4 2 4 4 2 5 2 2" xfId="36624" xr:uid="{E45C79F2-FD68-48B8-8757-9110606D5EE1}"/>
    <cellStyle name="20% - Accent1 4 2 4 4 2 5 3" xfId="36625" xr:uid="{730F0E2A-BF7A-4FE6-AF6B-CDD872101831}"/>
    <cellStyle name="20% - Accent1 4 2 4 4 2 6" xfId="36626" xr:uid="{C514083D-ED2D-4C86-B990-7741FC368EE4}"/>
    <cellStyle name="20% - Accent1 4 2 4 4 2 6 2" xfId="36627" xr:uid="{413313AB-EA2E-424E-8B46-01CE8C1417F7}"/>
    <cellStyle name="20% - Accent1 4 2 4 4 2 6 2 2" xfId="36628" xr:uid="{C15FF6CA-76F7-433E-AC41-0AB148B5B080}"/>
    <cellStyle name="20% - Accent1 4 2 4 4 2 6 3" xfId="36629" xr:uid="{768BDE3A-3BAD-4D12-B5B9-E6C74F5C3E54}"/>
    <cellStyle name="20% - Accent1 4 2 4 4 2 7" xfId="36630" xr:uid="{50569EF9-DFE9-433F-91DF-1AB3ECF2D01B}"/>
    <cellStyle name="20% - Accent1 4 2 4 4 2 7 2" xfId="36631" xr:uid="{7E167DB9-D081-4F3A-BA39-EB22CE05F46C}"/>
    <cellStyle name="20% - Accent1 4 2 4 4 2 8" xfId="36632" xr:uid="{5B604130-4750-4568-8E92-B05168971C8C}"/>
    <cellStyle name="20% - Accent1 4 2 4 4 2 8 2" xfId="36633" xr:uid="{CF92BD4D-19B4-4978-9C9D-8A4638B151EF}"/>
    <cellStyle name="20% - Accent1 4 2 4 4 2 9" xfId="36634" xr:uid="{11293923-B543-4AAE-8E77-F049D5D45CD7}"/>
    <cellStyle name="20% - Accent1 4 2 4 4 3" xfId="36635" xr:uid="{C4E77256-2402-476D-9C07-903A2DFEAFB6}"/>
    <cellStyle name="20% - Accent1 4 2 4 4 3 2" xfId="36636" xr:uid="{43ABB068-AF09-41AE-8087-4861186A3185}"/>
    <cellStyle name="20% - Accent1 4 2 4 4 3 2 2" xfId="36637" xr:uid="{348FFA9B-A3BF-4A37-9F24-A344D160FBAC}"/>
    <cellStyle name="20% - Accent1 4 2 4 4 3 2 2 2" xfId="36638" xr:uid="{A9A89035-23D2-4A26-9DBE-95911D50653B}"/>
    <cellStyle name="20% - Accent1 4 2 4 4 3 2 2 2 2" xfId="36639" xr:uid="{D6A1C931-7441-4117-A524-95BA490D164A}"/>
    <cellStyle name="20% - Accent1 4 2 4 4 3 2 2 3" xfId="36640" xr:uid="{A71AE23D-A902-497E-AE57-C9DC7A350ED8}"/>
    <cellStyle name="20% - Accent1 4 2 4 4 3 2 3" xfId="36641" xr:uid="{E8D33C1F-CD0B-47D9-AD4A-516B11668FA1}"/>
    <cellStyle name="20% - Accent1 4 2 4 4 3 2 3 2" xfId="36642" xr:uid="{EB8D5D81-470A-4B3F-AD87-67FEA0730FA6}"/>
    <cellStyle name="20% - Accent1 4 2 4 4 3 2 4" xfId="36643" xr:uid="{15B269E3-2E36-4361-82B5-9F50640A7D97}"/>
    <cellStyle name="20% - Accent1 4 2 4 4 3 3" xfId="36644" xr:uid="{3481B8A2-22E2-404E-8B0F-37616B740502}"/>
    <cellStyle name="20% - Accent1 4 2 4 4 3 3 2" xfId="36645" xr:uid="{9B66FCCE-A471-4CA3-88A4-45F741517B39}"/>
    <cellStyle name="20% - Accent1 4 2 4 4 3 3 2 2" xfId="36646" xr:uid="{246458AE-5F5B-4D55-8B0E-58ED3C0DB27E}"/>
    <cellStyle name="20% - Accent1 4 2 4 4 3 3 2 2 2" xfId="36647" xr:uid="{8B51700B-CADB-4F35-A9A0-414012B031A7}"/>
    <cellStyle name="20% - Accent1 4 2 4 4 3 3 2 3" xfId="36648" xr:uid="{013DD4E9-824D-4422-AB39-55E397DEBDB1}"/>
    <cellStyle name="20% - Accent1 4 2 4 4 3 3 3" xfId="36649" xr:uid="{992741F3-7B34-421B-9525-02D510182BF2}"/>
    <cellStyle name="20% - Accent1 4 2 4 4 3 3 3 2" xfId="36650" xr:uid="{2D93F5DE-9419-4749-BC30-89836E2C6002}"/>
    <cellStyle name="20% - Accent1 4 2 4 4 3 3 4" xfId="36651" xr:uid="{CD09B697-85D5-44C4-A217-2DB46724169E}"/>
    <cellStyle name="20% - Accent1 4 2 4 4 3 4" xfId="36652" xr:uid="{74F84E27-49FC-4AF1-B849-643A12773F33}"/>
    <cellStyle name="20% - Accent1 4 2 4 4 3 4 2" xfId="36653" xr:uid="{7D3C6013-608F-47D8-96C2-307228E65ACA}"/>
    <cellStyle name="20% - Accent1 4 2 4 4 3 4 2 2" xfId="36654" xr:uid="{8DD5185A-BFE2-4127-8C4E-8E45A8D20CBD}"/>
    <cellStyle name="20% - Accent1 4 2 4 4 3 4 2 2 2" xfId="36655" xr:uid="{92DF2121-1ADD-4FF9-88F7-4972F5523796}"/>
    <cellStyle name="20% - Accent1 4 2 4 4 3 4 2 3" xfId="36656" xr:uid="{718EB07E-EC02-4FA2-8297-E98BC23D50FE}"/>
    <cellStyle name="20% - Accent1 4 2 4 4 3 4 3" xfId="36657" xr:uid="{D6B98389-4AAA-446B-93D5-ED3B2DEDC165}"/>
    <cellStyle name="20% - Accent1 4 2 4 4 3 4 3 2" xfId="36658" xr:uid="{165F119C-9109-4808-90E9-778CDE063F27}"/>
    <cellStyle name="20% - Accent1 4 2 4 4 3 4 4" xfId="36659" xr:uid="{DF608C82-6B58-4CFB-9C0C-C3709AD910FF}"/>
    <cellStyle name="20% - Accent1 4 2 4 4 3 5" xfId="36660" xr:uid="{E1C0268E-56F1-4FE9-B7A9-6EA09D5EDD1C}"/>
    <cellStyle name="20% - Accent1 4 2 4 4 3 5 2" xfId="36661" xr:uid="{15FB2F4C-6E2B-417B-B60D-7899D2889DE9}"/>
    <cellStyle name="20% - Accent1 4 2 4 4 3 5 2 2" xfId="36662" xr:uid="{6A4499E9-DD01-4B6D-AA20-FB6FB2D9EB91}"/>
    <cellStyle name="20% - Accent1 4 2 4 4 3 5 3" xfId="36663" xr:uid="{96C810F9-68C9-4DB0-8B43-C9E3E70DF87E}"/>
    <cellStyle name="20% - Accent1 4 2 4 4 3 6" xfId="36664" xr:uid="{FE14D40D-B37A-4157-B70F-3A9871660FC6}"/>
    <cellStyle name="20% - Accent1 4 2 4 4 3 6 2" xfId="36665" xr:uid="{D6E2B7BA-4221-4E6C-A74A-8B586008150A}"/>
    <cellStyle name="20% - Accent1 4 2 4 4 3 6 2 2" xfId="36666" xr:uid="{83E865A6-3E40-4067-9E6D-89E31D3B998D}"/>
    <cellStyle name="20% - Accent1 4 2 4 4 3 6 3" xfId="36667" xr:uid="{546F79C9-FC6E-45C4-B796-25FAA6FAC4E2}"/>
    <cellStyle name="20% - Accent1 4 2 4 4 3 7" xfId="36668" xr:uid="{621962CA-CC63-4E83-BB6C-2E69A56EA475}"/>
    <cellStyle name="20% - Accent1 4 2 4 4 3 7 2" xfId="36669" xr:uid="{6E91E92F-536F-42AD-A308-426D3BC47737}"/>
    <cellStyle name="20% - Accent1 4 2 4 4 3 8" xfId="36670" xr:uid="{F318186A-6DAF-4921-883C-571CD33C9F99}"/>
    <cellStyle name="20% - Accent1 4 2 4 4 3 8 2" xfId="36671" xr:uid="{20427924-063B-4C91-8038-9878B6879C6D}"/>
    <cellStyle name="20% - Accent1 4 2 4 4 3 9" xfId="36672" xr:uid="{5B22CF11-BD2F-45F5-B4D8-A9C7787F0BAE}"/>
    <cellStyle name="20% - Accent1 4 2 4 4 4" xfId="36673" xr:uid="{E7CB97E6-515D-4A60-88A8-1ADB758C3566}"/>
    <cellStyle name="20% - Accent1 4 2 4 4 4 2" xfId="36674" xr:uid="{AB06FE20-F706-414B-A9B0-B8CC845E0E6E}"/>
    <cellStyle name="20% - Accent1 4 2 4 4 4 2 2" xfId="36675" xr:uid="{DFF82384-6322-4242-A46F-5EA0AA1384B4}"/>
    <cellStyle name="20% - Accent1 4 2 4 4 4 2 2 2" xfId="36676" xr:uid="{B4EF9A2D-16B6-4413-9F6C-4D28BBE04B79}"/>
    <cellStyle name="20% - Accent1 4 2 4 4 4 2 3" xfId="36677" xr:uid="{905029D7-F005-4158-9D71-AD00F0F8DCF5}"/>
    <cellStyle name="20% - Accent1 4 2 4 4 4 3" xfId="36678" xr:uid="{3C9902EB-0FA1-4ABF-B202-4C85879AC713}"/>
    <cellStyle name="20% - Accent1 4 2 4 4 4 3 2" xfId="36679" xr:uid="{4BA34160-A465-4150-A979-1C60AE2B16FC}"/>
    <cellStyle name="20% - Accent1 4 2 4 4 4 4" xfId="36680" xr:uid="{BD10A82F-4D09-4F04-8110-59C8EF7567AC}"/>
    <cellStyle name="20% - Accent1 4 2 4 4 5" xfId="36681" xr:uid="{82ECF5A1-BF7A-4E24-BAD5-4BC3047B42D5}"/>
    <cellStyle name="20% - Accent1 4 2 4 4 5 2" xfId="36682" xr:uid="{85A1ECF1-D5F6-4803-AFA6-78627A656ABA}"/>
    <cellStyle name="20% - Accent1 4 2 4 4 5 2 2" xfId="36683" xr:uid="{2C7CC326-CA98-4711-B9DD-233F5E67EAC6}"/>
    <cellStyle name="20% - Accent1 4 2 4 4 5 2 2 2" xfId="36684" xr:uid="{5312F87E-EC97-4ACE-B435-90064F79FA69}"/>
    <cellStyle name="20% - Accent1 4 2 4 4 5 2 3" xfId="36685" xr:uid="{5DD61F88-5008-4C73-882C-F7AA43E478AB}"/>
    <cellStyle name="20% - Accent1 4 2 4 4 5 3" xfId="36686" xr:uid="{74B016A3-BB93-4531-919E-44C157508230}"/>
    <cellStyle name="20% - Accent1 4 2 4 4 5 3 2" xfId="36687" xr:uid="{9A06624B-21A5-4FB1-8394-DE4033783051}"/>
    <cellStyle name="20% - Accent1 4 2 4 4 5 4" xfId="36688" xr:uid="{87297BD4-DB82-4891-AFE2-E2AE8867C73B}"/>
    <cellStyle name="20% - Accent1 4 2 4 4 6" xfId="36689" xr:uid="{A8B5CFE5-3B32-46C6-B120-C82388C8FE23}"/>
    <cellStyle name="20% - Accent1 4 2 4 4 6 2" xfId="36690" xr:uid="{CCB22D3F-CEA7-4A1E-ABB3-4A4D55A681A6}"/>
    <cellStyle name="20% - Accent1 4 2 4 4 6 2 2" xfId="36691" xr:uid="{72472028-366A-4596-B52A-77828E97D663}"/>
    <cellStyle name="20% - Accent1 4 2 4 4 6 2 2 2" xfId="36692" xr:uid="{AE0BFD5B-BB42-410C-B645-671885258D88}"/>
    <cellStyle name="20% - Accent1 4 2 4 4 6 2 3" xfId="36693" xr:uid="{697CA5DE-BAF1-4291-B767-CACE2EC4FABD}"/>
    <cellStyle name="20% - Accent1 4 2 4 4 6 3" xfId="36694" xr:uid="{6E621C6F-5BB8-4240-91DE-1FE1E3FFF9B2}"/>
    <cellStyle name="20% - Accent1 4 2 4 4 6 3 2" xfId="36695" xr:uid="{F976F632-7858-443B-B174-19013FA3E032}"/>
    <cellStyle name="20% - Accent1 4 2 4 4 6 4" xfId="36696" xr:uid="{5A9C976F-C11B-40A4-894C-4CBD790396AF}"/>
    <cellStyle name="20% - Accent1 4 2 4 4 7" xfId="36697" xr:uid="{1CE73485-C308-4146-9E37-7CD82A475DC9}"/>
    <cellStyle name="20% - Accent1 4 2 4 4 7 2" xfId="36698" xr:uid="{955EBF8F-656B-4988-B927-FCE68D512550}"/>
    <cellStyle name="20% - Accent1 4 2 4 4 7 2 2" xfId="36699" xr:uid="{0B44B8C7-4714-4486-B6A1-00F0330D25F5}"/>
    <cellStyle name="20% - Accent1 4 2 4 4 7 3" xfId="36700" xr:uid="{6541C650-8F85-4F06-B236-41C27067507A}"/>
    <cellStyle name="20% - Accent1 4 2 4 4 8" xfId="36701" xr:uid="{BE8152AC-DE25-4576-B205-69C3A23A4E8C}"/>
    <cellStyle name="20% - Accent1 4 2 4 4 8 2" xfId="36702" xr:uid="{1B58D11B-C7B1-4765-AD11-466B3F4AFE6B}"/>
    <cellStyle name="20% - Accent1 4 2 4 4 8 2 2" xfId="36703" xr:uid="{B3D0DDEB-51E2-4E01-BE71-EC79BDB4460C}"/>
    <cellStyle name="20% - Accent1 4 2 4 4 8 3" xfId="36704" xr:uid="{F6483F9E-0ACF-45C5-80FD-A35ED3242975}"/>
    <cellStyle name="20% - Accent1 4 2 4 4 9" xfId="36705" xr:uid="{047A6B98-D26A-4FD8-83A4-688002150220}"/>
    <cellStyle name="20% - Accent1 4 2 4 4 9 2" xfId="36706" xr:uid="{80B0FDAE-E1CC-4394-AB16-B35BF0879747}"/>
    <cellStyle name="20% - Accent1 4 2 4 5" xfId="36707" xr:uid="{F08E27F1-5B6E-4267-8D8E-13533621BC87}"/>
    <cellStyle name="20% - Accent1 4 2 4 5 10" xfId="36708" xr:uid="{375734C1-16B4-4C00-A92B-E171D5DF376A}"/>
    <cellStyle name="20% - Accent1 4 2 4 5 10 2" xfId="36709" xr:uid="{642A10EC-A713-4F8C-8596-287D6F4FA934}"/>
    <cellStyle name="20% - Accent1 4 2 4 5 11" xfId="36710" xr:uid="{E46E960E-BFD6-4512-802F-761C18570BC2}"/>
    <cellStyle name="20% - Accent1 4 2 4 5 2" xfId="36711" xr:uid="{8B8D4079-184C-407F-8E5B-98EC2154D328}"/>
    <cellStyle name="20% - Accent1 4 2 4 5 2 2" xfId="36712" xr:uid="{B5E7CBCF-70B3-49F5-9358-230B81537C49}"/>
    <cellStyle name="20% - Accent1 4 2 4 5 2 2 2" xfId="36713" xr:uid="{6E47385A-B536-4A7B-A8BD-41C2545266FD}"/>
    <cellStyle name="20% - Accent1 4 2 4 5 2 2 2 2" xfId="36714" xr:uid="{A963D4AC-A49B-4317-A1D7-44CE1D1991C9}"/>
    <cellStyle name="20% - Accent1 4 2 4 5 2 2 2 2 2" xfId="36715" xr:uid="{67401107-3098-451C-B83A-0AF76FDB715D}"/>
    <cellStyle name="20% - Accent1 4 2 4 5 2 2 2 3" xfId="36716" xr:uid="{84D40E5B-6422-4108-A504-0B0A2E3BD51B}"/>
    <cellStyle name="20% - Accent1 4 2 4 5 2 2 3" xfId="36717" xr:uid="{ADA4A152-5233-4D61-BC28-1CD9B1514A04}"/>
    <cellStyle name="20% - Accent1 4 2 4 5 2 2 3 2" xfId="36718" xr:uid="{B0C259A2-39A6-4A99-AA4D-02C81B10283D}"/>
    <cellStyle name="20% - Accent1 4 2 4 5 2 2 4" xfId="36719" xr:uid="{4ACDE340-4861-4699-BD12-7A450AEF24C6}"/>
    <cellStyle name="20% - Accent1 4 2 4 5 2 3" xfId="36720" xr:uid="{61F6A8BD-F8CB-4900-8AB0-C016C7BD7C8F}"/>
    <cellStyle name="20% - Accent1 4 2 4 5 2 3 2" xfId="36721" xr:uid="{579893DC-2B61-4E5E-A367-6EB283B182FD}"/>
    <cellStyle name="20% - Accent1 4 2 4 5 2 3 2 2" xfId="36722" xr:uid="{E65EDD8D-6B84-4A7C-B707-A2B751D0014B}"/>
    <cellStyle name="20% - Accent1 4 2 4 5 2 3 2 2 2" xfId="36723" xr:uid="{606F1A90-B219-46A5-B39C-84D668BB2D0D}"/>
    <cellStyle name="20% - Accent1 4 2 4 5 2 3 2 3" xfId="36724" xr:uid="{C202E4ED-05B6-4F00-95BF-857DBE54BFBB}"/>
    <cellStyle name="20% - Accent1 4 2 4 5 2 3 3" xfId="36725" xr:uid="{164EF12E-280D-4F4F-98F0-2C48E7F0FAAE}"/>
    <cellStyle name="20% - Accent1 4 2 4 5 2 3 3 2" xfId="36726" xr:uid="{7B09F970-245F-4FC8-90D2-A5E821532E78}"/>
    <cellStyle name="20% - Accent1 4 2 4 5 2 3 4" xfId="36727" xr:uid="{8654AD23-D545-4345-B2D0-078B6CAD76B2}"/>
    <cellStyle name="20% - Accent1 4 2 4 5 2 4" xfId="36728" xr:uid="{4D33CC76-028C-4C0B-94AF-86C6B0621216}"/>
    <cellStyle name="20% - Accent1 4 2 4 5 2 4 2" xfId="36729" xr:uid="{4C0A70A7-6865-4D24-BAF7-2FA2F73FEC90}"/>
    <cellStyle name="20% - Accent1 4 2 4 5 2 4 2 2" xfId="36730" xr:uid="{DF70967F-19F5-49D9-9FA1-6BA430DD9231}"/>
    <cellStyle name="20% - Accent1 4 2 4 5 2 4 2 2 2" xfId="36731" xr:uid="{39D2EA9C-7852-4B67-839E-694D746FEB4A}"/>
    <cellStyle name="20% - Accent1 4 2 4 5 2 4 2 3" xfId="36732" xr:uid="{D430E32E-4F1E-4F71-B7ED-9A74D146A391}"/>
    <cellStyle name="20% - Accent1 4 2 4 5 2 4 3" xfId="36733" xr:uid="{88AE84CB-3F95-4A2C-88A0-D6FC84F6F4A5}"/>
    <cellStyle name="20% - Accent1 4 2 4 5 2 4 3 2" xfId="36734" xr:uid="{736E40C6-5971-485B-9F69-D3666089AFAD}"/>
    <cellStyle name="20% - Accent1 4 2 4 5 2 4 4" xfId="36735" xr:uid="{34469937-1CF8-4E23-98FB-F90E53F36BC6}"/>
    <cellStyle name="20% - Accent1 4 2 4 5 2 5" xfId="36736" xr:uid="{8D7E63AC-FC5F-47D7-B034-09B7E5D78EEF}"/>
    <cellStyle name="20% - Accent1 4 2 4 5 2 5 2" xfId="36737" xr:uid="{BA553852-5B84-4BE1-BF69-28F8894F8B5E}"/>
    <cellStyle name="20% - Accent1 4 2 4 5 2 5 2 2" xfId="36738" xr:uid="{464FCFCA-ED27-4BEE-BE27-A95368A302B6}"/>
    <cellStyle name="20% - Accent1 4 2 4 5 2 5 3" xfId="36739" xr:uid="{9E792EF4-B728-4277-ACD1-6DFCF80EAD63}"/>
    <cellStyle name="20% - Accent1 4 2 4 5 2 6" xfId="36740" xr:uid="{C7AEC448-BA7F-469A-87D4-04B9D69418C7}"/>
    <cellStyle name="20% - Accent1 4 2 4 5 2 6 2" xfId="36741" xr:uid="{AC1DA66C-9141-4BA8-97D4-A5457BEEB974}"/>
    <cellStyle name="20% - Accent1 4 2 4 5 2 6 2 2" xfId="36742" xr:uid="{4F028122-EB4E-4088-ADB5-9FDB9BD2D74B}"/>
    <cellStyle name="20% - Accent1 4 2 4 5 2 6 3" xfId="36743" xr:uid="{22138072-65E8-4983-B6F9-F541602EA65E}"/>
    <cellStyle name="20% - Accent1 4 2 4 5 2 7" xfId="36744" xr:uid="{DE7F7B53-66AA-4752-87FA-C1D6186BE476}"/>
    <cellStyle name="20% - Accent1 4 2 4 5 2 7 2" xfId="36745" xr:uid="{33CB7A32-E966-4825-9C97-4E42320AD1A3}"/>
    <cellStyle name="20% - Accent1 4 2 4 5 2 8" xfId="36746" xr:uid="{9E325FB6-7827-4E8E-B2DA-CFA8A90A1B83}"/>
    <cellStyle name="20% - Accent1 4 2 4 5 2 8 2" xfId="36747" xr:uid="{2A5BC977-91DC-4572-B69B-7854882D0238}"/>
    <cellStyle name="20% - Accent1 4 2 4 5 2 9" xfId="36748" xr:uid="{57333DF7-8E1E-42E2-9EE2-B357A356D5F2}"/>
    <cellStyle name="20% - Accent1 4 2 4 5 3" xfId="36749" xr:uid="{F11E1D64-270B-41B1-A9E5-ABC8A2839AFB}"/>
    <cellStyle name="20% - Accent1 4 2 4 5 3 2" xfId="36750" xr:uid="{FCA54B99-B690-417F-8CD6-A9B0801B7D70}"/>
    <cellStyle name="20% - Accent1 4 2 4 5 3 2 2" xfId="36751" xr:uid="{DADAEE74-EA23-442D-828B-99D1D513151D}"/>
    <cellStyle name="20% - Accent1 4 2 4 5 3 2 2 2" xfId="36752" xr:uid="{6481D102-0E28-43E5-83D3-580BF48793C4}"/>
    <cellStyle name="20% - Accent1 4 2 4 5 3 2 2 2 2" xfId="36753" xr:uid="{EAC1E0D0-5ED1-4529-8AE0-ED748443593E}"/>
    <cellStyle name="20% - Accent1 4 2 4 5 3 2 2 3" xfId="36754" xr:uid="{CB364441-BCDE-4E56-8BB9-40661B265EE4}"/>
    <cellStyle name="20% - Accent1 4 2 4 5 3 2 3" xfId="36755" xr:uid="{04F11190-C829-459D-931C-668443AA7D64}"/>
    <cellStyle name="20% - Accent1 4 2 4 5 3 2 3 2" xfId="36756" xr:uid="{669A8099-1E3D-4CE8-91BC-600D615B9FC7}"/>
    <cellStyle name="20% - Accent1 4 2 4 5 3 2 4" xfId="36757" xr:uid="{4BF9DF55-D3C8-4A79-B5A2-28E28296205A}"/>
    <cellStyle name="20% - Accent1 4 2 4 5 3 3" xfId="36758" xr:uid="{36F76184-ADE9-4C0F-9D23-B0383D183387}"/>
    <cellStyle name="20% - Accent1 4 2 4 5 3 3 2" xfId="36759" xr:uid="{C9785FE9-7B52-4DC7-989D-8B2D27DEFA3B}"/>
    <cellStyle name="20% - Accent1 4 2 4 5 3 3 2 2" xfId="36760" xr:uid="{8B61078D-4E73-4058-A79D-BA03220A9EC7}"/>
    <cellStyle name="20% - Accent1 4 2 4 5 3 3 2 2 2" xfId="36761" xr:uid="{B3FAA7DC-17F3-4B07-8123-3F528791BC7E}"/>
    <cellStyle name="20% - Accent1 4 2 4 5 3 3 2 3" xfId="36762" xr:uid="{1F855944-ECA6-4DE3-816E-B02347BB606C}"/>
    <cellStyle name="20% - Accent1 4 2 4 5 3 3 3" xfId="36763" xr:uid="{53481F3C-EE52-4BCB-83EF-469F3D2B20CE}"/>
    <cellStyle name="20% - Accent1 4 2 4 5 3 3 3 2" xfId="36764" xr:uid="{F1373740-5CF4-42AA-95AB-083D509EC64E}"/>
    <cellStyle name="20% - Accent1 4 2 4 5 3 3 4" xfId="36765" xr:uid="{363D7A8D-B79A-4F51-8697-E95F05C95A84}"/>
    <cellStyle name="20% - Accent1 4 2 4 5 3 4" xfId="36766" xr:uid="{6C917723-AD11-4D8F-A194-6F1CFB36BAAA}"/>
    <cellStyle name="20% - Accent1 4 2 4 5 3 4 2" xfId="36767" xr:uid="{A776D926-7CE2-4940-9677-BAEC96B88FD2}"/>
    <cellStyle name="20% - Accent1 4 2 4 5 3 4 2 2" xfId="36768" xr:uid="{984EA158-1240-443E-ABB4-B9C147CC1731}"/>
    <cellStyle name="20% - Accent1 4 2 4 5 3 4 2 2 2" xfId="36769" xr:uid="{23ED39D7-ED41-4593-81B8-E32262B776E3}"/>
    <cellStyle name="20% - Accent1 4 2 4 5 3 4 2 3" xfId="36770" xr:uid="{8727C838-13CA-475A-A6FD-78FE22C774FD}"/>
    <cellStyle name="20% - Accent1 4 2 4 5 3 4 3" xfId="36771" xr:uid="{A4866A33-5415-4B0D-8DA8-1E8DE3EC8FAD}"/>
    <cellStyle name="20% - Accent1 4 2 4 5 3 4 3 2" xfId="36772" xr:uid="{31ED1C09-21C5-43B8-B01F-069AACE26B22}"/>
    <cellStyle name="20% - Accent1 4 2 4 5 3 4 4" xfId="36773" xr:uid="{010E46B5-A07B-4724-B4CF-E62A2365A2B7}"/>
    <cellStyle name="20% - Accent1 4 2 4 5 3 5" xfId="36774" xr:uid="{BD182FA0-C934-49D0-9E6C-5D8340C2E857}"/>
    <cellStyle name="20% - Accent1 4 2 4 5 3 5 2" xfId="36775" xr:uid="{1EFB46CC-C2A2-4533-BA03-63BC4D03903D}"/>
    <cellStyle name="20% - Accent1 4 2 4 5 3 5 2 2" xfId="36776" xr:uid="{5BEB3A61-1236-4D7F-978D-3B2B878AE637}"/>
    <cellStyle name="20% - Accent1 4 2 4 5 3 5 3" xfId="36777" xr:uid="{2BB0E867-1B9F-417F-A0D3-DD87F2D5530F}"/>
    <cellStyle name="20% - Accent1 4 2 4 5 3 6" xfId="36778" xr:uid="{37A49E03-7FC3-4B58-84CA-936041AEA64B}"/>
    <cellStyle name="20% - Accent1 4 2 4 5 3 6 2" xfId="36779" xr:uid="{49B5CDA5-3493-4751-A16A-2410120121DE}"/>
    <cellStyle name="20% - Accent1 4 2 4 5 3 6 2 2" xfId="36780" xr:uid="{2BC7AFE1-70E5-42E3-B39B-B9DF1AD384AF}"/>
    <cellStyle name="20% - Accent1 4 2 4 5 3 6 3" xfId="36781" xr:uid="{04F16640-70FE-4181-917C-AAE6EB2D3D5A}"/>
    <cellStyle name="20% - Accent1 4 2 4 5 3 7" xfId="36782" xr:uid="{FC366B85-EB56-4BB0-9C22-20FD34FF4AB2}"/>
    <cellStyle name="20% - Accent1 4 2 4 5 3 7 2" xfId="36783" xr:uid="{1F8B5631-DB4E-4751-9991-AA3EDF1B42A1}"/>
    <cellStyle name="20% - Accent1 4 2 4 5 3 8" xfId="36784" xr:uid="{A1FDC7E4-E18F-40B9-8F41-E21BB8EA74CB}"/>
    <cellStyle name="20% - Accent1 4 2 4 5 3 8 2" xfId="36785" xr:uid="{83F1F366-5874-4E0D-8083-FD0ABB772947}"/>
    <cellStyle name="20% - Accent1 4 2 4 5 3 9" xfId="36786" xr:uid="{D63D668E-92FF-40D3-A122-CE6E7554840D}"/>
    <cellStyle name="20% - Accent1 4 2 4 5 4" xfId="36787" xr:uid="{0C21A701-1259-415C-A343-D88D5D97A607}"/>
    <cellStyle name="20% - Accent1 4 2 4 5 4 2" xfId="36788" xr:uid="{E67A1C1E-D422-450C-B18D-10C6628BFFE6}"/>
    <cellStyle name="20% - Accent1 4 2 4 5 4 2 2" xfId="36789" xr:uid="{66B77798-B6B8-461F-B3A6-50946E327928}"/>
    <cellStyle name="20% - Accent1 4 2 4 5 4 2 2 2" xfId="36790" xr:uid="{A2F263E8-BFA2-41E3-A5E7-C669606CF7B8}"/>
    <cellStyle name="20% - Accent1 4 2 4 5 4 2 3" xfId="36791" xr:uid="{B8B8BB85-A5AD-4A24-A095-3D961ABA7073}"/>
    <cellStyle name="20% - Accent1 4 2 4 5 4 3" xfId="36792" xr:uid="{73C62027-1424-4361-86B0-6F60AB05AAF5}"/>
    <cellStyle name="20% - Accent1 4 2 4 5 4 3 2" xfId="36793" xr:uid="{07DB70B6-D3DE-40C2-8643-3CDFE1BD823A}"/>
    <cellStyle name="20% - Accent1 4 2 4 5 4 4" xfId="36794" xr:uid="{BF8D41B9-FAD7-4D23-8336-70BA9D478869}"/>
    <cellStyle name="20% - Accent1 4 2 4 5 5" xfId="36795" xr:uid="{4A439934-0D20-420A-91EB-EE24F5709249}"/>
    <cellStyle name="20% - Accent1 4 2 4 5 5 2" xfId="36796" xr:uid="{91FE51BA-889B-419D-984C-F8A038626E9E}"/>
    <cellStyle name="20% - Accent1 4 2 4 5 5 2 2" xfId="36797" xr:uid="{3353FE60-5163-44C2-BA00-84057DEB762A}"/>
    <cellStyle name="20% - Accent1 4 2 4 5 5 2 2 2" xfId="36798" xr:uid="{7C753598-C22E-4966-AC8E-75E2CB957D58}"/>
    <cellStyle name="20% - Accent1 4 2 4 5 5 2 3" xfId="36799" xr:uid="{F45DDADF-6437-41AB-8EF6-EF4D9CCC2AA9}"/>
    <cellStyle name="20% - Accent1 4 2 4 5 5 3" xfId="36800" xr:uid="{C2FB228A-473B-40AC-B22A-002EE6908C7B}"/>
    <cellStyle name="20% - Accent1 4 2 4 5 5 3 2" xfId="36801" xr:uid="{E87F9753-1282-49FB-BE41-42451916CB51}"/>
    <cellStyle name="20% - Accent1 4 2 4 5 5 4" xfId="36802" xr:uid="{F68A94B5-8922-4B99-A104-83241AF1F212}"/>
    <cellStyle name="20% - Accent1 4 2 4 5 6" xfId="36803" xr:uid="{0EB659F6-DD76-4FC3-9FC3-A298F155842F}"/>
    <cellStyle name="20% - Accent1 4 2 4 5 6 2" xfId="36804" xr:uid="{EF5EA38E-857A-452D-A192-173F7786F74A}"/>
    <cellStyle name="20% - Accent1 4 2 4 5 6 2 2" xfId="36805" xr:uid="{00834E7A-CC35-47FF-94EA-7629DEF01DD7}"/>
    <cellStyle name="20% - Accent1 4 2 4 5 6 2 2 2" xfId="36806" xr:uid="{EC379297-9573-4E80-BF90-649409B36D80}"/>
    <cellStyle name="20% - Accent1 4 2 4 5 6 2 3" xfId="36807" xr:uid="{7EB69B99-06CF-4DFE-89EC-9EC842F0111D}"/>
    <cellStyle name="20% - Accent1 4 2 4 5 6 3" xfId="36808" xr:uid="{57BFFA50-9E06-4302-9FC3-8B03C776EC1A}"/>
    <cellStyle name="20% - Accent1 4 2 4 5 6 3 2" xfId="36809" xr:uid="{82073FBE-FEA5-4928-91EB-F4C0538F1C27}"/>
    <cellStyle name="20% - Accent1 4 2 4 5 6 4" xfId="36810" xr:uid="{D499C753-5BE6-440E-BADE-FA3E31ED27E8}"/>
    <cellStyle name="20% - Accent1 4 2 4 5 7" xfId="36811" xr:uid="{23D01A06-B0E1-4CDB-A85F-5C6F2488F503}"/>
    <cellStyle name="20% - Accent1 4 2 4 5 7 2" xfId="36812" xr:uid="{4C7DF87F-5C2A-48C2-853C-E978FE267027}"/>
    <cellStyle name="20% - Accent1 4 2 4 5 7 2 2" xfId="36813" xr:uid="{7CB00B9A-075D-4D5D-9535-8480212F0EF6}"/>
    <cellStyle name="20% - Accent1 4 2 4 5 7 3" xfId="36814" xr:uid="{541BA0A0-40CC-4432-87C9-294BDDE0869E}"/>
    <cellStyle name="20% - Accent1 4 2 4 5 8" xfId="36815" xr:uid="{AA41F27F-DA08-489F-9F54-9DBE9D3812F8}"/>
    <cellStyle name="20% - Accent1 4 2 4 5 8 2" xfId="36816" xr:uid="{7D422613-C494-4944-B1DD-E6B2D63FC6B3}"/>
    <cellStyle name="20% - Accent1 4 2 4 5 8 2 2" xfId="36817" xr:uid="{DE53E80C-0552-490C-89D9-C2E37CBD933E}"/>
    <cellStyle name="20% - Accent1 4 2 4 5 8 3" xfId="36818" xr:uid="{FBC37C6A-F6E1-4783-84DA-D9B433AB9E73}"/>
    <cellStyle name="20% - Accent1 4 2 4 5 9" xfId="36819" xr:uid="{E29AC5A5-C163-42D8-94E4-09C2435E21F3}"/>
    <cellStyle name="20% - Accent1 4 2 4 5 9 2" xfId="36820" xr:uid="{206E4B97-5460-46C5-AE5C-CE5F8F2E857D}"/>
    <cellStyle name="20% - Accent1 4 2 4 6" xfId="36821" xr:uid="{3E9BA25C-F66D-4A6E-BD78-8B91700BEF4E}"/>
    <cellStyle name="20% - Accent1 4 2 4 6 10" xfId="36822" xr:uid="{F6D47030-5280-4296-83C7-9E485782903E}"/>
    <cellStyle name="20% - Accent1 4 2 4 6 10 2" xfId="36823" xr:uid="{ACD3B520-6A10-4609-8850-0F2161BB87D7}"/>
    <cellStyle name="20% - Accent1 4 2 4 6 11" xfId="36824" xr:uid="{122B23F9-122D-4E02-8F59-66C0C7490F23}"/>
    <cellStyle name="20% - Accent1 4 2 4 6 2" xfId="36825" xr:uid="{CB260BEF-737E-43D8-A41F-72CA2E4E6036}"/>
    <cellStyle name="20% - Accent1 4 2 4 6 2 2" xfId="36826" xr:uid="{A4239245-3630-4883-9485-C174BDDFA76B}"/>
    <cellStyle name="20% - Accent1 4 2 4 6 2 2 2" xfId="36827" xr:uid="{9EC95ED2-E56C-4648-A7AB-F12259D17706}"/>
    <cellStyle name="20% - Accent1 4 2 4 6 2 2 2 2" xfId="36828" xr:uid="{3883B299-B492-4089-A46B-F4809279B546}"/>
    <cellStyle name="20% - Accent1 4 2 4 6 2 2 2 2 2" xfId="36829" xr:uid="{6FF0C9B4-7B26-43ED-8840-63655B71AE25}"/>
    <cellStyle name="20% - Accent1 4 2 4 6 2 2 2 3" xfId="36830" xr:uid="{575EBA59-48F9-42AA-8B65-75156D4CC34C}"/>
    <cellStyle name="20% - Accent1 4 2 4 6 2 2 3" xfId="36831" xr:uid="{FB1041DA-0B08-429F-9153-DEAC34EB5E61}"/>
    <cellStyle name="20% - Accent1 4 2 4 6 2 2 3 2" xfId="36832" xr:uid="{15CC3CE0-2857-45A5-9FDB-45B023DFE758}"/>
    <cellStyle name="20% - Accent1 4 2 4 6 2 2 4" xfId="36833" xr:uid="{507F340A-DBB4-46FD-B05D-9D125B237637}"/>
    <cellStyle name="20% - Accent1 4 2 4 6 2 3" xfId="36834" xr:uid="{EA3D65A5-152E-46DD-AC48-30E0706A7494}"/>
    <cellStyle name="20% - Accent1 4 2 4 6 2 3 2" xfId="36835" xr:uid="{BD4EE501-EF4C-4E31-B6BD-4F164FDBA0F3}"/>
    <cellStyle name="20% - Accent1 4 2 4 6 2 3 2 2" xfId="36836" xr:uid="{46FB0BCA-8966-4017-82EB-F7E300D5E306}"/>
    <cellStyle name="20% - Accent1 4 2 4 6 2 3 2 2 2" xfId="36837" xr:uid="{38C2CBB1-CCFE-4950-8C76-7EDA60E20E47}"/>
    <cellStyle name="20% - Accent1 4 2 4 6 2 3 2 3" xfId="36838" xr:uid="{C69210E2-74F9-45F5-9FD2-253F10C57F52}"/>
    <cellStyle name="20% - Accent1 4 2 4 6 2 3 3" xfId="36839" xr:uid="{EA87DAD0-BB7D-44B3-B1DF-10CED45F8FE0}"/>
    <cellStyle name="20% - Accent1 4 2 4 6 2 3 3 2" xfId="36840" xr:uid="{AA91F174-FD42-4FFE-B62C-2C548AE31740}"/>
    <cellStyle name="20% - Accent1 4 2 4 6 2 3 4" xfId="36841" xr:uid="{55BBA4A1-67D6-4108-9559-FF6EF7AF42F9}"/>
    <cellStyle name="20% - Accent1 4 2 4 6 2 4" xfId="36842" xr:uid="{B300E101-C48A-41A9-8539-34936FEFF239}"/>
    <cellStyle name="20% - Accent1 4 2 4 6 2 4 2" xfId="36843" xr:uid="{C72D4753-6C52-4FD4-826B-C4D72A330B52}"/>
    <cellStyle name="20% - Accent1 4 2 4 6 2 4 2 2" xfId="36844" xr:uid="{35D014CD-1C86-45D7-A4EF-8EB6D4F111A6}"/>
    <cellStyle name="20% - Accent1 4 2 4 6 2 4 2 2 2" xfId="36845" xr:uid="{7B05A824-7881-433B-A9D2-9A5190168615}"/>
    <cellStyle name="20% - Accent1 4 2 4 6 2 4 2 3" xfId="36846" xr:uid="{2951E912-D459-481A-B6B4-C24597E84A10}"/>
    <cellStyle name="20% - Accent1 4 2 4 6 2 4 3" xfId="36847" xr:uid="{F8F728B9-BDBD-408A-8DFA-78BB78FAE280}"/>
    <cellStyle name="20% - Accent1 4 2 4 6 2 4 3 2" xfId="36848" xr:uid="{2D90CF14-85B4-4798-84A9-154A8AA3D2FF}"/>
    <cellStyle name="20% - Accent1 4 2 4 6 2 4 4" xfId="36849" xr:uid="{78B5D2D0-15D0-4271-B11F-8FDEA7936F54}"/>
    <cellStyle name="20% - Accent1 4 2 4 6 2 5" xfId="36850" xr:uid="{3DF97038-305F-464C-A02D-2FA9DF891FCB}"/>
    <cellStyle name="20% - Accent1 4 2 4 6 2 5 2" xfId="36851" xr:uid="{FC7CA2B9-544B-4362-9EA7-AC2A9FC4B495}"/>
    <cellStyle name="20% - Accent1 4 2 4 6 2 5 2 2" xfId="36852" xr:uid="{C53272A3-7BB2-457E-8FCF-7999FD43AB9F}"/>
    <cellStyle name="20% - Accent1 4 2 4 6 2 5 3" xfId="36853" xr:uid="{776FF962-14AF-4985-ABE1-BD54A8CDD693}"/>
    <cellStyle name="20% - Accent1 4 2 4 6 2 6" xfId="36854" xr:uid="{F7E784B5-94F0-4B96-ABDA-7AD9F4EAEAD0}"/>
    <cellStyle name="20% - Accent1 4 2 4 6 2 6 2" xfId="36855" xr:uid="{1813F905-FD69-41A1-BF32-BA438A55A703}"/>
    <cellStyle name="20% - Accent1 4 2 4 6 2 6 2 2" xfId="36856" xr:uid="{AD25D3A5-C7DE-47BB-97FF-132C2C5E4DD4}"/>
    <cellStyle name="20% - Accent1 4 2 4 6 2 6 3" xfId="36857" xr:uid="{35BB5010-2130-4F5B-B475-E8A8918AFF6A}"/>
    <cellStyle name="20% - Accent1 4 2 4 6 2 7" xfId="36858" xr:uid="{D2244C35-3A7C-4197-B32C-6386BE9B152B}"/>
    <cellStyle name="20% - Accent1 4 2 4 6 2 7 2" xfId="36859" xr:uid="{1376ADB1-DCEC-4D22-A4EE-BD0C989A9912}"/>
    <cellStyle name="20% - Accent1 4 2 4 6 2 8" xfId="36860" xr:uid="{A2776462-881E-4FFA-B544-3672147C0CDF}"/>
    <cellStyle name="20% - Accent1 4 2 4 6 2 8 2" xfId="36861" xr:uid="{C376BD8A-8115-46FE-A83C-22DD9A9CEDE4}"/>
    <cellStyle name="20% - Accent1 4 2 4 6 2 9" xfId="36862" xr:uid="{FB0DAA33-55CD-4BCC-A872-E340256EC29C}"/>
    <cellStyle name="20% - Accent1 4 2 4 6 3" xfId="36863" xr:uid="{21E3F38C-B40B-45FD-BD42-07AA53840847}"/>
    <cellStyle name="20% - Accent1 4 2 4 6 3 2" xfId="36864" xr:uid="{9A5E63D8-B168-4028-8E92-397AF24A2DAC}"/>
    <cellStyle name="20% - Accent1 4 2 4 6 3 2 2" xfId="36865" xr:uid="{EE76F716-E3A3-4989-AC9E-800EBDABFE40}"/>
    <cellStyle name="20% - Accent1 4 2 4 6 3 2 2 2" xfId="36866" xr:uid="{CB190F49-0461-4A3D-8F04-138136DAB051}"/>
    <cellStyle name="20% - Accent1 4 2 4 6 3 2 2 2 2" xfId="36867" xr:uid="{49642F02-39D9-4A3F-9B91-3A75D817E283}"/>
    <cellStyle name="20% - Accent1 4 2 4 6 3 2 2 3" xfId="36868" xr:uid="{D3A3C683-8100-44F4-9C09-92D40126AFEE}"/>
    <cellStyle name="20% - Accent1 4 2 4 6 3 2 3" xfId="36869" xr:uid="{3ECAFED7-5FF2-4660-B37D-04B371921C20}"/>
    <cellStyle name="20% - Accent1 4 2 4 6 3 2 3 2" xfId="36870" xr:uid="{C418F129-1732-4B0A-83BC-1864A6D5406E}"/>
    <cellStyle name="20% - Accent1 4 2 4 6 3 2 4" xfId="36871" xr:uid="{56F145B4-F60E-446D-AF5D-680F75D9857A}"/>
    <cellStyle name="20% - Accent1 4 2 4 6 3 3" xfId="36872" xr:uid="{2A14FA46-66E6-4B4B-B48A-828A1B6B9959}"/>
    <cellStyle name="20% - Accent1 4 2 4 6 3 3 2" xfId="36873" xr:uid="{02A87D19-6509-437F-BC69-0025E25F39A1}"/>
    <cellStyle name="20% - Accent1 4 2 4 6 3 3 2 2" xfId="36874" xr:uid="{6EBB9D7B-B10D-4FD5-A39E-977F17587608}"/>
    <cellStyle name="20% - Accent1 4 2 4 6 3 3 2 2 2" xfId="36875" xr:uid="{8FDBF5B2-659F-45B4-9333-89E54024E89D}"/>
    <cellStyle name="20% - Accent1 4 2 4 6 3 3 2 3" xfId="36876" xr:uid="{B9F60D29-E559-42F4-9EF0-9FBB22C9C676}"/>
    <cellStyle name="20% - Accent1 4 2 4 6 3 3 3" xfId="36877" xr:uid="{CB4DC4D0-B022-47E1-A706-D9B319BC0331}"/>
    <cellStyle name="20% - Accent1 4 2 4 6 3 3 3 2" xfId="36878" xr:uid="{557F6296-E8D2-4D76-A4E5-F1C4787D55B0}"/>
    <cellStyle name="20% - Accent1 4 2 4 6 3 3 4" xfId="36879" xr:uid="{81427205-8E0E-46F1-9D0A-FC09D6C366ED}"/>
    <cellStyle name="20% - Accent1 4 2 4 6 3 4" xfId="36880" xr:uid="{48757FD7-99D3-45BE-B66A-BE6DBC8BA986}"/>
    <cellStyle name="20% - Accent1 4 2 4 6 3 4 2" xfId="36881" xr:uid="{8AA00F58-F377-44A0-923F-DA812F38B4A3}"/>
    <cellStyle name="20% - Accent1 4 2 4 6 3 4 2 2" xfId="36882" xr:uid="{20B47B15-FB83-4D93-BEC3-295558698C02}"/>
    <cellStyle name="20% - Accent1 4 2 4 6 3 4 2 2 2" xfId="36883" xr:uid="{774CF268-C22E-4247-AEA2-7E53C85954BF}"/>
    <cellStyle name="20% - Accent1 4 2 4 6 3 4 2 3" xfId="36884" xr:uid="{0A7537BA-4B1E-47F0-BA87-5E5436DB3E15}"/>
    <cellStyle name="20% - Accent1 4 2 4 6 3 4 3" xfId="36885" xr:uid="{26431A9C-89E2-4750-A0C2-0FB461CAC8BF}"/>
    <cellStyle name="20% - Accent1 4 2 4 6 3 4 3 2" xfId="36886" xr:uid="{2B942C25-A30A-4238-8349-1A93E22DEF0D}"/>
    <cellStyle name="20% - Accent1 4 2 4 6 3 4 4" xfId="36887" xr:uid="{AA68A1D2-A12C-4F4B-83C8-44C04CE4B092}"/>
    <cellStyle name="20% - Accent1 4 2 4 6 3 5" xfId="36888" xr:uid="{2F295A7E-96E6-4C28-AAF9-DEE4D8A1D00E}"/>
    <cellStyle name="20% - Accent1 4 2 4 6 3 5 2" xfId="36889" xr:uid="{4B272D57-6B84-4FE2-876B-1F241CD1997E}"/>
    <cellStyle name="20% - Accent1 4 2 4 6 3 5 2 2" xfId="36890" xr:uid="{27CC3253-48F2-4C27-BFD0-16F12739EDE3}"/>
    <cellStyle name="20% - Accent1 4 2 4 6 3 5 3" xfId="36891" xr:uid="{EF8661F3-41DD-4453-9DEF-27540AF0DD70}"/>
    <cellStyle name="20% - Accent1 4 2 4 6 3 6" xfId="36892" xr:uid="{B76CFAE5-999A-4830-8710-42D637EC649A}"/>
    <cellStyle name="20% - Accent1 4 2 4 6 3 6 2" xfId="36893" xr:uid="{D58845DA-E277-4903-ACBB-6D1EF78A6B33}"/>
    <cellStyle name="20% - Accent1 4 2 4 6 3 6 2 2" xfId="36894" xr:uid="{2CC56E1D-DAD8-44DB-9C52-0E2648D30F31}"/>
    <cellStyle name="20% - Accent1 4 2 4 6 3 6 3" xfId="36895" xr:uid="{218EDFC7-FAD6-408A-A990-A245F06F7090}"/>
    <cellStyle name="20% - Accent1 4 2 4 6 3 7" xfId="36896" xr:uid="{F5F8205F-D151-4BF7-ADD5-7042316B41AC}"/>
    <cellStyle name="20% - Accent1 4 2 4 6 3 7 2" xfId="36897" xr:uid="{4B42DAD8-5B7A-450D-8864-0D8B8F2376F1}"/>
    <cellStyle name="20% - Accent1 4 2 4 6 3 8" xfId="36898" xr:uid="{4F981372-A2B9-4D91-BEEA-99DBD91094C7}"/>
    <cellStyle name="20% - Accent1 4 2 4 6 3 8 2" xfId="36899" xr:uid="{20500486-B305-420A-87B1-BE6FF6F9C83C}"/>
    <cellStyle name="20% - Accent1 4 2 4 6 3 9" xfId="36900" xr:uid="{089D28C5-A065-49D3-A4DB-1F7AEADC1AEE}"/>
    <cellStyle name="20% - Accent1 4 2 4 6 4" xfId="36901" xr:uid="{C3389A01-62BB-4683-8CF6-BEF597F4AC66}"/>
    <cellStyle name="20% - Accent1 4 2 4 6 4 2" xfId="36902" xr:uid="{2FC7531F-7B15-4DBA-93CE-8B71F6302DE7}"/>
    <cellStyle name="20% - Accent1 4 2 4 6 4 2 2" xfId="36903" xr:uid="{5A3E8397-D889-4327-8393-7C6EDF03F32F}"/>
    <cellStyle name="20% - Accent1 4 2 4 6 4 2 2 2" xfId="36904" xr:uid="{7274C08F-696D-4366-B9F9-6B7014438726}"/>
    <cellStyle name="20% - Accent1 4 2 4 6 4 2 3" xfId="36905" xr:uid="{AA55FAF5-2D7C-4646-9F49-F83AEA68D822}"/>
    <cellStyle name="20% - Accent1 4 2 4 6 4 3" xfId="36906" xr:uid="{0446F1B3-9AE1-44C9-AED5-425DDB2EAECE}"/>
    <cellStyle name="20% - Accent1 4 2 4 6 4 3 2" xfId="36907" xr:uid="{AF41E400-8FC2-49A9-9E31-A2E1AAC72BCB}"/>
    <cellStyle name="20% - Accent1 4 2 4 6 4 4" xfId="36908" xr:uid="{CC9CA03A-6303-4FC6-AA6D-F4BAD30A5AD9}"/>
    <cellStyle name="20% - Accent1 4 2 4 6 5" xfId="36909" xr:uid="{0995B772-20C9-41E5-A3AE-0F6AF5AE04E9}"/>
    <cellStyle name="20% - Accent1 4 2 4 6 5 2" xfId="36910" xr:uid="{C7AB213E-C5EF-4DB9-966A-C0FCD7084CEE}"/>
    <cellStyle name="20% - Accent1 4 2 4 6 5 2 2" xfId="36911" xr:uid="{C8EAA62B-EC8D-4D42-B241-14465C609753}"/>
    <cellStyle name="20% - Accent1 4 2 4 6 5 2 2 2" xfId="36912" xr:uid="{A8760AD8-8E5B-4618-A08E-F949070E8932}"/>
    <cellStyle name="20% - Accent1 4 2 4 6 5 2 3" xfId="36913" xr:uid="{76C776AE-8E20-4C59-B256-12ED940EFF58}"/>
    <cellStyle name="20% - Accent1 4 2 4 6 5 3" xfId="36914" xr:uid="{FDAD5A1E-F1F9-4B8E-BCCF-CD8C15B09796}"/>
    <cellStyle name="20% - Accent1 4 2 4 6 5 3 2" xfId="36915" xr:uid="{31411399-2263-40EE-817E-F670D1A9E47B}"/>
    <cellStyle name="20% - Accent1 4 2 4 6 5 4" xfId="36916" xr:uid="{079B4EB2-8866-4E90-84E6-FB521EC47C0E}"/>
    <cellStyle name="20% - Accent1 4 2 4 6 6" xfId="36917" xr:uid="{3CFE7CB7-612C-440F-BB36-B85C6641E7CC}"/>
    <cellStyle name="20% - Accent1 4 2 4 6 6 2" xfId="36918" xr:uid="{F41CCD15-7038-42CB-A939-F46FEE3B1378}"/>
    <cellStyle name="20% - Accent1 4 2 4 6 6 2 2" xfId="36919" xr:uid="{048CF582-46D2-4983-91CB-E9C05C822B44}"/>
    <cellStyle name="20% - Accent1 4 2 4 6 6 2 2 2" xfId="36920" xr:uid="{71EBF902-74DE-4AA2-ADF7-93363C42F75F}"/>
    <cellStyle name="20% - Accent1 4 2 4 6 6 2 3" xfId="36921" xr:uid="{EC6CA744-9B39-492E-9781-B1A61A15FE56}"/>
    <cellStyle name="20% - Accent1 4 2 4 6 6 3" xfId="36922" xr:uid="{9C2629AA-041F-4862-9600-23AC38B8AA7C}"/>
    <cellStyle name="20% - Accent1 4 2 4 6 6 3 2" xfId="36923" xr:uid="{F1180F8D-FF18-4A09-8566-2B0317E940D6}"/>
    <cellStyle name="20% - Accent1 4 2 4 6 6 4" xfId="36924" xr:uid="{E316FC2B-6BBB-443B-8CED-04B9322FDCCA}"/>
    <cellStyle name="20% - Accent1 4 2 4 6 7" xfId="36925" xr:uid="{8C591142-7A7D-4F0D-AE94-918F986CD5D7}"/>
    <cellStyle name="20% - Accent1 4 2 4 6 7 2" xfId="36926" xr:uid="{CA861766-1E6D-4C6E-9365-E84B30649AB2}"/>
    <cellStyle name="20% - Accent1 4 2 4 6 7 2 2" xfId="36927" xr:uid="{9D0CD6C3-DDA3-42BE-A1D8-561CB8809577}"/>
    <cellStyle name="20% - Accent1 4 2 4 6 7 3" xfId="36928" xr:uid="{AC02631F-C36D-4F5E-9E4B-56817B26CD8D}"/>
    <cellStyle name="20% - Accent1 4 2 4 6 8" xfId="36929" xr:uid="{40750850-924C-41FF-865C-2998571CA2E7}"/>
    <cellStyle name="20% - Accent1 4 2 4 6 8 2" xfId="36930" xr:uid="{9520C1A7-3554-4131-BD29-CABE9E27BA17}"/>
    <cellStyle name="20% - Accent1 4 2 4 6 8 2 2" xfId="36931" xr:uid="{F29C33C2-7A47-4E19-9B26-FEA3FA58A99B}"/>
    <cellStyle name="20% - Accent1 4 2 4 6 8 3" xfId="36932" xr:uid="{19E42D1F-F619-463F-B9CF-C3504D30C8D3}"/>
    <cellStyle name="20% - Accent1 4 2 4 6 9" xfId="36933" xr:uid="{2C3A215C-E75A-4309-A518-D4D2704BB305}"/>
    <cellStyle name="20% - Accent1 4 2 4 6 9 2" xfId="36934" xr:uid="{9478719E-E71D-4CA1-A13D-D63E82F69443}"/>
    <cellStyle name="20% - Accent1 4 2 4 7" xfId="36935" xr:uid="{08AA7D7E-C50E-47E0-BAAB-57058A4C3D80}"/>
    <cellStyle name="20% - Accent1 4 2 4 7 2" xfId="36936" xr:uid="{E35995AB-DBBF-407C-8B17-8BA394AE0212}"/>
    <cellStyle name="20% - Accent1 4 2 4 7 2 2" xfId="36937" xr:uid="{08A2FD5B-486C-4030-86BD-BEB0F1097A96}"/>
    <cellStyle name="20% - Accent1 4 2 4 7 2 2 2" xfId="36938" xr:uid="{FA9DE5DA-9E79-4C6A-9A32-48DF16997535}"/>
    <cellStyle name="20% - Accent1 4 2 4 7 2 2 2 2" xfId="36939" xr:uid="{E842F002-AA7F-42DB-A5FD-C2A7F24AE152}"/>
    <cellStyle name="20% - Accent1 4 2 4 7 2 2 3" xfId="36940" xr:uid="{006887E8-E701-48A1-B984-7CC452B77157}"/>
    <cellStyle name="20% - Accent1 4 2 4 7 2 3" xfId="36941" xr:uid="{02FD1CE5-532C-4CFF-AEC7-459243D27D1D}"/>
    <cellStyle name="20% - Accent1 4 2 4 7 2 3 2" xfId="36942" xr:uid="{163E0AEC-EAC5-4875-A212-34F01906603B}"/>
    <cellStyle name="20% - Accent1 4 2 4 7 2 4" xfId="36943" xr:uid="{2CC8AE37-AA9B-4596-B6C7-744B6EA2912C}"/>
    <cellStyle name="20% - Accent1 4 2 4 7 3" xfId="36944" xr:uid="{441F0EF2-706B-4FA7-88A6-D47204B5D61A}"/>
    <cellStyle name="20% - Accent1 4 2 4 7 3 2" xfId="36945" xr:uid="{B2D0A185-A0FB-4978-977F-774934E150AF}"/>
    <cellStyle name="20% - Accent1 4 2 4 7 3 2 2" xfId="36946" xr:uid="{09CEFE5E-7D11-4E18-8F1D-62E95B0AC113}"/>
    <cellStyle name="20% - Accent1 4 2 4 7 3 2 2 2" xfId="36947" xr:uid="{5CD8863D-562C-4DF2-A8D0-3A211999AAAE}"/>
    <cellStyle name="20% - Accent1 4 2 4 7 3 2 3" xfId="36948" xr:uid="{6C65FAB1-4DCF-45A5-9584-79B4ADDD44B6}"/>
    <cellStyle name="20% - Accent1 4 2 4 7 3 3" xfId="36949" xr:uid="{DB44BC34-7709-4C3E-BEB9-3C6B333D265A}"/>
    <cellStyle name="20% - Accent1 4 2 4 7 3 3 2" xfId="36950" xr:uid="{E4476C1A-8D19-4AD0-948D-D5636905230F}"/>
    <cellStyle name="20% - Accent1 4 2 4 7 3 4" xfId="36951" xr:uid="{0AB580AD-F83B-4272-BD8B-861267C68978}"/>
    <cellStyle name="20% - Accent1 4 2 4 7 4" xfId="36952" xr:uid="{0069122B-8524-4224-A5E4-1CF5B9F3216D}"/>
    <cellStyle name="20% - Accent1 4 2 4 7 4 2" xfId="36953" xr:uid="{B3DD0F1B-1383-4E7D-8D9A-A36A1642AC0C}"/>
    <cellStyle name="20% - Accent1 4 2 4 7 4 2 2" xfId="36954" xr:uid="{82B9EE40-EB72-47CC-A6A6-BF133DCDC0A8}"/>
    <cellStyle name="20% - Accent1 4 2 4 7 4 2 2 2" xfId="36955" xr:uid="{5DD9CCF7-DDE4-41A5-83F5-F091137EAECE}"/>
    <cellStyle name="20% - Accent1 4 2 4 7 4 2 3" xfId="36956" xr:uid="{A1C57771-A31A-4548-BE82-1A4465CF7989}"/>
    <cellStyle name="20% - Accent1 4 2 4 7 4 3" xfId="36957" xr:uid="{4291471D-F99D-4B4B-AD10-93B511FCFA64}"/>
    <cellStyle name="20% - Accent1 4 2 4 7 4 3 2" xfId="36958" xr:uid="{4B7E8537-8BF9-4FB3-9699-FFB3C4BE9028}"/>
    <cellStyle name="20% - Accent1 4 2 4 7 4 4" xfId="36959" xr:uid="{60EEE08B-D13F-4581-8ED8-49A3B06DDCC0}"/>
    <cellStyle name="20% - Accent1 4 2 4 7 5" xfId="36960" xr:uid="{6106EE0B-BC7D-477C-858A-504CF02DE600}"/>
    <cellStyle name="20% - Accent1 4 2 4 7 5 2" xfId="36961" xr:uid="{14D2DD77-8F9F-4BE8-AE48-7652AE172A7F}"/>
    <cellStyle name="20% - Accent1 4 2 4 7 5 2 2" xfId="36962" xr:uid="{4A118270-C1EA-4B04-B851-BA5FF76EC654}"/>
    <cellStyle name="20% - Accent1 4 2 4 7 5 3" xfId="36963" xr:uid="{E16FF0C0-8116-4516-9ACA-610403527934}"/>
    <cellStyle name="20% - Accent1 4 2 4 7 6" xfId="36964" xr:uid="{DFDE7F47-79C5-491A-ABA4-A9335534C6A9}"/>
    <cellStyle name="20% - Accent1 4 2 4 7 6 2" xfId="36965" xr:uid="{2850329C-D686-4621-83F9-1228E990CF13}"/>
    <cellStyle name="20% - Accent1 4 2 4 7 6 2 2" xfId="36966" xr:uid="{05369A1C-459A-41B3-BA2E-D695C97F27E4}"/>
    <cellStyle name="20% - Accent1 4 2 4 7 6 3" xfId="36967" xr:uid="{CF179B25-E14F-4D58-BE5A-DC49E5DE6875}"/>
    <cellStyle name="20% - Accent1 4 2 4 7 7" xfId="36968" xr:uid="{E7455AF1-DB2C-4C5C-B704-C8CF5DCA6C5A}"/>
    <cellStyle name="20% - Accent1 4 2 4 7 7 2" xfId="36969" xr:uid="{A9D35BBD-B172-479C-A7EC-745B97725CA6}"/>
    <cellStyle name="20% - Accent1 4 2 4 7 8" xfId="36970" xr:uid="{D4E6F1E4-757F-4DE1-9AEA-3780966A17D8}"/>
    <cellStyle name="20% - Accent1 4 2 4 7 8 2" xfId="36971" xr:uid="{FFA7A144-8D54-496F-95D5-9F55E9BEA468}"/>
    <cellStyle name="20% - Accent1 4 2 4 7 9" xfId="36972" xr:uid="{8C956D9D-3963-4A31-9897-CF74856AA323}"/>
    <cellStyle name="20% - Accent1 4 2 4 8" xfId="36973" xr:uid="{68DA795A-E28D-4BF5-A5DF-37D9A8063D45}"/>
    <cellStyle name="20% - Accent1 4 2 4 8 2" xfId="36974" xr:uid="{6E1D95F4-1820-48F0-A7AC-05E908D80169}"/>
    <cellStyle name="20% - Accent1 4 2 4 8 2 2" xfId="36975" xr:uid="{977E1BE7-A3B7-4936-8BA5-90C921024263}"/>
    <cellStyle name="20% - Accent1 4 2 4 8 2 2 2" xfId="36976" xr:uid="{5732D1B5-CC41-4D17-9EE4-68B85F037712}"/>
    <cellStyle name="20% - Accent1 4 2 4 8 2 2 2 2" xfId="36977" xr:uid="{FBED37F6-1381-4661-95E0-FFC4FE70075F}"/>
    <cellStyle name="20% - Accent1 4 2 4 8 2 2 3" xfId="36978" xr:uid="{6A2A542A-2570-4368-A8A6-BD197ABE22BB}"/>
    <cellStyle name="20% - Accent1 4 2 4 8 2 3" xfId="36979" xr:uid="{D87E82D3-7D0E-4B83-89C7-788FA545A904}"/>
    <cellStyle name="20% - Accent1 4 2 4 8 2 3 2" xfId="36980" xr:uid="{F6B8A743-266F-48CD-8F25-B8850657C865}"/>
    <cellStyle name="20% - Accent1 4 2 4 8 2 4" xfId="36981" xr:uid="{3CE38393-4A79-4BB0-84C2-EBCC12F23827}"/>
    <cellStyle name="20% - Accent1 4 2 4 8 3" xfId="36982" xr:uid="{661441B2-7C3E-43E0-8FF1-0F23FBAD5F30}"/>
    <cellStyle name="20% - Accent1 4 2 4 8 3 2" xfId="36983" xr:uid="{D9EA2351-D33E-445E-BA7F-4D4334BEC780}"/>
    <cellStyle name="20% - Accent1 4 2 4 8 3 2 2" xfId="36984" xr:uid="{FA5BCAC9-F613-4B79-87B8-9B29A5B18A6E}"/>
    <cellStyle name="20% - Accent1 4 2 4 8 3 2 2 2" xfId="36985" xr:uid="{03B6A47F-051B-4A14-9A5C-DCAAEE06AA96}"/>
    <cellStyle name="20% - Accent1 4 2 4 8 3 2 3" xfId="36986" xr:uid="{A1E47BA3-317D-4485-A339-443A169FB12B}"/>
    <cellStyle name="20% - Accent1 4 2 4 8 3 3" xfId="36987" xr:uid="{5B7157AF-D0CA-44DF-9C27-31387A500D1A}"/>
    <cellStyle name="20% - Accent1 4 2 4 8 3 3 2" xfId="36988" xr:uid="{782DEC32-D50F-466F-911F-77389E31B2AA}"/>
    <cellStyle name="20% - Accent1 4 2 4 8 3 4" xfId="36989" xr:uid="{EE10B853-A83A-4AAC-9CD5-C28996F2D39B}"/>
    <cellStyle name="20% - Accent1 4 2 4 8 4" xfId="36990" xr:uid="{9F26825A-80C1-4BEE-9ED0-795876DC0420}"/>
    <cellStyle name="20% - Accent1 4 2 4 8 4 2" xfId="36991" xr:uid="{800E1A23-44AE-40E5-B345-0AB73966BB59}"/>
    <cellStyle name="20% - Accent1 4 2 4 8 4 2 2" xfId="36992" xr:uid="{04BDC37F-B8DC-4899-8D16-C847D4922C6A}"/>
    <cellStyle name="20% - Accent1 4 2 4 8 4 2 2 2" xfId="36993" xr:uid="{0D429FF7-761C-43F9-9C66-016CA140E0EE}"/>
    <cellStyle name="20% - Accent1 4 2 4 8 4 2 3" xfId="36994" xr:uid="{559134D7-6962-4A86-936E-C8DBB167410E}"/>
    <cellStyle name="20% - Accent1 4 2 4 8 4 3" xfId="36995" xr:uid="{961AD738-258F-46D8-ACD5-1FFA809953A6}"/>
    <cellStyle name="20% - Accent1 4 2 4 8 4 3 2" xfId="36996" xr:uid="{F59EFFE3-C767-4F4B-963D-173D1002C496}"/>
    <cellStyle name="20% - Accent1 4 2 4 8 4 4" xfId="36997" xr:uid="{11719D91-0AE9-4158-8CAB-61C43DD81542}"/>
    <cellStyle name="20% - Accent1 4 2 4 8 5" xfId="36998" xr:uid="{1F19BE40-77A4-4478-94D9-62736E72A4CC}"/>
    <cellStyle name="20% - Accent1 4 2 4 8 5 2" xfId="36999" xr:uid="{BC5D09F7-063A-4EBF-9711-AD065DE237C8}"/>
    <cellStyle name="20% - Accent1 4 2 4 8 5 2 2" xfId="37000" xr:uid="{DFC2BFE0-38E1-4373-A497-92D1E0C4FF51}"/>
    <cellStyle name="20% - Accent1 4 2 4 8 5 3" xfId="37001" xr:uid="{36B7E86D-343E-4E63-9AE1-67255245B90E}"/>
    <cellStyle name="20% - Accent1 4 2 4 8 6" xfId="37002" xr:uid="{AA676585-D315-4532-AAF0-CEC4258EF2D4}"/>
    <cellStyle name="20% - Accent1 4 2 4 8 6 2" xfId="37003" xr:uid="{82494455-41A2-4563-B65A-A1E152E3B54D}"/>
    <cellStyle name="20% - Accent1 4 2 4 8 6 2 2" xfId="37004" xr:uid="{EB0FE8E5-560E-44E1-9D2D-AEE3941390D2}"/>
    <cellStyle name="20% - Accent1 4 2 4 8 6 3" xfId="37005" xr:uid="{A16A0A7B-B0EA-4D72-AC15-87366277B5C1}"/>
    <cellStyle name="20% - Accent1 4 2 4 8 7" xfId="37006" xr:uid="{E52C1FE1-6450-4D70-B0F1-48FFDD78E08E}"/>
    <cellStyle name="20% - Accent1 4 2 4 8 7 2" xfId="37007" xr:uid="{B49887D9-879C-4FE7-A724-2C8751DB981C}"/>
    <cellStyle name="20% - Accent1 4 2 4 8 8" xfId="37008" xr:uid="{002187AF-AF68-4DD9-B136-8B0DC41D1A4C}"/>
    <cellStyle name="20% - Accent1 4 2 4 8 8 2" xfId="37009" xr:uid="{4FD23BF7-0A8A-43BF-8AE6-4D3E94F4338B}"/>
    <cellStyle name="20% - Accent1 4 2 4 8 9" xfId="37010" xr:uid="{66CCBAC4-B9FC-4714-A2AB-581D1BE15770}"/>
    <cellStyle name="20% - Accent1 4 2 4 9" xfId="37011" xr:uid="{3D0BFB6A-ABF8-4B6B-A949-1655E6FCC16A}"/>
    <cellStyle name="20% - Accent1 4 2 4 9 2" xfId="37012" xr:uid="{2334A7E9-6CAB-4AED-9283-19F7D9EA4C08}"/>
    <cellStyle name="20% - Accent1 4 2 4 9 2 2" xfId="37013" xr:uid="{B8AA436C-B929-4409-B5F4-294EF5AD9E87}"/>
    <cellStyle name="20% - Accent1 4 2 4 9 2 2 2" xfId="37014" xr:uid="{33C89E98-7D21-4D2B-AB2F-A4CC43BDFB5F}"/>
    <cellStyle name="20% - Accent1 4 2 4 9 2 3" xfId="37015" xr:uid="{C8D77F4B-350C-4274-A359-F96EF60F62DB}"/>
    <cellStyle name="20% - Accent1 4 2 4 9 3" xfId="37016" xr:uid="{5138BC2A-ADB5-4F5E-AFF2-ECC8B88615D7}"/>
    <cellStyle name="20% - Accent1 4 2 4 9 3 2" xfId="37017" xr:uid="{AA998B4B-DEC8-45B7-B7A8-97C6D4168DBF}"/>
    <cellStyle name="20% - Accent1 4 2 4 9 4" xfId="37018" xr:uid="{DB488605-B100-4D07-AA34-39AEB919D619}"/>
    <cellStyle name="20% - Accent1 4 2 5" xfId="37019" xr:uid="{8D5C70A8-041C-4FDC-932E-8B160F129E30}"/>
    <cellStyle name="20% - Accent1 4 2 5 10" xfId="37020" xr:uid="{D611CD44-315A-47FE-8F41-7842CFAA5A27}"/>
    <cellStyle name="20% - Accent1 4 2 5 10 2" xfId="37021" xr:uid="{43866E80-B5CF-4113-AB84-027AABBEBC15}"/>
    <cellStyle name="20% - Accent1 4 2 5 10 2 2" xfId="37022" xr:uid="{50193E7C-425D-420F-A625-420FF9095EB5}"/>
    <cellStyle name="20% - Accent1 4 2 5 10 2 2 2" xfId="37023" xr:uid="{D1206000-4D51-45E7-ACCB-E98C5630EFE2}"/>
    <cellStyle name="20% - Accent1 4 2 5 10 2 3" xfId="37024" xr:uid="{37998BDA-EBFA-4477-B62E-B5260400E9A4}"/>
    <cellStyle name="20% - Accent1 4 2 5 10 3" xfId="37025" xr:uid="{DD0F7468-8954-4398-8FAC-BDDDEEE410CC}"/>
    <cellStyle name="20% - Accent1 4 2 5 10 3 2" xfId="37026" xr:uid="{6E60FF01-A558-4B92-8898-98EA9CF17D6E}"/>
    <cellStyle name="20% - Accent1 4 2 5 10 4" xfId="37027" xr:uid="{0FFA405C-41B4-4B77-A0B5-C39303A784B2}"/>
    <cellStyle name="20% - Accent1 4 2 5 11" xfId="37028" xr:uid="{0FAD6155-87B6-43F0-A1F6-BB29343A5A82}"/>
    <cellStyle name="20% - Accent1 4 2 5 11 2" xfId="37029" xr:uid="{471258E3-FCDA-487E-8154-BCBFC27B9652}"/>
    <cellStyle name="20% - Accent1 4 2 5 11 2 2" xfId="37030" xr:uid="{32CBD430-33FF-4E56-B382-2A0C704E85F9}"/>
    <cellStyle name="20% - Accent1 4 2 5 11 3" xfId="37031" xr:uid="{037A7B13-FE5A-49CE-99EB-CFB5944A0014}"/>
    <cellStyle name="20% - Accent1 4 2 5 12" xfId="37032" xr:uid="{A384C8DD-A149-47E0-8D19-598EAC496802}"/>
    <cellStyle name="20% - Accent1 4 2 5 12 2" xfId="37033" xr:uid="{0C295597-16A9-486A-8F2F-B0DE523B77D7}"/>
    <cellStyle name="20% - Accent1 4 2 5 12 2 2" xfId="37034" xr:uid="{5F64CDB5-A0E5-4AB2-8409-BF0654556967}"/>
    <cellStyle name="20% - Accent1 4 2 5 12 3" xfId="37035" xr:uid="{DD6C3673-5089-4A0F-B77A-28D917C4A6DB}"/>
    <cellStyle name="20% - Accent1 4 2 5 13" xfId="37036" xr:uid="{A097FFA5-7B29-49F5-A4E2-CD4E0C93FB59}"/>
    <cellStyle name="20% - Accent1 4 2 5 13 2" xfId="37037" xr:uid="{D6CF15F9-82FB-4DD5-A693-11C60B5D79C7}"/>
    <cellStyle name="20% - Accent1 4 2 5 14" xfId="37038" xr:uid="{7A5FF3C8-8BC9-43BC-8A9D-F3AD48C28EAB}"/>
    <cellStyle name="20% - Accent1 4 2 5 14 2" xfId="37039" xr:uid="{045036C6-C8CF-48AF-A9E4-5BC6BE44A15C}"/>
    <cellStyle name="20% - Accent1 4 2 5 15" xfId="37040" xr:uid="{EE02A389-88E6-4567-B7B1-2654275CE51E}"/>
    <cellStyle name="20% - Accent1 4 2 5 2" xfId="37041" xr:uid="{9A86119E-F322-4C97-9EFF-AED048F83F8E}"/>
    <cellStyle name="20% - Accent1 4 2 5 2 10" xfId="37042" xr:uid="{A274705D-0E13-4E98-8915-736E73F64C97}"/>
    <cellStyle name="20% - Accent1 4 2 5 2 10 2" xfId="37043" xr:uid="{247AF130-AB98-4219-AAA3-CBCA331E9008}"/>
    <cellStyle name="20% - Accent1 4 2 5 2 10 2 2" xfId="37044" xr:uid="{0965B2D2-328F-4CA2-91DE-EFDD943C66F0}"/>
    <cellStyle name="20% - Accent1 4 2 5 2 10 3" xfId="37045" xr:uid="{713EBEA9-8404-4682-81BE-ACF935EF38FB}"/>
    <cellStyle name="20% - Accent1 4 2 5 2 11" xfId="37046" xr:uid="{6948B401-9F01-4068-BB3F-675B6831B674}"/>
    <cellStyle name="20% - Accent1 4 2 5 2 11 2" xfId="37047" xr:uid="{84AF4BE8-8717-433D-834C-D266BE5EE2D8}"/>
    <cellStyle name="20% - Accent1 4 2 5 2 11 2 2" xfId="37048" xr:uid="{ABA3D25B-40B3-4081-AF67-217BCE12CE7D}"/>
    <cellStyle name="20% - Accent1 4 2 5 2 11 3" xfId="37049" xr:uid="{527AE5E7-1A91-4EA0-BA9E-6DD1CB8F6F4D}"/>
    <cellStyle name="20% - Accent1 4 2 5 2 12" xfId="37050" xr:uid="{4277E944-9AE8-4367-9B56-5A422D321744}"/>
    <cellStyle name="20% - Accent1 4 2 5 2 12 2" xfId="37051" xr:uid="{C6968EB6-245B-42E8-9899-817D1FAE6D28}"/>
    <cellStyle name="20% - Accent1 4 2 5 2 13" xfId="37052" xr:uid="{EC890CBB-F4B7-44BD-9FBC-54A717A85250}"/>
    <cellStyle name="20% - Accent1 4 2 5 2 13 2" xfId="37053" xr:uid="{DFD17184-3E9A-4F45-9FF9-99F26BAA42E5}"/>
    <cellStyle name="20% - Accent1 4 2 5 2 14" xfId="37054" xr:uid="{822D9D6C-47DA-4F79-970C-F52CB595E3D8}"/>
    <cellStyle name="20% - Accent1 4 2 5 2 2" xfId="37055" xr:uid="{0CD741C8-702C-43C4-BD53-6AF72CE3F428}"/>
    <cellStyle name="20% - Accent1 4 2 5 2 2 10" xfId="37056" xr:uid="{D4E1CA42-6EAF-4BE1-B5C6-F90B899E06DE}"/>
    <cellStyle name="20% - Accent1 4 2 5 2 2 10 2" xfId="37057" xr:uid="{798ACA8C-B432-48F9-ABEF-ED2548A8A475}"/>
    <cellStyle name="20% - Accent1 4 2 5 2 2 11" xfId="37058" xr:uid="{0595EC0E-99E6-4723-A814-B36EA06D2090}"/>
    <cellStyle name="20% - Accent1 4 2 5 2 2 2" xfId="37059" xr:uid="{F6451085-120D-49FF-AF99-CC3313ED16D0}"/>
    <cellStyle name="20% - Accent1 4 2 5 2 2 2 2" xfId="37060" xr:uid="{209CAF20-3186-4608-AF5C-638D12AF3908}"/>
    <cellStyle name="20% - Accent1 4 2 5 2 2 2 2 2" xfId="37061" xr:uid="{95873128-1860-4337-93AD-7EE4BEB3210A}"/>
    <cellStyle name="20% - Accent1 4 2 5 2 2 2 2 2 2" xfId="37062" xr:uid="{88B83451-F8B5-468D-8E17-F7475F3085D3}"/>
    <cellStyle name="20% - Accent1 4 2 5 2 2 2 2 2 2 2" xfId="37063" xr:uid="{ADFA3497-3111-48CB-8896-D59E6ECD6564}"/>
    <cellStyle name="20% - Accent1 4 2 5 2 2 2 2 2 3" xfId="37064" xr:uid="{69A77F0B-14CA-4371-9D3D-1D2A964F3ECB}"/>
    <cellStyle name="20% - Accent1 4 2 5 2 2 2 2 3" xfId="37065" xr:uid="{A41783A7-93B2-48E7-B5F8-259E052C14A7}"/>
    <cellStyle name="20% - Accent1 4 2 5 2 2 2 2 3 2" xfId="37066" xr:uid="{F0C1B55E-DE10-405F-9E55-8533B0C01718}"/>
    <cellStyle name="20% - Accent1 4 2 5 2 2 2 2 4" xfId="37067" xr:uid="{AFC5B171-DE60-4FF4-8449-07EA705C0E62}"/>
    <cellStyle name="20% - Accent1 4 2 5 2 2 2 3" xfId="37068" xr:uid="{D3B6E5A9-1662-45AB-B21A-0090F049EEA5}"/>
    <cellStyle name="20% - Accent1 4 2 5 2 2 2 3 2" xfId="37069" xr:uid="{57F34810-6DDA-4583-B3BC-F07865E21B44}"/>
    <cellStyle name="20% - Accent1 4 2 5 2 2 2 3 2 2" xfId="37070" xr:uid="{BD4F1327-1073-41C6-B666-A5C910CDC100}"/>
    <cellStyle name="20% - Accent1 4 2 5 2 2 2 3 2 2 2" xfId="37071" xr:uid="{C3318501-8F72-4D54-9CEF-236DE452961D}"/>
    <cellStyle name="20% - Accent1 4 2 5 2 2 2 3 2 3" xfId="37072" xr:uid="{CAA48FB4-F0EA-4F4A-8502-A6B79FD899FF}"/>
    <cellStyle name="20% - Accent1 4 2 5 2 2 2 3 3" xfId="37073" xr:uid="{50A9FE1F-3D0F-4519-9907-F9F003EF4F19}"/>
    <cellStyle name="20% - Accent1 4 2 5 2 2 2 3 3 2" xfId="37074" xr:uid="{6D65A7FE-1DE7-4ED1-B606-C594841D1132}"/>
    <cellStyle name="20% - Accent1 4 2 5 2 2 2 3 4" xfId="37075" xr:uid="{B1975371-969A-4F1E-BC51-41FF6FD290C7}"/>
    <cellStyle name="20% - Accent1 4 2 5 2 2 2 4" xfId="37076" xr:uid="{BD37C28E-8CCA-4D5C-9080-C6C1B3EAFBAC}"/>
    <cellStyle name="20% - Accent1 4 2 5 2 2 2 4 2" xfId="37077" xr:uid="{D89EEB7F-B452-408F-A8F7-DB5F7F803F9B}"/>
    <cellStyle name="20% - Accent1 4 2 5 2 2 2 4 2 2" xfId="37078" xr:uid="{D577AF8A-0E33-4620-A028-9E8A785C344B}"/>
    <cellStyle name="20% - Accent1 4 2 5 2 2 2 4 2 2 2" xfId="37079" xr:uid="{DA2AE168-1259-40D0-8F4A-878CE0E2A5A2}"/>
    <cellStyle name="20% - Accent1 4 2 5 2 2 2 4 2 3" xfId="37080" xr:uid="{101ECBCE-E2EE-42BC-B455-D6F4199656DF}"/>
    <cellStyle name="20% - Accent1 4 2 5 2 2 2 4 3" xfId="37081" xr:uid="{E9CBAD7A-CC36-4F4A-B1AA-2E3D46C2852C}"/>
    <cellStyle name="20% - Accent1 4 2 5 2 2 2 4 3 2" xfId="37082" xr:uid="{4FA1F42A-4399-436D-BBB8-3B668BF33594}"/>
    <cellStyle name="20% - Accent1 4 2 5 2 2 2 4 4" xfId="37083" xr:uid="{25084272-18F7-4831-95AC-53FA3FB83E87}"/>
    <cellStyle name="20% - Accent1 4 2 5 2 2 2 5" xfId="37084" xr:uid="{EDBC4959-0B44-4D8C-B56B-7A030D4241B9}"/>
    <cellStyle name="20% - Accent1 4 2 5 2 2 2 5 2" xfId="37085" xr:uid="{17702C7C-9C8E-49A8-A946-5CC2958D9D80}"/>
    <cellStyle name="20% - Accent1 4 2 5 2 2 2 5 2 2" xfId="37086" xr:uid="{A03E3288-C2A2-45FD-8C4A-89ABD0CB56EA}"/>
    <cellStyle name="20% - Accent1 4 2 5 2 2 2 5 3" xfId="37087" xr:uid="{67B8E4C0-520C-4C56-8E9E-A8BE999A143B}"/>
    <cellStyle name="20% - Accent1 4 2 5 2 2 2 6" xfId="37088" xr:uid="{B7546BE4-B626-492C-B8C8-EB656A03655B}"/>
    <cellStyle name="20% - Accent1 4 2 5 2 2 2 6 2" xfId="37089" xr:uid="{25ABC8FC-EDC9-4020-97FA-47DFB008BE01}"/>
    <cellStyle name="20% - Accent1 4 2 5 2 2 2 6 2 2" xfId="37090" xr:uid="{8A7D2E91-A280-4803-A180-6BB76BA76BAA}"/>
    <cellStyle name="20% - Accent1 4 2 5 2 2 2 6 3" xfId="37091" xr:uid="{913D0A26-065F-48F2-B32A-A864E89B9DE1}"/>
    <cellStyle name="20% - Accent1 4 2 5 2 2 2 7" xfId="37092" xr:uid="{49B5E514-459E-44A4-B2AF-3E3E850B1052}"/>
    <cellStyle name="20% - Accent1 4 2 5 2 2 2 7 2" xfId="37093" xr:uid="{84595E67-7F84-4BA4-B780-4715C8BC347E}"/>
    <cellStyle name="20% - Accent1 4 2 5 2 2 2 8" xfId="37094" xr:uid="{185964D2-0BF1-4EB2-B685-5FA11E965F7A}"/>
    <cellStyle name="20% - Accent1 4 2 5 2 2 2 8 2" xfId="37095" xr:uid="{9662C362-586D-48F5-A684-33D692EA6FA1}"/>
    <cellStyle name="20% - Accent1 4 2 5 2 2 2 9" xfId="37096" xr:uid="{D159CEA9-D988-46A3-AFF3-915E472982D3}"/>
    <cellStyle name="20% - Accent1 4 2 5 2 2 3" xfId="37097" xr:uid="{092E106A-EE23-402F-A1B8-524B0E61E52B}"/>
    <cellStyle name="20% - Accent1 4 2 5 2 2 3 2" xfId="37098" xr:uid="{F2336A0E-B512-4B1D-860A-08E84FE47AA7}"/>
    <cellStyle name="20% - Accent1 4 2 5 2 2 3 2 2" xfId="37099" xr:uid="{24D27B0A-3254-47FC-B198-E7DCC62D80A7}"/>
    <cellStyle name="20% - Accent1 4 2 5 2 2 3 2 2 2" xfId="37100" xr:uid="{7EEEEE98-927D-4033-9DBA-159BBFBDE00D}"/>
    <cellStyle name="20% - Accent1 4 2 5 2 2 3 2 2 2 2" xfId="37101" xr:uid="{EF946D41-3D45-4456-8BE3-1C27547F4B81}"/>
    <cellStyle name="20% - Accent1 4 2 5 2 2 3 2 2 3" xfId="37102" xr:uid="{2EDC8B97-F92F-4DC8-946C-B035FA2CDC6B}"/>
    <cellStyle name="20% - Accent1 4 2 5 2 2 3 2 3" xfId="37103" xr:uid="{7A6A1451-62BE-4FBC-84F0-C1FFF337EF4D}"/>
    <cellStyle name="20% - Accent1 4 2 5 2 2 3 2 3 2" xfId="37104" xr:uid="{8618344C-28B6-45BA-B2AF-2752D05B9A9B}"/>
    <cellStyle name="20% - Accent1 4 2 5 2 2 3 2 4" xfId="37105" xr:uid="{A7D766F8-D9C4-4D6D-B08B-FACA179C9AF4}"/>
    <cellStyle name="20% - Accent1 4 2 5 2 2 3 3" xfId="37106" xr:uid="{70E0EA65-FF5A-454B-9F5B-2C4A10871C4C}"/>
    <cellStyle name="20% - Accent1 4 2 5 2 2 3 3 2" xfId="37107" xr:uid="{9AFEEAEC-7D17-4193-9E0F-A061F2BF6648}"/>
    <cellStyle name="20% - Accent1 4 2 5 2 2 3 3 2 2" xfId="37108" xr:uid="{D2C3387A-D4A0-416D-A43E-768A786C4744}"/>
    <cellStyle name="20% - Accent1 4 2 5 2 2 3 3 2 2 2" xfId="37109" xr:uid="{81E8926B-EEE0-41A4-A761-55C3EDC40968}"/>
    <cellStyle name="20% - Accent1 4 2 5 2 2 3 3 2 3" xfId="37110" xr:uid="{B0660107-5B7D-4B25-942E-D13268389869}"/>
    <cellStyle name="20% - Accent1 4 2 5 2 2 3 3 3" xfId="37111" xr:uid="{2A348F4A-3412-408C-AAE3-46BA37FE8A88}"/>
    <cellStyle name="20% - Accent1 4 2 5 2 2 3 3 3 2" xfId="37112" xr:uid="{108C514C-ACE9-4A73-8646-17CA1F1B1629}"/>
    <cellStyle name="20% - Accent1 4 2 5 2 2 3 3 4" xfId="37113" xr:uid="{3D36727C-D193-41A5-A9BB-66C90FFB953E}"/>
    <cellStyle name="20% - Accent1 4 2 5 2 2 3 4" xfId="37114" xr:uid="{AFB0A220-9157-4B02-A429-8E4A586B35B2}"/>
    <cellStyle name="20% - Accent1 4 2 5 2 2 3 4 2" xfId="37115" xr:uid="{9B0113C7-940C-455D-ADEA-868D9742B4EC}"/>
    <cellStyle name="20% - Accent1 4 2 5 2 2 3 4 2 2" xfId="37116" xr:uid="{B7B5D246-2637-43D1-90F0-33EDB944DDE2}"/>
    <cellStyle name="20% - Accent1 4 2 5 2 2 3 4 2 2 2" xfId="37117" xr:uid="{B70B2678-B59B-4540-B24F-CEC8FE713251}"/>
    <cellStyle name="20% - Accent1 4 2 5 2 2 3 4 2 3" xfId="37118" xr:uid="{8A2BB74C-89DA-4684-BF94-4C02208915A8}"/>
    <cellStyle name="20% - Accent1 4 2 5 2 2 3 4 3" xfId="37119" xr:uid="{79FDB767-1078-49E5-A76A-B5D8195BE78A}"/>
    <cellStyle name="20% - Accent1 4 2 5 2 2 3 4 3 2" xfId="37120" xr:uid="{1CC9DC71-076A-4AA4-98CB-E9C6CFDDFF48}"/>
    <cellStyle name="20% - Accent1 4 2 5 2 2 3 4 4" xfId="37121" xr:uid="{6FF33F3D-E553-45A7-ACC4-0F359BBDB6EE}"/>
    <cellStyle name="20% - Accent1 4 2 5 2 2 3 5" xfId="37122" xr:uid="{3B6265DC-8E44-4D8E-8D8D-4F19A09F6BF1}"/>
    <cellStyle name="20% - Accent1 4 2 5 2 2 3 5 2" xfId="37123" xr:uid="{7BBBECB6-0E9A-4C43-B4B9-B7DFE3ADDE25}"/>
    <cellStyle name="20% - Accent1 4 2 5 2 2 3 5 2 2" xfId="37124" xr:uid="{F1C945C3-EA2E-4C4E-9A71-B2D751B7E08A}"/>
    <cellStyle name="20% - Accent1 4 2 5 2 2 3 5 3" xfId="37125" xr:uid="{57A92DEB-1C0A-4340-AD95-208A8EB64E7C}"/>
    <cellStyle name="20% - Accent1 4 2 5 2 2 3 6" xfId="37126" xr:uid="{72ADD095-B059-4A34-8B36-4334ED92372E}"/>
    <cellStyle name="20% - Accent1 4 2 5 2 2 3 6 2" xfId="37127" xr:uid="{E93A4E28-5928-4199-ACC3-1013A303EF42}"/>
    <cellStyle name="20% - Accent1 4 2 5 2 2 3 6 2 2" xfId="37128" xr:uid="{6AF409D1-1F16-41F7-BC37-DEFAC88D50AD}"/>
    <cellStyle name="20% - Accent1 4 2 5 2 2 3 6 3" xfId="37129" xr:uid="{9880154D-CB40-4364-A853-AFB7D8AB05AA}"/>
    <cellStyle name="20% - Accent1 4 2 5 2 2 3 7" xfId="37130" xr:uid="{D80DFD45-8A61-4431-960E-D5B8C34B14FF}"/>
    <cellStyle name="20% - Accent1 4 2 5 2 2 3 7 2" xfId="37131" xr:uid="{0B155C9B-B3EB-424B-B401-C8266ABA5E5E}"/>
    <cellStyle name="20% - Accent1 4 2 5 2 2 3 8" xfId="37132" xr:uid="{9726C2C6-F2C1-4116-BED9-665B52F49FF9}"/>
    <cellStyle name="20% - Accent1 4 2 5 2 2 3 8 2" xfId="37133" xr:uid="{43B906BE-7521-4FE4-9481-AACCF0CA71FE}"/>
    <cellStyle name="20% - Accent1 4 2 5 2 2 3 9" xfId="37134" xr:uid="{98C8DCFF-24BB-4505-92C4-855864C42C63}"/>
    <cellStyle name="20% - Accent1 4 2 5 2 2 4" xfId="37135" xr:uid="{FA5CDE6E-96B6-4F0B-BBD1-CDDA4787FB89}"/>
    <cellStyle name="20% - Accent1 4 2 5 2 2 4 2" xfId="37136" xr:uid="{7F746A68-07F3-49D6-A45A-F7E38B15A6FD}"/>
    <cellStyle name="20% - Accent1 4 2 5 2 2 4 2 2" xfId="37137" xr:uid="{BFA868C3-43EF-45B6-9262-CDFCFAD9FC84}"/>
    <cellStyle name="20% - Accent1 4 2 5 2 2 4 2 2 2" xfId="37138" xr:uid="{CD6F43BF-7FDD-43B1-9769-E4BF76012A3D}"/>
    <cellStyle name="20% - Accent1 4 2 5 2 2 4 2 3" xfId="37139" xr:uid="{45B4EE30-E797-4CB1-A9DB-926C786E7B37}"/>
    <cellStyle name="20% - Accent1 4 2 5 2 2 4 3" xfId="37140" xr:uid="{E5707F9B-E533-4F9E-B77F-0724B15B2089}"/>
    <cellStyle name="20% - Accent1 4 2 5 2 2 4 3 2" xfId="37141" xr:uid="{55DD3A94-2B37-4021-A8D2-116125C1D055}"/>
    <cellStyle name="20% - Accent1 4 2 5 2 2 4 4" xfId="37142" xr:uid="{671AC6B5-14D1-4BD3-AD8E-7B782DBB4350}"/>
    <cellStyle name="20% - Accent1 4 2 5 2 2 5" xfId="37143" xr:uid="{2BEEF539-5490-45B6-8DAF-142984052834}"/>
    <cellStyle name="20% - Accent1 4 2 5 2 2 5 2" xfId="37144" xr:uid="{78ED9BA6-7AD1-4FD6-AC24-D814311A5274}"/>
    <cellStyle name="20% - Accent1 4 2 5 2 2 5 2 2" xfId="37145" xr:uid="{B1AED0FD-62A5-44DF-85E3-5BCB229DD144}"/>
    <cellStyle name="20% - Accent1 4 2 5 2 2 5 2 2 2" xfId="37146" xr:uid="{2357858B-8CA4-41F6-87E9-E8381FF9DE2A}"/>
    <cellStyle name="20% - Accent1 4 2 5 2 2 5 2 3" xfId="37147" xr:uid="{9B316F8F-ED5F-4F30-BE6F-83588C739B5A}"/>
    <cellStyle name="20% - Accent1 4 2 5 2 2 5 3" xfId="37148" xr:uid="{9C123C1F-6BB4-45DE-8D6B-29C570D5CDB8}"/>
    <cellStyle name="20% - Accent1 4 2 5 2 2 5 3 2" xfId="37149" xr:uid="{8E6A7CA3-A4C4-4643-A84F-3242CC00244E}"/>
    <cellStyle name="20% - Accent1 4 2 5 2 2 5 4" xfId="37150" xr:uid="{A0E417D9-9BB7-415E-B0F5-6F75341805C8}"/>
    <cellStyle name="20% - Accent1 4 2 5 2 2 6" xfId="37151" xr:uid="{21A16853-1D8A-48C4-9058-687C443AAF1D}"/>
    <cellStyle name="20% - Accent1 4 2 5 2 2 6 2" xfId="37152" xr:uid="{9A91A1AC-9B51-4168-B831-7BED114394DE}"/>
    <cellStyle name="20% - Accent1 4 2 5 2 2 6 2 2" xfId="37153" xr:uid="{0F938D85-B18B-45FD-ACDE-CE929F82E710}"/>
    <cellStyle name="20% - Accent1 4 2 5 2 2 6 2 2 2" xfId="37154" xr:uid="{429CD074-5B17-445E-8890-A6C66D5C36B8}"/>
    <cellStyle name="20% - Accent1 4 2 5 2 2 6 2 3" xfId="37155" xr:uid="{AAF6C6A5-2B28-48E6-8540-065632F82C9C}"/>
    <cellStyle name="20% - Accent1 4 2 5 2 2 6 3" xfId="37156" xr:uid="{54C31D35-E70D-491C-ADDD-A7A97C332573}"/>
    <cellStyle name="20% - Accent1 4 2 5 2 2 6 3 2" xfId="37157" xr:uid="{AE1A1577-BB59-4054-9860-72CDFDD2EB8D}"/>
    <cellStyle name="20% - Accent1 4 2 5 2 2 6 4" xfId="37158" xr:uid="{B9B41306-0004-4708-B5D5-0B6019BFE3F7}"/>
    <cellStyle name="20% - Accent1 4 2 5 2 2 7" xfId="37159" xr:uid="{4FF6A213-663A-4CCA-9ECF-9ED4CBC78E78}"/>
    <cellStyle name="20% - Accent1 4 2 5 2 2 7 2" xfId="37160" xr:uid="{3D3F9A21-A62F-4A79-A248-B3C61B885FD6}"/>
    <cellStyle name="20% - Accent1 4 2 5 2 2 7 2 2" xfId="37161" xr:uid="{FF5C9367-DF60-4805-B53B-C2056F33FB19}"/>
    <cellStyle name="20% - Accent1 4 2 5 2 2 7 3" xfId="37162" xr:uid="{92962353-756A-43E2-AB48-CDEBF075FC14}"/>
    <cellStyle name="20% - Accent1 4 2 5 2 2 8" xfId="37163" xr:uid="{452F0D62-80F3-48B1-A740-71E6E35BD190}"/>
    <cellStyle name="20% - Accent1 4 2 5 2 2 8 2" xfId="37164" xr:uid="{3515610B-4A4D-45FC-B08C-C1E681B93DC8}"/>
    <cellStyle name="20% - Accent1 4 2 5 2 2 8 2 2" xfId="37165" xr:uid="{C5DEE099-FA41-46EE-B0A9-50833727CF7D}"/>
    <cellStyle name="20% - Accent1 4 2 5 2 2 8 3" xfId="37166" xr:uid="{1FE164CC-2160-435B-AABF-F71FAE27CFF5}"/>
    <cellStyle name="20% - Accent1 4 2 5 2 2 9" xfId="37167" xr:uid="{2CBAA57F-178F-46A5-9A4F-6E13589D7B62}"/>
    <cellStyle name="20% - Accent1 4 2 5 2 2 9 2" xfId="37168" xr:uid="{2AB40720-8BD1-4ECB-B4BD-71C7F565D38F}"/>
    <cellStyle name="20% - Accent1 4 2 5 2 3" xfId="37169" xr:uid="{D7CD70BF-4D7F-49F7-A060-B5F2B956AFDA}"/>
    <cellStyle name="20% - Accent1 4 2 5 2 3 10" xfId="37170" xr:uid="{5EE9D253-98B3-4AA9-9083-3C58AC6BBEFE}"/>
    <cellStyle name="20% - Accent1 4 2 5 2 3 10 2" xfId="37171" xr:uid="{45DAD8F5-0544-4210-B149-7646EE3F07F9}"/>
    <cellStyle name="20% - Accent1 4 2 5 2 3 11" xfId="37172" xr:uid="{8B73F559-7EA6-4C33-9531-D918DF80E730}"/>
    <cellStyle name="20% - Accent1 4 2 5 2 3 2" xfId="37173" xr:uid="{488893BE-3577-4A72-902E-73E6C500CF0E}"/>
    <cellStyle name="20% - Accent1 4 2 5 2 3 2 2" xfId="37174" xr:uid="{9B40FFE3-35E5-4996-9F33-325770F34012}"/>
    <cellStyle name="20% - Accent1 4 2 5 2 3 2 2 2" xfId="37175" xr:uid="{25661695-60EA-4CC4-AAEF-C72BFDD47673}"/>
    <cellStyle name="20% - Accent1 4 2 5 2 3 2 2 2 2" xfId="37176" xr:uid="{40E17007-5269-4687-8A86-68649C96D582}"/>
    <cellStyle name="20% - Accent1 4 2 5 2 3 2 2 2 2 2" xfId="37177" xr:uid="{44848E29-72C1-421C-9C7F-B79081781AD6}"/>
    <cellStyle name="20% - Accent1 4 2 5 2 3 2 2 2 3" xfId="37178" xr:uid="{140EA99A-1145-406E-A6C2-5FA83B8B5E61}"/>
    <cellStyle name="20% - Accent1 4 2 5 2 3 2 2 3" xfId="37179" xr:uid="{F5F3D31C-79C4-4D9D-A42C-B5ECF69227D9}"/>
    <cellStyle name="20% - Accent1 4 2 5 2 3 2 2 3 2" xfId="37180" xr:uid="{CBB00334-FAF0-4A4E-BBFC-0EA0E1123BFA}"/>
    <cellStyle name="20% - Accent1 4 2 5 2 3 2 2 4" xfId="37181" xr:uid="{4D2E3319-3BB1-4566-A898-E4350B104F0B}"/>
    <cellStyle name="20% - Accent1 4 2 5 2 3 2 3" xfId="37182" xr:uid="{2587FA1A-4EE9-4A08-8293-6C4463C737D9}"/>
    <cellStyle name="20% - Accent1 4 2 5 2 3 2 3 2" xfId="37183" xr:uid="{F2C5B3B3-F4B4-4745-B597-84CED1A6E168}"/>
    <cellStyle name="20% - Accent1 4 2 5 2 3 2 3 2 2" xfId="37184" xr:uid="{48DC5C19-76B2-4782-9291-A0D77537C159}"/>
    <cellStyle name="20% - Accent1 4 2 5 2 3 2 3 2 2 2" xfId="37185" xr:uid="{8FBD0E01-EB85-4A3E-BD30-A19D001F4FEE}"/>
    <cellStyle name="20% - Accent1 4 2 5 2 3 2 3 2 3" xfId="37186" xr:uid="{A978DA45-72DD-4A1A-8889-1FAD1B486A5E}"/>
    <cellStyle name="20% - Accent1 4 2 5 2 3 2 3 3" xfId="37187" xr:uid="{7BAB3CB2-5520-46B5-9AC2-26E7380577BD}"/>
    <cellStyle name="20% - Accent1 4 2 5 2 3 2 3 3 2" xfId="37188" xr:uid="{C5663DC9-A170-4593-94E8-A8FA80586EE2}"/>
    <cellStyle name="20% - Accent1 4 2 5 2 3 2 3 4" xfId="37189" xr:uid="{F4FA3648-18DB-4E2A-BC65-CB0F9BC8FB83}"/>
    <cellStyle name="20% - Accent1 4 2 5 2 3 2 4" xfId="37190" xr:uid="{7A190478-0A25-44E0-AF0E-EEAC6AC0C664}"/>
    <cellStyle name="20% - Accent1 4 2 5 2 3 2 4 2" xfId="37191" xr:uid="{46397A64-F09F-48D7-9AB2-5CFCF8E4B5F6}"/>
    <cellStyle name="20% - Accent1 4 2 5 2 3 2 4 2 2" xfId="37192" xr:uid="{9F5C703E-9A8F-4329-A753-15CAFC0F367F}"/>
    <cellStyle name="20% - Accent1 4 2 5 2 3 2 4 2 2 2" xfId="37193" xr:uid="{84B9D99A-4803-4B29-BBFA-84D07BB35445}"/>
    <cellStyle name="20% - Accent1 4 2 5 2 3 2 4 2 3" xfId="37194" xr:uid="{1667D012-167C-4907-A10C-DBD2982B8638}"/>
    <cellStyle name="20% - Accent1 4 2 5 2 3 2 4 3" xfId="37195" xr:uid="{96EB6897-0F1A-4AB4-9E3C-F0B4EF5FDB65}"/>
    <cellStyle name="20% - Accent1 4 2 5 2 3 2 4 3 2" xfId="37196" xr:uid="{083AC144-DC63-4BDE-9FE8-DDB4679C67E3}"/>
    <cellStyle name="20% - Accent1 4 2 5 2 3 2 4 4" xfId="37197" xr:uid="{CDDFDDD9-FF60-471F-AC72-C4C4D56BFFC4}"/>
    <cellStyle name="20% - Accent1 4 2 5 2 3 2 5" xfId="37198" xr:uid="{74B467A1-8EC5-478F-895D-278B49259210}"/>
    <cellStyle name="20% - Accent1 4 2 5 2 3 2 5 2" xfId="37199" xr:uid="{C58A24D4-1949-40A2-86D6-6338639CF8A9}"/>
    <cellStyle name="20% - Accent1 4 2 5 2 3 2 5 2 2" xfId="37200" xr:uid="{1D7A1599-2F83-4D4A-9F6D-2BD268CA96C6}"/>
    <cellStyle name="20% - Accent1 4 2 5 2 3 2 5 3" xfId="37201" xr:uid="{4FEA9EA4-A2C1-4AE1-9E09-F5AB56539720}"/>
    <cellStyle name="20% - Accent1 4 2 5 2 3 2 6" xfId="37202" xr:uid="{7B653758-034D-49E0-95EE-8FB1A11166BB}"/>
    <cellStyle name="20% - Accent1 4 2 5 2 3 2 6 2" xfId="37203" xr:uid="{8D2DC6CC-89BA-4FB5-A1F8-CB88E294E437}"/>
    <cellStyle name="20% - Accent1 4 2 5 2 3 2 6 2 2" xfId="37204" xr:uid="{52677B56-20C7-4F8F-B674-03C25FD2E63A}"/>
    <cellStyle name="20% - Accent1 4 2 5 2 3 2 6 3" xfId="37205" xr:uid="{D1A57F77-0062-4ED6-A268-939BC8697CF0}"/>
    <cellStyle name="20% - Accent1 4 2 5 2 3 2 7" xfId="37206" xr:uid="{6BADD83F-DE76-487B-BB14-EB112A75AF19}"/>
    <cellStyle name="20% - Accent1 4 2 5 2 3 2 7 2" xfId="37207" xr:uid="{09DB1D03-B9B6-479F-8322-4477342F0F7A}"/>
    <cellStyle name="20% - Accent1 4 2 5 2 3 2 8" xfId="37208" xr:uid="{1F02A473-B4C2-4866-B857-D543EB4D7940}"/>
    <cellStyle name="20% - Accent1 4 2 5 2 3 2 8 2" xfId="37209" xr:uid="{A9181FCC-A7CE-42D7-9AFE-4BDE52F0D99D}"/>
    <cellStyle name="20% - Accent1 4 2 5 2 3 2 9" xfId="37210" xr:uid="{0537F020-0759-476F-936A-89F0FD77203D}"/>
    <cellStyle name="20% - Accent1 4 2 5 2 3 3" xfId="37211" xr:uid="{47D87D50-C834-4CDF-947B-DCC118DADEE4}"/>
    <cellStyle name="20% - Accent1 4 2 5 2 3 3 2" xfId="37212" xr:uid="{4C3B0405-2F2B-4365-BED8-AE0C6AF0A1D3}"/>
    <cellStyle name="20% - Accent1 4 2 5 2 3 3 2 2" xfId="37213" xr:uid="{9C45CD05-7506-4EE0-A796-949693E1D6DA}"/>
    <cellStyle name="20% - Accent1 4 2 5 2 3 3 2 2 2" xfId="37214" xr:uid="{05CE795B-2490-49BC-96AE-774BC02A29DA}"/>
    <cellStyle name="20% - Accent1 4 2 5 2 3 3 2 2 2 2" xfId="37215" xr:uid="{AF45C7E0-AFA4-4D26-906E-44A4154D325D}"/>
    <cellStyle name="20% - Accent1 4 2 5 2 3 3 2 2 3" xfId="37216" xr:uid="{9DFF8BE9-452E-465A-9B07-0D0499356ACD}"/>
    <cellStyle name="20% - Accent1 4 2 5 2 3 3 2 3" xfId="37217" xr:uid="{61E7029E-F165-4F59-A49E-05F3D551BDC2}"/>
    <cellStyle name="20% - Accent1 4 2 5 2 3 3 2 3 2" xfId="37218" xr:uid="{45189771-51A0-4FBC-A25B-B9102D587AD6}"/>
    <cellStyle name="20% - Accent1 4 2 5 2 3 3 2 4" xfId="37219" xr:uid="{004CF39D-0132-4A2A-8521-EE1F2BF3372E}"/>
    <cellStyle name="20% - Accent1 4 2 5 2 3 3 3" xfId="37220" xr:uid="{63EDCD6A-3B44-424C-A7B1-4530FD1BD775}"/>
    <cellStyle name="20% - Accent1 4 2 5 2 3 3 3 2" xfId="37221" xr:uid="{174A921F-8921-4287-842D-4AA905C7C155}"/>
    <cellStyle name="20% - Accent1 4 2 5 2 3 3 3 2 2" xfId="37222" xr:uid="{AB0199D2-586A-4EF2-8EDF-961157013E99}"/>
    <cellStyle name="20% - Accent1 4 2 5 2 3 3 3 2 2 2" xfId="37223" xr:uid="{F6707C6A-57D7-45E4-84DA-4C95F274E3DC}"/>
    <cellStyle name="20% - Accent1 4 2 5 2 3 3 3 2 3" xfId="37224" xr:uid="{34E3A762-0FAD-4947-B100-09AD80A922EA}"/>
    <cellStyle name="20% - Accent1 4 2 5 2 3 3 3 3" xfId="37225" xr:uid="{7EE910BF-A496-418F-BDDA-0C0411954812}"/>
    <cellStyle name="20% - Accent1 4 2 5 2 3 3 3 3 2" xfId="37226" xr:uid="{23DEE2BA-2E17-4CEE-A28B-3FF4EAAB3D32}"/>
    <cellStyle name="20% - Accent1 4 2 5 2 3 3 3 4" xfId="37227" xr:uid="{C16F2F64-0CC3-4384-B7AC-4203C3030FD8}"/>
    <cellStyle name="20% - Accent1 4 2 5 2 3 3 4" xfId="37228" xr:uid="{C0429767-80F3-4B26-B77D-EBC5CC55F224}"/>
    <cellStyle name="20% - Accent1 4 2 5 2 3 3 4 2" xfId="37229" xr:uid="{F17B61F4-CAC7-41BC-9809-487C87FFB9A8}"/>
    <cellStyle name="20% - Accent1 4 2 5 2 3 3 4 2 2" xfId="37230" xr:uid="{13D542AE-4D3C-47F4-AC22-DC9922C762B5}"/>
    <cellStyle name="20% - Accent1 4 2 5 2 3 3 4 2 2 2" xfId="37231" xr:uid="{9EC59A29-2C55-42F4-B6A8-C6302E9F0F89}"/>
    <cellStyle name="20% - Accent1 4 2 5 2 3 3 4 2 3" xfId="37232" xr:uid="{5BA66A20-CA4C-4444-BE84-FF08FE19BA0B}"/>
    <cellStyle name="20% - Accent1 4 2 5 2 3 3 4 3" xfId="37233" xr:uid="{F5BB41EB-600B-447A-8F4F-1FE4C3BA9172}"/>
    <cellStyle name="20% - Accent1 4 2 5 2 3 3 4 3 2" xfId="37234" xr:uid="{EC1B199B-DB67-4BA6-9FD1-D6CFB2A02D3F}"/>
    <cellStyle name="20% - Accent1 4 2 5 2 3 3 4 4" xfId="37235" xr:uid="{F6B1370B-A865-4D05-9A2D-96790E75CDAA}"/>
    <cellStyle name="20% - Accent1 4 2 5 2 3 3 5" xfId="37236" xr:uid="{1F629DE7-AE98-4E63-9CD8-B7951EA69DA5}"/>
    <cellStyle name="20% - Accent1 4 2 5 2 3 3 5 2" xfId="37237" xr:uid="{7488DC42-AFE0-4B7D-AC67-ADE62511D462}"/>
    <cellStyle name="20% - Accent1 4 2 5 2 3 3 5 2 2" xfId="37238" xr:uid="{8746454A-036C-4C27-B13C-2F87BE2302E9}"/>
    <cellStyle name="20% - Accent1 4 2 5 2 3 3 5 3" xfId="37239" xr:uid="{12EF8DF7-5628-4932-A5CD-36E314C952D2}"/>
    <cellStyle name="20% - Accent1 4 2 5 2 3 3 6" xfId="37240" xr:uid="{1427C906-03DD-44DE-80F5-DB1CF1A0BFEC}"/>
    <cellStyle name="20% - Accent1 4 2 5 2 3 3 6 2" xfId="37241" xr:uid="{C9640B51-1001-404E-956E-9EC4730888B9}"/>
    <cellStyle name="20% - Accent1 4 2 5 2 3 3 6 2 2" xfId="37242" xr:uid="{7AB7D6A8-3F64-4054-B5CB-67175726CE20}"/>
    <cellStyle name="20% - Accent1 4 2 5 2 3 3 6 3" xfId="37243" xr:uid="{3AB2E8C5-CBB0-43CC-82C9-0E127AC4C9C6}"/>
    <cellStyle name="20% - Accent1 4 2 5 2 3 3 7" xfId="37244" xr:uid="{D251416F-8626-48BC-B528-F26D42D56995}"/>
    <cellStyle name="20% - Accent1 4 2 5 2 3 3 7 2" xfId="37245" xr:uid="{2F9B5DE9-57A7-456B-BD7E-341CC8E34374}"/>
    <cellStyle name="20% - Accent1 4 2 5 2 3 3 8" xfId="37246" xr:uid="{79FAFA53-C896-4FA3-A281-BC819E48476C}"/>
    <cellStyle name="20% - Accent1 4 2 5 2 3 3 8 2" xfId="37247" xr:uid="{C757CFB5-D7FD-4FA8-B5AB-F8EC4D28DE70}"/>
    <cellStyle name="20% - Accent1 4 2 5 2 3 3 9" xfId="37248" xr:uid="{BCB8A0E4-7515-41B6-B118-9C50F5366E83}"/>
    <cellStyle name="20% - Accent1 4 2 5 2 3 4" xfId="37249" xr:uid="{90CA1B61-948B-4C9E-8EA6-5F112D646FAC}"/>
    <cellStyle name="20% - Accent1 4 2 5 2 3 4 2" xfId="37250" xr:uid="{3C1D34A5-8A5B-468E-AA8C-1F4A0A23CDA8}"/>
    <cellStyle name="20% - Accent1 4 2 5 2 3 4 2 2" xfId="37251" xr:uid="{B45BF8C9-77DE-477F-8937-37B2BB83C4CD}"/>
    <cellStyle name="20% - Accent1 4 2 5 2 3 4 2 2 2" xfId="37252" xr:uid="{B4D79F8B-C713-4214-A5BE-601925475AED}"/>
    <cellStyle name="20% - Accent1 4 2 5 2 3 4 2 3" xfId="37253" xr:uid="{39C2733A-5CC9-45F7-9E56-ABD03213F999}"/>
    <cellStyle name="20% - Accent1 4 2 5 2 3 4 3" xfId="37254" xr:uid="{9D7BACB3-536A-4073-9D5B-AED25F5133A1}"/>
    <cellStyle name="20% - Accent1 4 2 5 2 3 4 3 2" xfId="37255" xr:uid="{F0C8270B-E529-4451-98E5-F8544F5D1A27}"/>
    <cellStyle name="20% - Accent1 4 2 5 2 3 4 4" xfId="37256" xr:uid="{79575434-E9AB-47E0-8D48-7EA864A7EB5D}"/>
    <cellStyle name="20% - Accent1 4 2 5 2 3 5" xfId="37257" xr:uid="{6CF36877-4C2D-4B3D-8F4F-4049DF598A53}"/>
    <cellStyle name="20% - Accent1 4 2 5 2 3 5 2" xfId="37258" xr:uid="{37EE2CBD-F3FE-46EA-BFB3-D740D9F8F6E9}"/>
    <cellStyle name="20% - Accent1 4 2 5 2 3 5 2 2" xfId="37259" xr:uid="{0C53D5C6-C3FD-47CA-A9BB-9AA1937000C4}"/>
    <cellStyle name="20% - Accent1 4 2 5 2 3 5 2 2 2" xfId="37260" xr:uid="{C5AAFE3F-107B-4010-875B-2426E9FFAE30}"/>
    <cellStyle name="20% - Accent1 4 2 5 2 3 5 2 3" xfId="37261" xr:uid="{ED1BC694-309A-4909-9BEE-B0DCA7E57A68}"/>
    <cellStyle name="20% - Accent1 4 2 5 2 3 5 3" xfId="37262" xr:uid="{F60358E4-7AD2-4F6A-B506-3D47D4BA3F90}"/>
    <cellStyle name="20% - Accent1 4 2 5 2 3 5 3 2" xfId="37263" xr:uid="{D44E6D78-4C6D-4215-B509-71DA3C429B6D}"/>
    <cellStyle name="20% - Accent1 4 2 5 2 3 5 4" xfId="37264" xr:uid="{BFF23D91-65AB-4F10-91FA-357A5E96746C}"/>
    <cellStyle name="20% - Accent1 4 2 5 2 3 6" xfId="37265" xr:uid="{839CA1B4-11D6-4222-9EED-7C7C3C7E9C76}"/>
    <cellStyle name="20% - Accent1 4 2 5 2 3 6 2" xfId="37266" xr:uid="{14C585EF-87E2-45A9-A871-B13073DDEAE5}"/>
    <cellStyle name="20% - Accent1 4 2 5 2 3 6 2 2" xfId="37267" xr:uid="{C17EF460-8AEA-4095-BE78-3CB4A9B98ED0}"/>
    <cellStyle name="20% - Accent1 4 2 5 2 3 6 2 2 2" xfId="37268" xr:uid="{E7C7E5F5-3836-4967-A798-A20ED0D21163}"/>
    <cellStyle name="20% - Accent1 4 2 5 2 3 6 2 3" xfId="37269" xr:uid="{FD25B005-C59B-48AD-BD1F-6251E035C174}"/>
    <cellStyle name="20% - Accent1 4 2 5 2 3 6 3" xfId="37270" xr:uid="{C4EAB5AF-A90C-4338-9CC7-F50061886E05}"/>
    <cellStyle name="20% - Accent1 4 2 5 2 3 6 3 2" xfId="37271" xr:uid="{08D14260-E890-4587-AC8D-35AB2B10260D}"/>
    <cellStyle name="20% - Accent1 4 2 5 2 3 6 4" xfId="37272" xr:uid="{1BD3B185-D62A-4EE5-A026-FE24C1152458}"/>
    <cellStyle name="20% - Accent1 4 2 5 2 3 7" xfId="37273" xr:uid="{79347873-A1FA-4B18-BFFB-E1DFB026157A}"/>
    <cellStyle name="20% - Accent1 4 2 5 2 3 7 2" xfId="37274" xr:uid="{47373D6E-D143-4606-8973-051DF3D0CE49}"/>
    <cellStyle name="20% - Accent1 4 2 5 2 3 7 2 2" xfId="37275" xr:uid="{C19C92E5-1D45-46E7-BC64-25E815C8EEE8}"/>
    <cellStyle name="20% - Accent1 4 2 5 2 3 7 3" xfId="37276" xr:uid="{A8C06F52-779D-409C-8867-3A8D0CFAF9D1}"/>
    <cellStyle name="20% - Accent1 4 2 5 2 3 8" xfId="37277" xr:uid="{CA2E295A-4BBA-41B4-902B-3F8490245F54}"/>
    <cellStyle name="20% - Accent1 4 2 5 2 3 8 2" xfId="37278" xr:uid="{5DECE16F-2824-40BD-B389-4340C9EC6EE3}"/>
    <cellStyle name="20% - Accent1 4 2 5 2 3 8 2 2" xfId="37279" xr:uid="{499F8EE5-8C27-4D5D-BEFF-844A78901594}"/>
    <cellStyle name="20% - Accent1 4 2 5 2 3 8 3" xfId="37280" xr:uid="{6D9CF46D-534A-4BC0-919A-5B67C8A0D9E1}"/>
    <cellStyle name="20% - Accent1 4 2 5 2 3 9" xfId="37281" xr:uid="{7C18479E-50E7-475F-A785-AE00B75C2C5E}"/>
    <cellStyle name="20% - Accent1 4 2 5 2 3 9 2" xfId="37282" xr:uid="{D19D238E-A5DA-4A6E-A22A-2634DD3BB611}"/>
    <cellStyle name="20% - Accent1 4 2 5 2 4" xfId="37283" xr:uid="{3115AD5F-5818-4940-AF9F-400C832C38F5}"/>
    <cellStyle name="20% - Accent1 4 2 5 2 4 10" xfId="37284" xr:uid="{A5879EDD-085C-4D0B-9ADD-C7AB84A8BEF3}"/>
    <cellStyle name="20% - Accent1 4 2 5 2 4 10 2" xfId="37285" xr:uid="{46B83588-70A8-47C0-BA1E-649DA37B2AEE}"/>
    <cellStyle name="20% - Accent1 4 2 5 2 4 11" xfId="37286" xr:uid="{95B7E523-FEFC-42C6-B61A-EC77B7A1DD45}"/>
    <cellStyle name="20% - Accent1 4 2 5 2 4 2" xfId="37287" xr:uid="{A9B1149F-24A8-40E1-B8B3-5DE690CF7EE0}"/>
    <cellStyle name="20% - Accent1 4 2 5 2 4 2 2" xfId="37288" xr:uid="{7586EE8B-49D0-4657-A977-DD979D13F49D}"/>
    <cellStyle name="20% - Accent1 4 2 5 2 4 2 2 2" xfId="37289" xr:uid="{7609CA24-73C1-40BE-9A02-0D079BF197C6}"/>
    <cellStyle name="20% - Accent1 4 2 5 2 4 2 2 2 2" xfId="37290" xr:uid="{DF548DD6-F582-438E-A5C3-4C21FA9FBEB9}"/>
    <cellStyle name="20% - Accent1 4 2 5 2 4 2 2 2 2 2" xfId="37291" xr:uid="{BD07DE78-9621-4053-A1A3-A58732E2315B}"/>
    <cellStyle name="20% - Accent1 4 2 5 2 4 2 2 2 3" xfId="37292" xr:uid="{1C2C14A3-A144-4A3F-97A8-23E622A41901}"/>
    <cellStyle name="20% - Accent1 4 2 5 2 4 2 2 3" xfId="37293" xr:uid="{C1352456-BD75-4F87-9A97-BC4A97FD4DA3}"/>
    <cellStyle name="20% - Accent1 4 2 5 2 4 2 2 3 2" xfId="37294" xr:uid="{A2CE6F1C-4605-4949-8223-BB8A24A5EF11}"/>
    <cellStyle name="20% - Accent1 4 2 5 2 4 2 2 4" xfId="37295" xr:uid="{C0525318-C9D9-47F0-87FB-EA6E9D6F5C4E}"/>
    <cellStyle name="20% - Accent1 4 2 5 2 4 2 3" xfId="37296" xr:uid="{BE13FEDB-56D7-485C-8B1B-0BED722FD224}"/>
    <cellStyle name="20% - Accent1 4 2 5 2 4 2 3 2" xfId="37297" xr:uid="{290C5613-84C6-4AE1-A86C-E00E079D9FEC}"/>
    <cellStyle name="20% - Accent1 4 2 5 2 4 2 3 2 2" xfId="37298" xr:uid="{89E5CC1A-38F4-4AB8-9B29-85F40CA5F1F3}"/>
    <cellStyle name="20% - Accent1 4 2 5 2 4 2 3 2 2 2" xfId="37299" xr:uid="{0522813C-2207-4344-97C7-E95E5D6C61B8}"/>
    <cellStyle name="20% - Accent1 4 2 5 2 4 2 3 2 3" xfId="37300" xr:uid="{3E435AF1-B26B-4A2E-929A-F1308C2CAD83}"/>
    <cellStyle name="20% - Accent1 4 2 5 2 4 2 3 3" xfId="37301" xr:uid="{D06FB681-8532-4D51-8FD5-EE19D9AE47EA}"/>
    <cellStyle name="20% - Accent1 4 2 5 2 4 2 3 3 2" xfId="37302" xr:uid="{42481640-D513-469E-B21B-C52F6C5C0396}"/>
    <cellStyle name="20% - Accent1 4 2 5 2 4 2 3 4" xfId="37303" xr:uid="{D8030F6D-CB8E-4FDA-B88E-612FC6533555}"/>
    <cellStyle name="20% - Accent1 4 2 5 2 4 2 4" xfId="37304" xr:uid="{250830A7-4EDD-4146-96DB-AFF4B7B3DEB4}"/>
    <cellStyle name="20% - Accent1 4 2 5 2 4 2 4 2" xfId="37305" xr:uid="{8C69F39F-F5F0-4E16-B8AF-61BCDF909ADB}"/>
    <cellStyle name="20% - Accent1 4 2 5 2 4 2 4 2 2" xfId="37306" xr:uid="{72A67EFA-5B0C-4D32-8F12-0D2DDA25F9D2}"/>
    <cellStyle name="20% - Accent1 4 2 5 2 4 2 4 2 2 2" xfId="37307" xr:uid="{787BBC79-6B57-44FB-9F71-6EC10C55D82A}"/>
    <cellStyle name="20% - Accent1 4 2 5 2 4 2 4 2 3" xfId="37308" xr:uid="{5C2524FC-E41B-4787-88D4-63E03EFB833E}"/>
    <cellStyle name="20% - Accent1 4 2 5 2 4 2 4 3" xfId="37309" xr:uid="{99CAE47D-BCAA-4F19-B4FF-B6C8C56EDADD}"/>
    <cellStyle name="20% - Accent1 4 2 5 2 4 2 4 3 2" xfId="37310" xr:uid="{C063B970-1C8D-4E7E-9168-E54C458D5146}"/>
    <cellStyle name="20% - Accent1 4 2 5 2 4 2 4 4" xfId="37311" xr:uid="{658CCA99-1761-47DE-95C1-AC6E3592989D}"/>
    <cellStyle name="20% - Accent1 4 2 5 2 4 2 5" xfId="37312" xr:uid="{5E32E309-363D-4DE0-B5B5-ECC21A776588}"/>
    <cellStyle name="20% - Accent1 4 2 5 2 4 2 5 2" xfId="37313" xr:uid="{101B84C8-4CA6-42B9-A14F-72AF7F88E1F7}"/>
    <cellStyle name="20% - Accent1 4 2 5 2 4 2 5 2 2" xfId="37314" xr:uid="{3182E182-6B22-4C31-AE56-EAD8CDCB9C46}"/>
    <cellStyle name="20% - Accent1 4 2 5 2 4 2 5 3" xfId="37315" xr:uid="{DA5C7322-FA19-4254-AF0A-22694EBD78BC}"/>
    <cellStyle name="20% - Accent1 4 2 5 2 4 2 6" xfId="37316" xr:uid="{2EFCCC1A-A19B-430D-A9DC-F50738CCA422}"/>
    <cellStyle name="20% - Accent1 4 2 5 2 4 2 6 2" xfId="37317" xr:uid="{CD38FBFA-4847-49FA-8B7F-4CAD7115049B}"/>
    <cellStyle name="20% - Accent1 4 2 5 2 4 2 6 2 2" xfId="37318" xr:uid="{55AE46BD-6B81-4AAF-8D66-1CC73B74495A}"/>
    <cellStyle name="20% - Accent1 4 2 5 2 4 2 6 3" xfId="37319" xr:uid="{6D166B14-D8D1-470A-AE74-A707B4774F2E}"/>
    <cellStyle name="20% - Accent1 4 2 5 2 4 2 7" xfId="37320" xr:uid="{14B16A94-C8A2-4F02-A58A-0ED4A81DE554}"/>
    <cellStyle name="20% - Accent1 4 2 5 2 4 2 7 2" xfId="37321" xr:uid="{AAADD344-872C-44E9-A334-133DAE5C7EB0}"/>
    <cellStyle name="20% - Accent1 4 2 5 2 4 2 8" xfId="37322" xr:uid="{E49E8F80-90DE-43B2-A70A-22B3BD171D70}"/>
    <cellStyle name="20% - Accent1 4 2 5 2 4 2 8 2" xfId="37323" xr:uid="{A65F62C4-D32F-4B12-975C-EE0A5B5B5922}"/>
    <cellStyle name="20% - Accent1 4 2 5 2 4 2 9" xfId="37324" xr:uid="{D0FED8E4-76FE-4818-ABEE-0A3585A1ABAF}"/>
    <cellStyle name="20% - Accent1 4 2 5 2 4 3" xfId="37325" xr:uid="{344A3C5D-9EE4-4FC8-A06A-8A2DA0909062}"/>
    <cellStyle name="20% - Accent1 4 2 5 2 4 3 2" xfId="37326" xr:uid="{CF4D7900-92B6-44CD-B133-6580DD292E2B}"/>
    <cellStyle name="20% - Accent1 4 2 5 2 4 3 2 2" xfId="37327" xr:uid="{F4DBFE26-BE7A-48DA-9DC4-9FA259F65C84}"/>
    <cellStyle name="20% - Accent1 4 2 5 2 4 3 2 2 2" xfId="37328" xr:uid="{D8C50B83-5504-4E1B-9992-2B05178BF772}"/>
    <cellStyle name="20% - Accent1 4 2 5 2 4 3 2 2 2 2" xfId="37329" xr:uid="{56246154-6ED1-41AF-B144-A1825B3A8B1E}"/>
    <cellStyle name="20% - Accent1 4 2 5 2 4 3 2 2 3" xfId="37330" xr:uid="{57209742-1570-4D7F-82F4-CBB39A342567}"/>
    <cellStyle name="20% - Accent1 4 2 5 2 4 3 2 3" xfId="37331" xr:uid="{C5D92C2C-5C77-4978-AF14-1E2D83976397}"/>
    <cellStyle name="20% - Accent1 4 2 5 2 4 3 2 3 2" xfId="37332" xr:uid="{EAB5BF4C-66C5-4631-A74E-DCB9FE6BAA95}"/>
    <cellStyle name="20% - Accent1 4 2 5 2 4 3 2 4" xfId="37333" xr:uid="{2A577B69-B1D0-46BE-BE21-2968CE729F65}"/>
    <cellStyle name="20% - Accent1 4 2 5 2 4 3 3" xfId="37334" xr:uid="{A23E3EC0-0E3B-44FD-93B6-E16D75500709}"/>
    <cellStyle name="20% - Accent1 4 2 5 2 4 3 3 2" xfId="37335" xr:uid="{CD1BF3DE-3158-4EC9-9E16-D9FB9F987B41}"/>
    <cellStyle name="20% - Accent1 4 2 5 2 4 3 3 2 2" xfId="37336" xr:uid="{67CE1778-6FD1-42F3-84F9-DF1836363593}"/>
    <cellStyle name="20% - Accent1 4 2 5 2 4 3 3 2 2 2" xfId="37337" xr:uid="{ABBC5B80-32E8-4E18-A119-CD31DE96B10C}"/>
    <cellStyle name="20% - Accent1 4 2 5 2 4 3 3 2 3" xfId="37338" xr:uid="{3F604573-6C75-41AF-86B7-491DEE43F125}"/>
    <cellStyle name="20% - Accent1 4 2 5 2 4 3 3 3" xfId="37339" xr:uid="{5A37984D-E730-478C-92BE-07FC138B7B50}"/>
    <cellStyle name="20% - Accent1 4 2 5 2 4 3 3 3 2" xfId="37340" xr:uid="{5322DADD-1033-494F-9248-695C08BF92CE}"/>
    <cellStyle name="20% - Accent1 4 2 5 2 4 3 3 4" xfId="37341" xr:uid="{AEB46C91-0A65-41B2-9766-C93A89984697}"/>
    <cellStyle name="20% - Accent1 4 2 5 2 4 3 4" xfId="37342" xr:uid="{9E6E1D7E-05B0-4CB8-9504-C6B76D76A78B}"/>
    <cellStyle name="20% - Accent1 4 2 5 2 4 3 4 2" xfId="37343" xr:uid="{3DB0DEB3-3ACA-4690-8C94-9B5562D62EAA}"/>
    <cellStyle name="20% - Accent1 4 2 5 2 4 3 4 2 2" xfId="37344" xr:uid="{F71A6965-47A3-4D27-9904-9E073D75C0D2}"/>
    <cellStyle name="20% - Accent1 4 2 5 2 4 3 4 2 2 2" xfId="37345" xr:uid="{C3A71984-F2C6-4F70-8485-5C3C64054945}"/>
    <cellStyle name="20% - Accent1 4 2 5 2 4 3 4 2 3" xfId="37346" xr:uid="{84CC701A-3F50-4E3B-A662-774F8DC197C7}"/>
    <cellStyle name="20% - Accent1 4 2 5 2 4 3 4 3" xfId="37347" xr:uid="{9C972706-61D3-4EDB-9325-0CD5EB647BC1}"/>
    <cellStyle name="20% - Accent1 4 2 5 2 4 3 4 3 2" xfId="37348" xr:uid="{9FF42179-D148-4F8D-AB68-2DA0E759BB79}"/>
    <cellStyle name="20% - Accent1 4 2 5 2 4 3 4 4" xfId="37349" xr:uid="{A9A5DCE2-F87C-4007-BF22-E4D1FB6914E7}"/>
    <cellStyle name="20% - Accent1 4 2 5 2 4 3 5" xfId="37350" xr:uid="{545DD300-CF88-4157-83BA-E9A7D9287D37}"/>
    <cellStyle name="20% - Accent1 4 2 5 2 4 3 5 2" xfId="37351" xr:uid="{EF480A10-856F-4195-9BE2-3EDC1ADBF3CC}"/>
    <cellStyle name="20% - Accent1 4 2 5 2 4 3 5 2 2" xfId="37352" xr:uid="{29C26AF5-391D-460C-A1BD-0DADDE755A2C}"/>
    <cellStyle name="20% - Accent1 4 2 5 2 4 3 5 3" xfId="37353" xr:uid="{7867613E-A901-4668-AD4A-DFD3DCFF6094}"/>
    <cellStyle name="20% - Accent1 4 2 5 2 4 3 6" xfId="37354" xr:uid="{1270A62E-7A3F-46CA-83C2-CCED5E5D2FA2}"/>
    <cellStyle name="20% - Accent1 4 2 5 2 4 3 6 2" xfId="37355" xr:uid="{14257A3F-FDBD-426F-9DED-4980E90117D3}"/>
    <cellStyle name="20% - Accent1 4 2 5 2 4 3 6 2 2" xfId="37356" xr:uid="{8DE0430A-E50A-40BF-BFB7-B9534D455ECA}"/>
    <cellStyle name="20% - Accent1 4 2 5 2 4 3 6 3" xfId="37357" xr:uid="{5793080D-4251-425A-97FB-FD051C2F051C}"/>
    <cellStyle name="20% - Accent1 4 2 5 2 4 3 7" xfId="37358" xr:uid="{E38C02E6-0B26-43A7-BE26-7952F6336EE2}"/>
    <cellStyle name="20% - Accent1 4 2 5 2 4 3 7 2" xfId="37359" xr:uid="{E13ACA5A-F5C3-4828-BB13-91876E6502A5}"/>
    <cellStyle name="20% - Accent1 4 2 5 2 4 3 8" xfId="37360" xr:uid="{ACF0AF50-AADB-4926-B430-BBE9D552F521}"/>
    <cellStyle name="20% - Accent1 4 2 5 2 4 3 8 2" xfId="37361" xr:uid="{860CC226-E972-4564-9EEE-6F147DE49699}"/>
    <cellStyle name="20% - Accent1 4 2 5 2 4 3 9" xfId="37362" xr:uid="{D693C3F1-90EA-4E18-A25F-45E0F02B8536}"/>
    <cellStyle name="20% - Accent1 4 2 5 2 4 4" xfId="37363" xr:uid="{4116C0B7-75BD-473B-BD1C-1CAF108DCCAB}"/>
    <cellStyle name="20% - Accent1 4 2 5 2 4 4 2" xfId="37364" xr:uid="{6913F7F8-B31C-4939-8030-0EDB00005B36}"/>
    <cellStyle name="20% - Accent1 4 2 5 2 4 4 2 2" xfId="37365" xr:uid="{1F6E16A4-670C-492E-BC0C-C2D45F390F9E}"/>
    <cellStyle name="20% - Accent1 4 2 5 2 4 4 2 2 2" xfId="37366" xr:uid="{0384C530-724A-4D23-9858-4E21282174AE}"/>
    <cellStyle name="20% - Accent1 4 2 5 2 4 4 2 3" xfId="37367" xr:uid="{12B2F27D-7BA6-4FAB-8BC5-A3FAD505EB96}"/>
    <cellStyle name="20% - Accent1 4 2 5 2 4 4 3" xfId="37368" xr:uid="{1B163D95-EFDF-4B78-B2D1-906359A4AE57}"/>
    <cellStyle name="20% - Accent1 4 2 5 2 4 4 3 2" xfId="37369" xr:uid="{EF445C0D-48D2-407A-9770-984BDB514680}"/>
    <cellStyle name="20% - Accent1 4 2 5 2 4 4 4" xfId="37370" xr:uid="{EF421DBF-ECE8-45E7-8A6D-05B9EE43F18D}"/>
    <cellStyle name="20% - Accent1 4 2 5 2 4 5" xfId="37371" xr:uid="{8D9A6B46-743D-457E-AF1F-04754ABA11A7}"/>
    <cellStyle name="20% - Accent1 4 2 5 2 4 5 2" xfId="37372" xr:uid="{B9E4FAAE-3A1B-4261-B103-6A18B7B79047}"/>
    <cellStyle name="20% - Accent1 4 2 5 2 4 5 2 2" xfId="37373" xr:uid="{3934D983-C4DD-40BF-8C88-91D0968320D7}"/>
    <cellStyle name="20% - Accent1 4 2 5 2 4 5 2 2 2" xfId="37374" xr:uid="{B1C127F7-B0F9-4D77-A9E0-5BC64BFB0D86}"/>
    <cellStyle name="20% - Accent1 4 2 5 2 4 5 2 3" xfId="37375" xr:uid="{9658FC84-660E-4D2F-BE38-B6CC5132F7C6}"/>
    <cellStyle name="20% - Accent1 4 2 5 2 4 5 3" xfId="37376" xr:uid="{657DE79B-7272-41CD-AB47-64767E6738CD}"/>
    <cellStyle name="20% - Accent1 4 2 5 2 4 5 3 2" xfId="37377" xr:uid="{33E0CEED-CFA7-47B1-91A3-6A981FCFF57F}"/>
    <cellStyle name="20% - Accent1 4 2 5 2 4 5 4" xfId="37378" xr:uid="{0EDE6A16-0F29-49E1-853C-9D987540CDF8}"/>
    <cellStyle name="20% - Accent1 4 2 5 2 4 6" xfId="37379" xr:uid="{6A797FDA-F80F-4962-A560-65C370792568}"/>
    <cellStyle name="20% - Accent1 4 2 5 2 4 6 2" xfId="37380" xr:uid="{2F50BBA6-60B0-41EA-AD72-253B09742170}"/>
    <cellStyle name="20% - Accent1 4 2 5 2 4 6 2 2" xfId="37381" xr:uid="{88722E4F-B298-4488-8224-0A99FB2CE2DD}"/>
    <cellStyle name="20% - Accent1 4 2 5 2 4 6 2 2 2" xfId="37382" xr:uid="{1A0E5352-9AC7-491C-8BC8-545D1381BB0B}"/>
    <cellStyle name="20% - Accent1 4 2 5 2 4 6 2 3" xfId="37383" xr:uid="{257569A2-F9B7-47C4-891D-33968AB5C0FE}"/>
    <cellStyle name="20% - Accent1 4 2 5 2 4 6 3" xfId="37384" xr:uid="{168C3A01-25EE-4154-A02E-C5C910EFB793}"/>
    <cellStyle name="20% - Accent1 4 2 5 2 4 6 3 2" xfId="37385" xr:uid="{998CE20B-29F6-4505-82E1-9B7688FEF338}"/>
    <cellStyle name="20% - Accent1 4 2 5 2 4 6 4" xfId="37386" xr:uid="{66C0824B-DFD5-431F-88B7-B787F2BDB70B}"/>
    <cellStyle name="20% - Accent1 4 2 5 2 4 7" xfId="37387" xr:uid="{BF27547A-57FE-4205-9D97-925F73263CA6}"/>
    <cellStyle name="20% - Accent1 4 2 5 2 4 7 2" xfId="37388" xr:uid="{09E16A38-2968-4C85-A51F-45BAECAC2015}"/>
    <cellStyle name="20% - Accent1 4 2 5 2 4 7 2 2" xfId="37389" xr:uid="{15846E7D-0E6E-4748-97AA-70D2F0729238}"/>
    <cellStyle name="20% - Accent1 4 2 5 2 4 7 3" xfId="37390" xr:uid="{661B41A5-2D51-4734-8BCC-415B9CB34FAA}"/>
    <cellStyle name="20% - Accent1 4 2 5 2 4 8" xfId="37391" xr:uid="{0B9CD5FC-9370-4ABB-A348-A3467B9476D3}"/>
    <cellStyle name="20% - Accent1 4 2 5 2 4 8 2" xfId="37392" xr:uid="{CFB637FE-54A6-453A-AAD6-E8C5D0212968}"/>
    <cellStyle name="20% - Accent1 4 2 5 2 4 8 2 2" xfId="37393" xr:uid="{14F6C88B-F595-40ED-B017-2654DB30060D}"/>
    <cellStyle name="20% - Accent1 4 2 5 2 4 8 3" xfId="37394" xr:uid="{6645642C-A02D-479D-9194-79C58FF13F3F}"/>
    <cellStyle name="20% - Accent1 4 2 5 2 4 9" xfId="37395" xr:uid="{E2CD0E52-4D02-4B2C-B3EF-30723A89A013}"/>
    <cellStyle name="20% - Accent1 4 2 5 2 4 9 2" xfId="37396" xr:uid="{AC0C2E11-97E0-4FAF-9DE2-B2279E317F4F}"/>
    <cellStyle name="20% - Accent1 4 2 5 2 5" xfId="37397" xr:uid="{0D8A7819-361D-4785-8B0A-4B683948DA1C}"/>
    <cellStyle name="20% - Accent1 4 2 5 2 5 2" xfId="37398" xr:uid="{820F2002-4D9C-455B-AC68-0A9FF6CBE342}"/>
    <cellStyle name="20% - Accent1 4 2 5 2 5 2 2" xfId="37399" xr:uid="{AE07E560-A970-48D6-AF79-99F1084D6A45}"/>
    <cellStyle name="20% - Accent1 4 2 5 2 5 2 2 2" xfId="37400" xr:uid="{992A1675-1777-4EEB-A076-99D398EC24DB}"/>
    <cellStyle name="20% - Accent1 4 2 5 2 5 2 2 2 2" xfId="37401" xr:uid="{597DD5EE-88C8-4A31-B6D8-701D5D1FFD4F}"/>
    <cellStyle name="20% - Accent1 4 2 5 2 5 2 2 3" xfId="37402" xr:uid="{22DF870A-91B6-4AD7-B997-F4176DD56466}"/>
    <cellStyle name="20% - Accent1 4 2 5 2 5 2 3" xfId="37403" xr:uid="{CF140687-6489-429E-B135-86549A6F7CE2}"/>
    <cellStyle name="20% - Accent1 4 2 5 2 5 2 3 2" xfId="37404" xr:uid="{BA5336D7-A62C-4FFD-80C6-35409584CCC0}"/>
    <cellStyle name="20% - Accent1 4 2 5 2 5 2 4" xfId="37405" xr:uid="{5F29D739-F8AA-45F9-AD5A-77A7D32C5522}"/>
    <cellStyle name="20% - Accent1 4 2 5 2 5 3" xfId="37406" xr:uid="{30FB15EB-24CE-4251-85F7-B4EF748BCD02}"/>
    <cellStyle name="20% - Accent1 4 2 5 2 5 3 2" xfId="37407" xr:uid="{F230601D-3691-488F-8A2D-911B25EB1C98}"/>
    <cellStyle name="20% - Accent1 4 2 5 2 5 3 2 2" xfId="37408" xr:uid="{183EA2D5-DAC0-49A1-A459-CCA649FB835C}"/>
    <cellStyle name="20% - Accent1 4 2 5 2 5 3 2 2 2" xfId="37409" xr:uid="{A8205E6B-3068-460C-88AE-3704B5203D0D}"/>
    <cellStyle name="20% - Accent1 4 2 5 2 5 3 2 3" xfId="37410" xr:uid="{FA8E03F7-801B-4F6A-8CB2-63E06D74E2F2}"/>
    <cellStyle name="20% - Accent1 4 2 5 2 5 3 3" xfId="37411" xr:uid="{86F4E416-EBB8-4783-80AB-88525BA787DF}"/>
    <cellStyle name="20% - Accent1 4 2 5 2 5 3 3 2" xfId="37412" xr:uid="{65525EEF-7E59-4ABD-8B94-204FCD02A23F}"/>
    <cellStyle name="20% - Accent1 4 2 5 2 5 3 4" xfId="37413" xr:uid="{2EA69369-845A-4550-86DB-0A9D394F3D9A}"/>
    <cellStyle name="20% - Accent1 4 2 5 2 5 4" xfId="37414" xr:uid="{06109D0B-3A27-4061-8C7B-1649C1275EB1}"/>
    <cellStyle name="20% - Accent1 4 2 5 2 5 4 2" xfId="37415" xr:uid="{4EB45A4A-6EAD-472E-912E-F316504CF9D2}"/>
    <cellStyle name="20% - Accent1 4 2 5 2 5 4 2 2" xfId="37416" xr:uid="{67B369B9-8732-4D9D-8ECD-182D9911E9D8}"/>
    <cellStyle name="20% - Accent1 4 2 5 2 5 4 2 2 2" xfId="37417" xr:uid="{2E1DE757-D224-4F18-B165-EF5B07DB68B1}"/>
    <cellStyle name="20% - Accent1 4 2 5 2 5 4 2 3" xfId="37418" xr:uid="{93FDD42E-2895-4FFA-948D-578C6BA20462}"/>
    <cellStyle name="20% - Accent1 4 2 5 2 5 4 3" xfId="37419" xr:uid="{9104637B-C818-4659-9D53-8956BB9A4EF7}"/>
    <cellStyle name="20% - Accent1 4 2 5 2 5 4 3 2" xfId="37420" xr:uid="{08380FFF-9F2E-4E45-A5B4-48685D6A0658}"/>
    <cellStyle name="20% - Accent1 4 2 5 2 5 4 4" xfId="37421" xr:uid="{4AD19D8C-5119-4474-9562-DBA55C11BDDF}"/>
    <cellStyle name="20% - Accent1 4 2 5 2 5 5" xfId="37422" xr:uid="{B30B5C62-68D8-47D7-8E9C-08587B61C6B9}"/>
    <cellStyle name="20% - Accent1 4 2 5 2 5 5 2" xfId="37423" xr:uid="{608AAD7C-7E33-473B-B584-10965079E21C}"/>
    <cellStyle name="20% - Accent1 4 2 5 2 5 5 2 2" xfId="37424" xr:uid="{4A4EBCB2-617F-44A0-8EC9-990B85E5D4EB}"/>
    <cellStyle name="20% - Accent1 4 2 5 2 5 5 3" xfId="37425" xr:uid="{D68C75B9-CF12-4034-A7FC-3A6F7802BA66}"/>
    <cellStyle name="20% - Accent1 4 2 5 2 5 6" xfId="37426" xr:uid="{33E7C661-206F-4EBB-A11F-0DBCEC85F55D}"/>
    <cellStyle name="20% - Accent1 4 2 5 2 5 6 2" xfId="37427" xr:uid="{F4FD41E5-9E75-4D54-A434-968C56F9B538}"/>
    <cellStyle name="20% - Accent1 4 2 5 2 5 6 2 2" xfId="37428" xr:uid="{873A69A7-CE09-49AE-B403-9640A2671E83}"/>
    <cellStyle name="20% - Accent1 4 2 5 2 5 6 3" xfId="37429" xr:uid="{A42F25D2-4CBA-413C-9696-355A0CA1150B}"/>
    <cellStyle name="20% - Accent1 4 2 5 2 5 7" xfId="37430" xr:uid="{1D597DB7-0CCE-4100-A41A-CD3B596B8CDD}"/>
    <cellStyle name="20% - Accent1 4 2 5 2 5 7 2" xfId="37431" xr:uid="{255D88C8-6DF8-4D01-899F-8D84300D976F}"/>
    <cellStyle name="20% - Accent1 4 2 5 2 5 8" xfId="37432" xr:uid="{E30499C4-8408-4D39-A3E8-0207570D87C8}"/>
    <cellStyle name="20% - Accent1 4 2 5 2 5 8 2" xfId="37433" xr:uid="{E90A51AD-16E0-49AF-AA6B-5D98C0A0D187}"/>
    <cellStyle name="20% - Accent1 4 2 5 2 5 9" xfId="37434" xr:uid="{D89065DD-17F1-4C05-A478-1DB99ECC7792}"/>
    <cellStyle name="20% - Accent1 4 2 5 2 6" xfId="37435" xr:uid="{E45F55BB-9974-41F1-AA1A-45C3FF9EF4DC}"/>
    <cellStyle name="20% - Accent1 4 2 5 2 6 2" xfId="37436" xr:uid="{C518BA4B-C88F-4A9F-B25D-ACA42D0F907F}"/>
    <cellStyle name="20% - Accent1 4 2 5 2 6 2 2" xfId="37437" xr:uid="{072C02ED-7F46-479C-BC5A-7B88436CFE76}"/>
    <cellStyle name="20% - Accent1 4 2 5 2 6 2 2 2" xfId="37438" xr:uid="{7EEFD5BC-E225-4886-98F9-63C0147B1B78}"/>
    <cellStyle name="20% - Accent1 4 2 5 2 6 2 2 2 2" xfId="37439" xr:uid="{92A6FAC1-604F-4EE2-A464-20B558EBBE27}"/>
    <cellStyle name="20% - Accent1 4 2 5 2 6 2 2 3" xfId="37440" xr:uid="{A38EBF37-ED55-4239-80B1-12F1488A6458}"/>
    <cellStyle name="20% - Accent1 4 2 5 2 6 2 3" xfId="37441" xr:uid="{626BA5BC-F04E-404F-9B12-367A5022F1E2}"/>
    <cellStyle name="20% - Accent1 4 2 5 2 6 2 3 2" xfId="37442" xr:uid="{C103CCCC-6457-4478-A7D9-C0DD936E3EB5}"/>
    <cellStyle name="20% - Accent1 4 2 5 2 6 2 4" xfId="37443" xr:uid="{B1264E39-7C40-456F-A6DB-EF7A9364D9F3}"/>
    <cellStyle name="20% - Accent1 4 2 5 2 6 3" xfId="37444" xr:uid="{23D7E0F1-4C39-4BFC-A9AA-55652B1032B9}"/>
    <cellStyle name="20% - Accent1 4 2 5 2 6 3 2" xfId="37445" xr:uid="{BD1D2BF7-ED97-4DC8-9376-97F8017D7355}"/>
    <cellStyle name="20% - Accent1 4 2 5 2 6 3 2 2" xfId="37446" xr:uid="{1DA4F45F-07DF-4B9C-B859-BFD97B7E5249}"/>
    <cellStyle name="20% - Accent1 4 2 5 2 6 3 2 2 2" xfId="37447" xr:uid="{4BA11229-73B5-4CAA-9836-E09E76234D16}"/>
    <cellStyle name="20% - Accent1 4 2 5 2 6 3 2 3" xfId="37448" xr:uid="{56900AA2-2E94-4839-8BF2-DBB54B6BA09F}"/>
    <cellStyle name="20% - Accent1 4 2 5 2 6 3 3" xfId="37449" xr:uid="{2A764AE3-2533-4785-B7BC-927CC5877D7C}"/>
    <cellStyle name="20% - Accent1 4 2 5 2 6 3 3 2" xfId="37450" xr:uid="{B75BEABC-0CF6-4267-9B02-ADA701FC1E4B}"/>
    <cellStyle name="20% - Accent1 4 2 5 2 6 3 4" xfId="37451" xr:uid="{4B6A47A5-8F8E-46FC-8209-714A311B3BBA}"/>
    <cellStyle name="20% - Accent1 4 2 5 2 6 4" xfId="37452" xr:uid="{6A58D5CE-1C46-43B8-84A6-8EBF0C8075AD}"/>
    <cellStyle name="20% - Accent1 4 2 5 2 6 4 2" xfId="37453" xr:uid="{A0C673A5-6242-4652-BF33-A62F84790FA2}"/>
    <cellStyle name="20% - Accent1 4 2 5 2 6 4 2 2" xfId="37454" xr:uid="{3A2B4166-BFA8-4CC3-9F0D-2E7ACDB900BE}"/>
    <cellStyle name="20% - Accent1 4 2 5 2 6 4 2 2 2" xfId="37455" xr:uid="{4D7E1807-3421-4B00-AEDA-6E1FF6904BCF}"/>
    <cellStyle name="20% - Accent1 4 2 5 2 6 4 2 3" xfId="37456" xr:uid="{A4C3E0A2-1300-4E3F-957A-8F3F0667E70D}"/>
    <cellStyle name="20% - Accent1 4 2 5 2 6 4 3" xfId="37457" xr:uid="{00D8E029-9B76-4CB8-8365-ED9CA9AC8BCF}"/>
    <cellStyle name="20% - Accent1 4 2 5 2 6 4 3 2" xfId="37458" xr:uid="{D36AD874-7C44-4C1E-B23D-F871C00B3C6C}"/>
    <cellStyle name="20% - Accent1 4 2 5 2 6 4 4" xfId="37459" xr:uid="{32D24780-011C-4CC2-A357-CDE57390B9EF}"/>
    <cellStyle name="20% - Accent1 4 2 5 2 6 5" xfId="37460" xr:uid="{B5B9B454-2C39-4FFB-A2D4-9644BA12995E}"/>
    <cellStyle name="20% - Accent1 4 2 5 2 6 5 2" xfId="37461" xr:uid="{01B30DFC-C239-4AB0-B615-81D240A73951}"/>
    <cellStyle name="20% - Accent1 4 2 5 2 6 5 2 2" xfId="37462" xr:uid="{1018D254-8692-4B2E-B734-D4F74B52B67C}"/>
    <cellStyle name="20% - Accent1 4 2 5 2 6 5 3" xfId="37463" xr:uid="{C951E27E-2865-4243-BAE2-8F64B73A94D2}"/>
    <cellStyle name="20% - Accent1 4 2 5 2 6 6" xfId="37464" xr:uid="{DC496E57-3C59-4E20-9F19-68B5A1DDAA09}"/>
    <cellStyle name="20% - Accent1 4 2 5 2 6 6 2" xfId="37465" xr:uid="{E114C908-03FE-469E-8F65-38D36E8D5741}"/>
    <cellStyle name="20% - Accent1 4 2 5 2 6 6 2 2" xfId="37466" xr:uid="{670FF21D-C1AD-4BF6-9F7E-154922D02729}"/>
    <cellStyle name="20% - Accent1 4 2 5 2 6 6 3" xfId="37467" xr:uid="{B19AF902-0579-4C02-9113-E87256AD103B}"/>
    <cellStyle name="20% - Accent1 4 2 5 2 6 7" xfId="37468" xr:uid="{9990C9FF-8497-4895-BFB1-94A9232C1B86}"/>
    <cellStyle name="20% - Accent1 4 2 5 2 6 7 2" xfId="37469" xr:uid="{67A2EAF7-D40B-417E-8049-15524B3C1C37}"/>
    <cellStyle name="20% - Accent1 4 2 5 2 6 8" xfId="37470" xr:uid="{F3BF3809-6CD3-4758-907A-0E732D36646A}"/>
    <cellStyle name="20% - Accent1 4 2 5 2 6 8 2" xfId="37471" xr:uid="{4311A8FE-DC5B-4E7B-BB43-544075EE7FAB}"/>
    <cellStyle name="20% - Accent1 4 2 5 2 6 9" xfId="37472" xr:uid="{719BA767-AC7E-46BF-86B0-7437109FA302}"/>
    <cellStyle name="20% - Accent1 4 2 5 2 7" xfId="37473" xr:uid="{5D79C355-194F-49E2-9CC6-5C97F6B97B7E}"/>
    <cellStyle name="20% - Accent1 4 2 5 2 7 2" xfId="37474" xr:uid="{9588B669-AFC1-4D5C-9D9F-466408E138F6}"/>
    <cellStyle name="20% - Accent1 4 2 5 2 7 2 2" xfId="37475" xr:uid="{CCF21DA2-0747-4372-B7E5-643917904509}"/>
    <cellStyle name="20% - Accent1 4 2 5 2 7 2 2 2" xfId="37476" xr:uid="{ACE96180-1BF1-4C61-9F99-915693B02071}"/>
    <cellStyle name="20% - Accent1 4 2 5 2 7 2 3" xfId="37477" xr:uid="{9613F920-09D4-4120-97F3-08ABA0797194}"/>
    <cellStyle name="20% - Accent1 4 2 5 2 7 3" xfId="37478" xr:uid="{395A98A9-2DC7-488B-8D7F-13C25F1DA2C3}"/>
    <cellStyle name="20% - Accent1 4 2 5 2 7 3 2" xfId="37479" xr:uid="{EFF0732E-8145-47DE-B02B-8F8729D3C224}"/>
    <cellStyle name="20% - Accent1 4 2 5 2 7 4" xfId="37480" xr:uid="{26B01B57-F95E-4614-A381-8E03987C7F3C}"/>
    <cellStyle name="20% - Accent1 4 2 5 2 8" xfId="37481" xr:uid="{8B27E2BE-27C1-465C-BF7E-D1638CBAF767}"/>
    <cellStyle name="20% - Accent1 4 2 5 2 8 2" xfId="37482" xr:uid="{1C685BF6-0132-489E-B62D-0F456CD8DCF5}"/>
    <cellStyle name="20% - Accent1 4 2 5 2 8 2 2" xfId="37483" xr:uid="{4B8F0426-55FA-4E6F-94CF-748A12DC8219}"/>
    <cellStyle name="20% - Accent1 4 2 5 2 8 2 2 2" xfId="37484" xr:uid="{551F3EFD-4226-4C48-AC80-F4E1F0B80B98}"/>
    <cellStyle name="20% - Accent1 4 2 5 2 8 2 3" xfId="37485" xr:uid="{A1AF5B20-F372-406F-8CC5-21799293D655}"/>
    <cellStyle name="20% - Accent1 4 2 5 2 8 3" xfId="37486" xr:uid="{1A983F91-8B89-410B-B156-9B2F466CD5C8}"/>
    <cellStyle name="20% - Accent1 4 2 5 2 8 3 2" xfId="37487" xr:uid="{02B4442D-7F2C-4BB6-B914-A08BC4B228C8}"/>
    <cellStyle name="20% - Accent1 4 2 5 2 8 4" xfId="37488" xr:uid="{D0BFBE3C-208A-4621-8708-D6C25DACC787}"/>
    <cellStyle name="20% - Accent1 4 2 5 2 9" xfId="37489" xr:uid="{1B742B3E-5E47-4963-82FB-3808A9F0E7F3}"/>
    <cellStyle name="20% - Accent1 4 2 5 2 9 2" xfId="37490" xr:uid="{6CB26662-C26D-4242-89B4-A473A67A44CA}"/>
    <cellStyle name="20% - Accent1 4 2 5 2 9 2 2" xfId="37491" xr:uid="{742AB4EA-46F6-4544-A340-DD5E10294BBC}"/>
    <cellStyle name="20% - Accent1 4 2 5 2 9 2 2 2" xfId="37492" xr:uid="{7707240F-1B54-4178-951D-BD55221D0A11}"/>
    <cellStyle name="20% - Accent1 4 2 5 2 9 2 3" xfId="37493" xr:uid="{0A15B301-8A12-4E1A-9638-1E4019085A98}"/>
    <cellStyle name="20% - Accent1 4 2 5 2 9 3" xfId="37494" xr:uid="{D202C513-D54A-4BB8-A5B3-8F696A4FEEA7}"/>
    <cellStyle name="20% - Accent1 4 2 5 2 9 3 2" xfId="37495" xr:uid="{18AB8B9F-98F8-4B45-9BBE-57CCF24D644C}"/>
    <cellStyle name="20% - Accent1 4 2 5 2 9 4" xfId="37496" xr:uid="{DD544877-D5BE-4F9E-ADB0-6B2CFF32710E}"/>
    <cellStyle name="20% - Accent1 4 2 5 3" xfId="37497" xr:uid="{CAB8087B-7E88-4CBC-8DF2-2AC58E45955B}"/>
    <cellStyle name="20% - Accent1 4 2 5 3 10" xfId="37498" xr:uid="{2813AE20-C162-4EFD-9606-73811476CA6B}"/>
    <cellStyle name="20% - Accent1 4 2 5 3 10 2" xfId="37499" xr:uid="{4DAAABFB-F935-44A3-81B9-F5F7C11741E8}"/>
    <cellStyle name="20% - Accent1 4 2 5 3 11" xfId="37500" xr:uid="{A0F1707F-C947-48EB-A0BB-181FA1A36D21}"/>
    <cellStyle name="20% - Accent1 4 2 5 3 2" xfId="37501" xr:uid="{B6EA664C-E43A-46C7-9606-DF0478755B4A}"/>
    <cellStyle name="20% - Accent1 4 2 5 3 2 2" xfId="37502" xr:uid="{D6E413A2-1D8A-474F-A620-EC43A26F6281}"/>
    <cellStyle name="20% - Accent1 4 2 5 3 2 2 2" xfId="37503" xr:uid="{C812FD00-6D15-4673-A656-3E0AD5A3FCB8}"/>
    <cellStyle name="20% - Accent1 4 2 5 3 2 2 2 2" xfId="37504" xr:uid="{C496F33A-88B8-4042-9BD5-6223DE871366}"/>
    <cellStyle name="20% - Accent1 4 2 5 3 2 2 2 2 2" xfId="37505" xr:uid="{A88A2511-74F1-4830-906B-18AB18313CC7}"/>
    <cellStyle name="20% - Accent1 4 2 5 3 2 2 2 3" xfId="37506" xr:uid="{A1A50473-890A-4DDC-B9BC-E7ACFC25268C}"/>
    <cellStyle name="20% - Accent1 4 2 5 3 2 2 3" xfId="37507" xr:uid="{395AA4CB-3A5A-40D4-83E8-648C5613225E}"/>
    <cellStyle name="20% - Accent1 4 2 5 3 2 2 3 2" xfId="37508" xr:uid="{B775B36F-B513-4DF1-9589-9110C3CCEA0B}"/>
    <cellStyle name="20% - Accent1 4 2 5 3 2 2 4" xfId="37509" xr:uid="{174BCE38-4AFE-41AD-AAF3-58F9A79780A8}"/>
    <cellStyle name="20% - Accent1 4 2 5 3 2 3" xfId="37510" xr:uid="{0751414D-E653-4FDC-B62E-97C35E66C844}"/>
    <cellStyle name="20% - Accent1 4 2 5 3 2 3 2" xfId="37511" xr:uid="{D810C42C-7BAC-4371-B995-C39ED9EC3451}"/>
    <cellStyle name="20% - Accent1 4 2 5 3 2 3 2 2" xfId="37512" xr:uid="{327B6C5D-AA6F-476A-80C6-9ADB240CEAEC}"/>
    <cellStyle name="20% - Accent1 4 2 5 3 2 3 2 2 2" xfId="37513" xr:uid="{B71C380E-FF09-49A6-B507-4C8BD248B318}"/>
    <cellStyle name="20% - Accent1 4 2 5 3 2 3 2 3" xfId="37514" xr:uid="{4088FA6C-8FC5-4351-AB4A-4F899818BCC9}"/>
    <cellStyle name="20% - Accent1 4 2 5 3 2 3 3" xfId="37515" xr:uid="{84CD190C-D6CC-4293-ADD2-F89A2D9DB52A}"/>
    <cellStyle name="20% - Accent1 4 2 5 3 2 3 3 2" xfId="37516" xr:uid="{67B8352C-977F-446C-B0A3-FC638DFB14B5}"/>
    <cellStyle name="20% - Accent1 4 2 5 3 2 3 4" xfId="37517" xr:uid="{400C5DDB-C404-4C12-9F66-5E0056E616E4}"/>
    <cellStyle name="20% - Accent1 4 2 5 3 2 4" xfId="37518" xr:uid="{610B8D84-8ACF-4CEB-9D2C-E404D74BD6D3}"/>
    <cellStyle name="20% - Accent1 4 2 5 3 2 4 2" xfId="37519" xr:uid="{B48A55A9-0F87-4731-86CA-ED6D2EA8A243}"/>
    <cellStyle name="20% - Accent1 4 2 5 3 2 4 2 2" xfId="37520" xr:uid="{73333E55-B3BD-4C33-8C01-A25CD0EC52DA}"/>
    <cellStyle name="20% - Accent1 4 2 5 3 2 4 2 2 2" xfId="37521" xr:uid="{F772D7FA-AE80-46F5-9BC0-32372DDB5FC5}"/>
    <cellStyle name="20% - Accent1 4 2 5 3 2 4 2 3" xfId="37522" xr:uid="{8244AEE8-D6EF-49B7-B4EB-63C62BA4FD1F}"/>
    <cellStyle name="20% - Accent1 4 2 5 3 2 4 3" xfId="37523" xr:uid="{25037A2F-2012-4C45-9C4D-A2EEC26CD800}"/>
    <cellStyle name="20% - Accent1 4 2 5 3 2 4 3 2" xfId="37524" xr:uid="{DE8FA1A5-5C52-4571-9876-495C908B2EB1}"/>
    <cellStyle name="20% - Accent1 4 2 5 3 2 4 4" xfId="37525" xr:uid="{B1687308-4044-4D1C-B80E-FC6CA80D02BA}"/>
    <cellStyle name="20% - Accent1 4 2 5 3 2 5" xfId="37526" xr:uid="{1AC7F70E-6DD0-4272-8B71-0F9E0E3B3B45}"/>
    <cellStyle name="20% - Accent1 4 2 5 3 2 5 2" xfId="37527" xr:uid="{B0CE357A-77BA-4DE5-85F6-6CE3E93A4A4A}"/>
    <cellStyle name="20% - Accent1 4 2 5 3 2 5 2 2" xfId="37528" xr:uid="{DA4A88BB-ABD6-445D-A3C8-29788D52CA13}"/>
    <cellStyle name="20% - Accent1 4 2 5 3 2 5 3" xfId="37529" xr:uid="{5C964CA0-CB35-49C9-9C04-29FF15766A45}"/>
    <cellStyle name="20% - Accent1 4 2 5 3 2 6" xfId="37530" xr:uid="{478F121D-FCEA-4AEA-B8D2-C4DB912CCF14}"/>
    <cellStyle name="20% - Accent1 4 2 5 3 2 6 2" xfId="37531" xr:uid="{89ED6445-2AFB-477E-A10C-60D3467ED1EB}"/>
    <cellStyle name="20% - Accent1 4 2 5 3 2 6 2 2" xfId="37532" xr:uid="{C4EF4EB8-8460-45C7-BA93-317FC34667B7}"/>
    <cellStyle name="20% - Accent1 4 2 5 3 2 6 3" xfId="37533" xr:uid="{2AF33079-2E9B-46C3-80A7-78281762BCE9}"/>
    <cellStyle name="20% - Accent1 4 2 5 3 2 7" xfId="37534" xr:uid="{66F5A4FD-6395-4387-9821-48AFB742D52B}"/>
    <cellStyle name="20% - Accent1 4 2 5 3 2 7 2" xfId="37535" xr:uid="{E23611E5-65A6-46F9-A5F1-E32F005F5F2D}"/>
    <cellStyle name="20% - Accent1 4 2 5 3 2 8" xfId="37536" xr:uid="{14EB18E2-2910-4F7A-AA98-4B546DB47A7F}"/>
    <cellStyle name="20% - Accent1 4 2 5 3 2 8 2" xfId="37537" xr:uid="{ED42E167-A54C-470F-AA20-3CF253FE263C}"/>
    <cellStyle name="20% - Accent1 4 2 5 3 2 9" xfId="37538" xr:uid="{F9B7540C-8FB9-41F7-8A36-5F9E7F3DC230}"/>
    <cellStyle name="20% - Accent1 4 2 5 3 3" xfId="37539" xr:uid="{6C6B639E-F075-4305-9156-AA69751BDA27}"/>
    <cellStyle name="20% - Accent1 4 2 5 3 3 2" xfId="37540" xr:uid="{ED1CB315-3583-41B6-ADFD-1068A0D2FE06}"/>
    <cellStyle name="20% - Accent1 4 2 5 3 3 2 2" xfId="37541" xr:uid="{779F1688-6BAE-479F-A774-620E9E0A22D4}"/>
    <cellStyle name="20% - Accent1 4 2 5 3 3 2 2 2" xfId="37542" xr:uid="{E9D32554-7B77-45D3-88FC-256212ECC348}"/>
    <cellStyle name="20% - Accent1 4 2 5 3 3 2 2 2 2" xfId="37543" xr:uid="{DAD3A2D0-DA56-4F04-8915-F8BAC9AA6E37}"/>
    <cellStyle name="20% - Accent1 4 2 5 3 3 2 2 3" xfId="37544" xr:uid="{8B604810-E8D7-435C-9777-4B88A2864BC1}"/>
    <cellStyle name="20% - Accent1 4 2 5 3 3 2 3" xfId="37545" xr:uid="{1248D570-BD84-4597-93A3-ECF3FE8C09E9}"/>
    <cellStyle name="20% - Accent1 4 2 5 3 3 2 3 2" xfId="37546" xr:uid="{A7664D0D-7F49-43B2-BD67-AA536B2FDC7F}"/>
    <cellStyle name="20% - Accent1 4 2 5 3 3 2 4" xfId="37547" xr:uid="{B714FB0B-29A7-4A3D-82AE-EA8A32FAD10D}"/>
    <cellStyle name="20% - Accent1 4 2 5 3 3 3" xfId="37548" xr:uid="{58730F1C-D42F-43C4-8E11-ECF59C133A15}"/>
    <cellStyle name="20% - Accent1 4 2 5 3 3 3 2" xfId="37549" xr:uid="{34066199-C965-4C52-B065-C128834B6BBF}"/>
    <cellStyle name="20% - Accent1 4 2 5 3 3 3 2 2" xfId="37550" xr:uid="{595A4C25-592E-4B57-B5EC-3474995B0973}"/>
    <cellStyle name="20% - Accent1 4 2 5 3 3 3 2 2 2" xfId="37551" xr:uid="{F7F92C36-4865-4B6A-B910-A0F6507937A0}"/>
    <cellStyle name="20% - Accent1 4 2 5 3 3 3 2 3" xfId="37552" xr:uid="{C8EAB181-D817-41E6-945E-72907FAED1A3}"/>
    <cellStyle name="20% - Accent1 4 2 5 3 3 3 3" xfId="37553" xr:uid="{3421C30E-D711-4929-89CD-952C996733B1}"/>
    <cellStyle name="20% - Accent1 4 2 5 3 3 3 3 2" xfId="37554" xr:uid="{18DDCAC9-6EB4-431D-AF3F-486CAE3EDF86}"/>
    <cellStyle name="20% - Accent1 4 2 5 3 3 3 4" xfId="37555" xr:uid="{541EA182-1F64-4521-BB14-1B3B82F46EAB}"/>
    <cellStyle name="20% - Accent1 4 2 5 3 3 4" xfId="37556" xr:uid="{9C548858-77B9-47D8-BE85-13C84EF53823}"/>
    <cellStyle name="20% - Accent1 4 2 5 3 3 4 2" xfId="37557" xr:uid="{B7A0CA43-5A5E-4E39-B67C-A3F9E89D3C86}"/>
    <cellStyle name="20% - Accent1 4 2 5 3 3 4 2 2" xfId="37558" xr:uid="{E41D54D8-7203-4D28-BB3F-2526DE84C719}"/>
    <cellStyle name="20% - Accent1 4 2 5 3 3 4 2 2 2" xfId="37559" xr:uid="{2D8D4B95-7C9C-4843-BE9A-2AAE5159DE19}"/>
    <cellStyle name="20% - Accent1 4 2 5 3 3 4 2 3" xfId="37560" xr:uid="{11007F8B-BF92-450D-B9F3-1392E5ECDDF4}"/>
    <cellStyle name="20% - Accent1 4 2 5 3 3 4 3" xfId="37561" xr:uid="{00FDA2D0-6FC8-4A66-9DE3-102930564D84}"/>
    <cellStyle name="20% - Accent1 4 2 5 3 3 4 3 2" xfId="37562" xr:uid="{3E3239E8-9966-4F99-A0D0-C05F35D8EB48}"/>
    <cellStyle name="20% - Accent1 4 2 5 3 3 4 4" xfId="37563" xr:uid="{E2F85B3E-1379-4200-AFA9-1A8DC02F1238}"/>
    <cellStyle name="20% - Accent1 4 2 5 3 3 5" xfId="37564" xr:uid="{BA1BDA64-693A-415A-B6B0-C3B33E2555A7}"/>
    <cellStyle name="20% - Accent1 4 2 5 3 3 5 2" xfId="37565" xr:uid="{80ED28A7-F850-4DA9-9E72-E02678A88C70}"/>
    <cellStyle name="20% - Accent1 4 2 5 3 3 5 2 2" xfId="37566" xr:uid="{236B53E7-4163-43C4-900A-00AF3D7A9A74}"/>
    <cellStyle name="20% - Accent1 4 2 5 3 3 5 3" xfId="37567" xr:uid="{AC03B4DD-85BD-46ED-B25F-1EB11AD598C1}"/>
    <cellStyle name="20% - Accent1 4 2 5 3 3 6" xfId="37568" xr:uid="{A2EF4E02-3775-492A-9838-E19BD17FCB26}"/>
    <cellStyle name="20% - Accent1 4 2 5 3 3 6 2" xfId="37569" xr:uid="{518EB325-F69A-40DC-BFAE-A2F686DA0C0A}"/>
    <cellStyle name="20% - Accent1 4 2 5 3 3 6 2 2" xfId="37570" xr:uid="{833BEC14-5506-4CB1-A9AC-BC31DF6BC489}"/>
    <cellStyle name="20% - Accent1 4 2 5 3 3 6 3" xfId="37571" xr:uid="{7C105ABC-55AB-47F6-B07D-7DF1A0AC505F}"/>
    <cellStyle name="20% - Accent1 4 2 5 3 3 7" xfId="37572" xr:uid="{2F5CB0EC-008A-49BF-8637-2DF77996F6EA}"/>
    <cellStyle name="20% - Accent1 4 2 5 3 3 7 2" xfId="37573" xr:uid="{23672CF9-0532-4BF0-8FBC-A911F308695A}"/>
    <cellStyle name="20% - Accent1 4 2 5 3 3 8" xfId="37574" xr:uid="{6E89877E-D4DE-4ECC-BD90-3E6D767E9D13}"/>
    <cellStyle name="20% - Accent1 4 2 5 3 3 8 2" xfId="37575" xr:uid="{E633A0DA-1624-4412-AAEB-C48F33EB2457}"/>
    <cellStyle name="20% - Accent1 4 2 5 3 3 9" xfId="37576" xr:uid="{E5F98879-2DC7-435A-B306-2F0220DC33EF}"/>
    <cellStyle name="20% - Accent1 4 2 5 3 4" xfId="37577" xr:uid="{2DE10022-3C93-4D83-B43D-F1DCAE2A87D7}"/>
    <cellStyle name="20% - Accent1 4 2 5 3 4 2" xfId="37578" xr:uid="{A606BE35-1D3F-4822-A89E-B652D340A0F5}"/>
    <cellStyle name="20% - Accent1 4 2 5 3 4 2 2" xfId="37579" xr:uid="{D6A4E179-0B27-43D3-9E57-6BC68410D0F7}"/>
    <cellStyle name="20% - Accent1 4 2 5 3 4 2 2 2" xfId="37580" xr:uid="{253362EC-D26D-43EA-AE7E-10E6234D86DD}"/>
    <cellStyle name="20% - Accent1 4 2 5 3 4 2 3" xfId="37581" xr:uid="{19BED98A-7344-4554-A5D4-3CC2F922D8DF}"/>
    <cellStyle name="20% - Accent1 4 2 5 3 4 3" xfId="37582" xr:uid="{52F13461-EC78-4D9D-B505-D51D5070BBD1}"/>
    <cellStyle name="20% - Accent1 4 2 5 3 4 3 2" xfId="37583" xr:uid="{9345806E-66D1-44AB-858E-4954EA2AE3C3}"/>
    <cellStyle name="20% - Accent1 4 2 5 3 4 4" xfId="37584" xr:uid="{6935AFD1-86BE-4E17-9ABB-CCFCFBFB9620}"/>
    <cellStyle name="20% - Accent1 4 2 5 3 5" xfId="37585" xr:uid="{2A66656F-F329-4F04-B054-F3159BC5835F}"/>
    <cellStyle name="20% - Accent1 4 2 5 3 5 2" xfId="37586" xr:uid="{D9C68A16-3F48-4C7C-BA32-CB886AABEDC8}"/>
    <cellStyle name="20% - Accent1 4 2 5 3 5 2 2" xfId="37587" xr:uid="{94E625BB-C85E-4AD6-9AB1-14A2CB398B95}"/>
    <cellStyle name="20% - Accent1 4 2 5 3 5 2 2 2" xfId="37588" xr:uid="{E00D2344-F954-4F77-BC21-1D2A66911FB1}"/>
    <cellStyle name="20% - Accent1 4 2 5 3 5 2 3" xfId="37589" xr:uid="{B4AD2839-3DF9-4BEB-99EC-616037C68D4D}"/>
    <cellStyle name="20% - Accent1 4 2 5 3 5 3" xfId="37590" xr:uid="{EB702131-5C8C-459A-8D8B-60F529F30519}"/>
    <cellStyle name="20% - Accent1 4 2 5 3 5 3 2" xfId="37591" xr:uid="{8F768B81-CA77-4D51-B4BA-BC6F4F502823}"/>
    <cellStyle name="20% - Accent1 4 2 5 3 5 4" xfId="37592" xr:uid="{5A2915DA-6C02-4BE5-8A87-DD33E2D1C3BD}"/>
    <cellStyle name="20% - Accent1 4 2 5 3 6" xfId="37593" xr:uid="{0C049BAC-416B-4A0D-9E18-39E88CF440E9}"/>
    <cellStyle name="20% - Accent1 4 2 5 3 6 2" xfId="37594" xr:uid="{AD497DCD-BF53-4543-B54E-82E5F4144397}"/>
    <cellStyle name="20% - Accent1 4 2 5 3 6 2 2" xfId="37595" xr:uid="{39105138-FA84-42B7-8749-520D5C102D54}"/>
    <cellStyle name="20% - Accent1 4 2 5 3 6 2 2 2" xfId="37596" xr:uid="{4EC5091F-C2B9-411F-8D40-F26E3158E532}"/>
    <cellStyle name="20% - Accent1 4 2 5 3 6 2 3" xfId="37597" xr:uid="{07973F5A-D474-4057-A968-AD3AB84099AB}"/>
    <cellStyle name="20% - Accent1 4 2 5 3 6 3" xfId="37598" xr:uid="{29630965-0949-4119-AB5B-07B5127490DA}"/>
    <cellStyle name="20% - Accent1 4 2 5 3 6 3 2" xfId="37599" xr:uid="{32C5D7A7-BC86-4759-8268-C045AC6D7197}"/>
    <cellStyle name="20% - Accent1 4 2 5 3 6 4" xfId="37600" xr:uid="{4D552ECF-CF32-40CD-96CB-49D53472C3C4}"/>
    <cellStyle name="20% - Accent1 4 2 5 3 7" xfId="37601" xr:uid="{388B58B2-1D5F-4D77-84BC-93262C71B66F}"/>
    <cellStyle name="20% - Accent1 4 2 5 3 7 2" xfId="37602" xr:uid="{66F71D51-E402-4F77-92A2-E27FBBA6485D}"/>
    <cellStyle name="20% - Accent1 4 2 5 3 7 2 2" xfId="37603" xr:uid="{49582547-DE18-4F5C-B9A8-EDF0335EC040}"/>
    <cellStyle name="20% - Accent1 4 2 5 3 7 3" xfId="37604" xr:uid="{87D6EC77-CF9E-4344-84E3-FD271DEAA59F}"/>
    <cellStyle name="20% - Accent1 4 2 5 3 8" xfId="37605" xr:uid="{68E84965-9B70-4BCD-BCD5-C52E694E33F5}"/>
    <cellStyle name="20% - Accent1 4 2 5 3 8 2" xfId="37606" xr:uid="{188050E8-11C9-4354-8D93-C8A0E28BC762}"/>
    <cellStyle name="20% - Accent1 4 2 5 3 8 2 2" xfId="37607" xr:uid="{3004CA74-7B61-4445-BA2F-2D4E71EC1501}"/>
    <cellStyle name="20% - Accent1 4 2 5 3 8 3" xfId="37608" xr:uid="{5C75C800-8C27-45B3-95FE-D63E0A811B3D}"/>
    <cellStyle name="20% - Accent1 4 2 5 3 9" xfId="37609" xr:uid="{FD62FA1E-1997-44FE-BCCF-5CD0AFCA391C}"/>
    <cellStyle name="20% - Accent1 4 2 5 3 9 2" xfId="37610" xr:uid="{34C4F821-D900-4F06-8F4E-2DA3385586FF}"/>
    <cellStyle name="20% - Accent1 4 2 5 4" xfId="37611" xr:uid="{8AA12ABD-B50E-45E6-BCF1-FFA0E4D1F9FD}"/>
    <cellStyle name="20% - Accent1 4 2 5 4 10" xfId="37612" xr:uid="{B735C374-23D0-44AB-804B-C4A96F9C5A35}"/>
    <cellStyle name="20% - Accent1 4 2 5 4 10 2" xfId="37613" xr:uid="{E8F652C6-D25B-473F-9566-AACF1842D3BC}"/>
    <cellStyle name="20% - Accent1 4 2 5 4 11" xfId="37614" xr:uid="{38C5C9BB-4EAD-4CA7-9A15-4A25C33C06D0}"/>
    <cellStyle name="20% - Accent1 4 2 5 4 2" xfId="37615" xr:uid="{D8B31E81-3962-436D-9BD9-9F56CC0C31F6}"/>
    <cellStyle name="20% - Accent1 4 2 5 4 2 2" xfId="37616" xr:uid="{DEB9617A-3DD6-4444-B4A8-675C8363986A}"/>
    <cellStyle name="20% - Accent1 4 2 5 4 2 2 2" xfId="37617" xr:uid="{A0852BD7-95AC-4D79-A630-9B41D2500471}"/>
    <cellStyle name="20% - Accent1 4 2 5 4 2 2 2 2" xfId="37618" xr:uid="{1725DA4F-46B4-444F-81DA-D7F07DBC9716}"/>
    <cellStyle name="20% - Accent1 4 2 5 4 2 2 2 2 2" xfId="37619" xr:uid="{CC3BE051-3494-48A7-B885-47EF38A44DAD}"/>
    <cellStyle name="20% - Accent1 4 2 5 4 2 2 2 3" xfId="37620" xr:uid="{4056F300-D2F8-4ED1-BDD7-0685320D6DD7}"/>
    <cellStyle name="20% - Accent1 4 2 5 4 2 2 3" xfId="37621" xr:uid="{2E381912-2D3A-49A4-A28B-39C1006F100F}"/>
    <cellStyle name="20% - Accent1 4 2 5 4 2 2 3 2" xfId="37622" xr:uid="{CAF60EF7-5FE4-4213-8DB6-D9297420E49D}"/>
    <cellStyle name="20% - Accent1 4 2 5 4 2 2 4" xfId="37623" xr:uid="{562FFD4A-3CD1-49CE-8252-E458A95FFA16}"/>
    <cellStyle name="20% - Accent1 4 2 5 4 2 3" xfId="37624" xr:uid="{92C65F80-421E-454A-BDEB-37D6B69DDE11}"/>
    <cellStyle name="20% - Accent1 4 2 5 4 2 3 2" xfId="37625" xr:uid="{500309A8-D007-45AB-BAC0-82B349D0A9CA}"/>
    <cellStyle name="20% - Accent1 4 2 5 4 2 3 2 2" xfId="37626" xr:uid="{C3AD5E17-C9F3-4B1E-9636-8E0E602636E3}"/>
    <cellStyle name="20% - Accent1 4 2 5 4 2 3 2 2 2" xfId="37627" xr:uid="{811FAA7E-5636-4480-8EE7-EF013F27C2C0}"/>
    <cellStyle name="20% - Accent1 4 2 5 4 2 3 2 3" xfId="37628" xr:uid="{965DF8BF-E3A8-49CF-83AE-96FFDE274706}"/>
    <cellStyle name="20% - Accent1 4 2 5 4 2 3 3" xfId="37629" xr:uid="{427455F1-5A43-47CD-8361-E29BCD8F9059}"/>
    <cellStyle name="20% - Accent1 4 2 5 4 2 3 3 2" xfId="37630" xr:uid="{6D34D978-1763-4026-89F6-2331EB1EDDFC}"/>
    <cellStyle name="20% - Accent1 4 2 5 4 2 3 4" xfId="37631" xr:uid="{3683482F-2F16-47A2-B879-BA8E39860D09}"/>
    <cellStyle name="20% - Accent1 4 2 5 4 2 4" xfId="37632" xr:uid="{6235E66E-220B-43D0-B891-39991F76AD42}"/>
    <cellStyle name="20% - Accent1 4 2 5 4 2 4 2" xfId="37633" xr:uid="{B69819B6-969F-4354-A7B6-0030F6DF0797}"/>
    <cellStyle name="20% - Accent1 4 2 5 4 2 4 2 2" xfId="37634" xr:uid="{CE4505AB-232D-4D30-AF96-EBA221427645}"/>
    <cellStyle name="20% - Accent1 4 2 5 4 2 4 2 2 2" xfId="37635" xr:uid="{EE1FC8BB-D73B-4689-A191-DEF991317E61}"/>
    <cellStyle name="20% - Accent1 4 2 5 4 2 4 2 3" xfId="37636" xr:uid="{7785DE68-AE13-42EF-BF56-72B13AEC37E0}"/>
    <cellStyle name="20% - Accent1 4 2 5 4 2 4 3" xfId="37637" xr:uid="{5411DBEF-65BD-4A67-A726-37E1D6B9E835}"/>
    <cellStyle name="20% - Accent1 4 2 5 4 2 4 3 2" xfId="37638" xr:uid="{F7C5345F-C3F2-4108-A6D1-00B43A250095}"/>
    <cellStyle name="20% - Accent1 4 2 5 4 2 4 4" xfId="37639" xr:uid="{2DE177D7-5779-480B-B0C9-BB9631F8D4FF}"/>
    <cellStyle name="20% - Accent1 4 2 5 4 2 5" xfId="37640" xr:uid="{4880C8ED-A9E1-4A45-954C-AD8D0B685C21}"/>
    <cellStyle name="20% - Accent1 4 2 5 4 2 5 2" xfId="37641" xr:uid="{15A6B688-35E6-43A5-853B-9D21B4904C33}"/>
    <cellStyle name="20% - Accent1 4 2 5 4 2 5 2 2" xfId="37642" xr:uid="{A74DDB46-82AF-4AB5-980B-ED9ED448B9C5}"/>
    <cellStyle name="20% - Accent1 4 2 5 4 2 5 3" xfId="37643" xr:uid="{F5B6D6FF-3987-478C-B3C5-D33C5B56C942}"/>
    <cellStyle name="20% - Accent1 4 2 5 4 2 6" xfId="37644" xr:uid="{A36A09A5-3E8B-47D2-A3C1-741A70517524}"/>
    <cellStyle name="20% - Accent1 4 2 5 4 2 6 2" xfId="37645" xr:uid="{FAAF61D6-C502-43BB-ADE4-AA01A17AE2D1}"/>
    <cellStyle name="20% - Accent1 4 2 5 4 2 6 2 2" xfId="37646" xr:uid="{8B566638-445A-4CB2-B54D-9EF4E7731812}"/>
    <cellStyle name="20% - Accent1 4 2 5 4 2 6 3" xfId="37647" xr:uid="{BED8B65F-05FE-487D-94B7-0CB644D23BA5}"/>
    <cellStyle name="20% - Accent1 4 2 5 4 2 7" xfId="37648" xr:uid="{45A883BE-12FA-4269-AD09-F08999DF715A}"/>
    <cellStyle name="20% - Accent1 4 2 5 4 2 7 2" xfId="37649" xr:uid="{FFD725CC-E563-481D-B8D6-8616378E35F9}"/>
    <cellStyle name="20% - Accent1 4 2 5 4 2 8" xfId="37650" xr:uid="{6D9274D3-89A9-453A-8AD5-324FFB5D22A4}"/>
    <cellStyle name="20% - Accent1 4 2 5 4 2 8 2" xfId="37651" xr:uid="{8736DC48-FFD3-4153-8289-195739EE2663}"/>
    <cellStyle name="20% - Accent1 4 2 5 4 2 9" xfId="37652" xr:uid="{34BC072B-54AB-4498-AE08-8FA9B55AB8A3}"/>
    <cellStyle name="20% - Accent1 4 2 5 4 3" xfId="37653" xr:uid="{2A48BFEE-B42F-4367-BB76-B1CE0DA4E667}"/>
    <cellStyle name="20% - Accent1 4 2 5 4 3 2" xfId="37654" xr:uid="{FF9B69E0-1761-4AA3-9F87-7D1065E96389}"/>
    <cellStyle name="20% - Accent1 4 2 5 4 3 2 2" xfId="37655" xr:uid="{C2EA9F35-5CCD-4B0F-B5BE-477F3E56EF95}"/>
    <cellStyle name="20% - Accent1 4 2 5 4 3 2 2 2" xfId="37656" xr:uid="{DB2B0BFB-1881-4430-8E8F-5F259371C025}"/>
    <cellStyle name="20% - Accent1 4 2 5 4 3 2 2 2 2" xfId="37657" xr:uid="{59D97DF5-0741-43D7-8914-B6D8E53A2435}"/>
    <cellStyle name="20% - Accent1 4 2 5 4 3 2 2 3" xfId="37658" xr:uid="{0F61C81E-FFF7-4F3A-87D4-57D9DD22EB84}"/>
    <cellStyle name="20% - Accent1 4 2 5 4 3 2 3" xfId="37659" xr:uid="{F32F57F2-D795-46D9-A808-49B60DB21553}"/>
    <cellStyle name="20% - Accent1 4 2 5 4 3 2 3 2" xfId="37660" xr:uid="{3A334363-BAF8-4968-86C4-0084AD8FC605}"/>
    <cellStyle name="20% - Accent1 4 2 5 4 3 2 4" xfId="37661" xr:uid="{2AA5055D-7C77-4F80-881A-D6BB0620B319}"/>
    <cellStyle name="20% - Accent1 4 2 5 4 3 3" xfId="37662" xr:uid="{8695D23E-0FD8-4A5B-9374-E9023BD119E4}"/>
    <cellStyle name="20% - Accent1 4 2 5 4 3 3 2" xfId="37663" xr:uid="{AC673291-6DF5-4FBB-8403-9D5A0060469B}"/>
    <cellStyle name="20% - Accent1 4 2 5 4 3 3 2 2" xfId="37664" xr:uid="{0569ADD8-6EDB-4650-8EDD-74EDFE8911FF}"/>
    <cellStyle name="20% - Accent1 4 2 5 4 3 3 2 2 2" xfId="37665" xr:uid="{F11DC1BE-241A-4123-855F-F767CC38FD74}"/>
    <cellStyle name="20% - Accent1 4 2 5 4 3 3 2 3" xfId="37666" xr:uid="{F25E4EA2-46B0-481E-A598-4F4538C75F9B}"/>
    <cellStyle name="20% - Accent1 4 2 5 4 3 3 3" xfId="37667" xr:uid="{3AC10BF2-5FF4-41A7-846F-E21E8C257001}"/>
    <cellStyle name="20% - Accent1 4 2 5 4 3 3 3 2" xfId="37668" xr:uid="{15FE3C81-4BBD-40E5-91E7-BF48FF704B51}"/>
    <cellStyle name="20% - Accent1 4 2 5 4 3 3 4" xfId="37669" xr:uid="{813B82CB-C2E7-4EA6-8BD3-92AAAA6C198F}"/>
    <cellStyle name="20% - Accent1 4 2 5 4 3 4" xfId="37670" xr:uid="{D782CE58-6610-40DE-B7BF-5E6BF09E5904}"/>
    <cellStyle name="20% - Accent1 4 2 5 4 3 4 2" xfId="37671" xr:uid="{AB6B911E-8697-4657-91DE-B5C589AAE3E6}"/>
    <cellStyle name="20% - Accent1 4 2 5 4 3 4 2 2" xfId="37672" xr:uid="{DA26F230-B2FF-4246-98BB-87C830B3818E}"/>
    <cellStyle name="20% - Accent1 4 2 5 4 3 4 2 2 2" xfId="37673" xr:uid="{5D050FAD-5D98-40F3-A3E8-6658302EE291}"/>
    <cellStyle name="20% - Accent1 4 2 5 4 3 4 2 3" xfId="37674" xr:uid="{3A2249AB-9539-4F8B-954E-89DD336E26A6}"/>
    <cellStyle name="20% - Accent1 4 2 5 4 3 4 3" xfId="37675" xr:uid="{A5A36A40-C136-4A64-BE74-DE60B42800D2}"/>
    <cellStyle name="20% - Accent1 4 2 5 4 3 4 3 2" xfId="37676" xr:uid="{3CC6436A-1135-487D-AE05-7E94179EFD31}"/>
    <cellStyle name="20% - Accent1 4 2 5 4 3 4 4" xfId="37677" xr:uid="{A92C8DD5-8224-4631-8904-485E95FF674B}"/>
    <cellStyle name="20% - Accent1 4 2 5 4 3 5" xfId="37678" xr:uid="{104ACC3C-372E-4188-90DB-9AB3E636123B}"/>
    <cellStyle name="20% - Accent1 4 2 5 4 3 5 2" xfId="37679" xr:uid="{3FB844BD-459A-41F2-B8A4-BBA1EFA7B3F0}"/>
    <cellStyle name="20% - Accent1 4 2 5 4 3 5 2 2" xfId="37680" xr:uid="{AA1099D6-B32A-4427-A5B2-6D10A52C245A}"/>
    <cellStyle name="20% - Accent1 4 2 5 4 3 5 3" xfId="37681" xr:uid="{25AB9995-2065-4F74-ACDC-A35E3FA3BAB3}"/>
    <cellStyle name="20% - Accent1 4 2 5 4 3 6" xfId="37682" xr:uid="{E9898B23-928E-4741-B6FF-53589C18E358}"/>
    <cellStyle name="20% - Accent1 4 2 5 4 3 6 2" xfId="37683" xr:uid="{D6E20C83-21F9-4A67-BE55-A120469F567C}"/>
    <cellStyle name="20% - Accent1 4 2 5 4 3 6 2 2" xfId="37684" xr:uid="{E61C0368-3803-49C1-A88B-E00C8771F8AB}"/>
    <cellStyle name="20% - Accent1 4 2 5 4 3 6 3" xfId="37685" xr:uid="{E55BFD37-0ACC-49B3-A461-092A9638E0CC}"/>
    <cellStyle name="20% - Accent1 4 2 5 4 3 7" xfId="37686" xr:uid="{D33D427C-61AB-436C-971C-6BABBEB69471}"/>
    <cellStyle name="20% - Accent1 4 2 5 4 3 7 2" xfId="37687" xr:uid="{8333951E-16C3-4458-963E-C4E158B950AC}"/>
    <cellStyle name="20% - Accent1 4 2 5 4 3 8" xfId="37688" xr:uid="{5919E338-5C52-499F-AF70-DAFD2E61FC8B}"/>
    <cellStyle name="20% - Accent1 4 2 5 4 3 8 2" xfId="37689" xr:uid="{749C5E75-A3DD-485D-B646-9A460F5A8B7A}"/>
    <cellStyle name="20% - Accent1 4 2 5 4 3 9" xfId="37690" xr:uid="{D8B713E3-4666-4CEF-953D-5457D2AF43A3}"/>
    <cellStyle name="20% - Accent1 4 2 5 4 4" xfId="37691" xr:uid="{BC0F6BF2-E5BD-466A-AB12-B8483ED9EBB5}"/>
    <cellStyle name="20% - Accent1 4 2 5 4 4 2" xfId="37692" xr:uid="{3B44BA9A-76A8-44DA-97AD-136ACAD6EF73}"/>
    <cellStyle name="20% - Accent1 4 2 5 4 4 2 2" xfId="37693" xr:uid="{726BFCE7-E688-4EF7-90EC-3B11CA7C0A38}"/>
    <cellStyle name="20% - Accent1 4 2 5 4 4 2 2 2" xfId="37694" xr:uid="{BB049D0A-F411-45C4-B75C-BE482E014AD9}"/>
    <cellStyle name="20% - Accent1 4 2 5 4 4 2 3" xfId="37695" xr:uid="{8B5266D2-7744-4940-B282-B9DC2ECF9801}"/>
    <cellStyle name="20% - Accent1 4 2 5 4 4 3" xfId="37696" xr:uid="{35D1B792-FD4F-4137-B96D-9E131D0DF64E}"/>
    <cellStyle name="20% - Accent1 4 2 5 4 4 3 2" xfId="37697" xr:uid="{C40D00E4-1DDD-4D6D-AB4E-4CE27C5A4A05}"/>
    <cellStyle name="20% - Accent1 4 2 5 4 4 4" xfId="37698" xr:uid="{A56FC14A-1BF6-47F8-B287-E40F5497EA60}"/>
    <cellStyle name="20% - Accent1 4 2 5 4 5" xfId="37699" xr:uid="{80D89449-0D51-4605-BCC6-CA9546CB9808}"/>
    <cellStyle name="20% - Accent1 4 2 5 4 5 2" xfId="37700" xr:uid="{8E57ACA0-E363-4810-8CE2-B5F79B6F6BF4}"/>
    <cellStyle name="20% - Accent1 4 2 5 4 5 2 2" xfId="37701" xr:uid="{20404F64-8E77-4615-BDF6-CDC6116ABF48}"/>
    <cellStyle name="20% - Accent1 4 2 5 4 5 2 2 2" xfId="37702" xr:uid="{29BF4984-2D2A-47CE-AC66-4C0F1AB70237}"/>
    <cellStyle name="20% - Accent1 4 2 5 4 5 2 3" xfId="37703" xr:uid="{59174FC4-A259-49AD-BEFE-E1FEF69C1A9E}"/>
    <cellStyle name="20% - Accent1 4 2 5 4 5 3" xfId="37704" xr:uid="{0081AB67-DD58-430E-B6AE-B59100BD8B00}"/>
    <cellStyle name="20% - Accent1 4 2 5 4 5 3 2" xfId="37705" xr:uid="{4A92214F-1F06-4472-A968-48213A010862}"/>
    <cellStyle name="20% - Accent1 4 2 5 4 5 4" xfId="37706" xr:uid="{07BFB989-DC48-4646-85F1-B8FBCB8D75F1}"/>
    <cellStyle name="20% - Accent1 4 2 5 4 6" xfId="37707" xr:uid="{51B90804-656F-479C-AE0C-DD301C7277A1}"/>
    <cellStyle name="20% - Accent1 4 2 5 4 6 2" xfId="37708" xr:uid="{B0A70D96-234A-4ABF-AC3F-01A96D4A913D}"/>
    <cellStyle name="20% - Accent1 4 2 5 4 6 2 2" xfId="37709" xr:uid="{46212715-E0C5-4A8C-B962-34073A7B501E}"/>
    <cellStyle name="20% - Accent1 4 2 5 4 6 2 2 2" xfId="37710" xr:uid="{EB49FB4E-D583-4FF4-9AAD-FC21DF8FF028}"/>
    <cellStyle name="20% - Accent1 4 2 5 4 6 2 3" xfId="37711" xr:uid="{FCCC858B-A32A-4ADE-A116-E1E5CDE3C27E}"/>
    <cellStyle name="20% - Accent1 4 2 5 4 6 3" xfId="37712" xr:uid="{5FC2EF2F-ABE6-4160-B912-ED1272D63371}"/>
    <cellStyle name="20% - Accent1 4 2 5 4 6 3 2" xfId="37713" xr:uid="{2086903E-7D68-4FED-99A7-DDFCC9BD3383}"/>
    <cellStyle name="20% - Accent1 4 2 5 4 6 4" xfId="37714" xr:uid="{4BFF052E-26B3-4539-B056-1C9F1A796135}"/>
    <cellStyle name="20% - Accent1 4 2 5 4 7" xfId="37715" xr:uid="{E18C9720-3EBB-4663-9FEF-376C09F97FDC}"/>
    <cellStyle name="20% - Accent1 4 2 5 4 7 2" xfId="37716" xr:uid="{0617EB02-DA7B-490A-9C6E-6D9E6C24EAC1}"/>
    <cellStyle name="20% - Accent1 4 2 5 4 7 2 2" xfId="37717" xr:uid="{11E0AF4C-B321-423B-A6F6-40B65DD17749}"/>
    <cellStyle name="20% - Accent1 4 2 5 4 7 3" xfId="37718" xr:uid="{39F0FBD2-816E-4BCD-ABFE-F05EBFEC6FF6}"/>
    <cellStyle name="20% - Accent1 4 2 5 4 8" xfId="37719" xr:uid="{6FB3DA61-5C6B-4EAD-844A-1BF9FD4F87BA}"/>
    <cellStyle name="20% - Accent1 4 2 5 4 8 2" xfId="37720" xr:uid="{C1F76EFC-8DB2-4E7C-A92A-84B7FCB0CF5A}"/>
    <cellStyle name="20% - Accent1 4 2 5 4 8 2 2" xfId="37721" xr:uid="{3F336672-E18D-4FB5-BF55-B501A54EE586}"/>
    <cellStyle name="20% - Accent1 4 2 5 4 8 3" xfId="37722" xr:uid="{A6DAA657-9C5B-47C0-AFA3-64CCF89625F0}"/>
    <cellStyle name="20% - Accent1 4 2 5 4 9" xfId="37723" xr:uid="{604D27BB-67C4-4FCE-BD19-7B119BE58C83}"/>
    <cellStyle name="20% - Accent1 4 2 5 4 9 2" xfId="37724" xr:uid="{0995CEC4-54BF-4644-8EA7-BDDAA3DBEED7}"/>
    <cellStyle name="20% - Accent1 4 2 5 5" xfId="37725" xr:uid="{6D453071-212E-4687-9934-6BC707024412}"/>
    <cellStyle name="20% - Accent1 4 2 5 5 10" xfId="37726" xr:uid="{AF204C8A-0335-4C42-B66F-B452E94AE839}"/>
    <cellStyle name="20% - Accent1 4 2 5 5 10 2" xfId="37727" xr:uid="{3E2CF96A-82C7-432A-8A5D-AF0DA21919B0}"/>
    <cellStyle name="20% - Accent1 4 2 5 5 11" xfId="37728" xr:uid="{49C46393-96AD-4E1D-9E28-FA9B3C9A7782}"/>
    <cellStyle name="20% - Accent1 4 2 5 5 2" xfId="37729" xr:uid="{E6475511-8A87-419A-BE8B-774B2C932D1F}"/>
    <cellStyle name="20% - Accent1 4 2 5 5 2 2" xfId="37730" xr:uid="{1B3D861E-E11E-4ED7-BBD8-85FCA7A8ACF0}"/>
    <cellStyle name="20% - Accent1 4 2 5 5 2 2 2" xfId="37731" xr:uid="{CC4F7B04-3569-4477-870D-6C32545C42BE}"/>
    <cellStyle name="20% - Accent1 4 2 5 5 2 2 2 2" xfId="37732" xr:uid="{46C193BC-0119-409A-A9A2-8A14A5610F79}"/>
    <cellStyle name="20% - Accent1 4 2 5 5 2 2 2 2 2" xfId="37733" xr:uid="{7A103E9A-25E1-43D1-9981-6EC64B762476}"/>
    <cellStyle name="20% - Accent1 4 2 5 5 2 2 2 3" xfId="37734" xr:uid="{3BF14431-136E-402F-BE74-FD99680B2871}"/>
    <cellStyle name="20% - Accent1 4 2 5 5 2 2 3" xfId="37735" xr:uid="{8254558E-FF7D-49D6-B841-97B1D0FF406E}"/>
    <cellStyle name="20% - Accent1 4 2 5 5 2 2 3 2" xfId="37736" xr:uid="{1ABD7572-F6F5-4753-B45E-9B75893A1068}"/>
    <cellStyle name="20% - Accent1 4 2 5 5 2 2 4" xfId="37737" xr:uid="{8E76D2CD-0F5D-48E0-9F4E-CB73A34606ED}"/>
    <cellStyle name="20% - Accent1 4 2 5 5 2 3" xfId="37738" xr:uid="{5F9D45E0-EB1C-49F3-BD28-FC0DC886B63D}"/>
    <cellStyle name="20% - Accent1 4 2 5 5 2 3 2" xfId="37739" xr:uid="{9B4C139B-6B11-41C7-AC94-6B06CFB9A6BA}"/>
    <cellStyle name="20% - Accent1 4 2 5 5 2 3 2 2" xfId="37740" xr:uid="{D67B1404-07DF-498F-95A6-C7C9B3BD2ED0}"/>
    <cellStyle name="20% - Accent1 4 2 5 5 2 3 2 2 2" xfId="37741" xr:uid="{6DC70559-42A0-4C9B-AC36-B86C78D356D7}"/>
    <cellStyle name="20% - Accent1 4 2 5 5 2 3 2 3" xfId="37742" xr:uid="{58B16909-1FE2-4F9C-A287-F712B77CA91A}"/>
    <cellStyle name="20% - Accent1 4 2 5 5 2 3 3" xfId="37743" xr:uid="{8D78EE14-AB83-4B44-BBCC-DB5547E4218B}"/>
    <cellStyle name="20% - Accent1 4 2 5 5 2 3 3 2" xfId="37744" xr:uid="{763FFD3D-528D-4921-815C-71D0661844B3}"/>
    <cellStyle name="20% - Accent1 4 2 5 5 2 3 4" xfId="37745" xr:uid="{BF69EED1-E930-496F-AD1B-53D61F30B5AD}"/>
    <cellStyle name="20% - Accent1 4 2 5 5 2 4" xfId="37746" xr:uid="{082C4AD5-3383-43F7-8598-73078B6494A4}"/>
    <cellStyle name="20% - Accent1 4 2 5 5 2 4 2" xfId="37747" xr:uid="{526847A2-0EC6-4EB4-9971-730E80F18BA1}"/>
    <cellStyle name="20% - Accent1 4 2 5 5 2 4 2 2" xfId="37748" xr:uid="{23CDC127-5360-46E9-A750-D6DA9DA5B4E0}"/>
    <cellStyle name="20% - Accent1 4 2 5 5 2 4 2 2 2" xfId="37749" xr:uid="{EA4B34F4-FD1C-474D-9FB5-D06668C1AA12}"/>
    <cellStyle name="20% - Accent1 4 2 5 5 2 4 2 3" xfId="37750" xr:uid="{DECBDA06-3851-478C-91B1-AA995457F622}"/>
    <cellStyle name="20% - Accent1 4 2 5 5 2 4 3" xfId="37751" xr:uid="{C312DC53-68E8-41DA-A4D8-13F2750CEBE4}"/>
    <cellStyle name="20% - Accent1 4 2 5 5 2 4 3 2" xfId="37752" xr:uid="{9986E20E-FA18-4DD4-AD24-6660D42C0375}"/>
    <cellStyle name="20% - Accent1 4 2 5 5 2 4 4" xfId="37753" xr:uid="{A4654020-4320-4562-AD63-9F2F4DECF75C}"/>
    <cellStyle name="20% - Accent1 4 2 5 5 2 5" xfId="37754" xr:uid="{CFB364AB-82F6-48BC-BCDF-D824B9F810EA}"/>
    <cellStyle name="20% - Accent1 4 2 5 5 2 5 2" xfId="37755" xr:uid="{6BDDF61D-01A8-4412-A371-EBD036ED64F4}"/>
    <cellStyle name="20% - Accent1 4 2 5 5 2 5 2 2" xfId="37756" xr:uid="{ADD0ED08-5348-480C-8A66-2DC1025A7322}"/>
    <cellStyle name="20% - Accent1 4 2 5 5 2 5 3" xfId="37757" xr:uid="{1E5EF6F7-E2E6-4351-874C-6F8E576D7CA1}"/>
    <cellStyle name="20% - Accent1 4 2 5 5 2 6" xfId="37758" xr:uid="{FAA7860B-C200-4D55-A171-0B7440D74D63}"/>
    <cellStyle name="20% - Accent1 4 2 5 5 2 6 2" xfId="37759" xr:uid="{3D244728-97B9-4098-BCA3-67C1A384F4CA}"/>
    <cellStyle name="20% - Accent1 4 2 5 5 2 6 2 2" xfId="37760" xr:uid="{33F5D259-3762-4A2B-ACFC-DD07719105DD}"/>
    <cellStyle name="20% - Accent1 4 2 5 5 2 6 3" xfId="37761" xr:uid="{BC192B5D-B2B7-4E50-BEC7-A5C7E79B124A}"/>
    <cellStyle name="20% - Accent1 4 2 5 5 2 7" xfId="37762" xr:uid="{0D96D2B9-FF21-4C15-B358-96EA6CC99EE4}"/>
    <cellStyle name="20% - Accent1 4 2 5 5 2 7 2" xfId="37763" xr:uid="{6057C587-D7E3-4318-9B56-99B26F6EB529}"/>
    <cellStyle name="20% - Accent1 4 2 5 5 2 8" xfId="37764" xr:uid="{E5B22B7C-DF1D-4F90-BF68-33EDF935064C}"/>
    <cellStyle name="20% - Accent1 4 2 5 5 2 8 2" xfId="37765" xr:uid="{4891352F-DC2B-4A3D-B117-0A7838CC6222}"/>
    <cellStyle name="20% - Accent1 4 2 5 5 2 9" xfId="37766" xr:uid="{0771B95E-B765-445C-A98B-72BDC4D6C883}"/>
    <cellStyle name="20% - Accent1 4 2 5 5 3" xfId="37767" xr:uid="{2B9089ED-8672-4053-8F46-F16B04C3625A}"/>
    <cellStyle name="20% - Accent1 4 2 5 5 3 2" xfId="37768" xr:uid="{B51B3DCA-25B2-4316-8E7B-1AFF139E67EB}"/>
    <cellStyle name="20% - Accent1 4 2 5 5 3 2 2" xfId="37769" xr:uid="{A0947269-34D5-4F00-8A83-BE12C5FA034B}"/>
    <cellStyle name="20% - Accent1 4 2 5 5 3 2 2 2" xfId="37770" xr:uid="{47A929E6-146D-4EDB-ACBD-DC3D229F1FB8}"/>
    <cellStyle name="20% - Accent1 4 2 5 5 3 2 2 2 2" xfId="37771" xr:uid="{5A1D4517-CE71-49B2-8C06-DFC2EDE670F9}"/>
    <cellStyle name="20% - Accent1 4 2 5 5 3 2 2 3" xfId="37772" xr:uid="{70ED3F3C-9F94-4727-8031-70116489C33A}"/>
    <cellStyle name="20% - Accent1 4 2 5 5 3 2 3" xfId="37773" xr:uid="{3D3CBEA3-5D90-4E6A-BF77-3DD790595DC6}"/>
    <cellStyle name="20% - Accent1 4 2 5 5 3 2 3 2" xfId="37774" xr:uid="{87C99394-E392-44EE-8E69-6BBA5F2F7D5B}"/>
    <cellStyle name="20% - Accent1 4 2 5 5 3 2 4" xfId="37775" xr:uid="{7540568C-F6E9-4947-A725-48DC3E50E790}"/>
    <cellStyle name="20% - Accent1 4 2 5 5 3 3" xfId="37776" xr:uid="{C531D3AF-BA57-4A66-8449-AE3AD2D8F7C1}"/>
    <cellStyle name="20% - Accent1 4 2 5 5 3 3 2" xfId="37777" xr:uid="{E3080A66-F9BE-4D4C-820A-8B2F02CB3C68}"/>
    <cellStyle name="20% - Accent1 4 2 5 5 3 3 2 2" xfId="37778" xr:uid="{2038A4FD-F8D9-45E7-894A-73A9D74CE23E}"/>
    <cellStyle name="20% - Accent1 4 2 5 5 3 3 2 2 2" xfId="37779" xr:uid="{41DCCD9B-94DD-4A5E-9628-20C65D50ADC7}"/>
    <cellStyle name="20% - Accent1 4 2 5 5 3 3 2 3" xfId="37780" xr:uid="{7A58EAEC-D77E-4FE5-BFAF-25885F8437EE}"/>
    <cellStyle name="20% - Accent1 4 2 5 5 3 3 3" xfId="37781" xr:uid="{C34FAF79-F6AB-4A4A-863F-A1F2FB14913F}"/>
    <cellStyle name="20% - Accent1 4 2 5 5 3 3 3 2" xfId="37782" xr:uid="{C916D43B-1F28-4260-9B42-EBD53533C7D8}"/>
    <cellStyle name="20% - Accent1 4 2 5 5 3 3 4" xfId="37783" xr:uid="{30D59A0B-A765-486D-8142-105D44BB680D}"/>
    <cellStyle name="20% - Accent1 4 2 5 5 3 4" xfId="37784" xr:uid="{9ED04E44-BA14-4F26-8262-5D9569915059}"/>
    <cellStyle name="20% - Accent1 4 2 5 5 3 4 2" xfId="37785" xr:uid="{194699E5-EBAF-4977-AD3B-4BAB9DCA1E88}"/>
    <cellStyle name="20% - Accent1 4 2 5 5 3 4 2 2" xfId="37786" xr:uid="{9020019D-2B70-4A10-877C-C4ACC3EE16C8}"/>
    <cellStyle name="20% - Accent1 4 2 5 5 3 4 2 2 2" xfId="37787" xr:uid="{0F795B7D-BDEB-437A-B514-058B2F96DB72}"/>
    <cellStyle name="20% - Accent1 4 2 5 5 3 4 2 3" xfId="37788" xr:uid="{65B1D69E-0C25-4686-A481-755CB9213174}"/>
    <cellStyle name="20% - Accent1 4 2 5 5 3 4 3" xfId="37789" xr:uid="{03AF0A47-ADB1-43C6-A639-301BA1C84F47}"/>
    <cellStyle name="20% - Accent1 4 2 5 5 3 4 3 2" xfId="37790" xr:uid="{65B481F8-558C-4647-B45A-31B7C0FC98C5}"/>
    <cellStyle name="20% - Accent1 4 2 5 5 3 4 4" xfId="37791" xr:uid="{6D305E59-FFAB-49E4-9FBD-7934EAD3476C}"/>
    <cellStyle name="20% - Accent1 4 2 5 5 3 5" xfId="37792" xr:uid="{FDB9D099-0F9E-4C81-9211-0F9F5642C109}"/>
    <cellStyle name="20% - Accent1 4 2 5 5 3 5 2" xfId="37793" xr:uid="{8FFF5E28-6B01-45AB-9AD0-39696F89D6F1}"/>
    <cellStyle name="20% - Accent1 4 2 5 5 3 5 2 2" xfId="37794" xr:uid="{7722CD55-552E-49EC-B9C8-31D758E5187B}"/>
    <cellStyle name="20% - Accent1 4 2 5 5 3 5 3" xfId="37795" xr:uid="{B874037C-584A-41CA-BEB7-378E81167C50}"/>
    <cellStyle name="20% - Accent1 4 2 5 5 3 6" xfId="37796" xr:uid="{416EFCDB-5156-48CB-9581-D98E10E44CDD}"/>
    <cellStyle name="20% - Accent1 4 2 5 5 3 6 2" xfId="37797" xr:uid="{FDBCE2EB-4D02-446E-8C9D-1D0F8B622AF6}"/>
    <cellStyle name="20% - Accent1 4 2 5 5 3 6 2 2" xfId="37798" xr:uid="{ADF5CD87-9944-44FD-BF1E-8E061473E240}"/>
    <cellStyle name="20% - Accent1 4 2 5 5 3 6 3" xfId="37799" xr:uid="{911460BE-52CE-477E-9A62-B19D0E76FFEF}"/>
    <cellStyle name="20% - Accent1 4 2 5 5 3 7" xfId="37800" xr:uid="{26901944-4AFE-4944-BEA9-6ED2DCD177A5}"/>
    <cellStyle name="20% - Accent1 4 2 5 5 3 7 2" xfId="37801" xr:uid="{76AFE932-71B4-4401-9ADD-120420EAB05E}"/>
    <cellStyle name="20% - Accent1 4 2 5 5 3 8" xfId="37802" xr:uid="{8B482C51-12F0-4791-BEB3-6B7E2074C6B6}"/>
    <cellStyle name="20% - Accent1 4 2 5 5 3 8 2" xfId="37803" xr:uid="{9BACF0E7-799D-4A48-A6BB-56B972FAD602}"/>
    <cellStyle name="20% - Accent1 4 2 5 5 3 9" xfId="37804" xr:uid="{D306B38F-69C6-499C-9933-9C152CE066DF}"/>
    <cellStyle name="20% - Accent1 4 2 5 5 4" xfId="37805" xr:uid="{83C1BA3A-524E-4DC4-BD76-2EF18E18B5E1}"/>
    <cellStyle name="20% - Accent1 4 2 5 5 4 2" xfId="37806" xr:uid="{00DF3546-F516-4919-9F64-0F4F0A79356E}"/>
    <cellStyle name="20% - Accent1 4 2 5 5 4 2 2" xfId="37807" xr:uid="{A697A9C8-F018-4B8E-8CCA-F02CD25CCAC4}"/>
    <cellStyle name="20% - Accent1 4 2 5 5 4 2 2 2" xfId="37808" xr:uid="{797B25CA-0E2B-42FC-847B-AED0AD7D571B}"/>
    <cellStyle name="20% - Accent1 4 2 5 5 4 2 3" xfId="37809" xr:uid="{93E3B921-BDAC-4658-BE5E-1D98A37789DF}"/>
    <cellStyle name="20% - Accent1 4 2 5 5 4 3" xfId="37810" xr:uid="{43C6979D-0127-440D-8973-F6D3409A13B4}"/>
    <cellStyle name="20% - Accent1 4 2 5 5 4 3 2" xfId="37811" xr:uid="{B41A92C6-C255-404D-9F4C-1938C390AEEE}"/>
    <cellStyle name="20% - Accent1 4 2 5 5 4 4" xfId="37812" xr:uid="{A8439F65-9D80-4F9E-A996-14199C3F87FA}"/>
    <cellStyle name="20% - Accent1 4 2 5 5 5" xfId="37813" xr:uid="{BF53A218-B671-419E-9504-CC4F05F5B3D9}"/>
    <cellStyle name="20% - Accent1 4 2 5 5 5 2" xfId="37814" xr:uid="{7BA61EAA-3073-4912-8254-C37C752F26EE}"/>
    <cellStyle name="20% - Accent1 4 2 5 5 5 2 2" xfId="37815" xr:uid="{543DCDD1-7A81-4423-9278-8FAB3012658D}"/>
    <cellStyle name="20% - Accent1 4 2 5 5 5 2 2 2" xfId="37816" xr:uid="{4C846C5A-F8FA-4998-B292-92A7AAFDEA36}"/>
    <cellStyle name="20% - Accent1 4 2 5 5 5 2 3" xfId="37817" xr:uid="{9822ABBE-A3E7-4775-B1B4-0A95FCA7B780}"/>
    <cellStyle name="20% - Accent1 4 2 5 5 5 3" xfId="37818" xr:uid="{C5C9903F-0691-44D2-A0D7-83AF5ADDC358}"/>
    <cellStyle name="20% - Accent1 4 2 5 5 5 3 2" xfId="37819" xr:uid="{DEC99301-1032-4765-B855-C9E255805E3B}"/>
    <cellStyle name="20% - Accent1 4 2 5 5 5 4" xfId="37820" xr:uid="{D3FD2401-1F01-444B-8D80-F96277DD15F7}"/>
    <cellStyle name="20% - Accent1 4 2 5 5 6" xfId="37821" xr:uid="{97701BD4-1714-4F82-8766-541565729166}"/>
    <cellStyle name="20% - Accent1 4 2 5 5 6 2" xfId="37822" xr:uid="{8E6D36A7-7BC7-458E-A0AB-4FCBF238E7F4}"/>
    <cellStyle name="20% - Accent1 4 2 5 5 6 2 2" xfId="37823" xr:uid="{CDF661FD-2082-4F3D-8131-76B34CED9AE7}"/>
    <cellStyle name="20% - Accent1 4 2 5 5 6 2 2 2" xfId="37824" xr:uid="{9BE0F307-DE44-4522-B176-6739F99D4503}"/>
    <cellStyle name="20% - Accent1 4 2 5 5 6 2 3" xfId="37825" xr:uid="{77895C9E-8B77-43EC-B93D-152C154987AC}"/>
    <cellStyle name="20% - Accent1 4 2 5 5 6 3" xfId="37826" xr:uid="{02B1B43C-D339-4F46-A6CB-6E840D001424}"/>
    <cellStyle name="20% - Accent1 4 2 5 5 6 3 2" xfId="37827" xr:uid="{2E496E15-9C2C-482F-93E9-BB17F96E5C6A}"/>
    <cellStyle name="20% - Accent1 4 2 5 5 6 4" xfId="37828" xr:uid="{9E4637A4-6E98-47E0-A944-BF9A451CF370}"/>
    <cellStyle name="20% - Accent1 4 2 5 5 7" xfId="37829" xr:uid="{E2E539EB-4219-425F-9B6E-70FEA59F6682}"/>
    <cellStyle name="20% - Accent1 4 2 5 5 7 2" xfId="37830" xr:uid="{1D44E1C6-1C47-45CC-BC8E-56567DDD211D}"/>
    <cellStyle name="20% - Accent1 4 2 5 5 7 2 2" xfId="37831" xr:uid="{A2E67586-232B-4883-B81C-79F11A459743}"/>
    <cellStyle name="20% - Accent1 4 2 5 5 7 3" xfId="37832" xr:uid="{D56E01B3-D853-4238-9A9D-31FEC8D9FD90}"/>
    <cellStyle name="20% - Accent1 4 2 5 5 8" xfId="37833" xr:uid="{F5EA7E2D-5E8E-405C-ABBF-09477FD8DA1B}"/>
    <cellStyle name="20% - Accent1 4 2 5 5 8 2" xfId="37834" xr:uid="{FF155F5C-EB92-46D9-882C-570466ECC1AC}"/>
    <cellStyle name="20% - Accent1 4 2 5 5 8 2 2" xfId="37835" xr:uid="{CE77470A-23F9-4744-A057-AADDB920B5E5}"/>
    <cellStyle name="20% - Accent1 4 2 5 5 8 3" xfId="37836" xr:uid="{2B66A9F5-06E9-4E5C-AFDD-DC7146A4C57C}"/>
    <cellStyle name="20% - Accent1 4 2 5 5 9" xfId="37837" xr:uid="{3D6ED716-A706-4B79-AA09-BFC4C9C3356C}"/>
    <cellStyle name="20% - Accent1 4 2 5 5 9 2" xfId="37838" xr:uid="{46AB9BDB-AA58-463C-926A-7EDB4DC9B8E0}"/>
    <cellStyle name="20% - Accent1 4 2 5 6" xfId="37839" xr:uid="{BF78A11C-2A6C-4EA9-9D0E-1B523A179E52}"/>
    <cellStyle name="20% - Accent1 4 2 5 6 2" xfId="37840" xr:uid="{319BB193-3CCF-4277-A8F2-EF2EB06BE78A}"/>
    <cellStyle name="20% - Accent1 4 2 5 6 2 2" xfId="37841" xr:uid="{8207B114-82FC-47FC-84EC-DB0F8BCA7C95}"/>
    <cellStyle name="20% - Accent1 4 2 5 6 2 2 2" xfId="37842" xr:uid="{F82831AC-2CAF-4B53-AEAE-1BFE810E552F}"/>
    <cellStyle name="20% - Accent1 4 2 5 6 2 2 2 2" xfId="37843" xr:uid="{B1E737C4-698B-40AC-9C45-3F2DC18DAEB5}"/>
    <cellStyle name="20% - Accent1 4 2 5 6 2 2 3" xfId="37844" xr:uid="{DE2DFB69-609E-40A6-8452-E96683561699}"/>
    <cellStyle name="20% - Accent1 4 2 5 6 2 3" xfId="37845" xr:uid="{8D12B2D8-5A31-4A25-AED7-E00099549883}"/>
    <cellStyle name="20% - Accent1 4 2 5 6 2 3 2" xfId="37846" xr:uid="{50330682-3CD1-4F27-A5BD-51F2970B1525}"/>
    <cellStyle name="20% - Accent1 4 2 5 6 2 4" xfId="37847" xr:uid="{A5C816C6-8174-43F5-A281-770FDF95FC36}"/>
    <cellStyle name="20% - Accent1 4 2 5 6 3" xfId="37848" xr:uid="{A7DEB11E-FC26-4B77-9AF2-A90BD3975CBB}"/>
    <cellStyle name="20% - Accent1 4 2 5 6 3 2" xfId="37849" xr:uid="{558D6D90-55B0-4CED-B3FF-3FA5536B7952}"/>
    <cellStyle name="20% - Accent1 4 2 5 6 3 2 2" xfId="37850" xr:uid="{D30AEEFF-C80D-4681-80EE-385EE0D25DD7}"/>
    <cellStyle name="20% - Accent1 4 2 5 6 3 2 2 2" xfId="37851" xr:uid="{6E492542-9A17-4A98-AF5E-0FFC6DDB6C1F}"/>
    <cellStyle name="20% - Accent1 4 2 5 6 3 2 3" xfId="37852" xr:uid="{6B0DF2DC-6F7B-4720-A7B7-44C5D8D64856}"/>
    <cellStyle name="20% - Accent1 4 2 5 6 3 3" xfId="37853" xr:uid="{A65C1C95-E48D-4DD8-A29F-6B6FB2575A12}"/>
    <cellStyle name="20% - Accent1 4 2 5 6 3 3 2" xfId="37854" xr:uid="{F5A42FBE-78A1-41F8-A159-2E5AD07AE08C}"/>
    <cellStyle name="20% - Accent1 4 2 5 6 3 4" xfId="37855" xr:uid="{B73F045C-44FC-4A1B-9C12-29AA058D2430}"/>
    <cellStyle name="20% - Accent1 4 2 5 6 4" xfId="37856" xr:uid="{6A6F0099-C0C9-48E4-B586-1287868A4A4C}"/>
    <cellStyle name="20% - Accent1 4 2 5 6 4 2" xfId="37857" xr:uid="{5EE57594-C39F-46C3-8944-16649B1E39C8}"/>
    <cellStyle name="20% - Accent1 4 2 5 6 4 2 2" xfId="37858" xr:uid="{2185AAD3-3C94-44D3-8A9E-D2D29425C670}"/>
    <cellStyle name="20% - Accent1 4 2 5 6 4 2 2 2" xfId="37859" xr:uid="{2ADF3344-0FE9-4A16-A6AF-95CD75544D85}"/>
    <cellStyle name="20% - Accent1 4 2 5 6 4 2 3" xfId="37860" xr:uid="{2B98259C-FCEE-49E5-B698-B638FCC57883}"/>
    <cellStyle name="20% - Accent1 4 2 5 6 4 3" xfId="37861" xr:uid="{FF016383-2AA8-4640-8130-C464B694A71F}"/>
    <cellStyle name="20% - Accent1 4 2 5 6 4 3 2" xfId="37862" xr:uid="{1C78945E-953F-4621-8028-0120FDD9801B}"/>
    <cellStyle name="20% - Accent1 4 2 5 6 4 4" xfId="37863" xr:uid="{2C4B1C9F-02C1-4C0F-A4F8-1FDEF9C27112}"/>
    <cellStyle name="20% - Accent1 4 2 5 6 5" xfId="37864" xr:uid="{DA0D732A-CD91-43D6-BE09-33EFAA85E918}"/>
    <cellStyle name="20% - Accent1 4 2 5 6 5 2" xfId="37865" xr:uid="{B2EEC99C-B9DD-45E5-AAA2-3B53BF08C178}"/>
    <cellStyle name="20% - Accent1 4 2 5 6 5 2 2" xfId="37866" xr:uid="{D8A4BE47-DA31-478C-B007-A2BE0850311A}"/>
    <cellStyle name="20% - Accent1 4 2 5 6 5 3" xfId="37867" xr:uid="{725C0F02-7D8C-4563-A965-916A19729B51}"/>
    <cellStyle name="20% - Accent1 4 2 5 6 6" xfId="37868" xr:uid="{2E8AD0D6-3B9F-4D0D-8A88-04952E52DFBF}"/>
    <cellStyle name="20% - Accent1 4 2 5 6 6 2" xfId="37869" xr:uid="{8EA9ABB4-7C85-417E-A694-80547F389B20}"/>
    <cellStyle name="20% - Accent1 4 2 5 6 6 2 2" xfId="37870" xr:uid="{5C84B129-3102-4AE0-9B3D-4E519B30EA88}"/>
    <cellStyle name="20% - Accent1 4 2 5 6 6 3" xfId="37871" xr:uid="{DF7C1131-F3CB-4A51-B28A-395ECBA36709}"/>
    <cellStyle name="20% - Accent1 4 2 5 6 7" xfId="37872" xr:uid="{61ED11D2-3673-4C0E-ABCE-03F389D6E35B}"/>
    <cellStyle name="20% - Accent1 4 2 5 6 7 2" xfId="37873" xr:uid="{B198E5D6-A752-441C-AF6E-C1BB08D74A95}"/>
    <cellStyle name="20% - Accent1 4 2 5 6 8" xfId="37874" xr:uid="{EA785B11-1676-402A-9614-7F649CB8F046}"/>
    <cellStyle name="20% - Accent1 4 2 5 6 8 2" xfId="37875" xr:uid="{E2BCF8C8-FC53-47F2-9661-176C03ED64AD}"/>
    <cellStyle name="20% - Accent1 4 2 5 6 9" xfId="37876" xr:uid="{86FC4478-28E4-4BEA-AF82-F65B13505F38}"/>
    <cellStyle name="20% - Accent1 4 2 5 7" xfId="37877" xr:uid="{A38FC781-D5D0-43DD-9256-8856D508951A}"/>
    <cellStyle name="20% - Accent1 4 2 5 7 2" xfId="37878" xr:uid="{72023B75-A0E6-4F3F-A395-6E95C40F9D84}"/>
    <cellStyle name="20% - Accent1 4 2 5 7 2 2" xfId="37879" xr:uid="{B2579CF9-C36C-4D9F-ACC4-C824F49139EC}"/>
    <cellStyle name="20% - Accent1 4 2 5 7 2 2 2" xfId="37880" xr:uid="{D222DD71-F030-44C0-8997-2A69D6CB2E77}"/>
    <cellStyle name="20% - Accent1 4 2 5 7 2 2 2 2" xfId="37881" xr:uid="{69C79F75-DA12-42FA-9D1C-AD94A596AC5B}"/>
    <cellStyle name="20% - Accent1 4 2 5 7 2 2 3" xfId="37882" xr:uid="{F0103190-E01B-4335-A766-DD4D2DB292A9}"/>
    <cellStyle name="20% - Accent1 4 2 5 7 2 3" xfId="37883" xr:uid="{686E8419-3C33-4BAB-85FD-CA90CC05A361}"/>
    <cellStyle name="20% - Accent1 4 2 5 7 2 3 2" xfId="37884" xr:uid="{DF1AD1DE-C5E9-4F23-83D3-FD87B6E06509}"/>
    <cellStyle name="20% - Accent1 4 2 5 7 2 4" xfId="37885" xr:uid="{4DBD4B50-4DF8-4C4E-B360-4C79BC8330E1}"/>
    <cellStyle name="20% - Accent1 4 2 5 7 3" xfId="37886" xr:uid="{0CC12012-5F52-4425-B845-31D9F26AE854}"/>
    <cellStyle name="20% - Accent1 4 2 5 7 3 2" xfId="37887" xr:uid="{18BCA533-6899-4A19-9100-7FB4E0007588}"/>
    <cellStyle name="20% - Accent1 4 2 5 7 3 2 2" xfId="37888" xr:uid="{F2F6D290-B635-426C-9D1B-E43CD3C9DC33}"/>
    <cellStyle name="20% - Accent1 4 2 5 7 3 2 2 2" xfId="37889" xr:uid="{748215B9-1C6B-400A-BA92-4BD61B4BBAE8}"/>
    <cellStyle name="20% - Accent1 4 2 5 7 3 2 3" xfId="37890" xr:uid="{F94AD07B-1CE8-4DB9-9BDB-B9551FBBD34B}"/>
    <cellStyle name="20% - Accent1 4 2 5 7 3 3" xfId="37891" xr:uid="{CE86FCEC-DF19-436B-9AA7-42634CB97E43}"/>
    <cellStyle name="20% - Accent1 4 2 5 7 3 3 2" xfId="37892" xr:uid="{8A4A8F0E-AFBB-43F4-BF69-3A9A38DCD160}"/>
    <cellStyle name="20% - Accent1 4 2 5 7 3 4" xfId="37893" xr:uid="{4469716D-EDB4-41EF-89C6-270F53049463}"/>
    <cellStyle name="20% - Accent1 4 2 5 7 4" xfId="37894" xr:uid="{43958A47-2767-49B4-B47A-C93CCF9525D1}"/>
    <cellStyle name="20% - Accent1 4 2 5 7 4 2" xfId="37895" xr:uid="{4EFE4246-8F64-4F28-89C2-F85E0B3941B5}"/>
    <cellStyle name="20% - Accent1 4 2 5 7 4 2 2" xfId="37896" xr:uid="{E51A1289-9AA4-4090-BD04-C54AF220C7BB}"/>
    <cellStyle name="20% - Accent1 4 2 5 7 4 2 2 2" xfId="37897" xr:uid="{9C46F95B-56F3-484B-9029-575F8864DA7A}"/>
    <cellStyle name="20% - Accent1 4 2 5 7 4 2 3" xfId="37898" xr:uid="{FF1EA493-D357-4471-A0F4-4AE3D9C43E0C}"/>
    <cellStyle name="20% - Accent1 4 2 5 7 4 3" xfId="37899" xr:uid="{DA5094F3-7D23-4CF5-9B21-C4B5E777DA35}"/>
    <cellStyle name="20% - Accent1 4 2 5 7 4 3 2" xfId="37900" xr:uid="{A0A54461-362A-41F6-A077-7655A88FE596}"/>
    <cellStyle name="20% - Accent1 4 2 5 7 4 4" xfId="37901" xr:uid="{8047093D-0CFE-48DE-AD25-D18318C98D24}"/>
    <cellStyle name="20% - Accent1 4 2 5 7 5" xfId="37902" xr:uid="{D693E017-DFEF-4AA1-A0BC-869D69CAA05F}"/>
    <cellStyle name="20% - Accent1 4 2 5 7 5 2" xfId="37903" xr:uid="{4E67B3F8-2EB3-46E7-8F29-A1E523401666}"/>
    <cellStyle name="20% - Accent1 4 2 5 7 5 2 2" xfId="37904" xr:uid="{5DE614CF-A2FF-44F9-8174-1366021E066F}"/>
    <cellStyle name="20% - Accent1 4 2 5 7 5 3" xfId="37905" xr:uid="{5B428259-D0F9-46F5-9946-2DE630A79B49}"/>
    <cellStyle name="20% - Accent1 4 2 5 7 6" xfId="37906" xr:uid="{6DF2723A-A472-4063-B9EE-CB0982676145}"/>
    <cellStyle name="20% - Accent1 4 2 5 7 6 2" xfId="37907" xr:uid="{1959BA32-E074-4DB6-B8DA-42FD15067D36}"/>
    <cellStyle name="20% - Accent1 4 2 5 7 6 2 2" xfId="37908" xr:uid="{9194BDC1-772D-4720-A664-CADC5FF950B2}"/>
    <cellStyle name="20% - Accent1 4 2 5 7 6 3" xfId="37909" xr:uid="{F69DD3BC-3EBF-4193-B1C1-BA6BAEA0AC52}"/>
    <cellStyle name="20% - Accent1 4 2 5 7 7" xfId="37910" xr:uid="{4618643B-813A-4574-B874-A71BA367E421}"/>
    <cellStyle name="20% - Accent1 4 2 5 7 7 2" xfId="37911" xr:uid="{169BFB5C-2D64-4E34-BA07-9AC42FD4BF87}"/>
    <cellStyle name="20% - Accent1 4 2 5 7 8" xfId="37912" xr:uid="{C85F67C1-2DEA-4298-8762-E55F34F85DFF}"/>
    <cellStyle name="20% - Accent1 4 2 5 7 8 2" xfId="37913" xr:uid="{C031D194-15C7-4CD2-83CA-880EDA81ED23}"/>
    <cellStyle name="20% - Accent1 4 2 5 7 9" xfId="37914" xr:uid="{3EB6C675-3BB5-4D05-9847-A18BCB757F60}"/>
    <cellStyle name="20% - Accent1 4 2 5 8" xfId="37915" xr:uid="{C38D95A0-625F-4F91-8BEA-DBE3F5CAF8D2}"/>
    <cellStyle name="20% - Accent1 4 2 5 8 2" xfId="37916" xr:uid="{041E5489-6FED-483A-AF4F-023157567FD8}"/>
    <cellStyle name="20% - Accent1 4 2 5 8 2 2" xfId="37917" xr:uid="{89B1028A-277B-45C6-AF09-E19A52AEAEB1}"/>
    <cellStyle name="20% - Accent1 4 2 5 8 2 2 2" xfId="37918" xr:uid="{00759523-243D-4C33-91D2-A0B8D55569A3}"/>
    <cellStyle name="20% - Accent1 4 2 5 8 2 3" xfId="37919" xr:uid="{0C41773C-1DC8-4414-AE02-3BD039F17AC7}"/>
    <cellStyle name="20% - Accent1 4 2 5 8 3" xfId="37920" xr:uid="{9759BEBC-E76F-4FF4-BA9B-AEBE967E81AF}"/>
    <cellStyle name="20% - Accent1 4 2 5 8 3 2" xfId="37921" xr:uid="{BED917CF-340F-467B-81C8-919BC0BD3348}"/>
    <cellStyle name="20% - Accent1 4 2 5 8 4" xfId="37922" xr:uid="{6CC8F762-2FCF-4458-8DAF-52756C0FEB85}"/>
    <cellStyle name="20% - Accent1 4 2 5 9" xfId="37923" xr:uid="{9A052CC2-72B5-4868-A422-023464E8413A}"/>
    <cellStyle name="20% - Accent1 4 2 5 9 2" xfId="37924" xr:uid="{2E49246D-CD4D-4C21-9954-54A486E3E324}"/>
    <cellStyle name="20% - Accent1 4 2 5 9 2 2" xfId="37925" xr:uid="{0A8AB69A-2B5F-4A77-B11B-41E4828FC130}"/>
    <cellStyle name="20% - Accent1 4 2 5 9 2 2 2" xfId="37926" xr:uid="{5535FE43-054E-4C04-B339-CFFCB226758C}"/>
    <cellStyle name="20% - Accent1 4 2 5 9 2 3" xfId="37927" xr:uid="{5C04BF3A-C53B-4FDD-AD68-101594FDC70B}"/>
    <cellStyle name="20% - Accent1 4 2 5 9 3" xfId="37928" xr:uid="{9E788BA6-CBA5-48BB-8CE1-6B720761611F}"/>
    <cellStyle name="20% - Accent1 4 2 5 9 3 2" xfId="37929" xr:uid="{27ECD906-309B-4DB3-B248-B27AD914FB31}"/>
    <cellStyle name="20% - Accent1 4 2 5 9 4" xfId="37930" xr:uid="{1789E44B-69DD-4530-8713-6EE4CA8C41A2}"/>
    <cellStyle name="20% - Accent1 4 2 6" xfId="37931" xr:uid="{5DD80C98-E4F9-4161-B444-02EFE0D67451}"/>
    <cellStyle name="20% - Accent1 4 2 6 10" xfId="37932" xr:uid="{AEDAF4F0-C19B-45D0-8F99-B86DAF59158E}"/>
    <cellStyle name="20% - Accent1 4 2 6 10 2" xfId="37933" xr:uid="{68E79588-7E49-425F-8403-EC51856CAD3D}"/>
    <cellStyle name="20% - Accent1 4 2 6 10 2 2" xfId="37934" xr:uid="{0001D195-663E-48F7-86B2-621169068965}"/>
    <cellStyle name="20% - Accent1 4 2 6 10 3" xfId="37935" xr:uid="{B0681965-C434-4FB5-8AB8-5A5A12CC9BEB}"/>
    <cellStyle name="20% - Accent1 4 2 6 11" xfId="37936" xr:uid="{F33A3253-5743-47AC-A65B-8E4C8C18B532}"/>
    <cellStyle name="20% - Accent1 4 2 6 11 2" xfId="37937" xr:uid="{D568D2C4-8507-4995-BC1E-CA08986488D8}"/>
    <cellStyle name="20% - Accent1 4 2 6 11 2 2" xfId="37938" xr:uid="{4F830CD6-B6DB-45E7-9F16-BE8EC9FB10BB}"/>
    <cellStyle name="20% - Accent1 4 2 6 11 3" xfId="37939" xr:uid="{7B6E50ED-F368-4E5C-8FE7-39B440AFF12B}"/>
    <cellStyle name="20% - Accent1 4 2 6 12" xfId="37940" xr:uid="{76186E24-D880-41EC-A176-ED9E42CC3E86}"/>
    <cellStyle name="20% - Accent1 4 2 6 12 2" xfId="37941" xr:uid="{F58CBE16-2B63-4E06-A154-DD2AE7CFFE67}"/>
    <cellStyle name="20% - Accent1 4 2 6 13" xfId="37942" xr:uid="{A381BC9B-2D3A-4EB4-8A25-223A13B40B8C}"/>
    <cellStyle name="20% - Accent1 4 2 6 13 2" xfId="37943" xr:uid="{805B6957-1C2D-456D-A268-B7AA984DECDF}"/>
    <cellStyle name="20% - Accent1 4 2 6 14" xfId="37944" xr:uid="{2EC3ABA0-B0CF-415A-9B4C-49548EC0BA47}"/>
    <cellStyle name="20% - Accent1 4 2 6 2" xfId="37945" xr:uid="{8E0E3573-57BF-43BF-B17D-017C17F05BB8}"/>
    <cellStyle name="20% - Accent1 4 2 6 2 10" xfId="37946" xr:uid="{6B2A32F7-7892-44E1-AE31-30B52CE01FB0}"/>
    <cellStyle name="20% - Accent1 4 2 6 2 10 2" xfId="37947" xr:uid="{1F420FAC-A710-413E-854B-E4DE6066D112}"/>
    <cellStyle name="20% - Accent1 4 2 6 2 11" xfId="37948" xr:uid="{0B7C3375-3599-44AC-910A-82C04BEE4AC0}"/>
    <cellStyle name="20% - Accent1 4 2 6 2 2" xfId="37949" xr:uid="{02A04D59-1F75-48B4-AAAD-AC93D1549A68}"/>
    <cellStyle name="20% - Accent1 4 2 6 2 2 2" xfId="37950" xr:uid="{287E2916-F806-49EA-956C-045E1E81A28F}"/>
    <cellStyle name="20% - Accent1 4 2 6 2 2 2 2" xfId="37951" xr:uid="{A6830119-7DD1-48E1-9BB4-E9CFDB775222}"/>
    <cellStyle name="20% - Accent1 4 2 6 2 2 2 2 2" xfId="37952" xr:uid="{90C47B09-6CBC-4381-BAA7-92B4DB30165D}"/>
    <cellStyle name="20% - Accent1 4 2 6 2 2 2 2 2 2" xfId="37953" xr:uid="{FF1EDD10-3E84-4DC2-8C94-45FE28039355}"/>
    <cellStyle name="20% - Accent1 4 2 6 2 2 2 2 3" xfId="37954" xr:uid="{98482535-E5E0-44F5-88EA-07E426B3C2BD}"/>
    <cellStyle name="20% - Accent1 4 2 6 2 2 2 3" xfId="37955" xr:uid="{058336A9-5F0D-44AD-BA90-E207914E75F3}"/>
    <cellStyle name="20% - Accent1 4 2 6 2 2 2 3 2" xfId="37956" xr:uid="{0DD80069-03D1-4AD1-AFC0-EFE37FC2761E}"/>
    <cellStyle name="20% - Accent1 4 2 6 2 2 2 4" xfId="37957" xr:uid="{88B8A354-5D56-4258-BC97-7413DCCB03B0}"/>
    <cellStyle name="20% - Accent1 4 2 6 2 2 3" xfId="37958" xr:uid="{ECE5A4B9-7F49-4FFD-8250-33E8AD88234D}"/>
    <cellStyle name="20% - Accent1 4 2 6 2 2 3 2" xfId="37959" xr:uid="{547F82E2-0009-4D3D-93F8-C082E7A6013F}"/>
    <cellStyle name="20% - Accent1 4 2 6 2 2 3 2 2" xfId="37960" xr:uid="{5CA54A87-A881-4A30-BA75-0C51E051D3A8}"/>
    <cellStyle name="20% - Accent1 4 2 6 2 2 3 2 2 2" xfId="37961" xr:uid="{741D28F2-7383-4B8E-80EE-CBD624969AEE}"/>
    <cellStyle name="20% - Accent1 4 2 6 2 2 3 2 3" xfId="37962" xr:uid="{F755FD2C-F83A-4966-A7AC-5C4E78D69F65}"/>
    <cellStyle name="20% - Accent1 4 2 6 2 2 3 3" xfId="37963" xr:uid="{C5C5D3AF-93B8-44A6-A8C8-DEF30966F441}"/>
    <cellStyle name="20% - Accent1 4 2 6 2 2 3 3 2" xfId="37964" xr:uid="{F1B5162E-3A34-4BCF-B191-C2FEEBDFA82D}"/>
    <cellStyle name="20% - Accent1 4 2 6 2 2 3 4" xfId="37965" xr:uid="{6FE30645-E69E-4990-9AFF-011868E95B85}"/>
    <cellStyle name="20% - Accent1 4 2 6 2 2 4" xfId="37966" xr:uid="{925E4444-F5AB-4F98-BC91-CC0FDD90886B}"/>
    <cellStyle name="20% - Accent1 4 2 6 2 2 4 2" xfId="37967" xr:uid="{B7384E55-AEB5-4889-8798-F70B686ACC47}"/>
    <cellStyle name="20% - Accent1 4 2 6 2 2 4 2 2" xfId="37968" xr:uid="{972BFB87-023D-4A4E-8DCD-1C474C3F6A37}"/>
    <cellStyle name="20% - Accent1 4 2 6 2 2 4 2 2 2" xfId="37969" xr:uid="{C7D8629B-0935-4912-B4BA-322D747032E0}"/>
    <cellStyle name="20% - Accent1 4 2 6 2 2 4 2 3" xfId="37970" xr:uid="{E13FE5AD-0782-4C50-BAE6-0EBAC080CAFE}"/>
    <cellStyle name="20% - Accent1 4 2 6 2 2 4 3" xfId="37971" xr:uid="{B8487A8C-3CF1-4582-9C80-8DEFFBA1CF14}"/>
    <cellStyle name="20% - Accent1 4 2 6 2 2 4 3 2" xfId="37972" xr:uid="{9E26C37A-49CA-45D2-9742-DA5BEEA6120B}"/>
    <cellStyle name="20% - Accent1 4 2 6 2 2 4 4" xfId="37973" xr:uid="{96EB5E15-5AE0-4161-B957-180F0BC9BBF0}"/>
    <cellStyle name="20% - Accent1 4 2 6 2 2 5" xfId="37974" xr:uid="{D0DE7906-5756-41B7-B594-709380D387CE}"/>
    <cellStyle name="20% - Accent1 4 2 6 2 2 5 2" xfId="37975" xr:uid="{EC4CE87D-8EB4-4955-B319-58D8003356E4}"/>
    <cellStyle name="20% - Accent1 4 2 6 2 2 5 2 2" xfId="37976" xr:uid="{437AF405-2CBA-4A15-B155-5F3BD429989A}"/>
    <cellStyle name="20% - Accent1 4 2 6 2 2 5 3" xfId="37977" xr:uid="{9937432D-C8E8-4D41-87EC-449CC3F0C45A}"/>
    <cellStyle name="20% - Accent1 4 2 6 2 2 6" xfId="37978" xr:uid="{DA26C60D-C410-4CB0-A142-9E8F57F2155F}"/>
    <cellStyle name="20% - Accent1 4 2 6 2 2 6 2" xfId="37979" xr:uid="{C745F65D-8875-4A56-9982-3FA7DB5D1AD5}"/>
    <cellStyle name="20% - Accent1 4 2 6 2 2 6 2 2" xfId="37980" xr:uid="{81F49E0A-B3EA-430C-9503-2C601E8A576D}"/>
    <cellStyle name="20% - Accent1 4 2 6 2 2 6 3" xfId="37981" xr:uid="{1211F1EB-821F-436D-B8DF-C4DE8AC0E3B1}"/>
    <cellStyle name="20% - Accent1 4 2 6 2 2 7" xfId="37982" xr:uid="{961F3C98-95B9-4B78-B83A-BF43B782C003}"/>
    <cellStyle name="20% - Accent1 4 2 6 2 2 7 2" xfId="37983" xr:uid="{3B75EAEE-C1CB-4F15-9D7B-B17DE51E1183}"/>
    <cellStyle name="20% - Accent1 4 2 6 2 2 8" xfId="37984" xr:uid="{3BF6C63D-2F37-4B06-96EA-669419119FC9}"/>
    <cellStyle name="20% - Accent1 4 2 6 2 2 8 2" xfId="37985" xr:uid="{16A9AB74-4B93-4567-8865-FE6D63F87ECC}"/>
    <cellStyle name="20% - Accent1 4 2 6 2 2 9" xfId="37986" xr:uid="{5EF05C63-B0F1-4C73-A4DE-237032094197}"/>
    <cellStyle name="20% - Accent1 4 2 6 2 3" xfId="37987" xr:uid="{36B63E07-DF9F-4206-8645-216688B352EC}"/>
    <cellStyle name="20% - Accent1 4 2 6 2 3 2" xfId="37988" xr:uid="{23B7876A-9E8D-45B7-87AD-DAA26DBA222C}"/>
    <cellStyle name="20% - Accent1 4 2 6 2 3 2 2" xfId="37989" xr:uid="{DF3363BA-57ED-4CCD-B606-F2EE570C22FB}"/>
    <cellStyle name="20% - Accent1 4 2 6 2 3 2 2 2" xfId="37990" xr:uid="{153C04DE-B745-4699-8DC7-18126AA41E83}"/>
    <cellStyle name="20% - Accent1 4 2 6 2 3 2 2 2 2" xfId="37991" xr:uid="{85966DDF-8C14-4C7B-8E06-9528FBBEA259}"/>
    <cellStyle name="20% - Accent1 4 2 6 2 3 2 2 3" xfId="37992" xr:uid="{BD7BE4C5-6E8F-4045-936B-62E04AFA2421}"/>
    <cellStyle name="20% - Accent1 4 2 6 2 3 2 3" xfId="37993" xr:uid="{B8B22A8F-38F3-46F5-8B95-5E0B162D239E}"/>
    <cellStyle name="20% - Accent1 4 2 6 2 3 2 3 2" xfId="37994" xr:uid="{ACB20328-51FF-4599-A027-2BEFDE23869D}"/>
    <cellStyle name="20% - Accent1 4 2 6 2 3 2 4" xfId="37995" xr:uid="{729242A1-6191-406A-B480-502197816857}"/>
    <cellStyle name="20% - Accent1 4 2 6 2 3 3" xfId="37996" xr:uid="{791109D2-7544-437B-821B-1E234FAD9D0B}"/>
    <cellStyle name="20% - Accent1 4 2 6 2 3 3 2" xfId="37997" xr:uid="{55FC4D1D-CFC5-444F-94D5-0DFCD8788692}"/>
    <cellStyle name="20% - Accent1 4 2 6 2 3 3 2 2" xfId="37998" xr:uid="{8D497E1B-631A-4CF1-8303-E269F189A428}"/>
    <cellStyle name="20% - Accent1 4 2 6 2 3 3 2 2 2" xfId="37999" xr:uid="{14E9B8CA-8FC7-4191-B818-F275892D58EF}"/>
    <cellStyle name="20% - Accent1 4 2 6 2 3 3 2 3" xfId="38000" xr:uid="{DE54EB60-E1AD-4030-B984-DF72E2E83AFF}"/>
    <cellStyle name="20% - Accent1 4 2 6 2 3 3 3" xfId="38001" xr:uid="{C791F07B-F58E-44FE-AD7C-27B6C1EDA33E}"/>
    <cellStyle name="20% - Accent1 4 2 6 2 3 3 3 2" xfId="38002" xr:uid="{50C0E732-FB62-4C27-A819-BB4CA2EF41A8}"/>
    <cellStyle name="20% - Accent1 4 2 6 2 3 3 4" xfId="38003" xr:uid="{2A109015-831D-4FEE-BD4D-47B6452127D7}"/>
    <cellStyle name="20% - Accent1 4 2 6 2 3 4" xfId="38004" xr:uid="{1DF887B3-E8BC-4ED8-81ED-FE38090382E7}"/>
    <cellStyle name="20% - Accent1 4 2 6 2 3 4 2" xfId="38005" xr:uid="{7E22AB7F-79E5-4849-BFEE-6DFDA0C61B23}"/>
    <cellStyle name="20% - Accent1 4 2 6 2 3 4 2 2" xfId="38006" xr:uid="{34102516-9322-4519-9227-56488E201115}"/>
    <cellStyle name="20% - Accent1 4 2 6 2 3 4 2 2 2" xfId="38007" xr:uid="{75629D7C-BA5D-4A8C-BC87-4D674903103E}"/>
    <cellStyle name="20% - Accent1 4 2 6 2 3 4 2 3" xfId="38008" xr:uid="{78F15D20-F3E1-4E2F-B902-A2F655674937}"/>
    <cellStyle name="20% - Accent1 4 2 6 2 3 4 3" xfId="38009" xr:uid="{9EB4C6AB-6EA3-44C2-8E69-08F3625B7E93}"/>
    <cellStyle name="20% - Accent1 4 2 6 2 3 4 3 2" xfId="38010" xr:uid="{4DA061DF-3172-4A4D-8447-A92111332FBB}"/>
    <cellStyle name="20% - Accent1 4 2 6 2 3 4 4" xfId="38011" xr:uid="{14BCEE5A-87AC-4DC8-BEFB-A13A2F659601}"/>
    <cellStyle name="20% - Accent1 4 2 6 2 3 5" xfId="38012" xr:uid="{57BB4438-06B2-4EC7-B0F2-108CF2AC1552}"/>
    <cellStyle name="20% - Accent1 4 2 6 2 3 5 2" xfId="38013" xr:uid="{231F5DAB-A772-4651-8516-895E8E29C5A3}"/>
    <cellStyle name="20% - Accent1 4 2 6 2 3 5 2 2" xfId="38014" xr:uid="{577DE3D2-71FF-40E7-A23F-19F0E50A4AB7}"/>
    <cellStyle name="20% - Accent1 4 2 6 2 3 5 3" xfId="38015" xr:uid="{97EED40A-4F44-4C54-B635-F07974F85CCB}"/>
    <cellStyle name="20% - Accent1 4 2 6 2 3 6" xfId="38016" xr:uid="{FC39E810-C3C5-4524-9D4F-127A73D96384}"/>
    <cellStyle name="20% - Accent1 4 2 6 2 3 6 2" xfId="38017" xr:uid="{35BEAF57-5794-408E-BF77-3EF86628C7E9}"/>
    <cellStyle name="20% - Accent1 4 2 6 2 3 6 2 2" xfId="38018" xr:uid="{783B6F31-87BF-4D21-8A20-0A804EEFE28D}"/>
    <cellStyle name="20% - Accent1 4 2 6 2 3 6 3" xfId="38019" xr:uid="{BE3297B4-47AA-4202-9972-F5A3359FE8C7}"/>
    <cellStyle name="20% - Accent1 4 2 6 2 3 7" xfId="38020" xr:uid="{2AD22BDC-56F0-4C84-8458-D3F7D1DA41A7}"/>
    <cellStyle name="20% - Accent1 4 2 6 2 3 7 2" xfId="38021" xr:uid="{950DBC2D-91EB-4236-B093-ADAD7DDBA210}"/>
    <cellStyle name="20% - Accent1 4 2 6 2 3 8" xfId="38022" xr:uid="{4E50EBAD-C2ED-4FF6-B8F8-D6BAE94CC399}"/>
    <cellStyle name="20% - Accent1 4 2 6 2 3 8 2" xfId="38023" xr:uid="{DDA590CF-BF9C-47E5-94D8-8E8BD9C60BBD}"/>
    <cellStyle name="20% - Accent1 4 2 6 2 3 9" xfId="38024" xr:uid="{E7426E38-4855-46BC-AB6A-FDA029AE57CA}"/>
    <cellStyle name="20% - Accent1 4 2 6 2 4" xfId="38025" xr:uid="{8C30C5FF-B44E-4E34-8B9C-AC636C4BF41A}"/>
    <cellStyle name="20% - Accent1 4 2 6 2 4 2" xfId="38026" xr:uid="{25D9AC85-5278-4D0D-9E08-B92A38A87BED}"/>
    <cellStyle name="20% - Accent1 4 2 6 2 4 2 2" xfId="38027" xr:uid="{5FFCA516-90E0-440F-9449-E2900666D379}"/>
    <cellStyle name="20% - Accent1 4 2 6 2 4 2 2 2" xfId="38028" xr:uid="{7BE0A6F1-5886-4D7A-BF80-78292A3CC668}"/>
    <cellStyle name="20% - Accent1 4 2 6 2 4 2 3" xfId="38029" xr:uid="{977499A6-91CB-4043-9989-FF756C8868D8}"/>
    <cellStyle name="20% - Accent1 4 2 6 2 4 3" xfId="38030" xr:uid="{1797E34C-2FB2-4A67-B3E4-A06B6E6DBB44}"/>
    <cellStyle name="20% - Accent1 4 2 6 2 4 3 2" xfId="38031" xr:uid="{4A4782F9-EADB-425D-9558-EF9B8D06B571}"/>
    <cellStyle name="20% - Accent1 4 2 6 2 4 4" xfId="38032" xr:uid="{181A1F43-A42D-4B13-948C-6DEB7D49E6D5}"/>
    <cellStyle name="20% - Accent1 4 2 6 2 5" xfId="38033" xr:uid="{2E7A5D49-13E5-4AC2-8D47-E75820BA9F77}"/>
    <cellStyle name="20% - Accent1 4 2 6 2 5 2" xfId="38034" xr:uid="{1F3933A4-DB3C-4CE9-8CEA-43464222AA4C}"/>
    <cellStyle name="20% - Accent1 4 2 6 2 5 2 2" xfId="38035" xr:uid="{8C56E39F-65D5-4469-8DFA-35A6B083E4A3}"/>
    <cellStyle name="20% - Accent1 4 2 6 2 5 2 2 2" xfId="38036" xr:uid="{2155E5FE-4004-4771-8994-2FBED28C243E}"/>
    <cellStyle name="20% - Accent1 4 2 6 2 5 2 3" xfId="38037" xr:uid="{9772AF85-4714-4853-94AC-958D1CC8CFD8}"/>
    <cellStyle name="20% - Accent1 4 2 6 2 5 3" xfId="38038" xr:uid="{B2C8D4A4-0091-4928-B845-ED8A924B52EC}"/>
    <cellStyle name="20% - Accent1 4 2 6 2 5 3 2" xfId="38039" xr:uid="{613A3636-B47A-4A14-BB69-47A429CBA322}"/>
    <cellStyle name="20% - Accent1 4 2 6 2 5 4" xfId="38040" xr:uid="{3623FFA9-7D6A-4D4C-B4F7-BB84F8165590}"/>
    <cellStyle name="20% - Accent1 4 2 6 2 6" xfId="38041" xr:uid="{2F951ED3-8C05-4785-8D1D-A8C48B7B54DD}"/>
    <cellStyle name="20% - Accent1 4 2 6 2 6 2" xfId="38042" xr:uid="{242C15E2-76DA-4C31-AB1B-1961A71A979D}"/>
    <cellStyle name="20% - Accent1 4 2 6 2 6 2 2" xfId="38043" xr:uid="{39F3708B-0D04-4602-B92C-B6C772BE610C}"/>
    <cellStyle name="20% - Accent1 4 2 6 2 6 2 2 2" xfId="38044" xr:uid="{D92895A0-DEFA-4841-B881-832405DB7AA5}"/>
    <cellStyle name="20% - Accent1 4 2 6 2 6 2 3" xfId="38045" xr:uid="{24ABCF9B-06C4-4ACF-8A6D-88F3530C3415}"/>
    <cellStyle name="20% - Accent1 4 2 6 2 6 3" xfId="38046" xr:uid="{19951E2D-C23E-4237-9A70-96BBBB3478A2}"/>
    <cellStyle name="20% - Accent1 4 2 6 2 6 3 2" xfId="38047" xr:uid="{F28ECA21-6170-48AE-A31D-8E4C61B6ADE8}"/>
    <cellStyle name="20% - Accent1 4 2 6 2 6 4" xfId="38048" xr:uid="{5E063D9D-7C75-4FC4-AE34-F10524CD6D5D}"/>
    <cellStyle name="20% - Accent1 4 2 6 2 7" xfId="38049" xr:uid="{D8E7E7AD-20D4-4636-947B-5E37D8A1FF43}"/>
    <cellStyle name="20% - Accent1 4 2 6 2 7 2" xfId="38050" xr:uid="{F331AB15-6CC7-4F63-8CD7-91A8171AA65A}"/>
    <cellStyle name="20% - Accent1 4 2 6 2 7 2 2" xfId="38051" xr:uid="{584A9160-1FBE-4D42-8187-B1117FBA2638}"/>
    <cellStyle name="20% - Accent1 4 2 6 2 7 3" xfId="38052" xr:uid="{908806CA-554B-4843-BBFF-BDCD756EEA70}"/>
    <cellStyle name="20% - Accent1 4 2 6 2 8" xfId="38053" xr:uid="{1C0596E5-6E64-44A0-BA6B-658879B6A4A4}"/>
    <cellStyle name="20% - Accent1 4 2 6 2 8 2" xfId="38054" xr:uid="{6AF1777D-C2FA-483F-8CD3-0CC35890D641}"/>
    <cellStyle name="20% - Accent1 4 2 6 2 8 2 2" xfId="38055" xr:uid="{E8E9C6EB-67DB-471F-9259-328232BAEA0A}"/>
    <cellStyle name="20% - Accent1 4 2 6 2 8 3" xfId="38056" xr:uid="{424CA388-5A43-4FD4-8FDF-95AE12A938DD}"/>
    <cellStyle name="20% - Accent1 4 2 6 2 9" xfId="38057" xr:uid="{DE70EFB8-C330-4849-A097-91780C092AEC}"/>
    <cellStyle name="20% - Accent1 4 2 6 2 9 2" xfId="38058" xr:uid="{26D2FF35-CF3C-4C32-AE8E-113F5FF24DD8}"/>
    <cellStyle name="20% - Accent1 4 2 6 3" xfId="38059" xr:uid="{D3D4C320-B2AD-4379-8072-B51DE216D830}"/>
    <cellStyle name="20% - Accent1 4 2 6 3 10" xfId="38060" xr:uid="{51CA3A57-198D-4142-B6B9-7B64EFCCB1E2}"/>
    <cellStyle name="20% - Accent1 4 2 6 3 10 2" xfId="38061" xr:uid="{25D1243A-89CE-4530-9175-FF517EAF6627}"/>
    <cellStyle name="20% - Accent1 4 2 6 3 11" xfId="38062" xr:uid="{3622E94B-5294-4C80-ACF1-8441A6D8D92C}"/>
    <cellStyle name="20% - Accent1 4 2 6 3 2" xfId="38063" xr:uid="{838989A9-F7B3-4BC7-8329-3D2EC58C676A}"/>
    <cellStyle name="20% - Accent1 4 2 6 3 2 2" xfId="38064" xr:uid="{98D76281-85C2-4C63-93FE-2D46800A22A9}"/>
    <cellStyle name="20% - Accent1 4 2 6 3 2 2 2" xfId="38065" xr:uid="{41875D32-6267-4DE9-9899-3FADFD4DC410}"/>
    <cellStyle name="20% - Accent1 4 2 6 3 2 2 2 2" xfId="38066" xr:uid="{021F5676-4C9E-45B8-889C-9CE3DAA34057}"/>
    <cellStyle name="20% - Accent1 4 2 6 3 2 2 2 2 2" xfId="38067" xr:uid="{70720CB0-2653-4A43-A80C-6E9057B63E3D}"/>
    <cellStyle name="20% - Accent1 4 2 6 3 2 2 2 3" xfId="38068" xr:uid="{FDEC3B56-3567-47F0-BB4D-EE8CF671A826}"/>
    <cellStyle name="20% - Accent1 4 2 6 3 2 2 3" xfId="38069" xr:uid="{57B96C72-2C5E-4F52-9E3A-66B0209D02AD}"/>
    <cellStyle name="20% - Accent1 4 2 6 3 2 2 3 2" xfId="38070" xr:uid="{69AC746D-2F45-48ED-90CD-FEC736DDDB3E}"/>
    <cellStyle name="20% - Accent1 4 2 6 3 2 2 4" xfId="38071" xr:uid="{23F25A93-EB26-432D-89F8-1C5314208D71}"/>
    <cellStyle name="20% - Accent1 4 2 6 3 2 3" xfId="38072" xr:uid="{1A42EE8D-F13F-4EE4-9EBE-16BA4E6BA48E}"/>
    <cellStyle name="20% - Accent1 4 2 6 3 2 3 2" xfId="38073" xr:uid="{7FED16DC-B9F1-4031-A67A-0643BB1CBEDE}"/>
    <cellStyle name="20% - Accent1 4 2 6 3 2 3 2 2" xfId="38074" xr:uid="{2046C3CC-9F68-4357-BC03-D8EC2E873BBA}"/>
    <cellStyle name="20% - Accent1 4 2 6 3 2 3 2 2 2" xfId="38075" xr:uid="{252BAC5D-7AC6-4054-9547-28BFEFF3FFA3}"/>
    <cellStyle name="20% - Accent1 4 2 6 3 2 3 2 3" xfId="38076" xr:uid="{75902D0E-F952-40E9-B19A-CC0C63757144}"/>
    <cellStyle name="20% - Accent1 4 2 6 3 2 3 3" xfId="38077" xr:uid="{115555CA-E8D7-4113-80AE-9B54011A6BD4}"/>
    <cellStyle name="20% - Accent1 4 2 6 3 2 3 3 2" xfId="38078" xr:uid="{4E2A4BA5-E9BE-4F1E-9587-6010D8784534}"/>
    <cellStyle name="20% - Accent1 4 2 6 3 2 3 4" xfId="38079" xr:uid="{50619DF5-208F-4C2A-9B05-1ED78E47789E}"/>
    <cellStyle name="20% - Accent1 4 2 6 3 2 4" xfId="38080" xr:uid="{8A671B81-F5A4-4F2F-BE3F-E6C4D9A69D86}"/>
    <cellStyle name="20% - Accent1 4 2 6 3 2 4 2" xfId="38081" xr:uid="{2CE61863-B438-4762-8D73-EF62DCC56659}"/>
    <cellStyle name="20% - Accent1 4 2 6 3 2 4 2 2" xfId="38082" xr:uid="{9605C5F8-4571-4C5E-AD47-4866BD6D8C9D}"/>
    <cellStyle name="20% - Accent1 4 2 6 3 2 4 2 2 2" xfId="38083" xr:uid="{EF7A24A6-2444-4CA7-94A7-EEC6CA1E7083}"/>
    <cellStyle name="20% - Accent1 4 2 6 3 2 4 2 3" xfId="38084" xr:uid="{CF6EBB01-B0CB-4A08-92AD-B1AD7FDD9219}"/>
    <cellStyle name="20% - Accent1 4 2 6 3 2 4 3" xfId="38085" xr:uid="{2CE943F3-07CE-48AB-A134-60B0747270C5}"/>
    <cellStyle name="20% - Accent1 4 2 6 3 2 4 3 2" xfId="38086" xr:uid="{A1D84E69-9A4C-4B54-93C0-4727EE489047}"/>
    <cellStyle name="20% - Accent1 4 2 6 3 2 4 4" xfId="38087" xr:uid="{096AB8B1-EB2B-4D60-91CE-2247C43645D8}"/>
    <cellStyle name="20% - Accent1 4 2 6 3 2 5" xfId="38088" xr:uid="{A61FA14F-2186-44A0-B07D-4366F80E28A6}"/>
    <cellStyle name="20% - Accent1 4 2 6 3 2 5 2" xfId="38089" xr:uid="{795BEE85-E735-4615-B689-25526B4F250D}"/>
    <cellStyle name="20% - Accent1 4 2 6 3 2 5 2 2" xfId="38090" xr:uid="{57DAD17B-5E0B-4679-BF07-10CD14922FA4}"/>
    <cellStyle name="20% - Accent1 4 2 6 3 2 5 3" xfId="38091" xr:uid="{57626D46-9026-4646-8030-F5FAA58EB864}"/>
    <cellStyle name="20% - Accent1 4 2 6 3 2 6" xfId="38092" xr:uid="{E0BC3450-2B36-4BF9-830B-041CFA0A7B11}"/>
    <cellStyle name="20% - Accent1 4 2 6 3 2 6 2" xfId="38093" xr:uid="{BF52FAEE-0A16-4ADD-B538-30CDBB96018F}"/>
    <cellStyle name="20% - Accent1 4 2 6 3 2 6 2 2" xfId="38094" xr:uid="{0179E871-C495-46A7-A312-A872658B6CF0}"/>
    <cellStyle name="20% - Accent1 4 2 6 3 2 6 3" xfId="38095" xr:uid="{B152B045-2031-43F2-A2BB-ABAC8D4401A0}"/>
    <cellStyle name="20% - Accent1 4 2 6 3 2 7" xfId="38096" xr:uid="{F214C3BC-99E2-4FB2-BEC9-E71DC3327EA5}"/>
    <cellStyle name="20% - Accent1 4 2 6 3 2 7 2" xfId="38097" xr:uid="{CD5DB8BA-8009-4BD4-ADAB-5473E09C1297}"/>
    <cellStyle name="20% - Accent1 4 2 6 3 2 8" xfId="38098" xr:uid="{5AE7708D-FF4E-41D7-942A-116FB8438EF5}"/>
    <cellStyle name="20% - Accent1 4 2 6 3 2 8 2" xfId="38099" xr:uid="{568D8C96-CA17-4569-B2BD-17DBC18178EA}"/>
    <cellStyle name="20% - Accent1 4 2 6 3 2 9" xfId="38100" xr:uid="{BA0B617F-208F-4F48-9826-2D594157C1C8}"/>
    <cellStyle name="20% - Accent1 4 2 6 3 3" xfId="38101" xr:uid="{C3060822-4EC5-448F-AB8D-F0CF927E3380}"/>
    <cellStyle name="20% - Accent1 4 2 6 3 3 2" xfId="38102" xr:uid="{58C5FC6F-7E8E-4D68-A110-3A8D1DE652FD}"/>
    <cellStyle name="20% - Accent1 4 2 6 3 3 2 2" xfId="38103" xr:uid="{C9F1F8D2-46C1-4585-B4ED-DB3F14A3BF97}"/>
    <cellStyle name="20% - Accent1 4 2 6 3 3 2 2 2" xfId="38104" xr:uid="{B8A8BD31-8767-411D-8268-A4B24B79533E}"/>
    <cellStyle name="20% - Accent1 4 2 6 3 3 2 2 2 2" xfId="38105" xr:uid="{9B69C771-7694-43E5-81ED-8C19C926B1B6}"/>
    <cellStyle name="20% - Accent1 4 2 6 3 3 2 2 3" xfId="38106" xr:uid="{A148A776-3105-4167-9D2F-4B62A0B17176}"/>
    <cellStyle name="20% - Accent1 4 2 6 3 3 2 3" xfId="38107" xr:uid="{E9ADE4D3-55D5-4155-AF64-9F52903FB198}"/>
    <cellStyle name="20% - Accent1 4 2 6 3 3 2 3 2" xfId="38108" xr:uid="{6E364E2E-E497-4EB0-9A93-CE21AB2657CB}"/>
    <cellStyle name="20% - Accent1 4 2 6 3 3 2 4" xfId="38109" xr:uid="{208DA13C-3A3F-463B-9A82-686C23E415D8}"/>
    <cellStyle name="20% - Accent1 4 2 6 3 3 3" xfId="38110" xr:uid="{EEB5805C-468D-4847-AD52-63FE1FB970D9}"/>
    <cellStyle name="20% - Accent1 4 2 6 3 3 3 2" xfId="38111" xr:uid="{B270F0A1-2B98-4704-A5B4-9BA062AB3196}"/>
    <cellStyle name="20% - Accent1 4 2 6 3 3 3 2 2" xfId="38112" xr:uid="{61ED344F-F80D-47BB-B444-559388946DAA}"/>
    <cellStyle name="20% - Accent1 4 2 6 3 3 3 2 2 2" xfId="38113" xr:uid="{90266783-9289-404F-81BC-6C8EA507066D}"/>
    <cellStyle name="20% - Accent1 4 2 6 3 3 3 2 3" xfId="38114" xr:uid="{205EBBCD-4ECF-4281-88EF-3A063E40B5FD}"/>
    <cellStyle name="20% - Accent1 4 2 6 3 3 3 3" xfId="38115" xr:uid="{DB930442-9681-4860-8B25-964B26873715}"/>
    <cellStyle name="20% - Accent1 4 2 6 3 3 3 3 2" xfId="38116" xr:uid="{D4D4522C-857F-4878-8D51-EBA359931D1D}"/>
    <cellStyle name="20% - Accent1 4 2 6 3 3 3 4" xfId="38117" xr:uid="{5F103E44-83BA-490D-8D1C-BFD526E60A9A}"/>
    <cellStyle name="20% - Accent1 4 2 6 3 3 4" xfId="38118" xr:uid="{0A2F0C90-2CDA-4E15-B39C-B7816256384A}"/>
    <cellStyle name="20% - Accent1 4 2 6 3 3 4 2" xfId="38119" xr:uid="{DECCDF91-B89B-45A9-8299-F7C11ADD4D27}"/>
    <cellStyle name="20% - Accent1 4 2 6 3 3 4 2 2" xfId="38120" xr:uid="{D8EF4358-0C4C-47B7-B31B-319663EAA19F}"/>
    <cellStyle name="20% - Accent1 4 2 6 3 3 4 2 2 2" xfId="38121" xr:uid="{83C7B4C0-9376-4401-9079-7D0F2CB43FC8}"/>
    <cellStyle name="20% - Accent1 4 2 6 3 3 4 2 3" xfId="38122" xr:uid="{E41371BA-7459-45C9-950D-9D80E840F4DC}"/>
    <cellStyle name="20% - Accent1 4 2 6 3 3 4 3" xfId="38123" xr:uid="{753ABE43-1F08-4C2F-87E8-C650CC60A026}"/>
    <cellStyle name="20% - Accent1 4 2 6 3 3 4 3 2" xfId="38124" xr:uid="{93AA3766-0122-4F58-B242-FF794ED25866}"/>
    <cellStyle name="20% - Accent1 4 2 6 3 3 4 4" xfId="38125" xr:uid="{4CEFDE5F-C7F9-4ACF-9FD7-BFB1120EBD4F}"/>
    <cellStyle name="20% - Accent1 4 2 6 3 3 5" xfId="38126" xr:uid="{2DC5B567-8031-4776-8EC1-72E8D56D0B29}"/>
    <cellStyle name="20% - Accent1 4 2 6 3 3 5 2" xfId="38127" xr:uid="{58E6C4EB-A6E3-401B-A248-972E98BD4645}"/>
    <cellStyle name="20% - Accent1 4 2 6 3 3 5 2 2" xfId="38128" xr:uid="{17D55E7A-98A6-48E1-BB15-C111A8CF65B1}"/>
    <cellStyle name="20% - Accent1 4 2 6 3 3 5 3" xfId="38129" xr:uid="{9B9DD28F-C53E-4F3C-8BBC-999423DD92F3}"/>
    <cellStyle name="20% - Accent1 4 2 6 3 3 6" xfId="38130" xr:uid="{F6237777-466C-4FA6-984C-3C4DA7A5D974}"/>
    <cellStyle name="20% - Accent1 4 2 6 3 3 6 2" xfId="38131" xr:uid="{94CEB572-FB0B-42C7-8F2E-D2A2E21FD776}"/>
    <cellStyle name="20% - Accent1 4 2 6 3 3 6 2 2" xfId="38132" xr:uid="{157D844D-FE7E-4F89-A56B-CBAA885D302C}"/>
    <cellStyle name="20% - Accent1 4 2 6 3 3 6 3" xfId="38133" xr:uid="{9F6B2BEB-2FB9-47D3-877D-44B66848208F}"/>
    <cellStyle name="20% - Accent1 4 2 6 3 3 7" xfId="38134" xr:uid="{96C81316-16F0-45DD-8C46-73B8179103E2}"/>
    <cellStyle name="20% - Accent1 4 2 6 3 3 7 2" xfId="38135" xr:uid="{FDC1D679-37B9-4458-9444-1A0623A465C4}"/>
    <cellStyle name="20% - Accent1 4 2 6 3 3 8" xfId="38136" xr:uid="{98F2EDB9-6A46-4996-8EB7-5E45474C867A}"/>
    <cellStyle name="20% - Accent1 4 2 6 3 3 8 2" xfId="38137" xr:uid="{A9A47AEA-12E4-46A4-9895-D3F937B25158}"/>
    <cellStyle name="20% - Accent1 4 2 6 3 3 9" xfId="38138" xr:uid="{D348847F-3615-4B49-BBB0-74417976E715}"/>
    <cellStyle name="20% - Accent1 4 2 6 3 4" xfId="38139" xr:uid="{BD348143-F66E-4B3A-88FC-42D72D0A92AA}"/>
    <cellStyle name="20% - Accent1 4 2 6 3 4 2" xfId="38140" xr:uid="{3ABE8612-1E65-4800-A7B3-7DC11C16CF03}"/>
    <cellStyle name="20% - Accent1 4 2 6 3 4 2 2" xfId="38141" xr:uid="{F35A964B-45A8-4E1E-89D8-FC9C5CCFBB5D}"/>
    <cellStyle name="20% - Accent1 4 2 6 3 4 2 2 2" xfId="38142" xr:uid="{B95CB9E8-1918-4C87-86F6-65A848814A42}"/>
    <cellStyle name="20% - Accent1 4 2 6 3 4 2 3" xfId="38143" xr:uid="{10C91C31-BECF-4E04-B2C9-CA6BDA3CE17A}"/>
    <cellStyle name="20% - Accent1 4 2 6 3 4 3" xfId="38144" xr:uid="{BD61E3C1-B091-4DA0-804F-960421BCB02A}"/>
    <cellStyle name="20% - Accent1 4 2 6 3 4 3 2" xfId="38145" xr:uid="{598D155D-D410-4685-B97A-25C3593491D9}"/>
    <cellStyle name="20% - Accent1 4 2 6 3 4 4" xfId="38146" xr:uid="{D50C7082-2A88-40C8-84FC-319C2C72DC21}"/>
    <cellStyle name="20% - Accent1 4 2 6 3 5" xfId="38147" xr:uid="{E5B3F533-2858-4C08-A4A5-41BD225546C7}"/>
    <cellStyle name="20% - Accent1 4 2 6 3 5 2" xfId="38148" xr:uid="{3D484973-0795-474B-AF01-D9FA9ACB0636}"/>
    <cellStyle name="20% - Accent1 4 2 6 3 5 2 2" xfId="38149" xr:uid="{FF842F29-C913-46B9-B29E-102451027182}"/>
    <cellStyle name="20% - Accent1 4 2 6 3 5 2 2 2" xfId="38150" xr:uid="{DE2A1084-D980-404D-83ED-A79E861F58B5}"/>
    <cellStyle name="20% - Accent1 4 2 6 3 5 2 3" xfId="38151" xr:uid="{55FFA7AD-08CA-4B2A-A8FD-AEF384112C9F}"/>
    <cellStyle name="20% - Accent1 4 2 6 3 5 3" xfId="38152" xr:uid="{C4044426-5162-4B4B-AC5A-96A0DA7806F2}"/>
    <cellStyle name="20% - Accent1 4 2 6 3 5 3 2" xfId="38153" xr:uid="{7064BA0C-A689-41A9-8AB6-D4118D9FFE03}"/>
    <cellStyle name="20% - Accent1 4 2 6 3 5 4" xfId="38154" xr:uid="{948F19E0-DB2C-40AA-A7A2-2AFFF53CD813}"/>
    <cellStyle name="20% - Accent1 4 2 6 3 6" xfId="38155" xr:uid="{00445446-ADC7-4893-9642-AB59DC8652F6}"/>
    <cellStyle name="20% - Accent1 4 2 6 3 6 2" xfId="38156" xr:uid="{6B2F661D-0D44-434A-BE80-271BCF3F6D4F}"/>
    <cellStyle name="20% - Accent1 4 2 6 3 6 2 2" xfId="38157" xr:uid="{5661A28B-45B5-4C09-AACE-A45226F5A92C}"/>
    <cellStyle name="20% - Accent1 4 2 6 3 6 2 2 2" xfId="38158" xr:uid="{B899A985-2FC0-4225-9746-E8B4817FC0D4}"/>
    <cellStyle name="20% - Accent1 4 2 6 3 6 2 3" xfId="38159" xr:uid="{D46E64CD-1F75-4FEA-80B0-1024B0C6E4EC}"/>
    <cellStyle name="20% - Accent1 4 2 6 3 6 3" xfId="38160" xr:uid="{DB00AF3D-55BE-4674-A7E6-28ABBCBCAA82}"/>
    <cellStyle name="20% - Accent1 4 2 6 3 6 3 2" xfId="38161" xr:uid="{F5AEE9A9-2D31-42F0-919D-5DFD3863F4B4}"/>
    <cellStyle name="20% - Accent1 4 2 6 3 6 4" xfId="38162" xr:uid="{0C6FDFF6-83D4-4085-94E8-FC2B1B14198E}"/>
    <cellStyle name="20% - Accent1 4 2 6 3 7" xfId="38163" xr:uid="{DD385208-7A89-4333-BCE5-5C0FB3748810}"/>
    <cellStyle name="20% - Accent1 4 2 6 3 7 2" xfId="38164" xr:uid="{61DDAF43-F562-48E6-8044-940D94B1DC0F}"/>
    <cellStyle name="20% - Accent1 4 2 6 3 7 2 2" xfId="38165" xr:uid="{82260E6E-249A-45B3-B970-43A4F88AD588}"/>
    <cellStyle name="20% - Accent1 4 2 6 3 7 3" xfId="38166" xr:uid="{2209B27B-6048-47F8-BD68-9EEA60838117}"/>
    <cellStyle name="20% - Accent1 4 2 6 3 8" xfId="38167" xr:uid="{0C9441A2-6CFE-4379-99D3-627997395E82}"/>
    <cellStyle name="20% - Accent1 4 2 6 3 8 2" xfId="38168" xr:uid="{EB5D121F-35F7-444A-8E70-A93E7A3F38B5}"/>
    <cellStyle name="20% - Accent1 4 2 6 3 8 2 2" xfId="38169" xr:uid="{5EAEE1E0-3603-4981-A25A-203FBECF03E6}"/>
    <cellStyle name="20% - Accent1 4 2 6 3 8 3" xfId="38170" xr:uid="{A1A98C93-832D-464E-892F-9A05BE5FE7BF}"/>
    <cellStyle name="20% - Accent1 4 2 6 3 9" xfId="38171" xr:uid="{B07D6195-1880-4C24-AAF2-570D68F7BEF0}"/>
    <cellStyle name="20% - Accent1 4 2 6 3 9 2" xfId="38172" xr:uid="{A463A4FC-E42C-4C5B-BFFE-AF4423DC346A}"/>
    <cellStyle name="20% - Accent1 4 2 6 4" xfId="38173" xr:uid="{5DE79745-F2B6-40C2-A273-29E1B1D6500B}"/>
    <cellStyle name="20% - Accent1 4 2 6 4 10" xfId="38174" xr:uid="{E475A3F4-DFC7-440C-958E-88FB322EF315}"/>
    <cellStyle name="20% - Accent1 4 2 6 4 10 2" xfId="38175" xr:uid="{C8511028-9595-472F-969D-BE8334B143F5}"/>
    <cellStyle name="20% - Accent1 4 2 6 4 11" xfId="38176" xr:uid="{00D59BFC-7233-4668-9B6F-5347E31C5326}"/>
    <cellStyle name="20% - Accent1 4 2 6 4 2" xfId="38177" xr:uid="{6B666B19-67B4-4284-A5BB-1417ECE372E0}"/>
    <cellStyle name="20% - Accent1 4 2 6 4 2 2" xfId="38178" xr:uid="{525C2DC0-E9C7-439B-9206-F0D85CE488BF}"/>
    <cellStyle name="20% - Accent1 4 2 6 4 2 2 2" xfId="38179" xr:uid="{6A0F9274-6686-4052-A81C-C1590C505350}"/>
    <cellStyle name="20% - Accent1 4 2 6 4 2 2 2 2" xfId="38180" xr:uid="{952BE9EE-79D5-4EA3-9BC1-2E2C82B70204}"/>
    <cellStyle name="20% - Accent1 4 2 6 4 2 2 2 2 2" xfId="38181" xr:uid="{4DEEF577-1AA4-452C-97A0-3E61ABD7A3DB}"/>
    <cellStyle name="20% - Accent1 4 2 6 4 2 2 2 3" xfId="38182" xr:uid="{42ADCCAC-A21C-44FB-9ED9-F9DBAE8290A7}"/>
    <cellStyle name="20% - Accent1 4 2 6 4 2 2 3" xfId="38183" xr:uid="{4EDCEC7C-B795-4014-8EBE-4D5794B14FA6}"/>
    <cellStyle name="20% - Accent1 4 2 6 4 2 2 3 2" xfId="38184" xr:uid="{D7DFF2FB-342A-421E-A0C5-0C17996A1EDB}"/>
    <cellStyle name="20% - Accent1 4 2 6 4 2 2 4" xfId="38185" xr:uid="{F71CF9A3-628B-421A-8129-04289DFEA9D0}"/>
    <cellStyle name="20% - Accent1 4 2 6 4 2 3" xfId="38186" xr:uid="{5541584C-CB02-4678-AA8B-D9BA46EABDB3}"/>
    <cellStyle name="20% - Accent1 4 2 6 4 2 3 2" xfId="38187" xr:uid="{C74498C8-23F6-4EC8-8D6D-498AC6641C32}"/>
    <cellStyle name="20% - Accent1 4 2 6 4 2 3 2 2" xfId="38188" xr:uid="{1FEFC62A-EFE2-4892-BBAE-22D48033A0CA}"/>
    <cellStyle name="20% - Accent1 4 2 6 4 2 3 2 2 2" xfId="38189" xr:uid="{70EC15A9-C442-4172-80EF-3E7E7E2AA055}"/>
    <cellStyle name="20% - Accent1 4 2 6 4 2 3 2 3" xfId="38190" xr:uid="{F803A055-EBB4-495A-9CB7-2907FC6CD9C7}"/>
    <cellStyle name="20% - Accent1 4 2 6 4 2 3 3" xfId="38191" xr:uid="{1E63641F-987A-4D80-913F-FEF56C799D7A}"/>
    <cellStyle name="20% - Accent1 4 2 6 4 2 3 3 2" xfId="38192" xr:uid="{811ECA4D-3AD8-41AF-B5B2-ED1B8434C6BB}"/>
    <cellStyle name="20% - Accent1 4 2 6 4 2 3 4" xfId="38193" xr:uid="{31F25D53-9391-42D5-8B1A-3ED2697A1E17}"/>
    <cellStyle name="20% - Accent1 4 2 6 4 2 4" xfId="38194" xr:uid="{47406ABD-9AB5-4B87-91D5-F9167C938EBE}"/>
    <cellStyle name="20% - Accent1 4 2 6 4 2 4 2" xfId="38195" xr:uid="{D65B7464-AAFB-4A04-9F81-68BB331C6293}"/>
    <cellStyle name="20% - Accent1 4 2 6 4 2 4 2 2" xfId="38196" xr:uid="{9DC9D8BB-E73C-4F95-8B78-7A73005B6607}"/>
    <cellStyle name="20% - Accent1 4 2 6 4 2 4 2 2 2" xfId="38197" xr:uid="{F6F2A998-0A1C-4CFB-965C-C169110F0A62}"/>
    <cellStyle name="20% - Accent1 4 2 6 4 2 4 2 3" xfId="38198" xr:uid="{17F164F7-D566-4612-B1B2-70C15BD2A68C}"/>
    <cellStyle name="20% - Accent1 4 2 6 4 2 4 3" xfId="38199" xr:uid="{90B297EA-5029-40E1-BAFC-1C16A4ED8B0B}"/>
    <cellStyle name="20% - Accent1 4 2 6 4 2 4 3 2" xfId="38200" xr:uid="{C98C6D07-C071-43A3-B7B7-75314155655F}"/>
    <cellStyle name="20% - Accent1 4 2 6 4 2 4 4" xfId="38201" xr:uid="{FD288EEF-07AD-4332-826A-EC60892443F5}"/>
    <cellStyle name="20% - Accent1 4 2 6 4 2 5" xfId="38202" xr:uid="{D77F966C-330B-41AA-9581-60E9CDA4912A}"/>
    <cellStyle name="20% - Accent1 4 2 6 4 2 5 2" xfId="38203" xr:uid="{FD7FB0C1-0612-4993-BEC2-FD07B0D8F1EB}"/>
    <cellStyle name="20% - Accent1 4 2 6 4 2 5 2 2" xfId="38204" xr:uid="{B8DE2827-7D8E-4EAF-88C4-8C18723C8506}"/>
    <cellStyle name="20% - Accent1 4 2 6 4 2 5 3" xfId="38205" xr:uid="{E172F0EF-7DB2-42D7-887D-4782098BB577}"/>
    <cellStyle name="20% - Accent1 4 2 6 4 2 6" xfId="38206" xr:uid="{E5D61278-55C8-4665-BA97-C3FE1AD593EE}"/>
    <cellStyle name="20% - Accent1 4 2 6 4 2 6 2" xfId="38207" xr:uid="{A016D47F-4177-46D6-93E7-4DCB258C5FD4}"/>
    <cellStyle name="20% - Accent1 4 2 6 4 2 6 2 2" xfId="38208" xr:uid="{6C734FFA-627F-4A83-A242-69D70817ECF9}"/>
    <cellStyle name="20% - Accent1 4 2 6 4 2 6 3" xfId="38209" xr:uid="{04816E5F-2324-4297-BF4C-846470DB35BA}"/>
    <cellStyle name="20% - Accent1 4 2 6 4 2 7" xfId="38210" xr:uid="{3068DAF0-7609-4370-9817-3266A45C0F50}"/>
    <cellStyle name="20% - Accent1 4 2 6 4 2 7 2" xfId="38211" xr:uid="{2E173085-40D0-4B7F-B674-8A218F5CD6E7}"/>
    <cellStyle name="20% - Accent1 4 2 6 4 2 8" xfId="38212" xr:uid="{D79B4067-E192-4773-8783-6892522F37C2}"/>
    <cellStyle name="20% - Accent1 4 2 6 4 2 8 2" xfId="38213" xr:uid="{4ED8208B-163D-4FDF-9656-3B0787533DB8}"/>
    <cellStyle name="20% - Accent1 4 2 6 4 2 9" xfId="38214" xr:uid="{33C4FA3D-7539-4524-B8F9-FFBC648004C9}"/>
    <cellStyle name="20% - Accent1 4 2 6 4 3" xfId="38215" xr:uid="{C7EBC527-75E5-49A5-9900-C1FBD08B948F}"/>
    <cellStyle name="20% - Accent1 4 2 6 4 3 2" xfId="38216" xr:uid="{0A3F65B9-D6AC-4605-B483-DB2354E1EEDB}"/>
    <cellStyle name="20% - Accent1 4 2 6 4 3 2 2" xfId="38217" xr:uid="{D4857A3C-FE61-4E9D-8EE6-2DE627270F7F}"/>
    <cellStyle name="20% - Accent1 4 2 6 4 3 2 2 2" xfId="38218" xr:uid="{FE4DE36A-2F85-496C-B94B-F6DDA3A35DFB}"/>
    <cellStyle name="20% - Accent1 4 2 6 4 3 2 2 2 2" xfId="38219" xr:uid="{40BA02D6-F8DA-47A2-BFD1-E8804C615F29}"/>
    <cellStyle name="20% - Accent1 4 2 6 4 3 2 2 3" xfId="38220" xr:uid="{F6700163-A323-4392-9447-68A8D30156E2}"/>
    <cellStyle name="20% - Accent1 4 2 6 4 3 2 3" xfId="38221" xr:uid="{C13EFF94-DA43-4F00-9490-EFF6482654D6}"/>
    <cellStyle name="20% - Accent1 4 2 6 4 3 2 3 2" xfId="38222" xr:uid="{279E83D0-BA6C-4293-B6E2-4D0067BF4373}"/>
    <cellStyle name="20% - Accent1 4 2 6 4 3 2 4" xfId="38223" xr:uid="{6ED69AFF-1EA6-472A-96EE-E5175FEFDE21}"/>
    <cellStyle name="20% - Accent1 4 2 6 4 3 3" xfId="38224" xr:uid="{CF9CD676-BD70-4818-9CC2-94D6B07C92C4}"/>
    <cellStyle name="20% - Accent1 4 2 6 4 3 3 2" xfId="38225" xr:uid="{F6A6877F-D066-4B91-AB77-320A6B7393EE}"/>
    <cellStyle name="20% - Accent1 4 2 6 4 3 3 2 2" xfId="38226" xr:uid="{36DBA6EA-7B26-4AB7-B73A-DFA1ADA20161}"/>
    <cellStyle name="20% - Accent1 4 2 6 4 3 3 2 2 2" xfId="38227" xr:uid="{3A7D9DD7-713D-4BFE-B649-3DEB430D2816}"/>
    <cellStyle name="20% - Accent1 4 2 6 4 3 3 2 3" xfId="38228" xr:uid="{8F041008-DD2B-4304-A47B-C7CB22965E06}"/>
    <cellStyle name="20% - Accent1 4 2 6 4 3 3 3" xfId="38229" xr:uid="{DA1797BF-A2F2-4489-A4A9-1236E4E0A539}"/>
    <cellStyle name="20% - Accent1 4 2 6 4 3 3 3 2" xfId="38230" xr:uid="{FAA79F47-5727-4B5C-B4F6-7BDE69783628}"/>
    <cellStyle name="20% - Accent1 4 2 6 4 3 3 4" xfId="38231" xr:uid="{73748EF0-46DD-48AF-948B-83A797658599}"/>
    <cellStyle name="20% - Accent1 4 2 6 4 3 4" xfId="38232" xr:uid="{3B4034A2-B374-448D-BF47-4BBEA91F1A32}"/>
    <cellStyle name="20% - Accent1 4 2 6 4 3 4 2" xfId="38233" xr:uid="{A07928B9-0EA3-4C61-9460-A7596F74BACF}"/>
    <cellStyle name="20% - Accent1 4 2 6 4 3 4 2 2" xfId="38234" xr:uid="{90009EDB-D679-4F40-B797-36D614A9A720}"/>
    <cellStyle name="20% - Accent1 4 2 6 4 3 4 2 2 2" xfId="38235" xr:uid="{618255B7-5AF0-4809-A102-A7B5A840AD00}"/>
    <cellStyle name="20% - Accent1 4 2 6 4 3 4 2 3" xfId="38236" xr:uid="{19E1735F-D302-4283-8AA1-02FF8DDC7AAE}"/>
    <cellStyle name="20% - Accent1 4 2 6 4 3 4 3" xfId="38237" xr:uid="{5989A3CB-D872-4ABB-88BC-13E5134A765B}"/>
    <cellStyle name="20% - Accent1 4 2 6 4 3 4 3 2" xfId="38238" xr:uid="{F8BFFC18-6327-40A2-B7A6-B5F6EE151F5E}"/>
    <cellStyle name="20% - Accent1 4 2 6 4 3 4 4" xfId="38239" xr:uid="{F8FD80CE-5CFD-44BE-B285-2C05F0B00789}"/>
    <cellStyle name="20% - Accent1 4 2 6 4 3 5" xfId="38240" xr:uid="{3C53E607-DB02-4811-832A-D42DAA5E2416}"/>
    <cellStyle name="20% - Accent1 4 2 6 4 3 5 2" xfId="38241" xr:uid="{840D49F8-532D-4DC1-A38B-27D1840CC034}"/>
    <cellStyle name="20% - Accent1 4 2 6 4 3 5 2 2" xfId="38242" xr:uid="{426CBDEB-B224-4C5E-9800-C65DD88083CD}"/>
    <cellStyle name="20% - Accent1 4 2 6 4 3 5 3" xfId="38243" xr:uid="{791F3C50-21DF-40E4-8DB9-E0EC76061F56}"/>
    <cellStyle name="20% - Accent1 4 2 6 4 3 6" xfId="38244" xr:uid="{18996833-B140-423C-9704-29B56E2754CA}"/>
    <cellStyle name="20% - Accent1 4 2 6 4 3 6 2" xfId="38245" xr:uid="{4A5E23A4-559E-4D33-AD94-6EA7C0E59B49}"/>
    <cellStyle name="20% - Accent1 4 2 6 4 3 6 2 2" xfId="38246" xr:uid="{D2828112-C4BF-48CE-80E6-B80B617C919A}"/>
    <cellStyle name="20% - Accent1 4 2 6 4 3 6 3" xfId="38247" xr:uid="{4DC008D9-D14A-400B-98E7-8231858014BF}"/>
    <cellStyle name="20% - Accent1 4 2 6 4 3 7" xfId="38248" xr:uid="{15BCE898-8F87-4BF7-9B2A-71041D636AA3}"/>
    <cellStyle name="20% - Accent1 4 2 6 4 3 7 2" xfId="38249" xr:uid="{621E0B85-456C-488F-8225-AF7F7C46EA19}"/>
    <cellStyle name="20% - Accent1 4 2 6 4 3 8" xfId="38250" xr:uid="{1E3B2CA5-24F1-4443-B956-85C8EDB16D74}"/>
    <cellStyle name="20% - Accent1 4 2 6 4 3 8 2" xfId="38251" xr:uid="{721B17E8-C0DF-42D6-B28C-1DF658C08083}"/>
    <cellStyle name="20% - Accent1 4 2 6 4 3 9" xfId="38252" xr:uid="{FED0CE04-4F81-427C-A229-9C0126F83EB7}"/>
    <cellStyle name="20% - Accent1 4 2 6 4 4" xfId="38253" xr:uid="{7A76FB54-16D8-4920-A2D6-C0B0FA8E490E}"/>
    <cellStyle name="20% - Accent1 4 2 6 4 4 2" xfId="38254" xr:uid="{30D0ADB4-F624-4E68-9664-B7BB55DD670B}"/>
    <cellStyle name="20% - Accent1 4 2 6 4 4 2 2" xfId="38255" xr:uid="{C4211CD8-3BC9-47F2-AD15-4F560DD58E07}"/>
    <cellStyle name="20% - Accent1 4 2 6 4 4 2 2 2" xfId="38256" xr:uid="{9F0A5283-A4B4-4504-8082-AEF65C0E06AD}"/>
    <cellStyle name="20% - Accent1 4 2 6 4 4 2 3" xfId="38257" xr:uid="{422DD653-2D2E-4320-8681-E0F10274A71A}"/>
    <cellStyle name="20% - Accent1 4 2 6 4 4 3" xfId="38258" xr:uid="{D218678B-F985-44D4-A753-FA1C3D7F1FD5}"/>
    <cellStyle name="20% - Accent1 4 2 6 4 4 3 2" xfId="38259" xr:uid="{82526CCA-B90D-4E44-AE98-7351F9ED7DAF}"/>
    <cellStyle name="20% - Accent1 4 2 6 4 4 4" xfId="38260" xr:uid="{FC4EA60B-3935-4E95-8A4D-573B0366725A}"/>
    <cellStyle name="20% - Accent1 4 2 6 4 5" xfId="38261" xr:uid="{54D3B635-C461-402C-9959-3C0D05298273}"/>
    <cellStyle name="20% - Accent1 4 2 6 4 5 2" xfId="38262" xr:uid="{1CBDC644-4A18-4890-BDD2-DEAC37D4E0DB}"/>
    <cellStyle name="20% - Accent1 4 2 6 4 5 2 2" xfId="38263" xr:uid="{B487CAED-B569-4058-95BB-F816EB2C7533}"/>
    <cellStyle name="20% - Accent1 4 2 6 4 5 2 2 2" xfId="38264" xr:uid="{1C379AB9-6720-4682-9FFB-9144059C0404}"/>
    <cellStyle name="20% - Accent1 4 2 6 4 5 2 3" xfId="38265" xr:uid="{A5D2ACD7-1FE2-440D-B4BD-0368E2C01970}"/>
    <cellStyle name="20% - Accent1 4 2 6 4 5 3" xfId="38266" xr:uid="{FF0908D3-0D41-47B7-BE72-162713914962}"/>
    <cellStyle name="20% - Accent1 4 2 6 4 5 3 2" xfId="38267" xr:uid="{7C07B393-439D-4EF3-A2E0-AA3BB19F3DB2}"/>
    <cellStyle name="20% - Accent1 4 2 6 4 5 4" xfId="38268" xr:uid="{1C7F1B73-2A63-4709-A911-B5B20544A69D}"/>
    <cellStyle name="20% - Accent1 4 2 6 4 6" xfId="38269" xr:uid="{3F14E3EF-BB88-49DC-94DB-D6F4A2922E2C}"/>
    <cellStyle name="20% - Accent1 4 2 6 4 6 2" xfId="38270" xr:uid="{02BD5E0E-B838-4A73-9F5A-F5301D63687E}"/>
    <cellStyle name="20% - Accent1 4 2 6 4 6 2 2" xfId="38271" xr:uid="{17E59417-233E-4AC9-B34C-1B5E204620BC}"/>
    <cellStyle name="20% - Accent1 4 2 6 4 6 2 2 2" xfId="38272" xr:uid="{DCB9CEF3-FB39-44F2-AFB1-3142642C8DB6}"/>
    <cellStyle name="20% - Accent1 4 2 6 4 6 2 3" xfId="38273" xr:uid="{F0A46490-E91B-4B89-B478-2632FD6B9227}"/>
    <cellStyle name="20% - Accent1 4 2 6 4 6 3" xfId="38274" xr:uid="{CA081EA8-7778-4F91-BEC0-4169C14A8AD2}"/>
    <cellStyle name="20% - Accent1 4 2 6 4 6 3 2" xfId="38275" xr:uid="{7BC633ED-BB33-49CC-8A3F-0FBECCB06AEC}"/>
    <cellStyle name="20% - Accent1 4 2 6 4 6 4" xfId="38276" xr:uid="{10A222D2-AC8D-46D0-B552-1ECF9428B656}"/>
    <cellStyle name="20% - Accent1 4 2 6 4 7" xfId="38277" xr:uid="{872A9BDD-DCC8-4F24-B3C3-D7C95E43994D}"/>
    <cellStyle name="20% - Accent1 4 2 6 4 7 2" xfId="38278" xr:uid="{6939AFF3-8272-424B-9F15-60EBC37D5798}"/>
    <cellStyle name="20% - Accent1 4 2 6 4 7 2 2" xfId="38279" xr:uid="{A30FABDC-A40E-480B-9313-7DF3FA6AEAA7}"/>
    <cellStyle name="20% - Accent1 4 2 6 4 7 3" xfId="38280" xr:uid="{A1809501-20B1-4606-8D91-F5E2638CA007}"/>
    <cellStyle name="20% - Accent1 4 2 6 4 8" xfId="38281" xr:uid="{A3C1D19C-9A9E-47ED-9E3D-CEFCF0DD3E39}"/>
    <cellStyle name="20% - Accent1 4 2 6 4 8 2" xfId="38282" xr:uid="{C03F063A-92DF-49D9-933B-4A212D25F0FF}"/>
    <cellStyle name="20% - Accent1 4 2 6 4 8 2 2" xfId="38283" xr:uid="{6B6EBD8F-2A57-4D1B-8045-B4983D55FFF2}"/>
    <cellStyle name="20% - Accent1 4 2 6 4 8 3" xfId="38284" xr:uid="{2453F0B6-6503-4AE7-AB59-C7AA3F63D787}"/>
    <cellStyle name="20% - Accent1 4 2 6 4 9" xfId="38285" xr:uid="{388962A9-65C4-4DFC-A491-5D34CDBB4620}"/>
    <cellStyle name="20% - Accent1 4 2 6 4 9 2" xfId="38286" xr:uid="{5AFB4A27-1C47-48D2-86DF-EB7066B25A8E}"/>
    <cellStyle name="20% - Accent1 4 2 6 5" xfId="38287" xr:uid="{C65173DB-4380-4C8E-A01B-E0AF7339A1BF}"/>
    <cellStyle name="20% - Accent1 4 2 6 5 2" xfId="38288" xr:uid="{2190F032-C734-4EF1-A15F-E6DC9D2C51B5}"/>
    <cellStyle name="20% - Accent1 4 2 6 5 2 2" xfId="38289" xr:uid="{6CB07289-1629-4660-A22A-6162AABF3F17}"/>
    <cellStyle name="20% - Accent1 4 2 6 5 2 2 2" xfId="38290" xr:uid="{1B9F749F-C1A4-47B0-87A6-7F9EC744B5D0}"/>
    <cellStyle name="20% - Accent1 4 2 6 5 2 2 2 2" xfId="38291" xr:uid="{9217DCE2-4907-440F-8462-D87BB9975C5E}"/>
    <cellStyle name="20% - Accent1 4 2 6 5 2 2 3" xfId="38292" xr:uid="{AF806CF9-7A55-4890-B296-E97B8E759945}"/>
    <cellStyle name="20% - Accent1 4 2 6 5 2 3" xfId="38293" xr:uid="{FC96C300-F6D1-4501-830D-A6698835EEDF}"/>
    <cellStyle name="20% - Accent1 4 2 6 5 2 3 2" xfId="38294" xr:uid="{5786883F-A23C-49AB-AB8D-C60CD7C32E80}"/>
    <cellStyle name="20% - Accent1 4 2 6 5 2 4" xfId="38295" xr:uid="{5443539F-B188-49D0-847F-905990C8188E}"/>
    <cellStyle name="20% - Accent1 4 2 6 5 3" xfId="38296" xr:uid="{BCA97211-E67C-4A56-B642-E06C208DCC1F}"/>
    <cellStyle name="20% - Accent1 4 2 6 5 3 2" xfId="38297" xr:uid="{7BE14DF6-E55D-48E0-9EB2-7DCAA99B0AB5}"/>
    <cellStyle name="20% - Accent1 4 2 6 5 3 2 2" xfId="38298" xr:uid="{385CE643-1840-4C82-A9C2-71126064748C}"/>
    <cellStyle name="20% - Accent1 4 2 6 5 3 2 2 2" xfId="38299" xr:uid="{964AA948-B5BA-453F-AFCE-43B90BC0EB5C}"/>
    <cellStyle name="20% - Accent1 4 2 6 5 3 2 3" xfId="38300" xr:uid="{27D28A70-9A00-4974-A83C-30F63B5CE9FA}"/>
    <cellStyle name="20% - Accent1 4 2 6 5 3 3" xfId="38301" xr:uid="{1DE4F9DC-A664-40BB-A8F5-7DAB81C6666A}"/>
    <cellStyle name="20% - Accent1 4 2 6 5 3 3 2" xfId="38302" xr:uid="{86AB0C65-54FF-47C9-B31D-111166369600}"/>
    <cellStyle name="20% - Accent1 4 2 6 5 3 4" xfId="38303" xr:uid="{30C13E0F-B3A8-4141-BCD2-87B8594707F8}"/>
    <cellStyle name="20% - Accent1 4 2 6 5 4" xfId="38304" xr:uid="{D2C5EDF2-C618-444E-AE12-8BE94E7D9CEE}"/>
    <cellStyle name="20% - Accent1 4 2 6 5 4 2" xfId="38305" xr:uid="{28819EAC-0B42-4050-8E48-3531A66AB2F5}"/>
    <cellStyle name="20% - Accent1 4 2 6 5 4 2 2" xfId="38306" xr:uid="{CF6F6B0E-02DD-465B-9470-411AB7357629}"/>
    <cellStyle name="20% - Accent1 4 2 6 5 4 2 2 2" xfId="38307" xr:uid="{45167CDC-7031-4DA5-B8C5-F59E858ED32A}"/>
    <cellStyle name="20% - Accent1 4 2 6 5 4 2 3" xfId="38308" xr:uid="{DDCA0A08-B8EB-46FA-96C7-2183ED7B2070}"/>
    <cellStyle name="20% - Accent1 4 2 6 5 4 3" xfId="38309" xr:uid="{A8263C3C-021C-41DA-A128-4508EC3A0E90}"/>
    <cellStyle name="20% - Accent1 4 2 6 5 4 3 2" xfId="38310" xr:uid="{AAEB73EC-2F4E-4B99-8367-015284B002EB}"/>
    <cellStyle name="20% - Accent1 4 2 6 5 4 4" xfId="38311" xr:uid="{AF12E4AF-62F0-4092-B756-7135475F8CFF}"/>
    <cellStyle name="20% - Accent1 4 2 6 5 5" xfId="38312" xr:uid="{1EEFC6E6-4758-4976-A8C5-715F103ED7E8}"/>
    <cellStyle name="20% - Accent1 4 2 6 5 5 2" xfId="38313" xr:uid="{06C6BD34-1ACB-4074-8B41-5B842A2FEC36}"/>
    <cellStyle name="20% - Accent1 4 2 6 5 5 2 2" xfId="38314" xr:uid="{51BDEF5F-B262-4AE7-948C-A09D47222E0F}"/>
    <cellStyle name="20% - Accent1 4 2 6 5 5 3" xfId="38315" xr:uid="{F77677A2-9F0A-4DFA-A800-958C34E543A5}"/>
    <cellStyle name="20% - Accent1 4 2 6 5 6" xfId="38316" xr:uid="{C1D2E301-F961-47D5-9DB2-2C36048AFF8B}"/>
    <cellStyle name="20% - Accent1 4 2 6 5 6 2" xfId="38317" xr:uid="{9DCB346A-BDB9-4320-AB14-E09F12CB60DE}"/>
    <cellStyle name="20% - Accent1 4 2 6 5 6 2 2" xfId="38318" xr:uid="{9EC8569A-4832-4728-A21C-8C6AF9EF006C}"/>
    <cellStyle name="20% - Accent1 4 2 6 5 6 3" xfId="38319" xr:uid="{7F63A77E-2D4C-45F5-83AD-0BA7874E8A5C}"/>
    <cellStyle name="20% - Accent1 4 2 6 5 7" xfId="38320" xr:uid="{CE01F26E-BD7A-49ED-8F44-6BB409E9BA99}"/>
    <cellStyle name="20% - Accent1 4 2 6 5 7 2" xfId="38321" xr:uid="{89A85330-2E8C-419D-8C8F-B60DD5ADC88E}"/>
    <cellStyle name="20% - Accent1 4 2 6 5 8" xfId="38322" xr:uid="{7313E0CD-EF8F-40C3-AF96-96AD49BDAB48}"/>
    <cellStyle name="20% - Accent1 4 2 6 5 8 2" xfId="38323" xr:uid="{8D8D5748-6E43-4C93-BD48-B81E5787B44B}"/>
    <cellStyle name="20% - Accent1 4 2 6 5 9" xfId="38324" xr:uid="{7D9802C1-E18A-4DC8-AA2D-55B9092A97A0}"/>
    <cellStyle name="20% - Accent1 4 2 6 6" xfId="38325" xr:uid="{FAACD594-A554-4947-B214-F06BBDAA90C1}"/>
    <cellStyle name="20% - Accent1 4 2 6 6 2" xfId="38326" xr:uid="{7545E08F-191E-431E-B1CE-F6D7FC3002F7}"/>
    <cellStyle name="20% - Accent1 4 2 6 6 2 2" xfId="38327" xr:uid="{1F441F5F-67DA-4A30-84A1-09E2C853998B}"/>
    <cellStyle name="20% - Accent1 4 2 6 6 2 2 2" xfId="38328" xr:uid="{467174B6-54D9-42D4-90C3-B1BE46355067}"/>
    <cellStyle name="20% - Accent1 4 2 6 6 2 2 2 2" xfId="38329" xr:uid="{BCA93F8B-F56F-4EBA-90DC-C4AD8950C53B}"/>
    <cellStyle name="20% - Accent1 4 2 6 6 2 2 3" xfId="38330" xr:uid="{D210237C-1F87-4EBB-AE5A-3E2B0B5C3372}"/>
    <cellStyle name="20% - Accent1 4 2 6 6 2 3" xfId="38331" xr:uid="{E7802285-76CE-4BE7-B6BD-51425C2D4338}"/>
    <cellStyle name="20% - Accent1 4 2 6 6 2 3 2" xfId="38332" xr:uid="{F3A0CEA1-425B-4A63-923C-6B7B0B5AA07E}"/>
    <cellStyle name="20% - Accent1 4 2 6 6 2 4" xfId="38333" xr:uid="{21EEB60B-24DD-4E74-811F-71A57A64AEAB}"/>
    <cellStyle name="20% - Accent1 4 2 6 6 3" xfId="38334" xr:uid="{56D83988-51F7-4245-930B-F486883A6446}"/>
    <cellStyle name="20% - Accent1 4 2 6 6 3 2" xfId="38335" xr:uid="{4B966910-E5D8-4E6F-A5BE-D53C03DDC583}"/>
    <cellStyle name="20% - Accent1 4 2 6 6 3 2 2" xfId="38336" xr:uid="{1599FE70-3654-405D-B773-6296B619477E}"/>
    <cellStyle name="20% - Accent1 4 2 6 6 3 2 2 2" xfId="38337" xr:uid="{9FF2D7D4-1E85-4B97-A14A-6EA70CFFD648}"/>
    <cellStyle name="20% - Accent1 4 2 6 6 3 2 3" xfId="38338" xr:uid="{19349A4B-E19E-4464-94C1-F74AD8FEC0FB}"/>
    <cellStyle name="20% - Accent1 4 2 6 6 3 3" xfId="38339" xr:uid="{ECC11A05-1052-41E8-818B-9C43C494AE0E}"/>
    <cellStyle name="20% - Accent1 4 2 6 6 3 3 2" xfId="38340" xr:uid="{D0AC98E2-AC13-4E94-8C75-A3E060F6DE66}"/>
    <cellStyle name="20% - Accent1 4 2 6 6 3 4" xfId="38341" xr:uid="{A844B0EA-C3C9-409A-8F83-F28B62D39A88}"/>
    <cellStyle name="20% - Accent1 4 2 6 6 4" xfId="38342" xr:uid="{A2B25B7B-9522-41D7-A134-FDDED1F54D5C}"/>
    <cellStyle name="20% - Accent1 4 2 6 6 4 2" xfId="38343" xr:uid="{0095C8F4-0655-460E-9A95-7605287C4430}"/>
    <cellStyle name="20% - Accent1 4 2 6 6 4 2 2" xfId="38344" xr:uid="{0D23297B-CBBC-426D-81B7-CC455D330D1A}"/>
    <cellStyle name="20% - Accent1 4 2 6 6 4 2 2 2" xfId="38345" xr:uid="{BE575460-AF83-476C-BEDD-13D24868B63C}"/>
    <cellStyle name="20% - Accent1 4 2 6 6 4 2 3" xfId="38346" xr:uid="{07AA7DE7-ED68-4794-9F12-A74561917D93}"/>
    <cellStyle name="20% - Accent1 4 2 6 6 4 3" xfId="38347" xr:uid="{7A16048D-266C-446E-8E0E-28DBB27204A8}"/>
    <cellStyle name="20% - Accent1 4 2 6 6 4 3 2" xfId="38348" xr:uid="{57A02786-494E-44FF-A6C7-423B9BC1EB75}"/>
    <cellStyle name="20% - Accent1 4 2 6 6 4 4" xfId="38349" xr:uid="{75E11256-7D66-4C4F-B29B-DE3103E5E8AF}"/>
    <cellStyle name="20% - Accent1 4 2 6 6 5" xfId="38350" xr:uid="{2FACF73C-383B-4B7D-B8EE-8D5ED0519380}"/>
    <cellStyle name="20% - Accent1 4 2 6 6 5 2" xfId="38351" xr:uid="{D8E29996-DE90-4593-878E-B6971E970B20}"/>
    <cellStyle name="20% - Accent1 4 2 6 6 5 2 2" xfId="38352" xr:uid="{499A8BEF-63CD-48E6-A2EF-1E5784C86740}"/>
    <cellStyle name="20% - Accent1 4 2 6 6 5 3" xfId="38353" xr:uid="{201C21E9-D884-4F15-81CD-8B4F7FAB9829}"/>
    <cellStyle name="20% - Accent1 4 2 6 6 6" xfId="38354" xr:uid="{D4532382-30BC-4F8B-9ED0-137E4EE3A9F4}"/>
    <cellStyle name="20% - Accent1 4 2 6 6 6 2" xfId="38355" xr:uid="{00A613E3-C5A1-41F0-8473-DE20991C673C}"/>
    <cellStyle name="20% - Accent1 4 2 6 6 6 2 2" xfId="38356" xr:uid="{188F28A0-C7D1-4CA1-803A-3D381B42DC37}"/>
    <cellStyle name="20% - Accent1 4 2 6 6 6 3" xfId="38357" xr:uid="{29A6991A-AB15-4482-8B0A-135E02313599}"/>
    <cellStyle name="20% - Accent1 4 2 6 6 7" xfId="38358" xr:uid="{46402C76-1E71-43F1-A818-29D180C857BC}"/>
    <cellStyle name="20% - Accent1 4 2 6 6 7 2" xfId="38359" xr:uid="{735CF539-2F49-427D-961E-80E1DDEB7659}"/>
    <cellStyle name="20% - Accent1 4 2 6 6 8" xfId="38360" xr:uid="{2074F288-6670-4C5A-ABB8-A36C4D4A3243}"/>
    <cellStyle name="20% - Accent1 4 2 6 6 8 2" xfId="38361" xr:uid="{798C5F93-9AB5-4C0C-BFE5-00DA64BD1737}"/>
    <cellStyle name="20% - Accent1 4 2 6 6 9" xfId="38362" xr:uid="{2EFB7B1A-578D-439A-A8B3-F1C75CC88F32}"/>
    <cellStyle name="20% - Accent1 4 2 6 7" xfId="38363" xr:uid="{D8AD784C-28A4-479F-A76A-4E7BA155B90D}"/>
    <cellStyle name="20% - Accent1 4 2 6 7 2" xfId="38364" xr:uid="{028F076A-2990-4349-BD86-6ACF419A3F7A}"/>
    <cellStyle name="20% - Accent1 4 2 6 7 2 2" xfId="38365" xr:uid="{6FA11F26-733F-4198-8ADB-235DE252D805}"/>
    <cellStyle name="20% - Accent1 4 2 6 7 2 2 2" xfId="38366" xr:uid="{A1D7DC70-8AED-4BFA-A4DD-1D590C6E409B}"/>
    <cellStyle name="20% - Accent1 4 2 6 7 2 3" xfId="38367" xr:uid="{6A220B95-8966-4A94-B9DF-EFCF365D9DB7}"/>
    <cellStyle name="20% - Accent1 4 2 6 7 3" xfId="38368" xr:uid="{09351E70-C1BD-4E77-A6B8-EAB3694C165C}"/>
    <cellStyle name="20% - Accent1 4 2 6 7 3 2" xfId="38369" xr:uid="{56CE1721-69CA-4F63-88AC-7DEBA17E20B2}"/>
    <cellStyle name="20% - Accent1 4 2 6 7 4" xfId="38370" xr:uid="{297A3982-67F3-4733-B85F-F40F418B168C}"/>
    <cellStyle name="20% - Accent1 4 2 6 8" xfId="38371" xr:uid="{1C5A2D8D-7BE4-4345-9187-C1119713E362}"/>
    <cellStyle name="20% - Accent1 4 2 6 8 2" xfId="38372" xr:uid="{4B54C85B-03A7-456D-9609-08EFE7AB2855}"/>
    <cellStyle name="20% - Accent1 4 2 6 8 2 2" xfId="38373" xr:uid="{6BE7D479-353D-49FC-BA06-1E91C6B90B71}"/>
    <cellStyle name="20% - Accent1 4 2 6 8 2 2 2" xfId="38374" xr:uid="{DF68B84E-CA97-47F5-BEEB-A2C9EE986819}"/>
    <cellStyle name="20% - Accent1 4 2 6 8 2 3" xfId="38375" xr:uid="{CA964FFC-AA0D-45D9-AE15-782616CBA207}"/>
    <cellStyle name="20% - Accent1 4 2 6 8 3" xfId="38376" xr:uid="{9DD8B6B7-DF9C-4470-9F82-BBEC4A84D889}"/>
    <cellStyle name="20% - Accent1 4 2 6 8 3 2" xfId="38377" xr:uid="{222E1EC3-C313-4671-9458-D1A5D4AA9852}"/>
    <cellStyle name="20% - Accent1 4 2 6 8 4" xfId="38378" xr:uid="{1EA47071-5663-4B07-9481-2013E313A2C4}"/>
    <cellStyle name="20% - Accent1 4 2 6 9" xfId="38379" xr:uid="{2857A035-4F42-4EE9-9930-DC2B8E5FCDBA}"/>
    <cellStyle name="20% - Accent1 4 2 6 9 2" xfId="38380" xr:uid="{3C39B1D9-C0CC-420F-9E70-7196DF927049}"/>
    <cellStyle name="20% - Accent1 4 2 6 9 2 2" xfId="38381" xr:uid="{8280B3B7-02C6-41D9-A1AF-864D3696BFCE}"/>
    <cellStyle name="20% - Accent1 4 2 6 9 2 2 2" xfId="38382" xr:uid="{9F4DE9C9-3A0E-4AE3-9E23-7A0E60BBC0D2}"/>
    <cellStyle name="20% - Accent1 4 2 6 9 2 3" xfId="38383" xr:uid="{B65908DA-AD01-42BA-957F-3359B459014A}"/>
    <cellStyle name="20% - Accent1 4 2 6 9 3" xfId="38384" xr:uid="{4505FD9A-E6F4-4BB8-9B73-8D69A4D246C5}"/>
    <cellStyle name="20% - Accent1 4 2 6 9 3 2" xfId="38385" xr:uid="{4D0F04CA-B44B-4C19-B43D-0159BED161C5}"/>
    <cellStyle name="20% - Accent1 4 2 6 9 4" xfId="38386" xr:uid="{59F6BD83-6AB8-464D-B84F-90B8CE7ADFF5}"/>
    <cellStyle name="20% - Accent1 4 2 7" xfId="38387" xr:uid="{5BAF2F40-A0D0-4F94-A7FF-9A5BAB306D10}"/>
    <cellStyle name="20% - Accent1 4 2 7 10" xfId="38388" xr:uid="{3CB8B2FF-DE4E-4B1E-8EDB-92D205E87B60}"/>
    <cellStyle name="20% - Accent1 4 2 7 10 2" xfId="38389" xr:uid="{2BDBCF7D-7799-453C-B65B-E6F5740DC05D}"/>
    <cellStyle name="20% - Accent1 4 2 7 11" xfId="38390" xr:uid="{08FC09F8-3F12-4EEB-8518-9555DACC667A}"/>
    <cellStyle name="20% - Accent1 4 2 7 11 2" xfId="38391" xr:uid="{1E1C8509-B760-4555-9823-04F32EAA6A39}"/>
    <cellStyle name="20% - Accent1 4 2 7 12" xfId="38392" xr:uid="{DE2159B7-E0C0-4ABF-BCB2-9425875D0A0C}"/>
    <cellStyle name="20% - Accent1 4 2 7 2" xfId="38393" xr:uid="{E6682CB9-01FF-44DC-AA06-71CA4EE59D2E}"/>
    <cellStyle name="20% - Accent1 4 2 7 2 10" xfId="38394" xr:uid="{5F1323C9-0547-4266-8C73-533CE5B3F061}"/>
    <cellStyle name="20% - Accent1 4 2 7 2 10 2" xfId="38395" xr:uid="{CFF5FE4D-7B77-45D9-8739-64475F84104B}"/>
    <cellStyle name="20% - Accent1 4 2 7 2 11" xfId="38396" xr:uid="{BBBF44CC-B713-49C8-98D8-85FE87E95640}"/>
    <cellStyle name="20% - Accent1 4 2 7 2 2" xfId="38397" xr:uid="{48617991-306A-4059-B84D-933ECF6F81F7}"/>
    <cellStyle name="20% - Accent1 4 2 7 2 2 2" xfId="38398" xr:uid="{1CC42854-3D27-4433-AC16-D0AB26907D7C}"/>
    <cellStyle name="20% - Accent1 4 2 7 2 2 2 2" xfId="38399" xr:uid="{826C0D61-9FA7-4194-9162-7A2F7AAC2878}"/>
    <cellStyle name="20% - Accent1 4 2 7 2 2 2 2 2" xfId="38400" xr:uid="{7A27FBBA-3C88-47DB-A4CD-1D0E4FE8E189}"/>
    <cellStyle name="20% - Accent1 4 2 7 2 2 2 2 2 2" xfId="38401" xr:uid="{B5C762D3-FCFD-4825-AC65-D61EAE854343}"/>
    <cellStyle name="20% - Accent1 4 2 7 2 2 2 2 3" xfId="38402" xr:uid="{A707A019-7836-47BA-8C93-F126E577C178}"/>
    <cellStyle name="20% - Accent1 4 2 7 2 2 2 3" xfId="38403" xr:uid="{B9E21243-CA5C-49E6-8392-56212B2F02B8}"/>
    <cellStyle name="20% - Accent1 4 2 7 2 2 2 3 2" xfId="38404" xr:uid="{E61CB057-F569-4C32-8F2E-56B9C7388060}"/>
    <cellStyle name="20% - Accent1 4 2 7 2 2 2 4" xfId="38405" xr:uid="{9EA52017-59BB-484D-9E9B-A55BE3614AC8}"/>
    <cellStyle name="20% - Accent1 4 2 7 2 2 3" xfId="38406" xr:uid="{D8175A4A-71D6-4CCC-9F51-65C454DA2470}"/>
    <cellStyle name="20% - Accent1 4 2 7 2 2 3 2" xfId="38407" xr:uid="{5533D63F-3C76-494E-9B58-1BC86E044F9D}"/>
    <cellStyle name="20% - Accent1 4 2 7 2 2 3 2 2" xfId="38408" xr:uid="{2E28B0E5-79A2-47E6-BE12-A5FC882399B9}"/>
    <cellStyle name="20% - Accent1 4 2 7 2 2 3 2 2 2" xfId="38409" xr:uid="{E95A191F-23B4-48A6-A1A6-350B696C086E}"/>
    <cellStyle name="20% - Accent1 4 2 7 2 2 3 2 3" xfId="38410" xr:uid="{0560F115-1A66-4836-A8BA-65177D1AA5DF}"/>
    <cellStyle name="20% - Accent1 4 2 7 2 2 3 3" xfId="38411" xr:uid="{8D736AEB-E9BB-4F5A-A12A-C25E931DDE26}"/>
    <cellStyle name="20% - Accent1 4 2 7 2 2 3 3 2" xfId="38412" xr:uid="{F3EF7297-7ECD-4E12-B1AA-5FB80597DB37}"/>
    <cellStyle name="20% - Accent1 4 2 7 2 2 3 4" xfId="38413" xr:uid="{CA62EBA0-4F26-4167-B97B-0ECC0EB4CA1A}"/>
    <cellStyle name="20% - Accent1 4 2 7 2 2 4" xfId="38414" xr:uid="{A3D5A89D-E50E-46AD-A41F-10663B204C24}"/>
    <cellStyle name="20% - Accent1 4 2 7 2 2 4 2" xfId="38415" xr:uid="{34A974C3-002D-4AEF-9BDC-71738B378AF4}"/>
    <cellStyle name="20% - Accent1 4 2 7 2 2 4 2 2" xfId="38416" xr:uid="{17AC53D2-3190-4A51-8B71-22B235886F79}"/>
    <cellStyle name="20% - Accent1 4 2 7 2 2 4 2 2 2" xfId="38417" xr:uid="{500E50CB-3543-4BBA-B998-5A9EAB71BFFD}"/>
    <cellStyle name="20% - Accent1 4 2 7 2 2 4 2 3" xfId="38418" xr:uid="{7947FC91-3E39-484B-B4E0-1EB45EBFB466}"/>
    <cellStyle name="20% - Accent1 4 2 7 2 2 4 3" xfId="38419" xr:uid="{53FCD5EE-33CF-4A45-B6DB-4DF4E3BEA0C8}"/>
    <cellStyle name="20% - Accent1 4 2 7 2 2 4 3 2" xfId="38420" xr:uid="{E62F1A10-DC40-48A6-93BA-D8D449CA7023}"/>
    <cellStyle name="20% - Accent1 4 2 7 2 2 4 4" xfId="38421" xr:uid="{C4F92DE6-C997-43CA-AA58-CE9593F7D18E}"/>
    <cellStyle name="20% - Accent1 4 2 7 2 2 5" xfId="38422" xr:uid="{4FC029C5-1FED-4920-B2B6-BE81292AB5F4}"/>
    <cellStyle name="20% - Accent1 4 2 7 2 2 5 2" xfId="38423" xr:uid="{A672BDE1-0E4A-4138-B7F7-8485A93EBD79}"/>
    <cellStyle name="20% - Accent1 4 2 7 2 2 5 2 2" xfId="38424" xr:uid="{51EF7A53-4F8E-4B63-A4A3-0915BB9818FE}"/>
    <cellStyle name="20% - Accent1 4 2 7 2 2 5 3" xfId="38425" xr:uid="{61872D37-F276-4A57-A624-CB7F3C285843}"/>
    <cellStyle name="20% - Accent1 4 2 7 2 2 6" xfId="38426" xr:uid="{16D681B8-92CC-49CF-A89C-0B5FD27E8935}"/>
    <cellStyle name="20% - Accent1 4 2 7 2 2 6 2" xfId="38427" xr:uid="{42578197-C9A6-4E28-896A-914AEF353A63}"/>
    <cellStyle name="20% - Accent1 4 2 7 2 2 6 2 2" xfId="38428" xr:uid="{C6FE9719-98F5-4305-BC4C-F7054D48055E}"/>
    <cellStyle name="20% - Accent1 4 2 7 2 2 6 3" xfId="38429" xr:uid="{51601AEE-C6A6-43E6-8FB3-534EE1718867}"/>
    <cellStyle name="20% - Accent1 4 2 7 2 2 7" xfId="38430" xr:uid="{6BA9BA88-062B-422E-A5F4-04E36AC0DC10}"/>
    <cellStyle name="20% - Accent1 4 2 7 2 2 7 2" xfId="38431" xr:uid="{DFEC690C-5B67-4E6B-9E6E-89D32770399C}"/>
    <cellStyle name="20% - Accent1 4 2 7 2 2 8" xfId="38432" xr:uid="{D35A5ABC-459B-4ABB-8812-4E7FDAA98663}"/>
    <cellStyle name="20% - Accent1 4 2 7 2 2 8 2" xfId="38433" xr:uid="{1E5A4658-CF1C-4C89-8877-57020E549CC6}"/>
    <cellStyle name="20% - Accent1 4 2 7 2 2 9" xfId="38434" xr:uid="{DFDE5B49-1A14-49A3-96B6-3EA7189556B0}"/>
    <cellStyle name="20% - Accent1 4 2 7 2 3" xfId="38435" xr:uid="{5284D33A-F310-4D29-A1FB-0322A6BE5122}"/>
    <cellStyle name="20% - Accent1 4 2 7 2 3 2" xfId="38436" xr:uid="{B3829569-3259-422E-A25C-C712DAB4BA59}"/>
    <cellStyle name="20% - Accent1 4 2 7 2 3 2 2" xfId="38437" xr:uid="{A9365E23-9EA2-4BFA-A302-9C5AB3E3830B}"/>
    <cellStyle name="20% - Accent1 4 2 7 2 3 2 2 2" xfId="38438" xr:uid="{BAA9CDE8-1C4C-4F5B-9BBC-863CAB6C1A21}"/>
    <cellStyle name="20% - Accent1 4 2 7 2 3 2 2 2 2" xfId="38439" xr:uid="{8768ABE8-712A-45DA-841E-EC14DD2B500B}"/>
    <cellStyle name="20% - Accent1 4 2 7 2 3 2 2 3" xfId="38440" xr:uid="{52EF5A7C-E318-4A57-AD09-3F190F2943D1}"/>
    <cellStyle name="20% - Accent1 4 2 7 2 3 2 3" xfId="38441" xr:uid="{AA9D73C1-78A9-48AD-966F-F72CAC3AA756}"/>
    <cellStyle name="20% - Accent1 4 2 7 2 3 2 3 2" xfId="38442" xr:uid="{8E1280F0-446C-45C1-885B-EAFF4836C12C}"/>
    <cellStyle name="20% - Accent1 4 2 7 2 3 2 4" xfId="38443" xr:uid="{429D9921-757B-4212-9EB0-2D71976D9E02}"/>
    <cellStyle name="20% - Accent1 4 2 7 2 3 3" xfId="38444" xr:uid="{2FA867D8-6ED5-414D-9FE4-3A7D3B6C11B6}"/>
    <cellStyle name="20% - Accent1 4 2 7 2 3 3 2" xfId="38445" xr:uid="{90C47835-BC3D-4FD6-9CF8-9161677D79C9}"/>
    <cellStyle name="20% - Accent1 4 2 7 2 3 3 2 2" xfId="38446" xr:uid="{ABDFA238-2EA5-4AAA-9223-BCA8E053FDF0}"/>
    <cellStyle name="20% - Accent1 4 2 7 2 3 3 2 2 2" xfId="38447" xr:uid="{3A953842-173B-4C9B-B3BC-C9B875874457}"/>
    <cellStyle name="20% - Accent1 4 2 7 2 3 3 2 3" xfId="38448" xr:uid="{613465F2-EB8F-4638-8478-60E1D438FBF6}"/>
    <cellStyle name="20% - Accent1 4 2 7 2 3 3 3" xfId="38449" xr:uid="{B98774A6-07AF-44A6-9542-CFFA3E4892D4}"/>
    <cellStyle name="20% - Accent1 4 2 7 2 3 3 3 2" xfId="38450" xr:uid="{70BB29E3-1121-4B74-B403-9F50FFEDC7B1}"/>
    <cellStyle name="20% - Accent1 4 2 7 2 3 3 4" xfId="38451" xr:uid="{F6C3589F-DF4B-4A3F-A472-E48775425217}"/>
    <cellStyle name="20% - Accent1 4 2 7 2 3 4" xfId="38452" xr:uid="{5B3E1EC7-E041-41C2-986E-D896E399C634}"/>
    <cellStyle name="20% - Accent1 4 2 7 2 3 4 2" xfId="38453" xr:uid="{BFDA1E76-7FD9-4FC9-8A70-D30D1382D4D6}"/>
    <cellStyle name="20% - Accent1 4 2 7 2 3 4 2 2" xfId="38454" xr:uid="{ED51B236-BE8B-4836-BE25-F5FE308C2EB4}"/>
    <cellStyle name="20% - Accent1 4 2 7 2 3 4 2 2 2" xfId="38455" xr:uid="{64FBA3F4-9E57-44AC-B361-BDF5AD87DD58}"/>
    <cellStyle name="20% - Accent1 4 2 7 2 3 4 2 3" xfId="38456" xr:uid="{27C4179F-5491-46AC-AFA5-D935E159F4A4}"/>
    <cellStyle name="20% - Accent1 4 2 7 2 3 4 3" xfId="38457" xr:uid="{8A2015F3-1F18-48D2-AE37-7BDCE9EBD40B}"/>
    <cellStyle name="20% - Accent1 4 2 7 2 3 4 3 2" xfId="38458" xr:uid="{C3CE6050-112D-4B4B-9FD2-B4167295C36A}"/>
    <cellStyle name="20% - Accent1 4 2 7 2 3 4 4" xfId="38459" xr:uid="{A7092F62-E1CE-464E-A634-8D5FA442479F}"/>
    <cellStyle name="20% - Accent1 4 2 7 2 3 5" xfId="38460" xr:uid="{9C350BE5-3090-43C0-AE3F-790A52F59B50}"/>
    <cellStyle name="20% - Accent1 4 2 7 2 3 5 2" xfId="38461" xr:uid="{73189A31-5702-4429-977C-0E48D15FFE80}"/>
    <cellStyle name="20% - Accent1 4 2 7 2 3 5 2 2" xfId="38462" xr:uid="{81DBD985-754F-4746-9651-43FA33295AD8}"/>
    <cellStyle name="20% - Accent1 4 2 7 2 3 5 3" xfId="38463" xr:uid="{ABF7B959-97C9-4587-BDA4-742AF3CB11FC}"/>
    <cellStyle name="20% - Accent1 4 2 7 2 3 6" xfId="38464" xr:uid="{04438BDC-FDC6-46C5-AC47-44E70C7859ED}"/>
    <cellStyle name="20% - Accent1 4 2 7 2 3 6 2" xfId="38465" xr:uid="{CCA1AA5A-5706-4ADC-88BA-02A60DFC312D}"/>
    <cellStyle name="20% - Accent1 4 2 7 2 3 6 2 2" xfId="38466" xr:uid="{EF60B9C6-BBD0-428A-A8B3-75BE6316DDB4}"/>
    <cellStyle name="20% - Accent1 4 2 7 2 3 6 3" xfId="38467" xr:uid="{727A8832-A580-4D12-A184-FD907135FBC8}"/>
    <cellStyle name="20% - Accent1 4 2 7 2 3 7" xfId="38468" xr:uid="{01025394-D23E-44CA-B0F7-EEDA27B0305B}"/>
    <cellStyle name="20% - Accent1 4 2 7 2 3 7 2" xfId="38469" xr:uid="{F99AD434-5B97-4004-B455-2C3C0172799D}"/>
    <cellStyle name="20% - Accent1 4 2 7 2 3 8" xfId="38470" xr:uid="{486E9CCF-6E21-454D-A7CB-29D0CDCB5BCD}"/>
    <cellStyle name="20% - Accent1 4 2 7 2 3 8 2" xfId="38471" xr:uid="{80E20733-17C4-48EC-A513-C1F5761BBA00}"/>
    <cellStyle name="20% - Accent1 4 2 7 2 3 9" xfId="38472" xr:uid="{7253CAE4-EA11-498A-A664-12C9F6A96984}"/>
    <cellStyle name="20% - Accent1 4 2 7 2 4" xfId="38473" xr:uid="{4206B9F5-C47A-4449-A3A0-73DBE421D23B}"/>
    <cellStyle name="20% - Accent1 4 2 7 2 4 2" xfId="38474" xr:uid="{682B2C6C-7866-4D42-8D4E-1FC846EC299F}"/>
    <cellStyle name="20% - Accent1 4 2 7 2 4 2 2" xfId="38475" xr:uid="{74D0ABC7-FB5E-4D41-9B0E-95F16BB9A522}"/>
    <cellStyle name="20% - Accent1 4 2 7 2 4 2 2 2" xfId="38476" xr:uid="{6959DB1D-03CB-44EC-92F8-DC82BA751087}"/>
    <cellStyle name="20% - Accent1 4 2 7 2 4 2 3" xfId="38477" xr:uid="{8A920D2A-59C5-4236-98B5-09C6A512C222}"/>
    <cellStyle name="20% - Accent1 4 2 7 2 4 3" xfId="38478" xr:uid="{324586CB-44B1-4C4A-B53E-6F1A754BDF04}"/>
    <cellStyle name="20% - Accent1 4 2 7 2 4 3 2" xfId="38479" xr:uid="{F4D5EB66-B74C-44C7-B71C-F3949CBD8DF0}"/>
    <cellStyle name="20% - Accent1 4 2 7 2 4 4" xfId="38480" xr:uid="{8C77711A-3AAE-4F8F-89B7-28B55C80EA96}"/>
    <cellStyle name="20% - Accent1 4 2 7 2 5" xfId="38481" xr:uid="{76B1EB2A-0243-4704-BBEA-F9015981FE6B}"/>
    <cellStyle name="20% - Accent1 4 2 7 2 5 2" xfId="38482" xr:uid="{01E5CD14-8459-487B-8FB8-5ABAE8AEC89D}"/>
    <cellStyle name="20% - Accent1 4 2 7 2 5 2 2" xfId="38483" xr:uid="{2D9455E2-8626-43E6-AEF6-8E44690D9881}"/>
    <cellStyle name="20% - Accent1 4 2 7 2 5 2 2 2" xfId="38484" xr:uid="{8A3FF9B7-0CC4-45E5-8AFF-D51E00766D2D}"/>
    <cellStyle name="20% - Accent1 4 2 7 2 5 2 3" xfId="38485" xr:uid="{5C189E6E-6081-45CB-A1F5-C380D9D50ECA}"/>
    <cellStyle name="20% - Accent1 4 2 7 2 5 3" xfId="38486" xr:uid="{472C007E-AACC-4BC0-B691-A23BBBF3565C}"/>
    <cellStyle name="20% - Accent1 4 2 7 2 5 3 2" xfId="38487" xr:uid="{8B3F07C8-C9EE-4291-A2A2-09752F881118}"/>
    <cellStyle name="20% - Accent1 4 2 7 2 5 4" xfId="38488" xr:uid="{30362AE2-BD41-4EA9-BCC7-07C48226C144}"/>
    <cellStyle name="20% - Accent1 4 2 7 2 6" xfId="38489" xr:uid="{E7479967-1F0C-45A3-940E-61AB07902156}"/>
    <cellStyle name="20% - Accent1 4 2 7 2 6 2" xfId="38490" xr:uid="{1862184D-4D8A-49BC-96A1-4D2A57D3BBA2}"/>
    <cellStyle name="20% - Accent1 4 2 7 2 6 2 2" xfId="38491" xr:uid="{B62F662A-4EFC-4204-83F1-FF88E25DC1B9}"/>
    <cellStyle name="20% - Accent1 4 2 7 2 6 2 2 2" xfId="38492" xr:uid="{02551F76-ACEA-41AA-B781-F8AF838E34F1}"/>
    <cellStyle name="20% - Accent1 4 2 7 2 6 2 3" xfId="38493" xr:uid="{F84D313A-DB7D-4CCD-9775-92D4C825DC0A}"/>
    <cellStyle name="20% - Accent1 4 2 7 2 6 3" xfId="38494" xr:uid="{D62CF9F8-0162-463A-A18E-770ADDDC773D}"/>
    <cellStyle name="20% - Accent1 4 2 7 2 6 3 2" xfId="38495" xr:uid="{9F7C03AF-00FE-4587-99AE-841F4B2D7180}"/>
    <cellStyle name="20% - Accent1 4 2 7 2 6 4" xfId="38496" xr:uid="{DD7679EE-7D41-486E-8AFC-F9A95D2024A2}"/>
    <cellStyle name="20% - Accent1 4 2 7 2 7" xfId="38497" xr:uid="{5EEBB5AC-6C1F-4E19-BC0B-EC7E785BC58C}"/>
    <cellStyle name="20% - Accent1 4 2 7 2 7 2" xfId="38498" xr:uid="{43189B37-E01C-4361-B10A-83E2CADC6F02}"/>
    <cellStyle name="20% - Accent1 4 2 7 2 7 2 2" xfId="38499" xr:uid="{8D10342C-7250-4772-B255-25899E235381}"/>
    <cellStyle name="20% - Accent1 4 2 7 2 7 3" xfId="38500" xr:uid="{D0EDBC9E-BF14-4E62-8C92-208972DFAFA4}"/>
    <cellStyle name="20% - Accent1 4 2 7 2 8" xfId="38501" xr:uid="{D9D3164F-5F4F-4444-AF7E-A85781AFB10B}"/>
    <cellStyle name="20% - Accent1 4 2 7 2 8 2" xfId="38502" xr:uid="{87CE762D-80E8-4CA7-9CE6-FB76A168E4C2}"/>
    <cellStyle name="20% - Accent1 4 2 7 2 8 2 2" xfId="38503" xr:uid="{6051E9B9-3749-4D41-B1EF-505C6CE89A63}"/>
    <cellStyle name="20% - Accent1 4 2 7 2 8 3" xfId="38504" xr:uid="{3DFB2524-55F7-4C21-9CA7-793FFCDA364A}"/>
    <cellStyle name="20% - Accent1 4 2 7 2 9" xfId="38505" xr:uid="{1F19C64D-D5CE-4433-A425-CFB7D86DF56B}"/>
    <cellStyle name="20% - Accent1 4 2 7 2 9 2" xfId="38506" xr:uid="{32DA77B0-A34F-44E3-BE3E-CAA1E74BB346}"/>
    <cellStyle name="20% - Accent1 4 2 7 3" xfId="38507" xr:uid="{5B53E85B-6336-4179-B274-A34FE142F315}"/>
    <cellStyle name="20% - Accent1 4 2 7 3 2" xfId="38508" xr:uid="{5CB7055A-0B54-4F92-B8B1-9213F6504C69}"/>
    <cellStyle name="20% - Accent1 4 2 7 3 2 2" xfId="38509" xr:uid="{7DC8325D-805A-451E-85C7-24BCCF309DAC}"/>
    <cellStyle name="20% - Accent1 4 2 7 3 2 2 2" xfId="38510" xr:uid="{7DD6EDD5-F32F-426B-86CB-70049263D8C6}"/>
    <cellStyle name="20% - Accent1 4 2 7 3 2 2 2 2" xfId="38511" xr:uid="{68B6DC73-8FD9-4D40-A38B-745D2C3BE8B7}"/>
    <cellStyle name="20% - Accent1 4 2 7 3 2 2 3" xfId="38512" xr:uid="{078C7C82-DCB9-43EB-9DEB-2BEED3501300}"/>
    <cellStyle name="20% - Accent1 4 2 7 3 2 3" xfId="38513" xr:uid="{63A0E9D9-E9D4-42D6-A583-5C0972440A53}"/>
    <cellStyle name="20% - Accent1 4 2 7 3 2 3 2" xfId="38514" xr:uid="{4CF03EDB-B475-45E6-AE95-46E45AD477B9}"/>
    <cellStyle name="20% - Accent1 4 2 7 3 2 4" xfId="38515" xr:uid="{A1ACDACA-0235-4BAA-8259-E1B54E60ABF8}"/>
    <cellStyle name="20% - Accent1 4 2 7 3 3" xfId="38516" xr:uid="{585D7BF8-3EA0-411A-B404-AFCE71C4D16E}"/>
    <cellStyle name="20% - Accent1 4 2 7 3 3 2" xfId="38517" xr:uid="{BBCB45F9-83C9-413B-BB73-39AE8C190250}"/>
    <cellStyle name="20% - Accent1 4 2 7 3 3 2 2" xfId="38518" xr:uid="{9164B4EA-13F0-423E-A516-71DBE34F9699}"/>
    <cellStyle name="20% - Accent1 4 2 7 3 3 2 2 2" xfId="38519" xr:uid="{F087A1E8-180A-4D2D-BE99-EC4081F12677}"/>
    <cellStyle name="20% - Accent1 4 2 7 3 3 2 3" xfId="38520" xr:uid="{88E3D3C2-9A02-4974-8421-A1B28CD29520}"/>
    <cellStyle name="20% - Accent1 4 2 7 3 3 3" xfId="38521" xr:uid="{7A861EC6-5F48-4902-9C01-EA5B39AB561A}"/>
    <cellStyle name="20% - Accent1 4 2 7 3 3 3 2" xfId="38522" xr:uid="{A3A0854C-A057-45A2-8EA0-62345F5A3AA1}"/>
    <cellStyle name="20% - Accent1 4 2 7 3 3 4" xfId="38523" xr:uid="{1259F7D8-EC46-4EAC-A8E4-6D0D4E412B44}"/>
    <cellStyle name="20% - Accent1 4 2 7 3 4" xfId="38524" xr:uid="{69A25164-B784-4CCD-AC37-0E4C3C405F84}"/>
    <cellStyle name="20% - Accent1 4 2 7 3 4 2" xfId="38525" xr:uid="{7C20BDFC-9212-4314-AF5C-0510266904A0}"/>
    <cellStyle name="20% - Accent1 4 2 7 3 4 2 2" xfId="38526" xr:uid="{AEA438B0-B6C5-45C4-85BA-F6D7200B4578}"/>
    <cellStyle name="20% - Accent1 4 2 7 3 4 2 2 2" xfId="38527" xr:uid="{03EC9ABB-CB70-40B9-97DD-9BD3D64D2C2B}"/>
    <cellStyle name="20% - Accent1 4 2 7 3 4 2 3" xfId="38528" xr:uid="{747658C4-F9E6-44AC-BE4F-AB8BB8C14C85}"/>
    <cellStyle name="20% - Accent1 4 2 7 3 4 3" xfId="38529" xr:uid="{4D4F9F6E-A1C1-454A-AD09-D4CDB465E3DC}"/>
    <cellStyle name="20% - Accent1 4 2 7 3 4 3 2" xfId="38530" xr:uid="{668BF991-D629-4599-B412-2BAA9565B0F6}"/>
    <cellStyle name="20% - Accent1 4 2 7 3 4 4" xfId="38531" xr:uid="{597BA15F-CFAF-46AC-AD72-3E91057CAD07}"/>
    <cellStyle name="20% - Accent1 4 2 7 3 5" xfId="38532" xr:uid="{31A15B3C-66BA-4B99-AF50-06489ACA20E9}"/>
    <cellStyle name="20% - Accent1 4 2 7 3 5 2" xfId="38533" xr:uid="{8A55165A-E071-4706-B8AD-6C28B96FD218}"/>
    <cellStyle name="20% - Accent1 4 2 7 3 5 2 2" xfId="38534" xr:uid="{82A93D80-5872-4F88-A942-237A91D6019E}"/>
    <cellStyle name="20% - Accent1 4 2 7 3 5 3" xfId="38535" xr:uid="{FB39D4F4-FA1C-4D8F-B25C-CFF416BA97E3}"/>
    <cellStyle name="20% - Accent1 4 2 7 3 6" xfId="38536" xr:uid="{E5F324BC-8A4A-4859-BEAD-BE2E2130877B}"/>
    <cellStyle name="20% - Accent1 4 2 7 3 6 2" xfId="38537" xr:uid="{B4B56C32-CF03-4F7E-BF93-51485547662B}"/>
    <cellStyle name="20% - Accent1 4 2 7 3 6 2 2" xfId="38538" xr:uid="{083295DD-1179-43B2-876A-F727AE516B9A}"/>
    <cellStyle name="20% - Accent1 4 2 7 3 6 3" xfId="38539" xr:uid="{127D4D4B-41E5-4783-8706-AB76BEBE2447}"/>
    <cellStyle name="20% - Accent1 4 2 7 3 7" xfId="38540" xr:uid="{ADEFF0B8-9D48-46A0-9FBD-688D229B337E}"/>
    <cellStyle name="20% - Accent1 4 2 7 3 7 2" xfId="38541" xr:uid="{B37E0F7B-7467-47C3-AA5C-7611DAF2F16D}"/>
    <cellStyle name="20% - Accent1 4 2 7 3 8" xfId="38542" xr:uid="{76B89C06-57EE-47D6-945A-C262AF63A697}"/>
    <cellStyle name="20% - Accent1 4 2 7 3 8 2" xfId="38543" xr:uid="{7162E972-842D-4116-88DA-DE4409042BDB}"/>
    <cellStyle name="20% - Accent1 4 2 7 3 9" xfId="38544" xr:uid="{8FD64A71-BE71-442C-98B3-AB96CADD62CD}"/>
    <cellStyle name="20% - Accent1 4 2 7 4" xfId="38545" xr:uid="{26A3FB44-81B0-4FC1-A929-0F88D95A8070}"/>
    <cellStyle name="20% - Accent1 4 2 7 4 2" xfId="38546" xr:uid="{F1680203-BB29-4269-949E-F5402D533228}"/>
    <cellStyle name="20% - Accent1 4 2 7 4 2 2" xfId="38547" xr:uid="{49BE9120-555A-469B-8903-E44767D7EF83}"/>
    <cellStyle name="20% - Accent1 4 2 7 4 2 2 2" xfId="38548" xr:uid="{4C03D850-2E46-47D0-88A9-F2EE2BB81A91}"/>
    <cellStyle name="20% - Accent1 4 2 7 4 2 2 2 2" xfId="38549" xr:uid="{3821EB32-983C-4E39-92EB-5508F77C6E2B}"/>
    <cellStyle name="20% - Accent1 4 2 7 4 2 2 3" xfId="38550" xr:uid="{9931361D-E116-47E4-9B85-AD00E1BA1E8A}"/>
    <cellStyle name="20% - Accent1 4 2 7 4 2 3" xfId="38551" xr:uid="{182DF7D2-ABAD-4B88-9B20-07ADA23EA121}"/>
    <cellStyle name="20% - Accent1 4 2 7 4 2 3 2" xfId="38552" xr:uid="{7CEAE700-38D6-4E3A-AE86-95BC6F0543FD}"/>
    <cellStyle name="20% - Accent1 4 2 7 4 2 4" xfId="38553" xr:uid="{8136E542-40E3-42CC-88B9-BC5693E36A64}"/>
    <cellStyle name="20% - Accent1 4 2 7 4 3" xfId="38554" xr:uid="{6DAA413D-4B55-4700-8165-5581160B8DAB}"/>
    <cellStyle name="20% - Accent1 4 2 7 4 3 2" xfId="38555" xr:uid="{8A0E4D1D-BFB4-40A0-B1CB-6FDBED6C3509}"/>
    <cellStyle name="20% - Accent1 4 2 7 4 3 2 2" xfId="38556" xr:uid="{1484D670-1547-4DBA-BC55-620F2AF25163}"/>
    <cellStyle name="20% - Accent1 4 2 7 4 3 2 2 2" xfId="38557" xr:uid="{88ABE5AF-513F-4300-957F-5844BDB68FD9}"/>
    <cellStyle name="20% - Accent1 4 2 7 4 3 2 3" xfId="38558" xr:uid="{E9779070-23B9-4AA1-8559-EEB53E3007B5}"/>
    <cellStyle name="20% - Accent1 4 2 7 4 3 3" xfId="38559" xr:uid="{5510F5A6-8EB4-411A-BA24-5E2DE593508E}"/>
    <cellStyle name="20% - Accent1 4 2 7 4 3 3 2" xfId="38560" xr:uid="{FED7BA80-7C0B-4D99-B375-703B82DF17B3}"/>
    <cellStyle name="20% - Accent1 4 2 7 4 3 4" xfId="38561" xr:uid="{07A3FABF-56D9-4F15-BBF4-7095B0FB3D36}"/>
    <cellStyle name="20% - Accent1 4 2 7 4 4" xfId="38562" xr:uid="{2E4E6741-B36B-4980-A52D-5B5FE5904376}"/>
    <cellStyle name="20% - Accent1 4 2 7 4 4 2" xfId="38563" xr:uid="{23EBA258-C83B-4094-A40E-4E6718E30C3D}"/>
    <cellStyle name="20% - Accent1 4 2 7 4 4 2 2" xfId="38564" xr:uid="{B2FCFA42-8122-4F39-B0E4-8BA3B75CB7BC}"/>
    <cellStyle name="20% - Accent1 4 2 7 4 4 2 2 2" xfId="38565" xr:uid="{A23A9B4E-8738-4221-9979-3F440F8819FB}"/>
    <cellStyle name="20% - Accent1 4 2 7 4 4 2 3" xfId="38566" xr:uid="{C553903E-3292-4E31-94AA-DFC51EA32B6A}"/>
    <cellStyle name="20% - Accent1 4 2 7 4 4 3" xfId="38567" xr:uid="{729C6595-A671-4FFB-8D7B-DDD28E2EE563}"/>
    <cellStyle name="20% - Accent1 4 2 7 4 4 3 2" xfId="38568" xr:uid="{888CAEFD-87F4-4229-86E0-3E92353C7E89}"/>
    <cellStyle name="20% - Accent1 4 2 7 4 4 4" xfId="38569" xr:uid="{57932959-00C2-4835-945D-37D002E59FC2}"/>
    <cellStyle name="20% - Accent1 4 2 7 4 5" xfId="38570" xr:uid="{C72F5ED9-C48C-49E6-8175-DD9C5B8C1941}"/>
    <cellStyle name="20% - Accent1 4 2 7 4 5 2" xfId="38571" xr:uid="{C09512E2-EBE4-478D-8F11-43578B4314BD}"/>
    <cellStyle name="20% - Accent1 4 2 7 4 5 2 2" xfId="38572" xr:uid="{B05296EA-EC3E-473D-8414-7370E5764185}"/>
    <cellStyle name="20% - Accent1 4 2 7 4 5 3" xfId="38573" xr:uid="{27A629F8-3B8B-46AD-BFAC-0F507228D840}"/>
    <cellStyle name="20% - Accent1 4 2 7 4 6" xfId="38574" xr:uid="{6FD381E7-F320-4F59-BD56-E33CA5503ED9}"/>
    <cellStyle name="20% - Accent1 4 2 7 4 6 2" xfId="38575" xr:uid="{0F362DDF-D907-4156-BF9D-AE7B990773FF}"/>
    <cellStyle name="20% - Accent1 4 2 7 4 6 2 2" xfId="38576" xr:uid="{3C8D9CE2-5099-43A5-B437-56223A4B42A6}"/>
    <cellStyle name="20% - Accent1 4 2 7 4 6 3" xfId="38577" xr:uid="{15E5143E-BD32-4E1B-B08D-3B17D56A9A72}"/>
    <cellStyle name="20% - Accent1 4 2 7 4 7" xfId="38578" xr:uid="{3380FCC0-7C58-4C76-982C-AD2DDBDADDB3}"/>
    <cellStyle name="20% - Accent1 4 2 7 4 7 2" xfId="38579" xr:uid="{16ADF590-9F7F-4A3A-817D-D9CF6393EDFF}"/>
    <cellStyle name="20% - Accent1 4 2 7 4 8" xfId="38580" xr:uid="{99F5B948-37C5-4654-85A7-2258CEEB5062}"/>
    <cellStyle name="20% - Accent1 4 2 7 4 8 2" xfId="38581" xr:uid="{C6EA6932-68E0-4A08-AE97-D3EEBBBCC8F8}"/>
    <cellStyle name="20% - Accent1 4 2 7 4 9" xfId="38582" xr:uid="{E5ACABA9-4562-430F-A910-8A100C9309E3}"/>
    <cellStyle name="20% - Accent1 4 2 7 5" xfId="38583" xr:uid="{2FFFD59E-E1AF-4DE9-A49F-EB46E0BAD73D}"/>
    <cellStyle name="20% - Accent1 4 2 7 5 2" xfId="38584" xr:uid="{3F001B3B-19E9-45D2-BFA6-117AA6A7F74D}"/>
    <cellStyle name="20% - Accent1 4 2 7 5 2 2" xfId="38585" xr:uid="{B2A9EEF5-60B0-4C64-B769-D4F794B773C2}"/>
    <cellStyle name="20% - Accent1 4 2 7 5 2 2 2" xfId="38586" xr:uid="{23CDBA2D-CA57-4BAC-8E3F-E332763474DE}"/>
    <cellStyle name="20% - Accent1 4 2 7 5 2 3" xfId="38587" xr:uid="{E4BB36F4-9E14-43ED-BF1E-F516EACED440}"/>
    <cellStyle name="20% - Accent1 4 2 7 5 3" xfId="38588" xr:uid="{2F6DF9DF-A493-4212-9E98-7CE40B5F2269}"/>
    <cellStyle name="20% - Accent1 4 2 7 5 3 2" xfId="38589" xr:uid="{70F9E49C-D898-4720-A911-AD3516816395}"/>
    <cellStyle name="20% - Accent1 4 2 7 5 4" xfId="38590" xr:uid="{8D395BD8-7DBB-44A8-831C-EA97FA752B1A}"/>
    <cellStyle name="20% - Accent1 4 2 7 6" xfId="38591" xr:uid="{345E3CAE-0943-411D-8EDB-95A700C3A0F3}"/>
    <cellStyle name="20% - Accent1 4 2 7 6 2" xfId="38592" xr:uid="{181991D8-CEC3-4259-9346-592EA374E872}"/>
    <cellStyle name="20% - Accent1 4 2 7 6 2 2" xfId="38593" xr:uid="{B0437709-ECA2-483A-AA55-CBF29FD4160C}"/>
    <cellStyle name="20% - Accent1 4 2 7 6 2 2 2" xfId="38594" xr:uid="{0B29FD6E-E9E3-42C6-8641-6ECC8F9D5FA1}"/>
    <cellStyle name="20% - Accent1 4 2 7 6 2 3" xfId="38595" xr:uid="{204CA64C-AE9D-44CA-96B5-A0B2416FDA0F}"/>
    <cellStyle name="20% - Accent1 4 2 7 6 3" xfId="38596" xr:uid="{66C3803C-9CCB-448D-9CBF-438E34CA1BE1}"/>
    <cellStyle name="20% - Accent1 4 2 7 6 3 2" xfId="38597" xr:uid="{7B7208DE-934A-4512-B88D-FD1933126F18}"/>
    <cellStyle name="20% - Accent1 4 2 7 6 4" xfId="38598" xr:uid="{5DD5146C-D6B4-4844-8E84-4FD0E46320D6}"/>
    <cellStyle name="20% - Accent1 4 2 7 7" xfId="38599" xr:uid="{095177FF-2253-4140-B6D5-CF5492BFBE74}"/>
    <cellStyle name="20% - Accent1 4 2 7 7 2" xfId="38600" xr:uid="{0A03F861-BE16-44AB-8FB6-B8628A727ED1}"/>
    <cellStyle name="20% - Accent1 4 2 7 7 2 2" xfId="38601" xr:uid="{C7A7D6B7-3075-4C08-B76B-96EDFE915A24}"/>
    <cellStyle name="20% - Accent1 4 2 7 7 2 2 2" xfId="38602" xr:uid="{90EF5150-437C-4C08-B0B4-076A2E202081}"/>
    <cellStyle name="20% - Accent1 4 2 7 7 2 3" xfId="38603" xr:uid="{AD372171-2B29-44FA-8B1C-1650F389BC1E}"/>
    <cellStyle name="20% - Accent1 4 2 7 7 3" xfId="38604" xr:uid="{68FF2676-8F58-4F53-9273-5A3CE3C135D9}"/>
    <cellStyle name="20% - Accent1 4 2 7 7 3 2" xfId="38605" xr:uid="{88E8D7A2-6AB0-4F03-8661-EE627212B264}"/>
    <cellStyle name="20% - Accent1 4 2 7 7 4" xfId="38606" xr:uid="{D5E66085-50F6-4E2B-BE0A-38DAE7980D2B}"/>
    <cellStyle name="20% - Accent1 4 2 7 8" xfId="38607" xr:uid="{5A1A4746-69DB-47AB-BAA6-0260FDD9530E}"/>
    <cellStyle name="20% - Accent1 4 2 7 8 2" xfId="38608" xr:uid="{D6AD543E-B4A8-4B8B-902F-B5CAA454CE89}"/>
    <cellStyle name="20% - Accent1 4 2 7 8 2 2" xfId="38609" xr:uid="{D925F509-7C41-4CCF-B5F6-3DDB019FB99D}"/>
    <cellStyle name="20% - Accent1 4 2 7 8 3" xfId="38610" xr:uid="{E8996591-31EB-4D82-8184-7538541C4143}"/>
    <cellStyle name="20% - Accent1 4 2 7 9" xfId="38611" xr:uid="{47E9074E-0C1E-408C-ACD2-B5CC20CEB7DE}"/>
    <cellStyle name="20% - Accent1 4 2 7 9 2" xfId="38612" xr:uid="{23E607C9-7A47-4B6E-A6D6-50729C2F09E7}"/>
    <cellStyle name="20% - Accent1 4 2 7 9 2 2" xfId="38613" xr:uid="{394841BF-0B77-42C1-BF6E-8EF051B6E464}"/>
    <cellStyle name="20% - Accent1 4 2 7 9 3" xfId="38614" xr:uid="{82FE2675-F2E1-4FAB-97CE-98088D1DBCBC}"/>
    <cellStyle name="20% - Accent1 4 2 8" xfId="38615" xr:uid="{2B26D69D-AA4E-4803-876D-29E4310EDFF5}"/>
    <cellStyle name="20% - Accent1 4 2 8 10" xfId="38616" xr:uid="{D0C88CFF-FD81-4529-A160-79AD426B4482}"/>
    <cellStyle name="20% - Accent1 4 2 8 10 2" xfId="38617" xr:uid="{26608DE6-C7A2-4551-AA66-E240647FF5BB}"/>
    <cellStyle name="20% - Accent1 4 2 8 11" xfId="38618" xr:uid="{88568871-3B80-4D40-8101-EE62E0CA8E73}"/>
    <cellStyle name="20% - Accent1 4 2 8 2" xfId="38619" xr:uid="{DA0DA60D-9388-4E56-8F48-4091472C7DDF}"/>
    <cellStyle name="20% - Accent1 4 2 8 2 2" xfId="38620" xr:uid="{90F071BD-2272-43DB-A7BC-18538038BA8D}"/>
    <cellStyle name="20% - Accent1 4 2 8 2 2 2" xfId="38621" xr:uid="{22249BD7-411E-439B-8A4D-4DEC0923BED6}"/>
    <cellStyle name="20% - Accent1 4 2 8 2 2 2 2" xfId="38622" xr:uid="{EF9C6CBA-F6FF-4CD3-A5F8-055C6E22B668}"/>
    <cellStyle name="20% - Accent1 4 2 8 2 2 2 2 2" xfId="38623" xr:uid="{5BD55BBF-E041-4A15-AC73-8D6DC4F76B85}"/>
    <cellStyle name="20% - Accent1 4 2 8 2 2 2 3" xfId="38624" xr:uid="{DA585663-27FC-4E50-989C-1737E43668AA}"/>
    <cellStyle name="20% - Accent1 4 2 8 2 2 3" xfId="38625" xr:uid="{0C50EBC9-789A-4EC1-B931-5F69BA04298A}"/>
    <cellStyle name="20% - Accent1 4 2 8 2 2 3 2" xfId="38626" xr:uid="{2346D2C0-2AA8-4F6C-9089-25A94FA2D03E}"/>
    <cellStyle name="20% - Accent1 4 2 8 2 2 4" xfId="38627" xr:uid="{02D7EB1A-58EB-43E0-9838-37645F555FCD}"/>
    <cellStyle name="20% - Accent1 4 2 8 2 3" xfId="38628" xr:uid="{FC8EB8FE-791D-45E3-A454-652FA78CA772}"/>
    <cellStyle name="20% - Accent1 4 2 8 2 3 2" xfId="38629" xr:uid="{2F644404-070D-4FC0-AB80-2947AC00D1E0}"/>
    <cellStyle name="20% - Accent1 4 2 8 2 3 2 2" xfId="38630" xr:uid="{714D5072-699A-49BC-BE13-973307169E68}"/>
    <cellStyle name="20% - Accent1 4 2 8 2 3 2 2 2" xfId="38631" xr:uid="{1670F491-1273-4E70-A45C-4473B4AAE476}"/>
    <cellStyle name="20% - Accent1 4 2 8 2 3 2 3" xfId="38632" xr:uid="{8E678920-6CFB-4E8F-91EC-C2ADDE0333B0}"/>
    <cellStyle name="20% - Accent1 4 2 8 2 3 3" xfId="38633" xr:uid="{C4EC0F99-C147-482C-ADEC-AA27370F016C}"/>
    <cellStyle name="20% - Accent1 4 2 8 2 3 3 2" xfId="38634" xr:uid="{0A3CC5AF-800C-488A-A779-3435840D711F}"/>
    <cellStyle name="20% - Accent1 4 2 8 2 3 4" xfId="38635" xr:uid="{66A9A510-8230-4B14-AD66-5FB71F4406E7}"/>
    <cellStyle name="20% - Accent1 4 2 8 2 4" xfId="38636" xr:uid="{BA722F90-88D2-481F-AB03-15B6F733C54A}"/>
    <cellStyle name="20% - Accent1 4 2 8 2 4 2" xfId="38637" xr:uid="{803BB090-A68B-4BD8-997C-D85C656F0D2D}"/>
    <cellStyle name="20% - Accent1 4 2 8 2 4 2 2" xfId="38638" xr:uid="{328FE135-2ED1-4BDF-B34E-F761AD5FD5CF}"/>
    <cellStyle name="20% - Accent1 4 2 8 2 4 2 2 2" xfId="38639" xr:uid="{76FFCB7A-5732-45B4-AF0E-B8F62ABADE70}"/>
    <cellStyle name="20% - Accent1 4 2 8 2 4 2 3" xfId="38640" xr:uid="{FE640074-8EF9-490C-8010-4E9D977BED10}"/>
    <cellStyle name="20% - Accent1 4 2 8 2 4 3" xfId="38641" xr:uid="{C61D88AB-9567-41AE-8B9D-EF4346682445}"/>
    <cellStyle name="20% - Accent1 4 2 8 2 4 3 2" xfId="38642" xr:uid="{F0EF2416-838C-49BE-8FBB-6BE67B0C8574}"/>
    <cellStyle name="20% - Accent1 4 2 8 2 4 4" xfId="38643" xr:uid="{E55F17E7-B8E9-4457-8D5B-34C4C63A84BC}"/>
    <cellStyle name="20% - Accent1 4 2 8 2 5" xfId="38644" xr:uid="{C1283437-964E-4C03-9CCC-0F4F7AFBAB33}"/>
    <cellStyle name="20% - Accent1 4 2 8 2 5 2" xfId="38645" xr:uid="{D455DEB2-A80F-4ACC-B206-052D724603A1}"/>
    <cellStyle name="20% - Accent1 4 2 8 2 5 2 2" xfId="38646" xr:uid="{17DB13FB-D2BD-410E-A46A-93718B594A99}"/>
    <cellStyle name="20% - Accent1 4 2 8 2 5 3" xfId="38647" xr:uid="{31615617-F856-44D3-82D1-3FF425C61E30}"/>
    <cellStyle name="20% - Accent1 4 2 8 2 6" xfId="38648" xr:uid="{E2A8DD4C-05D4-4521-A80E-41A38B62C671}"/>
    <cellStyle name="20% - Accent1 4 2 8 2 6 2" xfId="38649" xr:uid="{8CD4A0FF-5FD0-4DBD-9552-73A179BC410B}"/>
    <cellStyle name="20% - Accent1 4 2 8 2 6 2 2" xfId="38650" xr:uid="{4370C41C-BA4C-40E8-94C4-FBB70BF98BA5}"/>
    <cellStyle name="20% - Accent1 4 2 8 2 6 3" xfId="38651" xr:uid="{AF9BAD99-B847-48D7-90EE-46BFCC5AF92A}"/>
    <cellStyle name="20% - Accent1 4 2 8 2 7" xfId="38652" xr:uid="{2B3F0FB6-2077-4FB0-8FD1-C2DCBB61A351}"/>
    <cellStyle name="20% - Accent1 4 2 8 2 7 2" xfId="38653" xr:uid="{0982F6EA-7E1D-48B9-A307-7BD04B95F635}"/>
    <cellStyle name="20% - Accent1 4 2 8 2 8" xfId="38654" xr:uid="{C33E5AA8-8B37-4B47-8741-EB2CC6B6016F}"/>
    <cellStyle name="20% - Accent1 4 2 8 2 8 2" xfId="38655" xr:uid="{FF8E3D78-6C6E-4141-A355-F4E289AF2050}"/>
    <cellStyle name="20% - Accent1 4 2 8 2 9" xfId="38656" xr:uid="{7A8921F3-E70A-4230-8B80-2F0D8FFF6C86}"/>
    <cellStyle name="20% - Accent1 4 2 8 3" xfId="38657" xr:uid="{AAFFB1E0-DBE5-481C-9409-F8D94BB572EC}"/>
    <cellStyle name="20% - Accent1 4 2 8 3 2" xfId="38658" xr:uid="{A33437E9-BE68-4A3C-B957-510A15ED9940}"/>
    <cellStyle name="20% - Accent1 4 2 8 3 2 2" xfId="38659" xr:uid="{D546266E-F123-4016-8C8F-ACD23CC716DD}"/>
    <cellStyle name="20% - Accent1 4 2 8 3 2 2 2" xfId="38660" xr:uid="{C65AC0A9-7F8F-4E83-9CFE-D4F73C561023}"/>
    <cellStyle name="20% - Accent1 4 2 8 3 2 2 2 2" xfId="38661" xr:uid="{9424170C-5463-4D1B-A053-931BC79E6008}"/>
    <cellStyle name="20% - Accent1 4 2 8 3 2 2 3" xfId="38662" xr:uid="{55AD2C1D-E67A-45C0-B0BB-CD59BFFE2368}"/>
    <cellStyle name="20% - Accent1 4 2 8 3 2 3" xfId="38663" xr:uid="{24CE2E79-1006-44AE-BA70-A691BB07542C}"/>
    <cellStyle name="20% - Accent1 4 2 8 3 2 3 2" xfId="38664" xr:uid="{214B9D7F-7D8F-401D-9AD1-A19E48E71DF2}"/>
    <cellStyle name="20% - Accent1 4 2 8 3 2 4" xfId="38665" xr:uid="{D122424A-6EB4-4331-BAE6-ED30E097B134}"/>
    <cellStyle name="20% - Accent1 4 2 8 3 3" xfId="38666" xr:uid="{991C8BE7-7EE6-441D-926F-DEE50ABE0E8F}"/>
    <cellStyle name="20% - Accent1 4 2 8 3 3 2" xfId="38667" xr:uid="{4E9DF5E1-9D55-4F53-BD91-4E452823CBD4}"/>
    <cellStyle name="20% - Accent1 4 2 8 3 3 2 2" xfId="38668" xr:uid="{A35EA53E-3274-4E3B-9F63-3B88698BE377}"/>
    <cellStyle name="20% - Accent1 4 2 8 3 3 2 2 2" xfId="38669" xr:uid="{4334C77E-3347-4F16-AD67-E80C77469BED}"/>
    <cellStyle name="20% - Accent1 4 2 8 3 3 2 3" xfId="38670" xr:uid="{1DEC47EC-D102-4194-B3D6-15C88C71D977}"/>
    <cellStyle name="20% - Accent1 4 2 8 3 3 3" xfId="38671" xr:uid="{3DD63B7A-A185-4706-9700-823BD1673164}"/>
    <cellStyle name="20% - Accent1 4 2 8 3 3 3 2" xfId="38672" xr:uid="{FF61D723-6BBB-41E8-B3F3-29C6304D39A1}"/>
    <cellStyle name="20% - Accent1 4 2 8 3 3 4" xfId="38673" xr:uid="{D91BBF1C-E653-48C7-A333-EC678989B859}"/>
    <cellStyle name="20% - Accent1 4 2 8 3 4" xfId="38674" xr:uid="{8D4D9ABE-BA82-4B6E-BF50-10E79F4A2094}"/>
    <cellStyle name="20% - Accent1 4 2 8 3 4 2" xfId="38675" xr:uid="{1E5E8C23-F7B3-4AE3-8F3B-17F570CD8671}"/>
    <cellStyle name="20% - Accent1 4 2 8 3 4 2 2" xfId="38676" xr:uid="{EC9D58DB-248A-425D-BA12-2457C248695B}"/>
    <cellStyle name="20% - Accent1 4 2 8 3 4 2 2 2" xfId="38677" xr:uid="{1C3A17F5-43E7-44D6-A91B-08D880AC9E7B}"/>
    <cellStyle name="20% - Accent1 4 2 8 3 4 2 3" xfId="38678" xr:uid="{CE830680-991A-4DDA-9B7D-A05F83A13401}"/>
    <cellStyle name="20% - Accent1 4 2 8 3 4 3" xfId="38679" xr:uid="{865BB2B9-9E25-4619-B289-C905FF86393D}"/>
    <cellStyle name="20% - Accent1 4 2 8 3 4 3 2" xfId="38680" xr:uid="{556585E2-292C-4776-8714-A62DC3CFD22C}"/>
    <cellStyle name="20% - Accent1 4 2 8 3 4 4" xfId="38681" xr:uid="{24C4B9F3-90EB-4622-A673-162BEA762061}"/>
    <cellStyle name="20% - Accent1 4 2 8 3 5" xfId="38682" xr:uid="{C6C7F469-6142-4B69-80E0-CA291B1DCF7B}"/>
    <cellStyle name="20% - Accent1 4 2 8 3 5 2" xfId="38683" xr:uid="{B0574FCA-F691-4F54-8BC9-597273A32CF7}"/>
    <cellStyle name="20% - Accent1 4 2 8 3 5 2 2" xfId="38684" xr:uid="{53B5BCD1-7034-4395-A824-9B6172DA62FB}"/>
    <cellStyle name="20% - Accent1 4 2 8 3 5 3" xfId="38685" xr:uid="{0FE38313-614A-4C57-ADC7-1992BA6A5E7E}"/>
    <cellStyle name="20% - Accent1 4 2 8 3 6" xfId="38686" xr:uid="{E88CFB75-EA0D-4C65-BFF2-FA77B7B4952C}"/>
    <cellStyle name="20% - Accent1 4 2 8 3 6 2" xfId="38687" xr:uid="{89E5C138-5858-404C-8A23-F96A691317FA}"/>
    <cellStyle name="20% - Accent1 4 2 8 3 6 2 2" xfId="38688" xr:uid="{0EBFAFA7-B966-4B51-94F1-8BD65892238A}"/>
    <cellStyle name="20% - Accent1 4 2 8 3 6 3" xfId="38689" xr:uid="{DA5503CA-29F3-4A48-A87B-A0CE0F3E8C99}"/>
    <cellStyle name="20% - Accent1 4 2 8 3 7" xfId="38690" xr:uid="{CC149B3A-D587-4CF8-AB9D-B1D61AB59A5F}"/>
    <cellStyle name="20% - Accent1 4 2 8 3 7 2" xfId="38691" xr:uid="{7E7C10A9-33E8-4B47-BE6F-F58B137C1474}"/>
    <cellStyle name="20% - Accent1 4 2 8 3 8" xfId="38692" xr:uid="{4C2E39C0-8063-4680-85A5-0B25050D5332}"/>
    <cellStyle name="20% - Accent1 4 2 8 3 8 2" xfId="38693" xr:uid="{FE2A7255-A02F-43D9-8200-18B6EB996A9E}"/>
    <cellStyle name="20% - Accent1 4 2 8 3 9" xfId="38694" xr:uid="{F82F6C41-D7EB-4F4F-8A53-7358CB4377E4}"/>
    <cellStyle name="20% - Accent1 4 2 8 4" xfId="38695" xr:uid="{BA9A9130-2000-493F-9298-1527B016E22A}"/>
    <cellStyle name="20% - Accent1 4 2 8 4 2" xfId="38696" xr:uid="{09A863EA-ED86-4564-8374-1A9C832F2F69}"/>
    <cellStyle name="20% - Accent1 4 2 8 4 2 2" xfId="38697" xr:uid="{9476965F-1B4E-4BE7-BB38-019FC288A9F7}"/>
    <cellStyle name="20% - Accent1 4 2 8 4 2 2 2" xfId="38698" xr:uid="{E8FCEBC9-B783-4999-977A-50F4E54EF26B}"/>
    <cellStyle name="20% - Accent1 4 2 8 4 2 3" xfId="38699" xr:uid="{1F9C2D31-00D9-47CB-B63D-925AEE4AA3BD}"/>
    <cellStyle name="20% - Accent1 4 2 8 4 3" xfId="38700" xr:uid="{08181DC2-8732-4B23-9186-1C5A611A37D3}"/>
    <cellStyle name="20% - Accent1 4 2 8 4 3 2" xfId="38701" xr:uid="{642C5891-566E-4FF7-9B9B-E808144195E6}"/>
    <cellStyle name="20% - Accent1 4 2 8 4 4" xfId="38702" xr:uid="{210EF578-898E-42CE-ADEA-D63279774E8A}"/>
    <cellStyle name="20% - Accent1 4 2 8 5" xfId="38703" xr:uid="{3ED6F30E-3DC7-42EF-A76F-30C1B890D0EA}"/>
    <cellStyle name="20% - Accent1 4 2 8 5 2" xfId="38704" xr:uid="{11CA827B-5519-4C7C-9AA1-AEB260C6667A}"/>
    <cellStyle name="20% - Accent1 4 2 8 5 2 2" xfId="38705" xr:uid="{FB659668-DF7C-47EE-8574-1DE6647FAEF9}"/>
    <cellStyle name="20% - Accent1 4 2 8 5 2 2 2" xfId="38706" xr:uid="{ACA8BED8-8434-4FAD-AA9A-D28051B5FFCF}"/>
    <cellStyle name="20% - Accent1 4 2 8 5 2 3" xfId="38707" xr:uid="{3453574C-C1C6-4453-8E85-2948590D2638}"/>
    <cellStyle name="20% - Accent1 4 2 8 5 3" xfId="38708" xr:uid="{51E4AB41-BDA0-42D9-A138-CD669A515147}"/>
    <cellStyle name="20% - Accent1 4 2 8 5 3 2" xfId="38709" xr:uid="{D6EFEC0C-A116-4921-9004-104B09985C1C}"/>
    <cellStyle name="20% - Accent1 4 2 8 5 4" xfId="38710" xr:uid="{678B669F-5323-4D3E-B6B6-DE995B88140F}"/>
    <cellStyle name="20% - Accent1 4 2 8 6" xfId="38711" xr:uid="{2BE41C33-30BB-4367-9199-14672D515BA9}"/>
    <cellStyle name="20% - Accent1 4 2 8 6 2" xfId="38712" xr:uid="{8DEDC2EC-5424-412F-85CC-4D5C1985CD92}"/>
    <cellStyle name="20% - Accent1 4 2 8 6 2 2" xfId="38713" xr:uid="{9DF6B001-681D-4D6B-BD85-CADEB78B06B1}"/>
    <cellStyle name="20% - Accent1 4 2 8 6 2 2 2" xfId="38714" xr:uid="{5A51FC8A-4E6F-4A7F-9F88-264C4D6FC2EF}"/>
    <cellStyle name="20% - Accent1 4 2 8 6 2 3" xfId="38715" xr:uid="{D98FD181-47AE-49EF-9694-D89A481FC35A}"/>
    <cellStyle name="20% - Accent1 4 2 8 6 3" xfId="38716" xr:uid="{8B1968A9-FF4A-44D2-BF4F-718A65CCA0CE}"/>
    <cellStyle name="20% - Accent1 4 2 8 6 3 2" xfId="38717" xr:uid="{AF7368D4-5701-453C-9BE8-485A616A59E3}"/>
    <cellStyle name="20% - Accent1 4 2 8 6 4" xfId="38718" xr:uid="{DBBC7307-5502-4C6A-9A00-2B57C1F9AF81}"/>
    <cellStyle name="20% - Accent1 4 2 8 7" xfId="38719" xr:uid="{0E070FE1-A91E-492B-BEE2-702C25798930}"/>
    <cellStyle name="20% - Accent1 4 2 8 7 2" xfId="38720" xr:uid="{5F592249-FBF9-48B5-8E95-0262692D0334}"/>
    <cellStyle name="20% - Accent1 4 2 8 7 2 2" xfId="38721" xr:uid="{6C9101AA-778D-472E-894B-FFC88E4C51BC}"/>
    <cellStyle name="20% - Accent1 4 2 8 7 3" xfId="38722" xr:uid="{7FFBF199-58C3-4083-BDFB-F941BF9D3E1F}"/>
    <cellStyle name="20% - Accent1 4 2 8 8" xfId="38723" xr:uid="{84BCF7BB-92E4-4F96-8B54-A6C9AAC493FD}"/>
    <cellStyle name="20% - Accent1 4 2 8 8 2" xfId="38724" xr:uid="{C5EDED0E-35B5-403C-AF8B-4B89AF85A092}"/>
    <cellStyle name="20% - Accent1 4 2 8 8 2 2" xfId="38725" xr:uid="{FF74FD2F-77A8-4908-A858-BFB41C737E02}"/>
    <cellStyle name="20% - Accent1 4 2 8 8 3" xfId="38726" xr:uid="{414BA43A-3B6C-4E36-A340-9645E427071A}"/>
    <cellStyle name="20% - Accent1 4 2 8 9" xfId="38727" xr:uid="{687A0ECE-8273-4E39-AAE6-8F769529113A}"/>
    <cellStyle name="20% - Accent1 4 2 8 9 2" xfId="38728" xr:uid="{0401D264-3429-472B-8463-7AD534C2A0D1}"/>
    <cellStyle name="20% - Accent1 4 2 9" xfId="38729" xr:uid="{F99E93F2-F191-48CF-9AA0-6980D9C74A86}"/>
    <cellStyle name="20% - Accent1 4 2 9 10" xfId="38730" xr:uid="{A81BDAAE-29EB-4BA7-8EB6-94AFD21FB706}"/>
    <cellStyle name="20% - Accent1 4 2 9 10 2" xfId="38731" xr:uid="{F1E7656B-1F76-48B6-949A-BD9484E0F89B}"/>
    <cellStyle name="20% - Accent1 4 2 9 11" xfId="38732" xr:uid="{6E817389-ACEB-48C3-BBDC-37D481E25182}"/>
    <cellStyle name="20% - Accent1 4 2 9 2" xfId="38733" xr:uid="{6DC3ACD9-F8FC-4749-8FD7-13D80D44988D}"/>
    <cellStyle name="20% - Accent1 4 2 9 2 2" xfId="38734" xr:uid="{35BF129F-5204-4242-B099-104A5E2E2C2A}"/>
    <cellStyle name="20% - Accent1 4 2 9 2 2 2" xfId="38735" xr:uid="{7C758B1E-F594-4017-9ECC-85D196F53BD8}"/>
    <cellStyle name="20% - Accent1 4 2 9 2 2 2 2" xfId="38736" xr:uid="{1FAD9079-ACC7-42CD-BB3F-BC979A44B94C}"/>
    <cellStyle name="20% - Accent1 4 2 9 2 2 2 2 2" xfId="38737" xr:uid="{46353388-3BFB-4655-9CEF-DEB5335F5B52}"/>
    <cellStyle name="20% - Accent1 4 2 9 2 2 2 3" xfId="38738" xr:uid="{634FB52F-4CF3-40FC-BD00-28625C3FC356}"/>
    <cellStyle name="20% - Accent1 4 2 9 2 2 3" xfId="38739" xr:uid="{B5947CB9-E685-4996-885A-E41C7557D7D4}"/>
    <cellStyle name="20% - Accent1 4 2 9 2 2 3 2" xfId="38740" xr:uid="{F234771A-A8D2-4175-ABDB-750023A8BEA1}"/>
    <cellStyle name="20% - Accent1 4 2 9 2 2 4" xfId="38741" xr:uid="{179BC819-9EFA-43CE-B837-5DE13D6DA923}"/>
    <cellStyle name="20% - Accent1 4 2 9 2 3" xfId="38742" xr:uid="{67B95135-9CB8-42BB-9809-D094A99F93ED}"/>
    <cellStyle name="20% - Accent1 4 2 9 2 3 2" xfId="38743" xr:uid="{E6FC58D8-5AAB-4922-AA6B-DF713A5F1CDB}"/>
    <cellStyle name="20% - Accent1 4 2 9 2 3 2 2" xfId="38744" xr:uid="{8A59F2D2-1A9E-43C1-80C4-864E328A5D61}"/>
    <cellStyle name="20% - Accent1 4 2 9 2 3 2 2 2" xfId="38745" xr:uid="{3FF71E5E-D2C3-488F-A337-6A32B316751E}"/>
    <cellStyle name="20% - Accent1 4 2 9 2 3 2 3" xfId="38746" xr:uid="{EBFCAF11-E016-4E12-AC5B-F3E131663992}"/>
    <cellStyle name="20% - Accent1 4 2 9 2 3 3" xfId="38747" xr:uid="{96DCA863-1B15-4BF8-9E86-FF0A286FB1DB}"/>
    <cellStyle name="20% - Accent1 4 2 9 2 3 3 2" xfId="38748" xr:uid="{255941F0-ECBB-43F2-91AC-632BB6B09D68}"/>
    <cellStyle name="20% - Accent1 4 2 9 2 3 4" xfId="38749" xr:uid="{B267182C-9200-47EA-A33F-1690ED31B591}"/>
    <cellStyle name="20% - Accent1 4 2 9 2 4" xfId="38750" xr:uid="{7BDBA04B-6FE1-4C41-AC6C-8F260F0C56A9}"/>
    <cellStyle name="20% - Accent1 4 2 9 2 4 2" xfId="38751" xr:uid="{7C62D2C7-5835-47C5-9667-8CFAFE8A537E}"/>
    <cellStyle name="20% - Accent1 4 2 9 2 4 2 2" xfId="38752" xr:uid="{BC76E730-133D-4DF1-8807-C968896697F1}"/>
    <cellStyle name="20% - Accent1 4 2 9 2 4 2 2 2" xfId="38753" xr:uid="{2D97A571-B9D8-459E-9A58-E0068E3CFAC1}"/>
    <cellStyle name="20% - Accent1 4 2 9 2 4 2 3" xfId="38754" xr:uid="{822BCF9D-B3FB-40AE-9ABB-2C16C9C6581F}"/>
    <cellStyle name="20% - Accent1 4 2 9 2 4 3" xfId="38755" xr:uid="{32E5F1C0-0095-43E0-99BE-7D0756B3CFEF}"/>
    <cellStyle name="20% - Accent1 4 2 9 2 4 3 2" xfId="38756" xr:uid="{E96E7433-7778-44C8-AB1E-A8C92A88C5D1}"/>
    <cellStyle name="20% - Accent1 4 2 9 2 4 4" xfId="38757" xr:uid="{56DB3772-9AE1-4207-8CF5-39DC88C2CFA0}"/>
    <cellStyle name="20% - Accent1 4 2 9 2 5" xfId="38758" xr:uid="{FA014782-641C-4E5D-BE17-023D4CB7FFBD}"/>
    <cellStyle name="20% - Accent1 4 2 9 2 5 2" xfId="38759" xr:uid="{C9E95179-0E27-4E8A-8EAC-14C999DD59DB}"/>
    <cellStyle name="20% - Accent1 4 2 9 2 5 2 2" xfId="38760" xr:uid="{453C475E-D6E0-477A-99D8-DFED14FE5E3B}"/>
    <cellStyle name="20% - Accent1 4 2 9 2 5 3" xfId="38761" xr:uid="{01BEB352-3F91-49E7-8A9A-5C540D8A316F}"/>
    <cellStyle name="20% - Accent1 4 2 9 2 6" xfId="38762" xr:uid="{47CB6AE6-A5B3-4A31-A876-1CD7DB61E18F}"/>
    <cellStyle name="20% - Accent1 4 2 9 2 6 2" xfId="38763" xr:uid="{920334C7-50E5-40AC-85A9-F4293018F715}"/>
    <cellStyle name="20% - Accent1 4 2 9 2 6 2 2" xfId="38764" xr:uid="{23826F98-01E1-4F7D-BDF9-1277654F2574}"/>
    <cellStyle name="20% - Accent1 4 2 9 2 6 3" xfId="38765" xr:uid="{7417588E-2301-4AB7-A5A0-59E839283D1F}"/>
    <cellStyle name="20% - Accent1 4 2 9 2 7" xfId="38766" xr:uid="{968C04E8-853E-4830-88C3-142D626FBA8E}"/>
    <cellStyle name="20% - Accent1 4 2 9 2 7 2" xfId="38767" xr:uid="{03E991D4-9FBA-4113-8DF2-7355DB4B75C9}"/>
    <cellStyle name="20% - Accent1 4 2 9 2 8" xfId="38768" xr:uid="{F98DC56F-0749-47A9-B1D4-372AF2A2236B}"/>
    <cellStyle name="20% - Accent1 4 2 9 2 8 2" xfId="38769" xr:uid="{08D30ACC-79D7-4A79-8A02-0F71D376B791}"/>
    <cellStyle name="20% - Accent1 4 2 9 2 9" xfId="38770" xr:uid="{567C356E-083D-4524-A470-F187025EEE8C}"/>
    <cellStyle name="20% - Accent1 4 2 9 3" xfId="38771" xr:uid="{1D4ABB9D-D6DA-4C9D-8068-2FEBCF68CCCF}"/>
    <cellStyle name="20% - Accent1 4 2 9 3 2" xfId="38772" xr:uid="{1FFC2517-B879-4AC9-A91B-C698A4F8B8DD}"/>
    <cellStyle name="20% - Accent1 4 2 9 3 2 2" xfId="38773" xr:uid="{FA3D5BF1-0CFA-43EE-9D64-01124EC63B15}"/>
    <cellStyle name="20% - Accent1 4 2 9 3 2 2 2" xfId="38774" xr:uid="{65D6FF49-3083-45DA-8D57-168677E29E57}"/>
    <cellStyle name="20% - Accent1 4 2 9 3 2 2 2 2" xfId="38775" xr:uid="{05FEA406-B8A0-40A9-9B5B-3EBF1F4722FB}"/>
    <cellStyle name="20% - Accent1 4 2 9 3 2 2 3" xfId="38776" xr:uid="{2DF8E9CE-ACC9-4558-BD4C-88ABF1D87A7E}"/>
    <cellStyle name="20% - Accent1 4 2 9 3 2 3" xfId="38777" xr:uid="{5024739B-E70E-47BC-83D0-693AB321F461}"/>
    <cellStyle name="20% - Accent1 4 2 9 3 2 3 2" xfId="38778" xr:uid="{60485F9B-A90B-409A-AFE7-A18B325AEE48}"/>
    <cellStyle name="20% - Accent1 4 2 9 3 2 4" xfId="38779" xr:uid="{9BEB0234-DB61-479B-98C1-12E05C83428E}"/>
    <cellStyle name="20% - Accent1 4 2 9 3 3" xfId="38780" xr:uid="{6FE8080B-3AAC-423C-B536-A6E89DC15BC8}"/>
    <cellStyle name="20% - Accent1 4 2 9 3 3 2" xfId="38781" xr:uid="{E6E15634-F6B6-41D8-A098-E81639279040}"/>
    <cellStyle name="20% - Accent1 4 2 9 3 3 2 2" xfId="38782" xr:uid="{9CE876EB-DC84-49CC-A8E9-2984DFE0C63D}"/>
    <cellStyle name="20% - Accent1 4 2 9 3 3 2 2 2" xfId="38783" xr:uid="{AA09F0BF-3F25-48D6-B58F-E56D1AB0956D}"/>
    <cellStyle name="20% - Accent1 4 2 9 3 3 2 3" xfId="38784" xr:uid="{036C076E-11C2-44DA-BAFA-316DB5821FC3}"/>
    <cellStyle name="20% - Accent1 4 2 9 3 3 3" xfId="38785" xr:uid="{DFBFCFEA-62F0-4DA8-BBDA-1A33BADB7BB0}"/>
    <cellStyle name="20% - Accent1 4 2 9 3 3 3 2" xfId="38786" xr:uid="{CC5C0264-07FC-4CF4-AEF4-3BF9FF47BA16}"/>
    <cellStyle name="20% - Accent1 4 2 9 3 3 4" xfId="38787" xr:uid="{B874B2EC-8029-4480-BD7F-00272706F1A9}"/>
    <cellStyle name="20% - Accent1 4 2 9 3 4" xfId="38788" xr:uid="{EA3FD14F-7BBE-4E98-8BAD-DDF3E65ACE0C}"/>
    <cellStyle name="20% - Accent1 4 2 9 3 4 2" xfId="38789" xr:uid="{C3FE7F48-470E-43C1-813A-DD550DD6DF7B}"/>
    <cellStyle name="20% - Accent1 4 2 9 3 4 2 2" xfId="38790" xr:uid="{AA67B891-BA4D-4DF2-BB20-4065749FAC52}"/>
    <cellStyle name="20% - Accent1 4 2 9 3 4 2 2 2" xfId="38791" xr:uid="{37728E19-90B5-4E15-84B0-60F60A7BDA62}"/>
    <cellStyle name="20% - Accent1 4 2 9 3 4 2 3" xfId="38792" xr:uid="{944CDE3C-742A-4D6F-858F-86763A88E11D}"/>
    <cellStyle name="20% - Accent1 4 2 9 3 4 3" xfId="38793" xr:uid="{19C018BF-8669-4F00-B597-484075D11749}"/>
    <cellStyle name="20% - Accent1 4 2 9 3 4 3 2" xfId="38794" xr:uid="{44E07D47-BAF0-48E2-895C-741DB0A28895}"/>
    <cellStyle name="20% - Accent1 4 2 9 3 4 4" xfId="38795" xr:uid="{A5039919-9DF5-4113-8845-8C6CE2E4664B}"/>
    <cellStyle name="20% - Accent1 4 2 9 3 5" xfId="38796" xr:uid="{4010E551-B0A1-4E09-979C-B1C29DDC8F0B}"/>
    <cellStyle name="20% - Accent1 4 2 9 3 5 2" xfId="38797" xr:uid="{19049242-5C41-4EDA-8605-CA6D15CE37D1}"/>
    <cellStyle name="20% - Accent1 4 2 9 3 5 2 2" xfId="38798" xr:uid="{F3D6E254-D0EC-4437-85D8-20B982CE4CA1}"/>
    <cellStyle name="20% - Accent1 4 2 9 3 5 3" xfId="38799" xr:uid="{11AEDF22-7B96-475B-BA5A-EA7E0D076F9B}"/>
    <cellStyle name="20% - Accent1 4 2 9 3 6" xfId="38800" xr:uid="{6544D689-96D3-4A39-A4B8-766C4C14B582}"/>
    <cellStyle name="20% - Accent1 4 2 9 3 6 2" xfId="38801" xr:uid="{CB50CE7C-B8F5-44F2-A4A3-0D0395319885}"/>
    <cellStyle name="20% - Accent1 4 2 9 3 6 2 2" xfId="38802" xr:uid="{D632764A-D982-4401-82C8-0F1B25702988}"/>
    <cellStyle name="20% - Accent1 4 2 9 3 6 3" xfId="38803" xr:uid="{A820C91B-7FCF-4485-AB0C-C98C9EEE8A53}"/>
    <cellStyle name="20% - Accent1 4 2 9 3 7" xfId="38804" xr:uid="{E770E1B1-30E3-410E-B479-E76E38D574A6}"/>
    <cellStyle name="20% - Accent1 4 2 9 3 7 2" xfId="38805" xr:uid="{D8BB20A3-4602-4CE2-A946-8EC5ED2635AC}"/>
    <cellStyle name="20% - Accent1 4 2 9 3 8" xfId="38806" xr:uid="{22BD2BBB-D992-45C7-8DB5-A6609CDA585C}"/>
    <cellStyle name="20% - Accent1 4 2 9 3 8 2" xfId="38807" xr:uid="{AD643F8D-B9A2-434A-8471-C59A39CA0407}"/>
    <cellStyle name="20% - Accent1 4 2 9 3 9" xfId="38808" xr:uid="{C4E68CE7-7E62-404E-A516-1AA6C97CF30C}"/>
    <cellStyle name="20% - Accent1 4 2 9 4" xfId="38809" xr:uid="{5B26276A-54A9-4253-B2B7-00505AF49418}"/>
    <cellStyle name="20% - Accent1 4 2 9 4 2" xfId="38810" xr:uid="{AFA41E1E-4789-426B-B7D3-A26F80B694A3}"/>
    <cellStyle name="20% - Accent1 4 2 9 4 2 2" xfId="38811" xr:uid="{6C099E45-BC96-4FD1-88D7-B7EF88DBDDF7}"/>
    <cellStyle name="20% - Accent1 4 2 9 4 2 2 2" xfId="38812" xr:uid="{6D10B0F3-931A-4025-9925-FE8B5FFC3F1D}"/>
    <cellStyle name="20% - Accent1 4 2 9 4 2 3" xfId="38813" xr:uid="{907E6924-57FB-4E2E-BC01-972ED4A07051}"/>
    <cellStyle name="20% - Accent1 4 2 9 4 3" xfId="38814" xr:uid="{8F3C089A-9DFE-40F2-83C2-7EF708328F55}"/>
    <cellStyle name="20% - Accent1 4 2 9 4 3 2" xfId="38815" xr:uid="{F61C12F1-BC59-4EE3-B485-8FC9F2D242BD}"/>
    <cellStyle name="20% - Accent1 4 2 9 4 4" xfId="38816" xr:uid="{1729247A-E86D-467A-A8DE-306BD8FE5E61}"/>
    <cellStyle name="20% - Accent1 4 2 9 5" xfId="38817" xr:uid="{AF52C60E-2E72-4E49-B9CC-62AD9C379C66}"/>
    <cellStyle name="20% - Accent1 4 2 9 5 2" xfId="38818" xr:uid="{F19C5B70-21B0-4E56-8A42-FCDF37394889}"/>
    <cellStyle name="20% - Accent1 4 2 9 5 2 2" xfId="38819" xr:uid="{804DB6FF-E8C7-4E9A-91EB-5C3072D766F9}"/>
    <cellStyle name="20% - Accent1 4 2 9 5 2 2 2" xfId="38820" xr:uid="{96561F7D-403A-4438-8886-65D7CB24055B}"/>
    <cellStyle name="20% - Accent1 4 2 9 5 2 3" xfId="38821" xr:uid="{16C9F782-F796-4304-A4A3-FA37B8DDA8B3}"/>
    <cellStyle name="20% - Accent1 4 2 9 5 3" xfId="38822" xr:uid="{65436B54-D5F9-466F-90B8-0CB216C58272}"/>
    <cellStyle name="20% - Accent1 4 2 9 5 3 2" xfId="38823" xr:uid="{9D753B4B-416F-410D-BD52-062BA29E8241}"/>
    <cellStyle name="20% - Accent1 4 2 9 5 4" xfId="38824" xr:uid="{5143D47E-E3B1-437D-9CDE-FE18E156FEAA}"/>
    <cellStyle name="20% - Accent1 4 2 9 6" xfId="38825" xr:uid="{1D882DBD-243E-4E23-8155-AF47F800B40F}"/>
    <cellStyle name="20% - Accent1 4 2 9 6 2" xfId="38826" xr:uid="{9C3F7555-5F16-41E7-80BC-BA0A0E87B68E}"/>
    <cellStyle name="20% - Accent1 4 2 9 6 2 2" xfId="38827" xr:uid="{98A6306F-A6F0-4931-8B0D-74FB14CC4006}"/>
    <cellStyle name="20% - Accent1 4 2 9 6 2 2 2" xfId="38828" xr:uid="{9D319887-9470-4160-912E-82CEAE6C3B43}"/>
    <cellStyle name="20% - Accent1 4 2 9 6 2 3" xfId="38829" xr:uid="{941C21D4-ADAF-414F-A8C7-EB07C9598925}"/>
    <cellStyle name="20% - Accent1 4 2 9 6 3" xfId="38830" xr:uid="{FDE86DC4-8421-4169-BFAF-D1A2D7262EB6}"/>
    <cellStyle name="20% - Accent1 4 2 9 6 3 2" xfId="38831" xr:uid="{A2AD96D4-9435-4499-A15F-DCBE88524B55}"/>
    <cellStyle name="20% - Accent1 4 2 9 6 4" xfId="38832" xr:uid="{2A99FBCD-3E39-40C3-900D-2EF8852EE570}"/>
    <cellStyle name="20% - Accent1 4 2 9 7" xfId="38833" xr:uid="{54988C5C-F22F-443F-BD69-04024F02A217}"/>
    <cellStyle name="20% - Accent1 4 2 9 7 2" xfId="38834" xr:uid="{03FE9FAF-A66C-45D4-9DCF-DCA91F2467EC}"/>
    <cellStyle name="20% - Accent1 4 2 9 7 2 2" xfId="38835" xr:uid="{71FF87F4-DA04-419A-B96C-63C1566D6893}"/>
    <cellStyle name="20% - Accent1 4 2 9 7 3" xfId="38836" xr:uid="{5290DCEF-5830-4259-ABFF-52EBE88B18C4}"/>
    <cellStyle name="20% - Accent1 4 2 9 8" xfId="38837" xr:uid="{8CE52E4B-4BB6-4299-BDC7-C566C6DBD856}"/>
    <cellStyle name="20% - Accent1 4 2 9 8 2" xfId="38838" xr:uid="{A99918FA-13A4-4691-B808-8EA8B1358151}"/>
    <cellStyle name="20% - Accent1 4 2 9 8 2 2" xfId="38839" xr:uid="{DB65968A-F53D-470D-9153-9A824F30DE15}"/>
    <cellStyle name="20% - Accent1 4 2 9 8 3" xfId="38840" xr:uid="{AC1DA0D3-62E5-49A0-A0D2-1D6370826B99}"/>
    <cellStyle name="20% - Accent1 4 2 9 9" xfId="38841" xr:uid="{589D086F-B472-4D9C-8A87-FBAD73CFB5D3}"/>
    <cellStyle name="20% - Accent1 4 2 9 9 2" xfId="38842" xr:uid="{0C07F1F7-F628-47AC-9872-DD195817CC97}"/>
    <cellStyle name="20% - Accent1 4 20" xfId="38843" xr:uid="{18774999-C51F-4104-8EF0-5B50560D2CD8}"/>
    <cellStyle name="20% - Accent1 4 20 2" xfId="38844" xr:uid="{8C86E840-AFC4-4F89-95A3-249CA8DBF46E}"/>
    <cellStyle name="20% - Accent1 4 21" xfId="38845" xr:uid="{52B9D386-00C9-471C-9BD7-444A94C2CEB3}"/>
    <cellStyle name="20% - Accent1 4 3" xfId="38846" xr:uid="{34EAF17B-CAE1-45DF-99BC-7C27F3F833BD}"/>
    <cellStyle name="20% - Accent1 4 3 10" xfId="38847" xr:uid="{2507FD88-3C57-4E4F-96CD-A658B7F87FF6}"/>
    <cellStyle name="20% - Accent1 4 3 10 2" xfId="38848" xr:uid="{67226CB7-012D-45F7-A2CA-5BA8636B3CB7}"/>
    <cellStyle name="20% - Accent1 4 3 10 2 2" xfId="38849" xr:uid="{1326FE28-05C2-411D-B9D3-BA221BBCFD6C}"/>
    <cellStyle name="20% - Accent1 4 3 10 2 2 2" xfId="38850" xr:uid="{DC3FE402-644D-4B13-89F9-467037E12150}"/>
    <cellStyle name="20% - Accent1 4 3 10 2 3" xfId="38851" xr:uid="{FFD7CE79-3284-4E3C-A13A-D9AD9E90BFED}"/>
    <cellStyle name="20% - Accent1 4 3 10 3" xfId="38852" xr:uid="{EF3902AB-05D2-48BB-863D-0EF6DF520612}"/>
    <cellStyle name="20% - Accent1 4 3 10 3 2" xfId="38853" xr:uid="{3FD1854E-A0F0-4030-BFA3-DE9F99C2C24F}"/>
    <cellStyle name="20% - Accent1 4 3 10 4" xfId="38854" xr:uid="{FCF6B089-1D27-4CE1-82C7-E515800A1F69}"/>
    <cellStyle name="20% - Accent1 4 3 11" xfId="38855" xr:uid="{88A8D6E4-A498-4894-9889-7AB269DB9F8C}"/>
    <cellStyle name="20% - Accent1 4 3 11 2" xfId="38856" xr:uid="{9EECA149-BF3F-43ED-94F7-EFEBC0AB3A0E}"/>
    <cellStyle name="20% - Accent1 4 3 11 2 2" xfId="38857" xr:uid="{A78A1336-AFFF-42E8-8DF9-4186FA8BD574}"/>
    <cellStyle name="20% - Accent1 4 3 11 2 2 2" xfId="38858" xr:uid="{A1AAFF04-5194-4000-94F8-CC30AC40BB57}"/>
    <cellStyle name="20% - Accent1 4 3 11 2 3" xfId="38859" xr:uid="{F817D904-6B47-4077-8B71-172792BF9842}"/>
    <cellStyle name="20% - Accent1 4 3 11 3" xfId="38860" xr:uid="{3E8DE6C7-9D06-4CC5-AB7D-1F2D2A0E1AD5}"/>
    <cellStyle name="20% - Accent1 4 3 11 3 2" xfId="38861" xr:uid="{F2C234F8-29C2-4D6B-B80F-6C5DC401B61C}"/>
    <cellStyle name="20% - Accent1 4 3 11 4" xfId="38862" xr:uid="{5BB15C71-D393-475B-BDAE-A69F3C4625AB}"/>
    <cellStyle name="20% - Accent1 4 3 12" xfId="38863" xr:uid="{9E13FAFB-AF06-4093-80EF-313443F21A9A}"/>
    <cellStyle name="20% - Accent1 4 3 12 2" xfId="38864" xr:uid="{214D712E-B436-4276-A4AF-3725B94655E2}"/>
    <cellStyle name="20% - Accent1 4 3 12 2 2" xfId="38865" xr:uid="{47AE0585-B765-4F71-A3B7-FAF5163D3B6F}"/>
    <cellStyle name="20% - Accent1 4 3 12 3" xfId="38866" xr:uid="{722F3698-6B3B-4FD3-91B6-8C5B1A97B8F8}"/>
    <cellStyle name="20% - Accent1 4 3 13" xfId="38867" xr:uid="{FBF4E0F5-40AF-4F31-85E3-17CDC79253F1}"/>
    <cellStyle name="20% - Accent1 4 3 13 2" xfId="38868" xr:uid="{C98615BF-C4CE-43FF-8485-6708A18B8FB2}"/>
    <cellStyle name="20% - Accent1 4 3 13 2 2" xfId="38869" xr:uid="{AEF482F9-3963-45C1-A241-554B0D57A0AB}"/>
    <cellStyle name="20% - Accent1 4 3 13 3" xfId="38870" xr:uid="{E5A43E25-CAEA-459D-8938-C5BD3B3D4902}"/>
    <cellStyle name="20% - Accent1 4 3 14" xfId="38871" xr:uid="{EE78A82C-B4BF-455E-B8DC-19FE9B263011}"/>
    <cellStyle name="20% - Accent1 4 3 14 2" xfId="38872" xr:uid="{0F4320C5-148E-4EB7-BA5E-AB2F7EE47B62}"/>
    <cellStyle name="20% - Accent1 4 3 15" xfId="38873" xr:uid="{C6D7878D-FF9F-4A2D-918F-69249B3C5E8D}"/>
    <cellStyle name="20% - Accent1 4 3 15 2" xfId="38874" xr:uid="{4A218C1A-0618-4607-8171-96404EEF69FA}"/>
    <cellStyle name="20% - Accent1 4 3 16" xfId="38875" xr:uid="{6E7D9A1A-544E-449D-83B2-6B6160C10FC1}"/>
    <cellStyle name="20% - Accent1 4 3 2" xfId="38876" xr:uid="{80C62A09-8FC8-4D1D-98DF-C0A6C06D2A15}"/>
    <cellStyle name="20% - Accent1 4 3 2 10" xfId="38877" xr:uid="{EBE69FF0-7E52-44BD-80BA-4719ED7F82D1}"/>
    <cellStyle name="20% - Accent1 4 3 2 10 2" xfId="38878" xr:uid="{928B3741-6355-4044-9CF8-F0FE3A728EF3}"/>
    <cellStyle name="20% - Accent1 4 3 2 10 2 2" xfId="38879" xr:uid="{32C38696-8611-4023-A4FA-E8AC012211F0}"/>
    <cellStyle name="20% - Accent1 4 3 2 10 2 2 2" xfId="38880" xr:uid="{6ACCDCD3-203C-4023-9D50-0E6710DCBA78}"/>
    <cellStyle name="20% - Accent1 4 3 2 10 2 3" xfId="38881" xr:uid="{89166A89-7499-4AA1-9D17-74A410A03DD2}"/>
    <cellStyle name="20% - Accent1 4 3 2 10 3" xfId="38882" xr:uid="{AB1E4E33-7EB7-4DC0-B22E-3E973BD04218}"/>
    <cellStyle name="20% - Accent1 4 3 2 10 3 2" xfId="38883" xr:uid="{C17F3114-5608-42B1-8D7A-B21BAE797687}"/>
    <cellStyle name="20% - Accent1 4 3 2 10 4" xfId="38884" xr:uid="{D8A7356F-5FC5-4651-B1EB-CBC30C74BD99}"/>
    <cellStyle name="20% - Accent1 4 3 2 11" xfId="38885" xr:uid="{2773FEB5-C215-4B0A-B96E-84993F419174}"/>
    <cellStyle name="20% - Accent1 4 3 2 11 2" xfId="38886" xr:uid="{312B8A45-B99B-4FB3-8F28-6868E0BF2B0B}"/>
    <cellStyle name="20% - Accent1 4 3 2 11 2 2" xfId="38887" xr:uid="{236BE650-E160-4E5F-8835-DB8C15951367}"/>
    <cellStyle name="20% - Accent1 4 3 2 11 3" xfId="38888" xr:uid="{A088A9B3-1789-42C8-83A0-B82C80CB80DF}"/>
    <cellStyle name="20% - Accent1 4 3 2 12" xfId="38889" xr:uid="{5BD10A0D-C492-49C6-A52E-99E4AFD9F4D8}"/>
    <cellStyle name="20% - Accent1 4 3 2 12 2" xfId="38890" xr:uid="{7A77C874-2758-4B40-AB2E-49B238CB774E}"/>
    <cellStyle name="20% - Accent1 4 3 2 12 2 2" xfId="38891" xr:uid="{6A51C8A2-EBB2-423C-B265-9491EB2D383E}"/>
    <cellStyle name="20% - Accent1 4 3 2 12 3" xfId="38892" xr:uid="{855ABD54-D4C7-4678-A3EF-C68330FCF408}"/>
    <cellStyle name="20% - Accent1 4 3 2 13" xfId="38893" xr:uid="{61740845-041E-43FE-AE01-2159155D32ED}"/>
    <cellStyle name="20% - Accent1 4 3 2 13 2" xfId="38894" xr:uid="{056E05DF-0BF6-460E-818E-D56D8FA30D3E}"/>
    <cellStyle name="20% - Accent1 4 3 2 14" xfId="38895" xr:uid="{D523BABE-BE55-490A-87A1-FF5E4BEFFDE9}"/>
    <cellStyle name="20% - Accent1 4 3 2 14 2" xfId="38896" xr:uid="{A8E972D3-322D-4A75-8CFD-4ED7B535639B}"/>
    <cellStyle name="20% - Accent1 4 3 2 15" xfId="38897" xr:uid="{30A4E8E8-D8BE-4448-A598-ADBA1C10ACB4}"/>
    <cellStyle name="20% - Accent1 4 3 2 2" xfId="38898" xr:uid="{0D55C7B9-9951-423E-AA19-04E2F311193D}"/>
    <cellStyle name="20% - Accent1 4 3 2 2 10" xfId="38899" xr:uid="{76536E96-93CD-4AB2-8DD5-7568422DD97D}"/>
    <cellStyle name="20% - Accent1 4 3 2 2 10 2" xfId="38900" xr:uid="{78B2234C-B791-4994-98E7-62668E37D3D0}"/>
    <cellStyle name="20% - Accent1 4 3 2 2 10 2 2" xfId="38901" xr:uid="{CF5B6517-CCDC-4DB2-A08A-A26B86F904CE}"/>
    <cellStyle name="20% - Accent1 4 3 2 2 10 3" xfId="38902" xr:uid="{7A4838ED-B454-45A6-B0F1-4B1880B53026}"/>
    <cellStyle name="20% - Accent1 4 3 2 2 11" xfId="38903" xr:uid="{715FB862-A9C3-4F5A-8FDF-BD1742913B52}"/>
    <cellStyle name="20% - Accent1 4 3 2 2 11 2" xfId="38904" xr:uid="{C28B2012-A3E9-4BFA-8F39-B2DDF1161124}"/>
    <cellStyle name="20% - Accent1 4 3 2 2 11 2 2" xfId="38905" xr:uid="{865AB3E6-0FE3-44BA-B52B-E2477E22BBC1}"/>
    <cellStyle name="20% - Accent1 4 3 2 2 11 3" xfId="38906" xr:uid="{1B7E7828-F4C4-454B-9E7D-6B9A4D8F6C30}"/>
    <cellStyle name="20% - Accent1 4 3 2 2 12" xfId="38907" xr:uid="{9F853B47-2EFA-46C6-B9C7-ABFE2E44AC93}"/>
    <cellStyle name="20% - Accent1 4 3 2 2 12 2" xfId="38908" xr:uid="{737149B6-2E1A-4E9A-A251-1D94E26F6615}"/>
    <cellStyle name="20% - Accent1 4 3 2 2 13" xfId="38909" xr:uid="{DEC15141-DEFC-4457-9160-5DDB459394F8}"/>
    <cellStyle name="20% - Accent1 4 3 2 2 13 2" xfId="38910" xr:uid="{EC67C4C5-64A3-4258-8248-09411CC6ADBC}"/>
    <cellStyle name="20% - Accent1 4 3 2 2 14" xfId="38911" xr:uid="{7B2202D0-EA98-4F91-8543-C182A5EF422A}"/>
    <cellStyle name="20% - Accent1 4 3 2 2 2" xfId="38912" xr:uid="{45911424-D82E-49E3-AE32-F03039E62EAC}"/>
    <cellStyle name="20% - Accent1 4 3 2 2 2 10" xfId="38913" xr:uid="{06924E74-66F6-42B0-98CD-C2A943F15B32}"/>
    <cellStyle name="20% - Accent1 4 3 2 2 2 10 2" xfId="38914" xr:uid="{88CB210A-C591-4EF1-BF06-719C52E063E4}"/>
    <cellStyle name="20% - Accent1 4 3 2 2 2 11" xfId="38915" xr:uid="{C80DD7F6-14DB-4A25-9F2B-6F52EF624C63}"/>
    <cellStyle name="20% - Accent1 4 3 2 2 2 2" xfId="38916" xr:uid="{D8099C56-93FD-4C66-AC50-2B5274F5CEAD}"/>
    <cellStyle name="20% - Accent1 4 3 2 2 2 2 2" xfId="38917" xr:uid="{253E7FF3-CE68-4753-A480-4C9297A785B7}"/>
    <cellStyle name="20% - Accent1 4 3 2 2 2 2 2 2" xfId="38918" xr:uid="{0000B809-3173-43DC-AC00-D2214AC95BDF}"/>
    <cellStyle name="20% - Accent1 4 3 2 2 2 2 2 2 2" xfId="38919" xr:uid="{D1873A32-539A-438F-805B-B3EF881A17E4}"/>
    <cellStyle name="20% - Accent1 4 3 2 2 2 2 2 2 2 2" xfId="38920" xr:uid="{E9E21D2B-C756-48CE-8718-21C3A17B224A}"/>
    <cellStyle name="20% - Accent1 4 3 2 2 2 2 2 2 3" xfId="38921" xr:uid="{44827799-58B3-462C-908C-337EF66DD2CE}"/>
    <cellStyle name="20% - Accent1 4 3 2 2 2 2 2 3" xfId="38922" xr:uid="{5718F3A3-A51D-4FBE-B16C-C7C14B61DDA9}"/>
    <cellStyle name="20% - Accent1 4 3 2 2 2 2 2 3 2" xfId="38923" xr:uid="{3F458A3C-6F7A-440C-BD31-B29BD7CFB785}"/>
    <cellStyle name="20% - Accent1 4 3 2 2 2 2 2 4" xfId="38924" xr:uid="{1110C241-D062-43A8-BC87-C92414A9261E}"/>
    <cellStyle name="20% - Accent1 4 3 2 2 2 2 3" xfId="38925" xr:uid="{59EF17E0-7F35-4084-B83E-0DDF28E8B9BC}"/>
    <cellStyle name="20% - Accent1 4 3 2 2 2 2 3 2" xfId="38926" xr:uid="{D46891F7-3592-4F21-8D69-497BE164DB35}"/>
    <cellStyle name="20% - Accent1 4 3 2 2 2 2 3 2 2" xfId="38927" xr:uid="{7EAEC428-359B-4B21-B8E8-F4E9A86E31D7}"/>
    <cellStyle name="20% - Accent1 4 3 2 2 2 2 3 2 2 2" xfId="38928" xr:uid="{547F01E3-071B-4B04-A5F2-9755C99B100A}"/>
    <cellStyle name="20% - Accent1 4 3 2 2 2 2 3 2 3" xfId="38929" xr:uid="{F5ED594F-2C34-4E78-A043-E6DE0F9FCB6A}"/>
    <cellStyle name="20% - Accent1 4 3 2 2 2 2 3 3" xfId="38930" xr:uid="{2E66B6D0-A622-4F61-9C0C-6CE59D1AD1D2}"/>
    <cellStyle name="20% - Accent1 4 3 2 2 2 2 3 3 2" xfId="38931" xr:uid="{6F7DACA8-12CC-42DE-872E-88FE0B2CC6A4}"/>
    <cellStyle name="20% - Accent1 4 3 2 2 2 2 3 4" xfId="38932" xr:uid="{3BAE1BFD-E64D-4A79-9379-9B8A8D4B864E}"/>
    <cellStyle name="20% - Accent1 4 3 2 2 2 2 4" xfId="38933" xr:uid="{3660EBCD-B2AD-43B6-B5A9-62D8CC3F8DCA}"/>
    <cellStyle name="20% - Accent1 4 3 2 2 2 2 4 2" xfId="38934" xr:uid="{471FF3DC-B0FF-428D-97DA-38B608198917}"/>
    <cellStyle name="20% - Accent1 4 3 2 2 2 2 4 2 2" xfId="38935" xr:uid="{3CB5F0AA-1EA9-4375-94C3-0A0AAC7728FB}"/>
    <cellStyle name="20% - Accent1 4 3 2 2 2 2 4 2 2 2" xfId="38936" xr:uid="{4BE21E1C-E30B-4E81-88AD-A425EA18E442}"/>
    <cellStyle name="20% - Accent1 4 3 2 2 2 2 4 2 3" xfId="38937" xr:uid="{1FA2C7C1-6607-4C6A-9334-B643E120986D}"/>
    <cellStyle name="20% - Accent1 4 3 2 2 2 2 4 3" xfId="38938" xr:uid="{0B10F5B2-05C8-4E03-925A-6FFBC2DFB7F7}"/>
    <cellStyle name="20% - Accent1 4 3 2 2 2 2 4 3 2" xfId="38939" xr:uid="{E51D1CCA-0372-4EAA-832F-9435748AFF27}"/>
    <cellStyle name="20% - Accent1 4 3 2 2 2 2 4 4" xfId="38940" xr:uid="{78E62C6C-49A5-4928-BF01-3AC5CC2A9EB5}"/>
    <cellStyle name="20% - Accent1 4 3 2 2 2 2 5" xfId="38941" xr:uid="{E444E1AB-3E1B-417D-BBFC-C78AFDEA02D8}"/>
    <cellStyle name="20% - Accent1 4 3 2 2 2 2 5 2" xfId="38942" xr:uid="{81767E4B-B326-4196-9ACE-43DB7E593EE3}"/>
    <cellStyle name="20% - Accent1 4 3 2 2 2 2 5 2 2" xfId="38943" xr:uid="{B0F77E12-1FB5-4FF1-BC11-5D8D8D699A80}"/>
    <cellStyle name="20% - Accent1 4 3 2 2 2 2 5 3" xfId="38944" xr:uid="{46D7DEAE-0132-4F19-B5A4-29DF3FB3F976}"/>
    <cellStyle name="20% - Accent1 4 3 2 2 2 2 6" xfId="38945" xr:uid="{4B68A905-F5F3-4C57-B3FA-3315B4C18853}"/>
    <cellStyle name="20% - Accent1 4 3 2 2 2 2 6 2" xfId="38946" xr:uid="{D53AAEE7-8B17-471B-A1B2-B48CB8BBCDF9}"/>
    <cellStyle name="20% - Accent1 4 3 2 2 2 2 6 2 2" xfId="38947" xr:uid="{8EE3216C-D2A2-481A-8B55-A64B15FFB924}"/>
    <cellStyle name="20% - Accent1 4 3 2 2 2 2 6 3" xfId="38948" xr:uid="{00E4574F-0BFF-475B-8624-DA70220426AD}"/>
    <cellStyle name="20% - Accent1 4 3 2 2 2 2 7" xfId="38949" xr:uid="{EB1EBB2F-7BC8-4A5A-A651-18482819E9B1}"/>
    <cellStyle name="20% - Accent1 4 3 2 2 2 2 7 2" xfId="38950" xr:uid="{E7A94F6C-489E-4DC7-8E6D-8AD355152108}"/>
    <cellStyle name="20% - Accent1 4 3 2 2 2 2 8" xfId="38951" xr:uid="{E770C861-09CA-4FF6-984B-A25DD2F9704E}"/>
    <cellStyle name="20% - Accent1 4 3 2 2 2 2 8 2" xfId="38952" xr:uid="{6833AF4C-598A-4FCD-AFF2-5413FF0ECD8D}"/>
    <cellStyle name="20% - Accent1 4 3 2 2 2 2 9" xfId="38953" xr:uid="{E7EABD22-7634-47DF-9A22-494C6120C6CB}"/>
    <cellStyle name="20% - Accent1 4 3 2 2 2 3" xfId="38954" xr:uid="{B69932A4-E293-4A99-81F0-7791DCD559DA}"/>
    <cellStyle name="20% - Accent1 4 3 2 2 2 3 2" xfId="38955" xr:uid="{B4567ED5-62A3-4C63-9250-65F45E3CF833}"/>
    <cellStyle name="20% - Accent1 4 3 2 2 2 3 2 2" xfId="38956" xr:uid="{0322D4F3-635B-4FAE-9EFE-2998CDF8CD68}"/>
    <cellStyle name="20% - Accent1 4 3 2 2 2 3 2 2 2" xfId="38957" xr:uid="{03C09381-A090-46B6-A603-7619F3BDF3FE}"/>
    <cellStyle name="20% - Accent1 4 3 2 2 2 3 2 2 2 2" xfId="38958" xr:uid="{243CE101-9D8C-4A14-ADA3-7574E4B9D2FF}"/>
    <cellStyle name="20% - Accent1 4 3 2 2 2 3 2 2 3" xfId="38959" xr:uid="{312E4226-DFC9-45AC-BE90-8C4C8998D4C6}"/>
    <cellStyle name="20% - Accent1 4 3 2 2 2 3 2 3" xfId="38960" xr:uid="{D4E8AC80-11D1-47EE-BE81-BAE464F8850C}"/>
    <cellStyle name="20% - Accent1 4 3 2 2 2 3 2 3 2" xfId="38961" xr:uid="{3A7BA03A-9021-4350-A449-11A8BC4A3EE2}"/>
    <cellStyle name="20% - Accent1 4 3 2 2 2 3 2 4" xfId="38962" xr:uid="{AE4568BC-47A7-4D38-BC0B-B4F28944DDD3}"/>
    <cellStyle name="20% - Accent1 4 3 2 2 2 3 3" xfId="38963" xr:uid="{BC0701AE-B0B5-4453-99FF-21BD31BF671B}"/>
    <cellStyle name="20% - Accent1 4 3 2 2 2 3 3 2" xfId="38964" xr:uid="{22CE4A35-84F3-41A2-91BE-024D9F043362}"/>
    <cellStyle name="20% - Accent1 4 3 2 2 2 3 3 2 2" xfId="38965" xr:uid="{CB1242A8-173C-41F1-A7E0-67C505496D20}"/>
    <cellStyle name="20% - Accent1 4 3 2 2 2 3 3 2 2 2" xfId="38966" xr:uid="{3CF20B7F-5522-443B-BCB6-156F5CA873AB}"/>
    <cellStyle name="20% - Accent1 4 3 2 2 2 3 3 2 3" xfId="38967" xr:uid="{C9EBCE0C-719F-4556-8447-83CBAA1A2CD2}"/>
    <cellStyle name="20% - Accent1 4 3 2 2 2 3 3 3" xfId="38968" xr:uid="{01128DBD-D0FD-4A43-868F-DE6B2C28E502}"/>
    <cellStyle name="20% - Accent1 4 3 2 2 2 3 3 3 2" xfId="38969" xr:uid="{878629D2-D20D-4DDE-86D8-4DFB3344B6C8}"/>
    <cellStyle name="20% - Accent1 4 3 2 2 2 3 3 4" xfId="38970" xr:uid="{8A586E4C-F416-414A-9D2C-34D6DD0EE97B}"/>
    <cellStyle name="20% - Accent1 4 3 2 2 2 3 4" xfId="38971" xr:uid="{D36CD463-A61E-4A79-B61B-0F3DBE012BD5}"/>
    <cellStyle name="20% - Accent1 4 3 2 2 2 3 4 2" xfId="38972" xr:uid="{331E08C7-87B7-4CE1-9DAB-5B00F121160F}"/>
    <cellStyle name="20% - Accent1 4 3 2 2 2 3 4 2 2" xfId="38973" xr:uid="{BAB32FCD-86CA-4150-B4E0-6BF68951ADA6}"/>
    <cellStyle name="20% - Accent1 4 3 2 2 2 3 4 2 2 2" xfId="38974" xr:uid="{603E0211-2641-42A0-BCC4-E1B244F60CB2}"/>
    <cellStyle name="20% - Accent1 4 3 2 2 2 3 4 2 3" xfId="38975" xr:uid="{C5174F70-36D0-43E9-B385-B99E029B6A74}"/>
    <cellStyle name="20% - Accent1 4 3 2 2 2 3 4 3" xfId="38976" xr:uid="{CC26ACE3-B63D-4C0E-A3B7-3A769318063E}"/>
    <cellStyle name="20% - Accent1 4 3 2 2 2 3 4 3 2" xfId="38977" xr:uid="{B0609301-BAA2-4F9C-B0CE-D92B063967B4}"/>
    <cellStyle name="20% - Accent1 4 3 2 2 2 3 4 4" xfId="38978" xr:uid="{358F4A1D-C008-4D3B-9B6C-34B8901BAC44}"/>
    <cellStyle name="20% - Accent1 4 3 2 2 2 3 5" xfId="38979" xr:uid="{2AAE5DAD-81A1-4FDA-ADDD-D87E70B41CC2}"/>
    <cellStyle name="20% - Accent1 4 3 2 2 2 3 5 2" xfId="38980" xr:uid="{B81B2618-8268-43DA-9AC1-BC3B9E6E7D95}"/>
    <cellStyle name="20% - Accent1 4 3 2 2 2 3 5 2 2" xfId="38981" xr:uid="{1AADE0BC-CC69-472B-83E4-AC6D0BAEE9E4}"/>
    <cellStyle name="20% - Accent1 4 3 2 2 2 3 5 3" xfId="38982" xr:uid="{EA113956-00F5-465C-80AB-BDBA50481B5F}"/>
    <cellStyle name="20% - Accent1 4 3 2 2 2 3 6" xfId="38983" xr:uid="{A5304E07-CA82-4581-899C-02D51A7BCD38}"/>
    <cellStyle name="20% - Accent1 4 3 2 2 2 3 6 2" xfId="38984" xr:uid="{50CA6E21-846C-4749-9F24-B0424624CDDD}"/>
    <cellStyle name="20% - Accent1 4 3 2 2 2 3 6 2 2" xfId="38985" xr:uid="{CB0B2E5E-7BF5-4137-942E-276ED1CD58D9}"/>
    <cellStyle name="20% - Accent1 4 3 2 2 2 3 6 3" xfId="38986" xr:uid="{862D161D-13F0-4D91-AB11-009FAD8FADC4}"/>
    <cellStyle name="20% - Accent1 4 3 2 2 2 3 7" xfId="38987" xr:uid="{10677C50-9C1F-434F-8309-B34250701A6F}"/>
    <cellStyle name="20% - Accent1 4 3 2 2 2 3 7 2" xfId="38988" xr:uid="{4D658575-012B-4820-A1A7-932D19703461}"/>
    <cellStyle name="20% - Accent1 4 3 2 2 2 3 8" xfId="38989" xr:uid="{FBEC5309-7D3C-43FE-B54B-B34504D6C9F6}"/>
    <cellStyle name="20% - Accent1 4 3 2 2 2 3 8 2" xfId="38990" xr:uid="{309F7C2E-C431-4493-B604-6D32FD77884E}"/>
    <cellStyle name="20% - Accent1 4 3 2 2 2 3 9" xfId="38991" xr:uid="{E512DD3C-0DF3-4CC7-A670-9200DB6F2B60}"/>
    <cellStyle name="20% - Accent1 4 3 2 2 2 4" xfId="38992" xr:uid="{A99A4E11-9C34-4327-9EEA-8351C964FDEF}"/>
    <cellStyle name="20% - Accent1 4 3 2 2 2 4 2" xfId="38993" xr:uid="{C50B0C4A-B66C-4307-BCF9-AFAF3E5CCF7D}"/>
    <cellStyle name="20% - Accent1 4 3 2 2 2 4 2 2" xfId="38994" xr:uid="{1B886433-B26B-4D09-B97C-DB4B30074235}"/>
    <cellStyle name="20% - Accent1 4 3 2 2 2 4 2 2 2" xfId="38995" xr:uid="{060FDA2E-203D-42CB-828B-B44D73C5F115}"/>
    <cellStyle name="20% - Accent1 4 3 2 2 2 4 2 3" xfId="38996" xr:uid="{17ACAAC5-9BE1-4006-BFDF-3FB0C26DD362}"/>
    <cellStyle name="20% - Accent1 4 3 2 2 2 4 3" xfId="38997" xr:uid="{4661851F-0C7D-429F-B152-D2CEFD68E251}"/>
    <cellStyle name="20% - Accent1 4 3 2 2 2 4 3 2" xfId="38998" xr:uid="{D04E3EA4-B90D-4983-97FD-D07015485921}"/>
    <cellStyle name="20% - Accent1 4 3 2 2 2 4 4" xfId="38999" xr:uid="{286D86BE-5E81-4BD5-ADFB-5013DAEEFBA1}"/>
    <cellStyle name="20% - Accent1 4 3 2 2 2 5" xfId="39000" xr:uid="{61253DF7-E43B-4239-9E6A-31C236FE6912}"/>
    <cellStyle name="20% - Accent1 4 3 2 2 2 5 2" xfId="39001" xr:uid="{25D1FD77-BF0A-4A5C-BDD6-6CFD46403046}"/>
    <cellStyle name="20% - Accent1 4 3 2 2 2 5 2 2" xfId="39002" xr:uid="{00A6938D-9C05-468A-B263-AA2389682CFC}"/>
    <cellStyle name="20% - Accent1 4 3 2 2 2 5 2 2 2" xfId="39003" xr:uid="{6424F8A0-EEE0-4467-84D9-F3A5C86A9729}"/>
    <cellStyle name="20% - Accent1 4 3 2 2 2 5 2 3" xfId="39004" xr:uid="{B5D7E83F-A294-4214-AD86-BD3C39133406}"/>
    <cellStyle name="20% - Accent1 4 3 2 2 2 5 3" xfId="39005" xr:uid="{DADAA13A-0301-45DA-9DAC-3FAD70C2E063}"/>
    <cellStyle name="20% - Accent1 4 3 2 2 2 5 3 2" xfId="39006" xr:uid="{085FB58C-B3FF-454B-B71D-11B42A972F7F}"/>
    <cellStyle name="20% - Accent1 4 3 2 2 2 5 4" xfId="39007" xr:uid="{8AEC9A9E-0913-4CFD-AE94-855B81B766EA}"/>
    <cellStyle name="20% - Accent1 4 3 2 2 2 6" xfId="39008" xr:uid="{789B1136-E46A-44BD-8855-88BE54383A08}"/>
    <cellStyle name="20% - Accent1 4 3 2 2 2 6 2" xfId="39009" xr:uid="{45E4DA11-DE46-4ED1-BF8A-D80792D42C8A}"/>
    <cellStyle name="20% - Accent1 4 3 2 2 2 6 2 2" xfId="39010" xr:uid="{C3FF07A7-EF52-4094-8D05-AA6A29CC3465}"/>
    <cellStyle name="20% - Accent1 4 3 2 2 2 6 2 2 2" xfId="39011" xr:uid="{9F96F923-0817-45B9-AC1A-265DA29154F8}"/>
    <cellStyle name="20% - Accent1 4 3 2 2 2 6 2 3" xfId="39012" xr:uid="{93471C5B-364F-4B52-A900-C89D0BC4594D}"/>
    <cellStyle name="20% - Accent1 4 3 2 2 2 6 3" xfId="39013" xr:uid="{C87AED88-4A44-40D6-952D-14A55F964852}"/>
    <cellStyle name="20% - Accent1 4 3 2 2 2 6 3 2" xfId="39014" xr:uid="{D12A8FC1-BB5C-48C7-BFA2-A5741CC914E0}"/>
    <cellStyle name="20% - Accent1 4 3 2 2 2 6 4" xfId="39015" xr:uid="{7F718BC0-48E1-4A80-9722-3AFD1C66590D}"/>
    <cellStyle name="20% - Accent1 4 3 2 2 2 7" xfId="39016" xr:uid="{AB0311B0-C307-4D9D-A8D6-07F1BC6F3078}"/>
    <cellStyle name="20% - Accent1 4 3 2 2 2 7 2" xfId="39017" xr:uid="{655E4418-B695-481C-A805-76400C9F772E}"/>
    <cellStyle name="20% - Accent1 4 3 2 2 2 7 2 2" xfId="39018" xr:uid="{59089377-DD03-493C-8F00-268B22CB0CFA}"/>
    <cellStyle name="20% - Accent1 4 3 2 2 2 7 3" xfId="39019" xr:uid="{173C8560-AF31-4EEF-BEC5-8532024CAC11}"/>
    <cellStyle name="20% - Accent1 4 3 2 2 2 8" xfId="39020" xr:uid="{AE875ADB-3BF4-47D9-A417-0C78A444EE8A}"/>
    <cellStyle name="20% - Accent1 4 3 2 2 2 8 2" xfId="39021" xr:uid="{2A8C60D4-F834-48A9-A886-6B24750C4B8A}"/>
    <cellStyle name="20% - Accent1 4 3 2 2 2 8 2 2" xfId="39022" xr:uid="{7FEA283B-06AA-40B4-AE64-373D0AE59670}"/>
    <cellStyle name="20% - Accent1 4 3 2 2 2 8 3" xfId="39023" xr:uid="{EB025680-53AE-4ACC-BE3C-E2DD346BC54D}"/>
    <cellStyle name="20% - Accent1 4 3 2 2 2 9" xfId="39024" xr:uid="{609A040F-F90B-4422-AAB8-8888ECF20E39}"/>
    <cellStyle name="20% - Accent1 4 3 2 2 2 9 2" xfId="39025" xr:uid="{EDE6A562-9889-4CD8-A8DE-99600F9CAED0}"/>
    <cellStyle name="20% - Accent1 4 3 2 2 3" xfId="39026" xr:uid="{3566926E-EA24-46AF-AA37-834A1D22AA2C}"/>
    <cellStyle name="20% - Accent1 4 3 2 2 3 10" xfId="39027" xr:uid="{45095170-A13D-490B-8BDA-030A0AB2EF27}"/>
    <cellStyle name="20% - Accent1 4 3 2 2 3 10 2" xfId="39028" xr:uid="{C3F61582-1687-48D8-8ECE-9134D602337B}"/>
    <cellStyle name="20% - Accent1 4 3 2 2 3 11" xfId="39029" xr:uid="{3037A90A-F1F7-4A6E-8E41-771978F032FF}"/>
    <cellStyle name="20% - Accent1 4 3 2 2 3 2" xfId="39030" xr:uid="{B55A44E1-021F-430D-A280-85EAFE54565F}"/>
    <cellStyle name="20% - Accent1 4 3 2 2 3 2 2" xfId="39031" xr:uid="{DC708012-8185-424D-9C54-C85A3B892755}"/>
    <cellStyle name="20% - Accent1 4 3 2 2 3 2 2 2" xfId="39032" xr:uid="{5CAB6661-55DF-4910-97B0-918F6951116F}"/>
    <cellStyle name="20% - Accent1 4 3 2 2 3 2 2 2 2" xfId="39033" xr:uid="{6D073BCE-CD7B-4C88-A1A8-89B1A6C0CFB2}"/>
    <cellStyle name="20% - Accent1 4 3 2 2 3 2 2 2 2 2" xfId="39034" xr:uid="{86C3218E-449B-41A9-B10B-6E9DF785690E}"/>
    <cellStyle name="20% - Accent1 4 3 2 2 3 2 2 2 3" xfId="39035" xr:uid="{7D176AB3-09C6-462E-B8B6-31A4A0BE9FEB}"/>
    <cellStyle name="20% - Accent1 4 3 2 2 3 2 2 3" xfId="39036" xr:uid="{3ABD35C2-AEFB-48D5-8B7F-48851E43F880}"/>
    <cellStyle name="20% - Accent1 4 3 2 2 3 2 2 3 2" xfId="39037" xr:uid="{C721E52D-4FC8-4861-865E-0B8CCECDC3AE}"/>
    <cellStyle name="20% - Accent1 4 3 2 2 3 2 2 4" xfId="39038" xr:uid="{3D1CA286-97EB-4488-85A8-D0979F6A0FB5}"/>
    <cellStyle name="20% - Accent1 4 3 2 2 3 2 3" xfId="39039" xr:uid="{70BA1537-C9F0-46A7-AABA-708E2122EDEA}"/>
    <cellStyle name="20% - Accent1 4 3 2 2 3 2 3 2" xfId="39040" xr:uid="{880ADC57-BF57-4CE8-8073-D906A10E0AB9}"/>
    <cellStyle name="20% - Accent1 4 3 2 2 3 2 3 2 2" xfId="39041" xr:uid="{9CB50B05-A5D1-42A3-A840-FEE71005928A}"/>
    <cellStyle name="20% - Accent1 4 3 2 2 3 2 3 2 2 2" xfId="39042" xr:uid="{6C2F7614-EAD4-4B11-B7CF-45E72194045D}"/>
    <cellStyle name="20% - Accent1 4 3 2 2 3 2 3 2 3" xfId="39043" xr:uid="{F0D23F30-C1F5-4434-A81E-FCE2DE97BCB0}"/>
    <cellStyle name="20% - Accent1 4 3 2 2 3 2 3 3" xfId="39044" xr:uid="{43D706D1-9DDE-4447-AF08-7922E8136BFE}"/>
    <cellStyle name="20% - Accent1 4 3 2 2 3 2 3 3 2" xfId="39045" xr:uid="{F463C383-8165-42B0-BFE7-D7101EFD7D70}"/>
    <cellStyle name="20% - Accent1 4 3 2 2 3 2 3 4" xfId="39046" xr:uid="{B365BF4A-5455-4FA0-9ED2-C3C36B66FB46}"/>
    <cellStyle name="20% - Accent1 4 3 2 2 3 2 4" xfId="39047" xr:uid="{ACD4E38F-77D7-4C1A-9769-82B67C42C16D}"/>
    <cellStyle name="20% - Accent1 4 3 2 2 3 2 4 2" xfId="39048" xr:uid="{DB6017B3-6AB3-459E-BE1C-6CE560A2F7F1}"/>
    <cellStyle name="20% - Accent1 4 3 2 2 3 2 4 2 2" xfId="39049" xr:uid="{2A4F4EC1-F22C-4346-9646-84FBD9827AC9}"/>
    <cellStyle name="20% - Accent1 4 3 2 2 3 2 4 2 2 2" xfId="39050" xr:uid="{5AB9BCF6-BB73-4C1E-A7B6-16CE822BE3B9}"/>
    <cellStyle name="20% - Accent1 4 3 2 2 3 2 4 2 3" xfId="39051" xr:uid="{F9272881-0519-4F29-ADAB-07ACD15468F7}"/>
    <cellStyle name="20% - Accent1 4 3 2 2 3 2 4 3" xfId="39052" xr:uid="{6CABF2ED-68D5-4FCE-B3BA-A70F0FB55933}"/>
    <cellStyle name="20% - Accent1 4 3 2 2 3 2 4 3 2" xfId="39053" xr:uid="{065A36FD-1199-40C6-9563-783911E2DC98}"/>
    <cellStyle name="20% - Accent1 4 3 2 2 3 2 4 4" xfId="39054" xr:uid="{EBB0FE54-26A2-492B-906C-146E0D1EAC07}"/>
    <cellStyle name="20% - Accent1 4 3 2 2 3 2 5" xfId="39055" xr:uid="{A888E147-0439-48EF-9D40-D0135B4AA9D9}"/>
    <cellStyle name="20% - Accent1 4 3 2 2 3 2 5 2" xfId="39056" xr:uid="{B4619A09-833E-43FD-9203-DA0E255E9119}"/>
    <cellStyle name="20% - Accent1 4 3 2 2 3 2 5 2 2" xfId="39057" xr:uid="{C2231E56-D46D-4EDC-98B4-AC40A79CE1D4}"/>
    <cellStyle name="20% - Accent1 4 3 2 2 3 2 5 3" xfId="39058" xr:uid="{0388D226-BD6E-43D4-A308-8C96E85ACAD6}"/>
    <cellStyle name="20% - Accent1 4 3 2 2 3 2 6" xfId="39059" xr:uid="{E8FCC6EC-B987-4F19-BAB7-9B06B148EC42}"/>
    <cellStyle name="20% - Accent1 4 3 2 2 3 2 6 2" xfId="39060" xr:uid="{3C27CCFE-CBB4-4C89-83A2-4086FD374E54}"/>
    <cellStyle name="20% - Accent1 4 3 2 2 3 2 6 2 2" xfId="39061" xr:uid="{2912DD6F-0339-4ABC-B2AD-68E27A28CDC1}"/>
    <cellStyle name="20% - Accent1 4 3 2 2 3 2 6 3" xfId="39062" xr:uid="{3A163460-D87B-402B-8C1B-2AA0D0B865D1}"/>
    <cellStyle name="20% - Accent1 4 3 2 2 3 2 7" xfId="39063" xr:uid="{39BE9D68-4C40-4043-A1AC-F350E57BD102}"/>
    <cellStyle name="20% - Accent1 4 3 2 2 3 2 7 2" xfId="39064" xr:uid="{26D6797F-6045-4E92-9E8E-309B21E99201}"/>
    <cellStyle name="20% - Accent1 4 3 2 2 3 2 8" xfId="39065" xr:uid="{9DDC3B91-A641-43D8-8B1C-D39A1CB3BB43}"/>
    <cellStyle name="20% - Accent1 4 3 2 2 3 2 8 2" xfId="39066" xr:uid="{2DD5EFDF-BC2A-4C7D-BA95-46E872FF4077}"/>
    <cellStyle name="20% - Accent1 4 3 2 2 3 2 9" xfId="39067" xr:uid="{1C8E3AA4-EEA7-47AC-8862-E4556F2E5AFA}"/>
    <cellStyle name="20% - Accent1 4 3 2 2 3 3" xfId="39068" xr:uid="{FA4E2356-63F4-496A-BBD4-5F7729733803}"/>
    <cellStyle name="20% - Accent1 4 3 2 2 3 3 2" xfId="39069" xr:uid="{4F097F9D-5939-4360-BA51-5355F708465F}"/>
    <cellStyle name="20% - Accent1 4 3 2 2 3 3 2 2" xfId="39070" xr:uid="{E1619B98-06F0-40D4-AD7A-6F2CD9E0F465}"/>
    <cellStyle name="20% - Accent1 4 3 2 2 3 3 2 2 2" xfId="39071" xr:uid="{30267DA9-52DC-41C9-8D3A-8C54C9337803}"/>
    <cellStyle name="20% - Accent1 4 3 2 2 3 3 2 2 2 2" xfId="39072" xr:uid="{F2B3015A-61A1-4762-B5D6-B6AE163221F8}"/>
    <cellStyle name="20% - Accent1 4 3 2 2 3 3 2 2 3" xfId="39073" xr:uid="{3EDC0A09-6F91-4262-8F59-1FCA6E68B37F}"/>
    <cellStyle name="20% - Accent1 4 3 2 2 3 3 2 3" xfId="39074" xr:uid="{1DBF0E1C-6E9B-405F-9D60-C0F8BCE9C5CC}"/>
    <cellStyle name="20% - Accent1 4 3 2 2 3 3 2 3 2" xfId="39075" xr:uid="{F0934126-65F5-4629-A45A-E69D9216C9CB}"/>
    <cellStyle name="20% - Accent1 4 3 2 2 3 3 2 4" xfId="39076" xr:uid="{F7CB4065-DE5B-47B4-8313-F750E9BA4D9F}"/>
    <cellStyle name="20% - Accent1 4 3 2 2 3 3 3" xfId="39077" xr:uid="{D71F152F-74E6-4E35-8082-6146234FEB4A}"/>
    <cellStyle name="20% - Accent1 4 3 2 2 3 3 3 2" xfId="39078" xr:uid="{DE77DD7F-238E-4EA6-ADB6-856EBD1FCFF5}"/>
    <cellStyle name="20% - Accent1 4 3 2 2 3 3 3 2 2" xfId="39079" xr:uid="{0F8337ED-D00A-4596-A643-81A9A8A2647A}"/>
    <cellStyle name="20% - Accent1 4 3 2 2 3 3 3 2 2 2" xfId="39080" xr:uid="{1E91AF33-1B67-456A-8B1C-DAEF1A42BB07}"/>
    <cellStyle name="20% - Accent1 4 3 2 2 3 3 3 2 3" xfId="39081" xr:uid="{305B524F-A2FE-405F-96F5-D9DC2894C016}"/>
    <cellStyle name="20% - Accent1 4 3 2 2 3 3 3 3" xfId="39082" xr:uid="{578F6160-D2AB-48FC-963F-3A28978F5983}"/>
    <cellStyle name="20% - Accent1 4 3 2 2 3 3 3 3 2" xfId="39083" xr:uid="{CF35F5BF-9CC8-405A-9B0D-F5124D81291B}"/>
    <cellStyle name="20% - Accent1 4 3 2 2 3 3 3 4" xfId="39084" xr:uid="{554A9641-3985-43A8-AA47-3E52D6B6D1DF}"/>
    <cellStyle name="20% - Accent1 4 3 2 2 3 3 4" xfId="39085" xr:uid="{820628E1-0D4E-4C19-BCA7-CD959AB41C93}"/>
    <cellStyle name="20% - Accent1 4 3 2 2 3 3 4 2" xfId="39086" xr:uid="{1C423B5D-6F7B-4C4E-AC3A-378FC27A1CAC}"/>
    <cellStyle name="20% - Accent1 4 3 2 2 3 3 4 2 2" xfId="39087" xr:uid="{1DC3BECE-9BE4-449B-85FE-00228A74EB95}"/>
    <cellStyle name="20% - Accent1 4 3 2 2 3 3 4 2 2 2" xfId="39088" xr:uid="{C094A3BE-CCE7-4A65-A0F3-F609E936684D}"/>
    <cellStyle name="20% - Accent1 4 3 2 2 3 3 4 2 3" xfId="39089" xr:uid="{5D3289FF-F91F-4248-A3C4-DBDF45DBE417}"/>
    <cellStyle name="20% - Accent1 4 3 2 2 3 3 4 3" xfId="39090" xr:uid="{6ACA4E3D-304C-41DC-8C23-BA2A158F6116}"/>
    <cellStyle name="20% - Accent1 4 3 2 2 3 3 4 3 2" xfId="39091" xr:uid="{3CC19C26-9A53-4586-B457-E7830C9F3A85}"/>
    <cellStyle name="20% - Accent1 4 3 2 2 3 3 4 4" xfId="39092" xr:uid="{41884B5F-3363-4A51-94AA-0ADF035A504E}"/>
    <cellStyle name="20% - Accent1 4 3 2 2 3 3 5" xfId="39093" xr:uid="{33A69096-9499-4D47-B069-B4CB5F002392}"/>
    <cellStyle name="20% - Accent1 4 3 2 2 3 3 5 2" xfId="39094" xr:uid="{7688E039-3EC7-46C4-964F-3312A5DB55ED}"/>
    <cellStyle name="20% - Accent1 4 3 2 2 3 3 5 2 2" xfId="39095" xr:uid="{712FD4A7-E5F9-4A39-939E-FD512FA489D4}"/>
    <cellStyle name="20% - Accent1 4 3 2 2 3 3 5 3" xfId="39096" xr:uid="{B638EA9F-38E4-43F7-AC41-971478D8B71B}"/>
    <cellStyle name="20% - Accent1 4 3 2 2 3 3 6" xfId="39097" xr:uid="{A36777DF-F077-49EE-9122-66E6B93E36ED}"/>
    <cellStyle name="20% - Accent1 4 3 2 2 3 3 6 2" xfId="39098" xr:uid="{8EB4FB7A-B502-433F-B430-6A1D911185C8}"/>
    <cellStyle name="20% - Accent1 4 3 2 2 3 3 6 2 2" xfId="39099" xr:uid="{3600C9C1-563A-476D-9ABD-FACAA2D2588E}"/>
    <cellStyle name="20% - Accent1 4 3 2 2 3 3 6 3" xfId="39100" xr:uid="{1667154E-D9D8-46E2-AE41-FC31DAA52025}"/>
    <cellStyle name="20% - Accent1 4 3 2 2 3 3 7" xfId="39101" xr:uid="{E2143E2B-5E1A-4D6B-B456-24036C971C67}"/>
    <cellStyle name="20% - Accent1 4 3 2 2 3 3 7 2" xfId="39102" xr:uid="{B02245D1-33C3-48D0-A610-8153396E1CFD}"/>
    <cellStyle name="20% - Accent1 4 3 2 2 3 3 8" xfId="39103" xr:uid="{DC5CDDB6-BF75-4FB3-844F-0ACDB5E47E2E}"/>
    <cellStyle name="20% - Accent1 4 3 2 2 3 3 8 2" xfId="39104" xr:uid="{D5156BF4-9347-434F-97F6-52E75DB2BBDB}"/>
    <cellStyle name="20% - Accent1 4 3 2 2 3 3 9" xfId="39105" xr:uid="{2FCDE287-6897-4A0E-AFC7-E4EC7D739F11}"/>
    <cellStyle name="20% - Accent1 4 3 2 2 3 4" xfId="39106" xr:uid="{D46AC12A-12BE-45A6-8F68-E28E16891CBC}"/>
    <cellStyle name="20% - Accent1 4 3 2 2 3 4 2" xfId="39107" xr:uid="{6BE786E9-E137-410E-8788-C935AC65C1F7}"/>
    <cellStyle name="20% - Accent1 4 3 2 2 3 4 2 2" xfId="39108" xr:uid="{6FEFCFC9-5F78-48CE-9C97-5415D9E150C1}"/>
    <cellStyle name="20% - Accent1 4 3 2 2 3 4 2 2 2" xfId="39109" xr:uid="{F2875E6C-CB89-48F2-B7A3-3DD8A22AEC37}"/>
    <cellStyle name="20% - Accent1 4 3 2 2 3 4 2 3" xfId="39110" xr:uid="{71FC1FC3-473B-4DC1-9BF0-5BD88F895B91}"/>
    <cellStyle name="20% - Accent1 4 3 2 2 3 4 3" xfId="39111" xr:uid="{928F41E2-4E4C-43D7-8BFF-357DD2098CEF}"/>
    <cellStyle name="20% - Accent1 4 3 2 2 3 4 3 2" xfId="39112" xr:uid="{31F67C77-7D92-4C36-AB56-02CA077D80B1}"/>
    <cellStyle name="20% - Accent1 4 3 2 2 3 4 4" xfId="39113" xr:uid="{288EADED-110A-46E0-9115-B12821FC5034}"/>
    <cellStyle name="20% - Accent1 4 3 2 2 3 5" xfId="39114" xr:uid="{CCDE3CE1-5D54-48D2-896F-6C5395789310}"/>
    <cellStyle name="20% - Accent1 4 3 2 2 3 5 2" xfId="39115" xr:uid="{D0D4131C-9F89-4385-ACD8-14AFA5887E57}"/>
    <cellStyle name="20% - Accent1 4 3 2 2 3 5 2 2" xfId="39116" xr:uid="{BA461D5F-F2BF-4645-A922-2BBE900D2CA9}"/>
    <cellStyle name="20% - Accent1 4 3 2 2 3 5 2 2 2" xfId="39117" xr:uid="{3018023A-1509-4B9E-8BC3-1C6E61D6F9B5}"/>
    <cellStyle name="20% - Accent1 4 3 2 2 3 5 2 3" xfId="39118" xr:uid="{C3054268-3239-4301-801B-7AA7BF43E667}"/>
    <cellStyle name="20% - Accent1 4 3 2 2 3 5 3" xfId="39119" xr:uid="{9862698D-B0FB-4966-B11C-31934A62E8C6}"/>
    <cellStyle name="20% - Accent1 4 3 2 2 3 5 3 2" xfId="39120" xr:uid="{0D3DA089-C791-466F-913B-496506B791B9}"/>
    <cellStyle name="20% - Accent1 4 3 2 2 3 5 4" xfId="39121" xr:uid="{B013421B-731E-4DE4-A2A0-37FEAF90CEC4}"/>
    <cellStyle name="20% - Accent1 4 3 2 2 3 6" xfId="39122" xr:uid="{E91B01C8-7878-4BBF-8E38-CA620992063E}"/>
    <cellStyle name="20% - Accent1 4 3 2 2 3 6 2" xfId="39123" xr:uid="{AB4B15B8-4740-40FC-9CDD-E375DDED3158}"/>
    <cellStyle name="20% - Accent1 4 3 2 2 3 6 2 2" xfId="39124" xr:uid="{A5AE5B31-6BC4-42C0-B957-348BC6B4234D}"/>
    <cellStyle name="20% - Accent1 4 3 2 2 3 6 2 2 2" xfId="39125" xr:uid="{715B2D50-18DD-4D06-B9DE-09F7E3A008CB}"/>
    <cellStyle name="20% - Accent1 4 3 2 2 3 6 2 3" xfId="39126" xr:uid="{452BC85B-E3FA-49A2-A2BE-420FDAF266C8}"/>
    <cellStyle name="20% - Accent1 4 3 2 2 3 6 3" xfId="39127" xr:uid="{91D7329C-32A7-4143-A90D-026CFC6D4CBF}"/>
    <cellStyle name="20% - Accent1 4 3 2 2 3 6 3 2" xfId="39128" xr:uid="{43F7C0F6-E76B-4D8C-99D9-EA8476E3EC71}"/>
    <cellStyle name="20% - Accent1 4 3 2 2 3 6 4" xfId="39129" xr:uid="{07954085-B595-45EE-B344-186C9C94632C}"/>
    <cellStyle name="20% - Accent1 4 3 2 2 3 7" xfId="39130" xr:uid="{393C4AB9-5C04-4D82-8343-2E74E3006262}"/>
    <cellStyle name="20% - Accent1 4 3 2 2 3 7 2" xfId="39131" xr:uid="{553343F3-14F3-4A34-B070-2C62A9F8C36A}"/>
    <cellStyle name="20% - Accent1 4 3 2 2 3 7 2 2" xfId="39132" xr:uid="{9B28F70F-2010-4CE7-A383-1A0B3621F112}"/>
    <cellStyle name="20% - Accent1 4 3 2 2 3 7 3" xfId="39133" xr:uid="{3C4BCC8F-0C91-4648-819F-94D0DD566BA3}"/>
    <cellStyle name="20% - Accent1 4 3 2 2 3 8" xfId="39134" xr:uid="{98AF44B2-0589-47E2-A8C2-EBF598D02203}"/>
    <cellStyle name="20% - Accent1 4 3 2 2 3 8 2" xfId="39135" xr:uid="{4FC6E1B0-25E7-427C-98A1-1F66161546A5}"/>
    <cellStyle name="20% - Accent1 4 3 2 2 3 8 2 2" xfId="39136" xr:uid="{FA68FABF-58E6-4C6F-B622-9884B8A41C45}"/>
    <cellStyle name="20% - Accent1 4 3 2 2 3 8 3" xfId="39137" xr:uid="{987AB467-D359-4DEA-B5E3-A42F357A1C68}"/>
    <cellStyle name="20% - Accent1 4 3 2 2 3 9" xfId="39138" xr:uid="{D83E9518-C716-4651-A194-051040A5959D}"/>
    <cellStyle name="20% - Accent1 4 3 2 2 3 9 2" xfId="39139" xr:uid="{CE1B011B-A070-4B47-8730-8628176F419E}"/>
    <cellStyle name="20% - Accent1 4 3 2 2 4" xfId="39140" xr:uid="{E9EE1A2A-E875-44A0-948D-1A275DBD5FBE}"/>
    <cellStyle name="20% - Accent1 4 3 2 2 4 10" xfId="39141" xr:uid="{89A7C920-D9D8-46CC-950D-3DF8877F88C8}"/>
    <cellStyle name="20% - Accent1 4 3 2 2 4 10 2" xfId="39142" xr:uid="{ECEA3712-2EE4-442F-B4FD-05656853587D}"/>
    <cellStyle name="20% - Accent1 4 3 2 2 4 11" xfId="39143" xr:uid="{8C54C3B6-6E3B-4BC1-9D9B-F483B72A6D8A}"/>
    <cellStyle name="20% - Accent1 4 3 2 2 4 2" xfId="39144" xr:uid="{32FD1482-0448-45E4-8FF8-729F14D93B26}"/>
    <cellStyle name="20% - Accent1 4 3 2 2 4 2 2" xfId="39145" xr:uid="{5A81FC69-D9C1-4962-BDFF-A0EE21CC8944}"/>
    <cellStyle name="20% - Accent1 4 3 2 2 4 2 2 2" xfId="39146" xr:uid="{DE2AD8D3-C95E-44AA-B4C5-2EED4380549C}"/>
    <cellStyle name="20% - Accent1 4 3 2 2 4 2 2 2 2" xfId="39147" xr:uid="{760850AF-7A3C-4468-BD8A-4CF16AF2655A}"/>
    <cellStyle name="20% - Accent1 4 3 2 2 4 2 2 2 2 2" xfId="39148" xr:uid="{0E3A1EFB-4852-48D3-A2C2-6DBA8337C335}"/>
    <cellStyle name="20% - Accent1 4 3 2 2 4 2 2 2 3" xfId="39149" xr:uid="{E1D9023C-CE98-416B-9D2F-F2E05CCBDE04}"/>
    <cellStyle name="20% - Accent1 4 3 2 2 4 2 2 3" xfId="39150" xr:uid="{F87E3686-7354-4E4D-8FFE-0435C0BE2867}"/>
    <cellStyle name="20% - Accent1 4 3 2 2 4 2 2 3 2" xfId="39151" xr:uid="{17F45A66-B604-483B-83B0-10A7C43E487A}"/>
    <cellStyle name="20% - Accent1 4 3 2 2 4 2 2 4" xfId="39152" xr:uid="{9B04FBA5-DACB-4A47-9F9B-49D15FE295CD}"/>
    <cellStyle name="20% - Accent1 4 3 2 2 4 2 3" xfId="39153" xr:uid="{A1188CE5-1518-41C4-976F-5BAEE47AC921}"/>
    <cellStyle name="20% - Accent1 4 3 2 2 4 2 3 2" xfId="39154" xr:uid="{AA98699F-3AC1-4EFD-B2BF-F6FCAE8617CA}"/>
    <cellStyle name="20% - Accent1 4 3 2 2 4 2 3 2 2" xfId="39155" xr:uid="{589E9AD6-B0E2-4CEF-9441-B7253CF19706}"/>
    <cellStyle name="20% - Accent1 4 3 2 2 4 2 3 2 2 2" xfId="39156" xr:uid="{8F466E86-D655-4CAF-B6B4-B2A41B7A3034}"/>
    <cellStyle name="20% - Accent1 4 3 2 2 4 2 3 2 3" xfId="39157" xr:uid="{488BF5AB-85E8-4C2A-82F0-86CBE1A5663C}"/>
    <cellStyle name="20% - Accent1 4 3 2 2 4 2 3 3" xfId="39158" xr:uid="{2541C7C6-D6C1-4507-8E7A-196F08FFB61D}"/>
    <cellStyle name="20% - Accent1 4 3 2 2 4 2 3 3 2" xfId="39159" xr:uid="{C1269325-6BDF-40D5-9340-AD9D49BE6233}"/>
    <cellStyle name="20% - Accent1 4 3 2 2 4 2 3 4" xfId="39160" xr:uid="{2434B57F-0D5C-40A9-9E8D-1D2109C3900E}"/>
    <cellStyle name="20% - Accent1 4 3 2 2 4 2 4" xfId="39161" xr:uid="{15B61F44-3338-4330-B3B6-FEA0396D36AD}"/>
    <cellStyle name="20% - Accent1 4 3 2 2 4 2 4 2" xfId="39162" xr:uid="{2EAE64FA-AFE0-493F-BDF0-84AB4FAA35D8}"/>
    <cellStyle name="20% - Accent1 4 3 2 2 4 2 4 2 2" xfId="39163" xr:uid="{69288961-84A5-4F12-AD06-D6A9CE7C91A7}"/>
    <cellStyle name="20% - Accent1 4 3 2 2 4 2 4 2 2 2" xfId="39164" xr:uid="{CF468E9A-0214-44CC-8509-ACABC54E5B4E}"/>
    <cellStyle name="20% - Accent1 4 3 2 2 4 2 4 2 3" xfId="39165" xr:uid="{10C1A432-6BB7-44F7-977B-24A2AA4CFB4B}"/>
    <cellStyle name="20% - Accent1 4 3 2 2 4 2 4 3" xfId="39166" xr:uid="{6024BB99-ADCE-4F6E-BB8A-7AE7D73C4BDD}"/>
    <cellStyle name="20% - Accent1 4 3 2 2 4 2 4 3 2" xfId="39167" xr:uid="{4D135C36-DC7E-43A6-A757-FB0B4AA91316}"/>
    <cellStyle name="20% - Accent1 4 3 2 2 4 2 4 4" xfId="39168" xr:uid="{36D93387-8737-40F7-8BFA-1DEFD129CD6C}"/>
    <cellStyle name="20% - Accent1 4 3 2 2 4 2 5" xfId="39169" xr:uid="{B8322D24-29DC-4F8A-B6D0-A09D2ABE6DC1}"/>
    <cellStyle name="20% - Accent1 4 3 2 2 4 2 5 2" xfId="39170" xr:uid="{3F120CEC-B590-45B0-8575-889BC08B9858}"/>
    <cellStyle name="20% - Accent1 4 3 2 2 4 2 5 2 2" xfId="39171" xr:uid="{30A263AC-B99E-4ABC-9FA1-8062F292DA14}"/>
    <cellStyle name="20% - Accent1 4 3 2 2 4 2 5 3" xfId="39172" xr:uid="{30862F05-DEE1-442B-A74E-553E565A3564}"/>
    <cellStyle name="20% - Accent1 4 3 2 2 4 2 6" xfId="39173" xr:uid="{87253A47-3E25-438A-88F1-AE79840D3F7A}"/>
    <cellStyle name="20% - Accent1 4 3 2 2 4 2 6 2" xfId="39174" xr:uid="{6F205CE2-8662-456F-8DE2-9E74048FC36B}"/>
    <cellStyle name="20% - Accent1 4 3 2 2 4 2 6 2 2" xfId="39175" xr:uid="{9E083EC1-FC6F-4557-B2B9-4C948852A39C}"/>
    <cellStyle name="20% - Accent1 4 3 2 2 4 2 6 3" xfId="39176" xr:uid="{074C733D-E90A-42CB-9963-94D0369982F9}"/>
    <cellStyle name="20% - Accent1 4 3 2 2 4 2 7" xfId="39177" xr:uid="{AE169C98-84A9-4396-A795-460C1AF8A880}"/>
    <cellStyle name="20% - Accent1 4 3 2 2 4 2 7 2" xfId="39178" xr:uid="{5AE8E711-AD5A-4572-9C94-036BBC15E4E2}"/>
    <cellStyle name="20% - Accent1 4 3 2 2 4 2 8" xfId="39179" xr:uid="{BDBE690E-695E-4155-A043-EAA96FB4D945}"/>
    <cellStyle name="20% - Accent1 4 3 2 2 4 2 8 2" xfId="39180" xr:uid="{EFAB8E0D-0483-4BC2-B4F8-4785202E7A1B}"/>
    <cellStyle name="20% - Accent1 4 3 2 2 4 2 9" xfId="39181" xr:uid="{8AB04840-A776-475D-9E76-039723814726}"/>
    <cellStyle name="20% - Accent1 4 3 2 2 4 3" xfId="39182" xr:uid="{C2B42F3D-E7C6-475D-98BA-EBD8971B5677}"/>
    <cellStyle name="20% - Accent1 4 3 2 2 4 3 2" xfId="39183" xr:uid="{3B22464C-CF6F-42AA-82B2-1106B7D612C0}"/>
    <cellStyle name="20% - Accent1 4 3 2 2 4 3 2 2" xfId="39184" xr:uid="{6A6486A8-7321-45C6-93E9-D7E294B03C44}"/>
    <cellStyle name="20% - Accent1 4 3 2 2 4 3 2 2 2" xfId="39185" xr:uid="{99B8CD89-4748-4923-9746-8483C490EB9E}"/>
    <cellStyle name="20% - Accent1 4 3 2 2 4 3 2 2 2 2" xfId="39186" xr:uid="{D44A5AD8-653E-4A21-A0B1-EC1EAC2A8788}"/>
    <cellStyle name="20% - Accent1 4 3 2 2 4 3 2 2 3" xfId="39187" xr:uid="{CE4A1B87-DD93-450C-8464-969D5A076F29}"/>
    <cellStyle name="20% - Accent1 4 3 2 2 4 3 2 3" xfId="39188" xr:uid="{220B8AA3-7140-424F-9F7E-F6F99B279DC2}"/>
    <cellStyle name="20% - Accent1 4 3 2 2 4 3 2 3 2" xfId="39189" xr:uid="{38C8F620-FB0C-4752-9C16-9149D7494DF7}"/>
    <cellStyle name="20% - Accent1 4 3 2 2 4 3 2 4" xfId="39190" xr:uid="{D5FB9A3A-8A8E-4630-9157-6147DA582A3A}"/>
    <cellStyle name="20% - Accent1 4 3 2 2 4 3 3" xfId="39191" xr:uid="{3ED9FBEA-D2C0-4C82-AA41-BA5BA29DF2A5}"/>
    <cellStyle name="20% - Accent1 4 3 2 2 4 3 3 2" xfId="39192" xr:uid="{27BC30CB-A2D4-4051-821D-D5829AD82498}"/>
    <cellStyle name="20% - Accent1 4 3 2 2 4 3 3 2 2" xfId="39193" xr:uid="{CD9DCC6C-1158-46B6-BE69-8CD67227BC10}"/>
    <cellStyle name="20% - Accent1 4 3 2 2 4 3 3 2 2 2" xfId="39194" xr:uid="{F29CE0C8-6862-4A34-80ED-D30773D6C4B5}"/>
    <cellStyle name="20% - Accent1 4 3 2 2 4 3 3 2 3" xfId="39195" xr:uid="{F32D9676-95B3-4DF5-BF6F-BBFDAE17D66E}"/>
    <cellStyle name="20% - Accent1 4 3 2 2 4 3 3 3" xfId="39196" xr:uid="{1E8C39B5-4EDA-4756-883C-F8FA97EE1987}"/>
    <cellStyle name="20% - Accent1 4 3 2 2 4 3 3 3 2" xfId="39197" xr:uid="{47FF35A0-AE92-4801-9300-0611D5CE7548}"/>
    <cellStyle name="20% - Accent1 4 3 2 2 4 3 3 4" xfId="39198" xr:uid="{D3B49B71-E7D3-49C7-96A6-581C061FB414}"/>
    <cellStyle name="20% - Accent1 4 3 2 2 4 3 4" xfId="39199" xr:uid="{D959A50D-A665-4132-83A0-9996F2D5AEC4}"/>
    <cellStyle name="20% - Accent1 4 3 2 2 4 3 4 2" xfId="39200" xr:uid="{26EBA625-B622-4154-BCA2-6F865EEF00A1}"/>
    <cellStyle name="20% - Accent1 4 3 2 2 4 3 4 2 2" xfId="39201" xr:uid="{66C49E43-4A23-4E60-9EA0-A08FB635E49F}"/>
    <cellStyle name="20% - Accent1 4 3 2 2 4 3 4 2 2 2" xfId="39202" xr:uid="{DE4AD556-FA6F-4935-AEC2-44F0206A50AE}"/>
    <cellStyle name="20% - Accent1 4 3 2 2 4 3 4 2 3" xfId="39203" xr:uid="{864C1F6C-7335-41FC-B9BE-BD6A6595F37C}"/>
    <cellStyle name="20% - Accent1 4 3 2 2 4 3 4 3" xfId="39204" xr:uid="{6270398B-69FC-4A13-9F54-BEE1B89BD9FD}"/>
    <cellStyle name="20% - Accent1 4 3 2 2 4 3 4 3 2" xfId="39205" xr:uid="{2025B8A9-8A09-4CC3-8FE2-9E3E8BA0008B}"/>
    <cellStyle name="20% - Accent1 4 3 2 2 4 3 4 4" xfId="39206" xr:uid="{BFAEF2CE-7DEE-4BE8-B43C-33326144BE8D}"/>
    <cellStyle name="20% - Accent1 4 3 2 2 4 3 5" xfId="39207" xr:uid="{BCB357EE-2B20-48D1-B5BD-924E96D5DF66}"/>
    <cellStyle name="20% - Accent1 4 3 2 2 4 3 5 2" xfId="39208" xr:uid="{7E4AA5EB-BEB7-4AE4-B58A-153159082930}"/>
    <cellStyle name="20% - Accent1 4 3 2 2 4 3 5 2 2" xfId="39209" xr:uid="{29D02E79-E56E-49C5-866C-A095DDD4DF92}"/>
    <cellStyle name="20% - Accent1 4 3 2 2 4 3 5 3" xfId="39210" xr:uid="{B8177750-7707-43BA-9716-9D846495F55A}"/>
    <cellStyle name="20% - Accent1 4 3 2 2 4 3 6" xfId="39211" xr:uid="{BCABFA1E-2A80-4281-9A9D-C0F8A0E53E9D}"/>
    <cellStyle name="20% - Accent1 4 3 2 2 4 3 6 2" xfId="39212" xr:uid="{E5DBE1D4-84B5-4F62-8EAB-4C92997B2B60}"/>
    <cellStyle name="20% - Accent1 4 3 2 2 4 3 6 2 2" xfId="39213" xr:uid="{E6F5583E-6D08-4B7C-B543-457AF927DAC3}"/>
    <cellStyle name="20% - Accent1 4 3 2 2 4 3 6 3" xfId="39214" xr:uid="{7FFB9532-8860-495A-9687-7FF4AA21C365}"/>
    <cellStyle name="20% - Accent1 4 3 2 2 4 3 7" xfId="39215" xr:uid="{DB8119CC-7FE4-45D5-9CD7-C4ADF482F3BC}"/>
    <cellStyle name="20% - Accent1 4 3 2 2 4 3 7 2" xfId="39216" xr:uid="{83587BA6-530D-4EB0-B233-38D43A8B1462}"/>
    <cellStyle name="20% - Accent1 4 3 2 2 4 3 8" xfId="39217" xr:uid="{6D2FB5DA-F896-4C03-AEF6-851E401ABB5D}"/>
    <cellStyle name="20% - Accent1 4 3 2 2 4 3 8 2" xfId="39218" xr:uid="{408F6ED4-7CDE-47F6-A509-C1D6E86B1901}"/>
    <cellStyle name="20% - Accent1 4 3 2 2 4 3 9" xfId="39219" xr:uid="{EE14100D-5051-4E18-A02E-CF30D1302E0F}"/>
    <cellStyle name="20% - Accent1 4 3 2 2 4 4" xfId="39220" xr:uid="{9FC8D251-898D-4A75-985A-63AECB790A42}"/>
    <cellStyle name="20% - Accent1 4 3 2 2 4 4 2" xfId="39221" xr:uid="{4DF40CA9-7C60-46B6-B48F-FFF917705937}"/>
    <cellStyle name="20% - Accent1 4 3 2 2 4 4 2 2" xfId="39222" xr:uid="{9CD34D98-807F-49F9-9841-D3D12D969FEA}"/>
    <cellStyle name="20% - Accent1 4 3 2 2 4 4 2 2 2" xfId="39223" xr:uid="{14DDEC60-2BA6-4DFE-8A07-A35D80C52D98}"/>
    <cellStyle name="20% - Accent1 4 3 2 2 4 4 2 3" xfId="39224" xr:uid="{B2CB25C5-2641-4689-A47E-B9F142007883}"/>
    <cellStyle name="20% - Accent1 4 3 2 2 4 4 3" xfId="39225" xr:uid="{6159B557-3A13-4153-A75A-A1FE898F2A0D}"/>
    <cellStyle name="20% - Accent1 4 3 2 2 4 4 3 2" xfId="39226" xr:uid="{1427808E-384A-4FB2-ADB4-A20E8244AAA2}"/>
    <cellStyle name="20% - Accent1 4 3 2 2 4 4 4" xfId="39227" xr:uid="{29FF6A8E-BBE7-4787-AF0D-84D61034DD91}"/>
    <cellStyle name="20% - Accent1 4 3 2 2 4 5" xfId="39228" xr:uid="{C98092B8-F7D5-48CA-82E9-C25423087CF4}"/>
    <cellStyle name="20% - Accent1 4 3 2 2 4 5 2" xfId="39229" xr:uid="{37A3E2FD-B5F0-43AE-AC65-BD372583AE32}"/>
    <cellStyle name="20% - Accent1 4 3 2 2 4 5 2 2" xfId="39230" xr:uid="{CB608DFC-B5AD-46A2-808F-D8BCBE5D9E4A}"/>
    <cellStyle name="20% - Accent1 4 3 2 2 4 5 2 2 2" xfId="39231" xr:uid="{2DBDE464-435E-422A-A071-EA95B2AA3C2A}"/>
    <cellStyle name="20% - Accent1 4 3 2 2 4 5 2 3" xfId="39232" xr:uid="{87E2F6BA-167E-4218-BA5F-00E841D2998F}"/>
    <cellStyle name="20% - Accent1 4 3 2 2 4 5 3" xfId="39233" xr:uid="{4639D8C6-3BDF-4212-AED6-77590AB051AA}"/>
    <cellStyle name="20% - Accent1 4 3 2 2 4 5 3 2" xfId="39234" xr:uid="{E28D5543-6B1A-464B-A48C-E5EF3E555654}"/>
    <cellStyle name="20% - Accent1 4 3 2 2 4 5 4" xfId="39235" xr:uid="{72702A2A-4AF4-41FF-A4EB-64F1387E5F72}"/>
    <cellStyle name="20% - Accent1 4 3 2 2 4 6" xfId="39236" xr:uid="{D3820C3F-72C5-47C7-83FE-6848F42F7EDD}"/>
    <cellStyle name="20% - Accent1 4 3 2 2 4 6 2" xfId="39237" xr:uid="{EB1B0EA7-B3C8-4808-B407-6805592BC0F1}"/>
    <cellStyle name="20% - Accent1 4 3 2 2 4 6 2 2" xfId="39238" xr:uid="{92D646B7-5E50-4BA8-B017-DD7EA748BC17}"/>
    <cellStyle name="20% - Accent1 4 3 2 2 4 6 2 2 2" xfId="39239" xr:uid="{EEC6126E-C1F5-4C0A-B194-A53CF1692E11}"/>
    <cellStyle name="20% - Accent1 4 3 2 2 4 6 2 3" xfId="39240" xr:uid="{FFD00A4B-AD8A-4959-80AD-18D4257CDA10}"/>
    <cellStyle name="20% - Accent1 4 3 2 2 4 6 3" xfId="39241" xr:uid="{19DFB1E6-F9FC-4951-B9AE-C78614A1196B}"/>
    <cellStyle name="20% - Accent1 4 3 2 2 4 6 3 2" xfId="39242" xr:uid="{63CA9C51-A93A-45F8-A99F-1236E7AD8E7D}"/>
    <cellStyle name="20% - Accent1 4 3 2 2 4 6 4" xfId="39243" xr:uid="{71031101-55DD-4268-939B-EC0E28613920}"/>
    <cellStyle name="20% - Accent1 4 3 2 2 4 7" xfId="39244" xr:uid="{AEB2661F-5646-4DB0-9D6E-FCB3BA231117}"/>
    <cellStyle name="20% - Accent1 4 3 2 2 4 7 2" xfId="39245" xr:uid="{8538FC52-613F-499D-B942-55C6B0D230C5}"/>
    <cellStyle name="20% - Accent1 4 3 2 2 4 7 2 2" xfId="39246" xr:uid="{49EF3134-915A-4460-B719-912B6556C4E5}"/>
    <cellStyle name="20% - Accent1 4 3 2 2 4 7 3" xfId="39247" xr:uid="{A603257D-C373-454F-97F8-B0B0CACB21EB}"/>
    <cellStyle name="20% - Accent1 4 3 2 2 4 8" xfId="39248" xr:uid="{10C3A6A5-52AB-458E-9B23-C481119C422F}"/>
    <cellStyle name="20% - Accent1 4 3 2 2 4 8 2" xfId="39249" xr:uid="{926B3C15-9C3B-4E49-96D6-5C50035C4D1F}"/>
    <cellStyle name="20% - Accent1 4 3 2 2 4 8 2 2" xfId="39250" xr:uid="{92EE3E14-7127-4962-A684-A1D633288621}"/>
    <cellStyle name="20% - Accent1 4 3 2 2 4 8 3" xfId="39251" xr:uid="{AE16BE08-1879-469F-AB74-764491122D92}"/>
    <cellStyle name="20% - Accent1 4 3 2 2 4 9" xfId="39252" xr:uid="{AC186557-2D70-447C-99AF-8F47D6296991}"/>
    <cellStyle name="20% - Accent1 4 3 2 2 4 9 2" xfId="39253" xr:uid="{D982C280-7688-4271-841A-C6FA944A57B9}"/>
    <cellStyle name="20% - Accent1 4 3 2 2 5" xfId="39254" xr:uid="{319E7726-7B96-497E-BE7F-639FD250A847}"/>
    <cellStyle name="20% - Accent1 4 3 2 2 5 2" xfId="39255" xr:uid="{70662E89-34D8-42DB-B833-82BDAB6D60EF}"/>
    <cellStyle name="20% - Accent1 4 3 2 2 5 2 2" xfId="39256" xr:uid="{38A52F64-A839-4320-B820-1092D544F832}"/>
    <cellStyle name="20% - Accent1 4 3 2 2 5 2 2 2" xfId="39257" xr:uid="{1A951E8A-C32A-4270-8EFC-1D9A8CEB6194}"/>
    <cellStyle name="20% - Accent1 4 3 2 2 5 2 2 2 2" xfId="39258" xr:uid="{2CA17939-12FC-4102-A43A-37400AA1D4F9}"/>
    <cellStyle name="20% - Accent1 4 3 2 2 5 2 2 3" xfId="39259" xr:uid="{CE945BFD-9D0C-4381-BD21-DBFBCD130751}"/>
    <cellStyle name="20% - Accent1 4 3 2 2 5 2 3" xfId="39260" xr:uid="{8D669498-A06E-44D7-8308-B93A7988CED5}"/>
    <cellStyle name="20% - Accent1 4 3 2 2 5 2 3 2" xfId="39261" xr:uid="{4D37A13D-3379-40CB-836B-83EB292E997C}"/>
    <cellStyle name="20% - Accent1 4 3 2 2 5 2 4" xfId="39262" xr:uid="{AF5D6954-084C-4E3E-AC1A-8050BE55BB1C}"/>
    <cellStyle name="20% - Accent1 4 3 2 2 5 3" xfId="39263" xr:uid="{377E554B-7449-4294-8DE5-F634C0FF7670}"/>
    <cellStyle name="20% - Accent1 4 3 2 2 5 3 2" xfId="39264" xr:uid="{C0E040F0-4F67-48C7-B625-8E1A1A1D51AF}"/>
    <cellStyle name="20% - Accent1 4 3 2 2 5 3 2 2" xfId="39265" xr:uid="{E9DDFD9B-C5BC-4A34-84C7-C853A16923C3}"/>
    <cellStyle name="20% - Accent1 4 3 2 2 5 3 2 2 2" xfId="39266" xr:uid="{25C0C3D2-7B19-46BC-9ABB-16B0C73D0459}"/>
    <cellStyle name="20% - Accent1 4 3 2 2 5 3 2 3" xfId="39267" xr:uid="{EC460990-47A1-499D-B41C-288C36D5F061}"/>
    <cellStyle name="20% - Accent1 4 3 2 2 5 3 3" xfId="39268" xr:uid="{7DF76E3C-FEF2-4416-B695-508D6402F9DB}"/>
    <cellStyle name="20% - Accent1 4 3 2 2 5 3 3 2" xfId="39269" xr:uid="{F7BA423B-50AB-4458-BA3D-0E6825508AB4}"/>
    <cellStyle name="20% - Accent1 4 3 2 2 5 3 4" xfId="39270" xr:uid="{67A8540F-2FFE-4984-8D8E-1F07E2F27EFC}"/>
    <cellStyle name="20% - Accent1 4 3 2 2 5 4" xfId="39271" xr:uid="{D22EC996-1387-440B-A330-977BBEABE62B}"/>
    <cellStyle name="20% - Accent1 4 3 2 2 5 4 2" xfId="39272" xr:uid="{FFDACB45-30E3-44D4-AB59-8D398E817E75}"/>
    <cellStyle name="20% - Accent1 4 3 2 2 5 4 2 2" xfId="39273" xr:uid="{E56B61C4-FA8E-4732-8030-28E6D9CF05E1}"/>
    <cellStyle name="20% - Accent1 4 3 2 2 5 4 2 2 2" xfId="39274" xr:uid="{AA341447-9DC7-4224-B65E-77B8662260ED}"/>
    <cellStyle name="20% - Accent1 4 3 2 2 5 4 2 3" xfId="39275" xr:uid="{EC154B4E-7C5E-4E20-8B90-F4FE522EF235}"/>
    <cellStyle name="20% - Accent1 4 3 2 2 5 4 3" xfId="39276" xr:uid="{62BBFDA8-D14C-4204-BD4E-C93B928E68C6}"/>
    <cellStyle name="20% - Accent1 4 3 2 2 5 4 3 2" xfId="39277" xr:uid="{24F92DDA-C410-45AC-909F-75D4F4AE5E7A}"/>
    <cellStyle name="20% - Accent1 4 3 2 2 5 4 4" xfId="39278" xr:uid="{B4BBB2AE-AB6C-4515-BF44-1883B5B419BC}"/>
    <cellStyle name="20% - Accent1 4 3 2 2 5 5" xfId="39279" xr:uid="{D1B32D79-C98D-4066-90BB-EEB82FE0D62D}"/>
    <cellStyle name="20% - Accent1 4 3 2 2 5 5 2" xfId="39280" xr:uid="{77085FEC-F7E3-41E4-BF95-616578055BCE}"/>
    <cellStyle name="20% - Accent1 4 3 2 2 5 5 2 2" xfId="39281" xr:uid="{DB81381E-41C7-43F8-B33D-15C11A3BFB84}"/>
    <cellStyle name="20% - Accent1 4 3 2 2 5 5 3" xfId="39282" xr:uid="{F325AF1B-9BAC-49E8-8FB1-C10A28D9C15A}"/>
    <cellStyle name="20% - Accent1 4 3 2 2 5 6" xfId="39283" xr:uid="{491B4DF0-2AF7-418C-8985-E952666A1EB1}"/>
    <cellStyle name="20% - Accent1 4 3 2 2 5 6 2" xfId="39284" xr:uid="{B6E9D603-5EC3-46CB-9D70-5C70B7FE3AFA}"/>
    <cellStyle name="20% - Accent1 4 3 2 2 5 6 2 2" xfId="39285" xr:uid="{90C0B901-5A3D-45EE-AF75-52D7583C2C45}"/>
    <cellStyle name="20% - Accent1 4 3 2 2 5 6 3" xfId="39286" xr:uid="{7D49D650-6BE6-4169-8699-AA3166CA898E}"/>
    <cellStyle name="20% - Accent1 4 3 2 2 5 7" xfId="39287" xr:uid="{8DB0A90B-66DC-4161-A096-6750BC9FB67A}"/>
    <cellStyle name="20% - Accent1 4 3 2 2 5 7 2" xfId="39288" xr:uid="{CEA75E01-FDE7-4496-8298-CA3467F0F81E}"/>
    <cellStyle name="20% - Accent1 4 3 2 2 5 8" xfId="39289" xr:uid="{260E2A47-5E13-45B1-BB81-F5996202D85D}"/>
    <cellStyle name="20% - Accent1 4 3 2 2 5 8 2" xfId="39290" xr:uid="{E0087DF7-0A6C-45C9-B1A0-47BCE4E233EE}"/>
    <cellStyle name="20% - Accent1 4 3 2 2 5 9" xfId="39291" xr:uid="{E1314D5C-38D0-42EF-8E0D-450D1079EFC1}"/>
    <cellStyle name="20% - Accent1 4 3 2 2 6" xfId="39292" xr:uid="{5290FFA8-F50B-4CA7-A351-EB823DE47539}"/>
    <cellStyle name="20% - Accent1 4 3 2 2 6 2" xfId="39293" xr:uid="{AFA90BC3-0F68-4E78-A7A4-5972EA7C6078}"/>
    <cellStyle name="20% - Accent1 4 3 2 2 6 2 2" xfId="39294" xr:uid="{290206BA-9CE6-4906-A49E-B372BB89F54B}"/>
    <cellStyle name="20% - Accent1 4 3 2 2 6 2 2 2" xfId="39295" xr:uid="{23E50355-C843-40BB-B8D6-42D12B2A5E12}"/>
    <cellStyle name="20% - Accent1 4 3 2 2 6 2 2 2 2" xfId="39296" xr:uid="{C2D9C250-C487-4697-9528-9AEC33CE461E}"/>
    <cellStyle name="20% - Accent1 4 3 2 2 6 2 2 3" xfId="39297" xr:uid="{792FD254-7AA2-4C57-851E-A528227DA233}"/>
    <cellStyle name="20% - Accent1 4 3 2 2 6 2 3" xfId="39298" xr:uid="{93B2C560-3930-4E18-93B8-73F53EDEE3DF}"/>
    <cellStyle name="20% - Accent1 4 3 2 2 6 2 3 2" xfId="39299" xr:uid="{EE16B1AC-0202-46A7-9164-47156ADE4DD8}"/>
    <cellStyle name="20% - Accent1 4 3 2 2 6 2 4" xfId="39300" xr:uid="{B3B81370-447B-4C5B-8C08-845635F598B9}"/>
    <cellStyle name="20% - Accent1 4 3 2 2 6 3" xfId="39301" xr:uid="{E9D288BA-0B83-4824-AEBB-E9D4583F63F4}"/>
    <cellStyle name="20% - Accent1 4 3 2 2 6 3 2" xfId="39302" xr:uid="{4A537AB2-50FA-4FB6-9309-9ED7D1F2EF4B}"/>
    <cellStyle name="20% - Accent1 4 3 2 2 6 3 2 2" xfId="39303" xr:uid="{F2D3C8D0-C1D7-45EB-9949-3909F44E664C}"/>
    <cellStyle name="20% - Accent1 4 3 2 2 6 3 2 2 2" xfId="39304" xr:uid="{CA4669F2-E6E6-40EF-A5C5-F6D22F0FC4F8}"/>
    <cellStyle name="20% - Accent1 4 3 2 2 6 3 2 3" xfId="39305" xr:uid="{77183ABD-495A-41E8-AABA-4588B518542A}"/>
    <cellStyle name="20% - Accent1 4 3 2 2 6 3 3" xfId="39306" xr:uid="{082C1FC4-D729-4B1F-8917-D5ED7048CD06}"/>
    <cellStyle name="20% - Accent1 4 3 2 2 6 3 3 2" xfId="39307" xr:uid="{E4DB313E-9649-4B20-B894-538DB3EF34A0}"/>
    <cellStyle name="20% - Accent1 4 3 2 2 6 3 4" xfId="39308" xr:uid="{47F58A63-B50B-449F-BC0A-3476706EB2E2}"/>
    <cellStyle name="20% - Accent1 4 3 2 2 6 4" xfId="39309" xr:uid="{3AFE33B9-04C5-47AD-BDB5-AD2E30D4A3A6}"/>
    <cellStyle name="20% - Accent1 4 3 2 2 6 4 2" xfId="39310" xr:uid="{A1628B84-F946-4463-9FFC-D64826865167}"/>
    <cellStyle name="20% - Accent1 4 3 2 2 6 4 2 2" xfId="39311" xr:uid="{ADDA5963-E3C0-482A-B728-46E92D6003E3}"/>
    <cellStyle name="20% - Accent1 4 3 2 2 6 4 2 2 2" xfId="39312" xr:uid="{D1249678-451B-45E5-8113-E814974FE0F2}"/>
    <cellStyle name="20% - Accent1 4 3 2 2 6 4 2 3" xfId="39313" xr:uid="{22EC4CAB-76E5-46E2-A345-2CF88855DD38}"/>
    <cellStyle name="20% - Accent1 4 3 2 2 6 4 3" xfId="39314" xr:uid="{F2093287-E6DF-4D3E-91CC-CC604C9036AA}"/>
    <cellStyle name="20% - Accent1 4 3 2 2 6 4 3 2" xfId="39315" xr:uid="{EDF46C6A-0474-443D-94AC-391333BEE759}"/>
    <cellStyle name="20% - Accent1 4 3 2 2 6 4 4" xfId="39316" xr:uid="{E6446BBB-AE68-48CE-9CF4-90C0891F4D07}"/>
    <cellStyle name="20% - Accent1 4 3 2 2 6 5" xfId="39317" xr:uid="{04CDD4BC-F636-440A-846A-EC0724BD06C7}"/>
    <cellStyle name="20% - Accent1 4 3 2 2 6 5 2" xfId="39318" xr:uid="{E61AC949-7161-4352-BA38-42749C329DB7}"/>
    <cellStyle name="20% - Accent1 4 3 2 2 6 5 2 2" xfId="39319" xr:uid="{20E1AD01-E3F2-4C61-A675-CC36E83E9EE2}"/>
    <cellStyle name="20% - Accent1 4 3 2 2 6 5 3" xfId="39320" xr:uid="{1381E7C2-F3D5-49D2-8AF4-34AD4D0375EB}"/>
    <cellStyle name="20% - Accent1 4 3 2 2 6 6" xfId="39321" xr:uid="{CB65BD4E-26C8-41B9-936E-13EF99D1E66F}"/>
    <cellStyle name="20% - Accent1 4 3 2 2 6 6 2" xfId="39322" xr:uid="{A86E6AA5-DA30-41F0-B5ED-C4C188E67C6A}"/>
    <cellStyle name="20% - Accent1 4 3 2 2 6 6 2 2" xfId="39323" xr:uid="{F6F354BF-F26D-4766-B4EA-32D67DB3B41B}"/>
    <cellStyle name="20% - Accent1 4 3 2 2 6 6 3" xfId="39324" xr:uid="{2FBD58A0-AF34-4C30-B90B-FA775C0B1D8F}"/>
    <cellStyle name="20% - Accent1 4 3 2 2 6 7" xfId="39325" xr:uid="{D71ABB73-CAF4-413E-8359-971C76638928}"/>
    <cellStyle name="20% - Accent1 4 3 2 2 6 7 2" xfId="39326" xr:uid="{5C8832D2-2D04-4D7D-B7BB-56C453C74CF5}"/>
    <cellStyle name="20% - Accent1 4 3 2 2 6 8" xfId="39327" xr:uid="{A06666D2-BA16-4995-8C59-29D1E3E95FCB}"/>
    <cellStyle name="20% - Accent1 4 3 2 2 6 8 2" xfId="39328" xr:uid="{12A1E6F5-E682-4EA5-B898-D8A4FC78D939}"/>
    <cellStyle name="20% - Accent1 4 3 2 2 6 9" xfId="39329" xr:uid="{8F0E1CE0-0F26-4278-8B31-A176579216DF}"/>
    <cellStyle name="20% - Accent1 4 3 2 2 7" xfId="39330" xr:uid="{92032557-93C4-4AA5-9FAA-DAC629EE6F36}"/>
    <cellStyle name="20% - Accent1 4 3 2 2 7 2" xfId="39331" xr:uid="{702DB3C1-1A5D-47F3-8569-EA1896488290}"/>
    <cellStyle name="20% - Accent1 4 3 2 2 7 2 2" xfId="39332" xr:uid="{1144E6C5-1E65-4A29-AC8F-7B656626C145}"/>
    <cellStyle name="20% - Accent1 4 3 2 2 7 2 2 2" xfId="39333" xr:uid="{76254BE4-28A9-41C1-B1E9-069CAA909660}"/>
    <cellStyle name="20% - Accent1 4 3 2 2 7 2 3" xfId="39334" xr:uid="{7EC429D7-FF41-479C-A198-1A37F0D72E2E}"/>
    <cellStyle name="20% - Accent1 4 3 2 2 7 3" xfId="39335" xr:uid="{9909A1C2-FAB6-48A2-9EA7-A06100E64E95}"/>
    <cellStyle name="20% - Accent1 4 3 2 2 7 3 2" xfId="39336" xr:uid="{C355E6B8-5718-418E-9636-41AED2F3AD84}"/>
    <cellStyle name="20% - Accent1 4 3 2 2 7 4" xfId="39337" xr:uid="{2E4E3629-173B-4F15-948E-56611A9B91C0}"/>
    <cellStyle name="20% - Accent1 4 3 2 2 8" xfId="39338" xr:uid="{6BEF247E-E06C-4971-B5FA-834A2ADCA772}"/>
    <cellStyle name="20% - Accent1 4 3 2 2 8 2" xfId="39339" xr:uid="{FFF9D711-4693-4EDE-B3AF-B6A37C375CCC}"/>
    <cellStyle name="20% - Accent1 4 3 2 2 8 2 2" xfId="39340" xr:uid="{6D3275E3-91A9-4A31-AD3B-A2E8E0277572}"/>
    <cellStyle name="20% - Accent1 4 3 2 2 8 2 2 2" xfId="39341" xr:uid="{918FCF99-423C-4FA1-94EE-D0DE81B547D4}"/>
    <cellStyle name="20% - Accent1 4 3 2 2 8 2 3" xfId="39342" xr:uid="{DFBDD6CE-9ADA-441E-925B-5CB09004B67C}"/>
    <cellStyle name="20% - Accent1 4 3 2 2 8 3" xfId="39343" xr:uid="{A3068E8B-1F45-4255-A8F8-B2FBD33A846A}"/>
    <cellStyle name="20% - Accent1 4 3 2 2 8 3 2" xfId="39344" xr:uid="{0AFF1322-316A-4DE8-BCF2-5B849B7D9C9A}"/>
    <cellStyle name="20% - Accent1 4 3 2 2 8 4" xfId="39345" xr:uid="{951CA3D5-C0A8-46DC-9623-DD43DACBAD9C}"/>
    <cellStyle name="20% - Accent1 4 3 2 2 9" xfId="39346" xr:uid="{0E28F385-2DEA-4823-B900-25FC4788C477}"/>
    <cellStyle name="20% - Accent1 4 3 2 2 9 2" xfId="39347" xr:uid="{FDB41087-C781-4EEB-9663-5E014E0E048E}"/>
    <cellStyle name="20% - Accent1 4 3 2 2 9 2 2" xfId="39348" xr:uid="{60690168-A7C9-4CF7-9994-97667D83DC41}"/>
    <cellStyle name="20% - Accent1 4 3 2 2 9 2 2 2" xfId="39349" xr:uid="{48FF242A-C5D4-4611-B32F-04F1081D5298}"/>
    <cellStyle name="20% - Accent1 4 3 2 2 9 2 3" xfId="39350" xr:uid="{4186236F-F295-49C0-9473-F8619861532A}"/>
    <cellStyle name="20% - Accent1 4 3 2 2 9 3" xfId="39351" xr:uid="{A0F3C11E-2833-43E6-8755-A9A2D99F145F}"/>
    <cellStyle name="20% - Accent1 4 3 2 2 9 3 2" xfId="39352" xr:uid="{41C4113B-46BF-4EAE-8949-6171F2769602}"/>
    <cellStyle name="20% - Accent1 4 3 2 2 9 4" xfId="39353" xr:uid="{992AB398-50EB-463E-9CD1-A1F9C8867400}"/>
    <cellStyle name="20% - Accent1 4 3 2 3" xfId="39354" xr:uid="{395E60F1-E232-4800-8993-C2F29A2BCD19}"/>
    <cellStyle name="20% - Accent1 4 3 2 3 10" xfId="39355" xr:uid="{C4AE93A1-876C-42DC-982B-FAB549CC9BF9}"/>
    <cellStyle name="20% - Accent1 4 3 2 3 10 2" xfId="39356" xr:uid="{B9AD5AEF-062F-4DEE-B813-EE2976F05EB9}"/>
    <cellStyle name="20% - Accent1 4 3 2 3 11" xfId="39357" xr:uid="{E275C9CD-D7B1-4CE3-805C-741B5B880F55}"/>
    <cellStyle name="20% - Accent1 4 3 2 3 2" xfId="39358" xr:uid="{212FFD6E-5F75-4E18-AF83-A88C3D668147}"/>
    <cellStyle name="20% - Accent1 4 3 2 3 2 2" xfId="39359" xr:uid="{80D1BA99-F13A-44AD-9DC2-67641CA605D0}"/>
    <cellStyle name="20% - Accent1 4 3 2 3 2 2 2" xfId="39360" xr:uid="{1EDA1E42-6E75-4782-AE5E-760B89CD44E0}"/>
    <cellStyle name="20% - Accent1 4 3 2 3 2 2 2 2" xfId="39361" xr:uid="{7A0D489C-3BC3-4449-AEA8-21C77D10E35F}"/>
    <cellStyle name="20% - Accent1 4 3 2 3 2 2 2 2 2" xfId="39362" xr:uid="{B34BD12C-74F2-4DA0-86CD-A845F336ACCA}"/>
    <cellStyle name="20% - Accent1 4 3 2 3 2 2 2 3" xfId="39363" xr:uid="{B851AB9B-32DA-4394-9EC1-23193DEB2684}"/>
    <cellStyle name="20% - Accent1 4 3 2 3 2 2 3" xfId="39364" xr:uid="{7FA758E8-F516-4F32-9380-191DDFDDC6E7}"/>
    <cellStyle name="20% - Accent1 4 3 2 3 2 2 3 2" xfId="39365" xr:uid="{5F72A61D-8E28-46B7-979D-545743F68C3F}"/>
    <cellStyle name="20% - Accent1 4 3 2 3 2 2 4" xfId="39366" xr:uid="{225C4A24-F1CE-4174-BCA1-4F4E96F6E620}"/>
    <cellStyle name="20% - Accent1 4 3 2 3 2 3" xfId="39367" xr:uid="{EC289BED-70ED-4458-867F-501A239D2B1C}"/>
    <cellStyle name="20% - Accent1 4 3 2 3 2 3 2" xfId="39368" xr:uid="{CF24B3B5-A7E8-477D-A0BC-35208B593D34}"/>
    <cellStyle name="20% - Accent1 4 3 2 3 2 3 2 2" xfId="39369" xr:uid="{57C55E36-34EA-4F1B-A1C9-A1EE868F6811}"/>
    <cellStyle name="20% - Accent1 4 3 2 3 2 3 2 2 2" xfId="39370" xr:uid="{402C2C0E-ABC2-4C45-98E3-A15E88C29F58}"/>
    <cellStyle name="20% - Accent1 4 3 2 3 2 3 2 3" xfId="39371" xr:uid="{7504401E-1F26-466B-8C65-B15CFB0E5F9D}"/>
    <cellStyle name="20% - Accent1 4 3 2 3 2 3 3" xfId="39372" xr:uid="{861E84D8-2A48-437F-B5AE-D948C06418BB}"/>
    <cellStyle name="20% - Accent1 4 3 2 3 2 3 3 2" xfId="39373" xr:uid="{FE848562-70D2-4203-8F20-9AF5344FD15B}"/>
    <cellStyle name="20% - Accent1 4 3 2 3 2 3 4" xfId="39374" xr:uid="{1840A25C-20EF-4087-831E-79CA44BA9D42}"/>
    <cellStyle name="20% - Accent1 4 3 2 3 2 4" xfId="39375" xr:uid="{70E9978A-59FA-41CE-B5F4-45C415DE66DB}"/>
    <cellStyle name="20% - Accent1 4 3 2 3 2 4 2" xfId="39376" xr:uid="{CCE5D7AD-863A-4D04-A490-3D934F3F4574}"/>
    <cellStyle name="20% - Accent1 4 3 2 3 2 4 2 2" xfId="39377" xr:uid="{0E696A83-47B2-4B52-A95B-83D44425A3B7}"/>
    <cellStyle name="20% - Accent1 4 3 2 3 2 4 2 2 2" xfId="39378" xr:uid="{A3ED2AAA-4064-43A8-A015-83D7A91DEB49}"/>
    <cellStyle name="20% - Accent1 4 3 2 3 2 4 2 3" xfId="39379" xr:uid="{8A30C6B5-59A9-4272-A5BC-CF7593E074D3}"/>
    <cellStyle name="20% - Accent1 4 3 2 3 2 4 3" xfId="39380" xr:uid="{B60E736A-2DC3-4BF2-B0BC-AFDB8AACF004}"/>
    <cellStyle name="20% - Accent1 4 3 2 3 2 4 3 2" xfId="39381" xr:uid="{C57D2817-C640-4E88-A2EC-98945E545C58}"/>
    <cellStyle name="20% - Accent1 4 3 2 3 2 4 4" xfId="39382" xr:uid="{12610AC5-BA28-4BCE-BE40-888E8D8568F7}"/>
    <cellStyle name="20% - Accent1 4 3 2 3 2 5" xfId="39383" xr:uid="{27305AA7-09C0-4F5F-8B37-9F1BAF9AD97D}"/>
    <cellStyle name="20% - Accent1 4 3 2 3 2 5 2" xfId="39384" xr:uid="{2D478E2B-67AA-43D0-B4BB-F340C47DE346}"/>
    <cellStyle name="20% - Accent1 4 3 2 3 2 5 2 2" xfId="39385" xr:uid="{C307054E-4258-4C3F-A178-40F8396A95F8}"/>
    <cellStyle name="20% - Accent1 4 3 2 3 2 5 3" xfId="39386" xr:uid="{6ECDA876-BA47-485F-B004-85B77796EFDE}"/>
    <cellStyle name="20% - Accent1 4 3 2 3 2 6" xfId="39387" xr:uid="{2134EF28-15BD-4F32-AE64-F69C281A394F}"/>
    <cellStyle name="20% - Accent1 4 3 2 3 2 6 2" xfId="39388" xr:uid="{B869DD9B-1AF3-4FE1-B4F7-190C6BE7878D}"/>
    <cellStyle name="20% - Accent1 4 3 2 3 2 6 2 2" xfId="39389" xr:uid="{D1FD318E-D0DC-4B5D-A54D-44D97134DDA7}"/>
    <cellStyle name="20% - Accent1 4 3 2 3 2 6 3" xfId="39390" xr:uid="{7AD933C7-A75A-4A27-A8A6-17EA30A4DA7B}"/>
    <cellStyle name="20% - Accent1 4 3 2 3 2 7" xfId="39391" xr:uid="{8E63B75A-3D5C-45B7-9C50-982D99275D15}"/>
    <cellStyle name="20% - Accent1 4 3 2 3 2 7 2" xfId="39392" xr:uid="{A459C027-1758-4B65-979A-265A18E424CE}"/>
    <cellStyle name="20% - Accent1 4 3 2 3 2 8" xfId="39393" xr:uid="{6ACEE0E0-4CA3-4F81-AE33-1AE87E9DFC5A}"/>
    <cellStyle name="20% - Accent1 4 3 2 3 2 8 2" xfId="39394" xr:uid="{9E77A43E-5D91-4286-829B-376668807D4D}"/>
    <cellStyle name="20% - Accent1 4 3 2 3 2 9" xfId="39395" xr:uid="{AECC3CF0-8EAA-400A-89BA-D644D43909D6}"/>
    <cellStyle name="20% - Accent1 4 3 2 3 3" xfId="39396" xr:uid="{15B53825-4A79-4F6B-B168-16057790318F}"/>
    <cellStyle name="20% - Accent1 4 3 2 3 3 2" xfId="39397" xr:uid="{D6E5CCB1-2CA8-41BF-A4BB-83CE80F5E42A}"/>
    <cellStyle name="20% - Accent1 4 3 2 3 3 2 2" xfId="39398" xr:uid="{EE98C18A-A767-4E36-86E0-11729F4095F7}"/>
    <cellStyle name="20% - Accent1 4 3 2 3 3 2 2 2" xfId="39399" xr:uid="{5DE8B2C5-D0B4-405B-82A2-7A596F3E5248}"/>
    <cellStyle name="20% - Accent1 4 3 2 3 3 2 2 2 2" xfId="39400" xr:uid="{A9F58A84-B747-48AD-98AD-BEBDC29DF06B}"/>
    <cellStyle name="20% - Accent1 4 3 2 3 3 2 2 3" xfId="39401" xr:uid="{CF2AD2B7-2FC0-49D6-B7B5-6F3F27CADF80}"/>
    <cellStyle name="20% - Accent1 4 3 2 3 3 2 3" xfId="39402" xr:uid="{0450A8D2-5606-4734-BBE3-9A80EDB3F98F}"/>
    <cellStyle name="20% - Accent1 4 3 2 3 3 2 3 2" xfId="39403" xr:uid="{F011DF64-93B4-42C3-BC3B-114122A5B2B0}"/>
    <cellStyle name="20% - Accent1 4 3 2 3 3 2 4" xfId="39404" xr:uid="{E77F6674-75B2-469C-8198-FF7831B33D22}"/>
    <cellStyle name="20% - Accent1 4 3 2 3 3 3" xfId="39405" xr:uid="{1A28A20B-8F51-4C38-8EC6-003A64026624}"/>
    <cellStyle name="20% - Accent1 4 3 2 3 3 3 2" xfId="39406" xr:uid="{1DA6A10B-20C3-4F6C-B15D-5858BB26BE2E}"/>
    <cellStyle name="20% - Accent1 4 3 2 3 3 3 2 2" xfId="39407" xr:uid="{9B049FBD-A190-4813-AB83-3EDE4696974D}"/>
    <cellStyle name="20% - Accent1 4 3 2 3 3 3 2 2 2" xfId="39408" xr:uid="{090999AF-327B-45D6-A59C-2CE14B7ADCDA}"/>
    <cellStyle name="20% - Accent1 4 3 2 3 3 3 2 3" xfId="39409" xr:uid="{36B24129-84B3-4DCF-B5AD-18AE8A82F756}"/>
    <cellStyle name="20% - Accent1 4 3 2 3 3 3 3" xfId="39410" xr:uid="{2431839A-6541-4975-9B74-557AB9FD9585}"/>
    <cellStyle name="20% - Accent1 4 3 2 3 3 3 3 2" xfId="39411" xr:uid="{27669410-0113-4E5D-92B6-206F2A90AD7F}"/>
    <cellStyle name="20% - Accent1 4 3 2 3 3 3 4" xfId="39412" xr:uid="{02121AD2-AEFE-4212-9C3E-C71B15B52C3C}"/>
    <cellStyle name="20% - Accent1 4 3 2 3 3 4" xfId="39413" xr:uid="{B52F4815-D595-4A7C-BEF0-825B0676C5A3}"/>
    <cellStyle name="20% - Accent1 4 3 2 3 3 4 2" xfId="39414" xr:uid="{6366E792-A510-48F9-831C-48E3C246DD4E}"/>
    <cellStyle name="20% - Accent1 4 3 2 3 3 4 2 2" xfId="39415" xr:uid="{C9A07515-825B-4770-8B29-BB81D9DCD7B2}"/>
    <cellStyle name="20% - Accent1 4 3 2 3 3 4 2 2 2" xfId="39416" xr:uid="{844E478B-E703-4BC1-8061-11746F773BDF}"/>
    <cellStyle name="20% - Accent1 4 3 2 3 3 4 2 3" xfId="39417" xr:uid="{3DDF4686-25A0-4FB4-AB56-A0E9158A4AB1}"/>
    <cellStyle name="20% - Accent1 4 3 2 3 3 4 3" xfId="39418" xr:uid="{20857EBD-CFA8-4E37-9736-067E87CA7992}"/>
    <cellStyle name="20% - Accent1 4 3 2 3 3 4 3 2" xfId="39419" xr:uid="{CC9098EC-7016-4DE5-960F-EBD4A9AC97DE}"/>
    <cellStyle name="20% - Accent1 4 3 2 3 3 4 4" xfId="39420" xr:uid="{B70EAF5E-EAB6-48C1-A2C7-3097B0E37133}"/>
    <cellStyle name="20% - Accent1 4 3 2 3 3 5" xfId="39421" xr:uid="{7739CDDB-0B21-43D7-AB9F-00B53BD223E7}"/>
    <cellStyle name="20% - Accent1 4 3 2 3 3 5 2" xfId="39422" xr:uid="{641CC071-9776-43B6-B5CA-8A211DA69F1A}"/>
    <cellStyle name="20% - Accent1 4 3 2 3 3 5 2 2" xfId="39423" xr:uid="{DAC1B3DF-7401-4A23-AE80-C56F8BB11CEE}"/>
    <cellStyle name="20% - Accent1 4 3 2 3 3 5 3" xfId="39424" xr:uid="{E4F46767-3A11-42EC-9E4A-FE75E8DF02BB}"/>
    <cellStyle name="20% - Accent1 4 3 2 3 3 6" xfId="39425" xr:uid="{5203FA62-C39F-4E0E-B8CA-16DC22CCCA51}"/>
    <cellStyle name="20% - Accent1 4 3 2 3 3 6 2" xfId="39426" xr:uid="{99D8E203-8E94-4906-B065-0820DC83F327}"/>
    <cellStyle name="20% - Accent1 4 3 2 3 3 6 2 2" xfId="39427" xr:uid="{A1E9C3AA-2180-44DD-A00C-F8F0F04E2729}"/>
    <cellStyle name="20% - Accent1 4 3 2 3 3 6 3" xfId="39428" xr:uid="{A1A928EB-6220-44F1-BB2E-CEDFC4BD39D7}"/>
    <cellStyle name="20% - Accent1 4 3 2 3 3 7" xfId="39429" xr:uid="{DB6675BA-0CE7-420A-8EB3-B64C65C15133}"/>
    <cellStyle name="20% - Accent1 4 3 2 3 3 7 2" xfId="39430" xr:uid="{71FCD1AC-B289-4F53-B703-E87E731E7B17}"/>
    <cellStyle name="20% - Accent1 4 3 2 3 3 8" xfId="39431" xr:uid="{FE202FF0-94EE-4B1C-AEE0-2754D72EB584}"/>
    <cellStyle name="20% - Accent1 4 3 2 3 3 8 2" xfId="39432" xr:uid="{DB651DB6-DA2F-483F-9BC5-3B1192B6E3EC}"/>
    <cellStyle name="20% - Accent1 4 3 2 3 3 9" xfId="39433" xr:uid="{DE580853-D70A-4FE2-8F66-57A084A9258C}"/>
    <cellStyle name="20% - Accent1 4 3 2 3 4" xfId="39434" xr:uid="{989C08FA-4B00-4776-A0AD-DC3EABE40B17}"/>
    <cellStyle name="20% - Accent1 4 3 2 3 4 2" xfId="39435" xr:uid="{8643DB09-D11A-4300-88D2-468ACE8EDC91}"/>
    <cellStyle name="20% - Accent1 4 3 2 3 4 2 2" xfId="39436" xr:uid="{BB55185F-5838-4447-9D16-F0EBAE8044FC}"/>
    <cellStyle name="20% - Accent1 4 3 2 3 4 2 2 2" xfId="39437" xr:uid="{DD018684-7EB7-4DC5-A5BC-DDB19EB295B9}"/>
    <cellStyle name="20% - Accent1 4 3 2 3 4 2 3" xfId="39438" xr:uid="{722661AF-EB28-485E-82A5-A19570795524}"/>
    <cellStyle name="20% - Accent1 4 3 2 3 4 3" xfId="39439" xr:uid="{C4C4A2F7-DC3E-4767-9D0B-CF6EB6B35ED6}"/>
    <cellStyle name="20% - Accent1 4 3 2 3 4 3 2" xfId="39440" xr:uid="{99FA7E58-72A6-4688-A699-B6769D434745}"/>
    <cellStyle name="20% - Accent1 4 3 2 3 4 4" xfId="39441" xr:uid="{8861F83D-25CE-4BBB-A530-ADB63FF90241}"/>
    <cellStyle name="20% - Accent1 4 3 2 3 5" xfId="39442" xr:uid="{17E8D121-9B56-4A5E-A00F-FE9A9FC6DD67}"/>
    <cellStyle name="20% - Accent1 4 3 2 3 5 2" xfId="39443" xr:uid="{A276159E-432D-42AB-BD42-2E3446871FAF}"/>
    <cellStyle name="20% - Accent1 4 3 2 3 5 2 2" xfId="39444" xr:uid="{0E5DB806-CF9B-49AB-9BC7-C1EAA75504CF}"/>
    <cellStyle name="20% - Accent1 4 3 2 3 5 2 2 2" xfId="39445" xr:uid="{C7BA997A-872C-40F9-A580-A68026893804}"/>
    <cellStyle name="20% - Accent1 4 3 2 3 5 2 3" xfId="39446" xr:uid="{7356E9D7-EEF8-490A-BEB1-6936908A9828}"/>
    <cellStyle name="20% - Accent1 4 3 2 3 5 3" xfId="39447" xr:uid="{7236BDCB-8D35-4AD3-B0DD-11C5C3EDE0C8}"/>
    <cellStyle name="20% - Accent1 4 3 2 3 5 3 2" xfId="39448" xr:uid="{CCE983AD-1691-4FFD-93EC-FCF2E27EABD1}"/>
    <cellStyle name="20% - Accent1 4 3 2 3 5 4" xfId="39449" xr:uid="{47A95A5A-5951-4E49-9BE8-4FE6E2ECA675}"/>
    <cellStyle name="20% - Accent1 4 3 2 3 6" xfId="39450" xr:uid="{02AEB82C-849B-467A-AE7D-19F1E66D1575}"/>
    <cellStyle name="20% - Accent1 4 3 2 3 6 2" xfId="39451" xr:uid="{0F0C9FE1-0A4A-4EAF-95ED-494CE1F063B1}"/>
    <cellStyle name="20% - Accent1 4 3 2 3 6 2 2" xfId="39452" xr:uid="{20F54A5A-4A99-40B6-9218-F418DED8F66D}"/>
    <cellStyle name="20% - Accent1 4 3 2 3 6 2 2 2" xfId="39453" xr:uid="{13321D70-4F62-4FD5-9E3A-8F6FD9416F1A}"/>
    <cellStyle name="20% - Accent1 4 3 2 3 6 2 3" xfId="39454" xr:uid="{55DC6DC7-444F-4D4A-9DFA-AF34FA2F4E02}"/>
    <cellStyle name="20% - Accent1 4 3 2 3 6 3" xfId="39455" xr:uid="{7308E4F7-6FFE-4559-8CF5-01A4D0B74D50}"/>
    <cellStyle name="20% - Accent1 4 3 2 3 6 3 2" xfId="39456" xr:uid="{6C808D4A-2E22-4C99-93A3-D0526BA19905}"/>
    <cellStyle name="20% - Accent1 4 3 2 3 6 4" xfId="39457" xr:uid="{251CAF23-D18B-4FA0-8429-6D5980A6B504}"/>
    <cellStyle name="20% - Accent1 4 3 2 3 7" xfId="39458" xr:uid="{B1A7D5D0-6687-4294-851B-18B8F78D8A33}"/>
    <cellStyle name="20% - Accent1 4 3 2 3 7 2" xfId="39459" xr:uid="{300CDCB5-30C7-4B30-9500-2B3480F08003}"/>
    <cellStyle name="20% - Accent1 4 3 2 3 7 2 2" xfId="39460" xr:uid="{B0C72010-4560-4354-B920-A8967168E230}"/>
    <cellStyle name="20% - Accent1 4 3 2 3 7 3" xfId="39461" xr:uid="{5D67D388-5742-449E-A946-13080DDB79BB}"/>
    <cellStyle name="20% - Accent1 4 3 2 3 8" xfId="39462" xr:uid="{4F046D65-0276-46AA-9D13-2AEA91D161AB}"/>
    <cellStyle name="20% - Accent1 4 3 2 3 8 2" xfId="39463" xr:uid="{28D2327B-6C47-420D-8794-1704CB2EFB7E}"/>
    <cellStyle name="20% - Accent1 4 3 2 3 8 2 2" xfId="39464" xr:uid="{3E0FA64A-7000-4F7F-B314-970E20B206A3}"/>
    <cellStyle name="20% - Accent1 4 3 2 3 8 3" xfId="39465" xr:uid="{EF8339ED-D5BD-4168-9FB1-9C51A063A2FE}"/>
    <cellStyle name="20% - Accent1 4 3 2 3 9" xfId="39466" xr:uid="{BEE5CB43-81F7-4FAF-A24C-E16B79FCD189}"/>
    <cellStyle name="20% - Accent1 4 3 2 3 9 2" xfId="39467" xr:uid="{5552E4CE-3809-44A4-BF0F-368505C9B384}"/>
    <cellStyle name="20% - Accent1 4 3 2 4" xfId="39468" xr:uid="{E6BAF354-09FD-44CF-A21F-7A88FCEF3202}"/>
    <cellStyle name="20% - Accent1 4 3 2 4 10" xfId="39469" xr:uid="{1E48A5C0-64CF-44A6-ACDC-3E23941659BD}"/>
    <cellStyle name="20% - Accent1 4 3 2 4 10 2" xfId="39470" xr:uid="{2922AEB9-82BF-4DD6-93FD-5D41F3FA902D}"/>
    <cellStyle name="20% - Accent1 4 3 2 4 11" xfId="39471" xr:uid="{4A77B5F5-A192-4AE8-A7BB-CBB91137F421}"/>
    <cellStyle name="20% - Accent1 4 3 2 4 2" xfId="39472" xr:uid="{A9B3F3D7-F911-4727-959D-BF1D3D76F57B}"/>
    <cellStyle name="20% - Accent1 4 3 2 4 2 2" xfId="39473" xr:uid="{B4165F5E-C410-4D4F-B2B7-54F94F049DBD}"/>
    <cellStyle name="20% - Accent1 4 3 2 4 2 2 2" xfId="39474" xr:uid="{68756113-5E29-4E7A-9E3A-59A48828F241}"/>
    <cellStyle name="20% - Accent1 4 3 2 4 2 2 2 2" xfId="39475" xr:uid="{BB0D4859-0483-4AFA-B421-70B05E79A4D5}"/>
    <cellStyle name="20% - Accent1 4 3 2 4 2 2 2 2 2" xfId="39476" xr:uid="{E7CCB7BE-B018-4EAA-9503-23F76E5E9F54}"/>
    <cellStyle name="20% - Accent1 4 3 2 4 2 2 2 3" xfId="39477" xr:uid="{F6CA6146-2CA7-4BC2-9630-90B8F0D753AA}"/>
    <cellStyle name="20% - Accent1 4 3 2 4 2 2 3" xfId="39478" xr:uid="{02E672E1-EBF9-43D6-8644-DBAAEF78FF4A}"/>
    <cellStyle name="20% - Accent1 4 3 2 4 2 2 3 2" xfId="39479" xr:uid="{F0241B6E-C762-4150-A207-0F00D067A89A}"/>
    <cellStyle name="20% - Accent1 4 3 2 4 2 2 4" xfId="39480" xr:uid="{5E4D33B7-ED00-4698-9374-80DB164AECFC}"/>
    <cellStyle name="20% - Accent1 4 3 2 4 2 3" xfId="39481" xr:uid="{D2C7E178-1C19-4967-A464-7E86BEE5FCDE}"/>
    <cellStyle name="20% - Accent1 4 3 2 4 2 3 2" xfId="39482" xr:uid="{6B2EFDA9-037C-4907-B363-65809C609426}"/>
    <cellStyle name="20% - Accent1 4 3 2 4 2 3 2 2" xfId="39483" xr:uid="{34B2A97F-D23E-4EEE-AA41-0362B3140111}"/>
    <cellStyle name="20% - Accent1 4 3 2 4 2 3 2 2 2" xfId="39484" xr:uid="{09C78FDF-CFFA-4CCE-906A-E579C23629C7}"/>
    <cellStyle name="20% - Accent1 4 3 2 4 2 3 2 3" xfId="39485" xr:uid="{666BC7E1-1614-42E9-9C0C-AA1B1E3F96E0}"/>
    <cellStyle name="20% - Accent1 4 3 2 4 2 3 3" xfId="39486" xr:uid="{90953159-4980-4E9E-BDF0-502AE68030DC}"/>
    <cellStyle name="20% - Accent1 4 3 2 4 2 3 3 2" xfId="39487" xr:uid="{0069CC1B-73BD-44B7-BBB7-E6A5D97B3143}"/>
    <cellStyle name="20% - Accent1 4 3 2 4 2 3 4" xfId="39488" xr:uid="{E8E86958-5921-476B-820C-30676DC68C3E}"/>
    <cellStyle name="20% - Accent1 4 3 2 4 2 4" xfId="39489" xr:uid="{4DD797BC-FFF1-4B7C-AF26-00A828A3F27E}"/>
    <cellStyle name="20% - Accent1 4 3 2 4 2 4 2" xfId="39490" xr:uid="{107F1C29-ADE2-4824-A2AD-A47F16349472}"/>
    <cellStyle name="20% - Accent1 4 3 2 4 2 4 2 2" xfId="39491" xr:uid="{84557C7E-FEA2-4070-93CD-F3E1AECE47F8}"/>
    <cellStyle name="20% - Accent1 4 3 2 4 2 4 2 2 2" xfId="39492" xr:uid="{0571A44C-0C5F-4D2B-836B-5C7485A25376}"/>
    <cellStyle name="20% - Accent1 4 3 2 4 2 4 2 3" xfId="39493" xr:uid="{492A1DEF-D3F1-4527-8572-C137879C5A4B}"/>
    <cellStyle name="20% - Accent1 4 3 2 4 2 4 3" xfId="39494" xr:uid="{67821FD9-1EEB-4175-AA1A-C88A3B0D934B}"/>
    <cellStyle name="20% - Accent1 4 3 2 4 2 4 3 2" xfId="39495" xr:uid="{024D659C-B3E4-4A61-A43D-CEB468AD263A}"/>
    <cellStyle name="20% - Accent1 4 3 2 4 2 4 4" xfId="39496" xr:uid="{2938092D-E3C0-4608-A04B-93B35CEFAB6D}"/>
    <cellStyle name="20% - Accent1 4 3 2 4 2 5" xfId="39497" xr:uid="{8FAE109D-07E9-4EDD-84AE-F3A5F89DBDF1}"/>
    <cellStyle name="20% - Accent1 4 3 2 4 2 5 2" xfId="39498" xr:uid="{680C5FFB-A838-4540-8B27-3595213B0793}"/>
    <cellStyle name="20% - Accent1 4 3 2 4 2 5 2 2" xfId="39499" xr:uid="{BA7F800C-58B1-41E5-A519-5DD7B38121C5}"/>
    <cellStyle name="20% - Accent1 4 3 2 4 2 5 3" xfId="39500" xr:uid="{904DF0E8-A636-40AD-81BE-35105D406B78}"/>
    <cellStyle name="20% - Accent1 4 3 2 4 2 6" xfId="39501" xr:uid="{9A5725C6-E4F4-4BF9-8DEE-4757893CE60A}"/>
    <cellStyle name="20% - Accent1 4 3 2 4 2 6 2" xfId="39502" xr:uid="{30F61C46-55DE-4F8D-811A-31770B1DAB11}"/>
    <cellStyle name="20% - Accent1 4 3 2 4 2 6 2 2" xfId="39503" xr:uid="{8844D0D4-2CDE-4733-9AEA-1C4B93613CE5}"/>
    <cellStyle name="20% - Accent1 4 3 2 4 2 6 3" xfId="39504" xr:uid="{39255E5B-FF37-4146-9A29-B849D42E3FE7}"/>
    <cellStyle name="20% - Accent1 4 3 2 4 2 7" xfId="39505" xr:uid="{9F3E888D-3D85-44C5-97EC-9327A20076B0}"/>
    <cellStyle name="20% - Accent1 4 3 2 4 2 7 2" xfId="39506" xr:uid="{9F2A4474-C704-443D-AD24-E31C9F70635D}"/>
    <cellStyle name="20% - Accent1 4 3 2 4 2 8" xfId="39507" xr:uid="{1D823238-21BE-4C15-893A-DC0678A3384C}"/>
    <cellStyle name="20% - Accent1 4 3 2 4 2 8 2" xfId="39508" xr:uid="{66CFF0FB-1707-41B6-BB17-74002AE358C5}"/>
    <cellStyle name="20% - Accent1 4 3 2 4 2 9" xfId="39509" xr:uid="{8D5C0674-781F-46E1-BE09-D4320D7E24C4}"/>
    <cellStyle name="20% - Accent1 4 3 2 4 3" xfId="39510" xr:uid="{01A1BBC8-EB6C-44A9-89D5-A626F5AC6862}"/>
    <cellStyle name="20% - Accent1 4 3 2 4 3 2" xfId="39511" xr:uid="{57B05A54-E350-4646-A0BE-EEE7016AA0E4}"/>
    <cellStyle name="20% - Accent1 4 3 2 4 3 2 2" xfId="39512" xr:uid="{C2F8DDE9-B5F9-47CF-A315-46DE904C31BD}"/>
    <cellStyle name="20% - Accent1 4 3 2 4 3 2 2 2" xfId="39513" xr:uid="{248A38D6-F2EF-45A9-BD80-35E2F9A13C65}"/>
    <cellStyle name="20% - Accent1 4 3 2 4 3 2 2 2 2" xfId="39514" xr:uid="{6A1FF648-9AE5-47CA-BE96-12BBFAA1EB04}"/>
    <cellStyle name="20% - Accent1 4 3 2 4 3 2 2 3" xfId="39515" xr:uid="{DE2F928C-2C82-4EFC-B243-F69B354F9F36}"/>
    <cellStyle name="20% - Accent1 4 3 2 4 3 2 3" xfId="39516" xr:uid="{6DBB0BCB-3C3A-4663-B87C-8F98BFC80E30}"/>
    <cellStyle name="20% - Accent1 4 3 2 4 3 2 3 2" xfId="39517" xr:uid="{3EDDCC3C-9460-47FE-A4EC-05BBA9014F53}"/>
    <cellStyle name="20% - Accent1 4 3 2 4 3 2 4" xfId="39518" xr:uid="{844B604B-4EC1-4483-ABDE-53BA3E98831F}"/>
    <cellStyle name="20% - Accent1 4 3 2 4 3 3" xfId="39519" xr:uid="{7BABA6E2-DAF9-46D0-AC53-F49CD70917F6}"/>
    <cellStyle name="20% - Accent1 4 3 2 4 3 3 2" xfId="39520" xr:uid="{686EE9C8-D331-4870-ADA9-BCA5587BD1FE}"/>
    <cellStyle name="20% - Accent1 4 3 2 4 3 3 2 2" xfId="39521" xr:uid="{64AC8009-8FF1-4EC0-AB98-9A5A0575B1A1}"/>
    <cellStyle name="20% - Accent1 4 3 2 4 3 3 2 2 2" xfId="39522" xr:uid="{BEDB44B6-9ECD-4FD6-ADC7-9B785AB11E30}"/>
    <cellStyle name="20% - Accent1 4 3 2 4 3 3 2 3" xfId="39523" xr:uid="{92DCFB81-63B3-4280-9059-D8EC86B918DE}"/>
    <cellStyle name="20% - Accent1 4 3 2 4 3 3 3" xfId="39524" xr:uid="{C335338D-60DA-4285-AAEE-CAF7348B2EC1}"/>
    <cellStyle name="20% - Accent1 4 3 2 4 3 3 3 2" xfId="39525" xr:uid="{2A976CE5-8545-4648-A4D7-AAF57D0228E8}"/>
    <cellStyle name="20% - Accent1 4 3 2 4 3 3 4" xfId="39526" xr:uid="{E42A7E14-4524-4FA5-B28A-B7287335AC3D}"/>
    <cellStyle name="20% - Accent1 4 3 2 4 3 4" xfId="39527" xr:uid="{7A7BC784-3CE6-4578-9D8B-44AAD6E7D4EF}"/>
    <cellStyle name="20% - Accent1 4 3 2 4 3 4 2" xfId="39528" xr:uid="{D7060180-8427-4807-8427-E9C689E1FCB2}"/>
    <cellStyle name="20% - Accent1 4 3 2 4 3 4 2 2" xfId="39529" xr:uid="{42E82298-57F7-42DF-AF36-36E6598D8044}"/>
    <cellStyle name="20% - Accent1 4 3 2 4 3 4 2 2 2" xfId="39530" xr:uid="{F449C21D-2145-47D3-AD12-4517E666CFF5}"/>
    <cellStyle name="20% - Accent1 4 3 2 4 3 4 2 3" xfId="39531" xr:uid="{8F3A67C8-3D57-460C-90A9-F30E9A959545}"/>
    <cellStyle name="20% - Accent1 4 3 2 4 3 4 3" xfId="39532" xr:uid="{BA25BD7B-E1C3-4886-9828-35F191024FF0}"/>
    <cellStyle name="20% - Accent1 4 3 2 4 3 4 3 2" xfId="39533" xr:uid="{6143B83E-EECA-48C2-97E3-4E2A54081CE2}"/>
    <cellStyle name="20% - Accent1 4 3 2 4 3 4 4" xfId="39534" xr:uid="{D6DDCFC3-B02A-4083-895E-D56CF478F442}"/>
    <cellStyle name="20% - Accent1 4 3 2 4 3 5" xfId="39535" xr:uid="{A2E6DCC6-A390-49D0-ABB8-D203104090E9}"/>
    <cellStyle name="20% - Accent1 4 3 2 4 3 5 2" xfId="39536" xr:uid="{9B7A5825-2220-453F-B4C8-56C33E1505EC}"/>
    <cellStyle name="20% - Accent1 4 3 2 4 3 5 2 2" xfId="39537" xr:uid="{1012D50D-E64D-4A17-9391-798D84FD4B4D}"/>
    <cellStyle name="20% - Accent1 4 3 2 4 3 5 3" xfId="39538" xr:uid="{4EFA7F40-9596-4E11-942E-04DED4D157D8}"/>
    <cellStyle name="20% - Accent1 4 3 2 4 3 6" xfId="39539" xr:uid="{1FC21F4C-143F-4A9C-9944-483301B875C2}"/>
    <cellStyle name="20% - Accent1 4 3 2 4 3 6 2" xfId="39540" xr:uid="{4950E88D-83DC-4878-9A4A-5346CFAEF604}"/>
    <cellStyle name="20% - Accent1 4 3 2 4 3 6 2 2" xfId="39541" xr:uid="{E15A6A54-3BF3-4F11-8F6A-75FDBC5A8719}"/>
    <cellStyle name="20% - Accent1 4 3 2 4 3 6 3" xfId="39542" xr:uid="{807C003D-87D1-469B-9BCF-F1E216C07822}"/>
    <cellStyle name="20% - Accent1 4 3 2 4 3 7" xfId="39543" xr:uid="{78748AD1-0EE5-4FA7-9D9A-762FA71BF9E1}"/>
    <cellStyle name="20% - Accent1 4 3 2 4 3 7 2" xfId="39544" xr:uid="{6669EC61-D15C-4900-868C-E40AAD28D93C}"/>
    <cellStyle name="20% - Accent1 4 3 2 4 3 8" xfId="39545" xr:uid="{A80536B0-45BD-4DB5-9C3E-2A1D663D7254}"/>
    <cellStyle name="20% - Accent1 4 3 2 4 3 8 2" xfId="39546" xr:uid="{4119C121-0280-4203-84E1-C2E7748A7EC6}"/>
    <cellStyle name="20% - Accent1 4 3 2 4 3 9" xfId="39547" xr:uid="{3307D798-B32A-4ECB-96C9-6F2C805F34D9}"/>
    <cellStyle name="20% - Accent1 4 3 2 4 4" xfId="39548" xr:uid="{3718A7D8-B837-40A8-895F-F121020F38C1}"/>
    <cellStyle name="20% - Accent1 4 3 2 4 4 2" xfId="39549" xr:uid="{14F68938-8A42-49A7-95CE-A3D1E251947D}"/>
    <cellStyle name="20% - Accent1 4 3 2 4 4 2 2" xfId="39550" xr:uid="{F0B74E37-2EEB-464F-AE37-8743C01C1E91}"/>
    <cellStyle name="20% - Accent1 4 3 2 4 4 2 2 2" xfId="39551" xr:uid="{F57EF0B1-6926-4A52-BDDE-6DED85EC51E4}"/>
    <cellStyle name="20% - Accent1 4 3 2 4 4 2 3" xfId="39552" xr:uid="{7B60972A-D564-4EB3-B363-B98E32525C38}"/>
    <cellStyle name="20% - Accent1 4 3 2 4 4 3" xfId="39553" xr:uid="{8F6D1F7B-FE08-49F3-9D61-1702E6B1A69C}"/>
    <cellStyle name="20% - Accent1 4 3 2 4 4 3 2" xfId="39554" xr:uid="{A06515E4-97C7-4F2E-BB69-05C688DF2680}"/>
    <cellStyle name="20% - Accent1 4 3 2 4 4 4" xfId="39555" xr:uid="{1C439C07-68DA-4BBE-B910-12D452F3137F}"/>
    <cellStyle name="20% - Accent1 4 3 2 4 5" xfId="39556" xr:uid="{692491C3-5BB4-4A20-B4C2-7C0CDFDDDD43}"/>
    <cellStyle name="20% - Accent1 4 3 2 4 5 2" xfId="39557" xr:uid="{7504C390-F785-4F95-B6ED-A34BABEBE0E2}"/>
    <cellStyle name="20% - Accent1 4 3 2 4 5 2 2" xfId="39558" xr:uid="{934E1478-28B6-4337-8FC1-88312F654E7D}"/>
    <cellStyle name="20% - Accent1 4 3 2 4 5 2 2 2" xfId="39559" xr:uid="{CB260220-08AD-4F0B-9E07-6BE4AEE145A1}"/>
    <cellStyle name="20% - Accent1 4 3 2 4 5 2 3" xfId="39560" xr:uid="{E599B88E-6FA9-4BB8-9E22-0886EB953DA2}"/>
    <cellStyle name="20% - Accent1 4 3 2 4 5 3" xfId="39561" xr:uid="{25834257-9845-4163-8E50-2CE8309B0936}"/>
    <cellStyle name="20% - Accent1 4 3 2 4 5 3 2" xfId="39562" xr:uid="{2CDDA3FB-636B-42AE-85D2-29829C6F4867}"/>
    <cellStyle name="20% - Accent1 4 3 2 4 5 4" xfId="39563" xr:uid="{8260F6D1-D07B-4788-8668-36D3F498703B}"/>
    <cellStyle name="20% - Accent1 4 3 2 4 6" xfId="39564" xr:uid="{762BF674-1B81-42D6-9399-7FCD411FACEB}"/>
    <cellStyle name="20% - Accent1 4 3 2 4 6 2" xfId="39565" xr:uid="{F2AA8A68-227B-4A06-BAEA-FFF2CC8A7370}"/>
    <cellStyle name="20% - Accent1 4 3 2 4 6 2 2" xfId="39566" xr:uid="{61557A50-1555-4E23-9A86-F11F94EE9053}"/>
    <cellStyle name="20% - Accent1 4 3 2 4 6 2 2 2" xfId="39567" xr:uid="{C6D08434-2B22-46EA-9B2B-E81C8C436437}"/>
    <cellStyle name="20% - Accent1 4 3 2 4 6 2 3" xfId="39568" xr:uid="{FABBEF90-BB89-4721-BC95-E62D17B2A39F}"/>
    <cellStyle name="20% - Accent1 4 3 2 4 6 3" xfId="39569" xr:uid="{78245A7D-2748-47D9-9F7B-25711EA97035}"/>
    <cellStyle name="20% - Accent1 4 3 2 4 6 3 2" xfId="39570" xr:uid="{A7FA87BB-5F08-4273-A4EA-3B40D53D4398}"/>
    <cellStyle name="20% - Accent1 4 3 2 4 6 4" xfId="39571" xr:uid="{43CAA655-4A65-48F1-914D-F3FF37F12AEA}"/>
    <cellStyle name="20% - Accent1 4 3 2 4 7" xfId="39572" xr:uid="{A265555E-44BC-4615-94F0-BDBD79F82004}"/>
    <cellStyle name="20% - Accent1 4 3 2 4 7 2" xfId="39573" xr:uid="{34CE184C-B573-4285-9088-C5AD76A5D498}"/>
    <cellStyle name="20% - Accent1 4 3 2 4 7 2 2" xfId="39574" xr:uid="{C6002674-5047-4E79-94A0-5AD194D5A799}"/>
    <cellStyle name="20% - Accent1 4 3 2 4 7 3" xfId="39575" xr:uid="{CEA54967-7465-47E9-9E06-A275B37583A4}"/>
    <cellStyle name="20% - Accent1 4 3 2 4 8" xfId="39576" xr:uid="{0513D80D-928E-4102-B7F9-20B80FE81B1D}"/>
    <cellStyle name="20% - Accent1 4 3 2 4 8 2" xfId="39577" xr:uid="{65CA8971-6887-4C26-BF82-562667733C0B}"/>
    <cellStyle name="20% - Accent1 4 3 2 4 8 2 2" xfId="39578" xr:uid="{C3E13B49-36AE-499C-BFE1-F335BB30A9CB}"/>
    <cellStyle name="20% - Accent1 4 3 2 4 8 3" xfId="39579" xr:uid="{8F185800-5325-481A-9C6E-18D7180E4573}"/>
    <cellStyle name="20% - Accent1 4 3 2 4 9" xfId="39580" xr:uid="{88EDA9EC-8117-4A42-80A8-6D9701BD155B}"/>
    <cellStyle name="20% - Accent1 4 3 2 4 9 2" xfId="39581" xr:uid="{EEC158B2-EFBD-4DF7-B667-19773F7DC762}"/>
    <cellStyle name="20% - Accent1 4 3 2 5" xfId="39582" xr:uid="{145D750F-4F1F-4F8A-B029-C381D88711D8}"/>
    <cellStyle name="20% - Accent1 4 3 2 5 10" xfId="39583" xr:uid="{E00BAAF9-BB03-4D54-89ED-D6E36B59C415}"/>
    <cellStyle name="20% - Accent1 4 3 2 5 10 2" xfId="39584" xr:uid="{BF83B1B5-1327-4F4C-AC85-D176BA68435D}"/>
    <cellStyle name="20% - Accent1 4 3 2 5 11" xfId="39585" xr:uid="{9277B452-18A4-4C1F-BEAC-A651F4F857F7}"/>
    <cellStyle name="20% - Accent1 4 3 2 5 2" xfId="39586" xr:uid="{66AB6681-6718-47BC-8B9B-DFA4A4E1939A}"/>
    <cellStyle name="20% - Accent1 4 3 2 5 2 2" xfId="39587" xr:uid="{47800F46-0DF8-40CB-8EB8-E4182BD72CBC}"/>
    <cellStyle name="20% - Accent1 4 3 2 5 2 2 2" xfId="39588" xr:uid="{4D6FD9FA-EC0F-4859-B945-0E4AD507E7C0}"/>
    <cellStyle name="20% - Accent1 4 3 2 5 2 2 2 2" xfId="39589" xr:uid="{FD8E435C-F3AA-417F-BF4A-F46B27B28C2F}"/>
    <cellStyle name="20% - Accent1 4 3 2 5 2 2 2 2 2" xfId="39590" xr:uid="{D875BAAA-8CC4-46A6-90D0-311E55CFDF0E}"/>
    <cellStyle name="20% - Accent1 4 3 2 5 2 2 2 3" xfId="39591" xr:uid="{A46201AE-F845-4A86-A10F-DDDE61313ACC}"/>
    <cellStyle name="20% - Accent1 4 3 2 5 2 2 3" xfId="39592" xr:uid="{D0D23C31-E0A3-4317-AEEC-305FD75C000B}"/>
    <cellStyle name="20% - Accent1 4 3 2 5 2 2 3 2" xfId="39593" xr:uid="{3309D86B-42F2-4709-BCF4-B97F34A1EF1A}"/>
    <cellStyle name="20% - Accent1 4 3 2 5 2 2 4" xfId="39594" xr:uid="{6F9F295D-0A1D-4B90-BA61-6380CF6A13AE}"/>
    <cellStyle name="20% - Accent1 4 3 2 5 2 3" xfId="39595" xr:uid="{B12E8E5F-E25F-49DF-A3A3-8E2B4D1B6713}"/>
    <cellStyle name="20% - Accent1 4 3 2 5 2 3 2" xfId="39596" xr:uid="{1C5A12B0-6838-47EC-9922-C6476146DE49}"/>
    <cellStyle name="20% - Accent1 4 3 2 5 2 3 2 2" xfId="39597" xr:uid="{CCB2F5F4-197D-4E4C-8086-5C629C82F0FE}"/>
    <cellStyle name="20% - Accent1 4 3 2 5 2 3 2 2 2" xfId="39598" xr:uid="{9D9B7482-97C4-4E42-8898-CFF884D8690B}"/>
    <cellStyle name="20% - Accent1 4 3 2 5 2 3 2 3" xfId="39599" xr:uid="{7C638FE0-3B44-4DEA-A05C-CAEF719D8F9D}"/>
    <cellStyle name="20% - Accent1 4 3 2 5 2 3 3" xfId="39600" xr:uid="{809D3470-97CA-4D0F-B305-FBDF46CBA05F}"/>
    <cellStyle name="20% - Accent1 4 3 2 5 2 3 3 2" xfId="39601" xr:uid="{D86D84F6-8A77-449F-93CE-9AE45864B96C}"/>
    <cellStyle name="20% - Accent1 4 3 2 5 2 3 4" xfId="39602" xr:uid="{EB9358EB-2FD1-4800-B73E-294CACABB74D}"/>
    <cellStyle name="20% - Accent1 4 3 2 5 2 4" xfId="39603" xr:uid="{0353ADA3-453D-4B5B-8AE7-28E41151D648}"/>
    <cellStyle name="20% - Accent1 4 3 2 5 2 4 2" xfId="39604" xr:uid="{78DEBC7D-ABA5-4063-9F28-960F16EDEB9C}"/>
    <cellStyle name="20% - Accent1 4 3 2 5 2 4 2 2" xfId="39605" xr:uid="{D836B913-9C85-46F6-82BF-7487EF90D0CE}"/>
    <cellStyle name="20% - Accent1 4 3 2 5 2 4 2 2 2" xfId="39606" xr:uid="{4CF59DDD-9CBA-472D-A9DE-2393EBB9C62E}"/>
    <cellStyle name="20% - Accent1 4 3 2 5 2 4 2 3" xfId="39607" xr:uid="{A9FC4F31-13A5-4B92-A16E-CD49714AED9F}"/>
    <cellStyle name="20% - Accent1 4 3 2 5 2 4 3" xfId="39608" xr:uid="{57C29E04-3B7B-4014-B5E0-EE18ACE6E404}"/>
    <cellStyle name="20% - Accent1 4 3 2 5 2 4 3 2" xfId="39609" xr:uid="{62FABE5C-0D69-490C-84B3-CC75D526FBCA}"/>
    <cellStyle name="20% - Accent1 4 3 2 5 2 4 4" xfId="39610" xr:uid="{2695052C-3607-4A89-8C79-2A2D9A849D80}"/>
    <cellStyle name="20% - Accent1 4 3 2 5 2 5" xfId="39611" xr:uid="{3B8B272D-7114-447A-B632-CC8CB76E1562}"/>
    <cellStyle name="20% - Accent1 4 3 2 5 2 5 2" xfId="39612" xr:uid="{0977CA03-5562-4DD6-9717-E504A31D3850}"/>
    <cellStyle name="20% - Accent1 4 3 2 5 2 5 2 2" xfId="39613" xr:uid="{164489A0-952C-4EBF-A7E8-548B99691A38}"/>
    <cellStyle name="20% - Accent1 4 3 2 5 2 5 3" xfId="39614" xr:uid="{F45BD5A6-3EA6-40BB-8A15-5FC2B90F18C0}"/>
    <cellStyle name="20% - Accent1 4 3 2 5 2 6" xfId="39615" xr:uid="{19685A41-E697-4E4B-917C-3E2E4AC582ED}"/>
    <cellStyle name="20% - Accent1 4 3 2 5 2 6 2" xfId="39616" xr:uid="{6CB457DE-709B-4B71-BBCD-CFDD9CC95826}"/>
    <cellStyle name="20% - Accent1 4 3 2 5 2 6 2 2" xfId="39617" xr:uid="{C634E49B-CAFF-44AE-A58B-EA743890B25C}"/>
    <cellStyle name="20% - Accent1 4 3 2 5 2 6 3" xfId="39618" xr:uid="{A9FF5E7E-9250-43B3-B018-DD1D66E0BBFA}"/>
    <cellStyle name="20% - Accent1 4 3 2 5 2 7" xfId="39619" xr:uid="{84FE3E57-E063-482D-8D73-4E9C7648B0FD}"/>
    <cellStyle name="20% - Accent1 4 3 2 5 2 7 2" xfId="39620" xr:uid="{276B98B9-7B1D-4988-B19B-E5386AF15FE4}"/>
    <cellStyle name="20% - Accent1 4 3 2 5 2 8" xfId="39621" xr:uid="{4E1200F0-B61B-4FC4-83CC-145075BF5DF9}"/>
    <cellStyle name="20% - Accent1 4 3 2 5 2 8 2" xfId="39622" xr:uid="{380FF915-5F3B-46D0-9703-CE1514E2B763}"/>
    <cellStyle name="20% - Accent1 4 3 2 5 2 9" xfId="39623" xr:uid="{C7A8B83A-524C-4AA2-8D74-973E449B16FE}"/>
    <cellStyle name="20% - Accent1 4 3 2 5 3" xfId="39624" xr:uid="{35FC1D5D-85B2-4D82-8CDA-42865EE3258D}"/>
    <cellStyle name="20% - Accent1 4 3 2 5 3 2" xfId="39625" xr:uid="{0C7591F4-6718-4310-832E-FA4CB27BBD37}"/>
    <cellStyle name="20% - Accent1 4 3 2 5 3 2 2" xfId="39626" xr:uid="{7324F698-BAA9-4E02-B0DD-14B1BC75CB51}"/>
    <cellStyle name="20% - Accent1 4 3 2 5 3 2 2 2" xfId="39627" xr:uid="{165BB45D-CFE1-4A1C-ADBD-D388899D191F}"/>
    <cellStyle name="20% - Accent1 4 3 2 5 3 2 2 2 2" xfId="39628" xr:uid="{C27DE16E-D115-4B18-BEBB-ABB57E820604}"/>
    <cellStyle name="20% - Accent1 4 3 2 5 3 2 2 3" xfId="39629" xr:uid="{D52293BC-AFCD-4722-BAC9-1A32A84F2AAA}"/>
    <cellStyle name="20% - Accent1 4 3 2 5 3 2 3" xfId="39630" xr:uid="{5FDCF2D7-4D21-4600-9844-6432402D60BC}"/>
    <cellStyle name="20% - Accent1 4 3 2 5 3 2 3 2" xfId="39631" xr:uid="{A652FE63-6D09-4E56-8330-71BD418EAAD6}"/>
    <cellStyle name="20% - Accent1 4 3 2 5 3 2 4" xfId="39632" xr:uid="{22E59A27-EEBE-4831-856D-A3D73F2171D5}"/>
    <cellStyle name="20% - Accent1 4 3 2 5 3 3" xfId="39633" xr:uid="{48BC29C5-311E-424B-855B-430CAA00FB19}"/>
    <cellStyle name="20% - Accent1 4 3 2 5 3 3 2" xfId="39634" xr:uid="{1C19ED51-CBDE-4F4F-85D5-81D120C89152}"/>
    <cellStyle name="20% - Accent1 4 3 2 5 3 3 2 2" xfId="39635" xr:uid="{3FB8768E-41B3-4BB6-BB08-2571C2CA73D4}"/>
    <cellStyle name="20% - Accent1 4 3 2 5 3 3 2 2 2" xfId="39636" xr:uid="{FC03344C-E4D8-4F7B-A72A-FEFF8E4894E7}"/>
    <cellStyle name="20% - Accent1 4 3 2 5 3 3 2 3" xfId="39637" xr:uid="{2580311E-C15F-4E13-ADC9-EF4BF88BCEDF}"/>
    <cellStyle name="20% - Accent1 4 3 2 5 3 3 3" xfId="39638" xr:uid="{3A140416-41A4-488A-B68C-20282659E666}"/>
    <cellStyle name="20% - Accent1 4 3 2 5 3 3 3 2" xfId="39639" xr:uid="{F83B7671-37F9-49CF-89FF-8E53B6E42A82}"/>
    <cellStyle name="20% - Accent1 4 3 2 5 3 3 4" xfId="39640" xr:uid="{C63C73CA-C00C-47E4-B76D-5EA17D3B70D3}"/>
    <cellStyle name="20% - Accent1 4 3 2 5 3 4" xfId="39641" xr:uid="{052C506A-BBFE-4961-AB45-02851A77DFCB}"/>
    <cellStyle name="20% - Accent1 4 3 2 5 3 4 2" xfId="39642" xr:uid="{93F0B049-9FD1-45CF-A385-CF9F22C0E560}"/>
    <cellStyle name="20% - Accent1 4 3 2 5 3 4 2 2" xfId="39643" xr:uid="{5CE0A171-984E-4849-B41E-EF79DC48A945}"/>
    <cellStyle name="20% - Accent1 4 3 2 5 3 4 2 2 2" xfId="39644" xr:uid="{F1D6E5BD-9F21-4F82-B280-87A31A57D7AA}"/>
    <cellStyle name="20% - Accent1 4 3 2 5 3 4 2 3" xfId="39645" xr:uid="{98B6B35C-4C09-4176-826A-8E89775C9782}"/>
    <cellStyle name="20% - Accent1 4 3 2 5 3 4 3" xfId="39646" xr:uid="{73CF92C8-F7A1-4512-867B-49B951FB8F72}"/>
    <cellStyle name="20% - Accent1 4 3 2 5 3 4 3 2" xfId="39647" xr:uid="{6F6803F9-CE6F-4FFE-B22F-1A254E750580}"/>
    <cellStyle name="20% - Accent1 4 3 2 5 3 4 4" xfId="39648" xr:uid="{287BB038-2F6D-4628-ACE8-ED82C9E16AE4}"/>
    <cellStyle name="20% - Accent1 4 3 2 5 3 5" xfId="39649" xr:uid="{EAF490C7-B2C6-4119-859A-33BCB26E57ED}"/>
    <cellStyle name="20% - Accent1 4 3 2 5 3 5 2" xfId="39650" xr:uid="{44D138C4-3A51-41A4-A48B-88D8CF4562F3}"/>
    <cellStyle name="20% - Accent1 4 3 2 5 3 5 2 2" xfId="39651" xr:uid="{9AADF7BE-A059-4CC8-A1F2-4CA94A2EA1E9}"/>
    <cellStyle name="20% - Accent1 4 3 2 5 3 5 3" xfId="39652" xr:uid="{DA70B0B0-4FFB-4607-A2BA-8BDBC89028FF}"/>
    <cellStyle name="20% - Accent1 4 3 2 5 3 6" xfId="39653" xr:uid="{7FB485DC-71BD-4F50-8BF8-B8FAF97504DA}"/>
    <cellStyle name="20% - Accent1 4 3 2 5 3 6 2" xfId="39654" xr:uid="{692AAC00-256E-49C3-8C04-FAC370658860}"/>
    <cellStyle name="20% - Accent1 4 3 2 5 3 6 2 2" xfId="39655" xr:uid="{4EBC12B7-769E-4197-AF00-39424498EB4E}"/>
    <cellStyle name="20% - Accent1 4 3 2 5 3 6 3" xfId="39656" xr:uid="{C19EA0F1-18D2-45C3-A8A5-01D196C57134}"/>
    <cellStyle name="20% - Accent1 4 3 2 5 3 7" xfId="39657" xr:uid="{12590E68-B4B6-498C-8C06-955B2093F59A}"/>
    <cellStyle name="20% - Accent1 4 3 2 5 3 7 2" xfId="39658" xr:uid="{16E63E60-39F7-4D39-8BD4-A0301DFAB7F4}"/>
    <cellStyle name="20% - Accent1 4 3 2 5 3 8" xfId="39659" xr:uid="{33833125-9AA7-439F-87C2-51784D5FD17D}"/>
    <cellStyle name="20% - Accent1 4 3 2 5 3 8 2" xfId="39660" xr:uid="{921C9B4F-F849-49AF-84BE-330E031B5EE0}"/>
    <cellStyle name="20% - Accent1 4 3 2 5 3 9" xfId="39661" xr:uid="{3F7E80F5-CF48-4CC7-949E-9E557EF7B9E6}"/>
    <cellStyle name="20% - Accent1 4 3 2 5 4" xfId="39662" xr:uid="{8971BBBD-9819-4485-87E6-AA8DBCD23394}"/>
    <cellStyle name="20% - Accent1 4 3 2 5 4 2" xfId="39663" xr:uid="{234AD41A-9884-4C00-A9FD-404D757EA479}"/>
    <cellStyle name="20% - Accent1 4 3 2 5 4 2 2" xfId="39664" xr:uid="{808DAF9B-9EEF-4708-A3C5-31B83D6BF1D2}"/>
    <cellStyle name="20% - Accent1 4 3 2 5 4 2 2 2" xfId="39665" xr:uid="{E156080D-4A38-4F04-9349-5180AC835E76}"/>
    <cellStyle name="20% - Accent1 4 3 2 5 4 2 3" xfId="39666" xr:uid="{FA1A26E1-9832-4DD1-997E-43C247DB22BD}"/>
    <cellStyle name="20% - Accent1 4 3 2 5 4 3" xfId="39667" xr:uid="{EC7999CD-9540-45FB-9A33-F3D9AB3455CC}"/>
    <cellStyle name="20% - Accent1 4 3 2 5 4 3 2" xfId="39668" xr:uid="{27F0074E-BFB2-4CF8-8720-70FC628AAD81}"/>
    <cellStyle name="20% - Accent1 4 3 2 5 4 4" xfId="39669" xr:uid="{C4D4BF01-D227-4C02-B878-B4A694A4336F}"/>
    <cellStyle name="20% - Accent1 4 3 2 5 5" xfId="39670" xr:uid="{3016E028-0C5E-4476-9533-AC10B573D9AC}"/>
    <cellStyle name="20% - Accent1 4 3 2 5 5 2" xfId="39671" xr:uid="{7560682A-A279-42FF-8146-3F2A436A6159}"/>
    <cellStyle name="20% - Accent1 4 3 2 5 5 2 2" xfId="39672" xr:uid="{8478F01F-0909-4DFB-BAEE-A36B39A4988B}"/>
    <cellStyle name="20% - Accent1 4 3 2 5 5 2 2 2" xfId="39673" xr:uid="{D8196B5F-7130-4EF8-BD2D-E9C9A4F75F41}"/>
    <cellStyle name="20% - Accent1 4 3 2 5 5 2 3" xfId="39674" xr:uid="{8118A988-5790-4833-8BD9-61471CDC321E}"/>
    <cellStyle name="20% - Accent1 4 3 2 5 5 3" xfId="39675" xr:uid="{2F6F7500-6B04-4E94-BCF8-77F117202C17}"/>
    <cellStyle name="20% - Accent1 4 3 2 5 5 3 2" xfId="39676" xr:uid="{02F68F24-14E8-484F-9665-F3FB73324648}"/>
    <cellStyle name="20% - Accent1 4 3 2 5 5 4" xfId="39677" xr:uid="{2C16A824-8A19-40B5-8357-70178AB4940A}"/>
    <cellStyle name="20% - Accent1 4 3 2 5 6" xfId="39678" xr:uid="{A5087331-20C3-45E6-B6CC-64F1F35870B7}"/>
    <cellStyle name="20% - Accent1 4 3 2 5 6 2" xfId="39679" xr:uid="{0F863133-5AE9-4BAC-A0A6-5C9D6868C44E}"/>
    <cellStyle name="20% - Accent1 4 3 2 5 6 2 2" xfId="39680" xr:uid="{220C64F9-CDBE-4248-8CE8-7CA43F748801}"/>
    <cellStyle name="20% - Accent1 4 3 2 5 6 2 2 2" xfId="39681" xr:uid="{EFC64DB4-F48A-4627-8630-0BF2C9B4E2DA}"/>
    <cellStyle name="20% - Accent1 4 3 2 5 6 2 3" xfId="39682" xr:uid="{2835B8C1-5020-498C-9FFD-D63EFF326F8B}"/>
    <cellStyle name="20% - Accent1 4 3 2 5 6 3" xfId="39683" xr:uid="{2577FE51-F4F7-4795-AA4F-71DEA635AE80}"/>
    <cellStyle name="20% - Accent1 4 3 2 5 6 3 2" xfId="39684" xr:uid="{FA1AAF38-DD8D-43A5-B897-8320014F92DE}"/>
    <cellStyle name="20% - Accent1 4 3 2 5 6 4" xfId="39685" xr:uid="{868E6A30-58FF-4764-994C-D6EDDCD9F847}"/>
    <cellStyle name="20% - Accent1 4 3 2 5 7" xfId="39686" xr:uid="{D4D0C47B-2513-4197-BF9D-555F8A9ECE3D}"/>
    <cellStyle name="20% - Accent1 4 3 2 5 7 2" xfId="39687" xr:uid="{6CFC72BE-2E95-4B8C-B50F-57A3BE49CF7A}"/>
    <cellStyle name="20% - Accent1 4 3 2 5 7 2 2" xfId="39688" xr:uid="{7A6675AE-9C7D-4EAE-9AE6-D63C505884EE}"/>
    <cellStyle name="20% - Accent1 4 3 2 5 7 3" xfId="39689" xr:uid="{4F37BC33-39D9-43CF-BDC2-4A1B0DB42448}"/>
    <cellStyle name="20% - Accent1 4 3 2 5 8" xfId="39690" xr:uid="{717194B0-F24C-4521-B4FF-6505D7FF3D18}"/>
    <cellStyle name="20% - Accent1 4 3 2 5 8 2" xfId="39691" xr:uid="{8413E288-774C-4431-83B7-6D6ADE538A06}"/>
    <cellStyle name="20% - Accent1 4 3 2 5 8 2 2" xfId="39692" xr:uid="{F38B6A9F-0208-4921-904C-9CD40C763C7C}"/>
    <cellStyle name="20% - Accent1 4 3 2 5 8 3" xfId="39693" xr:uid="{621173B3-AB3E-4ED6-8079-9A21826299CF}"/>
    <cellStyle name="20% - Accent1 4 3 2 5 9" xfId="39694" xr:uid="{233337A5-7114-4007-B76C-F8BEDBE2FC98}"/>
    <cellStyle name="20% - Accent1 4 3 2 5 9 2" xfId="39695" xr:uid="{DDEA2980-A0BD-40D6-922F-0113129BE734}"/>
    <cellStyle name="20% - Accent1 4 3 2 6" xfId="39696" xr:uid="{7FE3858D-A94D-4F77-B7BD-D5CE7443A231}"/>
    <cellStyle name="20% - Accent1 4 3 2 6 2" xfId="39697" xr:uid="{767BC959-E3E2-43F6-BF58-6CADCC7C7343}"/>
    <cellStyle name="20% - Accent1 4 3 2 6 2 2" xfId="39698" xr:uid="{98970574-C823-434D-A8DA-76A65EF2F63F}"/>
    <cellStyle name="20% - Accent1 4 3 2 6 2 2 2" xfId="39699" xr:uid="{315C644E-3AF8-4A1C-9F5A-B0F4DD3A94BB}"/>
    <cellStyle name="20% - Accent1 4 3 2 6 2 2 2 2" xfId="39700" xr:uid="{2744A693-D21E-40A7-9D6B-BE08E8E0C1D9}"/>
    <cellStyle name="20% - Accent1 4 3 2 6 2 2 3" xfId="39701" xr:uid="{63897D62-7720-4E0E-A316-73804E12062E}"/>
    <cellStyle name="20% - Accent1 4 3 2 6 2 3" xfId="39702" xr:uid="{270B9561-21E5-4016-AB38-4AD5BE8964C2}"/>
    <cellStyle name="20% - Accent1 4 3 2 6 2 3 2" xfId="39703" xr:uid="{A501C9C3-93DF-4054-8DAE-FBB8FE926C31}"/>
    <cellStyle name="20% - Accent1 4 3 2 6 2 4" xfId="39704" xr:uid="{040F802C-DC94-4EC0-BB01-04CE3B353F7E}"/>
    <cellStyle name="20% - Accent1 4 3 2 6 3" xfId="39705" xr:uid="{EF2035D4-8A92-4566-94C7-1B4DAF922599}"/>
    <cellStyle name="20% - Accent1 4 3 2 6 3 2" xfId="39706" xr:uid="{9089840B-EE0B-4F16-AB58-D62CEFFB49C1}"/>
    <cellStyle name="20% - Accent1 4 3 2 6 3 2 2" xfId="39707" xr:uid="{409ABE54-EC1D-417A-9247-4D23F6B08F13}"/>
    <cellStyle name="20% - Accent1 4 3 2 6 3 2 2 2" xfId="39708" xr:uid="{33958DB4-7F6F-4832-9925-9288B6F09BA3}"/>
    <cellStyle name="20% - Accent1 4 3 2 6 3 2 3" xfId="39709" xr:uid="{BE072F33-F0EC-4D13-AFFC-E8C12FB2FD65}"/>
    <cellStyle name="20% - Accent1 4 3 2 6 3 3" xfId="39710" xr:uid="{3B2CC0F6-8874-4D58-B6E5-BDC845C9A0C8}"/>
    <cellStyle name="20% - Accent1 4 3 2 6 3 3 2" xfId="39711" xr:uid="{416EFE63-E001-4847-846C-110A312DA9E5}"/>
    <cellStyle name="20% - Accent1 4 3 2 6 3 4" xfId="39712" xr:uid="{05CF941F-6D71-4B06-9969-C0918FF4824B}"/>
    <cellStyle name="20% - Accent1 4 3 2 6 4" xfId="39713" xr:uid="{88C9F4D9-B3BA-4EDA-8DB6-2E81E0998B5E}"/>
    <cellStyle name="20% - Accent1 4 3 2 6 4 2" xfId="39714" xr:uid="{A3F06758-1554-47C8-B4CE-1E44A97F9163}"/>
    <cellStyle name="20% - Accent1 4 3 2 6 4 2 2" xfId="39715" xr:uid="{751EA149-2BC1-4A5A-B28E-4825427ADD93}"/>
    <cellStyle name="20% - Accent1 4 3 2 6 4 2 2 2" xfId="39716" xr:uid="{00093D21-94A9-406A-9E44-1F873BCDEB38}"/>
    <cellStyle name="20% - Accent1 4 3 2 6 4 2 3" xfId="39717" xr:uid="{31A01115-9085-4D73-9FA9-EA703733211A}"/>
    <cellStyle name="20% - Accent1 4 3 2 6 4 3" xfId="39718" xr:uid="{A0EFD2FA-06C4-4EC2-B112-EEAA0CCAF5D0}"/>
    <cellStyle name="20% - Accent1 4 3 2 6 4 3 2" xfId="39719" xr:uid="{DEC16719-EEE4-41D7-90FE-445259524658}"/>
    <cellStyle name="20% - Accent1 4 3 2 6 4 4" xfId="39720" xr:uid="{E65756F3-1252-4B30-B811-0BC07FD54EC7}"/>
    <cellStyle name="20% - Accent1 4 3 2 6 5" xfId="39721" xr:uid="{F2BAF5C5-FFCD-4738-9C62-59248695359C}"/>
    <cellStyle name="20% - Accent1 4 3 2 6 5 2" xfId="39722" xr:uid="{8C6B8AE9-2029-4E93-8C72-3A0B585DC8EE}"/>
    <cellStyle name="20% - Accent1 4 3 2 6 5 2 2" xfId="39723" xr:uid="{458206BD-9653-4A0C-9A5B-F5433243D92C}"/>
    <cellStyle name="20% - Accent1 4 3 2 6 5 3" xfId="39724" xr:uid="{03D8D791-B8FE-4F2C-9D9F-2E7AC0C41B66}"/>
    <cellStyle name="20% - Accent1 4 3 2 6 6" xfId="39725" xr:uid="{B85731C3-8AB2-4B4A-9699-3D90F133D814}"/>
    <cellStyle name="20% - Accent1 4 3 2 6 6 2" xfId="39726" xr:uid="{926FCBC9-3658-4D69-B4A5-61F2F46FD468}"/>
    <cellStyle name="20% - Accent1 4 3 2 6 6 2 2" xfId="39727" xr:uid="{7E6DCAF0-0277-491E-8150-553905AD4C02}"/>
    <cellStyle name="20% - Accent1 4 3 2 6 6 3" xfId="39728" xr:uid="{BE67FB5E-7851-4132-BFFA-281829F068E1}"/>
    <cellStyle name="20% - Accent1 4 3 2 6 7" xfId="39729" xr:uid="{BAA902A7-022B-483B-988A-DD8876E77254}"/>
    <cellStyle name="20% - Accent1 4 3 2 6 7 2" xfId="39730" xr:uid="{9274E3E3-8C8A-432A-B7B6-F3D97566406F}"/>
    <cellStyle name="20% - Accent1 4 3 2 6 8" xfId="39731" xr:uid="{0FF629BF-C229-426F-A062-EA3EECE435E6}"/>
    <cellStyle name="20% - Accent1 4 3 2 6 8 2" xfId="39732" xr:uid="{E78F9762-2E89-4C21-9B91-C9AAE8874F8E}"/>
    <cellStyle name="20% - Accent1 4 3 2 6 9" xfId="39733" xr:uid="{490718D3-AEBD-4E24-892A-1DECF0C8AEB6}"/>
    <cellStyle name="20% - Accent1 4 3 2 7" xfId="39734" xr:uid="{E22C7270-8513-4465-9E37-8351D8D917CA}"/>
    <cellStyle name="20% - Accent1 4 3 2 7 2" xfId="39735" xr:uid="{0FFDBD58-86CE-4022-B2F3-D8B00207E90A}"/>
    <cellStyle name="20% - Accent1 4 3 2 7 2 2" xfId="39736" xr:uid="{A9DDA719-C604-47E0-A192-656DF733FA8B}"/>
    <cellStyle name="20% - Accent1 4 3 2 7 2 2 2" xfId="39737" xr:uid="{FBF713E5-AC3D-42E7-A18A-CA82FA6F40BB}"/>
    <cellStyle name="20% - Accent1 4 3 2 7 2 2 2 2" xfId="39738" xr:uid="{05DF4805-9B29-4AF5-AF38-5A6BB3DBCA5F}"/>
    <cellStyle name="20% - Accent1 4 3 2 7 2 2 3" xfId="39739" xr:uid="{BC306C0E-4BDE-48D6-B535-3E453D291F1A}"/>
    <cellStyle name="20% - Accent1 4 3 2 7 2 3" xfId="39740" xr:uid="{D8B1816A-031B-41DB-ADC7-78B95743EA0E}"/>
    <cellStyle name="20% - Accent1 4 3 2 7 2 3 2" xfId="39741" xr:uid="{74639B29-C949-41C4-8507-41241FFB6230}"/>
    <cellStyle name="20% - Accent1 4 3 2 7 2 4" xfId="39742" xr:uid="{867BA7F8-06FF-4867-9FF4-6F9A1EC223C5}"/>
    <cellStyle name="20% - Accent1 4 3 2 7 3" xfId="39743" xr:uid="{3F62FB6B-7DAC-4676-9D91-8B58FAF72101}"/>
    <cellStyle name="20% - Accent1 4 3 2 7 3 2" xfId="39744" xr:uid="{409C06EF-215E-4C78-B7FE-687F65B0B5FA}"/>
    <cellStyle name="20% - Accent1 4 3 2 7 3 2 2" xfId="39745" xr:uid="{5C0181F3-33E0-4D65-BE61-65DE19AA6C27}"/>
    <cellStyle name="20% - Accent1 4 3 2 7 3 2 2 2" xfId="39746" xr:uid="{4961E2B5-FF50-46B6-802F-0AB1629E8BDF}"/>
    <cellStyle name="20% - Accent1 4 3 2 7 3 2 3" xfId="39747" xr:uid="{D6408F55-9722-4ADF-8EC8-4B7D8AA009BA}"/>
    <cellStyle name="20% - Accent1 4 3 2 7 3 3" xfId="39748" xr:uid="{4ABE9EE8-E6D4-4A6D-A87B-E91FE337CD53}"/>
    <cellStyle name="20% - Accent1 4 3 2 7 3 3 2" xfId="39749" xr:uid="{D7C5AC2A-9B57-4279-A837-3FCD346533EF}"/>
    <cellStyle name="20% - Accent1 4 3 2 7 3 4" xfId="39750" xr:uid="{2C893510-B09C-4A20-BC19-AF20A098A34E}"/>
    <cellStyle name="20% - Accent1 4 3 2 7 4" xfId="39751" xr:uid="{6D5FE43C-CB17-4535-950A-33ADDE94D29E}"/>
    <cellStyle name="20% - Accent1 4 3 2 7 4 2" xfId="39752" xr:uid="{564EA295-CF0C-4164-A0E3-4D9F8135E9BD}"/>
    <cellStyle name="20% - Accent1 4 3 2 7 4 2 2" xfId="39753" xr:uid="{575F5FC3-4469-40EE-A368-66045C4DF15C}"/>
    <cellStyle name="20% - Accent1 4 3 2 7 4 2 2 2" xfId="39754" xr:uid="{930EE777-83C7-41A4-ADCD-51B75E20BA91}"/>
    <cellStyle name="20% - Accent1 4 3 2 7 4 2 3" xfId="39755" xr:uid="{F791E17D-05D6-4CAB-8FA6-36B26E114DFA}"/>
    <cellStyle name="20% - Accent1 4 3 2 7 4 3" xfId="39756" xr:uid="{28D1497B-6E4C-4680-B9DC-C9780E1F3625}"/>
    <cellStyle name="20% - Accent1 4 3 2 7 4 3 2" xfId="39757" xr:uid="{2503CA86-CA6A-4D2E-BB04-A1D365EA4127}"/>
    <cellStyle name="20% - Accent1 4 3 2 7 4 4" xfId="39758" xr:uid="{570C6CC7-D390-4D4B-979B-E00C3A714BEC}"/>
    <cellStyle name="20% - Accent1 4 3 2 7 5" xfId="39759" xr:uid="{44B61DD0-FD3B-417E-9FEC-0F8DEBBDE68A}"/>
    <cellStyle name="20% - Accent1 4 3 2 7 5 2" xfId="39760" xr:uid="{C69AD2DB-3113-4919-A84F-71F95A16C34B}"/>
    <cellStyle name="20% - Accent1 4 3 2 7 5 2 2" xfId="39761" xr:uid="{4051C898-A7E8-4A7E-8D7D-8A54B35CB7AE}"/>
    <cellStyle name="20% - Accent1 4 3 2 7 5 3" xfId="39762" xr:uid="{D3BB399E-1B6A-49F1-ACFE-4350B6CF8E09}"/>
    <cellStyle name="20% - Accent1 4 3 2 7 6" xfId="39763" xr:uid="{706708DF-F509-4185-B92A-C16DE8B909AC}"/>
    <cellStyle name="20% - Accent1 4 3 2 7 6 2" xfId="39764" xr:uid="{4205FC09-8480-487A-ACD8-5133078FC756}"/>
    <cellStyle name="20% - Accent1 4 3 2 7 6 2 2" xfId="39765" xr:uid="{76271A72-54FE-419B-BF4B-BFB0A79BB468}"/>
    <cellStyle name="20% - Accent1 4 3 2 7 6 3" xfId="39766" xr:uid="{46FCFDEC-4E47-4D6F-B63C-6C569970725A}"/>
    <cellStyle name="20% - Accent1 4 3 2 7 7" xfId="39767" xr:uid="{0DEE77E2-37CB-4D43-A6B8-D1A1532903C8}"/>
    <cellStyle name="20% - Accent1 4 3 2 7 7 2" xfId="39768" xr:uid="{B800151F-B769-449A-B084-DF3A78C36067}"/>
    <cellStyle name="20% - Accent1 4 3 2 7 8" xfId="39769" xr:uid="{E45A1C31-56B7-4C5A-BF40-11404CD81D9C}"/>
    <cellStyle name="20% - Accent1 4 3 2 7 8 2" xfId="39770" xr:uid="{3569F5C1-4D93-4C52-A6D8-79BC658588C3}"/>
    <cellStyle name="20% - Accent1 4 3 2 7 9" xfId="39771" xr:uid="{2E1C0EC6-7A20-4661-BD56-2FA523EA6FE9}"/>
    <cellStyle name="20% - Accent1 4 3 2 8" xfId="39772" xr:uid="{56B752A2-D3C1-4DDD-A1B7-CB64648355B8}"/>
    <cellStyle name="20% - Accent1 4 3 2 8 2" xfId="39773" xr:uid="{88452842-C558-48FA-8A4C-04FC4CAA99F4}"/>
    <cellStyle name="20% - Accent1 4 3 2 8 2 2" xfId="39774" xr:uid="{B9477256-680E-4E4B-A45E-53F3D5493150}"/>
    <cellStyle name="20% - Accent1 4 3 2 8 2 2 2" xfId="39775" xr:uid="{C9F18633-1B58-4F84-810F-C6DF8618A525}"/>
    <cellStyle name="20% - Accent1 4 3 2 8 2 3" xfId="39776" xr:uid="{363AE388-C3F6-49DB-9DC2-8426551F82FE}"/>
    <cellStyle name="20% - Accent1 4 3 2 8 3" xfId="39777" xr:uid="{0BBD93D3-3BA0-4F6D-BFD5-BCDD9B0A73A2}"/>
    <cellStyle name="20% - Accent1 4 3 2 8 3 2" xfId="39778" xr:uid="{9FC491C1-E5AA-480D-8A02-FA7DE7FF0608}"/>
    <cellStyle name="20% - Accent1 4 3 2 8 4" xfId="39779" xr:uid="{ED32E1E7-5D77-4182-A9A7-D317317D4C56}"/>
    <cellStyle name="20% - Accent1 4 3 2 9" xfId="39780" xr:uid="{D7FA0B5A-2FE3-4D56-9F54-62A6A0FDC0CC}"/>
    <cellStyle name="20% - Accent1 4 3 2 9 2" xfId="39781" xr:uid="{DE17ED01-4CD6-40AC-BA02-1D2FC7BF2231}"/>
    <cellStyle name="20% - Accent1 4 3 2 9 2 2" xfId="39782" xr:uid="{BC056227-5737-4EB5-82F8-33D57960BBAA}"/>
    <cellStyle name="20% - Accent1 4 3 2 9 2 2 2" xfId="39783" xr:uid="{8276824D-0ADC-4660-84BC-00DD12AE911F}"/>
    <cellStyle name="20% - Accent1 4 3 2 9 2 3" xfId="39784" xr:uid="{F0A2ECF0-EDDD-44E6-BC24-A17A6355D2BF}"/>
    <cellStyle name="20% - Accent1 4 3 2 9 3" xfId="39785" xr:uid="{46DE67FD-D798-4E0D-8B84-5951743A56CC}"/>
    <cellStyle name="20% - Accent1 4 3 2 9 3 2" xfId="39786" xr:uid="{7E62EA27-C247-4C30-84F9-573DB493F626}"/>
    <cellStyle name="20% - Accent1 4 3 2 9 4" xfId="39787" xr:uid="{990E5831-4728-4042-A4DB-146799A468F9}"/>
    <cellStyle name="20% - Accent1 4 3 3" xfId="39788" xr:uid="{9A2BA0F4-8A95-4C0E-9BFD-D7A2F1074DAF}"/>
    <cellStyle name="20% - Accent1 4 3 3 10" xfId="39789" xr:uid="{4350B387-39E9-49A1-AEAA-E9158ADCF499}"/>
    <cellStyle name="20% - Accent1 4 3 3 10 2" xfId="39790" xr:uid="{16E23AB5-539B-43A6-B4B3-80DDE3988EBC}"/>
    <cellStyle name="20% - Accent1 4 3 3 10 2 2" xfId="39791" xr:uid="{06ADDFFC-A06A-4ED7-AEB9-A2EB7753C757}"/>
    <cellStyle name="20% - Accent1 4 3 3 10 3" xfId="39792" xr:uid="{3E310934-4F23-4BDC-8764-E5543DBCCB01}"/>
    <cellStyle name="20% - Accent1 4 3 3 11" xfId="39793" xr:uid="{74184CC1-536F-4C53-8091-973F15DC03A3}"/>
    <cellStyle name="20% - Accent1 4 3 3 11 2" xfId="39794" xr:uid="{30504031-288E-4B71-B677-85B40D9AC00B}"/>
    <cellStyle name="20% - Accent1 4 3 3 11 2 2" xfId="39795" xr:uid="{9BF225CB-D535-4F54-9DA4-6B5A0CCFE19B}"/>
    <cellStyle name="20% - Accent1 4 3 3 11 3" xfId="39796" xr:uid="{B47A0611-56D8-4EE7-B854-14B767E88E73}"/>
    <cellStyle name="20% - Accent1 4 3 3 12" xfId="39797" xr:uid="{0ABABAB4-A6F4-4E59-AD71-432B10402DEB}"/>
    <cellStyle name="20% - Accent1 4 3 3 12 2" xfId="39798" xr:uid="{D133FF69-8734-447E-8E65-D899960FB7E1}"/>
    <cellStyle name="20% - Accent1 4 3 3 13" xfId="39799" xr:uid="{56409344-84DC-43BF-9934-F500DBE3838D}"/>
    <cellStyle name="20% - Accent1 4 3 3 13 2" xfId="39800" xr:uid="{F1710DEC-B536-42C8-8EB2-73707CC8A47F}"/>
    <cellStyle name="20% - Accent1 4 3 3 14" xfId="39801" xr:uid="{E78CE1C3-6B18-4DD0-929E-0C51ED22FEFF}"/>
    <cellStyle name="20% - Accent1 4 3 3 2" xfId="39802" xr:uid="{334B88D4-AA57-4C3C-961E-0F18599C1B14}"/>
    <cellStyle name="20% - Accent1 4 3 3 2 10" xfId="39803" xr:uid="{1C01EE78-52CC-4F2E-AC02-437C4AF4D276}"/>
    <cellStyle name="20% - Accent1 4 3 3 2 10 2" xfId="39804" xr:uid="{1766C55D-238A-40DF-BF34-23175EE3F8C5}"/>
    <cellStyle name="20% - Accent1 4 3 3 2 11" xfId="39805" xr:uid="{BA70DF0D-F0B1-44B8-A291-91ED51793AB1}"/>
    <cellStyle name="20% - Accent1 4 3 3 2 2" xfId="39806" xr:uid="{C72E1F73-C071-4803-8D3E-B805E98929C6}"/>
    <cellStyle name="20% - Accent1 4 3 3 2 2 2" xfId="39807" xr:uid="{7891635F-EA88-4EC7-AE0A-85AA0435C630}"/>
    <cellStyle name="20% - Accent1 4 3 3 2 2 2 2" xfId="39808" xr:uid="{68EDDEBE-E153-4A33-B1ED-3532CDA53068}"/>
    <cellStyle name="20% - Accent1 4 3 3 2 2 2 2 2" xfId="39809" xr:uid="{713369DE-F6CD-4267-AB79-13E36A7249C7}"/>
    <cellStyle name="20% - Accent1 4 3 3 2 2 2 2 2 2" xfId="39810" xr:uid="{09391023-EB0D-4214-9540-ED548DAE273E}"/>
    <cellStyle name="20% - Accent1 4 3 3 2 2 2 2 3" xfId="39811" xr:uid="{E3A43607-3356-45CF-8EA1-9965594650C8}"/>
    <cellStyle name="20% - Accent1 4 3 3 2 2 2 3" xfId="39812" xr:uid="{1DE94A66-D5E4-4F15-B136-118625F40FCC}"/>
    <cellStyle name="20% - Accent1 4 3 3 2 2 2 3 2" xfId="39813" xr:uid="{70D93CE9-28CA-4175-A7F0-5E2AD1347420}"/>
    <cellStyle name="20% - Accent1 4 3 3 2 2 2 4" xfId="39814" xr:uid="{24F47F78-A72E-4319-AAC5-3CC4C607DF97}"/>
    <cellStyle name="20% - Accent1 4 3 3 2 2 3" xfId="39815" xr:uid="{5394DC04-1DF4-49F8-9D4A-D76C8D4CF791}"/>
    <cellStyle name="20% - Accent1 4 3 3 2 2 3 2" xfId="39816" xr:uid="{E8C9C8EE-7C3B-4582-9B77-C0A0F37643FC}"/>
    <cellStyle name="20% - Accent1 4 3 3 2 2 3 2 2" xfId="39817" xr:uid="{5DD3E767-D80A-4C82-91FD-6886517B02C8}"/>
    <cellStyle name="20% - Accent1 4 3 3 2 2 3 2 2 2" xfId="39818" xr:uid="{5708FD42-A57B-4E1E-97DD-521C32232359}"/>
    <cellStyle name="20% - Accent1 4 3 3 2 2 3 2 3" xfId="39819" xr:uid="{1F4E16BD-6B43-4DD6-8F2F-21E0BCE915A7}"/>
    <cellStyle name="20% - Accent1 4 3 3 2 2 3 3" xfId="39820" xr:uid="{94CCEBFF-2EEA-4960-9F03-D565745AFFED}"/>
    <cellStyle name="20% - Accent1 4 3 3 2 2 3 3 2" xfId="39821" xr:uid="{CA29B1C5-99F3-4DF4-9AF0-5FB0823B709A}"/>
    <cellStyle name="20% - Accent1 4 3 3 2 2 3 4" xfId="39822" xr:uid="{20899D74-CEBF-48E6-9DC3-F1CEDB72C2EB}"/>
    <cellStyle name="20% - Accent1 4 3 3 2 2 4" xfId="39823" xr:uid="{8ABDCFDF-1BFA-49DA-AC73-217AB53769BF}"/>
    <cellStyle name="20% - Accent1 4 3 3 2 2 4 2" xfId="39824" xr:uid="{977E919A-8952-4353-8612-F7AF3AABF914}"/>
    <cellStyle name="20% - Accent1 4 3 3 2 2 4 2 2" xfId="39825" xr:uid="{4A87935B-531F-4279-8B35-9D6DCE0F60DE}"/>
    <cellStyle name="20% - Accent1 4 3 3 2 2 4 2 2 2" xfId="39826" xr:uid="{4C28ABBD-BAF2-4520-B8C6-5CF1AD48A5D2}"/>
    <cellStyle name="20% - Accent1 4 3 3 2 2 4 2 3" xfId="39827" xr:uid="{F6A20BEC-DE6B-4935-9708-D87BF962C0AC}"/>
    <cellStyle name="20% - Accent1 4 3 3 2 2 4 3" xfId="39828" xr:uid="{37113720-5931-4328-B519-8A641D977811}"/>
    <cellStyle name="20% - Accent1 4 3 3 2 2 4 3 2" xfId="39829" xr:uid="{95137860-9738-4CA3-970F-CDB7D4301757}"/>
    <cellStyle name="20% - Accent1 4 3 3 2 2 4 4" xfId="39830" xr:uid="{F2C01AEA-E720-44A4-98A7-D7BA3F4555CC}"/>
    <cellStyle name="20% - Accent1 4 3 3 2 2 5" xfId="39831" xr:uid="{62915EE2-AAD5-4A57-A81B-05337048A810}"/>
    <cellStyle name="20% - Accent1 4 3 3 2 2 5 2" xfId="39832" xr:uid="{ABEF08C9-C09B-4CBD-AB95-89CB8942300F}"/>
    <cellStyle name="20% - Accent1 4 3 3 2 2 5 2 2" xfId="39833" xr:uid="{C4E559E8-27A3-4870-915D-D068B71B1E4C}"/>
    <cellStyle name="20% - Accent1 4 3 3 2 2 5 3" xfId="39834" xr:uid="{4F491365-7415-46A8-A751-28FA031D967E}"/>
    <cellStyle name="20% - Accent1 4 3 3 2 2 6" xfId="39835" xr:uid="{839627A5-D66A-47FC-A648-9F89935F7204}"/>
    <cellStyle name="20% - Accent1 4 3 3 2 2 6 2" xfId="39836" xr:uid="{0A07BCCC-B510-423F-8ACE-C6FF8800177C}"/>
    <cellStyle name="20% - Accent1 4 3 3 2 2 6 2 2" xfId="39837" xr:uid="{E097D177-6593-41F1-995B-96FF35DC8036}"/>
    <cellStyle name="20% - Accent1 4 3 3 2 2 6 3" xfId="39838" xr:uid="{A0FAB9E5-3F5E-4CD1-AB6E-EE5897330F3E}"/>
    <cellStyle name="20% - Accent1 4 3 3 2 2 7" xfId="39839" xr:uid="{97507475-50E9-4F02-9274-7A8E6EFA729C}"/>
    <cellStyle name="20% - Accent1 4 3 3 2 2 7 2" xfId="39840" xr:uid="{5C6E325D-8D56-4097-B128-FC3AC49D3978}"/>
    <cellStyle name="20% - Accent1 4 3 3 2 2 8" xfId="39841" xr:uid="{222E634E-CA40-490C-84D6-E1355B5C9B16}"/>
    <cellStyle name="20% - Accent1 4 3 3 2 2 8 2" xfId="39842" xr:uid="{D3E9B274-D6E4-43BF-9E24-C0F21A8BC48E}"/>
    <cellStyle name="20% - Accent1 4 3 3 2 2 9" xfId="39843" xr:uid="{D180CE3B-12E1-4F71-80C7-BA1CADE1B246}"/>
    <cellStyle name="20% - Accent1 4 3 3 2 3" xfId="39844" xr:uid="{67D023A5-E8EE-41F4-91A6-8EF8F96CED13}"/>
    <cellStyle name="20% - Accent1 4 3 3 2 3 2" xfId="39845" xr:uid="{DA8BF381-E24E-4815-88A9-60023B33C85D}"/>
    <cellStyle name="20% - Accent1 4 3 3 2 3 2 2" xfId="39846" xr:uid="{088BFDD3-F26D-432D-9194-F6F7626635E6}"/>
    <cellStyle name="20% - Accent1 4 3 3 2 3 2 2 2" xfId="39847" xr:uid="{72E57EA4-F982-4573-BE69-54A8672151AF}"/>
    <cellStyle name="20% - Accent1 4 3 3 2 3 2 2 2 2" xfId="39848" xr:uid="{42845E49-49E5-49B3-8203-5BB046878FA2}"/>
    <cellStyle name="20% - Accent1 4 3 3 2 3 2 2 3" xfId="39849" xr:uid="{DDC2824B-E655-4065-B785-6BC5A61A1CFC}"/>
    <cellStyle name="20% - Accent1 4 3 3 2 3 2 3" xfId="39850" xr:uid="{0D7A00E4-185F-4BDD-BFE2-9FD9AE88DA52}"/>
    <cellStyle name="20% - Accent1 4 3 3 2 3 2 3 2" xfId="39851" xr:uid="{D0459E64-3EA9-4B0F-9738-2797FC3900CB}"/>
    <cellStyle name="20% - Accent1 4 3 3 2 3 2 4" xfId="39852" xr:uid="{36FE7045-FFD1-41E1-98B1-9C7549E122C1}"/>
    <cellStyle name="20% - Accent1 4 3 3 2 3 3" xfId="39853" xr:uid="{E50B53DB-FD40-4F0B-A20B-79D6771AA084}"/>
    <cellStyle name="20% - Accent1 4 3 3 2 3 3 2" xfId="39854" xr:uid="{154517DE-83FB-446A-B72E-198DC11B5AB9}"/>
    <cellStyle name="20% - Accent1 4 3 3 2 3 3 2 2" xfId="39855" xr:uid="{E3746649-6B31-4DC3-B38E-7951216E160B}"/>
    <cellStyle name="20% - Accent1 4 3 3 2 3 3 2 2 2" xfId="39856" xr:uid="{DB035967-093B-4B4A-9AC8-B85A19AEED52}"/>
    <cellStyle name="20% - Accent1 4 3 3 2 3 3 2 3" xfId="39857" xr:uid="{BB4D0ABA-DF5C-402C-A04C-70EDDDBEB2F9}"/>
    <cellStyle name="20% - Accent1 4 3 3 2 3 3 3" xfId="39858" xr:uid="{F30310DB-E6EB-4B06-9292-90D2514CE4E4}"/>
    <cellStyle name="20% - Accent1 4 3 3 2 3 3 3 2" xfId="39859" xr:uid="{80C14179-D25B-40CF-B3C7-E1E4473041B3}"/>
    <cellStyle name="20% - Accent1 4 3 3 2 3 3 4" xfId="39860" xr:uid="{1C3FFAC1-EA94-4780-BC4A-91E0BDEA4F46}"/>
    <cellStyle name="20% - Accent1 4 3 3 2 3 4" xfId="39861" xr:uid="{5911C24A-0C0C-4066-B6D0-47A4213805D7}"/>
    <cellStyle name="20% - Accent1 4 3 3 2 3 4 2" xfId="39862" xr:uid="{9A2941F6-A5E9-458D-9AE9-C3D9A4721CE8}"/>
    <cellStyle name="20% - Accent1 4 3 3 2 3 4 2 2" xfId="39863" xr:uid="{3DAA92FD-2B5D-459D-A6A9-9F4E068F9BD4}"/>
    <cellStyle name="20% - Accent1 4 3 3 2 3 4 2 2 2" xfId="39864" xr:uid="{12C20223-2610-4D66-9693-09D7DC811B32}"/>
    <cellStyle name="20% - Accent1 4 3 3 2 3 4 2 3" xfId="39865" xr:uid="{2EB275F2-C097-40AB-9D41-00A27EBC2B79}"/>
    <cellStyle name="20% - Accent1 4 3 3 2 3 4 3" xfId="39866" xr:uid="{7B58EB3F-0C25-4371-A3A6-5A8596507986}"/>
    <cellStyle name="20% - Accent1 4 3 3 2 3 4 3 2" xfId="39867" xr:uid="{D67798A8-4FA9-4A7B-BF31-21A1749D29DD}"/>
    <cellStyle name="20% - Accent1 4 3 3 2 3 4 4" xfId="39868" xr:uid="{9DFAEC19-3805-430B-B396-115AA13886EC}"/>
    <cellStyle name="20% - Accent1 4 3 3 2 3 5" xfId="39869" xr:uid="{AB1E989E-D2D1-44FB-8E97-FF06B5324A71}"/>
    <cellStyle name="20% - Accent1 4 3 3 2 3 5 2" xfId="39870" xr:uid="{1F24FDFF-8240-4B89-8AE9-BFDFF781DDE8}"/>
    <cellStyle name="20% - Accent1 4 3 3 2 3 5 2 2" xfId="39871" xr:uid="{3EDA70E2-EE7C-4664-A0F0-93EF6B240C2E}"/>
    <cellStyle name="20% - Accent1 4 3 3 2 3 5 3" xfId="39872" xr:uid="{16A9A557-39FA-4B4C-BD1D-92D015D3C868}"/>
    <cellStyle name="20% - Accent1 4 3 3 2 3 6" xfId="39873" xr:uid="{F3FD7AB3-A10F-4D72-B02C-16A4F4BC7E0D}"/>
    <cellStyle name="20% - Accent1 4 3 3 2 3 6 2" xfId="39874" xr:uid="{54F294AD-86BA-4F9B-A299-2EAF8168FAD1}"/>
    <cellStyle name="20% - Accent1 4 3 3 2 3 6 2 2" xfId="39875" xr:uid="{B125B264-7A55-4669-93A5-D10DC47637FA}"/>
    <cellStyle name="20% - Accent1 4 3 3 2 3 6 3" xfId="39876" xr:uid="{5420B064-AC5A-4646-8F08-DAE34569AFA6}"/>
    <cellStyle name="20% - Accent1 4 3 3 2 3 7" xfId="39877" xr:uid="{4790EE12-E368-4E31-AE6A-F2C905EF8B2F}"/>
    <cellStyle name="20% - Accent1 4 3 3 2 3 7 2" xfId="39878" xr:uid="{F84CA24B-DDD6-4B77-ABE3-3BB572507246}"/>
    <cellStyle name="20% - Accent1 4 3 3 2 3 8" xfId="39879" xr:uid="{65D62983-716F-4C53-A633-A36B511EDB9D}"/>
    <cellStyle name="20% - Accent1 4 3 3 2 3 8 2" xfId="39880" xr:uid="{21045B54-D6CB-489C-BA03-BE86ED8C020F}"/>
    <cellStyle name="20% - Accent1 4 3 3 2 3 9" xfId="39881" xr:uid="{488A05DD-714A-4886-932F-B9C5DA06CCEA}"/>
    <cellStyle name="20% - Accent1 4 3 3 2 4" xfId="39882" xr:uid="{0CEB986E-4E90-4C0F-8BCE-D21F1B73D1E1}"/>
    <cellStyle name="20% - Accent1 4 3 3 2 4 2" xfId="39883" xr:uid="{6B77F363-FC98-45FF-8C31-873EEF982FB8}"/>
    <cellStyle name="20% - Accent1 4 3 3 2 4 2 2" xfId="39884" xr:uid="{35D6E50C-E0D4-4A6C-9153-9F3B157AD541}"/>
    <cellStyle name="20% - Accent1 4 3 3 2 4 2 2 2" xfId="39885" xr:uid="{9D0B9055-5868-4F43-8B35-AFEA60FEF01B}"/>
    <cellStyle name="20% - Accent1 4 3 3 2 4 2 3" xfId="39886" xr:uid="{F5C4AA96-828B-4324-9227-56B04385A066}"/>
    <cellStyle name="20% - Accent1 4 3 3 2 4 3" xfId="39887" xr:uid="{E7766A2A-5D78-441D-87B3-2E87FD7B7A3A}"/>
    <cellStyle name="20% - Accent1 4 3 3 2 4 3 2" xfId="39888" xr:uid="{6C38977D-9E59-4A81-B17F-8BEA7FFD1296}"/>
    <cellStyle name="20% - Accent1 4 3 3 2 4 4" xfId="39889" xr:uid="{B005628D-6634-4248-AA3E-287C1CC99538}"/>
    <cellStyle name="20% - Accent1 4 3 3 2 5" xfId="39890" xr:uid="{78FE758C-4B98-4D1F-8A2E-E72B308322ED}"/>
    <cellStyle name="20% - Accent1 4 3 3 2 5 2" xfId="39891" xr:uid="{481E6471-0896-46F6-9F5D-A4F9B4B3A645}"/>
    <cellStyle name="20% - Accent1 4 3 3 2 5 2 2" xfId="39892" xr:uid="{4E9C7E4C-B3F1-439C-A95B-280017267605}"/>
    <cellStyle name="20% - Accent1 4 3 3 2 5 2 2 2" xfId="39893" xr:uid="{8452993D-3947-4782-9236-ADAF1C707708}"/>
    <cellStyle name="20% - Accent1 4 3 3 2 5 2 3" xfId="39894" xr:uid="{B9FCACFC-11C6-4149-9887-DB9A1D4F583B}"/>
    <cellStyle name="20% - Accent1 4 3 3 2 5 3" xfId="39895" xr:uid="{22C53EA5-E1F9-4035-8048-338C4350311E}"/>
    <cellStyle name="20% - Accent1 4 3 3 2 5 3 2" xfId="39896" xr:uid="{BC7ED0F5-D89F-4F51-BB18-56FC1477AD17}"/>
    <cellStyle name="20% - Accent1 4 3 3 2 5 4" xfId="39897" xr:uid="{27A52757-B3A6-467D-B43A-9DE22AE53FE9}"/>
    <cellStyle name="20% - Accent1 4 3 3 2 6" xfId="39898" xr:uid="{FF29C4D1-795B-4CD9-A696-4E2A1FE72E5D}"/>
    <cellStyle name="20% - Accent1 4 3 3 2 6 2" xfId="39899" xr:uid="{DF5D77FF-6F61-412D-9104-0F9F5F48FD19}"/>
    <cellStyle name="20% - Accent1 4 3 3 2 6 2 2" xfId="39900" xr:uid="{61C3835A-A455-4620-AF38-40676DEBBC44}"/>
    <cellStyle name="20% - Accent1 4 3 3 2 6 2 2 2" xfId="39901" xr:uid="{F30955A0-5E29-45B8-A3AE-FDD0BCE7AF29}"/>
    <cellStyle name="20% - Accent1 4 3 3 2 6 2 3" xfId="39902" xr:uid="{26A4C2D1-979D-4269-873E-AE6119D25775}"/>
    <cellStyle name="20% - Accent1 4 3 3 2 6 3" xfId="39903" xr:uid="{E4F41ACD-C35B-423B-AEFC-F7112EC353E3}"/>
    <cellStyle name="20% - Accent1 4 3 3 2 6 3 2" xfId="39904" xr:uid="{6AF3103B-8773-4BDB-9AC1-23C84BBE890D}"/>
    <cellStyle name="20% - Accent1 4 3 3 2 6 4" xfId="39905" xr:uid="{60B12764-5BBE-48C6-9BB9-DBCA57E90F0E}"/>
    <cellStyle name="20% - Accent1 4 3 3 2 7" xfId="39906" xr:uid="{5395BC90-C647-419B-99AC-979DDA2995B9}"/>
    <cellStyle name="20% - Accent1 4 3 3 2 7 2" xfId="39907" xr:uid="{36DDD8FF-2F25-43C0-859B-6A5DBCB9B556}"/>
    <cellStyle name="20% - Accent1 4 3 3 2 7 2 2" xfId="39908" xr:uid="{37601CA8-8F77-4063-87F7-54B1F876B247}"/>
    <cellStyle name="20% - Accent1 4 3 3 2 7 3" xfId="39909" xr:uid="{ABFA76F6-7695-4A4D-8C84-F67D5FE11E33}"/>
    <cellStyle name="20% - Accent1 4 3 3 2 8" xfId="39910" xr:uid="{D4BCC224-435B-4162-85B7-D519B07CC6F2}"/>
    <cellStyle name="20% - Accent1 4 3 3 2 8 2" xfId="39911" xr:uid="{1D4DD78B-CF7B-4C04-A121-88BDB277FDF0}"/>
    <cellStyle name="20% - Accent1 4 3 3 2 8 2 2" xfId="39912" xr:uid="{B9EA809A-78F2-4B9A-81FF-F4533B0AF8C8}"/>
    <cellStyle name="20% - Accent1 4 3 3 2 8 3" xfId="39913" xr:uid="{638234D7-74F1-4A91-8AE0-73AD982A3CAF}"/>
    <cellStyle name="20% - Accent1 4 3 3 2 9" xfId="39914" xr:uid="{DF7197B2-E202-4D4A-A9D0-6500DFB606FE}"/>
    <cellStyle name="20% - Accent1 4 3 3 2 9 2" xfId="39915" xr:uid="{96C4EDB3-3186-4B22-B311-5D2D3B2F2ECE}"/>
    <cellStyle name="20% - Accent1 4 3 3 3" xfId="39916" xr:uid="{0723E827-C7C0-480A-A131-0FD9908FA388}"/>
    <cellStyle name="20% - Accent1 4 3 3 3 10" xfId="39917" xr:uid="{B94F3813-6E1D-46B1-B426-87AF27ACC1DE}"/>
    <cellStyle name="20% - Accent1 4 3 3 3 10 2" xfId="39918" xr:uid="{120ECFDA-A6D5-4757-B03B-E1FB09A619BF}"/>
    <cellStyle name="20% - Accent1 4 3 3 3 11" xfId="39919" xr:uid="{2C5361F4-36EF-4874-9736-6716EB576111}"/>
    <cellStyle name="20% - Accent1 4 3 3 3 2" xfId="39920" xr:uid="{454DFCD8-D7E2-4FCC-AA61-D6B00C16D838}"/>
    <cellStyle name="20% - Accent1 4 3 3 3 2 2" xfId="39921" xr:uid="{30CD2197-6DEA-474F-9533-59D32F70D526}"/>
    <cellStyle name="20% - Accent1 4 3 3 3 2 2 2" xfId="39922" xr:uid="{C05733BC-85E0-42EA-ABAF-E7C8F691E490}"/>
    <cellStyle name="20% - Accent1 4 3 3 3 2 2 2 2" xfId="39923" xr:uid="{D1C0C788-D810-46DC-9678-F4EC8155F2B6}"/>
    <cellStyle name="20% - Accent1 4 3 3 3 2 2 2 2 2" xfId="39924" xr:uid="{ED34BFA6-6967-4F6F-818E-D861BBA7E219}"/>
    <cellStyle name="20% - Accent1 4 3 3 3 2 2 2 3" xfId="39925" xr:uid="{7C4EDDC1-29A7-444A-8C52-4CF502C5354F}"/>
    <cellStyle name="20% - Accent1 4 3 3 3 2 2 3" xfId="39926" xr:uid="{5F5E84DF-AF3F-47F4-8995-210332C3BB39}"/>
    <cellStyle name="20% - Accent1 4 3 3 3 2 2 3 2" xfId="39927" xr:uid="{910A48AE-1A0E-4FB2-870B-5668C0290805}"/>
    <cellStyle name="20% - Accent1 4 3 3 3 2 2 4" xfId="39928" xr:uid="{5EAA0C1D-28BB-4A6B-A97C-2B903622BE93}"/>
    <cellStyle name="20% - Accent1 4 3 3 3 2 3" xfId="39929" xr:uid="{719E68DC-63B3-4207-A012-0445D4B4BEC6}"/>
    <cellStyle name="20% - Accent1 4 3 3 3 2 3 2" xfId="39930" xr:uid="{8B269684-538A-446D-9873-EC343769A2DE}"/>
    <cellStyle name="20% - Accent1 4 3 3 3 2 3 2 2" xfId="39931" xr:uid="{413D7B62-EC60-40CF-9F4A-189B9F14A0B6}"/>
    <cellStyle name="20% - Accent1 4 3 3 3 2 3 2 2 2" xfId="39932" xr:uid="{93941F30-46BB-4B5B-9444-6378F1010B1B}"/>
    <cellStyle name="20% - Accent1 4 3 3 3 2 3 2 3" xfId="39933" xr:uid="{5E5BA6B1-5E04-4842-861E-0E17B736B136}"/>
    <cellStyle name="20% - Accent1 4 3 3 3 2 3 3" xfId="39934" xr:uid="{5E6F959F-EEF4-4196-A3E1-84A26FF99942}"/>
    <cellStyle name="20% - Accent1 4 3 3 3 2 3 3 2" xfId="39935" xr:uid="{FC537129-9A15-4CE0-BFA5-0442C339C3A0}"/>
    <cellStyle name="20% - Accent1 4 3 3 3 2 3 4" xfId="39936" xr:uid="{8ED4DCAD-D742-4A05-823A-2DA53A31544D}"/>
    <cellStyle name="20% - Accent1 4 3 3 3 2 4" xfId="39937" xr:uid="{4EA9B36E-857B-4FFE-87B5-57C8A892114B}"/>
    <cellStyle name="20% - Accent1 4 3 3 3 2 4 2" xfId="39938" xr:uid="{96CDE4E2-1661-400B-9076-BA980B33D25B}"/>
    <cellStyle name="20% - Accent1 4 3 3 3 2 4 2 2" xfId="39939" xr:uid="{EB729FAA-75E5-4025-A2F5-5BB6EC0F3B5C}"/>
    <cellStyle name="20% - Accent1 4 3 3 3 2 4 2 2 2" xfId="39940" xr:uid="{FA98D812-5A25-4522-BA55-56053F0D93A1}"/>
    <cellStyle name="20% - Accent1 4 3 3 3 2 4 2 3" xfId="39941" xr:uid="{6F1A6A65-0CE4-404E-8274-93BDF5BB9526}"/>
    <cellStyle name="20% - Accent1 4 3 3 3 2 4 3" xfId="39942" xr:uid="{08C2C517-0BCD-4C12-B47B-1CB8C645E3E7}"/>
    <cellStyle name="20% - Accent1 4 3 3 3 2 4 3 2" xfId="39943" xr:uid="{0F140738-CE31-42EC-857E-B0699D379D6B}"/>
    <cellStyle name="20% - Accent1 4 3 3 3 2 4 4" xfId="39944" xr:uid="{434D6C69-FB01-42EC-8939-6043DF1EEE20}"/>
    <cellStyle name="20% - Accent1 4 3 3 3 2 5" xfId="39945" xr:uid="{83564A68-730A-402A-9980-EF7E3CBCDB01}"/>
    <cellStyle name="20% - Accent1 4 3 3 3 2 5 2" xfId="39946" xr:uid="{0F94A793-9F8C-46C5-8E5D-E74DDED9EFB7}"/>
    <cellStyle name="20% - Accent1 4 3 3 3 2 5 2 2" xfId="39947" xr:uid="{C13802C9-B322-4655-9A67-52D1E645CD69}"/>
    <cellStyle name="20% - Accent1 4 3 3 3 2 5 3" xfId="39948" xr:uid="{2D6850AA-D935-4182-B384-858A59229DC1}"/>
    <cellStyle name="20% - Accent1 4 3 3 3 2 6" xfId="39949" xr:uid="{83AB67DC-49AC-4CB4-B562-CBD04137B091}"/>
    <cellStyle name="20% - Accent1 4 3 3 3 2 6 2" xfId="39950" xr:uid="{A5DA86B3-627F-49B7-8A99-B9EEC2812C3A}"/>
    <cellStyle name="20% - Accent1 4 3 3 3 2 6 2 2" xfId="39951" xr:uid="{CE361F74-4BA0-4F85-9D46-AE63FA9B8A42}"/>
    <cellStyle name="20% - Accent1 4 3 3 3 2 6 3" xfId="39952" xr:uid="{1F798170-51D1-4777-847D-C4ABEEA3454A}"/>
    <cellStyle name="20% - Accent1 4 3 3 3 2 7" xfId="39953" xr:uid="{DDD03F23-F06F-4BBC-9764-78A897D3AF4D}"/>
    <cellStyle name="20% - Accent1 4 3 3 3 2 7 2" xfId="39954" xr:uid="{31EBE8BC-D842-492F-B6BC-62662CDEB3DA}"/>
    <cellStyle name="20% - Accent1 4 3 3 3 2 8" xfId="39955" xr:uid="{4A89C85C-E37E-4C55-96C3-0A0D50EDA965}"/>
    <cellStyle name="20% - Accent1 4 3 3 3 2 8 2" xfId="39956" xr:uid="{300FC0EF-3F55-4ADE-90AA-DA5E630808D7}"/>
    <cellStyle name="20% - Accent1 4 3 3 3 2 9" xfId="39957" xr:uid="{80C8A9DF-7567-4A86-98A4-E343BEAB90AF}"/>
    <cellStyle name="20% - Accent1 4 3 3 3 3" xfId="39958" xr:uid="{4E0D0564-A99D-484D-88FB-9546D252B241}"/>
    <cellStyle name="20% - Accent1 4 3 3 3 3 2" xfId="39959" xr:uid="{16C92F45-2AEA-4821-A769-D239D4078880}"/>
    <cellStyle name="20% - Accent1 4 3 3 3 3 2 2" xfId="39960" xr:uid="{ACABAC88-1E67-4CA9-A53D-CFAF457715AF}"/>
    <cellStyle name="20% - Accent1 4 3 3 3 3 2 2 2" xfId="39961" xr:uid="{64A27786-463D-4A0D-B845-CDA5522B275C}"/>
    <cellStyle name="20% - Accent1 4 3 3 3 3 2 2 2 2" xfId="39962" xr:uid="{91612398-867E-487B-A11F-E15D55CA6563}"/>
    <cellStyle name="20% - Accent1 4 3 3 3 3 2 2 3" xfId="39963" xr:uid="{07BE3CCA-85D9-4BF7-A23B-223EC1D778AE}"/>
    <cellStyle name="20% - Accent1 4 3 3 3 3 2 3" xfId="39964" xr:uid="{DE4949D1-B608-42C0-86B7-442A2902935B}"/>
    <cellStyle name="20% - Accent1 4 3 3 3 3 2 3 2" xfId="39965" xr:uid="{D145789E-F10A-4763-B394-80C86D7F665C}"/>
    <cellStyle name="20% - Accent1 4 3 3 3 3 2 4" xfId="39966" xr:uid="{B4D6E78A-A3F6-4614-901A-F644303CFB68}"/>
    <cellStyle name="20% - Accent1 4 3 3 3 3 3" xfId="39967" xr:uid="{8AC2D693-804B-4C71-944B-2AF34226C862}"/>
    <cellStyle name="20% - Accent1 4 3 3 3 3 3 2" xfId="39968" xr:uid="{D1C44B48-A0F9-4496-B436-270E5D2D74B2}"/>
    <cellStyle name="20% - Accent1 4 3 3 3 3 3 2 2" xfId="39969" xr:uid="{B7108AF5-E6A3-476B-A063-A0DD848F47DC}"/>
    <cellStyle name="20% - Accent1 4 3 3 3 3 3 2 2 2" xfId="39970" xr:uid="{6E6142DD-FAA5-4E58-9D93-2CFEA2CC50AA}"/>
    <cellStyle name="20% - Accent1 4 3 3 3 3 3 2 3" xfId="39971" xr:uid="{DEBB66A8-A22C-4083-BD74-F95C046F4AE5}"/>
    <cellStyle name="20% - Accent1 4 3 3 3 3 3 3" xfId="39972" xr:uid="{7B8067FD-FC6E-4ACF-8A12-A2C8E1FB7012}"/>
    <cellStyle name="20% - Accent1 4 3 3 3 3 3 3 2" xfId="39973" xr:uid="{2093AFB6-A192-4035-86A9-DB032C81ABCA}"/>
    <cellStyle name="20% - Accent1 4 3 3 3 3 3 4" xfId="39974" xr:uid="{BB5A5FD9-52F7-4C6E-A3BD-3F1E23450762}"/>
    <cellStyle name="20% - Accent1 4 3 3 3 3 4" xfId="39975" xr:uid="{0FC98056-BC34-49A9-AC25-AF1A7E627BE1}"/>
    <cellStyle name="20% - Accent1 4 3 3 3 3 4 2" xfId="39976" xr:uid="{7445A1D3-1E14-4AFE-B510-B15D336AAA91}"/>
    <cellStyle name="20% - Accent1 4 3 3 3 3 4 2 2" xfId="39977" xr:uid="{46DF0699-FFB4-4BBB-B23B-625CFA7BE5F5}"/>
    <cellStyle name="20% - Accent1 4 3 3 3 3 4 2 2 2" xfId="39978" xr:uid="{3DF848D1-DA62-47A7-9C8B-D1E908E67AC3}"/>
    <cellStyle name="20% - Accent1 4 3 3 3 3 4 2 3" xfId="39979" xr:uid="{10F90E6D-A96C-4AD9-8820-F30B2F3B7E6D}"/>
    <cellStyle name="20% - Accent1 4 3 3 3 3 4 3" xfId="39980" xr:uid="{562AC428-A960-4DBD-A23A-710241480B5B}"/>
    <cellStyle name="20% - Accent1 4 3 3 3 3 4 3 2" xfId="39981" xr:uid="{83AC2AFB-E783-47F1-AAE8-8BDDA3776B88}"/>
    <cellStyle name="20% - Accent1 4 3 3 3 3 4 4" xfId="39982" xr:uid="{F680A650-F69D-407B-98F3-7E2EDCD85011}"/>
    <cellStyle name="20% - Accent1 4 3 3 3 3 5" xfId="39983" xr:uid="{C829EC08-4EDE-408C-9FE4-0A207E10FC75}"/>
    <cellStyle name="20% - Accent1 4 3 3 3 3 5 2" xfId="39984" xr:uid="{5C168B91-F48E-4AC6-9E43-985B3E75969F}"/>
    <cellStyle name="20% - Accent1 4 3 3 3 3 5 2 2" xfId="39985" xr:uid="{82C1F067-0F6E-45C9-A730-BF966077F879}"/>
    <cellStyle name="20% - Accent1 4 3 3 3 3 5 3" xfId="39986" xr:uid="{4575CCFE-FA2F-4AD3-870C-5980669599D5}"/>
    <cellStyle name="20% - Accent1 4 3 3 3 3 6" xfId="39987" xr:uid="{A9FC62FB-D67E-426D-BD31-FC7CC1F111DB}"/>
    <cellStyle name="20% - Accent1 4 3 3 3 3 6 2" xfId="39988" xr:uid="{FCC7E3BD-7715-4113-AFB5-6193B2D64787}"/>
    <cellStyle name="20% - Accent1 4 3 3 3 3 6 2 2" xfId="39989" xr:uid="{C82A2AD1-3ED3-4D34-BBDA-197EEB9D19E7}"/>
    <cellStyle name="20% - Accent1 4 3 3 3 3 6 3" xfId="39990" xr:uid="{0AB539FC-A12B-4F4D-AA53-70E614C4697B}"/>
    <cellStyle name="20% - Accent1 4 3 3 3 3 7" xfId="39991" xr:uid="{D59E8BC0-0422-4DA1-8336-53679E26D977}"/>
    <cellStyle name="20% - Accent1 4 3 3 3 3 7 2" xfId="39992" xr:uid="{02D4476A-5ED9-4EED-9B73-E9D41B4C6031}"/>
    <cellStyle name="20% - Accent1 4 3 3 3 3 8" xfId="39993" xr:uid="{F2750C3A-41D7-43F8-B288-0598358834BF}"/>
    <cellStyle name="20% - Accent1 4 3 3 3 3 8 2" xfId="39994" xr:uid="{E9633980-67BB-4E02-A3CD-7734642D7FD5}"/>
    <cellStyle name="20% - Accent1 4 3 3 3 3 9" xfId="39995" xr:uid="{04A66730-F7C1-427C-A129-DAA3E43BA8AF}"/>
    <cellStyle name="20% - Accent1 4 3 3 3 4" xfId="39996" xr:uid="{B1837CA8-9DF5-411F-9EAA-3A289BC9E1B4}"/>
    <cellStyle name="20% - Accent1 4 3 3 3 4 2" xfId="39997" xr:uid="{2F5B5A56-D55B-4AF7-B675-162005510C56}"/>
    <cellStyle name="20% - Accent1 4 3 3 3 4 2 2" xfId="39998" xr:uid="{55DD2735-0183-4883-BCA9-FEF50FEEA187}"/>
    <cellStyle name="20% - Accent1 4 3 3 3 4 2 2 2" xfId="39999" xr:uid="{ACA5C7E5-8DE8-4083-8184-BB5710AAD04B}"/>
    <cellStyle name="20% - Accent1 4 3 3 3 4 2 3" xfId="40000" xr:uid="{ACC4DE51-6A4F-4BB4-8CB4-CAB4D29709B7}"/>
    <cellStyle name="20% - Accent1 4 3 3 3 4 3" xfId="40001" xr:uid="{7FFE63DD-B896-4262-B1CE-632ED187550F}"/>
    <cellStyle name="20% - Accent1 4 3 3 3 4 3 2" xfId="40002" xr:uid="{39B2D5AA-D957-4BD0-837C-29B2C6044C93}"/>
    <cellStyle name="20% - Accent1 4 3 3 3 4 4" xfId="40003" xr:uid="{40901385-0480-4792-A0EB-7E5DA3F39007}"/>
    <cellStyle name="20% - Accent1 4 3 3 3 5" xfId="40004" xr:uid="{6FDC1EC9-2504-44EE-8BC3-212B44F9949E}"/>
    <cellStyle name="20% - Accent1 4 3 3 3 5 2" xfId="40005" xr:uid="{CCACCC45-8264-4C88-AE0F-21A37D205ECD}"/>
    <cellStyle name="20% - Accent1 4 3 3 3 5 2 2" xfId="40006" xr:uid="{0484013C-62E4-4F42-B6BA-56BDC683B07E}"/>
    <cellStyle name="20% - Accent1 4 3 3 3 5 2 2 2" xfId="40007" xr:uid="{A48D20A8-C12D-4141-BF82-329EAAC8827E}"/>
    <cellStyle name="20% - Accent1 4 3 3 3 5 2 3" xfId="40008" xr:uid="{DB119DC1-AC6F-4C39-A479-2B6564A54A03}"/>
    <cellStyle name="20% - Accent1 4 3 3 3 5 3" xfId="40009" xr:uid="{AB2C2872-14E2-467C-9417-7289F7EF2B93}"/>
    <cellStyle name="20% - Accent1 4 3 3 3 5 3 2" xfId="40010" xr:uid="{7DF231BD-B680-4DA2-8799-85BF92C67183}"/>
    <cellStyle name="20% - Accent1 4 3 3 3 5 4" xfId="40011" xr:uid="{F643671E-FD10-4C80-8DB6-A28DEBB2551F}"/>
    <cellStyle name="20% - Accent1 4 3 3 3 6" xfId="40012" xr:uid="{6A980875-A9D4-4248-8E95-F6ACB0FE79DA}"/>
    <cellStyle name="20% - Accent1 4 3 3 3 6 2" xfId="40013" xr:uid="{1543AAD9-4F80-4FD7-A637-AC645D14F396}"/>
    <cellStyle name="20% - Accent1 4 3 3 3 6 2 2" xfId="40014" xr:uid="{F4CA042C-EE9A-469E-ABC2-B162193554A6}"/>
    <cellStyle name="20% - Accent1 4 3 3 3 6 2 2 2" xfId="40015" xr:uid="{9BD6B8C5-08DD-4DB4-96C8-077A2268A42C}"/>
    <cellStyle name="20% - Accent1 4 3 3 3 6 2 3" xfId="40016" xr:uid="{4933736C-391F-4B26-A170-D18F05B9AB16}"/>
    <cellStyle name="20% - Accent1 4 3 3 3 6 3" xfId="40017" xr:uid="{85585457-D7D7-4A60-A9F4-90AD827C02DE}"/>
    <cellStyle name="20% - Accent1 4 3 3 3 6 3 2" xfId="40018" xr:uid="{891CD837-1A07-4E75-A86F-67BBC28DAD06}"/>
    <cellStyle name="20% - Accent1 4 3 3 3 6 4" xfId="40019" xr:uid="{A78F14AE-2C10-46C6-B39F-1D08BAAA8AEF}"/>
    <cellStyle name="20% - Accent1 4 3 3 3 7" xfId="40020" xr:uid="{ACADCA21-2FA5-4338-9B09-655A46DC0CDB}"/>
    <cellStyle name="20% - Accent1 4 3 3 3 7 2" xfId="40021" xr:uid="{338F8A44-9476-4A08-AEA8-97A4ADB916CD}"/>
    <cellStyle name="20% - Accent1 4 3 3 3 7 2 2" xfId="40022" xr:uid="{64E5D88C-AF5F-4FFE-B68A-BB93C2B513E3}"/>
    <cellStyle name="20% - Accent1 4 3 3 3 7 3" xfId="40023" xr:uid="{CD4F35C0-13B5-417B-AFCF-EF21536E630C}"/>
    <cellStyle name="20% - Accent1 4 3 3 3 8" xfId="40024" xr:uid="{C50420FD-B23D-4CB8-AF14-6937AD6B99B6}"/>
    <cellStyle name="20% - Accent1 4 3 3 3 8 2" xfId="40025" xr:uid="{6366B459-E2DD-47A1-A5B0-EAC04184F64A}"/>
    <cellStyle name="20% - Accent1 4 3 3 3 8 2 2" xfId="40026" xr:uid="{2FE9DD40-178F-4F07-B685-8047C30941BB}"/>
    <cellStyle name="20% - Accent1 4 3 3 3 8 3" xfId="40027" xr:uid="{DA1A7542-A32B-4ADC-A6E3-29EDCFD3E581}"/>
    <cellStyle name="20% - Accent1 4 3 3 3 9" xfId="40028" xr:uid="{5FE9B4E2-B612-41E6-A79E-2AB5C6675A78}"/>
    <cellStyle name="20% - Accent1 4 3 3 3 9 2" xfId="40029" xr:uid="{E7B5B9F2-7AE0-44DF-A878-A002A128DA33}"/>
    <cellStyle name="20% - Accent1 4 3 3 4" xfId="40030" xr:uid="{268CAC2E-3BC6-4102-880F-1E33CEE6BF2D}"/>
    <cellStyle name="20% - Accent1 4 3 3 4 10" xfId="40031" xr:uid="{EAC1331B-1A1B-468B-B118-7187BE1BCC9E}"/>
    <cellStyle name="20% - Accent1 4 3 3 4 10 2" xfId="40032" xr:uid="{4495B335-35EA-495E-8322-0C6324BD969D}"/>
    <cellStyle name="20% - Accent1 4 3 3 4 11" xfId="40033" xr:uid="{E883DC88-E2BE-49CA-BEEF-D9EC96576E70}"/>
    <cellStyle name="20% - Accent1 4 3 3 4 2" xfId="40034" xr:uid="{B518E2D8-0542-49A5-850F-EF942554AFB2}"/>
    <cellStyle name="20% - Accent1 4 3 3 4 2 2" xfId="40035" xr:uid="{608ED3D9-2F2D-4B25-B5A0-CAD0AB603D0A}"/>
    <cellStyle name="20% - Accent1 4 3 3 4 2 2 2" xfId="40036" xr:uid="{26E339D8-2D0E-4746-BC1B-6AFBE883E295}"/>
    <cellStyle name="20% - Accent1 4 3 3 4 2 2 2 2" xfId="40037" xr:uid="{395D593A-A3B4-4FC2-B9DB-394780534F51}"/>
    <cellStyle name="20% - Accent1 4 3 3 4 2 2 2 2 2" xfId="40038" xr:uid="{F67D8816-1961-4586-B38E-10E584A87DF2}"/>
    <cellStyle name="20% - Accent1 4 3 3 4 2 2 2 3" xfId="40039" xr:uid="{EA5E209C-A987-46ED-B085-644CD25B427F}"/>
    <cellStyle name="20% - Accent1 4 3 3 4 2 2 3" xfId="40040" xr:uid="{C1157559-4CA0-4C43-9A5C-2506BCDBECA1}"/>
    <cellStyle name="20% - Accent1 4 3 3 4 2 2 3 2" xfId="40041" xr:uid="{FA3C7E23-036E-48CE-9EEE-DF344985A899}"/>
    <cellStyle name="20% - Accent1 4 3 3 4 2 2 4" xfId="40042" xr:uid="{E5E8A3B6-9DA5-485E-99EE-4EDAF22219B1}"/>
    <cellStyle name="20% - Accent1 4 3 3 4 2 3" xfId="40043" xr:uid="{88220972-4724-4800-ACAF-06DC8470849B}"/>
    <cellStyle name="20% - Accent1 4 3 3 4 2 3 2" xfId="40044" xr:uid="{99559D80-5C54-4032-AA78-0CFE2A5BD6D1}"/>
    <cellStyle name="20% - Accent1 4 3 3 4 2 3 2 2" xfId="40045" xr:uid="{D5CCE709-4BDE-4116-843C-DA164D458FEB}"/>
    <cellStyle name="20% - Accent1 4 3 3 4 2 3 2 2 2" xfId="40046" xr:uid="{2DF45E5A-254F-4241-B694-4DDCBB07D35C}"/>
    <cellStyle name="20% - Accent1 4 3 3 4 2 3 2 3" xfId="40047" xr:uid="{A81386B9-1EF8-4CB0-BEE4-36684B7ADD8D}"/>
    <cellStyle name="20% - Accent1 4 3 3 4 2 3 3" xfId="40048" xr:uid="{292E8387-B3D0-4CB4-AB27-578D31863926}"/>
    <cellStyle name="20% - Accent1 4 3 3 4 2 3 3 2" xfId="40049" xr:uid="{B0FA38FE-E716-4C38-9FDF-8246FDA5C0FE}"/>
    <cellStyle name="20% - Accent1 4 3 3 4 2 3 4" xfId="40050" xr:uid="{23C74B53-B9CD-4FE9-9AE4-5A136764EAF7}"/>
    <cellStyle name="20% - Accent1 4 3 3 4 2 4" xfId="40051" xr:uid="{32FDF5A0-6A42-483D-9F64-DED27D04B51F}"/>
    <cellStyle name="20% - Accent1 4 3 3 4 2 4 2" xfId="40052" xr:uid="{CB9D1187-7DB8-45B9-8FBA-4362CAE0D3BA}"/>
    <cellStyle name="20% - Accent1 4 3 3 4 2 4 2 2" xfId="40053" xr:uid="{718371ED-2344-4A5C-A0CF-732EA93D9A90}"/>
    <cellStyle name="20% - Accent1 4 3 3 4 2 4 2 2 2" xfId="40054" xr:uid="{2B430A7C-F2E4-482E-99C9-69348533E212}"/>
    <cellStyle name="20% - Accent1 4 3 3 4 2 4 2 3" xfId="40055" xr:uid="{60BB8ED7-A647-4AD2-9F20-19B03A418B96}"/>
    <cellStyle name="20% - Accent1 4 3 3 4 2 4 3" xfId="40056" xr:uid="{7516BBD2-039F-4A0A-8360-49EF41E927EB}"/>
    <cellStyle name="20% - Accent1 4 3 3 4 2 4 3 2" xfId="40057" xr:uid="{2A2C849C-C842-4FB6-B120-7F3CED934641}"/>
    <cellStyle name="20% - Accent1 4 3 3 4 2 4 4" xfId="40058" xr:uid="{366FFEC4-AFE5-4E3B-B7BC-950D39F3AC46}"/>
    <cellStyle name="20% - Accent1 4 3 3 4 2 5" xfId="40059" xr:uid="{114E2DCF-0D59-4E19-905A-BF50D6A8D965}"/>
    <cellStyle name="20% - Accent1 4 3 3 4 2 5 2" xfId="40060" xr:uid="{0B507DFC-2874-4698-A504-1A89CAFBB207}"/>
    <cellStyle name="20% - Accent1 4 3 3 4 2 5 2 2" xfId="40061" xr:uid="{A436C6A6-4C33-4259-A06E-B1F0FD680BDC}"/>
    <cellStyle name="20% - Accent1 4 3 3 4 2 5 3" xfId="40062" xr:uid="{6368C08E-9BF7-4D47-BF72-B9DE4DCF2DC4}"/>
    <cellStyle name="20% - Accent1 4 3 3 4 2 6" xfId="40063" xr:uid="{59259EF5-9F3E-43B8-AFF6-062C0B6A157A}"/>
    <cellStyle name="20% - Accent1 4 3 3 4 2 6 2" xfId="40064" xr:uid="{7AEF4B83-EBD7-4F38-831D-2C3F23542F71}"/>
    <cellStyle name="20% - Accent1 4 3 3 4 2 6 2 2" xfId="40065" xr:uid="{EFA843AE-E32C-4824-BAE0-D8298BB2107E}"/>
    <cellStyle name="20% - Accent1 4 3 3 4 2 6 3" xfId="40066" xr:uid="{EC1B2C0F-1EEE-467D-AD69-E0D6112BBEB9}"/>
    <cellStyle name="20% - Accent1 4 3 3 4 2 7" xfId="40067" xr:uid="{D37E5E6C-54B3-43FB-96F2-73DDCBC69152}"/>
    <cellStyle name="20% - Accent1 4 3 3 4 2 7 2" xfId="40068" xr:uid="{BF90ACD0-BA39-4937-9788-F27AFA4B4D50}"/>
    <cellStyle name="20% - Accent1 4 3 3 4 2 8" xfId="40069" xr:uid="{A97E3130-FD29-4326-A69E-8221CE1F8F89}"/>
    <cellStyle name="20% - Accent1 4 3 3 4 2 8 2" xfId="40070" xr:uid="{4564789D-6F51-490D-8677-EFA717AE79EE}"/>
    <cellStyle name="20% - Accent1 4 3 3 4 2 9" xfId="40071" xr:uid="{1C5C2E3E-D451-413D-9F76-68FA1B68AA29}"/>
    <cellStyle name="20% - Accent1 4 3 3 4 3" xfId="40072" xr:uid="{C75DFAB3-0BD0-4014-B95B-A31C9A2A810A}"/>
    <cellStyle name="20% - Accent1 4 3 3 4 3 2" xfId="40073" xr:uid="{5072BF4A-E113-451F-9427-D8B0634E101F}"/>
    <cellStyle name="20% - Accent1 4 3 3 4 3 2 2" xfId="40074" xr:uid="{F67B591B-F93E-449E-9DD0-9926C60DD692}"/>
    <cellStyle name="20% - Accent1 4 3 3 4 3 2 2 2" xfId="40075" xr:uid="{BB51BCD5-34AB-4FA3-B3FA-A818AA0EE2D1}"/>
    <cellStyle name="20% - Accent1 4 3 3 4 3 2 2 2 2" xfId="40076" xr:uid="{3396911D-9A2A-4F44-862F-60D9F89DBB1B}"/>
    <cellStyle name="20% - Accent1 4 3 3 4 3 2 2 3" xfId="40077" xr:uid="{129D7978-8F57-4797-85CD-8DB304AF29E2}"/>
    <cellStyle name="20% - Accent1 4 3 3 4 3 2 3" xfId="40078" xr:uid="{6F9564F6-9466-446E-BEFD-30F9B72ED882}"/>
    <cellStyle name="20% - Accent1 4 3 3 4 3 2 3 2" xfId="40079" xr:uid="{149DB616-DAA7-4BE6-9313-932B69CDEFB7}"/>
    <cellStyle name="20% - Accent1 4 3 3 4 3 2 4" xfId="40080" xr:uid="{6F5BA842-561B-4F64-9BAC-6130B066FFF9}"/>
    <cellStyle name="20% - Accent1 4 3 3 4 3 3" xfId="40081" xr:uid="{4A890ECE-3385-4D12-87AD-52E6995BEB1E}"/>
    <cellStyle name="20% - Accent1 4 3 3 4 3 3 2" xfId="40082" xr:uid="{2682B024-6F6E-4DB9-8A4A-C4C45591FAA8}"/>
    <cellStyle name="20% - Accent1 4 3 3 4 3 3 2 2" xfId="40083" xr:uid="{AA0BC293-88AA-4F3F-A35B-94B9BBC416D6}"/>
    <cellStyle name="20% - Accent1 4 3 3 4 3 3 2 2 2" xfId="40084" xr:uid="{DBD966D3-3ED4-4015-A09E-F65BACDFCB0B}"/>
    <cellStyle name="20% - Accent1 4 3 3 4 3 3 2 3" xfId="40085" xr:uid="{D94072A9-9593-4A63-B038-20B423BF3A1B}"/>
    <cellStyle name="20% - Accent1 4 3 3 4 3 3 3" xfId="40086" xr:uid="{A2381D5A-4947-404D-9DB4-FAEEB5B0B0EE}"/>
    <cellStyle name="20% - Accent1 4 3 3 4 3 3 3 2" xfId="40087" xr:uid="{B92897F3-55E2-40FB-B8E9-0ABB5BD12109}"/>
    <cellStyle name="20% - Accent1 4 3 3 4 3 3 4" xfId="40088" xr:uid="{CA30E12C-8886-4F51-B7F5-BCFC44472FE3}"/>
    <cellStyle name="20% - Accent1 4 3 3 4 3 4" xfId="40089" xr:uid="{5B90CFE1-CA34-45A1-BFD1-40A61F9A7FC0}"/>
    <cellStyle name="20% - Accent1 4 3 3 4 3 4 2" xfId="40090" xr:uid="{C32CF6E0-3167-4AEA-BD9C-EDD1E2A672A6}"/>
    <cellStyle name="20% - Accent1 4 3 3 4 3 4 2 2" xfId="40091" xr:uid="{91A98BC3-FC84-4FC0-8D56-E8B40DD45030}"/>
    <cellStyle name="20% - Accent1 4 3 3 4 3 4 2 2 2" xfId="40092" xr:uid="{F454B1FC-EB13-4500-9652-3D9FFF77BDCD}"/>
    <cellStyle name="20% - Accent1 4 3 3 4 3 4 2 3" xfId="40093" xr:uid="{F8B67DF7-636B-4624-8530-3374C71D5FDF}"/>
    <cellStyle name="20% - Accent1 4 3 3 4 3 4 3" xfId="40094" xr:uid="{B938AB52-2351-445E-AAA9-85F80FE08ABE}"/>
    <cellStyle name="20% - Accent1 4 3 3 4 3 4 3 2" xfId="40095" xr:uid="{6825EEA0-7518-4C88-BF98-EDDB548721DA}"/>
    <cellStyle name="20% - Accent1 4 3 3 4 3 4 4" xfId="40096" xr:uid="{8892F9F8-0F6E-437E-B47F-18C9FF866330}"/>
    <cellStyle name="20% - Accent1 4 3 3 4 3 5" xfId="40097" xr:uid="{CD6E7875-A269-422E-92D2-204379B16015}"/>
    <cellStyle name="20% - Accent1 4 3 3 4 3 5 2" xfId="40098" xr:uid="{05CABBEB-6170-46A0-9502-879B6F2BA923}"/>
    <cellStyle name="20% - Accent1 4 3 3 4 3 5 2 2" xfId="40099" xr:uid="{F4081DAD-ED53-4A72-BABD-28ED7D17C2D3}"/>
    <cellStyle name="20% - Accent1 4 3 3 4 3 5 3" xfId="40100" xr:uid="{57C31140-2092-4D66-ABA7-020EF8836C25}"/>
    <cellStyle name="20% - Accent1 4 3 3 4 3 6" xfId="40101" xr:uid="{97E7A511-0DF2-4E3C-92C7-162965E918F6}"/>
    <cellStyle name="20% - Accent1 4 3 3 4 3 6 2" xfId="40102" xr:uid="{5BDAC0D8-3AA5-45F8-B050-FA42B9102F5D}"/>
    <cellStyle name="20% - Accent1 4 3 3 4 3 6 2 2" xfId="40103" xr:uid="{6C188A49-0671-460F-A469-C683B77A202C}"/>
    <cellStyle name="20% - Accent1 4 3 3 4 3 6 3" xfId="40104" xr:uid="{279ED091-1624-404C-B50F-D2173BEB8161}"/>
    <cellStyle name="20% - Accent1 4 3 3 4 3 7" xfId="40105" xr:uid="{CED0EBD7-182F-4B34-B5BF-C5C78C262C0B}"/>
    <cellStyle name="20% - Accent1 4 3 3 4 3 7 2" xfId="40106" xr:uid="{33E302DE-5A44-41A2-A20E-40246B5A5AA2}"/>
    <cellStyle name="20% - Accent1 4 3 3 4 3 8" xfId="40107" xr:uid="{069B158E-36F6-4826-88C4-F10334A47B3E}"/>
    <cellStyle name="20% - Accent1 4 3 3 4 3 8 2" xfId="40108" xr:uid="{462E1275-E12B-4C7A-94B5-679B63103B50}"/>
    <cellStyle name="20% - Accent1 4 3 3 4 3 9" xfId="40109" xr:uid="{EC61C55C-8099-4A3A-8B35-B07CC96E9BAA}"/>
    <cellStyle name="20% - Accent1 4 3 3 4 4" xfId="40110" xr:uid="{192288B2-6B02-47D0-856E-58EDBE85FADE}"/>
    <cellStyle name="20% - Accent1 4 3 3 4 4 2" xfId="40111" xr:uid="{51CAEE3B-3432-4E75-AD3F-64BC44137D60}"/>
    <cellStyle name="20% - Accent1 4 3 3 4 4 2 2" xfId="40112" xr:uid="{8A04AD0C-501B-474B-AA4A-CE5F153F958D}"/>
    <cellStyle name="20% - Accent1 4 3 3 4 4 2 2 2" xfId="40113" xr:uid="{9F8457E9-A654-4497-B2BC-AEF42A5B5050}"/>
    <cellStyle name="20% - Accent1 4 3 3 4 4 2 3" xfId="40114" xr:uid="{0F97E625-45DF-4AD4-82F1-ADF6545A6E0F}"/>
    <cellStyle name="20% - Accent1 4 3 3 4 4 3" xfId="40115" xr:uid="{7A38C847-8108-4D21-901A-42015DB90E52}"/>
    <cellStyle name="20% - Accent1 4 3 3 4 4 3 2" xfId="40116" xr:uid="{63577EFD-B8E9-4778-B4C7-53326161B25D}"/>
    <cellStyle name="20% - Accent1 4 3 3 4 4 4" xfId="40117" xr:uid="{B67120AC-FDEA-4F6F-B0E2-E894F27FB380}"/>
    <cellStyle name="20% - Accent1 4 3 3 4 5" xfId="40118" xr:uid="{5C7E73B6-498C-42A2-91E6-B782AB314C29}"/>
    <cellStyle name="20% - Accent1 4 3 3 4 5 2" xfId="40119" xr:uid="{671B547D-3A88-4415-A63A-16A4F11C2CC9}"/>
    <cellStyle name="20% - Accent1 4 3 3 4 5 2 2" xfId="40120" xr:uid="{4C48B2FA-113B-4E04-9513-EF20DBC14F1C}"/>
    <cellStyle name="20% - Accent1 4 3 3 4 5 2 2 2" xfId="40121" xr:uid="{5BC70284-E9E3-43DE-9563-7C1848AF5185}"/>
    <cellStyle name="20% - Accent1 4 3 3 4 5 2 3" xfId="40122" xr:uid="{AC0B9876-DD8D-4AA8-9118-CA88D95F7692}"/>
    <cellStyle name="20% - Accent1 4 3 3 4 5 3" xfId="40123" xr:uid="{B3E2D162-BE14-499A-9EB8-80F930C38BA2}"/>
    <cellStyle name="20% - Accent1 4 3 3 4 5 3 2" xfId="40124" xr:uid="{CCA04998-EE51-4873-B75F-F72D4D60AEE2}"/>
    <cellStyle name="20% - Accent1 4 3 3 4 5 4" xfId="40125" xr:uid="{D81E42AC-DF46-4E10-9444-F5D4BF845A85}"/>
    <cellStyle name="20% - Accent1 4 3 3 4 6" xfId="40126" xr:uid="{6D924457-F0AD-4F7E-AB7E-C0C7641D8F11}"/>
    <cellStyle name="20% - Accent1 4 3 3 4 6 2" xfId="40127" xr:uid="{B2F4FDDD-53E4-4A6D-861A-D4F7B7212312}"/>
    <cellStyle name="20% - Accent1 4 3 3 4 6 2 2" xfId="40128" xr:uid="{ED49FFAF-5E05-4352-A705-B492F80F8116}"/>
    <cellStyle name="20% - Accent1 4 3 3 4 6 2 2 2" xfId="40129" xr:uid="{269CBFEE-7118-4C81-A24B-CA531BF12E49}"/>
    <cellStyle name="20% - Accent1 4 3 3 4 6 2 3" xfId="40130" xr:uid="{5B218A58-787E-4EC2-829E-15797402B8E5}"/>
    <cellStyle name="20% - Accent1 4 3 3 4 6 3" xfId="40131" xr:uid="{0D3D58D3-08AE-4446-9C17-9FC273C30395}"/>
    <cellStyle name="20% - Accent1 4 3 3 4 6 3 2" xfId="40132" xr:uid="{EF42E111-13F0-4159-A329-93CB2D8A6299}"/>
    <cellStyle name="20% - Accent1 4 3 3 4 6 4" xfId="40133" xr:uid="{29F51159-D973-4E4A-ACD1-4A51122D29F3}"/>
    <cellStyle name="20% - Accent1 4 3 3 4 7" xfId="40134" xr:uid="{84B12586-9A5E-4E68-88E8-66BB9DE6CB3F}"/>
    <cellStyle name="20% - Accent1 4 3 3 4 7 2" xfId="40135" xr:uid="{204BEC05-8AF1-4E3D-A6F4-F6C8AF15386A}"/>
    <cellStyle name="20% - Accent1 4 3 3 4 7 2 2" xfId="40136" xr:uid="{90CD654B-564B-400A-8769-BAA904CF608C}"/>
    <cellStyle name="20% - Accent1 4 3 3 4 7 3" xfId="40137" xr:uid="{265FA263-2798-4323-A404-0BF130290918}"/>
    <cellStyle name="20% - Accent1 4 3 3 4 8" xfId="40138" xr:uid="{E15710AC-B160-4428-9F69-E5826C231E5A}"/>
    <cellStyle name="20% - Accent1 4 3 3 4 8 2" xfId="40139" xr:uid="{5ACDC65E-7BEF-43F6-94DF-6E47F4E880D2}"/>
    <cellStyle name="20% - Accent1 4 3 3 4 8 2 2" xfId="40140" xr:uid="{A63A65EC-D9F3-4DD1-B622-DEE9692BDF40}"/>
    <cellStyle name="20% - Accent1 4 3 3 4 8 3" xfId="40141" xr:uid="{8872CCD1-84D7-45D3-A8EF-398D08F23F07}"/>
    <cellStyle name="20% - Accent1 4 3 3 4 9" xfId="40142" xr:uid="{C9731C9E-D762-4B42-B3EB-35490C156B19}"/>
    <cellStyle name="20% - Accent1 4 3 3 4 9 2" xfId="40143" xr:uid="{5B0ADF6C-33B5-4481-A7EC-1D35BDA669A9}"/>
    <cellStyle name="20% - Accent1 4 3 3 5" xfId="40144" xr:uid="{BAAEB738-973A-4AA6-A2A7-A273734C9F19}"/>
    <cellStyle name="20% - Accent1 4 3 3 5 2" xfId="40145" xr:uid="{5CBE5850-7BDD-4DAC-9284-9531F1CA91C7}"/>
    <cellStyle name="20% - Accent1 4 3 3 5 2 2" xfId="40146" xr:uid="{5F23058A-6175-4308-8C73-0BDBC6A7E6B0}"/>
    <cellStyle name="20% - Accent1 4 3 3 5 2 2 2" xfId="40147" xr:uid="{3FB05CD4-ED9C-4F45-80EE-893B4D7BD4F3}"/>
    <cellStyle name="20% - Accent1 4 3 3 5 2 2 2 2" xfId="40148" xr:uid="{D247EC00-3F02-44CD-91C0-044845AD999E}"/>
    <cellStyle name="20% - Accent1 4 3 3 5 2 2 3" xfId="40149" xr:uid="{1B78772C-B45E-4323-B714-FE640DFA18CF}"/>
    <cellStyle name="20% - Accent1 4 3 3 5 2 3" xfId="40150" xr:uid="{7FAFD8AE-9C79-4F20-9BCD-683EA51A1985}"/>
    <cellStyle name="20% - Accent1 4 3 3 5 2 3 2" xfId="40151" xr:uid="{77E752A6-A266-4DB8-8114-3D7DD0E83E7E}"/>
    <cellStyle name="20% - Accent1 4 3 3 5 2 4" xfId="40152" xr:uid="{9975B590-5D20-4275-9E1A-50B5E6080952}"/>
    <cellStyle name="20% - Accent1 4 3 3 5 3" xfId="40153" xr:uid="{EB58E29F-2D26-4FE0-AF0F-4AC77A49DA36}"/>
    <cellStyle name="20% - Accent1 4 3 3 5 3 2" xfId="40154" xr:uid="{4593AB1E-557C-48FA-8C72-1B595D5EE247}"/>
    <cellStyle name="20% - Accent1 4 3 3 5 3 2 2" xfId="40155" xr:uid="{732CDAFC-2192-43A6-A76F-5E16B3956D9A}"/>
    <cellStyle name="20% - Accent1 4 3 3 5 3 2 2 2" xfId="40156" xr:uid="{05CA5134-7371-456E-A7C5-AB2481A17A04}"/>
    <cellStyle name="20% - Accent1 4 3 3 5 3 2 3" xfId="40157" xr:uid="{7A54513F-E48E-4057-AE47-5C26F66A50E2}"/>
    <cellStyle name="20% - Accent1 4 3 3 5 3 3" xfId="40158" xr:uid="{408053D0-69E5-43AD-B4DB-34D6BB23417E}"/>
    <cellStyle name="20% - Accent1 4 3 3 5 3 3 2" xfId="40159" xr:uid="{2AE4CA42-3748-4404-9E4E-42065A7666C0}"/>
    <cellStyle name="20% - Accent1 4 3 3 5 3 4" xfId="40160" xr:uid="{73DDEDCF-72B6-4887-AF33-D963D6731A56}"/>
    <cellStyle name="20% - Accent1 4 3 3 5 4" xfId="40161" xr:uid="{DE6E56C5-6322-4149-B2B7-B23FD043B107}"/>
    <cellStyle name="20% - Accent1 4 3 3 5 4 2" xfId="40162" xr:uid="{E0F92F9C-2780-4322-AB10-CA15A8B80EC4}"/>
    <cellStyle name="20% - Accent1 4 3 3 5 4 2 2" xfId="40163" xr:uid="{E1C24451-8A09-4CF1-9CD3-3F1921B839AB}"/>
    <cellStyle name="20% - Accent1 4 3 3 5 4 2 2 2" xfId="40164" xr:uid="{90425689-2D3B-4CAC-8675-DA0954EA8DA7}"/>
    <cellStyle name="20% - Accent1 4 3 3 5 4 2 3" xfId="40165" xr:uid="{2302918B-D13F-4FF9-9E7C-5041476B2CF8}"/>
    <cellStyle name="20% - Accent1 4 3 3 5 4 3" xfId="40166" xr:uid="{4D012FF0-E301-4BEC-954D-D708F9F537B4}"/>
    <cellStyle name="20% - Accent1 4 3 3 5 4 3 2" xfId="40167" xr:uid="{2DE4C845-C98C-4D06-8A4F-07A1FC4F3141}"/>
    <cellStyle name="20% - Accent1 4 3 3 5 4 4" xfId="40168" xr:uid="{6AABFDF9-9220-436E-BD08-AD24008B5F31}"/>
    <cellStyle name="20% - Accent1 4 3 3 5 5" xfId="40169" xr:uid="{0DAC3364-859E-42E3-8AAA-30FA25F870D0}"/>
    <cellStyle name="20% - Accent1 4 3 3 5 5 2" xfId="40170" xr:uid="{9DE48C56-532A-4CC9-85C3-8BA8095D8833}"/>
    <cellStyle name="20% - Accent1 4 3 3 5 5 2 2" xfId="40171" xr:uid="{C1036854-4EAF-4F8B-8465-2DF9A2E48577}"/>
    <cellStyle name="20% - Accent1 4 3 3 5 5 3" xfId="40172" xr:uid="{9CA107E3-C265-42DF-84F3-F005F833174E}"/>
    <cellStyle name="20% - Accent1 4 3 3 5 6" xfId="40173" xr:uid="{59D68899-E3A5-4657-BEBC-009AE6AA159C}"/>
    <cellStyle name="20% - Accent1 4 3 3 5 6 2" xfId="40174" xr:uid="{28184F53-C8BC-41E9-B07D-79D51C7C5749}"/>
    <cellStyle name="20% - Accent1 4 3 3 5 6 2 2" xfId="40175" xr:uid="{A7C33059-A875-4090-B0CC-2C1CE7104806}"/>
    <cellStyle name="20% - Accent1 4 3 3 5 6 3" xfId="40176" xr:uid="{B23B3FA6-1E1E-414E-B00F-B56CE61EDEE9}"/>
    <cellStyle name="20% - Accent1 4 3 3 5 7" xfId="40177" xr:uid="{D09950AA-38ED-4F87-8493-CDB6545F82EC}"/>
    <cellStyle name="20% - Accent1 4 3 3 5 7 2" xfId="40178" xr:uid="{CFD0893E-309E-4F67-B309-7014B1F03EC3}"/>
    <cellStyle name="20% - Accent1 4 3 3 5 8" xfId="40179" xr:uid="{94E97AC1-D7A9-49FC-BD9D-D25AFC3E30C4}"/>
    <cellStyle name="20% - Accent1 4 3 3 5 8 2" xfId="40180" xr:uid="{022DA13A-847E-4356-8228-A89B00098CA2}"/>
    <cellStyle name="20% - Accent1 4 3 3 5 9" xfId="40181" xr:uid="{B744F1A8-A0DA-4DE9-9682-3B2D677FF393}"/>
    <cellStyle name="20% - Accent1 4 3 3 6" xfId="40182" xr:uid="{D33164A6-F87F-4025-9619-D9832066A179}"/>
    <cellStyle name="20% - Accent1 4 3 3 6 2" xfId="40183" xr:uid="{56778630-3D5F-4DD0-BEF1-45A31442BE34}"/>
    <cellStyle name="20% - Accent1 4 3 3 6 2 2" xfId="40184" xr:uid="{8F3D3EF9-5131-45C2-9A4F-9A1919047FA1}"/>
    <cellStyle name="20% - Accent1 4 3 3 6 2 2 2" xfId="40185" xr:uid="{923766AB-1331-4DA7-92B3-4BD0C17314B3}"/>
    <cellStyle name="20% - Accent1 4 3 3 6 2 2 2 2" xfId="40186" xr:uid="{97B34255-1BA3-47CF-A552-972A189760C5}"/>
    <cellStyle name="20% - Accent1 4 3 3 6 2 2 3" xfId="40187" xr:uid="{3D53FED9-3C27-4157-8AC9-B754CFF0DA83}"/>
    <cellStyle name="20% - Accent1 4 3 3 6 2 3" xfId="40188" xr:uid="{CE3D5BE9-D5A2-43AA-BAED-1AA1AC63CBA2}"/>
    <cellStyle name="20% - Accent1 4 3 3 6 2 3 2" xfId="40189" xr:uid="{5394B9DA-FF09-4B0D-8701-00B75E9E7690}"/>
    <cellStyle name="20% - Accent1 4 3 3 6 2 4" xfId="40190" xr:uid="{863D9FA0-0633-44B8-B62A-E80133DB4BDB}"/>
    <cellStyle name="20% - Accent1 4 3 3 6 3" xfId="40191" xr:uid="{6649BBCA-E2F0-42B7-857A-EA2397F223FC}"/>
    <cellStyle name="20% - Accent1 4 3 3 6 3 2" xfId="40192" xr:uid="{A0A7FD1C-2EC7-4420-9277-56107578FA33}"/>
    <cellStyle name="20% - Accent1 4 3 3 6 3 2 2" xfId="40193" xr:uid="{7701BF04-A3D7-4110-9F6A-D0E7161C5399}"/>
    <cellStyle name="20% - Accent1 4 3 3 6 3 2 2 2" xfId="40194" xr:uid="{40D80148-FDFB-49B8-A504-3DD765286E26}"/>
    <cellStyle name="20% - Accent1 4 3 3 6 3 2 3" xfId="40195" xr:uid="{AEED72B1-CD7E-48EF-AB4F-BD00F3DB687F}"/>
    <cellStyle name="20% - Accent1 4 3 3 6 3 3" xfId="40196" xr:uid="{B88D241C-1E89-4308-BF3F-CAC535EA4A46}"/>
    <cellStyle name="20% - Accent1 4 3 3 6 3 3 2" xfId="40197" xr:uid="{10C44DA6-4F19-48FC-A67C-35304668C92E}"/>
    <cellStyle name="20% - Accent1 4 3 3 6 3 4" xfId="40198" xr:uid="{C8DF8ED8-5709-4B03-8369-3B134B5B3BD3}"/>
    <cellStyle name="20% - Accent1 4 3 3 6 4" xfId="40199" xr:uid="{78485CBC-323A-43E4-B640-DCE3FEB03E9D}"/>
    <cellStyle name="20% - Accent1 4 3 3 6 4 2" xfId="40200" xr:uid="{56569414-1F17-400D-9B04-2834CB9F2400}"/>
    <cellStyle name="20% - Accent1 4 3 3 6 4 2 2" xfId="40201" xr:uid="{57DE8C57-2A19-4518-8BFB-03EC29A1170C}"/>
    <cellStyle name="20% - Accent1 4 3 3 6 4 2 2 2" xfId="40202" xr:uid="{ECA3E072-1901-425D-8A68-E4B42C3E9E31}"/>
    <cellStyle name="20% - Accent1 4 3 3 6 4 2 3" xfId="40203" xr:uid="{A978DD58-F3FB-4FC1-AA73-B721EB3E9C87}"/>
    <cellStyle name="20% - Accent1 4 3 3 6 4 3" xfId="40204" xr:uid="{FC9A417F-97E2-49BA-95EC-47CA2F1B677A}"/>
    <cellStyle name="20% - Accent1 4 3 3 6 4 3 2" xfId="40205" xr:uid="{6C66D8BC-6D46-452A-9BCA-5A98A6C531C4}"/>
    <cellStyle name="20% - Accent1 4 3 3 6 4 4" xfId="40206" xr:uid="{2909FDC5-BAE7-4FBB-AF4A-DD2EEF7046FC}"/>
    <cellStyle name="20% - Accent1 4 3 3 6 5" xfId="40207" xr:uid="{FC660C59-DCCA-45EB-BA35-C8C059CF09D0}"/>
    <cellStyle name="20% - Accent1 4 3 3 6 5 2" xfId="40208" xr:uid="{5B230635-FBCA-498E-8297-19526FB7D414}"/>
    <cellStyle name="20% - Accent1 4 3 3 6 5 2 2" xfId="40209" xr:uid="{184BF974-058F-4E26-8907-8C3B0F17C287}"/>
    <cellStyle name="20% - Accent1 4 3 3 6 5 3" xfId="40210" xr:uid="{AE3E4DB1-68CC-4BEE-81E2-876FE8CD5198}"/>
    <cellStyle name="20% - Accent1 4 3 3 6 6" xfId="40211" xr:uid="{F00FB878-5332-44B5-A64A-E88582598D46}"/>
    <cellStyle name="20% - Accent1 4 3 3 6 6 2" xfId="40212" xr:uid="{2C685BB4-DB5D-4B6F-9F6D-1292C894C917}"/>
    <cellStyle name="20% - Accent1 4 3 3 6 6 2 2" xfId="40213" xr:uid="{1C5ABD60-F182-463C-ACEF-FA1B227E1696}"/>
    <cellStyle name="20% - Accent1 4 3 3 6 6 3" xfId="40214" xr:uid="{35757BF7-8080-4EAA-BA55-26BA9C5F8256}"/>
    <cellStyle name="20% - Accent1 4 3 3 6 7" xfId="40215" xr:uid="{86F80C81-C4BF-4863-9C8D-89640CA613FD}"/>
    <cellStyle name="20% - Accent1 4 3 3 6 7 2" xfId="40216" xr:uid="{B3FCE4DE-664A-4003-9B44-357FBAFCABED}"/>
    <cellStyle name="20% - Accent1 4 3 3 6 8" xfId="40217" xr:uid="{803B9E7D-4B0B-40CB-95B5-D7A8DC55B0C1}"/>
    <cellStyle name="20% - Accent1 4 3 3 6 8 2" xfId="40218" xr:uid="{27DAE52D-F77A-4F60-A8DE-E7D7E648F023}"/>
    <cellStyle name="20% - Accent1 4 3 3 6 9" xfId="40219" xr:uid="{557DEFFC-C3DC-40BD-B9D3-91F54A55F9F9}"/>
    <cellStyle name="20% - Accent1 4 3 3 7" xfId="40220" xr:uid="{C001E064-3F7A-44CA-A63A-39EEAC90AD91}"/>
    <cellStyle name="20% - Accent1 4 3 3 7 2" xfId="40221" xr:uid="{EBBCC584-40F4-4079-9F69-DA83FCC256B5}"/>
    <cellStyle name="20% - Accent1 4 3 3 7 2 2" xfId="40222" xr:uid="{1B3152CD-08A1-4E7B-8486-3B0A507C6197}"/>
    <cellStyle name="20% - Accent1 4 3 3 7 2 2 2" xfId="40223" xr:uid="{F079E5AD-7456-4754-9167-4E6717879446}"/>
    <cellStyle name="20% - Accent1 4 3 3 7 2 3" xfId="40224" xr:uid="{3C566FD0-AEAD-486A-8DD7-C9D3E0BE4EC6}"/>
    <cellStyle name="20% - Accent1 4 3 3 7 3" xfId="40225" xr:uid="{CAE2D2C2-8491-45CD-8A9C-676CBCA5A3D3}"/>
    <cellStyle name="20% - Accent1 4 3 3 7 3 2" xfId="40226" xr:uid="{2077DF21-591C-4AB3-B0DE-7BF667BB8BB0}"/>
    <cellStyle name="20% - Accent1 4 3 3 7 4" xfId="40227" xr:uid="{1DF2CE3F-0AE0-4D61-8821-74640661723C}"/>
    <cellStyle name="20% - Accent1 4 3 3 8" xfId="40228" xr:uid="{AEA61AE6-6741-4CD7-A21C-6BAE725A7671}"/>
    <cellStyle name="20% - Accent1 4 3 3 8 2" xfId="40229" xr:uid="{070A7988-2834-401B-A5CE-11255E645004}"/>
    <cellStyle name="20% - Accent1 4 3 3 8 2 2" xfId="40230" xr:uid="{A35E909E-9F1C-4EC6-903C-055F8B2F0C04}"/>
    <cellStyle name="20% - Accent1 4 3 3 8 2 2 2" xfId="40231" xr:uid="{0E32750E-9499-4BA3-A788-2E63B3262368}"/>
    <cellStyle name="20% - Accent1 4 3 3 8 2 3" xfId="40232" xr:uid="{256F97E2-F84A-45DE-8814-95EF7CE1A315}"/>
    <cellStyle name="20% - Accent1 4 3 3 8 3" xfId="40233" xr:uid="{AE2611B7-8B0E-4177-8319-74A1419ACF01}"/>
    <cellStyle name="20% - Accent1 4 3 3 8 3 2" xfId="40234" xr:uid="{364E81F0-AF49-424D-BF27-FA31789C713D}"/>
    <cellStyle name="20% - Accent1 4 3 3 8 4" xfId="40235" xr:uid="{FAD1805D-48A2-4170-9A8B-AE75760CD60F}"/>
    <cellStyle name="20% - Accent1 4 3 3 9" xfId="40236" xr:uid="{24C3CC1B-8605-4D5C-BBCC-D5E6762CCD8B}"/>
    <cellStyle name="20% - Accent1 4 3 3 9 2" xfId="40237" xr:uid="{F6061304-A01E-4AED-B482-672F06A5D32B}"/>
    <cellStyle name="20% - Accent1 4 3 3 9 2 2" xfId="40238" xr:uid="{EEEAB773-37A5-4339-A04A-CDB6C705A050}"/>
    <cellStyle name="20% - Accent1 4 3 3 9 2 2 2" xfId="40239" xr:uid="{3BD6C4C0-FB2F-488C-A12F-D39556E41BD2}"/>
    <cellStyle name="20% - Accent1 4 3 3 9 2 3" xfId="40240" xr:uid="{CD43F1A3-F6D3-4FDC-99D4-76304D817042}"/>
    <cellStyle name="20% - Accent1 4 3 3 9 3" xfId="40241" xr:uid="{4241A4ED-98C1-4501-B963-F8DD8009DEBD}"/>
    <cellStyle name="20% - Accent1 4 3 3 9 3 2" xfId="40242" xr:uid="{F1A60DC6-01F5-4B90-BD1E-9EF30D23FE16}"/>
    <cellStyle name="20% - Accent1 4 3 3 9 4" xfId="40243" xr:uid="{065017C4-4740-47E5-9AB8-26EFE1989328}"/>
    <cellStyle name="20% - Accent1 4 3 4" xfId="40244" xr:uid="{2F38A2C3-C919-4EB3-B517-66B267F211B5}"/>
    <cellStyle name="20% - Accent1 4 3 4 10" xfId="40245" xr:uid="{94900EE2-49F3-493F-872E-D4099FF26431}"/>
    <cellStyle name="20% - Accent1 4 3 4 10 2" xfId="40246" xr:uid="{81D8A426-5F92-43DE-8278-F3ECC1CB5E30}"/>
    <cellStyle name="20% - Accent1 4 3 4 11" xfId="40247" xr:uid="{A1E9EECC-D784-4DAD-88EC-4F4EC5A3AFED}"/>
    <cellStyle name="20% - Accent1 4 3 4 2" xfId="40248" xr:uid="{0CA47CA8-E9EF-4D80-8838-61195201E6CF}"/>
    <cellStyle name="20% - Accent1 4 3 4 2 2" xfId="40249" xr:uid="{6D42BC06-8FCA-4AD7-BAE9-1EB6476A3406}"/>
    <cellStyle name="20% - Accent1 4 3 4 2 2 2" xfId="40250" xr:uid="{12985F4D-E87A-47D0-9000-6A8176E71744}"/>
    <cellStyle name="20% - Accent1 4 3 4 2 2 2 2" xfId="40251" xr:uid="{7318D7C4-7514-4123-9A0C-1BB914981508}"/>
    <cellStyle name="20% - Accent1 4 3 4 2 2 2 2 2" xfId="40252" xr:uid="{819E3830-457E-4E22-B453-69EE4812D8C5}"/>
    <cellStyle name="20% - Accent1 4 3 4 2 2 2 3" xfId="40253" xr:uid="{F35229AE-09A3-43B0-81C9-A88B23557D06}"/>
    <cellStyle name="20% - Accent1 4 3 4 2 2 3" xfId="40254" xr:uid="{B77FBC25-D23A-464E-867E-4AD63E181492}"/>
    <cellStyle name="20% - Accent1 4 3 4 2 2 3 2" xfId="40255" xr:uid="{5BA5ED03-DAE3-4033-964C-C27185A601E5}"/>
    <cellStyle name="20% - Accent1 4 3 4 2 2 4" xfId="40256" xr:uid="{164056E6-1358-4AA0-9089-B77B513EB969}"/>
    <cellStyle name="20% - Accent1 4 3 4 2 3" xfId="40257" xr:uid="{58608EBC-9CE7-476E-8234-8962ACDC68B9}"/>
    <cellStyle name="20% - Accent1 4 3 4 2 3 2" xfId="40258" xr:uid="{840ABAB1-DA1E-421D-9900-F1F65E3F4EE0}"/>
    <cellStyle name="20% - Accent1 4 3 4 2 3 2 2" xfId="40259" xr:uid="{C361D0AA-759E-433F-813C-C2DFEDF6FCD6}"/>
    <cellStyle name="20% - Accent1 4 3 4 2 3 2 2 2" xfId="40260" xr:uid="{9EB297F4-6EB0-4568-B59E-3A22303405D2}"/>
    <cellStyle name="20% - Accent1 4 3 4 2 3 2 3" xfId="40261" xr:uid="{93C6447F-F0ED-4C7E-B2F8-5F2F98E7DF22}"/>
    <cellStyle name="20% - Accent1 4 3 4 2 3 3" xfId="40262" xr:uid="{8D164B93-5B83-46EC-AFB5-2F0ABF897787}"/>
    <cellStyle name="20% - Accent1 4 3 4 2 3 3 2" xfId="40263" xr:uid="{C811177F-AB96-4004-A56F-696202C14D19}"/>
    <cellStyle name="20% - Accent1 4 3 4 2 3 4" xfId="40264" xr:uid="{A6651DDB-7A3D-41A5-A531-874177AAE15C}"/>
    <cellStyle name="20% - Accent1 4 3 4 2 4" xfId="40265" xr:uid="{DD8A60F0-8026-4815-A672-B791296F79FD}"/>
    <cellStyle name="20% - Accent1 4 3 4 2 4 2" xfId="40266" xr:uid="{DDC2E8CE-A339-4CE2-975B-F1B05D893382}"/>
    <cellStyle name="20% - Accent1 4 3 4 2 4 2 2" xfId="40267" xr:uid="{76D5C571-3417-4644-B3D1-A08B2AAB5575}"/>
    <cellStyle name="20% - Accent1 4 3 4 2 4 2 2 2" xfId="40268" xr:uid="{54CFB34C-3194-48BB-8A1C-969B70FC79B1}"/>
    <cellStyle name="20% - Accent1 4 3 4 2 4 2 3" xfId="40269" xr:uid="{3E44D18E-168A-4E1B-BD00-B2C5215872B1}"/>
    <cellStyle name="20% - Accent1 4 3 4 2 4 3" xfId="40270" xr:uid="{665E857B-4D56-4634-97D7-B4D3CF9AAFCE}"/>
    <cellStyle name="20% - Accent1 4 3 4 2 4 3 2" xfId="40271" xr:uid="{0816A389-A196-42DF-892F-AD9410E54439}"/>
    <cellStyle name="20% - Accent1 4 3 4 2 4 4" xfId="40272" xr:uid="{07C81BB8-2A65-4604-A11A-0F77C1EF0F57}"/>
    <cellStyle name="20% - Accent1 4 3 4 2 5" xfId="40273" xr:uid="{536C4337-5341-4193-A49C-36A67367CDF0}"/>
    <cellStyle name="20% - Accent1 4 3 4 2 5 2" xfId="40274" xr:uid="{7A0C39BA-E0DF-4A91-9020-050F2DED0C79}"/>
    <cellStyle name="20% - Accent1 4 3 4 2 5 2 2" xfId="40275" xr:uid="{2BEA6F18-8794-4A78-92E3-C2DA63E37067}"/>
    <cellStyle name="20% - Accent1 4 3 4 2 5 3" xfId="40276" xr:uid="{0413BDAE-0C36-483B-916F-CC2B601E9569}"/>
    <cellStyle name="20% - Accent1 4 3 4 2 6" xfId="40277" xr:uid="{B95DDB97-5297-4793-8593-A34BC7A4C52D}"/>
    <cellStyle name="20% - Accent1 4 3 4 2 6 2" xfId="40278" xr:uid="{CCDE0ADC-0E67-4C6B-B1E0-B67FCF7F49E6}"/>
    <cellStyle name="20% - Accent1 4 3 4 2 6 2 2" xfId="40279" xr:uid="{30A22A07-8239-4B70-9995-B6E6F1CDAF28}"/>
    <cellStyle name="20% - Accent1 4 3 4 2 6 3" xfId="40280" xr:uid="{F2EFE6F7-BC3C-43DA-960F-9B761751C0C0}"/>
    <cellStyle name="20% - Accent1 4 3 4 2 7" xfId="40281" xr:uid="{2C9DBC79-97F9-4B56-B7E7-8F76F880AF13}"/>
    <cellStyle name="20% - Accent1 4 3 4 2 7 2" xfId="40282" xr:uid="{49DE4A1D-58AA-4A92-BB7E-F3F95F5DE2DE}"/>
    <cellStyle name="20% - Accent1 4 3 4 2 8" xfId="40283" xr:uid="{04877F20-DB23-4547-ABD2-2E993BCE6015}"/>
    <cellStyle name="20% - Accent1 4 3 4 2 8 2" xfId="40284" xr:uid="{AA26AB19-DC7B-47B8-B644-142DCA6EDB1D}"/>
    <cellStyle name="20% - Accent1 4 3 4 2 9" xfId="40285" xr:uid="{AAE1F5BC-A0BB-4B1D-83C6-DAD9788FE50B}"/>
    <cellStyle name="20% - Accent1 4 3 4 3" xfId="40286" xr:uid="{8816ED6F-42D2-4F86-8B2B-AAA599F49849}"/>
    <cellStyle name="20% - Accent1 4 3 4 3 2" xfId="40287" xr:uid="{7E7F641C-A6EE-472E-A93B-672437295444}"/>
    <cellStyle name="20% - Accent1 4 3 4 3 2 2" xfId="40288" xr:uid="{0187E240-A0B0-488C-A75E-BE96179D263B}"/>
    <cellStyle name="20% - Accent1 4 3 4 3 2 2 2" xfId="40289" xr:uid="{BCAA5C89-553E-4657-84CF-51D78F2CD574}"/>
    <cellStyle name="20% - Accent1 4 3 4 3 2 2 2 2" xfId="40290" xr:uid="{43EE6072-5471-45FF-B10F-58F78692A280}"/>
    <cellStyle name="20% - Accent1 4 3 4 3 2 2 3" xfId="40291" xr:uid="{A6F33A5A-346C-42C5-B1F7-18E4055FAD3E}"/>
    <cellStyle name="20% - Accent1 4 3 4 3 2 3" xfId="40292" xr:uid="{179CD121-CDA4-4CC0-89A5-1F244FD135BC}"/>
    <cellStyle name="20% - Accent1 4 3 4 3 2 3 2" xfId="40293" xr:uid="{4ABF40E8-1534-41D2-9907-73013224E088}"/>
    <cellStyle name="20% - Accent1 4 3 4 3 2 4" xfId="40294" xr:uid="{58BCDF00-1BA3-4BF6-8CDD-120F54AE7580}"/>
    <cellStyle name="20% - Accent1 4 3 4 3 3" xfId="40295" xr:uid="{C53AB504-8EF3-4A02-8437-07E4784C7481}"/>
    <cellStyle name="20% - Accent1 4 3 4 3 3 2" xfId="40296" xr:uid="{E44AE4CC-77E0-4917-9380-D39E623D7B1B}"/>
    <cellStyle name="20% - Accent1 4 3 4 3 3 2 2" xfId="40297" xr:uid="{83550A13-12A3-4321-ACBF-E8C24878AE86}"/>
    <cellStyle name="20% - Accent1 4 3 4 3 3 2 2 2" xfId="40298" xr:uid="{C9DC0599-D7BD-4554-9763-51B887E97F5A}"/>
    <cellStyle name="20% - Accent1 4 3 4 3 3 2 3" xfId="40299" xr:uid="{1D0345FC-976C-4F3B-B254-E28C74354246}"/>
    <cellStyle name="20% - Accent1 4 3 4 3 3 3" xfId="40300" xr:uid="{4485DE03-05A9-4E2D-82B7-14329913CCF2}"/>
    <cellStyle name="20% - Accent1 4 3 4 3 3 3 2" xfId="40301" xr:uid="{2344AC73-1F4F-431A-BACC-A03A2D3B8EEA}"/>
    <cellStyle name="20% - Accent1 4 3 4 3 3 4" xfId="40302" xr:uid="{FB260B24-853B-4F13-A23A-A39A254E2412}"/>
    <cellStyle name="20% - Accent1 4 3 4 3 4" xfId="40303" xr:uid="{260363BA-F560-4B86-8242-B4FF06BCC172}"/>
    <cellStyle name="20% - Accent1 4 3 4 3 4 2" xfId="40304" xr:uid="{3BA4748D-1840-4677-8014-2EC3418E213E}"/>
    <cellStyle name="20% - Accent1 4 3 4 3 4 2 2" xfId="40305" xr:uid="{B656B657-F6D7-4CDE-96AC-6A9F9A2EB2E7}"/>
    <cellStyle name="20% - Accent1 4 3 4 3 4 2 2 2" xfId="40306" xr:uid="{8F7CD96A-0E72-4415-A568-27D4C3842FCA}"/>
    <cellStyle name="20% - Accent1 4 3 4 3 4 2 3" xfId="40307" xr:uid="{E470EDBD-8C12-4EB2-8598-CCC36455715D}"/>
    <cellStyle name="20% - Accent1 4 3 4 3 4 3" xfId="40308" xr:uid="{EF11EFB1-C504-4466-BE70-0ACB6C00FDF8}"/>
    <cellStyle name="20% - Accent1 4 3 4 3 4 3 2" xfId="40309" xr:uid="{7A359917-E132-4003-8935-2BA0F1871535}"/>
    <cellStyle name="20% - Accent1 4 3 4 3 4 4" xfId="40310" xr:uid="{5CE210E6-5CB1-44AD-AA87-53BB15EBBAB7}"/>
    <cellStyle name="20% - Accent1 4 3 4 3 5" xfId="40311" xr:uid="{8A0653C9-4F80-42AC-A70A-9470AC7CDAE8}"/>
    <cellStyle name="20% - Accent1 4 3 4 3 5 2" xfId="40312" xr:uid="{01940CBC-2C14-44A4-8AA4-2D2A42F6B16C}"/>
    <cellStyle name="20% - Accent1 4 3 4 3 5 2 2" xfId="40313" xr:uid="{C10EDCC5-527C-437B-A080-85BFC6609ACC}"/>
    <cellStyle name="20% - Accent1 4 3 4 3 5 3" xfId="40314" xr:uid="{20B89F16-7D1F-4DF6-AB65-58A51FF6FC58}"/>
    <cellStyle name="20% - Accent1 4 3 4 3 6" xfId="40315" xr:uid="{98354E83-C0F6-4C18-8A3B-73C9D2C640AE}"/>
    <cellStyle name="20% - Accent1 4 3 4 3 6 2" xfId="40316" xr:uid="{D7BAC3C1-AA35-413B-9433-86853A310DC1}"/>
    <cellStyle name="20% - Accent1 4 3 4 3 6 2 2" xfId="40317" xr:uid="{0FF7C45B-93A0-4746-8095-6A8F8BD6EA6C}"/>
    <cellStyle name="20% - Accent1 4 3 4 3 6 3" xfId="40318" xr:uid="{53BEFD01-0311-4CBA-856C-291E675F1014}"/>
    <cellStyle name="20% - Accent1 4 3 4 3 7" xfId="40319" xr:uid="{EE4A013E-81D4-4AD8-B058-748A2A27A0B6}"/>
    <cellStyle name="20% - Accent1 4 3 4 3 7 2" xfId="40320" xr:uid="{5AAF215E-2D41-48A8-9717-8AB63B600F27}"/>
    <cellStyle name="20% - Accent1 4 3 4 3 8" xfId="40321" xr:uid="{417D555F-998B-4285-9B94-684C8868A801}"/>
    <cellStyle name="20% - Accent1 4 3 4 3 8 2" xfId="40322" xr:uid="{A7F9966F-6C58-436E-9761-3A2D0BFD6937}"/>
    <cellStyle name="20% - Accent1 4 3 4 3 9" xfId="40323" xr:uid="{37F9875E-C1F0-409A-A072-0AAF69C86368}"/>
    <cellStyle name="20% - Accent1 4 3 4 4" xfId="40324" xr:uid="{9C2F4018-22BA-4EC7-BFA6-3F4301AC3381}"/>
    <cellStyle name="20% - Accent1 4 3 4 4 2" xfId="40325" xr:uid="{1D0E82A3-A545-49A4-87FE-B653875FFF3B}"/>
    <cellStyle name="20% - Accent1 4 3 4 4 2 2" xfId="40326" xr:uid="{40C916EF-F6E4-48B9-AA72-740A05EC632B}"/>
    <cellStyle name="20% - Accent1 4 3 4 4 2 2 2" xfId="40327" xr:uid="{9C997AF1-72F1-4EE3-B51D-A5797727183D}"/>
    <cellStyle name="20% - Accent1 4 3 4 4 2 3" xfId="40328" xr:uid="{4F22FBA5-F41C-46C1-A2A6-1D30A611138A}"/>
    <cellStyle name="20% - Accent1 4 3 4 4 3" xfId="40329" xr:uid="{45C32ACC-B8AA-4ADE-A871-57BF80DA6DA0}"/>
    <cellStyle name="20% - Accent1 4 3 4 4 3 2" xfId="40330" xr:uid="{ECA3F948-2591-4489-AA2D-BBECE754958A}"/>
    <cellStyle name="20% - Accent1 4 3 4 4 4" xfId="40331" xr:uid="{4366798E-3D07-416D-BFAC-9AD62DF1D51E}"/>
    <cellStyle name="20% - Accent1 4 3 4 5" xfId="40332" xr:uid="{911311C9-7A67-4D3F-956C-436BC8CC74B1}"/>
    <cellStyle name="20% - Accent1 4 3 4 5 2" xfId="40333" xr:uid="{9FD3429C-9843-44A2-AFD1-754783559EF8}"/>
    <cellStyle name="20% - Accent1 4 3 4 5 2 2" xfId="40334" xr:uid="{18CA1E1A-A457-44F0-B2E2-2CF8291D1721}"/>
    <cellStyle name="20% - Accent1 4 3 4 5 2 2 2" xfId="40335" xr:uid="{14FC57E9-7690-4288-A77B-FE824A6EA65F}"/>
    <cellStyle name="20% - Accent1 4 3 4 5 2 3" xfId="40336" xr:uid="{4B119DC0-55EC-44A2-99E6-382493AB398F}"/>
    <cellStyle name="20% - Accent1 4 3 4 5 3" xfId="40337" xr:uid="{9999D8AB-DA0C-4FD1-B0DB-85216504C5AB}"/>
    <cellStyle name="20% - Accent1 4 3 4 5 3 2" xfId="40338" xr:uid="{FB7E5D2F-37DA-4086-9A3B-F538ABB4767C}"/>
    <cellStyle name="20% - Accent1 4 3 4 5 4" xfId="40339" xr:uid="{50BAB1A4-2BBB-4759-A493-F7873E968079}"/>
    <cellStyle name="20% - Accent1 4 3 4 6" xfId="40340" xr:uid="{F6827804-992E-4C7B-A27F-C553CA93A209}"/>
    <cellStyle name="20% - Accent1 4 3 4 6 2" xfId="40341" xr:uid="{B831C44D-C181-43B6-B9B8-A972D30C81C5}"/>
    <cellStyle name="20% - Accent1 4 3 4 6 2 2" xfId="40342" xr:uid="{462DD78C-9B4D-4CF5-9274-7B9D211797BB}"/>
    <cellStyle name="20% - Accent1 4 3 4 6 2 2 2" xfId="40343" xr:uid="{4A283330-31A9-4CF9-9C96-58BAB65D63B4}"/>
    <cellStyle name="20% - Accent1 4 3 4 6 2 3" xfId="40344" xr:uid="{1BD1B08E-8F43-4905-ACA5-A8A7F90FF29C}"/>
    <cellStyle name="20% - Accent1 4 3 4 6 3" xfId="40345" xr:uid="{35679996-CD93-4E07-BEC0-94F9717BA152}"/>
    <cellStyle name="20% - Accent1 4 3 4 6 3 2" xfId="40346" xr:uid="{E7EA1FDA-C0CD-4A41-A352-FA06769CC9B1}"/>
    <cellStyle name="20% - Accent1 4 3 4 6 4" xfId="40347" xr:uid="{D55A5AF2-6EA4-4165-AA64-FDFA46C5E2C2}"/>
    <cellStyle name="20% - Accent1 4 3 4 7" xfId="40348" xr:uid="{1E73E90E-01DA-4985-92CA-1676C188F481}"/>
    <cellStyle name="20% - Accent1 4 3 4 7 2" xfId="40349" xr:uid="{4D33C8FE-9817-4D82-B727-4BEBF5FF75BF}"/>
    <cellStyle name="20% - Accent1 4 3 4 7 2 2" xfId="40350" xr:uid="{FDC37AB8-BC28-47FE-9FAB-764D3C4055FE}"/>
    <cellStyle name="20% - Accent1 4 3 4 7 3" xfId="40351" xr:uid="{AFD57357-4743-4856-B243-5E93705F2CB2}"/>
    <cellStyle name="20% - Accent1 4 3 4 8" xfId="40352" xr:uid="{72193364-0B53-4B2C-9955-5FEF4213EB70}"/>
    <cellStyle name="20% - Accent1 4 3 4 8 2" xfId="40353" xr:uid="{62B9BA24-BC28-4B31-83EA-EF7C984D035D}"/>
    <cellStyle name="20% - Accent1 4 3 4 8 2 2" xfId="40354" xr:uid="{311EA735-A92F-426D-8444-BAA2AD4BC5E7}"/>
    <cellStyle name="20% - Accent1 4 3 4 8 3" xfId="40355" xr:uid="{FA018CF4-BA0A-426C-97C1-82689B0A6145}"/>
    <cellStyle name="20% - Accent1 4 3 4 9" xfId="40356" xr:uid="{AD29EED6-2D14-4BE4-9B7B-482F5A3A78E1}"/>
    <cellStyle name="20% - Accent1 4 3 4 9 2" xfId="40357" xr:uid="{D6703C07-FE1A-434D-A3F5-6BA0B337B1B9}"/>
    <cellStyle name="20% - Accent1 4 3 5" xfId="40358" xr:uid="{45DE047E-7DF3-49D0-9F60-05CAC2205E65}"/>
    <cellStyle name="20% - Accent1 4 3 5 10" xfId="40359" xr:uid="{62DC9B96-0D7A-459A-85AE-A121473E472F}"/>
    <cellStyle name="20% - Accent1 4 3 5 10 2" xfId="40360" xr:uid="{9CA45C29-4A70-49C4-828F-7214B16D9A48}"/>
    <cellStyle name="20% - Accent1 4 3 5 11" xfId="40361" xr:uid="{5C7910BD-628D-4A48-9E8F-86A4FA48569B}"/>
    <cellStyle name="20% - Accent1 4 3 5 2" xfId="40362" xr:uid="{1DAE494A-7037-483C-AD8A-B5B74DC1D7AF}"/>
    <cellStyle name="20% - Accent1 4 3 5 2 2" xfId="40363" xr:uid="{79F4A64A-5452-4D71-84AF-9F415149B57F}"/>
    <cellStyle name="20% - Accent1 4 3 5 2 2 2" xfId="40364" xr:uid="{07A9A2E5-6E9C-4F04-807D-883CD02E885C}"/>
    <cellStyle name="20% - Accent1 4 3 5 2 2 2 2" xfId="40365" xr:uid="{0B3C8E5E-FD05-49F4-8C77-C1C6A85B22AB}"/>
    <cellStyle name="20% - Accent1 4 3 5 2 2 2 2 2" xfId="40366" xr:uid="{B6643597-24E3-4D03-BCED-8458E3BF8262}"/>
    <cellStyle name="20% - Accent1 4 3 5 2 2 2 3" xfId="40367" xr:uid="{CF81404B-227E-4081-ABFB-B4AF6387F3AE}"/>
    <cellStyle name="20% - Accent1 4 3 5 2 2 3" xfId="40368" xr:uid="{C478CEFB-1608-4F4B-A625-4162F4BA653F}"/>
    <cellStyle name="20% - Accent1 4 3 5 2 2 3 2" xfId="40369" xr:uid="{17DEC2A1-BF61-41AD-9520-016F01D3E142}"/>
    <cellStyle name="20% - Accent1 4 3 5 2 2 4" xfId="40370" xr:uid="{76D7FCA1-E56F-45FB-BAD0-95C0AB7AFE0B}"/>
    <cellStyle name="20% - Accent1 4 3 5 2 3" xfId="40371" xr:uid="{C8405BFA-53F9-4945-936D-5EEF800E57EA}"/>
    <cellStyle name="20% - Accent1 4 3 5 2 3 2" xfId="40372" xr:uid="{73DB47A2-6FFC-4736-8FEE-73FEB64FCF8A}"/>
    <cellStyle name="20% - Accent1 4 3 5 2 3 2 2" xfId="40373" xr:uid="{B6EA5BA7-CB19-4316-AB08-39789EDCD904}"/>
    <cellStyle name="20% - Accent1 4 3 5 2 3 2 2 2" xfId="40374" xr:uid="{9E4FE8AB-4FCC-4DA4-A661-D4622D1B793C}"/>
    <cellStyle name="20% - Accent1 4 3 5 2 3 2 3" xfId="40375" xr:uid="{B78EFDBB-5908-4095-9556-FA4DED92E16A}"/>
    <cellStyle name="20% - Accent1 4 3 5 2 3 3" xfId="40376" xr:uid="{0D5DA3DF-8CC8-4007-9949-411B1C1F64D8}"/>
    <cellStyle name="20% - Accent1 4 3 5 2 3 3 2" xfId="40377" xr:uid="{016757AE-9C67-4233-B72E-2BD684F0D33E}"/>
    <cellStyle name="20% - Accent1 4 3 5 2 3 4" xfId="40378" xr:uid="{9577823A-B514-426C-998B-4C35D2F60660}"/>
    <cellStyle name="20% - Accent1 4 3 5 2 4" xfId="40379" xr:uid="{623531CA-3FDC-4723-9A0A-F51909903659}"/>
    <cellStyle name="20% - Accent1 4 3 5 2 4 2" xfId="40380" xr:uid="{A25A7B0D-5068-43F3-B8A5-63E42DC95706}"/>
    <cellStyle name="20% - Accent1 4 3 5 2 4 2 2" xfId="40381" xr:uid="{C8B8C514-A64E-49F3-9F9B-2218D214EE93}"/>
    <cellStyle name="20% - Accent1 4 3 5 2 4 2 2 2" xfId="40382" xr:uid="{891FA905-720A-4E84-89D0-8C0E372B6E15}"/>
    <cellStyle name="20% - Accent1 4 3 5 2 4 2 3" xfId="40383" xr:uid="{5C916086-B3E2-4D14-8255-FF31D4153285}"/>
    <cellStyle name="20% - Accent1 4 3 5 2 4 3" xfId="40384" xr:uid="{CF95B75D-07FB-41A9-866D-7EAD68640982}"/>
    <cellStyle name="20% - Accent1 4 3 5 2 4 3 2" xfId="40385" xr:uid="{B299E687-DA41-44F9-9B7C-B4ADF772D00C}"/>
    <cellStyle name="20% - Accent1 4 3 5 2 4 4" xfId="40386" xr:uid="{DF389518-672A-4DB3-8DEF-6AC586B8BB20}"/>
    <cellStyle name="20% - Accent1 4 3 5 2 5" xfId="40387" xr:uid="{494A0907-37D1-417E-9389-1FC6B61A39C2}"/>
    <cellStyle name="20% - Accent1 4 3 5 2 5 2" xfId="40388" xr:uid="{AA43CCCD-1D2B-4889-99A9-7DC5AFF4CA26}"/>
    <cellStyle name="20% - Accent1 4 3 5 2 5 2 2" xfId="40389" xr:uid="{A91DF465-71C2-4E92-BD1A-3D08F2CF2D4F}"/>
    <cellStyle name="20% - Accent1 4 3 5 2 5 3" xfId="40390" xr:uid="{300B1C93-4B54-4401-8B18-5F92F2DB4AA9}"/>
    <cellStyle name="20% - Accent1 4 3 5 2 6" xfId="40391" xr:uid="{2E73885A-4D52-44EC-A177-F47E4BC3E4E3}"/>
    <cellStyle name="20% - Accent1 4 3 5 2 6 2" xfId="40392" xr:uid="{DFC6DCD8-6282-4215-9E53-0F66E55B01AB}"/>
    <cellStyle name="20% - Accent1 4 3 5 2 6 2 2" xfId="40393" xr:uid="{798BAAB4-1A48-4DF9-865E-32C143539209}"/>
    <cellStyle name="20% - Accent1 4 3 5 2 6 3" xfId="40394" xr:uid="{7D53D12D-74A5-4395-8C1D-B5B7B47FBADC}"/>
    <cellStyle name="20% - Accent1 4 3 5 2 7" xfId="40395" xr:uid="{B2E302EF-4FE9-4922-9867-A664B73A9C89}"/>
    <cellStyle name="20% - Accent1 4 3 5 2 7 2" xfId="40396" xr:uid="{61E2CBA9-E535-4D31-9854-61CD8C7AD70B}"/>
    <cellStyle name="20% - Accent1 4 3 5 2 8" xfId="40397" xr:uid="{F62F6B48-E7E1-472E-ADBC-01A206AABBA4}"/>
    <cellStyle name="20% - Accent1 4 3 5 2 8 2" xfId="40398" xr:uid="{5649AA60-251C-4519-91DF-4030DBA2B951}"/>
    <cellStyle name="20% - Accent1 4 3 5 2 9" xfId="40399" xr:uid="{0114E7B7-55DB-47CC-B48E-F9691847BDC3}"/>
    <cellStyle name="20% - Accent1 4 3 5 3" xfId="40400" xr:uid="{F6755883-A106-4D29-9F5C-1FEAD8066467}"/>
    <cellStyle name="20% - Accent1 4 3 5 3 2" xfId="40401" xr:uid="{4DC5D1EE-78EF-43D6-A5F7-297D082E2D84}"/>
    <cellStyle name="20% - Accent1 4 3 5 3 2 2" xfId="40402" xr:uid="{5FFB9477-0847-4B81-A2D3-A46C323BB306}"/>
    <cellStyle name="20% - Accent1 4 3 5 3 2 2 2" xfId="40403" xr:uid="{431CABA1-D6A5-4C6B-94B0-A5E04FAC71CE}"/>
    <cellStyle name="20% - Accent1 4 3 5 3 2 2 2 2" xfId="40404" xr:uid="{2F20D4D1-35A9-4E79-B631-7C859C05906B}"/>
    <cellStyle name="20% - Accent1 4 3 5 3 2 2 3" xfId="40405" xr:uid="{9F25636F-FDDD-4810-8F79-673A83850B3B}"/>
    <cellStyle name="20% - Accent1 4 3 5 3 2 3" xfId="40406" xr:uid="{550691A4-92FB-4F2D-AA8E-8532D529DAE5}"/>
    <cellStyle name="20% - Accent1 4 3 5 3 2 3 2" xfId="40407" xr:uid="{CB7CEFBF-7684-4424-BA61-638158B72918}"/>
    <cellStyle name="20% - Accent1 4 3 5 3 2 4" xfId="40408" xr:uid="{43FD80FF-AF7F-42C9-B14E-9E35B39C559C}"/>
    <cellStyle name="20% - Accent1 4 3 5 3 3" xfId="40409" xr:uid="{8257E09A-779E-456F-AA11-79B84BD20F2B}"/>
    <cellStyle name="20% - Accent1 4 3 5 3 3 2" xfId="40410" xr:uid="{555A4DC5-8A8E-4BE8-A246-F999BCDC3EFD}"/>
    <cellStyle name="20% - Accent1 4 3 5 3 3 2 2" xfId="40411" xr:uid="{DA5EF944-129A-4D35-AD92-E89830A271A6}"/>
    <cellStyle name="20% - Accent1 4 3 5 3 3 2 2 2" xfId="40412" xr:uid="{1A098C65-9798-432D-A7E5-6ED530375780}"/>
    <cellStyle name="20% - Accent1 4 3 5 3 3 2 3" xfId="40413" xr:uid="{4E8858C8-0B4A-496E-A8A0-48356E1D60E6}"/>
    <cellStyle name="20% - Accent1 4 3 5 3 3 3" xfId="40414" xr:uid="{B554B4DF-640F-491E-9758-2BCDEEEF1EB0}"/>
    <cellStyle name="20% - Accent1 4 3 5 3 3 3 2" xfId="40415" xr:uid="{87073E6B-8B82-4465-AA53-7220421C6759}"/>
    <cellStyle name="20% - Accent1 4 3 5 3 3 4" xfId="40416" xr:uid="{1279E804-F703-416D-9D5F-6B4E8604D045}"/>
    <cellStyle name="20% - Accent1 4 3 5 3 4" xfId="40417" xr:uid="{8859851D-616C-4465-8C8F-35A6FD42C969}"/>
    <cellStyle name="20% - Accent1 4 3 5 3 4 2" xfId="40418" xr:uid="{137EADAD-5102-4CC8-B778-D1E3F31B3C61}"/>
    <cellStyle name="20% - Accent1 4 3 5 3 4 2 2" xfId="40419" xr:uid="{E592D851-AAE6-412D-91AD-79DA032812DC}"/>
    <cellStyle name="20% - Accent1 4 3 5 3 4 2 2 2" xfId="40420" xr:uid="{B29294BF-E056-470A-B1D0-7E3B8A331AE4}"/>
    <cellStyle name="20% - Accent1 4 3 5 3 4 2 3" xfId="40421" xr:uid="{F45E7831-2B36-4847-BB8C-1E33879AC1B2}"/>
    <cellStyle name="20% - Accent1 4 3 5 3 4 3" xfId="40422" xr:uid="{1DAF29D7-3176-41BD-9371-1BEC5D1FBC02}"/>
    <cellStyle name="20% - Accent1 4 3 5 3 4 3 2" xfId="40423" xr:uid="{04510B59-E533-4661-BA2A-D546BA682023}"/>
    <cellStyle name="20% - Accent1 4 3 5 3 4 4" xfId="40424" xr:uid="{B4C93A3A-0C64-4403-8648-7D613BD5DEC0}"/>
    <cellStyle name="20% - Accent1 4 3 5 3 5" xfId="40425" xr:uid="{AC29A6ED-A5FF-4F57-9400-E3914956E288}"/>
    <cellStyle name="20% - Accent1 4 3 5 3 5 2" xfId="40426" xr:uid="{0C3580D8-6B25-4D85-8F68-687FCB4B5F9F}"/>
    <cellStyle name="20% - Accent1 4 3 5 3 5 2 2" xfId="40427" xr:uid="{5FBD5212-3131-415A-8F81-192A044037A9}"/>
    <cellStyle name="20% - Accent1 4 3 5 3 5 3" xfId="40428" xr:uid="{6811F887-8FD1-4E91-864C-BD7B63A63234}"/>
    <cellStyle name="20% - Accent1 4 3 5 3 6" xfId="40429" xr:uid="{E8BA8DF1-7E4D-449B-80E5-34EF36D4F848}"/>
    <cellStyle name="20% - Accent1 4 3 5 3 6 2" xfId="40430" xr:uid="{D798A5C2-9956-4CCD-AD96-A3FE7AA1FB30}"/>
    <cellStyle name="20% - Accent1 4 3 5 3 6 2 2" xfId="40431" xr:uid="{9E660BFC-1126-4AFC-82E0-E7ED8146E991}"/>
    <cellStyle name="20% - Accent1 4 3 5 3 6 3" xfId="40432" xr:uid="{8CB054E4-B407-4BEA-BD9F-D488751F64A7}"/>
    <cellStyle name="20% - Accent1 4 3 5 3 7" xfId="40433" xr:uid="{C149142C-7F6F-4AFD-B621-0B30B1A0C2F6}"/>
    <cellStyle name="20% - Accent1 4 3 5 3 7 2" xfId="40434" xr:uid="{C23303EB-FD18-48FE-85D5-ACEA4A9CF749}"/>
    <cellStyle name="20% - Accent1 4 3 5 3 8" xfId="40435" xr:uid="{0835FE3B-0864-4DB6-A9B3-495575BE7E2B}"/>
    <cellStyle name="20% - Accent1 4 3 5 3 8 2" xfId="40436" xr:uid="{B63E0510-5209-4674-B5A1-A737D9B2B67F}"/>
    <cellStyle name="20% - Accent1 4 3 5 3 9" xfId="40437" xr:uid="{C8F43A08-8971-4E26-9042-796715083BE1}"/>
    <cellStyle name="20% - Accent1 4 3 5 4" xfId="40438" xr:uid="{E36DDF34-8CFF-4078-A7A8-9E1030F2B1FA}"/>
    <cellStyle name="20% - Accent1 4 3 5 4 2" xfId="40439" xr:uid="{0B33C176-7DAB-4265-97E2-71B724FAFD3E}"/>
    <cellStyle name="20% - Accent1 4 3 5 4 2 2" xfId="40440" xr:uid="{B8868E3E-D184-466D-B631-1174A589B259}"/>
    <cellStyle name="20% - Accent1 4 3 5 4 2 2 2" xfId="40441" xr:uid="{ABF466EC-AFED-45C7-9544-E5ECE6FE99E2}"/>
    <cellStyle name="20% - Accent1 4 3 5 4 2 3" xfId="40442" xr:uid="{5D490C00-A839-48D9-BAC3-82AA9A40F69E}"/>
    <cellStyle name="20% - Accent1 4 3 5 4 3" xfId="40443" xr:uid="{8EE02F4E-94E4-4062-974E-90EBC1318D35}"/>
    <cellStyle name="20% - Accent1 4 3 5 4 3 2" xfId="40444" xr:uid="{CE1B7D58-733E-4B47-9796-A1F68A39970B}"/>
    <cellStyle name="20% - Accent1 4 3 5 4 4" xfId="40445" xr:uid="{E0CCE89F-3CED-49EC-92D3-BBEFCAA83141}"/>
    <cellStyle name="20% - Accent1 4 3 5 5" xfId="40446" xr:uid="{0D6232BB-5674-4D4B-B0B9-34DF187137E9}"/>
    <cellStyle name="20% - Accent1 4 3 5 5 2" xfId="40447" xr:uid="{B17AC3A8-D1A9-4223-8E4F-6A3B8E2C253A}"/>
    <cellStyle name="20% - Accent1 4 3 5 5 2 2" xfId="40448" xr:uid="{9469B6DE-C82B-48E3-80A1-7D0526791534}"/>
    <cellStyle name="20% - Accent1 4 3 5 5 2 2 2" xfId="40449" xr:uid="{FF2DA66D-A93D-4854-A2AB-445F5D86B877}"/>
    <cellStyle name="20% - Accent1 4 3 5 5 2 3" xfId="40450" xr:uid="{1E334575-6CBF-4137-9F82-2C160CDC3E43}"/>
    <cellStyle name="20% - Accent1 4 3 5 5 3" xfId="40451" xr:uid="{890CF25A-09AD-47C1-B07E-AFDB40A3863A}"/>
    <cellStyle name="20% - Accent1 4 3 5 5 3 2" xfId="40452" xr:uid="{BD072106-CB76-4E9E-8911-169C9F4E7000}"/>
    <cellStyle name="20% - Accent1 4 3 5 5 4" xfId="40453" xr:uid="{AF717B12-F703-42CC-A4A9-2D855BB5160F}"/>
    <cellStyle name="20% - Accent1 4 3 5 6" xfId="40454" xr:uid="{A15090D6-50FE-40DF-9348-9E3891B81A73}"/>
    <cellStyle name="20% - Accent1 4 3 5 6 2" xfId="40455" xr:uid="{112E53EF-76FC-4248-A0CF-64F2CE4CF76D}"/>
    <cellStyle name="20% - Accent1 4 3 5 6 2 2" xfId="40456" xr:uid="{2A78B332-37A3-4F85-9B59-0206F88B1754}"/>
    <cellStyle name="20% - Accent1 4 3 5 6 2 2 2" xfId="40457" xr:uid="{246041F2-D33B-40D7-9D05-FD4959C38F8C}"/>
    <cellStyle name="20% - Accent1 4 3 5 6 2 3" xfId="40458" xr:uid="{09862DDF-9ECB-4B8E-937B-FE71E390362F}"/>
    <cellStyle name="20% - Accent1 4 3 5 6 3" xfId="40459" xr:uid="{7F0774E9-E2AD-498F-869B-43434C4908C1}"/>
    <cellStyle name="20% - Accent1 4 3 5 6 3 2" xfId="40460" xr:uid="{C0B5F0B4-E0CC-407F-84A2-4C116E31317E}"/>
    <cellStyle name="20% - Accent1 4 3 5 6 4" xfId="40461" xr:uid="{47000646-9DBD-4812-B13E-B14EC915D253}"/>
    <cellStyle name="20% - Accent1 4 3 5 7" xfId="40462" xr:uid="{6C414DCF-B16F-41CE-AE89-3D8C617E4A15}"/>
    <cellStyle name="20% - Accent1 4 3 5 7 2" xfId="40463" xr:uid="{54AC36BD-6B12-47F6-8258-A172169D9CD1}"/>
    <cellStyle name="20% - Accent1 4 3 5 7 2 2" xfId="40464" xr:uid="{01166DF8-D504-4F57-9126-84C066F4C2AC}"/>
    <cellStyle name="20% - Accent1 4 3 5 7 3" xfId="40465" xr:uid="{512FC3B3-E55F-42E6-B111-D858CAA22B76}"/>
    <cellStyle name="20% - Accent1 4 3 5 8" xfId="40466" xr:uid="{CFA21C8C-3873-49C1-A1C8-241C012DA23C}"/>
    <cellStyle name="20% - Accent1 4 3 5 8 2" xfId="40467" xr:uid="{8D1C94CA-508C-4FEA-B9BB-27C9D000CB76}"/>
    <cellStyle name="20% - Accent1 4 3 5 8 2 2" xfId="40468" xr:uid="{6F66A009-64CE-41C3-AB61-517986C00A5F}"/>
    <cellStyle name="20% - Accent1 4 3 5 8 3" xfId="40469" xr:uid="{9E5BB1B2-1C4A-4408-9DF8-697E2B5FBCF1}"/>
    <cellStyle name="20% - Accent1 4 3 5 9" xfId="40470" xr:uid="{0457B840-0A22-41DF-8214-3FD2E30FAD17}"/>
    <cellStyle name="20% - Accent1 4 3 5 9 2" xfId="40471" xr:uid="{7B53EE9E-0825-400C-80A7-711DB0731DD2}"/>
    <cellStyle name="20% - Accent1 4 3 6" xfId="40472" xr:uid="{9FFF0BD2-26BE-4A6E-B8AC-5BFA0CBD5A5D}"/>
    <cellStyle name="20% - Accent1 4 3 6 10" xfId="40473" xr:uid="{CC628540-33DA-47FC-92D7-B6F5F8AA64C2}"/>
    <cellStyle name="20% - Accent1 4 3 6 10 2" xfId="40474" xr:uid="{6476F308-3D4F-4570-9BAA-5A0D70DFB018}"/>
    <cellStyle name="20% - Accent1 4 3 6 11" xfId="40475" xr:uid="{92AFA107-C187-4629-B45E-510AFC719F17}"/>
    <cellStyle name="20% - Accent1 4 3 6 2" xfId="40476" xr:uid="{3E1B173B-4F81-4358-AE66-DAD4B961F65A}"/>
    <cellStyle name="20% - Accent1 4 3 6 2 2" xfId="40477" xr:uid="{849BAC5E-4762-4EF6-BDAD-2D64FBB6AEF9}"/>
    <cellStyle name="20% - Accent1 4 3 6 2 2 2" xfId="40478" xr:uid="{2CCABEC6-0DD0-48C2-9DE8-1EA7EEC03AB4}"/>
    <cellStyle name="20% - Accent1 4 3 6 2 2 2 2" xfId="40479" xr:uid="{B88DBB18-7385-443D-A414-4BEA50C59432}"/>
    <cellStyle name="20% - Accent1 4 3 6 2 2 2 2 2" xfId="40480" xr:uid="{FE581B1F-305D-450E-AD12-B00573AD2C27}"/>
    <cellStyle name="20% - Accent1 4 3 6 2 2 2 3" xfId="40481" xr:uid="{3F7165E6-2C89-475B-9A8F-FB97DACA2E30}"/>
    <cellStyle name="20% - Accent1 4 3 6 2 2 3" xfId="40482" xr:uid="{BF6DC8D2-00EC-487B-AEB5-393350FC5E2A}"/>
    <cellStyle name="20% - Accent1 4 3 6 2 2 3 2" xfId="40483" xr:uid="{CB3BE520-AD86-4906-A0D6-46BE289FB6A1}"/>
    <cellStyle name="20% - Accent1 4 3 6 2 2 4" xfId="40484" xr:uid="{25F5200B-62A2-43C3-8F11-B6F5DB98BD19}"/>
    <cellStyle name="20% - Accent1 4 3 6 2 3" xfId="40485" xr:uid="{4481C545-6A4D-4091-8813-18B6F5ACBB21}"/>
    <cellStyle name="20% - Accent1 4 3 6 2 3 2" xfId="40486" xr:uid="{BE276CF2-87AF-424C-8A22-55698CB5D061}"/>
    <cellStyle name="20% - Accent1 4 3 6 2 3 2 2" xfId="40487" xr:uid="{26856E6E-2518-4A91-B2FD-5E52DF31F7D8}"/>
    <cellStyle name="20% - Accent1 4 3 6 2 3 2 2 2" xfId="40488" xr:uid="{5644BE1C-4E03-46DD-AF50-1BEA2EE61BBD}"/>
    <cellStyle name="20% - Accent1 4 3 6 2 3 2 3" xfId="40489" xr:uid="{3817BAA5-95EB-4DDC-B442-94DAA1E2CF0B}"/>
    <cellStyle name="20% - Accent1 4 3 6 2 3 3" xfId="40490" xr:uid="{E9EFDFA3-4C24-4F6D-9ACD-675D3792075E}"/>
    <cellStyle name="20% - Accent1 4 3 6 2 3 3 2" xfId="40491" xr:uid="{14C3BB15-78FA-41F7-8910-61A28482100F}"/>
    <cellStyle name="20% - Accent1 4 3 6 2 3 4" xfId="40492" xr:uid="{B96267A0-5856-4EFC-96BF-48D6CB858E50}"/>
    <cellStyle name="20% - Accent1 4 3 6 2 4" xfId="40493" xr:uid="{0D91EA50-C489-444D-844D-17C43EEC6325}"/>
    <cellStyle name="20% - Accent1 4 3 6 2 4 2" xfId="40494" xr:uid="{2C494ABC-DE79-4681-AC20-AD35DE6AFEC8}"/>
    <cellStyle name="20% - Accent1 4 3 6 2 4 2 2" xfId="40495" xr:uid="{05D0D97C-BA3A-4814-8B57-E8298A2AC67D}"/>
    <cellStyle name="20% - Accent1 4 3 6 2 4 2 2 2" xfId="40496" xr:uid="{82822C11-F179-431C-B2F8-F12CD858F8D2}"/>
    <cellStyle name="20% - Accent1 4 3 6 2 4 2 3" xfId="40497" xr:uid="{FCA69D3C-89D9-456A-A2B9-12883D5EE2D6}"/>
    <cellStyle name="20% - Accent1 4 3 6 2 4 3" xfId="40498" xr:uid="{8240C6ED-1587-46C7-80FA-DF30B88E53F2}"/>
    <cellStyle name="20% - Accent1 4 3 6 2 4 3 2" xfId="40499" xr:uid="{D209AA5E-8B14-43D0-90B9-069277C991C5}"/>
    <cellStyle name="20% - Accent1 4 3 6 2 4 4" xfId="40500" xr:uid="{107E704D-175B-44E4-B4D6-B90DE5CF0DB5}"/>
    <cellStyle name="20% - Accent1 4 3 6 2 5" xfId="40501" xr:uid="{093C121F-FD4D-4F77-8B1F-A8D16C891D0B}"/>
    <cellStyle name="20% - Accent1 4 3 6 2 5 2" xfId="40502" xr:uid="{5B3A5801-9FCB-444D-85D3-EDFD3E4F9755}"/>
    <cellStyle name="20% - Accent1 4 3 6 2 5 2 2" xfId="40503" xr:uid="{8528B619-875E-4E86-B048-26F980527BAF}"/>
    <cellStyle name="20% - Accent1 4 3 6 2 5 3" xfId="40504" xr:uid="{87748071-E86C-4AEF-9A42-D34633936CAB}"/>
    <cellStyle name="20% - Accent1 4 3 6 2 6" xfId="40505" xr:uid="{F8574E58-DC31-4C94-84EB-504A55512B97}"/>
    <cellStyle name="20% - Accent1 4 3 6 2 6 2" xfId="40506" xr:uid="{9D682002-7513-45D7-9F9F-886355072507}"/>
    <cellStyle name="20% - Accent1 4 3 6 2 6 2 2" xfId="40507" xr:uid="{2765EB91-80C3-4E66-8083-2A06A2A9B080}"/>
    <cellStyle name="20% - Accent1 4 3 6 2 6 3" xfId="40508" xr:uid="{D237D864-26A6-416E-94DD-89290F1B5A7A}"/>
    <cellStyle name="20% - Accent1 4 3 6 2 7" xfId="40509" xr:uid="{BB754441-25B2-44C4-BF76-362F513DBCEC}"/>
    <cellStyle name="20% - Accent1 4 3 6 2 7 2" xfId="40510" xr:uid="{8014A8FA-64E4-4CE0-A581-06FC4F9D398D}"/>
    <cellStyle name="20% - Accent1 4 3 6 2 8" xfId="40511" xr:uid="{0183C409-DFC8-494C-8415-3C7D8AE185E8}"/>
    <cellStyle name="20% - Accent1 4 3 6 2 8 2" xfId="40512" xr:uid="{F6139869-0555-4840-8D5A-E44F599091EC}"/>
    <cellStyle name="20% - Accent1 4 3 6 2 9" xfId="40513" xr:uid="{7F904B42-76CB-45B8-AC53-E45535F761D8}"/>
    <cellStyle name="20% - Accent1 4 3 6 3" xfId="40514" xr:uid="{B5A725B6-211E-49C7-B043-E8473E836E3C}"/>
    <cellStyle name="20% - Accent1 4 3 6 3 2" xfId="40515" xr:uid="{A8C37FEC-644D-4A05-8F4A-DE6F14D26019}"/>
    <cellStyle name="20% - Accent1 4 3 6 3 2 2" xfId="40516" xr:uid="{07CBE62D-CC9E-4120-9F36-2637FA89A41E}"/>
    <cellStyle name="20% - Accent1 4 3 6 3 2 2 2" xfId="40517" xr:uid="{A6DEA9B2-E8D7-4F8A-AA9F-5EB544556B96}"/>
    <cellStyle name="20% - Accent1 4 3 6 3 2 2 2 2" xfId="40518" xr:uid="{52804904-01B4-46C7-8962-5D0615370D2E}"/>
    <cellStyle name="20% - Accent1 4 3 6 3 2 2 3" xfId="40519" xr:uid="{86180D99-FBD1-4B38-958E-29DD7B9221C1}"/>
    <cellStyle name="20% - Accent1 4 3 6 3 2 3" xfId="40520" xr:uid="{F4C25CED-A6E0-4B7E-AD7F-D12BC460A1DE}"/>
    <cellStyle name="20% - Accent1 4 3 6 3 2 3 2" xfId="40521" xr:uid="{F606879B-53CB-41A0-8841-30CB55A7B955}"/>
    <cellStyle name="20% - Accent1 4 3 6 3 2 4" xfId="40522" xr:uid="{2C0D27A2-A570-4FAB-9E69-C0997C0C4F5B}"/>
    <cellStyle name="20% - Accent1 4 3 6 3 3" xfId="40523" xr:uid="{A7BBEB3E-CC81-445D-9EF1-E26892BF9881}"/>
    <cellStyle name="20% - Accent1 4 3 6 3 3 2" xfId="40524" xr:uid="{BF521894-94A4-465C-851E-EF6EFC851735}"/>
    <cellStyle name="20% - Accent1 4 3 6 3 3 2 2" xfId="40525" xr:uid="{26D2A845-EF76-4FE1-A4EE-F767D270F6C3}"/>
    <cellStyle name="20% - Accent1 4 3 6 3 3 2 2 2" xfId="40526" xr:uid="{24CAD004-9A9D-48E4-93E6-46648CFFD95B}"/>
    <cellStyle name="20% - Accent1 4 3 6 3 3 2 3" xfId="40527" xr:uid="{3939F559-B880-4378-BC95-6644274CA64E}"/>
    <cellStyle name="20% - Accent1 4 3 6 3 3 3" xfId="40528" xr:uid="{25D86E82-CFDF-44EF-A9BA-A26B0140CA9A}"/>
    <cellStyle name="20% - Accent1 4 3 6 3 3 3 2" xfId="40529" xr:uid="{D1B03EDE-B7B6-4FC0-8E34-625641E29171}"/>
    <cellStyle name="20% - Accent1 4 3 6 3 3 4" xfId="40530" xr:uid="{B8139A1A-6CC7-4839-85BA-FA7579F2887C}"/>
    <cellStyle name="20% - Accent1 4 3 6 3 4" xfId="40531" xr:uid="{7BB0BB33-8F64-4656-A25C-C64D5410B2A1}"/>
    <cellStyle name="20% - Accent1 4 3 6 3 4 2" xfId="40532" xr:uid="{D1398231-FB0E-41BB-A2B7-29128073F50A}"/>
    <cellStyle name="20% - Accent1 4 3 6 3 4 2 2" xfId="40533" xr:uid="{5656D172-D8D5-47EB-B8CD-A103127E353E}"/>
    <cellStyle name="20% - Accent1 4 3 6 3 4 2 2 2" xfId="40534" xr:uid="{591D7D67-ABBA-4391-BDF3-125D9066709C}"/>
    <cellStyle name="20% - Accent1 4 3 6 3 4 2 3" xfId="40535" xr:uid="{EDC304ED-A6ED-48B8-8120-8CB00F85A8C2}"/>
    <cellStyle name="20% - Accent1 4 3 6 3 4 3" xfId="40536" xr:uid="{FBB3D0DA-D85F-4466-9808-67AD4ACEF9BF}"/>
    <cellStyle name="20% - Accent1 4 3 6 3 4 3 2" xfId="40537" xr:uid="{386C578C-3EB4-4463-9702-A0DAFCB1817C}"/>
    <cellStyle name="20% - Accent1 4 3 6 3 4 4" xfId="40538" xr:uid="{62636ED3-C258-4649-9A8D-551F075C27E9}"/>
    <cellStyle name="20% - Accent1 4 3 6 3 5" xfId="40539" xr:uid="{1C3C01BC-6A56-40EF-9353-F1EC1B0B254A}"/>
    <cellStyle name="20% - Accent1 4 3 6 3 5 2" xfId="40540" xr:uid="{453BC492-6100-4DED-8C83-89DEB4304B18}"/>
    <cellStyle name="20% - Accent1 4 3 6 3 5 2 2" xfId="40541" xr:uid="{573DB216-0884-4623-9C86-921EF32A0B58}"/>
    <cellStyle name="20% - Accent1 4 3 6 3 5 3" xfId="40542" xr:uid="{2643CE3D-BB0D-43E2-BD1F-CAF1C970F689}"/>
    <cellStyle name="20% - Accent1 4 3 6 3 6" xfId="40543" xr:uid="{3FAFE5DC-AF1F-484E-8479-FCD7E3673108}"/>
    <cellStyle name="20% - Accent1 4 3 6 3 6 2" xfId="40544" xr:uid="{DD2CE161-57FA-4E70-96FE-F59E69AEF502}"/>
    <cellStyle name="20% - Accent1 4 3 6 3 6 2 2" xfId="40545" xr:uid="{C9E9C97C-C8F4-4AF6-AC2F-E215ACEA936E}"/>
    <cellStyle name="20% - Accent1 4 3 6 3 6 3" xfId="40546" xr:uid="{201219DF-B39E-469E-8DAA-6ED49FD384FC}"/>
    <cellStyle name="20% - Accent1 4 3 6 3 7" xfId="40547" xr:uid="{ACA72364-90D7-4138-8605-302A36AA0CFD}"/>
    <cellStyle name="20% - Accent1 4 3 6 3 7 2" xfId="40548" xr:uid="{BD7E22D4-EDCD-426A-9D2E-683BBB8CDDCB}"/>
    <cellStyle name="20% - Accent1 4 3 6 3 8" xfId="40549" xr:uid="{5C9A4E7F-3BD2-43B4-B8EC-9960ED8E5A0E}"/>
    <cellStyle name="20% - Accent1 4 3 6 3 8 2" xfId="40550" xr:uid="{2741C764-557F-436E-9038-F25EAB7E1B40}"/>
    <cellStyle name="20% - Accent1 4 3 6 3 9" xfId="40551" xr:uid="{B0914237-5A12-40E5-A44C-ADDA78EF8361}"/>
    <cellStyle name="20% - Accent1 4 3 6 4" xfId="40552" xr:uid="{E3329916-DC0E-48AE-A7AF-EC372DEED6DE}"/>
    <cellStyle name="20% - Accent1 4 3 6 4 2" xfId="40553" xr:uid="{4BBE5B51-2970-4A7D-A3B0-1FDE518CC5CD}"/>
    <cellStyle name="20% - Accent1 4 3 6 4 2 2" xfId="40554" xr:uid="{88710405-FBF7-43F7-A34B-08D985EE8630}"/>
    <cellStyle name="20% - Accent1 4 3 6 4 2 2 2" xfId="40555" xr:uid="{ECD6A61F-58AF-4777-ACB6-94B9BDAF89B9}"/>
    <cellStyle name="20% - Accent1 4 3 6 4 2 3" xfId="40556" xr:uid="{02CD8998-714D-4CFD-840D-1EF4AA6D3C08}"/>
    <cellStyle name="20% - Accent1 4 3 6 4 3" xfId="40557" xr:uid="{45F15CAD-CC2A-48E5-8254-81CBF8E0A49B}"/>
    <cellStyle name="20% - Accent1 4 3 6 4 3 2" xfId="40558" xr:uid="{6614DAE8-8B14-4618-9245-06E426C2E4C0}"/>
    <cellStyle name="20% - Accent1 4 3 6 4 4" xfId="40559" xr:uid="{880A3A5E-9267-4FC1-B4BD-06F9EF234606}"/>
    <cellStyle name="20% - Accent1 4 3 6 5" xfId="40560" xr:uid="{D31AAA5F-BFC4-4D14-80EC-A7239A251165}"/>
    <cellStyle name="20% - Accent1 4 3 6 5 2" xfId="40561" xr:uid="{4E661BD0-A084-4E81-8621-B2979C2CD76D}"/>
    <cellStyle name="20% - Accent1 4 3 6 5 2 2" xfId="40562" xr:uid="{2C487A25-F46E-44B7-BA00-2F53FA63F576}"/>
    <cellStyle name="20% - Accent1 4 3 6 5 2 2 2" xfId="40563" xr:uid="{93791AF8-8756-4FC6-B321-239ADA50C6A6}"/>
    <cellStyle name="20% - Accent1 4 3 6 5 2 3" xfId="40564" xr:uid="{546CB898-DEB0-4085-BE61-64B333F4CB9D}"/>
    <cellStyle name="20% - Accent1 4 3 6 5 3" xfId="40565" xr:uid="{C9418750-008F-4D9F-A2CE-F62B72FFF9AE}"/>
    <cellStyle name="20% - Accent1 4 3 6 5 3 2" xfId="40566" xr:uid="{0A50D74F-A572-4F3C-B5E2-882E0F16B251}"/>
    <cellStyle name="20% - Accent1 4 3 6 5 4" xfId="40567" xr:uid="{2D38E88A-D890-44B0-B0D8-A8B87D1FB7C1}"/>
    <cellStyle name="20% - Accent1 4 3 6 6" xfId="40568" xr:uid="{4F5C6A1A-0C9F-4199-976B-54C589A66BBE}"/>
    <cellStyle name="20% - Accent1 4 3 6 6 2" xfId="40569" xr:uid="{9639D4C0-541F-4F6A-BD1F-4E500C981D0E}"/>
    <cellStyle name="20% - Accent1 4 3 6 6 2 2" xfId="40570" xr:uid="{924A8351-D2CB-40CE-9346-A6434BED86AE}"/>
    <cellStyle name="20% - Accent1 4 3 6 6 2 2 2" xfId="40571" xr:uid="{8C23FFA2-5E24-42BA-85A3-77BCE558B391}"/>
    <cellStyle name="20% - Accent1 4 3 6 6 2 3" xfId="40572" xr:uid="{8DDF45BB-7D8C-47B5-86DA-142375F944A4}"/>
    <cellStyle name="20% - Accent1 4 3 6 6 3" xfId="40573" xr:uid="{8D8C0BC8-3E03-41B6-A723-8391688DED8A}"/>
    <cellStyle name="20% - Accent1 4 3 6 6 3 2" xfId="40574" xr:uid="{23363E1B-1D0F-4425-8AB4-DB6ED49D515F}"/>
    <cellStyle name="20% - Accent1 4 3 6 6 4" xfId="40575" xr:uid="{8E673B69-FE4E-4C2A-B425-048BD4BDE834}"/>
    <cellStyle name="20% - Accent1 4 3 6 7" xfId="40576" xr:uid="{6B660800-3D74-4B44-ACCA-97EB887C071D}"/>
    <cellStyle name="20% - Accent1 4 3 6 7 2" xfId="40577" xr:uid="{7CFECD61-5DC2-4497-AD45-8FF455A0C114}"/>
    <cellStyle name="20% - Accent1 4 3 6 7 2 2" xfId="40578" xr:uid="{9E914265-2C15-467A-A1D4-A5C9FCE825C7}"/>
    <cellStyle name="20% - Accent1 4 3 6 7 3" xfId="40579" xr:uid="{867D063A-C6DC-45D6-8E99-7E2CC9576378}"/>
    <cellStyle name="20% - Accent1 4 3 6 8" xfId="40580" xr:uid="{E67A7895-0BA6-4B27-94E9-AA94EE2B324D}"/>
    <cellStyle name="20% - Accent1 4 3 6 8 2" xfId="40581" xr:uid="{59006E67-C0C0-43E6-BBA9-564A572D47B9}"/>
    <cellStyle name="20% - Accent1 4 3 6 8 2 2" xfId="40582" xr:uid="{FB6C88BF-5CDF-44C1-AF29-39493AA5455E}"/>
    <cellStyle name="20% - Accent1 4 3 6 8 3" xfId="40583" xr:uid="{E2B94D9A-D9D7-4E45-B457-D6A9C907A8A8}"/>
    <cellStyle name="20% - Accent1 4 3 6 9" xfId="40584" xr:uid="{BBAA28EC-EC53-465F-819B-4212CCB2B527}"/>
    <cellStyle name="20% - Accent1 4 3 6 9 2" xfId="40585" xr:uid="{0C888450-FF31-45E4-B2F9-84F2701ABF3A}"/>
    <cellStyle name="20% - Accent1 4 3 7" xfId="40586" xr:uid="{F1DCD23C-DC91-46F6-8ACD-C2A190A5FB4E}"/>
    <cellStyle name="20% - Accent1 4 3 7 2" xfId="40587" xr:uid="{98B9A6B7-848E-4A39-A8A1-4AB09D833EF1}"/>
    <cellStyle name="20% - Accent1 4 3 7 2 2" xfId="40588" xr:uid="{E770B9B3-F063-4D81-ACBF-79E121B6F912}"/>
    <cellStyle name="20% - Accent1 4 3 7 2 2 2" xfId="40589" xr:uid="{9948224A-A931-4B91-A641-257226983B7C}"/>
    <cellStyle name="20% - Accent1 4 3 7 2 2 2 2" xfId="40590" xr:uid="{90E53715-D936-4555-A98B-9DB61A2023E3}"/>
    <cellStyle name="20% - Accent1 4 3 7 2 2 3" xfId="40591" xr:uid="{10DF63FD-84A6-4318-B05B-A609A3EC0F0E}"/>
    <cellStyle name="20% - Accent1 4 3 7 2 3" xfId="40592" xr:uid="{A42B259F-9514-4A00-8EB6-721FCCEE7EB9}"/>
    <cellStyle name="20% - Accent1 4 3 7 2 3 2" xfId="40593" xr:uid="{C01F5EEC-013D-493D-A54F-7289588BFC3C}"/>
    <cellStyle name="20% - Accent1 4 3 7 2 4" xfId="40594" xr:uid="{79B12FEC-4F94-4966-924B-F8E98B263AE8}"/>
    <cellStyle name="20% - Accent1 4 3 7 3" xfId="40595" xr:uid="{8DD8B39C-E092-4961-9B14-2A582C03A0FF}"/>
    <cellStyle name="20% - Accent1 4 3 7 3 2" xfId="40596" xr:uid="{6F64234F-993A-4CF7-897E-642E3953F6AC}"/>
    <cellStyle name="20% - Accent1 4 3 7 3 2 2" xfId="40597" xr:uid="{92299052-0869-4F3F-8ADB-70D3BCC10C7B}"/>
    <cellStyle name="20% - Accent1 4 3 7 3 2 2 2" xfId="40598" xr:uid="{46A5CB98-0274-48E0-8F87-E248DA4E1D9C}"/>
    <cellStyle name="20% - Accent1 4 3 7 3 2 3" xfId="40599" xr:uid="{EA222885-92C9-42BD-A00A-FF662A46FFA9}"/>
    <cellStyle name="20% - Accent1 4 3 7 3 3" xfId="40600" xr:uid="{F07AE6D0-C2B5-41E1-BD2A-C5C01CCDD69D}"/>
    <cellStyle name="20% - Accent1 4 3 7 3 3 2" xfId="40601" xr:uid="{6848B389-BC77-4E7B-BB44-DC785BF9184F}"/>
    <cellStyle name="20% - Accent1 4 3 7 3 4" xfId="40602" xr:uid="{D54A6CD9-0052-44C0-9814-A443BA089F49}"/>
    <cellStyle name="20% - Accent1 4 3 7 4" xfId="40603" xr:uid="{87E64BAD-64CD-4827-A088-1DADA2DA2F61}"/>
    <cellStyle name="20% - Accent1 4 3 7 4 2" xfId="40604" xr:uid="{4553937F-D234-4E51-A293-43A9AE8CA79B}"/>
    <cellStyle name="20% - Accent1 4 3 7 4 2 2" xfId="40605" xr:uid="{BE70DD83-722A-426D-8149-EB6458C6DD86}"/>
    <cellStyle name="20% - Accent1 4 3 7 4 2 2 2" xfId="40606" xr:uid="{F6B3BEE5-7AEB-4B66-82A5-815EAA0808E2}"/>
    <cellStyle name="20% - Accent1 4 3 7 4 2 3" xfId="40607" xr:uid="{0410D7B3-7E86-4E37-862C-0174ABEA02CB}"/>
    <cellStyle name="20% - Accent1 4 3 7 4 3" xfId="40608" xr:uid="{C4E5DA75-3F57-4B88-AFFB-182D4D7CA425}"/>
    <cellStyle name="20% - Accent1 4 3 7 4 3 2" xfId="40609" xr:uid="{8A2B465B-2E1C-4639-A5AC-7F753D490469}"/>
    <cellStyle name="20% - Accent1 4 3 7 4 4" xfId="40610" xr:uid="{FB817715-9A0F-4BE7-9058-81F11DE1E0F9}"/>
    <cellStyle name="20% - Accent1 4 3 7 5" xfId="40611" xr:uid="{AB0173B2-844C-4CBD-8992-9D284C18A6D0}"/>
    <cellStyle name="20% - Accent1 4 3 7 5 2" xfId="40612" xr:uid="{EFEB9379-24AB-4EA6-8ABB-520EE46EFA26}"/>
    <cellStyle name="20% - Accent1 4 3 7 5 2 2" xfId="40613" xr:uid="{4CEFD704-8E52-4DEB-8B73-B27FC4642F62}"/>
    <cellStyle name="20% - Accent1 4 3 7 5 3" xfId="40614" xr:uid="{575CD6F5-ABE9-4228-880F-7A04CCFDF84C}"/>
    <cellStyle name="20% - Accent1 4 3 7 6" xfId="40615" xr:uid="{51F7F626-DAC9-4AB4-ACB6-36CA80580C48}"/>
    <cellStyle name="20% - Accent1 4 3 7 6 2" xfId="40616" xr:uid="{5A81DFE6-5F1C-47C7-A4AB-B338E16943E7}"/>
    <cellStyle name="20% - Accent1 4 3 7 6 2 2" xfId="40617" xr:uid="{B993726F-A249-432A-B798-56A6F178F1CD}"/>
    <cellStyle name="20% - Accent1 4 3 7 6 3" xfId="40618" xr:uid="{65D36E0D-A9DA-42D1-9E2C-A7092837473C}"/>
    <cellStyle name="20% - Accent1 4 3 7 7" xfId="40619" xr:uid="{440800CF-4125-4256-9462-C6410571BEFD}"/>
    <cellStyle name="20% - Accent1 4 3 7 7 2" xfId="40620" xr:uid="{84C4B866-C24F-4C80-9A11-78DA8DEB2488}"/>
    <cellStyle name="20% - Accent1 4 3 7 8" xfId="40621" xr:uid="{DC356F8D-634E-45D6-8953-5EBE5340F7F3}"/>
    <cellStyle name="20% - Accent1 4 3 7 8 2" xfId="40622" xr:uid="{7A1937E4-FC01-450D-B0E5-94ACADF4837F}"/>
    <cellStyle name="20% - Accent1 4 3 7 9" xfId="40623" xr:uid="{94598B22-E592-4A06-888A-E0F90B851703}"/>
    <cellStyle name="20% - Accent1 4 3 8" xfId="40624" xr:uid="{A0274F4F-6522-4340-8F46-515BFCAF1D2C}"/>
    <cellStyle name="20% - Accent1 4 3 8 2" xfId="40625" xr:uid="{5FFF672A-BF86-45D4-902E-0FCF69EB7560}"/>
    <cellStyle name="20% - Accent1 4 3 8 2 2" xfId="40626" xr:uid="{A971CA4C-E0F2-4678-A7AB-F8A16BBB1479}"/>
    <cellStyle name="20% - Accent1 4 3 8 2 2 2" xfId="40627" xr:uid="{B0CD6E06-4A44-4ED5-908E-27F2B87469EE}"/>
    <cellStyle name="20% - Accent1 4 3 8 2 2 2 2" xfId="40628" xr:uid="{8C3AE671-EF16-4A8E-A16B-41721BFFDCCB}"/>
    <cellStyle name="20% - Accent1 4 3 8 2 2 3" xfId="40629" xr:uid="{1D81B47C-3084-4C2C-A2F4-C90649CA8B31}"/>
    <cellStyle name="20% - Accent1 4 3 8 2 3" xfId="40630" xr:uid="{1E5A74E4-CD18-4CA1-A0C4-B87158423281}"/>
    <cellStyle name="20% - Accent1 4 3 8 2 3 2" xfId="40631" xr:uid="{E4B353F0-A74A-4BAE-9111-ABCA6195F110}"/>
    <cellStyle name="20% - Accent1 4 3 8 2 4" xfId="40632" xr:uid="{9C152BB6-817A-4C14-B57C-CB8DD91E195E}"/>
    <cellStyle name="20% - Accent1 4 3 8 3" xfId="40633" xr:uid="{C65D4DDE-CFD4-4AFE-8F0E-1994317EA8F7}"/>
    <cellStyle name="20% - Accent1 4 3 8 3 2" xfId="40634" xr:uid="{FCD8CBCF-F247-41AB-999C-87A0304EC1AD}"/>
    <cellStyle name="20% - Accent1 4 3 8 3 2 2" xfId="40635" xr:uid="{6D729172-3B00-4F77-A18B-304103DEBD07}"/>
    <cellStyle name="20% - Accent1 4 3 8 3 2 2 2" xfId="40636" xr:uid="{CA64AE1D-3E80-413F-A3E8-2EFC6F97BB3A}"/>
    <cellStyle name="20% - Accent1 4 3 8 3 2 3" xfId="40637" xr:uid="{B4E53E9B-5E29-4FB3-ACE1-682B641B7178}"/>
    <cellStyle name="20% - Accent1 4 3 8 3 3" xfId="40638" xr:uid="{DBEB58C8-A1DE-4AFA-BF47-64198EFFAC5B}"/>
    <cellStyle name="20% - Accent1 4 3 8 3 3 2" xfId="40639" xr:uid="{CCA1A77C-3C50-4708-90A8-3F8E2C0B1094}"/>
    <cellStyle name="20% - Accent1 4 3 8 3 4" xfId="40640" xr:uid="{F6A1FB1E-C688-401B-8FFE-0724154F9CE3}"/>
    <cellStyle name="20% - Accent1 4 3 8 4" xfId="40641" xr:uid="{5E678E87-1092-4747-8B69-9BFE35454D01}"/>
    <cellStyle name="20% - Accent1 4 3 8 4 2" xfId="40642" xr:uid="{E69D8C04-96A4-4CFF-A0D4-0AAB04634CD3}"/>
    <cellStyle name="20% - Accent1 4 3 8 4 2 2" xfId="40643" xr:uid="{AE22E8F1-5A02-4C27-89EB-ADBBC3C58B69}"/>
    <cellStyle name="20% - Accent1 4 3 8 4 2 2 2" xfId="40644" xr:uid="{A9913274-6BE2-4896-B0B7-828FC6047297}"/>
    <cellStyle name="20% - Accent1 4 3 8 4 2 3" xfId="40645" xr:uid="{A12FF3A7-397C-4EA7-B7D2-396E3196C371}"/>
    <cellStyle name="20% - Accent1 4 3 8 4 3" xfId="40646" xr:uid="{C7368184-59E1-4551-AE56-E30E2A389DF0}"/>
    <cellStyle name="20% - Accent1 4 3 8 4 3 2" xfId="40647" xr:uid="{A175D0E8-430F-40A3-AF94-09F294BB7A16}"/>
    <cellStyle name="20% - Accent1 4 3 8 4 4" xfId="40648" xr:uid="{BE353C6D-A45D-448F-A1E2-0742432C9B68}"/>
    <cellStyle name="20% - Accent1 4 3 8 5" xfId="40649" xr:uid="{E5539A65-1FCA-4171-B08C-1B57272E0B2A}"/>
    <cellStyle name="20% - Accent1 4 3 8 5 2" xfId="40650" xr:uid="{944C111F-2094-4183-BFB0-18C8CF23649B}"/>
    <cellStyle name="20% - Accent1 4 3 8 5 2 2" xfId="40651" xr:uid="{14E28AC5-7567-4495-90F3-39F4636B7536}"/>
    <cellStyle name="20% - Accent1 4 3 8 5 3" xfId="40652" xr:uid="{E89F22C6-BAB7-4F0D-A146-58D3B9C2EF5B}"/>
    <cellStyle name="20% - Accent1 4 3 8 6" xfId="40653" xr:uid="{EB46AD65-F43B-4EF2-BCBE-31874DB9DCD7}"/>
    <cellStyle name="20% - Accent1 4 3 8 6 2" xfId="40654" xr:uid="{714E651B-F8A7-4473-A6D8-515FE07572BE}"/>
    <cellStyle name="20% - Accent1 4 3 8 6 2 2" xfId="40655" xr:uid="{665D55DB-D42C-43ED-84DD-B184B1DC9E94}"/>
    <cellStyle name="20% - Accent1 4 3 8 6 3" xfId="40656" xr:uid="{615C148D-FF1D-471B-893B-9281DC609FFA}"/>
    <cellStyle name="20% - Accent1 4 3 8 7" xfId="40657" xr:uid="{AA13D5A5-4B2F-426B-A4C0-01B078650FB0}"/>
    <cellStyle name="20% - Accent1 4 3 8 7 2" xfId="40658" xr:uid="{6858A52D-F57D-459E-B26C-AAD938CE6DD7}"/>
    <cellStyle name="20% - Accent1 4 3 8 8" xfId="40659" xr:uid="{C01B09CA-E10B-4E37-AEC1-774F90D97742}"/>
    <cellStyle name="20% - Accent1 4 3 8 8 2" xfId="40660" xr:uid="{044FAD62-BA74-491F-8841-FBD103F9BF1D}"/>
    <cellStyle name="20% - Accent1 4 3 8 9" xfId="40661" xr:uid="{4CDFF0BB-A8A7-4F66-9D2D-E4889D922BA2}"/>
    <cellStyle name="20% - Accent1 4 3 9" xfId="40662" xr:uid="{647AC296-2A8E-488C-AA21-28AE0A3E4856}"/>
    <cellStyle name="20% - Accent1 4 3 9 2" xfId="40663" xr:uid="{DDBC3BE1-7915-438C-8355-ABA4869A9D7A}"/>
    <cellStyle name="20% - Accent1 4 3 9 2 2" xfId="40664" xr:uid="{DF6D1192-87F2-428A-9F3D-DD538DC5773C}"/>
    <cellStyle name="20% - Accent1 4 3 9 2 2 2" xfId="40665" xr:uid="{B5BEE142-65AE-45E4-90D9-35ACAE260C6D}"/>
    <cellStyle name="20% - Accent1 4 3 9 2 3" xfId="40666" xr:uid="{F96F8410-4944-452F-BDE1-29229FB5F045}"/>
    <cellStyle name="20% - Accent1 4 3 9 3" xfId="40667" xr:uid="{5DCBCFD4-DAB2-4350-AFD6-7A43E1285F5A}"/>
    <cellStyle name="20% - Accent1 4 3 9 3 2" xfId="40668" xr:uid="{F12C0F35-1615-45D3-8480-767D2220406D}"/>
    <cellStyle name="20% - Accent1 4 3 9 4" xfId="40669" xr:uid="{924EBE67-E038-4EB3-9881-4456E4B776AF}"/>
    <cellStyle name="20% - Accent1 4 4" xfId="40670" xr:uid="{CA06A9E7-482A-426F-8E3B-134AEB378952}"/>
    <cellStyle name="20% - Accent1 4 4 10" xfId="40671" xr:uid="{7C2358F9-F6DE-4F97-A82C-5A7EDDF93E74}"/>
    <cellStyle name="20% - Accent1 4 4 10 2" xfId="40672" xr:uid="{A9C599D5-7D9D-42CA-BE13-114DDCA6582C}"/>
    <cellStyle name="20% - Accent1 4 4 10 2 2" xfId="40673" xr:uid="{AB770512-8D0E-4F20-85C0-9F9F9742477E}"/>
    <cellStyle name="20% - Accent1 4 4 10 2 2 2" xfId="40674" xr:uid="{C5A5B209-7CC1-4BC1-838A-40847FC27BE6}"/>
    <cellStyle name="20% - Accent1 4 4 10 2 3" xfId="40675" xr:uid="{35D7E8B1-83AF-4428-A661-066C10DBBBEC}"/>
    <cellStyle name="20% - Accent1 4 4 10 3" xfId="40676" xr:uid="{612D4BCD-44DC-4918-AC1E-231CDE21DCD1}"/>
    <cellStyle name="20% - Accent1 4 4 10 3 2" xfId="40677" xr:uid="{67073F72-DD7F-43CF-9787-F966F750819F}"/>
    <cellStyle name="20% - Accent1 4 4 10 4" xfId="40678" xr:uid="{B9E516E1-22E0-48D3-A3CD-4773ED5EA4E6}"/>
    <cellStyle name="20% - Accent1 4 4 11" xfId="40679" xr:uid="{0CF1FD92-A292-40F4-ADCC-28BE70DCC721}"/>
    <cellStyle name="20% - Accent1 4 4 11 2" xfId="40680" xr:uid="{560BC234-397B-4C15-9874-8908CBCCF79D}"/>
    <cellStyle name="20% - Accent1 4 4 11 2 2" xfId="40681" xr:uid="{D0F8DFEB-915B-462F-B8D2-19DE77E249F9}"/>
    <cellStyle name="20% - Accent1 4 4 11 2 2 2" xfId="40682" xr:uid="{C997251C-2337-4598-814B-83C33AB229EF}"/>
    <cellStyle name="20% - Accent1 4 4 11 2 3" xfId="40683" xr:uid="{ADCB6BF8-3F8B-44A1-A667-96FB756818F8}"/>
    <cellStyle name="20% - Accent1 4 4 11 3" xfId="40684" xr:uid="{AE3F3691-FD69-44B4-A2DE-FE3C540AC698}"/>
    <cellStyle name="20% - Accent1 4 4 11 3 2" xfId="40685" xr:uid="{0210585E-6065-4AB2-9829-A2A585B494F4}"/>
    <cellStyle name="20% - Accent1 4 4 11 4" xfId="40686" xr:uid="{F937416D-59DE-444B-91E4-572F75B5A076}"/>
    <cellStyle name="20% - Accent1 4 4 12" xfId="40687" xr:uid="{4C279499-DC70-4ACE-AAE8-E611776563D0}"/>
    <cellStyle name="20% - Accent1 4 4 12 2" xfId="40688" xr:uid="{8EE9D553-AF26-404B-BDAC-C25AD39A2820}"/>
    <cellStyle name="20% - Accent1 4 4 12 2 2" xfId="40689" xr:uid="{5F263760-A0CF-4654-B5FD-8A78BB22AB15}"/>
    <cellStyle name="20% - Accent1 4 4 12 3" xfId="40690" xr:uid="{A6229603-9E48-4718-BAAC-CBF199C02C69}"/>
    <cellStyle name="20% - Accent1 4 4 13" xfId="40691" xr:uid="{59DC433A-49B4-484B-9DB9-B9F50923A462}"/>
    <cellStyle name="20% - Accent1 4 4 13 2" xfId="40692" xr:uid="{2E297284-AF58-4658-979F-9A45904029D4}"/>
    <cellStyle name="20% - Accent1 4 4 13 2 2" xfId="40693" xr:uid="{07C9EF8B-FA1D-4CEB-B27B-B3E9ACD4EACC}"/>
    <cellStyle name="20% - Accent1 4 4 13 3" xfId="40694" xr:uid="{3C6BF197-70A0-43FD-9A64-D9368E087010}"/>
    <cellStyle name="20% - Accent1 4 4 14" xfId="40695" xr:uid="{FB485B03-CEFC-4CE8-B244-13D1C1C157F2}"/>
    <cellStyle name="20% - Accent1 4 4 14 2" xfId="40696" xr:uid="{AD0D3BE1-1D5C-4164-ADA4-AF1DA965991E}"/>
    <cellStyle name="20% - Accent1 4 4 15" xfId="40697" xr:uid="{2C65AE42-23B1-4005-9474-28224AA755C1}"/>
    <cellStyle name="20% - Accent1 4 4 15 2" xfId="40698" xr:uid="{522F2937-6609-4E2D-985C-42D505608718}"/>
    <cellStyle name="20% - Accent1 4 4 16" xfId="40699" xr:uid="{21281FE8-758E-421C-B824-43DF5900C45B}"/>
    <cellStyle name="20% - Accent1 4 4 2" xfId="40700" xr:uid="{9F6E38C1-F9D1-484E-A5CA-2FD44DE587ED}"/>
    <cellStyle name="20% - Accent1 4 4 2 10" xfId="40701" xr:uid="{0E453DF2-9762-4AE0-9C94-316D49C56997}"/>
    <cellStyle name="20% - Accent1 4 4 2 10 2" xfId="40702" xr:uid="{E5CE4834-85F1-4942-8BA8-1C5A1FEB1F8C}"/>
    <cellStyle name="20% - Accent1 4 4 2 10 2 2" xfId="40703" xr:uid="{F2F407C7-FD01-4AD9-950F-ECC6CEFBFDF2}"/>
    <cellStyle name="20% - Accent1 4 4 2 10 2 2 2" xfId="40704" xr:uid="{9404BDA2-2CB0-4590-A7FC-190337201E1D}"/>
    <cellStyle name="20% - Accent1 4 4 2 10 2 3" xfId="40705" xr:uid="{E94BAC34-9B7A-4814-B648-B92312209C09}"/>
    <cellStyle name="20% - Accent1 4 4 2 10 3" xfId="40706" xr:uid="{B923461B-6B6B-408B-8023-432587D79E02}"/>
    <cellStyle name="20% - Accent1 4 4 2 10 3 2" xfId="40707" xr:uid="{718B36F3-12D3-4B87-A725-CF687E278E29}"/>
    <cellStyle name="20% - Accent1 4 4 2 10 4" xfId="40708" xr:uid="{EB341C5C-59C0-44DD-8B3D-95993E5C61BA}"/>
    <cellStyle name="20% - Accent1 4 4 2 11" xfId="40709" xr:uid="{1EC8D8D5-FE53-4058-BFD5-9200FD0EB067}"/>
    <cellStyle name="20% - Accent1 4 4 2 11 2" xfId="40710" xr:uid="{712C7718-347F-485B-915B-EBD9B43C071D}"/>
    <cellStyle name="20% - Accent1 4 4 2 11 2 2" xfId="40711" xr:uid="{E997C694-556E-44DD-BD48-413FF20FC589}"/>
    <cellStyle name="20% - Accent1 4 4 2 11 3" xfId="40712" xr:uid="{299CAFE8-A4B6-46DF-861C-4AB4CEF672DE}"/>
    <cellStyle name="20% - Accent1 4 4 2 12" xfId="40713" xr:uid="{92E5C9FA-27FC-4EA5-83AE-CE1D34813E3A}"/>
    <cellStyle name="20% - Accent1 4 4 2 12 2" xfId="40714" xr:uid="{DEF83507-4CD6-4229-8922-C9D2E0A3463B}"/>
    <cellStyle name="20% - Accent1 4 4 2 12 2 2" xfId="40715" xr:uid="{1E89052E-7357-42F6-9462-18983A283766}"/>
    <cellStyle name="20% - Accent1 4 4 2 12 3" xfId="40716" xr:uid="{AD3916F8-C457-40EF-9968-86B7B45E36A0}"/>
    <cellStyle name="20% - Accent1 4 4 2 13" xfId="40717" xr:uid="{A7C96C17-3508-4FAD-A979-122994F81184}"/>
    <cellStyle name="20% - Accent1 4 4 2 13 2" xfId="40718" xr:uid="{5AB83724-0FDA-431C-8DD1-A2CDB8159DE6}"/>
    <cellStyle name="20% - Accent1 4 4 2 14" xfId="40719" xr:uid="{C168CD88-DF6C-4113-B662-D947B3C57421}"/>
    <cellStyle name="20% - Accent1 4 4 2 14 2" xfId="40720" xr:uid="{AA63DB8C-2FB5-4D36-AECB-CC35938A661B}"/>
    <cellStyle name="20% - Accent1 4 4 2 15" xfId="40721" xr:uid="{ACDCB512-0B41-4D04-98DD-0B5692F83D44}"/>
    <cellStyle name="20% - Accent1 4 4 2 2" xfId="40722" xr:uid="{8F6FBFD7-FA10-4087-9730-3AD096B4A9A6}"/>
    <cellStyle name="20% - Accent1 4 4 2 2 10" xfId="40723" xr:uid="{7900BBFB-01D4-412E-8E7D-D072656A363A}"/>
    <cellStyle name="20% - Accent1 4 4 2 2 10 2" xfId="40724" xr:uid="{7E0C6AA8-FD5D-4CF6-99C5-7452407941F3}"/>
    <cellStyle name="20% - Accent1 4 4 2 2 10 2 2" xfId="40725" xr:uid="{7104F68A-1D6F-4E9C-8ACB-A9E503D51278}"/>
    <cellStyle name="20% - Accent1 4 4 2 2 10 3" xfId="40726" xr:uid="{D3497BCC-5F2A-45F3-8D7A-E78FE3990479}"/>
    <cellStyle name="20% - Accent1 4 4 2 2 11" xfId="40727" xr:uid="{A801C7D1-6A8C-48E6-BF39-1B47BB0C47E7}"/>
    <cellStyle name="20% - Accent1 4 4 2 2 11 2" xfId="40728" xr:uid="{B9C9D27C-25E9-4CDB-B261-7D315322DCD1}"/>
    <cellStyle name="20% - Accent1 4 4 2 2 11 2 2" xfId="40729" xr:uid="{89DACA9E-B024-46FC-B945-A51ECFB2316A}"/>
    <cellStyle name="20% - Accent1 4 4 2 2 11 3" xfId="40730" xr:uid="{39787ECB-0409-42C5-A7FF-68A002BDFF66}"/>
    <cellStyle name="20% - Accent1 4 4 2 2 12" xfId="40731" xr:uid="{BE61AC8E-9240-45B3-A71B-221E8A622AAC}"/>
    <cellStyle name="20% - Accent1 4 4 2 2 12 2" xfId="40732" xr:uid="{51B02858-010A-476C-8DB4-B0700B4260D8}"/>
    <cellStyle name="20% - Accent1 4 4 2 2 13" xfId="40733" xr:uid="{28A15FDC-7488-4695-B6CA-549A5BB4121A}"/>
    <cellStyle name="20% - Accent1 4 4 2 2 13 2" xfId="40734" xr:uid="{4FC9C5CB-FE9E-4166-B2F8-8DD36DDA8860}"/>
    <cellStyle name="20% - Accent1 4 4 2 2 14" xfId="40735" xr:uid="{C6247096-4F00-49E7-B797-49F69B6B193B}"/>
    <cellStyle name="20% - Accent1 4 4 2 2 2" xfId="40736" xr:uid="{2C716D57-EB9A-410C-B168-0C05954A42BB}"/>
    <cellStyle name="20% - Accent1 4 4 2 2 2 10" xfId="40737" xr:uid="{18F772EF-7329-47AB-BF91-190D47A9251F}"/>
    <cellStyle name="20% - Accent1 4 4 2 2 2 10 2" xfId="40738" xr:uid="{22C8AFE6-BFD6-432B-AE0E-D7A88C2CCEB3}"/>
    <cellStyle name="20% - Accent1 4 4 2 2 2 11" xfId="40739" xr:uid="{BDF2D354-E07E-4014-BF0B-3B44811736C0}"/>
    <cellStyle name="20% - Accent1 4 4 2 2 2 2" xfId="40740" xr:uid="{A8116548-9CC5-4560-9AB7-3D6D581BAEB5}"/>
    <cellStyle name="20% - Accent1 4 4 2 2 2 2 2" xfId="40741" xr:uid="{B364AEAB-2B34-43E1-9087-C2AF93D093C4}"/>
    <cellStyle name="20% - Accent1 4 4 2 2 2 2 2 2" xfId="40742" xr:uid="{A07D42B9-CFAC-42B0-9E8B-79AA9E09197B}"/>
    <cellStyle name="20% - Accent1 4 4 2 2 2 2 2 2 2" xfId="40743" xr:uid="{3BB6A2CE-8A9E-4308-8C59-F07F738E0D82}"/>
    <cellStyle name="20% - Accent1 4 4 2 2 2 2 2 2 2 2" xfId="40744" xr:uid="{61E0DA24-11CF-4864-9622-1D79A6EF95AA}"/>
    <cellStyle name="20% - Accent1 4 4 2 2 2 2 2 2 3" xfId="40745" xr:uid="{29B5DC96-F112-4B1E-880A-37B18399F2AB}"/>
    <cellStyle name="20% - Accent1 4 4 2 2 2 2 2 3" xfId="40746" xr:uid="{7E5923B0-DF34-4E58-A078-CA6E0DD6FC01}"/>
    <cellStyle name="20% - Accent1 4 4 2 2 2 2 2 3 2" xfId="40747" xr:uid="{E5E41DE8-934C-404C-A084-1EC5941A84BE}"/>
    <cellStyle name="20% - Accent1 4 4 2 2 2 2 2 4" xfId="40748" xr:uid="{C4DB9E1A-BAAC-43A2-A702-B26833D6D105}"/>
    <cellStyle name="20% - Accent1 4 4 2 2 2 2 3" xfId="40749" xr:uid="{76AD3793-FE96-4EA8-95C1-F724C4A181E5}"/>
    <cellStyle name="20% - Accent1 4 4 2 2 2 2 3 2" xfId="40750" xr:uid="{2477A7C3-429D-4BBD-9756-FB7F0142966E}"/>
    <cellStyle name="20% - Accent1 4 4 2 2 2 2 3 2 2" xfId="40751" xr:uid="{0ABD8396-559A-4238-91CA-2EA29FC27344}"/>
    <cellStyle name="20% - Accent1 4 4 2 2 2 2 3 2 2 2" xfId="40752" xr:uid="{4776A0EE-8EC9-4981-8092-B93AB6BACB94}"/>
    <cellStyle name="20% - Accent1 4 4 2 2 2 2 3 2 3" xfId="40753" xr:uid="{39BFA56E-BDBB-42B8-AB26-1C25DBC88EFA}"/>
    <cellStyle name="20% - Accent1 4 4 2 2 2 2 3 3" xfId="40754" xr:uid="{BF62988E-EFA3-4FCF-94AC-85B47DBDB88F}"/>
    <cellStyle name="20% - Accent1 4 4 2 2 2 2 3 3 2" xfId="40755" xr:uid="{34A7CB31-C398-4C69-AAC2-3425863B3921}"/>
    <cellStyle name="20% - Accent1 4 4 2 2 2 2 3 4" xfId="40756" xr:uid="{0BE3CECE-3F6C-4307-A83D-293A7C0AF064}"/>
    <cellStyle name="20% - Accent1 4 4 2 2 2 2 4" xfId="40757" xr:uid="{769DBC62-BCA6-49DF-AB64-CA8861FD5B13}"/>
    <cellStyle name="20% - Accent1 4 4 2 2 2 2 4 2" xfId="40758" xr:uid="{36B1329E-D39E-4248-A85A-E28D9518F92A}"/>
    <cellStyle name="20% - Accent1 4 4 2 2 2 2 4 2 2" xfId="40759" xr:uid="{6F438D89-F750-4965-8657-553DF2636B89}"/>
    <cellStyle name="20% - Accent1 4 4 2 2 2 2 4 2 2 2" xfId="40760" xr:uid="{54118813-6A00-476D-84B0-F9116ADB5AF8}"/>
    <cellStyle name="20% - Accent1 4 4 2 2 2 2 4 2 3" xfId="40761" xr:uid="{741C5A45-F4D4-468B-8FFE-D1001C354DA9}"/>
    <cellStyle name="20% - Accent1 4 4 2 2 2 2 4 3" xfId="40762" xr:uid="{FF4271FF-DE90-4915-AC69-5368CA8926F7}"/>
    <cellStyle name="20% - Accent1 4 4 2 2 2 2 4 3 2" xfId="40763" xr:uid="{4AD7C322-EC8F-4E90-9359-3AE73D302DFF}"/>
    <cellStyle name="20% - Accent1 4 4 2 2 2 2 4 4" xfId="40764" xr:uid="{1DD5EF33-FCEB-484D-948E-E881B37A6019}"/>
    <cellStyle name="20% - Accent1 4 4 2 2 2 2 5" xfId="40765" xr:uid="{B8C31C75-C4A6-480D-949F-08E01B809B7E}"/>
    <cellStyle name="20% - Accent1 4 4 2 2 2 2 5 2" xfId="40766" xr:uid="{8216B24A-CA3B-4870-8A33-80E8D6D66195}"/>
    <cellStyle name="20% - Accent1 4 4 2 2 2 2 5 2 2" xfId="40767" xr:uid="{D227319F-8EFB-40C2-A988-2E80BC59DE74}"/>
    <cellStyle name="20% - Accent1 4 4 2 2 2 2 5 3" xfId="40768" xr:uid="{6BC70CBF-FEFB-446E-A80E-08046AEE8E02}"/>
    <cellStyle name="20% - Accent1 4 4 2 2 2 2 6" xfId="40769" xr:uid="{3313FDD0-AC39-4716-A92D-1CCFAE71362A}"/>
    <cellStyle name="20% - Accent1 4 4 2 2 2 2 6 2" xfId="40770" xr:uid="{7D0EBB2A-E698-480A-AAB9-762C3D45E693}"/>
    <cellStyle name="20% - Accent1 4 4 2 2 2 2 6 2 2" xfId="40771" xr:uid="{C83CA2D7-FC66-47A8-ACE5-D4E5E68528B8}"/>
    <cellStyle name="20% - Accent1 4 4 2 2 2 2 6 3" xfId="40772" xr:uid="{30325CF6-30C6-4619-8C12-4E034953F84A}"/>
    <cellStyle name="20% - Accent1 4 4 2 2 2 2 7" xfId="40773" xr:uid="{F22D432F-636F-4DFE-9358-579FE4C822AC}"/>
    <cellStyle name="20% - Accent1 4 4 2 2 2 2 7 2" xfId="40774" xr:uid="{5E5C553A-BB2D-417C-ACAE-FABC03149A2B}"/>
    <cellStyle name="20% - Accent1 4 4 2 2 2 2 8" xfId="40775" xr:uid="{EA98B9E3-745A-494E-9DC7-58D58B80CE07}"/>
    <cellStyle name="20% - Accent1 4 4 2 2 2 2 8 2" xfId="40776" xr:uid="{429C21ED-7429-4117-9638-81D9548C55A6}"/>
    <cellStyle name="20% - Accent1 4 4 2 2 2 2 9" xfId="40777" xr:uid="{7D3B1F40-513C-41B5-ABC7-4D3DC9AE3B55}"/>
    <cellStyle name="20% - Accent1 4 4 2 2 2 3" xfId="40778" xr:uid="{64CF8C87-C14D-4407-A171-181BAD6AAA85}"/>
    <cellStyle name="20% - Accent1 4 4 2 2 2 3 2" xfId="40779" xr:uid="{4CF41228-C159-4D4B-93B6-46469CFBF000}"/>
    <cellStyle name="20% - Accent1 4 4 2 2 2 3 2 2" xfId="40780" xr:uid="{4857F78F-4568-4573-AF52-A1358D00AB99}"/>
    <cellStyle name="20% - Accent1 4 4 2 2 2 3 2 2 2" xfId="40781" xr:uid="{0A4F1774-8FEC-4473-8394-464CA758A8D7}"/>
    <cellStyle name="20% - Accent1 4 4 2 2 2 3 2 2 2 2" xfId="40782" xr:uid="{E3A4608D-1BF5-4C4D-BFE2-1E3A59E371EA}"/>
    <cellStyle name="20% - Accent1 4 4 2 2 2 3 2 2 3" xfId="40783" xr:uid="{288DCB61-53B5-4414-A3BF-6DAAE76F49D0}"/>
    <cellStyle name="20% - Accent1 4 4 2 2 2 3 2 3" xfId="40784" xr:uid="{83A2EF55-EDDF-4EC0-92F7-C8100CAD0AA0}"/>
    <cellStyle name="20% - Accent1 4 4 2 2 2 3 2 3 2" xfId="40785" xr:uid="{08C5D67F-7806-4DE8-9755-74F0634CC03B}"/>
    <cellStyle name="20% - Accent1 4 4 2 2 2 3 2 4" xfId="40786" xr:uid="{1A4CB2FB-47DE-43E6-846A-78900E940899}"/>
    <cellStyle name="20% - Accent1 4 4 2 2 2 3 3" xfId="40787" xr:uid="{F392F403-08C3-4111-B77B-60AC689DFE3F}"/>
    <cellStyle name="20% - Accent1 4 4 2 2 2 3 3 2" xfId="40788" xr:uid="{CEBA1DC3-C886-4342-955B-0DEFC7BCEB2E}"/>
    <cellStyle name="20% - Accent1 4 4 2 2 2 3 3 2 2" xfId="40789" xr:uid="{8785BA27-1A50-46CD-9405-BC06D8C3D98F}"/>
    <cellStyle name="20% - Accent1 4 4 2 2 2 3 3 2 2 2" xfId="40790" xr:uid="{C6974DA8-6CE6-4EEB-92DA-32BD834AD674}"/>
    <cellStyle name="20% - Accent1 4 4 2 2 2 3 3 2 3" xfId="40791" xr:uid="{B3390CBF-9653-4F1E-9B24-1A281DD64C1D}"/>
    <cellStyle name="20% - Accent1 4 4 2 2 2 3 3 3" xfId="40792" xr:uid="{0CBC6FAB-70D9-47F7-BDD7-BDCA19072747}"/>
    <cellStyle name="20% - Accent1 4 4 2 2 2 3 3 3 2" xfId="40793" xr:uid="{EB7C8F96-4327-4B40-9F34-E871CC20E255}"/>
    <cellStyle name="20% - Accent1 4 4 2 2 2 3 3 4" xfId="40794" xr:uid="{E203E18E-1ABA-481D-A8D6-6B1A0604C7AE}"/>
    <cellStyle name="20% - Accent1 4 4 2 2 2 3 4" xfId="40795" xr:uid="{498B966A-C3DF-4877-B83A-6C45B70A536C}"/>
    <cellStyle name="20% - Accent1 4 4 2 2 2 3 4 2" xfId="40796" xr:uid="{7AA1C22A-3392-4A2B-9C5D-C2B791134E8E}"/>
    <cellStyle name="20% - Accent1 4 4 2 2 2 3 4 2 2" xfId="40797" xr:uid="{8301B069-0584-4CAF-BFDC-A8F6FC7F4205}"/>
    <cellStyle name="20% - Accent1 4 4 2 2 2 3 4 2 2 2" xfId="40798" xr:uid="{7ADDC02A-6566-4187-AA14-43D6CA620697}"/>
    <cellStyle name="20% - Accent1 4 4 2 2 2 3 4 2 3" xfId="40799" xr:uid="{1BDAE00E-DCF9-4B98-840D-71345131ACDE}"/>
    <cellStyle name="20% - Accent1 4 4 2 2 2 3 4 3" xfId="40800" xr:uid="{A5911DCD-F2E8-44E2-A6A7-FE02AEB56E1E}"/>
    <cellStyle name="20% - Accent1 4 4 2 2 2 3 4 3 2" xfId="40801" xr:uid="{3925743B-B099-4868-A7A6-33278C8F093F}"/>
    <cellStyle name="20% - Accent1 4 4 2 2 2 3 4 4" xfId="40802" xr:uid="{04F0600B-8EC9-4C43-955A-230409A000F4}"/>
    <cellStyle name="20% - Accent1 4 4 2 2 2 3 5" xfId="40803" xr:uid="{D35EDD3C-CCD5-4FA9-BBCC-9B3D416677CF}"/>
    <cellStyle name="20% - Accent1 4 4 2 2 2 3 5 2" xfId="40804" xr:uid="{770F9C0B-12A1-4BD1-8670-8DF81594510E}"/>
    <cellStyle name="20% - Accent1 4 4 2 2 2 3 5 2 2" xfId="40805" xr:uid="{15AAA466-D0C8-455A-B4BC-FC143C938B6D}"/>
    <cellStyle name="20% - Accent1 4 4 2 2 2 3 5 3" xfId="40806" xr:uid="{D7493BDA-B389-4314-AA27-7FEAF3625FC6}"/>
    <cellStyle name="20% - Accent1 4 4 2 2 2 3 6" xfId="40807" xr:uid="{8A2EE8F4-B2C7-446F-8B75-F9DC664D7114}"/>
    <cellStyle name="20% - Accent1 4 4 2 2 2 3 6 2" xfId="40808" xr:uid="{ECF650B7-0728-472F-B6AB-CEE1857BC841}"/>
    <cellStyle name="20% - Accent1 4 4 2 2 2 3 6 2 2" xfId="40809" xr:uid="{7FC56113-3322-4584-BF4B-49B4E1ACF0A0}"/>
    <cellStyle name="20% - Accent1 4 4 2 2 2 3 6 3" xfId="40810" xr:uid="{B215D7BE-5C4A-4005-8F80-A336C9BA16CF}"/>
    <cellStyle name="20% - Accent1 4 4 2 2 2 3 7" xfId="40811" xr:uid="{A3D0D010-EE5A-4090-9BB6-76E4FA744E9D}"/>
    <cellStyle name="20% - Accent1 4 4 2 2 2 3 7 2" xfId="40812" xr:uid="{4CBEEE17-5E80-45B6-9652-33E9CA5A3EC9}"/>
    <cellStyle name="20% - Accent1 4 4 2 2 2 3 8" xfId="40813" xr:uid="{C292C44A-8476-4021-9C2B-28AE228CCF7A}"/>
    <cellStyle name="20% - Accent1 4 4 2 2 2 3 8 2" xfId="40814" xr:uid="{B99A2872-6EA0-4019-8F7F-8721EE745B96}"/>
    <cellStyle name="20% - Accent1 4 4 2 2 2 3 9" xfId="40815" xr:uid="{2BCD6467-AE40-46BB-9C25-F62F65D7A22E}"/>
    <cellStyle name="20% - Accent1 4 4 2 2 2 4" xfId="40816" xr:uid="{DBF31C86-1781-4237-9403-87BB92A9F554}"/>
    <cellStyle name="20% - Accent1 4 4 2 2 2 4 2" xfId="40817" xr:uid="{A3FC4BA1-E4F2-4501-A0B4-4B0E37984C9B}"/>
    <cellStyle name="20% - Accent1 4 4 2 2 2 4 2 2" xfId="40818" xr:uid="{F0868BE2-0CCD-42C6-8918-06E3B579E1F1}"/>
    <cellStyle name="20% - Accent1 4 4 2 2 2 4 2 2 2" xfId="40819" xr:uid="{C4156A91-5BA8-49F0-A2CF-C9F0C35EA497}"/>
    <cellStyle name="20% - Accent1 4 4 2 2 2 4 2 3" xfId="40820" xr:uid="{61CF187C-5A21-4476-99A2-AB8B078F281D}"/>
    <cellStyle name="20% - Accent1 4 4 2 2 2 4 3" xfId="40821" xr:uid="{E9110B5D-4990-4E1A-A118-7C2BD7AF471B}"/>
    <cellStyle name="20% - Accent1 4 4 2 2 2 4 3 2" xfId="40822" xr:uid="{2AD450B8-2B9B-4B76-8C12-A09DB9A1EC01}"/>
    <cellStyle name="20% - Accent1 4 4 2 2 2 4 4" xfId="40823" xr:uid="{8C077F5C-034D-4067-808B-A0E134D40DB1}"/>
    <cellStyle name="20% - Accent1 4 4 2 2 2 5" xfId="40824" xr:uid="{4C99624A-1E51-4715-9B4A-2DF3B5D33F6C}"/>
    <cellStyle name="20% - Accent1 4 4 2 2 2 5 2" xfId="40825" xr:uid="{3D26FEA3-294B-46BC-A7CA-A203DB8E1663}"/>
    <cellStyle name="20% - Accent1 4 4 2 2 2 5 2 2" xfId="40826" xr:uid="{BF9A6E9F-18E8-4546-828B-029F633841BA}"/>
    <cellStyle name="20% - Accent1 4 4 2 2 2 5 2 2 2" xfId="40827" xr:uid="{0C7E6783-62AC-4AB1-B5CE-600C8E914D34}"/>
    <cellStyle name="20% - Accent1 4 4 2 2 2 5 2 3" xfId="40828" xr:uid="{AFAC2A4A-C808-482A-B6BA-BA1CA190DB10}"/>
    <cellStyle name="20% - Accent1 4 4 2 2 2 5 3" xfId="40829" xr:uid="{3AF0F1A5-464D-46DE-88B8-DBCBB16D9973}"/>
    <cellStyle name="20% - Accent1 4 4 2 2 2 5 3 2" xfId="40830" xr:uid="{F0A4DF17-51C7-438F-8E73-2791E90728B4}"/>
    <cellStyle name="20% - Accent1 4 4 2 2 2 5 4" xfId="40831" xr:uid="{48C6077D-3B0B-49E1-B5EE-15E9A72A4C29}"/>
    <cellStyle name="20% - Accent1 4 4 2 2 2 6" xfId="40832" xr:uid="{0EA65C3C-31D7-4ABF-BF7B-94912F72CF37}"/>
    <cellStyle name="20% - Accent1 4 4 2 2 2 6 2" xfId="40833" xr:uid="{633EDE8C-E7D7-43AC-8E42-0B8F958B6000}"/>
    <cellStyle name="20% - Accent1 4 4 2 2 2 6 2 2" xfId="40834" xr:uid="{B044047C-1AC1-43AF-AAC2-E560CEE94846}"/>
    <cellStyle name="20% - Accent1 4 4 2 2 2 6 2 2 2" xfId="40835" xr:uid="{A0066F83-9B67-485B-9BEA-A11C19FC4352}"/>
    <cellStyle name="20% - Accent1 4 4 2 2 2 6 2 3" xfId="40836" xr:uid="{3609F5B0-166C-4DA3-ABB6-497C1EA6D6B2}"/>
    <cellStyle name="20% - Accent1 4 4 2 2 2 6 3" xfId="40837" xr:uid="{F5B49A16-FD3B-4D63-AB35-C8E2A0BF2CB6}"/>
    <cellStyle name="20% - Accent1 4 4 2 2 2 6 3 2" xfId="40838" xr:uid="{712E8613-C3DA-4078-921A-A3F3B493FDA0}"/>
    <cellStyle name="20% - Accent1 4 4 2 2 2 6 4" xfId="40839" xr:uid="{39865005-0C46-4299-A38E-C2B6176DED20}"/>
    <cellStyle name="20% - Accent1 4 4 2 2 2 7" xfId="40840" xr:uid="{F97285EE-CFD6-4A38-91F7-8AFE1448883B}"/>
    <cellStyle name="20% - Accent1 4 4 2 2 2 7 2" xfId="40841" xr:uid="{367D8E38-0342-4AFE-91C7-546CEA04A767}"/>
    <cellStyle name="20% - Accent1 4 4 2 2 2 7 2 2" xfId="40842" xr:uid="{E7E5806E-60FA-4079-97D2-43EAB8575854}"/>
    <cellStyle name="20% - Accent1 4 4 2 2 2 7 3" xfId="40843" xr:uid="{FBF7BCE8-AA40-48EE-AECA-DB553096E59E}"/>
    <cellStyle name="20% - Accent1 4 4 2 2 2 8" xfId="40844" xr:uid="{C90BB231-82F0-400B-92A7-FF47E225D293}"/>
    <cellStyle name="20% - Accent1 4 4 2 2 2 8 2" xfId="40845" xr:uid="{8FA531E6-95C1-4D11-9B9B-A8E4300BA23A}"/>
    <cellStyle name="20% - Accent1 4 4 2 2 2 8 2 2" xfId="40846" xr:uid="{F73A7C2E-87C3-47BB-87EA-A74752DDDFFD}"/>
    <cellStyle name="20% - Accent1 4 4 2 2 2 8 3" xfId="40847" xr:uid="{DF24AFC5-5FF3-4C87-950D-49F2E1BBC1AA}"/>
    <cellStyle name="20% - Accent1 4 4 2 2 2 9" xfId="40848" xr:uid="{F6634AF2-7F50-44B7-B055-EEDBF63DA80E}"/>
    <cellStyle name="20% - Accent1 4 4 2 2 2 9 2" xfId="40849" xr:uid="{FC682E5C-A481-428A-B2F0-7A7780155B88}"/>
    <cellStyle name="20% - Accent1 4 4 2 2 3" xfId="40850" xr:uid="{138C597C-CC10-44EA-94C1-24FB0D55E179}"/>
    <cellStyle name="20% - Accent1 4 4 2 2 3 10" xfId="40851" xr:uid="{0816E41D-820C-4539-8CF8-768F6DACC8EE}"/>
    <cellStyle name="20% - Accent1 4 4 2 2 3 10 2" xfId="40852" xr:uid="{42DDAA39-461E-4D0A-8671-BE458CACB0B4}"/>
    <cellStyle name="20% - Accent1 4 4 2 2 3 11" xfId="40853" xr:uid="{1D3E3578-B102-4F98-B71E-E4D17E612C2F}"/>
    <cellStyle name="20% - Accent1 4 4 2 2 3 2" xfId="40854" xr:uid="{0137BEE3-DAD1-4374-9F31-A148B5414C50}"/>
    <cellStyle name="20% - Accent1 4 4 2 2 3 2 2" xfId="40855" xr:uid="{01AA3DAF-9F7E-4CB2-B7E8-419E380B6534}"/>
    <cellStyle name="20% - Accent1 4 4 2 2 3 2 2 2" xfId="40856" xr:uid="{B6EEF2EF-B035-401A-89FF-F37E1EE66B58}"/>
    <cellStyle name="20% - Accent1 4 4 2 2 3 2 2 2 2" xfId="40857" xr:uid="{E93CF4DC-4F2A-44C5-8DEE-FF62DD1754D9}"/>
    <cellStyle name="20% - Accent1 4 4 2 2 3 2 2 2 2 2" xfId="40858" xr:uid="{813DD5C3-5079-45E5-BD12-E93B30B56086}"/>
    <cellStyle name="20% - Accent1 4 4 2 2 3 2 2 2 3" xfId="40859" xr:uid="{24B769E3-D160-43E4-9948-38BCC92D8414}"/>
    <cellStyle name="20% - Accent1 4 4 2 2 3 2 2 3" xfId="40860" xr:uid="{34577768-FA2F-488F-88EC-2D4965B8E1BD}"/>
    <cellStyle name="20% - Accent1 4 4 2 2 3 2 2 3 2" xfId="40861" xr:uid="{668D140A-816E-4D09-A8C2-102EF9AC61EF}"/>
    <cellStyle name="20% - Accent1 4 4 2 2 3 2 2 4" xfId="40862" xr:uid="{98E82C30-6D5F-43EF-8EB5-EEF284250E6E}"/>
    <cellStyle name="20% - Accent1 4 4 2 2 3 2 3" xfId="40863" xr:uid="{EAE24303-2224-4F40-992E-25CB6A08D4B5}"/>
    <cellStyle name="20% - Accent1 4 4 2 2 3 2 3 2" xfId="40864" xr:uid="{4F4662B3-9865-42E6-A318-77D260B04C80}"/>
    <cellStyle name="20% - Accent1 4 4 2 2 3 2 3 2 2" xfId="40865" xr:uid="{FF399B0B-D040-47EA-9BBD-C4256B437641}"/>
    <cellStyle name="20% - Accent1 4 4 2 2 3 2 3 2 2 2" xfId="40866" xr:uid="{2DDF7335-EA9B-4BED-B602-F6C237CD543F}"/>
    <cellStyle name="20% - Accent1 4 4 2 2 3 2 3 2 3" xfId="40867" xr:uid="{15A28648-E955-450B-A915-11674A558710}"/>
    <cellStyle name="20% - Accent1 4 4 2 2 3 2 3 3" xfId="40868" xr:uid="{13FEE47F-49F1-4270-87A3-F8D5341797AB}"/>
    <cellStyle name="20% - Accent1 4 4 2 2 3 2 3 3 2" xfId="40869" xr:uid="{4625D012-3188-4680-BFDC-77194685F20F}"/>
    <cellStyle name="20% - Accent1 4 4 2 2 3 2 3 4" xfId="40870" xr:uid="{83CE101D-FBB2-4678-9EB4-F3C1788A94F1}"/>
    <cellStyle name="20% - Accent1 4 4 2 2 3 2 4" xfId="40871" xr:uid="{8CE594F6-6A4E-43DC-8C2C-72FE32C8892F}"/>
    <cellStyle name="20% - Accent1 4 4 2 2 3 2 4 2" xfId="40872" xr:uid="{210DF386-4CD9-41B6-87A8-632D4A2CBE3A}"/>
    <cellStyle name="20% - Accent1 4 4 2 2 3 2 4 2 2" xfId="40873" xr:uid="{3F0CBBFC-DF30-41C7-A488-FDFF241580C0}"/>
    <cellStyle name="20% - Accent1 4 4 2 2 3 2 4 2 2 2" xfId="40874" xr:uid="{21619573-93AE-4599-8EEA-1F04522C297B}"/>
    <cellStyle name="20% - Accent1 4 4 2 2 3 2 4 2 3" xfId="40875" xr:uid="{419AC3EF-D6AD-497B-BA5D-6777A9CA182D}"/>
    <cellStyle name="20% - Accent1 4 4 2 2 3 2 4 3" xfId="40876" xr:uid="{C062210A-8ED3-45B0-860E-A22AA2AC3155}"/>
    <cellStyle name="20% - Accent1 4 4 2 2 3 2 4 3 2" xfId="40877" xr:uid="{DDB98AD7-01CB-4622-92A5-4C2C47A7E80D}"/>
    <cellStyle name="20% - Accent1 4 4 2 2 3 2 4 4" xfId="40878" xr:uid="{298C7B97-943A-4DBD-AFBB-963C4AB55614}"/>
    <cellStyle name="20% - Accent1 4 4 2 2 3 2 5" xfId="40879" xr:uid="{F9F5F649-FD7B-4102-8C8D-B0C07C5179D9}"/>
    <cellStyle name="20% - Accent1 4 4 2 2 3 2 5 2" xfId="40880" xr:uid="{A775EF21-2B7B-41D3-B972-DBB2BAE846A5}"/>
    <cellStyle name="20% - Accent1 4 4 2 2 3 2 5 2 2" xfId="40881" xr:uid="{79904EDA-E489-4958-97B0-E0A8573F601C}"/>
    <cellStyle name="20% - Accent1 4 4 2 2 3 2 5 3" xfId="40882" xr:uid="{F9465B27-8CDB-40DF-9CC5-4420B7451D01}"/>
    <cellStyle name="20% - Accent1 4 4 2 2 3 2 6" xfId="40883" xr:uid="{A3FBA9BB-8F6B-4371-ACA4-05B36DCF5A7E}"/>
    <cellStyle name="20% - Accent1 4 4 2 2 3 2 6 2" xfId="40884" xr:uid="{B3A2D495-2FB7-49D3-8312-9518BDE6E0F3}"/>
    <cellStyle name="20% - Accent1 4 4 2 2 3 2 6 2 2" xfId="40885" xr:uid="{8A4D8361-100B-42EE-B223-E05EF942FD9A}"/>
    <cellStyle name="20% - Accent1 4 4 2 2 3 2 6 3" xfId="40886" xr:uid="{7D40C7E4-C6EB-4F53-B0F6-E3034E03F218}"/>
    <cellStyle name="20% - Accent1 4 4 2 2 3 2 7" xfId="40887" xr:uid="{F1B9DB82-0D04-4361-8032-1BD6EBBC65BD}"/>
    <cellStyle name="20% - Accent1 4 4 2 2 3 2 7 2" xfId="40888" xr:uid="{C367A11C-E3EC-42AC-9DE6-C8469B0B9CA8}"/>
    <cellStyle name="20% - Accent1 4 4 2 2 3 2 8" xfId="40889" xr:uid="{8F674F9B-077E-4782-A2B0-8005F4B91A87}"/>
    <cellStyle name="20% - Accent1 4 4 2 2 3 2 8 2" xfId="40890" xr:uid="{CF618FAD-707B-42DF-A76C-27CAFCCABDEC}"/>
    <cellStyle name="20% - Accent1 4 4 2 2 3 2 9" xfId="40891" xr:uid="{F5F617AB-5AB9-473A-84AD-895974EF5482}"/>
    <cellStyle name="20% - Accent1 4 4 2 2 3 3" xfId="40892" xr:uid="{5D698C34-552D-48D2-9E37-201D5DF42CE6}"/>
    <cellStyle name="20% - Accent1 4 4 2 2 3 3 2" xfId="40893" xr:uid="{ACFF9FB3-EB4D-49BC-B011-D9A4A3CA8B3C}"/>
    <cellStyle name="20% - Accent1 4 4 2 2 3 3 2 2" xfId="40894" xr:uid="{82F45D0F-98AC-48FF-AE28-6BBF3607936C}"/>
    <cellStyle name="20% - Accent1 4 4 2 2 3 3 2 2 2" xfId="40895" xr:uid="{8FA8319F-4F32-4E71-9702-A54D876CEA4D}"/>
    <cellStyle name="20% - Accent1 4 4 2 2 3 3 2 2 2 2" xfId="40896" xr:uid="{D6970E98-0CD4-480D-B632-4630B71B29B1}"/>
    <cellStyle name="20% - Accent1 4 4 2 2 3 3 2 2 3" xfId="40897" xr:uid="{AC8B3C00-A12B-479F-887D-D73AABAB4E27}"/>
    <cellStyle name="20% - Accent1 4 4 2 2 3 3 2 3" xfId="40898" xr:uid="{088B8249-0B52-4B32-BAF3-3F0BFC97A256}"/>
    <cellStyle name="20% - Accent1 4 4 2 2 3 3 2 3 2" xfId="40899" xr:uid="{C46E85BE-8B2D-4415-8D9F-B4EED257C09A}"/>
    <cellStyle name="20% - Accent1 4 4 2 2 3 3 2 4" xfId="40900" xr:uid="{1C681A02-5888-44EF-988F-93E93DF125AC}"/>
    <cellStyle name="20% - Accent1 4 4 2 2 3 3 3" xfId="40901" xr:uid="{8DA342FE-626E-4DD0-B37D-027EFC0EC62F}"/>
    <cellStyle name="20% - Accent1 4 4 2 2 3 3 3 2" xfId="40902" xr:uid="{FFAF3FDA-6B0C-4015-8799-8B4124AB26EF}"/>
    <cellStyle name="20% - Accent1 4 4 2 2 3 3 3 2 2" xfId="40903" xr:uid="{E5D609D9-B1E0-4C74-A60C-0A2EBC9BA3FE}"/>
    <cellStyle name="20% - Accent1 4 4 2 2 3 3 3 2 2 2" xfId="40904" xr:uid="{ECFBE2C8-D8C5-4A89-B63A-290289A8D2A4}"/>
    <cellStyle name="20% - Accent1 4 4 2 2 3 3 3 2 3" xfId="40905" xr:uid="{1E328BF1-2783-4348-9886-0D735438F497}"/>
    <cellStyle name="20% - Accent1 4 4 2 2 3 3 3 3" xfId="40906" xr:uid="{1958090E-81E8-40C4-9162-FD1097271B84}"/>
    <cellStyle name="20% - Accent1 4 4 2 2 3 3 3 3 2" xfId="40907" xr:uid="{B7D01F23-840C-49AA-8DC5-984972E23B0D}"/>
    <cellStyle name="20% - Accent1 4 4 2 2 3 3 3 4" xfId="40908" xr:uid="{CF8D4C96-CC5D-401C-A43B-D8DFF0F60F78}"/>
    <cellStyle name="20% - Accent1 4 4 2 2 3 3 4" xfId="40909" xr:uid="{D5EEAA0E-1ABD-4DB9-B85E-44B39AA4F07D}"/>
    <cellStyle name="20% - Accent1 4 4 2 2 3 3 4 2" xfId="40910" xr:uid="{274A39A1-ED53-41CF-832D-31D6BE82ADEA}"/>
    <cellStyle name="20% - Accent1 4 4 2 2 3 3 4 2 2" xfId="40911" xr:uid="{DDC1C341-74BA-46C7-83D1-2AC84190E4BE}"/>
    <cellStyle name="20% - Accent1 4 4 2 2 3 3 4 2 2 2" xfId="40912" xr:uid="{7EB33325-B263-42DE-AC92-1B638098D173}"/>
    <cellStyle name="20% - Accent1 4 4 2 2 3 3 4 2 3" xfId="40913" xr:uid="{C2BB661A-6057-43A0-9B03-ABC1FA6124BC}"/>
    <cellStyle name="20% - Accent1 4 4 2 2 3 3 4 3" xfId="40914" xr:uid="{E7062B31-7ECB-4134-AA86-803C536E4841}"/>
    <cellStyle name="20% - Accent1 4 4 2 2 3 3 4 3 2" xfId="40915" xr:uid="{FDEB1AED-9636-4896-BEDE-E1D0380DA151}"/>
    <cellStyle name="20% - Accent1 4 4 2 2 3 3 4 4" xfId="40916" xr:uid="{08AB3B68-4399-402F-97D3-84F9A0D68380}"/>
    <cellStyle name="20% - Accent1 4 4 2 2 3 3 5" xfId="40917" xr:uid="{C6E61AEA-8601-4CF4-851C-88351FB7AC06}"/>
    <cellStyle name="20% - Accent1 4 4 2 2 3 3 5 2" xfId="40918" xr:uid="{2423AC1F-9B59-4F8A-982F-AAC7510349B1}"/>
    <cellStyle name="20% - Accent1 4 4 2 2 3 3 5 2 2" xfId="40919" xr:uid="{99AEC7F7-B268-49AC-B180-04A35266D7A8}"/>
    <cellStyle name="20% - Accent1 4 4 2 2 3 3 5 3" xfId="40920" xr:uid="{B1DF16DB-FAE6-4696-80A6-BAD233556D33}"/>
    <cellStyle name="20% - Accent1 4 4 2 2 3 3 6" xfId="40921" xr:uid="{84B663CD-7D86-47C2-9DE7-38B40DBD7565}"/>
    <cellStyle name="20% - Accent1 4 4 2 2 3 3 6 2" xfId="40922" xr:uid="{4B1027F6-501B-43EB-A33E-31897F893329}"/>
    <cellStyle name="20% - Accent1 4 4 2 2 3 3 6 2 2" xfId="40923" xr:uid="{56EFAA83-B90F-40E6-9F1F-C345A79E9A73}"/>
    <cellStyle name="20% - Accent1 4 4 2 2 3 3 6 3" xfId="40924" xr:uid="{87FE7F36-402F-45DC-9B63-DE3F04CF10AD}"/>
    <cellStyle name="20% - Accent1 4 4 2 2 3 3 7" xfId="40925" xr:uid="{6760E39E-5380-4FD8-9F52-73BE38AEE8AE}"/>
    <cellStyle name="20% - Accent1 4 4 2 2 3 3 7 2" xfId="40926" xr:uid="{259458C7-1991-49BB-AAAE-935DDB14D2CA}"/>
    <cellStyle name="20% - Accent1 4 4 2 2 3 3 8" xfId="40927" xr:uid="{66BD9BF4-3F36-4CDD-9A18-D8DF0879773C}"/>
    <cellStyle name="20% - Accent1 4 4 2 2 3 3 8 2" xfId="40928" xr:uid="{6D0E18E1-73C2-41C7-86D8-8C2C9F61126A}"/>
    <cellStyle name="20% - Accent1 4 4 2 2 3 3 9" xfId="40929" xr:uid="{31B5FABF-EDBD-4654-AF70-FC4C686FEE29}"/>
    <cellStyle name="20% - Accent1 4 4 2 2 3 4" xfId="40930" xr:uid="{14062E3D-93B3-401C-95AD-BB3A0EDBBB0F}"/>
    <cellStyle name="20% - Accent1 4 4 2 2 3 4 2" xfId="40931" xr:uid="{E1783FD2-5E6C-4B2B-8A7B-DED0FCEC5BF6}"/>
    <cellStyle name="20% - Accent1 4 4 2 2 3 4 2 2" xfId="40932" xr:uid="{A1FF5653-F04A-45C8-BB8F-E217E75DF59D}"/>
    <cellStyle name="20% - Accent1 4 4 2 2 3 4 2 2 2" xfId="40933" xr:uid="{085DFE30-11A9-401B-AB00-62C03730BCDC}"/>
    <cellStyle name="20% - Accent1 4 4 2 2 3 4 2 3" xfId="40934" xr:uid="{08CAE90F-5CA1-402F-A37E-A2768D65E9B1}"/>
    <cellStyle name="20% - Accent1 4 4 2 2 3 4 3" xfId="40935" xr:uid="{970402E6-A157-47FA-BEF2-BA7F718A1BA5}"/>
    <cellStyle name="20% - Accent1 4 4 2 2 3 4 3 2" xfId="40936" xr:uid="{F0D4B506-59D6-42FE-9D0C-0755FBD7981E}"/>
    <cellStyle name="20% - Accent1 4 4 2 2 3 4 4" xfId="40937" xr:uid="{5DB92505-5F5E-47EC-B3FA-AB19529DEAE9}"/>
    <cellStyle name="20% - Accent1 4 4 2 2 3 5" xfId="40938" xr:uid="{B935A09A-6C23-4173-BF9A-6901B6C5409D}"/>
    <cellStyle name="20% - Accent1 4 4 2 2 3 5 2" xfId="40939" xr:uid="{6B051C83-DA20-41FE-8A28-4C3D54BDC29E}"/>
    <cellStyle name="20% - Accent1 4 4 2 2 3 5 2 2" xfId="40940" xr:uid="{78E9B960-B955-4564-8F19-9198A214C739}"/>
    <cellStyle name="20% - Accent1 4 4 2 2 3 5 2 2 2" xfId="40941" xr:uid="{1796B68B-EB8B-41D3-A4FA-4C7170446ABF}"/>
    <cellStyle name="20% - Accent1 4 4 2 2 3 5 2 3" xfId="40942" xr:uid="{47CC794E-905F-472D-A2CC-72275EB0EEE6}"/>
    <cellStyle name="20% - Accent1 4 4 2 2 3 5 3" xfId="40943" xr:uid="{7A6CB4D3-A821-4BCA-B235-55D5FAC2FDD5}"/>
    <cellStyle name="20% - Accent1 4 4 2 2 3 5 3 2" xfId="40944" xr:uid="{55F24593-3E2A-4228-A4C2-9A640EB1286A}"/>
    <cellStyle name="20% - Accent1 4 4 2 2 3 5 4" xfId="40945" xr:uid="{E9B6F2C8-3ED1-47D6-903A-72BCF19AEA13}"/>
    <cellStyle name="20% - Accent1 4 4 2 2 3 6" xfId="40946" xr:uid="{B439B533-CC17-4218-9C3F-ED0FC9E2BE08}"/>
    <cellStyle name="20% - Accent1 4 4 2 2 3 6 2" xfId="40947" xr:uid="{21914CBB-98FC-4BDF-A94E-81EF5E56024B}"/>
    <cellStyle name="20% - Accent1 4 4 2 2 3 6 2 2" xfId="40948" xr:uid="{E5A307CC-CDFD-4348-B22A-D004316E0403}"/>
    <cellStyle name="20% - Accent1 4 4 2 2 3 6 2 2 2" xfId="40949" xr:uid="{C2DA787F-FC23-4EA6-BA48-B6AEE3B15C91}"/>
    <cellStyle name="20% - Accent1 4 4 2 2 3 6 2 3" xfId="40950" xr:uid="{8A08553E-17B1-4605-A181-64C627FB0223}"/>
    <cellStyle name="20% - Accent1 4 4 2 2 3 6 3" xfId="40951" xr:uid="{147A3C61-8C34-4C54-92DD-DD9F31CD3F3E}"/>
    <cellStyle name="20% - Accent1 4 4 2 2 3 6 3 2" xfId="40952" xr:uid="{88108CA2-70D0-42DA-88C2-BA34EC84CE3B}"/>
    <cellStyle name="20% - Accent1 4 4 2 2 3 6 4" xfId="40953" xr:uid="{E5B9CAE5-262C-452D-866E-E282D5488314}"/>
    <cellStyle name="20% - Accent1 4 4 2 2 3 7" xfId="40954" xr:uid="{D30F98A9-DADF-48D0-8735-8ECD54E2156E}"/>
    <cellStyle name="20% - Accent1 4 4 2 2 3 7 2" xfId="40955" xr:uid="{47BED20C-7EEF-45D7-A84D-5E66F323220E}"/>
    <cellStyle name="20% - Accent1 4 4 2 2 3 7 2 2" xfId="40956" xr:uid="{B4F4B36D-0E2F-4945-B83D-E29BDCEDE629}"/>
    <cellStyle name="20% - Accent1 4 4 2 2 3 7 3" xfId="40957" xr:uid="{ECFBD56C-B42A-4160-BA8F-C455B23EAE0A}"/>
    <cellStyle name="20% - Accent1 4 4 2 2 3 8" xfId="40958" xr:uid="{6A1C1045-1B49-4168-A87E-8EA47AB7CE40}"/>
    <cellStyle name="20% - Accent1 4 4 2 2 3 8 2" xfId="40959" xr:uid="{1DC44419-A9AE-430E-A796-BF9D2F908B2E}"/>
    <cellStyle name="20% - Accent1 4 4 2 2 3 8 2 2" xfId="40960" xr:uid="{718FD4E4-0FE0-438C-9081-BC0A8868EBB5}"/>
    <cellStyle name="20% - Accent1 4 4 2 2 3 8 3" xfId="40961" xr:uid="{A054E929-7815-415A-8C67-D20D9A7E7218}"/>
    <cellStyle name="20% - Accent1 4 4 2 2 3 9" xfId="40962" xr:uid="{82EF721D-D55C-44D1-AA7B-9D49F1D11DAE}"/>
    <cellStyle name="20% - Accent1 4 4 2 2 3 9 2" xfId="40963" xr:uid="{4DD626C3-705D-4225-B6A2-2E64FF8AA8C8}"/>
    <cellStyle name="20% - Accent1 4 4 2 2 4" xfId="40964" xr:uid="{C920165E-D0CA-465A-BB5B-A5A5963C2B1C}"/>
    <cellStyle name="20% - Accent1 4 4 2 2 4 10" xfId="40965" xr:uid="{85078606-BA73-490B-BF22-A2CF783E4177}"/>
    <cellStyle name="20% - Accent1 4 4 2 2 4 10 2" xfId="40966" xr:uid="{F8C654A7-CEF7-4846-A520-8A0C9096FBF8}"/>
    <cellStyle name="20% - Accent1 4 4 2 2 4 11" xfId="40967" xr:uid="{5572A8DC-6235-412D-B2DA-666A9378D999}"/>
    <cellStyle name="20% - Accent1 4 4 2 2 4 2" xfId="40968" xr:uid="{1580376B-B622-450C-A466-4783E8ACA071}"/>
    <cellStyle name="20% - Accent1 4 4 2 2 4 2 2" xfId="40969" xr:uid="{DF781726-69D8-4B3B-AAEB-CDE25EDE71F6}"/>
    <cellStyle name="20% - Accent1 4 4 2 2 4 2 2 2" xfId="40970" xr:uid="{BF8CE83D-F59C-4E3A-842E-A65447769556}"/>
    <cellStyle name="20% - Accent1 4 4 2 2 4 2 2 2 2" xfId="40971" xr:uid="{0B9D9EE8-9EC7-45CA-B651-D2320F5ACCDB}"/>
    <cellStyle name="20% - Accent1 4 4 2 2 4 2 2 2 2 2" xfId="40972" xr:uid="{09ABFEB5-7973-48D4-9B98-19BD94215C41}"/>
    <cellStyle name="20% - Accent1 4 4 2 2 4 2 2 2 3" xfId="40973" xr:uid="{91CB3B94-316F-45B3-A168-4504DE404705}"/>
    <cellStyle name="20% - Accent1 4 4 2 2 4 2 2 3" xfId="40974" xr:uid="{2634776C-7416-4CB6-B536-4A9FD4E7C435}"/>
    <cellStyle name="20% - Accent1 4 4 2 2 4 2 2 3 2" xfId="40975" xr:uid="{38BE29CD-24BC-4C11-B016-321879117C28}"/>
    <cellStyle name="20% - Accent1 4 4 2 2 4 2 2 4" xfId="40976" xr:uid="{C2D79B95-A04B-49E6-ACAD-4C1EEEF6E766}"/>
    <cellStyle name="20% - Accent1 4 4 2 2 4 2 3" xfId="40977" xr:uid="{15B3180F-45EB-4E5F-A678-831D21DE4962}"/>
    <cellStyle name="20% - Accent1 4 4 2 2 4 2 3 2" xfId="40978" xr:uid="{6476C24C-68B4-41D9-B42C-7B2F42B5F7B1}"/>
    <cellStyle name="20% - Accent1 4 4 2 2 4 2 3 2 2" xfId="40979" xr:uid="{54F81E84-1DEC-4DD5-8207-3408EAAB0440}"/>
    <cellStyle name="20% - Accent1 4 4 2 2 4 2 3 2 2 2" xfId="40980" xr:uid="{74737B60-2F09-4D0D-825E-D8AF8CE84803}"/>
    <cellStyle name="20% - Accent1 4 4 2 2 4 2 3 2 3" xfId="40981" xr:uid="{4BBF146A-1D11-4497-99A1-A010E0275C0D}"/>
    <cellStyle name="20% - Accent1 4 4 2 2 4 2 3 3" xfId="40982" xr:uid="{A8E56D4C-7010-42C7-ACF7-184B46D732B9}"/>
    <cellStyle name="20% - Accent1 4 4 2 2 4 2 3 3 2" xfId="40983" xr:uid="{1A15054D-388C-4100-AB29-B3ECA867170B}"/>
    <cellStyle name="20% - Accent1 4 4 2 2 4 2 3 4" xfId="40984" xr:uid="{60DD6D5C-AC84-4B42-8EE8-95A7FF0AC57C}"/>
    <cellStyle name="20% - Accent1 4 4 2 2 4 2 4" xfId="40985" xr:uid="{002C75C3-00FB-4D6C-8461-A6FC688C07FA}"/>
    <cellStyle name="20% - Accent1 4 4 2 2 4 2 4 2" xfId="40986" xr:uid="{1670CC16-30EE-4180-8205-1F8BE6E12FC9}"/>
    <cellStyle name="20% - Accent1 4 4 2 2 4 2 4 2 2" xfId="40987" xr:uid="{1C38EB5A-C30E-4A5E-B572-6F1F33338B61}"/>
    <cellStyle name="20% - Accent1 4 4 2 2 4 2 4 2 2 2" xfId="40988" xr:uid="{27D0AF11-4168-40AE-A897-9286B201163B}"/>
    <cellStyle name="20% - Accent1 4 4 2 2 4 2 4 2 3" xfId="40989" xr:uid="{40879EBD-5B1A-45B8-9FB4-DD2EC7D78816}"/>
    <cellStyle name="20% - Accent1 4 4 2 2 4 2 4 3" xfId="40990" xr:uid="{0CF35266-6D12-497D-AF25-DD6D9D39DD14}"/>
    <cellStyle name="20% - Accent1 4 4 2 2 4 2 4 3 2" xfId="40991" xr:uid="{CF041C60-EE75-44B5-B111-81C1451092ED}"/>
    <cellStyle name="20% - Accent1 4 4 2 2 4 2 4 4" xfId="40992" xr:uid="{543FCB4F-FFB4-4DC5-AE2B-AAEC1E64583E}"/>
    <cellStyle name="20% - Accent1 4 4 2 2 4 2 5" xfId="40993" xr:uid="{A721DACE-EAE4-47EE-AA06-3DC43A809976}"/>
    <cellStyle name="20% - Accent1 4 4 2 2 4 2 5 2" xfId="40994" xr:uid="{6F1BDF97-F9F6-4A85-BB97-E4D240FFCBFC}"/>
    <cellStyle name="20% - Accent1 4 4 2 2 4 2 5 2 2" xfId="40995" xr:uid="{6EFFA499-EABB-43E0-9B7A-FE069EDED44D}"/>
    <cellStyle name="20% - Accent1 4 4 2 2 4 2 5 3" xfId="40996" xr:uid="{568BFE7B-9CC6-49D9-9FC4-68881E3EC432}"/>
    <cellStyle name="20% - Accent1 4 4 2 2 4 2 6" xfId="40997" xr:uid="{663E5BF2-01D0-4895-90D9-2947E5ADD69B}"/>
    <cellStyle name="20% - Accent1 4 4 2 2 4 2 6 2" xfId="40998" xr:uid="{58D01B54-B1A6-4564-97A2-C32A85D7A33A}"/>
    <cellStyle name="20% - Accent1 4 4 2 2 4 2 6 2 2" xfId="40999" xr:uid="{ABD6F47A-9009-41BE-925A-41077B0A9BCE}"/>
    <cellStyle name="20% - Accent1 4 4 2 2 4 2 6 3" xfId="41000" xr:uid="{84C46F0C-0EF1-48E1-BC7B-B81F01B36F5C}"/>
    <cellStyle name="20% - Accent1 4 4 2 2 4 2 7" xfId="41001" xr:uid="{DB72FBBB-1ACC-4B02-90B5-7A73897131DE}"/>
    <cellStyle name="20% - Accent1 4 4 2 2 4 2 7 2" xfId="41002" xr:uid="{7BD4DAF7-2F96-4465-AAE0-709B14D7614D}"/>
    <cellStyle name="20% - Accent1 4 4 2 2 4 2 8" xfId="41003" xr:uid="{3D943F3C-492B-4E59-AB5B-FAFF6CFA0B89}"/>
    <cellStyle name="20% - Accent1 4 4 2 2 4 2 8 2" xfId="41004" xr:uid="{50141AF2-733E-4EAF-8B98-30DA5C2A713A}"/>
    <cellStyle name="20% - Accent1 4 4 2 2 4 2 9" xfId="41005" xr:uid="{5C5BF137-2CDB-4B6C-8030-5A63C457C39E}"/>
    <cellStyle name="20% - Accent1 4 4 2 2 4 3" xfId="41006" xr:uid="{373EEA42-BF33-4740-BDB8-DB45CCDC4118}"/>
    <cellStyle name="20% - Accent1 4 4 2 2 4 3 2" xfId="41007" xr:uid="{F0DC22CF-FC43-40AB-B105-32B11AF52B3F}"/>
    <cellStyle name="20% - Accent1 4 4 2 2 4 3 2 2" xfId="41008" xr:uid="{B3E0F8E0-AC75-4393-A13F-8756D56E5E5A}"/>
    <cellStyle name="20% - Accent1 4 4 2 2 4 3 2 2 2" xfId="41009" xr:uid="{FFFE871B-394E-4733-A6FE-9EC93FF767F6}"/>
    <cellStyle name="20% - Accent1 4 4 2 2 4 3 2 2 2 2" xfId="41010" xr:uid="{84A19025-211D-4D1D-8F0D-554C6261E7D3}"/>
    <cellStyle name="20% - Accent1 4 4 2 2 4 3 2 2 3" xfId="41011" xr:uid="{F8FAB2C8-EA73-4D55-A183-DD8E6E383422}"/>
    <cellStyle name="20% - Accent1 4 4 2 2 4 3 2 3" xfId="41012" xr:uid="{1C3D465D-A4C0-405F-B514-F9D2026DF838}"/>
    <cellStyle name="20% - Accent1 4 4 2 2 4 3 2 3 2" xfId="41013" xr:uid="{73798BFA-A50A-499E-A692-9BC16EF0C32C}"/>
    <cellStyle name="20% - Accent1 4 4 2 2 4 3 2 4" xfId="41014" xr:uid="{AAFD2E4E-B58C-4B90-8838-9B775C18ABA2}"/>
    <cellStyle name="20% - Accent1 4 4 2 2 4 3 3" xfId="41015" xr:uid="{BF3119DC-64FE-46CA-8921-5596783CF254}"/>
    <cellStyle name="20% - Accent1 4 4 2 2 4 3 3 2" xfId="41016" xr:uid="{236F8AFB-022B-4559-8C60-ED8867B63686}"/>
    <cellStyle name="20% - Accent1 4 4 2 2 4 3 3 2 2" xfId="41017" xr:uid="{5FFB75B3-21AA-4D51-87A4-71AD1B3A6AC4}"/>
    <cellStyle name="20% - Accent1 4 4 2 2 4 3 3 2 2 2" xfId="41018" xr:uid="{68C22616-E2B4-49E4-8DAD-B78261B7642D}"/>
    <cellStyle name="20% - Accent1 4 4 2 2 4 3 3 2 3" xfId="41019" xr:uid="{98B22402-91EC-4E7A-AAC8-61BA2ABBC0E1}"/>
    <cellStyle name="20% - Accent1 4 4 2 2 4 3 3 3" xfId="41020" xr:uid="{289FD06C-6E78-4F07-B5C9-E9A4596AFF83}"/>
    <cellStyle name="20% - Accent1 4 4 2 2 4 3 3 3 2" xfId="41021" xr:uid="{0A496D73-189E-41A4-946C-BA558A719542}"/>
    <cellStyle name="20% - Accent1 4 4 2 2 4 3 3 4" xfId="41022" xr:uid="{FC0F9659-E423-4FB7-BB86-478644DC80EE}"/>
    <cellStyle name="20% - Accent1 4 4 2 2 4 3 4" xfId="41023" xr:uid="{73075F53-769D-4E1F-9667-18A4057E5964}"/>
    <cellStyle name="20% - Accent1 4 4 2 2 4 3 4 2" xfId="41024" xr:uid="{0EB20887-91F4-4B45-B283-23A5ED42D29D}"/>
    <cellStyle name="20% - Accent1 4 4 2 2 4 3 4 2 2" xfId="41025" xr:uid="{0B688337-5E14-4411-B35B-12AC19C6D645}"/>
    <cellStyle name="20% - Accent1 4 4 2 2 4 3 4 2 2 2" xfId="41026" xr:uid="{A6466633-64F7-480C-BA2E-CC95A20B31F9}"/>
    <cellStyle name="20% - Accent1 4 4 2 2 4 3 4 2 3" xfId="41027" xr:uid="{01A0A065-1285-4D01-95E9-31C31EBB5CC2}"/>
    <cellStyle name="20% - Accent1 4 4 2 2 4 3 4 3" xfId="41028" xr:uid="{034C47C7-7EA0-4B03-8468-716A523A639D}"/>
    <cellStyle name="20% - Accent1 4 4 2 2 4 3 4 3 2" xfId="41029" xr:uid="{3E64599C-4FD1-46D0-91F5-8A80F3F8EF8A}"/>
    <cellStyle name="20% - Accent1 4 4 2 2 4 3 4 4" xfId="41030" xr:uid="{5C24685C-74FE-49E3-AB90-2BAB98E0780A}"/>
    <cellStyle name="20% - Accent1 4 4 2 2 4 3 5" xfId="41031" xr:uid="{CB8A6BC6-B147-4DEE-BACB-C723D8D050FF}"/>
    <cellStyle name="20% - Accent1 4 4 2 2 4 3 5 2" xfId="41032" xr:uid="{5E98295D-5090-459D-93E9-56185D1F50D8}"/>
    <cellStyle name="20% - Accent1 4 4 2 2 4 3 5 2 2" xfId="41033" xr:uid="{C4D6D592-67FD-4FF7-847F-A0D0CC708DBF}"/>
    <cellStyle name="20% - Accent1 4 4 2 2 4 3 5 3" xfId="41034" xr:uid="{29540DDF-596D-4EFF-9D53-DC315BB75842}"/>
    <cellStyle name="20% - Accent1 4 4 2 2 4 3 6" xfId="41035" xr:uid="{42B61C23-F135-4C0E-A199-3AB208351535}"/>
    <cellStyle name="20% - Accent1 4 4 2 2 4 3 6 2" xfId="41036" xr:uid="{2813C4AC-4EA9-4DB3-8F1C-306C3BAAA752}"/>
    <cellStyle name="20% - Accent1 4 4 2 2 4 3 6 2 2" xfId="41037" xr:uid="{9480F833-E199-4D57-ABC3-2543F94713A9}"/>
    <cellStyle name="20% - Accent1 4 4 2 2 4 3 6 3" xfId="41038" xr:uid="{BC1C03D4-A9C4-4C93-A9F1-E262FB95B413}"/>
    <cellStyle name="20% - Accent1 4 4 2 2 4 3 7" xfId="41039" xr:uid="{456E8073-739C-4D68-92B6-CD0B3FEA1ADA}"/>
    <cellStyle name="20% - Accent1 4 4 2 2 4 3 7 2" xfId="41040" xr:uid="{C2DD52F8-CEF9-4A0C-B1B7-D8EB2466E1BD}"/>
    <cellStyle name="20% - Accent1 4 4 2 2 4 3 8" xfId="41041" xr:uid="{1AE54EC9-B812-416F-B6BE-672559D74A77}"/>
    <cellStyle name="20% - Accent1 4 4 2 2 4 3 8 2" xfId="41042" xr:uid="{3F2802D1-A377-4EAE-99FA-F7514AE868C8}"/>
    <cellStyle name="20% - Accent1 4 4 2 2 4 3 9" xfId="41043" xr:uid="{E981A967-EE92-47ED-9115-357AC5733022}"/>
    <cellStyle name="20% - Accent1 4 4 2 2 4 4" xfId="41044" xr:uid="{1A968DC5-6F71-40C5-A5A9-31D9EA076D54}"/>
    <cellStyle name="20% - Accent1 4 4 2 2 4 4 2" xfId="41045" xr:uid="{40CE885A-3A5D-4AE6-9EBD-F8D2057D4D2A}"/>
    <cellStyle name="20% - Accent1 4 4 2 2 4 4 2 2" xfId="41046" xr:uid="{24EE78D9-FE4E-42A7-A2F7-E379A7924289}"/>
    <cellStyle name="20% - Accent1 4 4 2 2 4 4 2 2 2" xfId="41047" xr:uid="{B86F2B1A-3141-4B0C-844D-ABAFE8479D7A}"/>
    <cellStyle name="20% - Accent1 4 4 2 2 4 4 2 3" xfId="41048" xr:uid="{F7421E20-CCFF-4BDD-9E64-94EC3D744752}"/>
    <cellStyle name="20% - Accent1 4 4 2 2 4 4 3" xfId="41049" xr:uid="{37211EE9-E9A6-43FC-8B70-9A49C01AD402}"/>
    <cellStyle name="20% - Accent1 4 4 2 2 4 4 3 2" xfId="41050" xr:uid="{671F1229-98EB-450A-85D8-FCFC87895A3D}"/>
    <cellStyle name="20% - Accent1 4 4 2 2 4 4 4" xfId="41051" xr:uid="{7439B65C-6179-4AD6-A4AF-4EEDCE9CC9D1}"/>
    <cellStyle name="20% - Accent1 4 4 2 2 4 5" xfId="41052" xr:uid="{08FD6503-47EC-47B6-ACB7-5DFDA6ECA02F}"/>
    <cellStyle name="20% - Accent1 4 4 2 2 4 5 2" xfId="41053" xr:uid="{0FE27DBF-8594-47A8-887C-02B0FE95F28F}"/>
    <cellStyle name="20% - Accent1 4 4 2 2 4 5 2 2" xfId="41054" xr:uid="{82B54974-7F93-44D7-9754-5BFCC0F04033}"/>
    <cellStyle name="20% - Accent1 4 4 2 2 4 5 2 2 2" xfId="41055" xr:uid="{98E49F5C-9534-4136-AF14-F568C7F9F044}"/>
    <cellStyle name="20% - Accent1 4 4 2 2 4 5 2 3" xfId="41056" xr:uid="{109C10B1-27B0-4BA6-8ED8-C685590B813F}"/>
    <cellStyle name="20% - Accent1 4 4 2 2 4 5 3" xfId="41057" xr:uid="{55897865-185F-4A24-B3F8-721343F89C56}"/>
    <cellStyle name="20% - Accent1 4 4 2 2 4 5 3 2" xfId="41058" xr:uid="{D86CBEF0-3D7C-48EF-8751-48BDECC01B88}"/>
    <cellStyle name="20% - Accent1 4 4 2 2 4 5 4" xfId="41059" xr:uid="{16744F2B-1CF4-49ED-B46C-D73E3E40163F}"/>
    <cellStyle name="20% - Accent1 4 4 2 2 4 6" xfId="41060" xr:uid="{36A1B0A5-744E-4FAF-A110-26C0ADF076FB}"/>
    <cellStyle name="20% - Accent1 4 4 2 2 4 6 2" xfId="41061" xr:uid="{5C26D6CF-8FAA-478A-82D9-4FA6FCB4D9D8}"/>
    <cellStyle name="20% - Accent1 4 4 2 2 4 6 2 2" xfId="41062" xr:uid="{C20BA35D-63E0-4070-BEBF-3938696A6CD4}"/>
    <cellStyle name="20% - Accent1 4 4 2 2 4 6 2 2 2" xfId="41063" xr:uid="{12BB5C14-45B7-49A9-8D75-E4DEDE1116C1}"/>
    <cellStyle name="20% - Accent1 4 4 2 2 4 6 2 3" xfId="41064" xr:uid="{6AF49399-E7F7-477C-915F-39567DDE2F34}"/>
    <cellStyle name="20% - Accent1 4 4 2 2 4 6 3" xfId="41065" xr:uid="{14A1F163-197E-4572-AFA6-F159035FBFD6}"/>
    <cellStyle name="20% - Accent1 4 4 2 2 4 6 3 2" xfId="41066" xr:uid="{8EACE405-E2FF-4F0A-8719-4E2A0719DFF6}"/>
    <cellStyle name="20% - Accent1 4 4 2 2 4 6 4" xfId="41067" xr:uid="{AA0C735A-1C2F-4F1C-B4A0-692D1A1000AB}"/>
    <cellStyle name="20% - Accent1 4 4 2 2 4 7" xfId="41068" xr:uid="{ED90FEE4-DBEB-4AA9-A125-3716F7921D1B}"/>
    <cellStyle name="20% - Accent1 4 4 2 2 4 7 2" xfId="41069" xr:uid="{786EF814-515C-4AE4-B59B-7ECCF3583A8A}"/>
    <cellStyle name="20% - Accent1 4 4 2 2 4 7 2 2" xfId="41070" xr:uid="{8FB7A9CE-836B-4203-AE61-D2B29061919A}"/>
    <cellStyle name="20% - Accent1 4 4 2 2 4 7 3" xfId="41071" xr:uid="{9435504D-39C6-4B8E-82FF-CF88E0B87497}"/>
    <cellStyle name="20% - Accent1 4 4 2 2 4 8" xfId="41072" xr:uid="{6565ECC7-CCD9-4ADE-9DB6-FE699032917C}"/>
    <cellStyle name="20% - Accent1 4 4 2 2 4 8 2" xfId="41073" xr:uid="{0996BC96-926D-4196-8BED-81B5290FA071}"/>
    <cellStyle name="20% - Accent1 4 4 2 2 4 8 2 2" xfId="41074" xr:uid="{F89C5374-3A4C-43EA-9589-CE68DFC39CCD}"/>
    <cellStyle name="20% - Accent1 4 4 2 2 4 8 3" xfId="41075" xr:uid="{484D4F9B-3739-47CC-BB69-80BF3802037F}"/>
    <cellStyle name="20% - Accent1 4 4 2 2 4 9" xfId="41076" xr:uid="{95979340-7CDE-40F1-9523-28441C0E8611}"/>
    <cellStyle name="20% - Accent1 4 4 2 2 4 9 2" xfId="41077" xr:uid="{76997184-9FB2-47F3-86D9-D7D3292585B0}"/>
    <cellStyle name="20% - Accent1 4 4 2 2 5" xfId="41078" xr:uid="{E0173F7B-04A9-418A-BD07-9DD9BD03658E}"/>
    <cellStyle name="20% - Accent1 4 4 2 2 5 2" xfId="41079" xr:uid="{E695E390-0AF7-45E4-A268-E0FBF6F7E236}"/>
    <cellStyle name="20% - Accent1 4 4 2 2 5 2 2" xfId="41080" xr:uid="{58ED4DA7-16DE-473E-A78E-C6362D95A1B6}"/>
    <cellStyle name="20% - Accent1 4 4 2 2 5 2 2 2" xfId="41081" xr:uid="{31BD0089-487B-42BD-925D-75C8B490602B}"/>
    <cellStyle name="20% - Accent1 4 4 2 2 5 2 2 2 2" xfId="41082" xr:uid="{1D31AF47-7E89-4496-AEF3-8F790A9E10E7}"/>
    <cellStyle name="20% - Accent1 4 4 2 2 5 2 2 3" xfId="41083" xr:uid="{C14B9B64-6FC5-4260-90E7-8747FEF6F0F0}"/>
    <cellStyle name="20% - Accent1 4 4 2 2 5 2 3" xfId="41084" xr:uid="{C5E5F3A5-6E7D-4A9F-BE53-B9D685102532}"/>
    <cellStyle name="20% - Accent1 4 4 2 2 5 2 3 2" xfId="41085" xr:uid="{B82CC761-30F9-4DC3-8F09-6719ADF1BF0D}"/>
    <cellStyle name="20% - Accent1 4 4 2 2 5 2 4" xfId="41086" xr:uid="{8FE562C9-856A-4148-B269-161BF7853BD6}"/>
    <cellStyle name="20% - Accent1 4 4 2 2 5 3" xfId="41087" xr:uid="{8E17A6C6-1C57-49CA-91CD-E8AC4DADF059}"/>
    <cellStyle name="20% - Accent1 4 4 2 2 5 3 2" xfId="41088" xr:uid="{5EEC39AD-F870-4E7E-BA0C-32C5142107C1}"/>
    <cellStyle name="20% - Accent1 4 4 2 2 5 3 2 2" xfId="41089" xr:uid="{33D2FDEE-69BB-4FCD-A1DA-5921F7D967EB}"/>
    <cellStyle name="20% - Accent1 4 4 2 2 5 3 2 2 2" xfId="41090" xr:uid="{10FCDDBD-F345-4A5E-BAB7-88A61780B298}"/>
    <cellStyle name="20% - Accent1 4 4 2 2 5 3 2 3" xfId="41091" xr:uid="{10270AF9-001F-4472-BCC4-B0E7C65C28D5}"/>
    <cellStyle name="20% - Accent1 4 4 2 2 5 3 3" xfId="41092" xr:uid="{11E33C5C-1561-4936-92CA-5292CBE8EA8A}"/>
    <cellStyle name="20% - Accent1 4 4 2 2 5 3 3 2" xfId="41093" xr:uid="{C69AE53E-C4CA-4EAF-BF69-9C854A7F5177}"/>
    <cellStyle name="20% - Accent1 4 4 2 2 5 3 4" xfId="41094" xr:uid="{0EB892D9-9848-4DD3-99F1-F26C595C4DA4}"/>
    <cellStyle name="20% - Accent1 4 4 2 2 5 4" xfId="41095" xr:uid="{96CEC2E7-0361-474E-8DF3-385E84B07D63}"/>
    <cellStyle name="20% - Accent1 4 4 2 2 5 4 2" xfId="41096" xr:uid="{C8EC3455-574C-4B97-AD50-33608EAA8820}"/>
    <cellStyle name="20% - Accent1 4 4 2 2 5 4 2 2" xfId="41097" xr:uid="{B4B3C83C-8F75-4FE2-8739-F1B893843260}"/>
    <cellStyle name="20% - Accent1 4 4 2 2 5 4 2 2 2" xfId="41098" xr:uid="{0F00CBEE-5F73-4E3D-B64A-21DC9BD607FA}"/>
    <cellStyle name="20% - Accent1 4 4 2 2 5 4 2 3" xfId="41099" xr:uid="{94654600-6785-4B94-B335-59884164E6CF}"/>
    <cellStyle name="20% - Accent1 4 4 2 2 5 4 3" xfId="41100" xr:uid="{FCE2F15D-8DE3-46B0-9DDA-EC2F798D2CE6}"/>
    <cellStyle name="20% - Accent1 4 4 2 2 5 4 3 2" xfId="41101" xr:uid="{751191F1-A4B3-4F65-AA95-B87E87374025}"/>
    <cellStyle name="20% - Accent1 4 4 2 2 5 4 4" xfId="41102" xr:uid="{3D3C901E-4C93-4CD8-801C-B336BDE19B16}"/>
    <cellStyle name="20% - Accent1 4 4 2 2 5 5" xfId="41103" xr:uid="{94901B8D-C209-450D-9438-68E3087B4FFD}"/>
    <cellStyle name="20% - Accent1 4 4 2 2 5 5 2" xfId="41104" xr:uid="{7BF303ED-17D9-4342-8114-6737160D14BA}"/>
    <cellStyle name="20% - Accent1 4 4 2 2 5 5 2 2" xfId="41105" xr:uid="{AC42AEDE-972B-41D7-81E4-0321CB2025DB}"/>
    <cellStyle name="20% - Accent1 4 4 2 2 5 5 3" xfId="41106" xr:uid="{DA043690-CE49-4EAE-BEE9-287EA2D29BD5}"/>
    <cellStyle name="20% - Accent1 4 4 2 2 5 6" xfId="41107" xr:uid="{784BA5E2-B100-4F01-8A05-79BDDE654C68}"/>
    <cellStyle name="20% - Accent1 4 4 2 2 5 6 2" xfId="41108" xr:uid="{0FF05920-9DDA-4C17-867C-ED8223D58A6C}"/>
    <cellStyle name="20% - Accent1 4 4 2 2 5 6 2 2" xfId="41109" xr:uid="{F5A603DE-788C-493E-A536-E7D94744E119}"/>
    <cellStyle name="20% - Accent1 4 4 2 2 5 6 3" xfId="41110" xr:uid="{267127FC-D134-4088-95F6-79C3D51F83E2}"/>
    <cellStyle name="20% - Accent1 4 4 2 2 5 7" xfId="41111" xr:uid="{6A7CB005-FE49-493D-BE37-2532DB45C79F}"/>
    <cellStyle name="20% - Accent1 4 4 2 2 5 7 2" xfId="41112" xr:uid="{23C3A255-1FA9-4918-92D3-CDDFF21293F0}"/>
    <cellStyle name="20% - Accent1 4 4 2 2 5 8" xfId="41113" xr:uid="{B03DD832-64D8-4DFB-ACAF-0ABF84B6B996}"/>
    <cellStyle name="20% - Accent1 4 4 2 2 5 8 2" xfId="41114" xr:uid="{AC864713-EC44-4399-8D74-8DA54C387BCC}"/>
    <cellStyle name="20% - Accent1 4 4 2 2 5 9" xfId="41115" xr:uid="{B61F3FE7-1F6A-4496-8BDC-5C215260BE87}"/>
    <cellStyle name="20% - Accent1 4 4 2 2 6" xfId="41116" xr:uid="{D5B390C1-522C-4E0B-B836-FF6596834CEA}"/>
    <cellStyle name="20% - Accent1 4 4 2 2 6 2" xfId="41117" xr:uid="{917F9571-FF1F-401D-8AE3-7383855A72E8}"/>
    <cellStyle name="20% - Accent1 4 4 2 2 6 2 2" xfId="41118" xr:uid="{5B078193-258E-441C-B840-440B037E4FEA}"/>
    <cellStyle name="20% - Accent1 4 4 2 2 6 2 2 2" xfId="41119" xr:uid="{6C91D425-AC06-42F2-B07C-7EA7C9766EB4}"/>
    <cellStyle name="20% - Accent1 4 4 2 2 6 2 2 2 2" xfId="41120" xr:uid="{403BDBE2-80B2-4215-8547-9EEFA99CC1D8}"/>
    <cellStyle name="20% - Accent1 4 4 2 2 6 2 2 3" xfId="41121" xr:uid="{78B3A14D-0B44-434E-A517-04FE1D38DF57}"/>
    <cellStyle name="20% - Accent1 4 4 2 2 6 2 3" xfId="41122" xr:uid="{18510466-A726-4E50-99E0-D45FC82717F0}"/>
    <cellStyle name="20% - Accent1 4 4 2 2 6 2 3 2" xfId="41123" xr:uid="{ACFCEC61-C8B9-4469-9E9A-65ED79CB68E7}"/>
    <cellStyle name="20% - Accent1 4 4 2 2 6 2 4" xfId="41124" xr:uid="{86986337-9C6C-450C-8AEE-58482A9F0FAF}"/>
    <cellStyle name="20% - Accent1 4 4 2 2 6 3" xfId="41125" xr:uid="{A87AB4B8-5A23-49AC-BB42-6AC9BD3561F8}"/>
    <cellStyle name="20% - Accent1 4 4 2 2 6 3 2" xfId="41126" xr:uid="{3754D333-9A8D-4F6F-AD0F-C60C03932B90}"/>
    <cellStyle name="20% - Accent1 4 4 2 2 6 3 2 2" xfId="41127" xr:uid="{315619FC-1039-4C6E-99C9-3C830D714378}"/>
    <cellStyle name="20% - Accent1 4 4 2 2 6 3 2 2 2" xfId="41128" xr:uid="{2996108D-1300-4DF3-ACE6-FAF20806A623}"/>
    <cellStyle name="20% - Accent1 4 4 2 2 6 3 2 3" xfId="41129" xr:uid="{B0910DCA-CED9-4747-9542-901F6560EA64}"/>
    <cellStyle name="20% - Accent1 4 4 2 2 6 3 3" xfId="41130" xr:uid="{D0C9EED0-1A02-4F0C-92A6-9FFAEBA50AA0}"/>
    <cellStyle name="20% - Accent1 4 4 2 2 6 3 3 2" xfId="41131" xr:uid="{D48312C6-0012-4465-BFE3-753DC269FFD7}"/>
    <cellStyle name="20% - Accent1 4 4 2 2 6 3 4" xfId="41132" xr:uid="{E45A50C9-C88C-4916-9364-95C624C572FB}"/>
    <cellStyle name="20% - Accent1 4 4 2 2 6 4" xfId="41133" xr:uid="{3CC2472B-6011-4A7C-B65D-5E773D02061D}"/>
    <cellStyle name="20% - Accent1 4 4 2 2 6 4 2" xfId="41134" xr:uid="{24886009-3BB3-4A1A-BD00-F38F4430289A}"/>
    <cellStyle name="20% - Accent1 4 4 2 2 6 4 2 2" xfId="41135" xr:uid="{192AF505-C5B8-4582-92C2-A89B37545DD3}"/>
    <cellStyle name="20% - Accent1 4 4 2 2 6 4 2 2 2" xfId="41136" xr:uid="{A219DC0A-FC9C-415F-95F3-723A20667844}"/>
    <cellStyle name="20% - Accent1 4 4 2 2 6 4 2 3" xfId="41137" xr:uid="{1B4FEA5D-31F0-499C-9FB8-0ACB029D95F0}"/>
    <cellStyle name="20% - Accent1 4 4 2 2 6 4 3" xfId="41138" xr:uid="{6DAC9288-1BDC-4470-A573-74253CD5023D}"/>
    <cellStyle name="20% - Accent1 4 4 2 2 6 4 3 2" xfId="41139" xr:uid="{1B59057F-0A2C-433A-9C7F-04FB3A0B01AB}"/>
    <cellStyle name="20% - Accent1 4 4 2 2 6 4 4" xfId="41140" xr:uid="{3921A3E7-D432-4D09-99A0-A34C5C975CCE}"/>
    <cellStyle name="20% - Accent1 4 4 2 2 6 5" xfId="41141" xr:uid="{10A92E2B-5C47-4A00-ADAE-4792516B6FFC}"/>
    <cellStyle name="20% - Accent1 4 4 2 2 6 5 2" xfId="41142" xr:uid="{1E80A447-35B5-4725-AC1E-E85713FFAEE7}"/>
    <cellStyle name="20% - Accent1 4 4 2 2 6 5 2 2" xfId="41143" xr:uid="{53AD4B23-6FCA-4D19-94D1-66E645977020}"/>
    <cellStyle name="20% - Accent1 4 4 2 2 6 5 3" xfId="41144" xr:uid="{B2E46336-A26C-4AE3-A690-B9202F2D3BCF}"/>
    <cellStyle name="20% - Accent1 4 4 2 2 6 6" xfId="41145" xr:uid="{476FAF4C-2664-4B59-936F-FD0C2969D161}"/>
    <cellStyle name="20% - Accent1 4 4 2 2 6 6 2" xfId="41146" xr:uid="{B3D1F3AD-19A3-4F82-8679-C4325543B9C9}"/>
    <cellStyle name="20% - Accent1 4 4 2 2 6 6 2 2" xfId="41147" xr:uid="{F607242E-B815-4FB8-9FC7-7A1147F11482}"/>
    <cellStyle name="20% - Accent1 4 4 2 2 6 6 3" xfId="41148" xr:uid="{922A7FD1-50EA-41BB-B964-98F91AA53F6F}"/>
    <cellStyle name="20% - Accent1 4 4 2 2 6 7" xfId="41149" xr:uid="{901E3407-CDD5-4A76-B118-074A59C61E1A}"/>
    <cellStyle name="20% - Accent1 4 4 2 2 6 7 2" xfId="41150" xr:uid="{D4848563-57CF-4676-92D7-E07DB6B574C8}"/>
    <cellStyle name="20% - Accent1 4 4 2 2 6 8" xfId="41151" xr:uid="{DC06EF20-1ED7-4FCA-AFAC-D65C48D09A95}"/>
    <cellStyle name="20% - Accent1 4 4 2 2 6 8 2" xfId="41152" xr:uid="{B329D558-238E-4427-9432-496BBBDBA652}"/>
    <cellStyle name="20% - Accent1 4 4 2 2 6 9" xfId="41153" xr:uid="{6E336C92-84F0-48A1-9610-C1C7CA6C909F}"/>
    <cellStyle name="20% - Accent1 4 4 2 2 7" xfId="41154" xr:uid="{6265F258-316D-4276-9157-C44F5FFA8DE4}"/>
    <cellStyle name="20% - Accent1 4 4 2 2 7 2" xfId="41155" xr:uid="{3B23ACAE-DE04-4690-96F0-75905B9443BB}"/>
    <cellStyle name="20% - Accent1 4 4 2 2 7 2 2" xfId="41156" xr:uid="{3D5FA63A-12D2-469E-8A1B-6AC06DC5C896}"/>
    <cellStyle name="20% - Accent1 4 4 2 2 7 2 2 2" xfId="41157" xr:uid="{27397ECA-4BBD-4FED-A7FE-C7D46C848804}"/>
    <cellStyle name="20% - Accent1 4 4 2 2 7 2 3" xfId="41158" xr:uid="{EB282BA5-5BB3-4EE3-A643-AC87AD2140AF}"/>
    <cellStyle name="20% - Accent1 4 4 2 2 7 3" xfId="41159" xr:uid="{78B39747-3488-4C90-B1D5-77979A423300}"/>
    <cellStyle name="20% - Accent1 4 4 2 2 7 3 2" xfId="41160" xr:uid="{34785317-8351-46E2-9959-23D593EA2252}"/>
    <cellStyle name="20% - Accent1 4 4 2 2 7 4" xfId="41161" xr:uid="{21A2CD4F-DCED-45B9-B9DD-206FAFE315AA}"/>
    <cellStyle name="20% - Accent1 4 4 2 2 8" xfId="41162" xr:uid="{2292240C-FA63-4E5A-8665-8FC29A63D2EA}"/>
    <cellStyle name="20% - Accent1 4 4 2 2 8 2" xfId="41163" xr:uid="{F9F2196E-646B-432F-8E18-6DC27B132C24}"/>
    <cellStyle name="20% - Accent1 4 4 2 2 8 2 2" xfId="41164" xr:uid="{85769A8D-33F1-4F82-9E14-7B37E0A93E80}"/>
    <cellStyle name="20% - Accent1 4 4 2 2 8 2 2 2" xfId="41165" xr:uid="{F45083BE-891E-4B41-97E7-6A75A321E513}"/>
    <cellStyle name="20% - Accent1 4 4 2 2 8 2 3" xfId="41166" xr:uid="{46424260-AA1C-46FD-9B6D-B03DFAD736CB}"/>
    <cellStyle name="20% - Accent1 4 4 2 2 8 3" xfId="41167" xr:uid="{94A9FF22-1E38-407E-8D3A-47CE84A68B53}"/>
    <cellStyle name="20% - Accent1 4 4 2 2 8 3 2" xfId="41168" xr:uid="{51D53AC7-9D73-462C-A224-5CB46FE10ED7}"/>
    <cellStyle name="20% - Accent1 4 4 2 2 8 4" xfId="41169" xr:uid="{63830859-8FC5-46C0-896A-8160F49221F7}"/>
    <cellStyle name="20% - Accent1 4 4 2 2 9" xfId="41170" xr:uid="{B63EAC8D-D801-48B1-BF20-1CC86CF8318C}"/>
    <cellStyle name="20% - Accent1 4 4 2 2 9 2" xfId="41171" xr:uid="{C6955679-4C71-4F20-AD6A-7DDBFF2308EF}"/>
    <cellStyle name="20% - Accent1 4 4 2 2 9 2 2" xfId="41172" xr:uid="{717A4CF4-148B-4A5C-9532-77B0F255D7CC}"/>
    <cellStyle name="20% - Accent1 4 4 2 2 9 2 2 2" xfId="41173" xr:uid="{CD8B84CB-0DA9-4354-8033-A82E0795D523}"/>
    <cellStyle name="20% - Accent1 4 4 2 2 9 2 3" xfId="41174" xr:uid="{8575F776-9650-4626-B05E-8F5483965DF3}"/>
    <cellStyle name="20% - Accent1 4 4 2 2 9 3" xfId="41175" xr:uid="{52470545-7949-400B-B684-C9ACCDC18433}"/>
    <cellStyle name="20% - Accent1 4 4 2 2 9 3 2" xfId="41176" xr:uid="{226452AB-0D16-4A1B-AC6E-D811FAD1CAB9}"/>
    <cellStyle name="20% - Accent1 4 4 2 2 9 4" xfId="41177" xr:uid="{C3F20FE8-F3CD-4C86-A83C-DED7C600AACF}"/>
    <cellStyle name="20% - Accent1 4 4 2 3" xfId="41178" xr:uid="{9B9C7F40-4447-48C5-84A0-D873C1938173}"/>
    <cellStyle name="20% - Accent1 4 4 2 3 10" xfId="41179" xr:uid="{6867218B-33C5-45F0-99A7-2AF04B62C4B1}"/>
    <cellStyle name="20% - Accent1 4 4 2 3 10 2" xfId="41180" xr:uid="{BC070CA9-EC70-48B8-A34A-FC82F2BCE84A}"/>
    <cellStyle name="20% - Accent1 4 4 2 3 11" xfId="41181" xr:uid="{DE4C20CB-812F-4CD2-A763-F5E83FD2F973}"/>
    <cellStyle name="20% - Accent1 4 4 2 3 2" xfId="41182" xr:uid="{5B67483C-A1FC-46CD-9525-98199BDC4C8B}"/>
    <cellStyle name="20% - Accent1 4 4 2 3 2 2" xfId="41183" xr:uid="{B2DF5C97-72F4-44D0-A946-36752263EFE3}"/>
    <cellStyle name="20% - Accent1 4 4 2 3 2 2 2" xfId="41184" xr:uid="{5B70990F-08D2-4537-97BC-4DC44D88131E}"/>
    <cellStyle name="20% - Accent1 4 4 2 3 2 2 2 2" xfId="41185" xr:uid="{77C186FC-1073-4874-A4E5-8D8AC37D042E}"/>
    <cellStyle name="20% - Accent1 4 4 2 3 2 2 2 2 2" xfId="41186" xr:uid="{53AC4D89-E113-4C46-A271-885E350355AD}"/>
    <cellStyle name="20% - Accent1 4 4 2 3 2 2 2 3" xfId="41187" xr:uid="{FB6CBE7F-918E-4D96-A85F-BADE4E6E8904}"/>
    <cellStyle name="20% - Accent1 4 4 2 3 2 2 3" xfId="41188" xr:uid="{246311CB-631C-4F21-82C4-1FD1723A1A80}"/>
    <cellStyle name="20% - Accent1 4 4 2 3 2 2 3 2" xfId="41189" xr:uid="{267B1790-3A38-4E4A-9086-EADAAAA85A4C}"/>
    <cellStyle name="20% - Accent1 4 4 2 3 2 2 4" xfId="41190" xr:uid="{5999BCF3-C5ED-4342-9C27-24848B8F6736}"/>
    <cellStyle name="20% - Accent1 4 4 2 3 2 3" xfId="41191" xr:uid="{3BC50D0F-01FA-47A5-A048-5D13D85547FE}"/>
    <cellStyle name="20% - Accent1 4 4 2 3 2 3 2" xfId="41192" xr:uid="{9115B1BC-67D0-4C60-B160-5CFA6605E1EC}"/>
    <cellStyle name="20% - Accent1 4 4 2 3 2 3 2 2" xfId="41193" xr:uid="{6416B408-7862-4B7E-94C6-861EBBB38ACA}"/>
    <cellStyle name="20% - Accent1 4 4 2 3 2 3 2 2 2" xfId="41194" xr:uid="{FC9EE688-A8F1-4A87-AE80-BC1EE663D047}"/>
    <cellStyle name="20% - Accent1 4 4 2 3 2 3 2 3" xfId="41195" xr:uid="{573A88D6-9F26-4DC9-BF1B-F1EE917A9A92}"/>
    <cellStyle name="20% - Accent1 4 4 2 3 2 3 3" xfId="41196" xr:uid="{CFDEF391-D0D5-4A24-8069-8F9811AE634C}"/>
    <cellStyle name="20% - Accent1 4 4 2 3 2 3 3 2" xfId="41197" xr:uid="{D0A6CD80-A057-4A20-B0CB-B0BC667202A3}"/>
    <cellStyle name="20% - Accent1 4 4 2 3 2 3 4" xfId="41198" xr:uid="{69A63130-3C22-46F2-8BBF-259D69B33736}"/>
    <cellStyle name="20% - Accent1 4 4 2 3 2 4" xfId="41199" xr:uid="{5E047A7F-7E7A-4141-AEF2-7C6B1C6CA146}"/>
    <cellStyle name="20% - Accent1 4 4 2 3 2 4 2" xfId="41200" xr:uid="{D170FA2C-2305-4067-802E-3FDF0CDB9D6B}"/>
    <cellStyle name="20% - Accent1 4 4 2 3 2 4 2 2" xfId="41201" xr:uid="{0111B3DB-052A-4EAD-BF81-2234D5D9A500}"/>
    <cellStyle name="20% - Accent1 4 4 2 3 2 4 2 2 2" xfId="41202" xr:uid="{0B796487-8579-4C3B-87F9-DE456D58EBCC}"/>
    <cellStyle name="20% - Accent1 4 4 2 3 2 4 2 3" xfId="41203" xr:uid="{4DB81E65-38DE-4343-B1FF-15B0AAE92669}"/>
    <cellStyle name="20% - Accent1 4 4 2 3 2 4 3" xfId="41204" xr:uid="{628C8588-1BDE-442F-905B-C0C2EEFC0D35}"/>
    <cellStyle name="20% - Accent1 4 4 2 3 2 4 3 2" xfId="41205" xr:uid="{9BCC8A44-EC72-4295-BB2D-AF3C639A0694}"/>
    <cellStyle name="20% - Accent1 4 4 2 3 2 4 4" xfId="41206" xr:uid="{4A59B857-48DA-494F-A204-1E51C7CFC90D}"/>
    <cellStyle name="20% - Accent1 4 4 2 3 2 5" xfId="41207" xr:uid="{E629D543-E8B0-4BFD-BB1A-8BCB4A8C08B3}"/>
    <cellStyle name="20% - Accent1 4 4 2 3 2 5 2" xfId="41208" xr:uid="{9FBE0619-C093-4ACE-BA67-DA740141C16A}"/>
    <cellStyle name="20% - Accent1 4 4 2 3 2 5 2 2" xfId="41209" xr:uid="{E02ADC0E-AA83-4D49-8FD1-D963B8F53F01}"/>
    <cellStyle name="20% - Accent1 4 4 2 3 2 5 3" xfId="41210" xr:uid="{E889B45D-65C2-433B-96C5-783B8ED822C4}"/>
    <cellStyle name="20% - Accent1 4 4 2 3 2 6" xfId="41211" xr:uid="{FE2DCED0-02BD-4198-8353-6C8183B4C13C}"/>
    <cellStyle name="20% - Accent1 4 4 2 3 2 6 2" xfId="41212" xr:uid="{C53100A7-E042-460C-90ED-F10CBC942933}"/>
    <cellStyle name="20% - Accent1 4 4 2 3 2 6 2 2" xfId="41213" xr:uid="{393F68C7-3F47-443A-B09E-1D6BA430754F}"/>
    <cellStyle name="20% - Accent1 4 4 2 3 2 6 3" xfId="41214" xr:uid="{230AA149-374F-46EF-9555-EB843EB19304}"/>
    <cellStyle name="20% - Accent1 4 4 2 3 2 7" xfId="41215" xr:uid="{8C8F09DF-56CB-42E4-9865-55403350840D}"/>
    <cellStyle name="20% - Accent1 4 4 2 3 2 7 2" xfId="41216" xr:uid="{E6E48967-B277-4490-882B-ED25C5B12951}"/>
    <cellStyle name="20% - Accent1 4 4 2 3 2 8" xfId="41217" xr:uid="{9D2C6823-909E-41E8-9033-E5B2E2D4E3F6}"/>
    <cellStyle name="20% - Accent1 4 4 2 3 2 8 2" xfId="41218" xr:uid="{825EB791-2498-4DEF-8F4E-B7E4EEE55340}"/>
    <cellStyle name="20% - Accent1 4 4 2 3 2 9" xfId="41219" xr:uid="{7ABC5683-7FCA-4026-9621-B151D49713C2}"/>
    <cellStyle name="20% - Accent1 4 4 2 3 3" xfId="41220" xr:uid="{41ED2FC4-0FC1-4403-A50D-EF17E2BE0566}"/>
    <cellStyle name="20% - Accent1 4 4 2 3 3 2" xfId="41221" xr:uid="{336AD865-0629-40D0-9E23-C1D654541A2E}"/>
    <cellStyle name="20% - Accent1 4 4 2 3 3 2 2" xfId="41222" xr:uid="{C124D3DA-E9AA-4A29-8D31-B4F89ED2E236}"/>
    <cellStyle name="20% - Accent1 4 4 2 3 3 2 2 2" xfId="41223" xr:uid="{C597004E-2478-4CB7-A7C2-281A58ED336D}"/>
    <cellStyle name="20% - Accent1 4 4 2 3 3 2 2 2 2" xfId="41224" xr:uid="{9EB6AEE8-852F-42FF-934D-EB7CA4BB1070}"/>
    <cellStyle name="20% - Accent1 4 4 2 3 3 2 2 3" xfId="41225" xr:uid="{0D5D92A9-90D6-43AA-93D0-B91C29D32556}"/>
    <cellStyle name="20% - Accent1 4 4 2 3 3 2 3" xfId="41226" xr:uid="{0961FE93-7DD9-4000-A641-D57ECCE18B37}"/>
    <cellStyle name="20% - Accent1 4 4 2 3 3 2 3 2" xfId="41227" xr:uid="{49E6EF33-8D70-46B4-9815-F1D81E73445F}"/>
    <cellStyle name="20% - Accent1 4 4 2 3 3 2 4" xfId="41228" xr:uid="{59CBB66A-8921-4A18-8E30-FE6D3784A615}"/>
    <cellStyle name="20% - Accent1 4 4 2 3 3 3" xfId="41229" xr:uid="{4953C884-878A-4952-8A00-3116622A8004}"/>
    <cellStyle name="20% - Accent1 4 4 2 3 3 3 2" xfId="41230" xr:uid="{C258563D-B5F9-4664-B9E8-1285CE93FAD6}"/>
    <cellStyle name="20% - Accent1 4 4 2 3 3 3 2 2" xfId="41231" xr:uid="{A0EC75BD-2321-4556-972F-B3DD1982B3F4}"/>
    <cellStyle name="20% - Accent1 4 4 2 3 3 3 2 2 2" xfId="41232" xr:uid="{0C3270E4-0EBC-4566-95C4-AC68DF5AFFD2}"/>
    <cellStyle name="20% - Accent1 4 4 2 3 3 3 2 3" xfId="41233" xr:uid="{ECF8AEF1-BBAD-46F7-9809-2CF1EA1C3194}"/>
    <cellStyle name="20% - Accent1 4 4 2 3 3 3 3" xfId="41234" xr:uid="{13B5CE72-96DA-4507-A73D-8ACBFDC277A8}"/>
    <cellStyle name="20% - Accent1 4 4 2 3 3 3 3 2" xfId="41235" xr:uid="{6E10F3E6-3971-4097-BD01-E54DDDA18BD7}"/>
    <cellStyle name="20% - Accent1 4 4 2 3 3 3 4" xfId="41236" xr:uid="{9BA163EB-01C6-470D-8A5C-4565116560FE}"/>
    <cellStyle name="20% - Accent1 4 4 2 3 3 4" xfId="41237" xr:uid="{EBBA5545-6F29-4C6E-8B4D-D957399C5BEB}"/>
    <cellStyle name="20% - Accent1 4 4 2 3 3 4 2" xfId="41238" xr:uid="{654B8B90-F5E4-43B3-A70B-10FE37FF6AAB}"/>
    <cellStyle name="20% - Accent1 4 4 2 3 3 4 2 2" xfId="41239" xr:uid="{1AB1BAF2-85D0-4459-A6FD-4E8170670877}"/>
    <cellStyle name="20% - Accent1 4 4 2 3 3 4 2 2 2" xfId="41240" xr:uid="{D0DA70B5-DC36-4AD6-9D3B-0EAA65FB3215}"/>
    <cellStyle name="20% - Accent1 4 4 2 3 3 4 2 3" xfId="41241" xr:uid="{8EC20919-ACCE-4F6A-97DB-3F447F127750}"/>
    <cellStyle name="20% - Accent1 4 4 2 3 3 4 3" xfId="41242" xr:uid="{5420EC10-4214-41CD-B19C-CE14ECCB4393}"/>
    <cellStyle name="20% - Accent1 4 4 2 3 3 4 3 2" xfId="41243" xr:uid="{5C1D54D6-F961-4AD8-A039-40A5751617BD}"/>
    <cellStyle name="20% - Accent1 4 4 2 3 3 4 4" xfId="41244" xr:uid="{289A6169-B687-44F7-90BB-6FDBBC977B80}"/>
    <cellStyle name="20% - Accent1 4 4 2 3 3 5" xfId="41245" xr:uid="{D2CE304C-7575-43C7-9A44-086ED8A03FE7}"/>
    <cellStyle name="20% - Accent1 4 4 2 3 3 5 2" xfId="41246" xr:uid="{167FE805-5D04-447C-A49A-AEC6B367508B}"/>
    <cellStyle name="20% - Accent1 4 4 2 3 3 5 2 2" xfId="41247" xr:uid="{35EFC454-52E8-486E-8B6E-534590A636F6}"/>
    <cellStyle name="20% - Accent1 4 4 2 3 3 5 3" xfId="41248" xr:uid="{D82D5F4B-66C8-473B-93B9-34F62125F1DF}"/>
    <cellStyle name="20% - Accent1 4 4 2 3 3 6" xfId="41249" xr:uid="{9BCC108C-6172-435D-9F31-3CBDC98BE683}"/>
    <cellStyle name="20% - Accent1 4 4 2 3 3 6 2" xfId="41250" xr:uid="{15474C85-09DF-42D6-A5AD-99433F5E60A2}"/>
    <cellStyle name="20% - Accent1 4 4 2 3 3 6 2 2" xfId="41251" xr:uid="{EA812E28-1AC6-4D98-935D-8287ECC03F14}"/>
    <cellStyle name="20% - Accent1 4 4 2 3 3 6 3" xfId="41252" xr:uid="{ED48F9EF-1B6B-4901-A618-C412CE2952B6}"/>
    <cellStyle name="20% - Accent1 4 4 2 3 3 7" xfId="41253" xr:uid="{BD559D1F-7904-4628-8547-7D4FF4F2D13C}"/>
    <cellStyle name="20% - Accent1 4 4 2 3 3 7 2" xfId="41254" xr:uid="{79C768C2-C218-42BD-82E0-94E01D60CC06}"/>
    <cellStyle name="20% - Accent1 4 4 2 3 3 8" xfId="41255" xr:uid="{2002DB65-8E1F-4796-86CB-472948B48574}"/>
    <cellStyle name="20% - Accent1 4 4 2 3 3 8 2" xfId="41256" xr:uid="{E40E9995-C444-4268-ACA8-A69F8E717492}"/>
    <cellStyle name="20% - Accent1 4 4 2 3 3 9" xfId="41257" xr:uid="{8C2DD85E-6708-472C-A1CA-71A478CA97F6}"/>
    <cellStyle name="20% - Accent1 4 4 2 3 4" xfId="41258" xr:uid="{2E766D80-B4CC-4D37-975C-254FF6851F60}"/>
    <cellStyle name="20% - Accent1 4 4 2 3 4 2" xfId="41259" xr:uid="{6B44538D-44E9-424B-A906-8ACB749EE2F3}"/>
    <cellStyle name="20% - Accent1 4 4 2 3 4 2 2" xfId="41260" xr:uid="{5DFEE36D-9BD4-475E-AAE0-57109CA4E536}"/>
    <cellStyle name="20% - Accent1 4 4 2 3 4 2 2 2" xfId="41261" xr:uid="{F2BBF1FC-BB14-49FC-8220-DFE3A6F984A1}"/>
    <cellStyle name="20% - Accent1 4 4 2 3 4 2 3" xfId="41262" xr:uid="{1BC9E67E-05CF-45F0-97C1-8E0876AC97CA}"/>
    <cellStyle name="20% - Accent1 4 4 2 3 4 3" xfId="41263" xr:uid="{57F9CDEC-3F8C-4C6E-B787-C6AC43CF43F0}"/>
    <cellStyle name="20% - Accent1 4 4 2 3 4 3 2" xfId="41264" xr:uid="{2126BF3D-80DA-41CD-8451-397D6522B35A}"/>
    <cellStyle name="20% - Accent1 4 4 2 3 4 4" xfId="41265" xr:uid="{FD12371F-C68E-43E6-8F78-004E33598A18}"/>
    <cellStyle name="20% - Accent1 4 4 2 3 5" xfId="41266" xr:uid="{5C53FA6A-A6EB-4BC4-B1F9-52D2A7CB323E}"/>
    <cellStyle name="20% - Accent1 4 4 2 3 5 2" xfId="41267" xr:uid="{7AB3E098-FFAC-4F23-823C-6A67F9B267EF}"/>
    <cellStyle name="20% - Accent1 4 4 2 3 5 2 2" xfId="41268" xr:uid="{1750CD68-DC76-483A-A2B1-8EA2505109AF}"/>
    <cellStyle name="20% - Accent1 4 4 2 3 5 2 2 2" xfId="41269" xr:uid="{D60F0436-30F8-4D16-8925-FACA62996F58}"/>
    <cellStyle name="20% - Accent1 4 4 2 3 5 2 3" xfId="41270" xr:uid="{AB3BDE63-6B31-47A9-B91A-B020B2013910}"/>
    <cellStyle name="20% - Accent1 4 4 2 3 5 3" xfId="41271" xr:uid="{9456D383-4EC7-4DC6-8159-89ED00B9C8B6}"/>
    <cellStyle name="20% - Accent1 4 4 2 3 5 3 2" xfId="41272" xr:uid="{1D40EB31-8244-4C81-B4A4-F3819C87AD4B}"/>
    <cellStyle name="20% - Accent1 4 4 2 3 5 4" xfId="41273" xr:uid="{704B1B97-BD4F-4B54-B8F0-5AF8AA7EAA24}"/>
    <cellStyle name="20% - Accent1 4 4 2 3 6" xfId="41274" xr:uid="{527EBCC4-AF04-4E97-800F-2AC040989BD0}"/>
    <cellStyle name="20% - Accent1 4 4 2 3 6 2" xfId="41275" xr:uid="{D9C5D35C-C7F5-46DC-AD6B-4BE5654B2917}"/>
    <cellStyle name="20% - Accent1 4 4 2 3 6 2 2" xfId="41276" xr:uid="{E0AE9948-3A66-4B45-998A-7726CD81B01E}"/>
    <cellStyle name="20% - Accent1 4 4 2 3 6 2 2 2" xfId="41277" xr:uid="{5952BB53-57CF-4800-AF4B-293A1AFED6B6}"/>
    <cellStyle name="20% - Accent1 4 4 2 3 6 2 3" xfId="41278" xr:uid="{71EAC694-EDE7-4555-A657-B1C15B32FEA8}"/>
    <cellStyle name="20% - Accent1 4 4 2 3 6 3" xfId="41279" xr:uid="{95E642D7-CAB3-43BE-9F39-DBAF395DFA5F}"/>
    <cellStyle name="20% - Accent1 4 4 2 3 6 3 2" xfId="41280" xr:uid="{8063253E-0E0E-4710-B77F-C31E53F2C754}"/>
    <cellStyle name="20% - Accent1 4 4 2 3 6 4" xfId="41281" xr:uid="{8C5BA02E-37B7-4636-A1DA-0554497346B4}"/>
    <cellStyle name="20% - Accent1 4 4 2 3 7" xfId="41282" xr:uid="{587DDA88-DA12-44BD-9701-5AD316565301}"/>
    <cellStyle name="20% - Accent1 4 4 2 3 7 2" xfId="41283" xr:uid="{0FF9BAF9-2515-473A-A8F2-DBAACF0855C8}"/>
    <cellStyle name="20% - Accent1 4 4 2 3 7 2 2" xfId="41284" xr:uid="{99DD16F0-3F25-4901-92D4-F655F6741BC4}"/>
    <cellStyle name="20% - Accent1 4 4 2 3 7 3" xfId="41285" xr:uid="{563B0743-B532-47AE-A64E-29D2C0B4A74B}"/>
    <cellStyle name="20% - Accent1 4 4 2 3 8" xfId="41286" xr:uid="{A6138154-8C73-4E5C-8596-B029456AA41A}"/>
    <cellStyle name="20% - Accent1 4 4 2 3 8 2" xfId="41287" xr:uid="{2A563F1E-0608-4B9B-866E-2289FBEA7694}"/>
    <cellStyle name="20% - Accent1 4 4 2 3 8 2 2" xfId="41288" xr:uid="{E04C203F-68E9-4F94-8BDC-D6B3B31B7F8D}"/>
    <cellStyle name="20% - Accent1 4 4 2 3 8 3" xfId="41289" xr:uid="{D2C22497-402D-4E10-957B-AEDC70C609E4}"/>
    <cellStyle name="20% - Accent1 4 4 2 3 9" xfId="41290" xr:uid="{500BA2F9-8E2E-47D3-8076-C446E464B22F}"/>
    <cellStyle name="20% - Accent1 4 4 2 3 9 2" xfId="41291" xr:uid="{36DA0459-17D6-4270-93A2-BF4BE69198A4}"/>
    <cellStyle name="20% - Accent1 4 4 2 4" xfId="41292" xr:uid="{37B917C7-3E41-4247-B40B-6A68D2BEE96D}"/>
    <cellStyle name="20% - Accent1 4 4 2 4 10" xfId="41293" xr:uid="{932110AB-FA3D-41E1-8CC2-CBE4E1034CB4}"/>
    <cellStyle name="20% - Accent1 4 4 2 4 10 2" xfId="41294" xr:uid="{25D8A418-2112-4F0C-A416-600D6C043608}"/>
    <cellStyle name="20% - Accent1 4 4 2 4 11" xfId="41295" xr:uid="{416FF9B1-AA33-4134-9A38-ABDF4A18CE84}"/>
    <cellStyle name="20% - Accent1 4 4 2 4 2" xfId="41296" xr:uid="{D103CF25-6BC7-4BFB-9313-D7E79F8FAF58}"/>
    <cellStyle name="20% - Accent1 4 4 2 4 2 2" xfId="41297" xr:uid="{B8710C41-21B2-4384-B221-382D3C2C4F9C}"/>
    <cellStyle name="20% - Accent1 4 4 2 4 2 2 2" xfId="41298" xr:uid="{9DA387DE-7823-43C8-93FF-D2A4F3E3D7B4}"/>
    <cellStyle name="20% - Accent1 4 4 2 4 2 2 2 2" xfId="41299" xr:uid="{399306ED-F398-42C9-89CE-6368034F462C}"/>
    <cellStyle name="20% - Accent1 4 4 2 4 2 2 2 2 2" xfId="41300" xr:uid="{0934D640-598D-4001-A987-0315FA6E279F}"/>
    <cellStyle name="20% - Accent1 4 4 2 4 2 2 2 3" xfId="41301" xr:uid="{6238C3C5-1926-4451-8AFF-006F9D2EE5AA}"/>
    <cellStyle name="20% - Accent1 4 4 2 4 2 2 3" xfId="41302" xr:uid="{F17D029A-1DD6-459C-8BFA-D7029F757672}"/>
    <cellStyle name="20% - Accent1 4 4 2 4 2 2 3 2" xfId="41303" xr:uid="{BE2C8892-DFCF-4469-8292-77E1433CC45C}"/>
    <cellStyle name="20% - Accent1 4 4 2 4 2 2 4" xfId="41304" xr:uid="{8AC286CC-B0B6-4A01-84F6-083F92CEF163}"/>
    <cellStyle name="20% - Accent1 4 4 2 4 2 3" xfId="41305" xr:uid="{C89F9419-6571-40CB-BFCC-B3B6ADBBF277}"/>
    <cellStyle name="20% - Accent1 4 4 2 4 2 3 2" xfId="41306" xr:uid="{9E1272ED-6EED-48D3-8B91-C476832E00EB}"/>
    <cellStyle name="20% - Accent1 4 4 2 4 2 3 2 2" xfId="41307" xr:uid="{B97E1315-5C2C-480B-9438-3FA34E979CAE}"/>
    <cellStyle name="20% - Accent1 4 4 2 4 2 3 2 2 2" xfId="41308" xr:uid="{12B82B4A-531F-45CB-9DAF-2DD3CB153FD7}"/>
    <cellStyle name="20% - Accent1 4 4 2 4 2 3 2 3" xfId="41309" xr:uid="{73901EB4-809E-4D88-9C76-3878896B498A}"/>
    <cellStyle name="20% - Accent1 4 4 2 4 2 3 3" xfId="41310" xr:uid="{157E0501-C516-48B8-BF0A-27E69C2EC5CA}"/>
    <cellStyle name="20% - Accent1 4 4 2 4 2 3 3 2" xfId="41311" xr:uid="{FA3E3A9D-AA84-4170-BFA5-301679B74FEA}"/>
    <cellStyle name="20% - Accent1 4 4 2 4 2 3 4" xfId="41312" xr:uid="{11B5BF2E-BDC3-4062-A290-265099890B63}"/>
    <cellStyle name="20% - Accent1 4 4 2 4 2 4" xfId="41313" xr:uid="{402E603A-39B1-4326-B336-5FA37955F954}"/>
    <cellStyle name="20% - Accent1 4 4 2 4 2 4 2" xfId="41314" xr:uid="{82BD2C94-CF6B-45EA-A874-B13CBBCB31F3}"/>
    <cellStyle name="20% - Accent1 4 4 2 4 2 4 2 2" xfId="41315" xr:uid="{180454BD-8F90-482B-BAB1-1949D1B7CC0B}"/>
    <cellStyle name="20% - Accent1 4 4 2 4 2 4 2 2 2" xfId="41316" xr:uid="{207126D9-56EC-4624-A7A9-20919AC47DA1}"/>
    <cellStyle name="20% - Accent1 4 4 2 4 2 4 2 3" xfId="41317" xr:uid="{91C06C55-21AA-46C7-8649-A632E26169DF}"/>
    <cellStyle name="20% - Accent1 4 4 2 4 2 4 3" xfId="41318" xr:uid="{82CF5181-8ACE-4135-B41D-D523D399BE45}"/>
    <cellStyle name="20% - Accent1 4 4 2 4 2 4 3 2" xfId="41319" xr:uid="{ADAE065D-07C0-42F0-BF68-73B12FAE4D27}"/>
    <cellStyle name="20% - Accent1 4 4 2 4 2 4 4" xfId="41320" xr:uid="{EBBC62E8-AF7C-46B9-8346-0FE0D6A1B46F}"/>
    <cellStyle name="20% - Accent1 4 4 2 4 2 5" xfId="41321" xr:uid="{78E2C1F4-7336-49AB-A5D6-3DF51C441B2A}"/>
    <cellStyle name="20% - Accent1 4 4 2 4 2 5 2" xfId="41322" xr:uid="{CE00C486-E15E-49E5-AF3E-4E33B86F1361}"/>
    <cellStyle name="20% - Accent1 4 4 2 4 2 5 2 2" xfId="41323" xr:uid="{6767ECB9-EA7D-48BB-9B49-346D2878C328}"/>
    <cellStyle name="20% - Accent1 4 4 2 4 2 5 3" xfId="41324" xr:uid="{BCB00773-3706-44FF-A916-68035B4A8C1D}"/>
    <cellStyle name="20% - Accent1 4 4 2 4 2 6" xfId="41325" xr:uid="{81EA41CE-F413-4BBA-B3E1-DD8827CF28EA}"/>
    <cellStyle name="20% - Accent1 4 4 2 4 2 6 2" xfId="41326" xr:uid="{8489B0FD-B31D-4960-84EC-14309BAFA96D}"/>
    <cellStyle name="20% - Accent1 4 4 2 4 2 6 2 2" xfId="41327" xr:uid="{F087216E-B5D1-48F2-A9BF-E93F4C81B424}"/>
    <cellStyle name="20% - Accent1 4 4 2 4 2 6 3" xfId="41328" xr:uid="{5F3A12D7-819E-4FD1-8BF7-39B5078368D0}"/>
    <cellStyle name="20% - Accent1 4 4 2 4 2 7" xfId="41329" xr:uid="{93AFE509-63DD-4134-870A-7BDDA0A84590}"/>
    <cellStyle name="20% - Accent1 4 4 2 4 2 7 2" xfId="41330" xr:uid="{EA707AF5-2D6A-4CB3-8239-21A4931704E8}"/>
    <cellStyle name="20% - Accent1 4 4 2 4 2 8" xfId="41331" xr:uid="{6C7321D3-C7C2-46DD-AD03-FFCB781E2AFC}"/>
    <cellStyle name="20% - Accent1 4 4 2 4 2 8 2" xfId="41332" xr:uid="{306B39DF-1AFD-40E3-BE5B-B447A7624C7F}"/>
    <cellStyle name="20% - Accent1 4 4 2 4 2 9" xfId="41333" xr:uid="{F20FD0C4-63D0-412B-A8EC-0B042D45DF5D}"/>
    <cellStyle name="20% - Accent1 4 4 2 4 3" xfId="41334" xr:uid="{03C91CAA-6CDB-4800-98C1-A370102D312A}"/>
    <cellStyle name="20% - Accent1 4 4 2 4 3 2" xfId="41335" xr:uid="{B004AA0B-93D9-4CEE-8077-7CF889774BA2}"/>
    <cellStyle name="20% - Accent1 4 4 2 4 3 2 2" xfId="41336" xr:uid="{ACB0DA5D-FAC6-407D-80CD-A18B89A00F4C}"/>
    <cellStyle name="20% - Accent1 4 4 2 4 3 2 2 2" xfId="41337" xr:uid="{685367EE-894D-4249-94F1-D83763A89245}"/>
    <cellStyle name="20% - Accent1 4 4 2 4 3 2 2 2 2" xfId="41338" xr:uid="{986F316F-8F9E-4B90-8F4A-2B5410BB248E}"/>
    <cellStyle name="20% - Accent1 4 4 2 4 3 2 2 3" xfId="41339" xr:uid="{CA514403-BCC4-4E91-B5C2-48FF3E9414AF}"/>
    <cellStyle name="20% - Accent1 4 4 2 4 3 2 3" xfId="41340" xr:uid="{F90CCF8A-C401-4ECA-8802-50775029E020}"/>
    <cellStyle name="20% - Accent1 4 4 2 4 3 2 3 2" xfId="41341" xr:uid="{CF509B81-E9AD-445A-923F-B7A440984042}"/>
    <cellStyle name="20% - Accent1 4 4 2 4 3 2 4" xfId="41342" xr:uid="{5D4C78B8-72AB-45E7-8DED-F7CFBBA02C6B}"/>
    <cellStyle name="20% - Accent1 4 4 2 4 3 3" xfId="41343" xr:uid="{A40A3CA7-25B4-4C33-B74E-A99CE6B94271}"/>
    <cellStyle name="20% - Accent1 4 4 2 4 3 3 2" xfId="41344" xr:uid="{D23BC5D1-604D-419F-B198-78DEA8E4F0F6}"/>
    <cellStyle name="20% - Accent1 4 4 2 4 3 3 2 2" xfId="41345" xr:uid="{B3D984E1-4D0B-41C7-A261-DF95E3B67963}"/>
    <cellStyle name="20% - Accent1 4 4 2 4 3 3 2 2 2" xfId="41346" xr:uid="{192AA7D9-F6A0-4AFA-9789-EB3C6DD107D2}"/>
    <cellStyle name="20% - Accent1 4 4 2 4 3 3 2 3" xfId="41347" xr:uid="{F82A2B55-56CB-4BAA-8FF4-66DDA25A406C}"/>
    <cellStyle name="20% - Accent1 4 4 2 4 3 3 3" xfId="41348" xr:uid="{43B3A901-C9BB-49FE-A01D-38F5E9A8DDCD}"/>
    <cellStyle name="20% - Accent1 4 4 2 4 3 3 3 2" xfId="41349" xr:uid="{188E5ADF-B30B-49DE-8CC3-EA325346D843}"/>
    <cellStyle name="20% - Accent1 4 4 2 4 3 3 4" xfId="41350" xr:uid="{974795E3-C366-49B1-B525-0AC83E510BF2}"/>
    <cellStyle name="20% - Accent1 4 4 2 4 3 4" xfId="41351" xr:uid="{2F365AB0-AA77-403E-8C01-045611CDDB86}"/>
    <cellStyle name="20% - Accent1 4 4 2 4 3 4 2" xfId="41352" xr:uid="{8DAD1E90-87C5-45C2-8FFB-7FB97E10BEAA}"/>
    <cellStyle name="20% - Accent1 4 4 2 4 3 4 2 2" xfId="41353" xr:uid="{A7DBFE48-71B2-4B94-9266-7DD5ABF34A98}"/>
    <cellStyle name="20% - Accent1 4 4 2 4 3 4 2 2 2" xfId="41354" xr:uid="{DD77E204-91A5-41D8-A28D-5ACDCAAF27C6}"/>
    <cellStyle name="20% - Accent1 4 4 2 4 3 4 2 3" xfId="41355" xr:uid="{B28B6AE7-0FC2-4082-AC99-DA7B12B1836E}"/>
    <cellStyle name="20% - Accent1 4 4 2 4 3 4 3" xfId="41356" xr:uid="{742ED24E-3D33-4A88-8DED-B4C05706E463}"/>
    <cellStyle name="20% - Accent1 4 4 2 4 3 4 3 2" xfId="41357" xr:uid="{9F25549C-A82A-4DED-AFB5-6CF54A4D94A4}"/>
    <cellStyle name="20% - Accent1 4 4 2 4 3 4 4" xfId="41358" xr:uid="{2E5692F1-035E-455C-BA2C-57B19F22707E}"/>
    <cellStyle name="20% - Accent1 4 4 2 4 3 5" xfId="41359" xr:uid="{0437C400-0FEE-4BE3-B18A-3A9F00460674}"/>
    <cellStyle name="20% - Accent1 4 4 2 4 3 5 2" xfId="41360" xr:uid="{7E9A5C9B-6D25-44FD-8633-6776E50D89D3}"/>
    <cellStyle name="20% - Accent1 4 4 2 4 3 5 2 2" xfId="41361" xr:uid="{3030F231-AEAB-479F-BB21-72C452B39DE3}"/>
    <cellStyle name="20% - Accent1 4 4 2 4 3 5 3" xfId="41362" xr:uid="{5948831B-D2A4-4B49-A89E-9E303685C42C}"/>
    <cellStyle name="20% - Accent1 4 4 2 4 3 6" xfId="41363" xr:uid="{052971D5-14F8-4212-A305-A92F4F1ED116}"/>
    <cellStyle name="20% - Accent1 4 4 2 4 3 6 2" xfId="41364" xr:uid="{B8A31598-19D4-4340-9EEC-5D22AB055B78}"/>
    <cellStyle name="20% - Accent1 4 4 2 4 3 6 2 2" xfId="41365" xr:uid="{B724C54D-8432-4980-BB42-9FB708729877}"/>
    <cellStyle name="20% - Accent1 4 4 2 4 3 6 3" xfId="41366" xr:uid="{A6AE6C33-B0CD-4951-B445-0AFD99B8FF0B}"/>
    <cellStyle name="20% - Accent1 4 4 2 4 3 7" xfId="41367" xr:uid="{E671AF0D-DB3B-4821-96F4-894D0D8042D6}"/>
    <cellStyle name="20% - Accent1 4 4 2 4 3 7 2" xfId="41368" xr:uid="{3DC50B47-62F1-42BB-8896-BFD6238DAB88}"/>
    <cellStyle name="20% - Accent1 4 4 2 4 3 8" xfId="41369" xr:uid="{9D8C286D-FB6C-40E6-BB4A-5E143E652143}"/>
    <cellStyle name="20% - Accent1 4 4 2 4 3 8 2" xfId="41370" xr:uid="{9377D1C6-89DF-4875-AA22-AD439059025F}"/>
    <cellStyle name="20% - Accent1 4 4 2 4 3 9" xfId="41371" xr:uid="{EA9F8853-496B-49B0-8915-6CEA799F4910}"/>
    <cellStyle name="20% - Accent1 4 4 2 4 4" xfId="41372" xr:uid="{CED91663-E000-425D-ABF4-7C19744A2E01}"/>
    <cellStyle name="20% - Accent1 4 4 2 4 4 2" xfId="41373" xr:uid="{02F12003-B437-4494-8E27-555FCC72F148}"/>
    <cellStyle name="20% - Accent1 4 4 2 4 4 2 2" xfId="41374" xr:uid="{9378A307-B3A8-4A0C-BDF6-446B8E961B34}"/>
    <cellStyle name="20% - Accent1 4 4 2 4 4 2 2 2" xfId="41375" xr:uid="{93E727AF-C98F-4141-B515-CEEB55FB0975}"/>
    <cellStyle name="20% - Accent1 4 4 2 4 4 2 3" xfId="41376" xr:uid="{6FA614BE-6B1C-4909-9D0A-039274015D7F}"/>
    <cellStyle name="20% - Accent1 4 4 2 4 4 3" xfId="41377" xr:uid="{BFE75899-C32D-49C4-87C8-20372449CC4B}"/>
    <cellStyle name="20% - Accent1 4 4 2 4 4 3 2" xfId="41378" xr:uid="{BC7012A0-219A-4ABA-A118-409298569661}"/>
    <cellStyle name="20% - Accent1 4 4 2 4 4 4" xfId="41379" xr:uid="{1091E4F6-C885-4D5F-9E92-B0BAB06C2D5F}"/>
    <cellStyle name="20% - Accent1 4 4 2 4 5" xfId="41380" xr:uid="{9A4C4CBB-F94A-4A79-B42F-016DA56F69E9}"/>
    <cellStyle name="20% - Accent1 4 4 2 4 5 2" xfId="41381" xr:uid="{726BBD3F-8EFE-4F65-BBE1-683A9FDEEFF7}"/>
    <cellStyle name="20% - Accent1 4 4 2 4 5 2 2" xfId="41382" xr:uid="{E2698C9B-FC74-4FCF-897A-B2F3DD215778}"/>
    <cellStyle name="20% - Accent1 4 4 2 4 5 2 2 2" xfId="41383" xr:uid="{BD3EAC33-B6B7-4C91-98B5-B2793C7990D0}"/>
    <cellStyle name="20% - Accent1 4 4 2 4 5 2 3" xfId="41384" xr:uid="{70953E11-F1FA-4169-BF1A-A77C52DC9966}"/>
    <cellStyle name="20% - Accent1 4 4 2 4 5 3" xfId="41385" xr:uid="{E46B8F9E-6EA2-4A24-9BF8-9867849194D7}"/>
    <cellStyle name="20% - Accent1 4 4 2 4 5 3 2" xfId="41386" xr:uid="{DB314189-081D-435B-8075-7F4B288447CC}"/>
    <cellStyle name="20% - Accent1 4 4 2 4 5 4" xfId="41387" xr:uid="{0C87D4C5-3BFF-423F-8BBD-0AC332B68AFC}"/>
    <cellStyle name="20% - Accent1 4 4 2 4 6" xfId="41388" xr:uid="{7BEF37C2-1C77-49B1-BCCE-C720A90F0B6B}"/>
    <cellStyle name="20% - Accent1 4 4 2 4 6 2" xfId="41389" xr:uid="{72881674-0904-465F-AB6D-7F76FADCCD1B}"/>
    <cellStyle name="20% - Accent1 4 4 2 4 6 2 2" xfId="41390" xr:uid="{B9C374E6-D397-444E-BDDD-3C6A10E13B71}"/>
    <cellStyle name="20% - Accent1 4 4 2 4 6 2 2 2" xfId="41391" xr:uid="{2CED4B3D-8386-49D4-8EF5-82C75E2FCD70}"/>
    <cellStyle name="20% - Accent1 4 4 2 4 6 2 3" xfId="41392" xr:uid="{DFF9EACC-9B81-4878-97F4-2EF4E70E7E21}"/>
    <cellStyle name="20% - Accent1 4 4 2 4 6 3" xfId="41393" xr:uid="{992A7C21-72EB-4124-B922-2C7AF6CF2FAA}"/>
    <cellStyle name="20% - Accent1 4 4 2 4 6 3 2" xfId="41394" xr:uid="{C1D206E0-AB02-4116-84CB-C270D56D507C}"/>
    <cellStyle name="20% - Accent1 4 4 2 4 6 4" xfId="41395" xr:uid="{50491CA7-F617-4229-BB35-72AAB798F066}"/>
    <cellStyle name="20% - Accent1 4 4 2 4 7" xfId="41396" xr:uid="{7FA632F8-4009-4785-9B79-56F78C1FA257}"/>
    <cellStyle name="20% - Accent1 4 4 2 4 7 2" xfId="41397" xr:uid="{B55063C1-DB8F-4272-A762-6497704CD759}"/>
    <cellStyle name="20% - Accent1 4 4 2 4 7 2 2" xfId="41398" xr:uid="{442CE558-1953-4C82-9F05-C6A33BBB859B}"/>
    <cellStyle name="20% - Accent1 4 4 2 4 7 3" xfId="41399" xr:uid="{3F6D80DD-790D-4FAB-8C37-CEA44F79CB51}"/>
    <cellStyle name="20% - Accent1 4 4 2 4 8" xfId="41400" xr:uid="{CC5E4482-A031-489B-8DFA-E1D3C86A8EE4}"/>
    <cellStyle name="20% - Accent1 4 4 2 4 8 2" xfId="41401" xr:uid="{EE17EC71-C0EF-4136-94CA-D828E2BF6F48}"/>
    <cellStyle name="20% - Accent1 4 4 2 4 8 2 2" xfId="41402" xr:uid="{52992D98-D7E6-4EA4-AD20-C1024FC9BB53}"/>
    <cellStyle name="20% - Accent1 4 4 2 4 8 3" xfId="41403" xr:uid="{275774AA-E1F8-460A-9270-A5817E5C436E}"/>
    <cellStyle name="20% - Accent1 4 4 2 4 9" xfId="41404" xr:uid="{F024BCB3-3E52-4D0E-8F1A-FE60CB881D16}"/>
    <cellStyle name="20% - Accent1 4 4 2 4 9 2" xfId="41405" xr:uid="{D3CD9476-2AEB-48A6-93A8-E4F63BBC775D}"/>
    <cellStyle name="20% - Accent1 4 4 2 5" xfId="41406" xr:uid="{CF368E86-20A7-4DC3-BF7D-C6E35B400733}"/>
    <cellStyle name="20% - Accent1 4 4 2 5 10" xfId="41407" xr:uid="{A73A66BF-F626-47D4-ABC7-FB6FAEC43991}"/>
    <cellStyle name="20% - Accent1 4 4 2 5 10 2" xfId="41408" xr:uid="{62E8F7CE-32D0-4FF2-9B16-364A3C68D099}"/>
    <cellStyle name="20% - Accent1 4 4 2 5 11" xfId="41409" xr:uid="{C50F0AFA-4D08-42F0-AE02-066F497F897D}"/>
    <cellStyle name="20% - Accent1 4 4 2 5 2" xfId="41410" xr:uid="{42AF3C75-E608-481D-A0CA-1BE46FFDED19}"/>
    <cellStyle name="20% - Accent1 4 4 2 5 2 2" xfId="41411" xr:uid="{5A6E09E2-7B03-4F40-98CA-687E2BD827D0}"/>
    <cellStyle name="20% - Accent1 4 4 2 5 2 2 2" xfId="41412" xr:uid="{EA6D3ABD-FB75-4118-ACC0-623E067C0360}"/>
    <cellStyle name="20% - Accent1 4 4 2 5 2 2 2 2" xfId="41413" xr:uid="{27F061B5-034A-4E20-975A-27D6523EB6C4}"/>
    <cellStyle name="20% - Accent1 4 4 2 5 2 2 2 2 2" xfId="41414" xr:uid="{0BFEEFE7-E96E-46A6-9BAF-5C319E589D92}"/>
    <cellStyle name="20% - Accent1 4 4 2 5 2 2 2 3" xfId="41415" xr:uid="{3D860A92-0E9A-4C94-8EFB-6DFB426C4866}"/>
    <cellStyle name="20% - Accent1 4 4 2 5 2 2 3" xfId="41416" xr:uid="{1D9F461A-FF99-40FC-96FA-B696C5D8C3E3}"/>
    <cellStyle name="20% - Accent1 4 4 2 5 2 2 3 2" xfId="41417" xr:uid="{9E1DFD97-551A-4B62-9F57-570D8D0FA1AC}"/>
    <cellStyle name="20% - Accent1 4 4 2 5 2 2 4" xfId="41418" xr:uid="{53C154F4-B422-48C7-B41F-5FCDF841E73C}"/>
    <cellStyle name="20% - Accent1 4 4 2 5 2 3" xfId="41419" xr:uid="{D9BDF1D5-0698-412A-8D54-BD4471F04EF8}"/>
    <cellStyle name="20% - Accent1 4 4 2 5 2 3 2" xfId="41420" xr:uid="{33450795-6D2D-4422-9A23-4DAD37936AF6}"/>
    <cellStyle name="20% - Accent1 4 4 2 5 2 3 2 2" xfId="41421" xr:uid="{3B0102E0-4190-4417-AC4A-053FECDF7A96}"/>
    <cellStyle name="20% - Accent1 4 4 2 5 2 3 2 2 2" xfId="41422" xr:uid="{E41F7CF6-57AA-416B-A95F-95CABEA9EF7A}"/>
    <cellStyle name="20% - Accent1 4 4 2 5 2 3 2 3" xfId="41423" xr:uid="{1E00455D-76A9-4B89-9744-F647990DDEBA}"/>
    <cellStyle name="20% - Accent1 4 4 2 5 2 3 3" xfId="41424" xr:uid="{8C0BF32D-827F-466A-A21F-7F7CEA627E69}"/>
    <cellStyle name="20% - Accent1 4 4 2 5 2 3 3 2" xfId="41425" xr:uid="{59E9A764-35EC-4801-B66F-212F68AEF0DB}"/>
    <cellStyle name="20% - Accent1 4 4 2 5 2 3 4" xfId="41426" xr:uid="{ED26B206-CA1F-492A-98FF-76BB8DBD1292}"/>
    <cellStyle name="20% - Accent1 4 4 2 5 2 4" xfId="41427" xr:uid="{42ED8DD3-1E6A-4A11-8FA9-35C1987E9F25}"/>
    <cellStyle name="20% - Accent1 4 4 2 5 2 4 2" xfId="41428" xr:uid="{BA720972-C3CD-472F-B2B3-C90C3265A9FC}"/>
    <cellStyle name="20% - Accent1 4 4 2 5 2 4 2 2" xfId="41429" xr:uid="{69E82428-A477-4068-B22D-A9C6965C2E43}"/>
    <cellStyle name="20% - Accent1 4 4 2 5 2 4 2 2 2" xfId="41430" xr:uid="{EC44D649-0658-4DF9-96D6-A2F74537C4C9}"/>
    <cellStyle name="20% - Accent1 4 4 2 5 2 4 2 3" xfId="41431" xr:uid="{56065DB7-7F25-4A7C-AC38-7C7713F4E93D}"/>
    <cellStyle name="20% - Accent1 4 4 2 5 2 4 3" xfId="41432" xr:uid="{169A747A-0D95-41A5-BBB4-32D9567385C2}"/>
    <cellStyle name="20% - Accent1 4 4 2 5 2 4 3 2" xfId="41433" xr:uid="{4F1DF2A2-E1E3-4F3E-B950-1A2FEA3B5E6E}"/>
    <cellStyle name="20% - Accent1 4 4 2 5 2 4 4" xfId="41434" xr:uid="{6447F775-8F3D-483E-9290-7B224A38D127}"/>
    <cellStyle name="20% - Accent1 4 4 2 5 2 5" xfId="41435" xr:uid="{76E41FF7-E26D-47CB-B3D1-5034DA151020}"/>
    <cellStyle name="20% - Accent1 4 4 2 5 2 5 2" xfId="41436" xr:uid="{8818EB9C-7232-4205-8DF7-F1B526820669}"/>
    <cellStyle name="20% - Accent1 4 4 2 5 2 5 2 2" xfId="41437" xr:uid="{C07A136E-91BA-447B-835C-85805608BE00}"/>
    <cellStyle name="20% - Accent1 4 4 2 5 2 5 3" xfId="41438" xr:uid="{59F35F18-E216-40AD-8615-DA22F653B1ED}"/>
    <cellStyle name="20% - Accent1 4 4 2 5 2 6" xfId="41439" xr:uid="{8C8C73FB-1709-4CAE-8005-328FC9DB133C}"/>
    <cellStyle name="20% - Accent1 4 4 2 5 2 6 2" xfId="41440" xr:uid="{C8E9336B-A311-406D-B9F1-5327369F1F8F}"/>
    <cellStyle name="20% - Accent1 4 4 2 5 2 6 2 2" xfId="41441" xr:uid="{4D1A9CA4-344D-4BAB-A431-1F6FF19506A1}"/>
    <cellStyle name="20% - Accent1 4 4 2 5 2 6 3" xfId="41442" xr:uid="{5E38F633-A537-4DA8-AA6F-96B022D5E354}"/>
    <cellStyle name="20% - Accent1 4 4 2 5 2 7" xfId="41443" xr:uid="{3993FE49-B4E7-4AC2-B41A-03A70AACDC87}"/>
    <cellStyle name="20% - Accent1 4 4 2 5 2 7 2" xfId="41444" xr:uid="{F79BD2F7-D46F-4147-8C3F-FE36A3426D1A}"/>
    <cellStyle name="20% - Accent1 4 4 2 5 2 8" xfId="41445" xr:uid="{7AFE3984-C801-4BB0-8423-E962EB95232F}"/>
    <cellStyle name="20% - Accent1 4 4 2 5 2 8 2" xfId="41446" xr:uid="{5D5C954A-6A02-41A8-BD02-7A6C27CDDCBC}"/>
    <cellStyle name="20% - Accent1 4 4 2 5 2 9" xfId="41447" xr:uid="{B6511DFD-3C46-4800-B290-452470C80D4C}"/>
    <cellStyle name="20% - Accent1 4 4 2 5 3" xfId="41448" xr:uid="{49184398-2ADE-45A0-AA50-A8A8DE420F62}"/>
    <cellStyle name="20% - Accent1 4 4 2 5 3 2" xfId="41449" xr:uid="{862013BC-F25A-49B6-97E4-D93C9AB6CCAA}"/>
    <cellStyle name="20% - Accent1 4 4 2 5 3 2 2" xfId="41450" xr:uid="{8702AAC4-C1CD-407E-9113-DFB272DF655F}"/>
    <cellStyle name="20% - Accent1 4 4 2 5 3 2 2 2" xfId="41451" xr:uid="{782945C6-696D-4C44-9E68-EC2CBA8D82C5}"/>
    <cellStyle name="20% - Accent1 4 4 2 5 3 2 2 2 2" xfId="41452" xr:uid="{DF4308A8-0E15-4BC0-AF6F-F1FE7B7A3DAF}"/>
    <cellStyle name="20% - Accent1 4 4 2 5 3 2 2 3" xfId="41453" xr:uid="{D750E516-4FB7-4918-A0E4-E2C813305656}"/>
    <cellStyle name="20% - Accent1 4 4 2 5 3 2 3" xfId="41454" xr:uid="{7CFB3B7A-1365-47AB-8FC7-D8C2061A3E82}"/>
    <cellStyle name="20% - Accent1 4 4 2 5 3 2 3 2" xfId="41455" xr:uid="{1F88F40B-6AD5-4601-9D91-04B838D136E1}"/>
    <cellStyle name="20% - Accent1 4 4 2 5 3 2 4" xfId="41456" xr:uid="{FCE31BDC-AE24-4737-AAC2-7FE4870090AD}"/>
    <cellStyle name="20% - Accent1 4 4 2 5 3 3" xfId="41457" xr:uid="{97626DBF-9CD1-4959-BBBB-2D639578B3E3}"/>
    <cellStyle name="20% - Accent1 4 4 2 5 3 3 2" xfId="41458" xr:uid="{8D13326B-FE8C-4784-9F6F-166BFFBE0FA3}"/>
    <cellStyle name="20% - Accent1 4 4 2 5 3 3 2 2" xfId="41459" xr:uid="{867778BA-033D-4D0E-A08E-5BF99A983982}"/>
    <cellStyle name="20% - Accent1 4 4 2 5 3 3 2 2 2" xfId="41460" xr:uid="{ACFE9536-F9B5-4ECF-AC87-6F6DCC0876EF}"/>
    <cellStyle name="20% - Accent1 4 4 2 5 3 3 2 3" xfId="41461" xr:uid="{B4EAC81E-BA36-4958-8365-90C4AAF78110}"/>
    <cellStyle name="20% - Accent1 4 4 2 5 3 3 3" xfId="41462" xr:uid="{9476618D-D409-4DD2-8E4B-7233856B0B97}"/>
    <cellStyle name="20% - Accent1 4 4 2 5 3 3 3 2" xfId="41463" xr:uid="{62FA8731-D65F-41F7-A175-B6C2E5E94067}"/>
    <cellStyle name="20% - Accent1 4 4 2 5 3 3 4" xfId="41464" xr:uid="{086DCFF5-D553-4582-A3DE-3F07CE978232}"/>
    <cellStyle name="20% - Accent1 4 4 2 5 3 4" xfId="41465" xr:uid="{97F87E90-8311-4E23-8B02-A5D62FBCDA61}"/>
    <cellStyle name="20% - Accent1 4 4 2 5 3 4 2" xfId="41466" xr:uid="{BEA47F98-5565-4E93-A7F4-FC4FC84EFCC6}"/>
    <cellStyle name="20% - Accent1 4 4 2 5 3 4 2 2" xfId="41467" xr:uid="{833C4E22-8950-4D92-ADC3-1799BC8A9A47}"/>
    <cellStyle name="20% - Accent1 4 4 2 5 3 4 2 2 2" xfId="41468" xr:uid="{E967623C-B931-4724-91EC-916694C84A4F}"/>
    <cellStyle name="20% - Accent1 4 4 2 5 3 4 2 3" xfId="41469" xr:uid="{E22D1059-FBFF-4EA9-9289-D12F8300ABB2}"/>
    <cellStyle name="20% - Accent1 4 4 2 5 3 4 3" xfId="41470" xr:uid="{BDAD8B8E-F410-4401-8441-9AF35A1DC088}"/>
    <cellStyle name="20% - Accent1 4 4 2 5 3 4 3 2" xfId="41471" xr:uid="{DCB29277-54E7-4BD8-BE14-27A58E36338C}"/>
    <cellStyle name="20% - Accent1 4 4 2 5 3 4 4" xfId="41472" xr:uid="{2A863A52-7145-47C4-948A-C1A94BF659DB}"/>
    <cellStyle name="20% - Accent1 4 4 2 5 3 5" xfId="41473" xr:uid="{623894C7-D5F1-486D-811B-8A48FA161EA9}"/>
    <cellStyle name="20% - Accent1 4 4 2 5 3 5 2" xfId="41474" xr:uid="{D29A0BBB-2A6E-4DFB-902E-628456D564A1}"/>
    <cellStyle name="20% - Accent1 4 4 2 5 3 5 2 2" xfId="41475" xr:uid="{56713E28-9536-4872-955D-9C6B1939B152}"/>
    <cellStyle name="20% - Accent1 4 4 2 5 3 5 3" xfId="41476" xr:uid="{8458AEEE-112A-4E8D-9B17-2D47B9D5EE68}"/>
    <cellStyle name="20% - Accent1 4 4 2 5 3 6" xfId="41477" xr:uid="{C0E5CA37-5E65-46D2-8AF1-F675C622A811}"/>
    <cellStyle name="20% - Accent1 4 4 2 5 3 6 2" xfId="41478" xr:uid="{B95034F4-61A0-4812-A83D-FAA74BDCEFE4}"/>
    <cellStyle name="20% - Accent1 4 4 2 5 3 6 2 2" xfId="41479" xr:uid="{829746D8-D4E0-4B7D-9E1A-44C3DB309BF4}"/>
    <cellStyle name="20% - Accent1 4 4 2 5 3 6 3" xfId="41480" xr:uid="{34D23584-5D87-47B2-868C-11141CBB3A74}"/>
    <cellStyle name="20% - Accent1 4 4 2 5 3 7" xfId="41481" xr:uid="{BE298731-1D10-4F31-8786-6A69502D7172}"/>
    <cellStyle name="20% - Accent1 4 4 2 5 3 7 2" xfId="41482" xr:uid="{6731A492-3E5A-437D-B08E-C0075A7CEA61}"/>
    <cellStyle name="20% - Accent1 4 4 2 5 3 8" xfId="41483" xr:uid="{8C161E9C-9E60-47DB-96C6-1BBABAFCF877}"/>
    <cellStyle name="20% - Accent1 4 4 2 5 3 8 2" xfId="41484" xr:uid="{2CA35F93-E62C-4896-9846-BC101086B3FF}"/>
    <cellStyle name="20% - Accent1 4 4 2 5 3 9" xfId="41485" xr:uid="{B8DE8B19-2125-4B17-900B-C82AE6BF3A9E}"/>
    <cellStyle name="20% - Accent1 4 4 2 5 4" xfId="41486" xr:uid="{EA1F3C8B-A827-42FB-B85D-5252DB6C3DAB}"/>
    <cellStyle name="20% - Accent1 4 4 2 5 4 2" xfId="41487" xr:uid="{6861F021-A9D5-4F8A-AE52-8F3F4C871A92}"/>
    <cellStyle name="20% - Accent1 4 4 2 5 4 2 2" xfId="41488" xr:uid="{0EBFDD36-52CA-4652-A629-F912539B6031}"/>
    <cellStyle name="20% - Accent1 4 4 2 5 4 2 2 2" xfId="41489" xr:uid="{644E8A85-FD8D-4417-A812-20D2CA3C14D3}"/>
    <cellStyle name="20% - Accent1 4 4 2 5 4 2 3" xfId="41490" xr:uid="{2531C6B9-CF9D-4C94-B8B3-E64188D34567}"/>
    <cellStyle name="20% - Accent1 4 4 2 5 4 3" xfId="41491" xr:uid="{46815D21-F01C-47A9-8A67-3566DEDEA71D}"/>
    <cellStyle name="20% - Accent1 4 4 2 5 4 3 2" xfId="41492" xr:uid="{0DD65B7A-BE96-481B-AD4C-9A9EDC0E05E8}"/>
    <cellStyle name="20% - Accent1 4 4 2 5 4 4" xfId="41493" xr:uid="{48C73278-6055-476C-8C44-5CBA7F7F1B1B}"/>
    <cellStyle name="20% - Accent1 4 4 2 5 5" xfId="41494" xr:uid="{C1E91122-EB89-4857-9CE2-B45EF5291FF3}"/>
    <cellStyle name="20% - Accent1 4 4 2 5 5 2" xfId="41495" xr:uid="{8ED3096A-BAA8-4954-9690-1252E609405F}"/>
    <cellStyle name="20% - Accent1 4 4 2 5 5 2 2" xfId="41496" xr:uid="{9870E480-329E-4C1E-8B37-1EE46D70CD46}"/>
    <cellStyle name="20% - Accent1 4 4 2 5 5 2 2 2" xfId="41497" xr:uid="{A744363B-06C2-438E-B27F-EE2282609FC9}"/>
    <cellStyle name="20% - Accent1 4 4 2 5 5 2 3" xfId="41498" xr:uid="{4B2CD532-50B5-485F-B5C5-5A56B78C49F5}"/>
    <cellStyle name="20% - Accent1 4 4 2 5 5 3" xfId="41499" xr:uid="{68085626-3856-490C-BE06-5B47D46D56FD}"/>
    <cellStyle name="20% - Accent1 4 4 2 5 5 3 2" xfId="41500" xr:uid="{391067D6-EC8D-4BE0-96DC-C2B33B6D95C4}"/>
    <cellStyle name="20% - Accent1 4 4 2 5 5 4" xfId="41501" xr:uid="{C81773A8-8EF3-4EBF-B7C9-BDD58C9FBE50}"/>
    <cellStyle name="20% - Accent1 4 4 2 5 6" xfId="41502" xr:uid="{AB84335B-47BC-4A44-B29B-6BC58C4DEDC9}"/>
    <cellStyle name="20% - Accent1 4 4 2 5 6 2" xfId="41503" xr:uid="{B6A4FEB1-A6B7-4401-8E17-AF9DB26E1AEF}"/>
    <cellStyle name="20% - Accent1 4 4 2 5 6 2 2" xfId="41504" xr:uid="{AFCD6CB0-8E8B-4C8C-9A67-441B3704CA78}"/>
    <cellStyle name="20% - Accent1 4 4 2 5 6 2 2 2" xfId="41505" xr:uid="{F8A698FF-4A5F-46D2-BF22-E04DD3983BAE}"/>
    <cellStyle name="20% - Accent1 4 4 2 5 6 2 3" xfId="41506" xr:uid="{18F8A2FB-31BA-4605-B626-E34480FE6CCA}"/>
    <cellStyle name="20% - Accent1 4 4 2 5 6 3" xfId="41507" xr:uid="{5238BC63-A7AF-4E0A-B20B-58524325C143}"/>
    <cellStyle name="20% - Accent1 4 4 2 5 6 3 2" xfId="41508" xr:uid="{69754CC4-36BF-4E2D-9D10-FA47EDE90C61}"/>
    <cellStyle name="20% - Accent1 4 4 2 5 6 4" xfId="41509" xr:uid="{DE98575C-D86E-4A2C-9558-A29726A12225}"/>
    <cellStyle name="20% - Accent1 4 4 2 5 7" xfId="41510" xr:uid="{D28910D2-0E33-4F8D-8E14-813459DADFDF}"/>
    <cellStyle name="20% - Accent1 4 4 2 5 7 2" xfId="41511" xr:uid="{6279CFD9-AF02-42B2-900A-E3543B32C550}"/>
    <cellStyle name="20% - Accent1 4 4 2 5 7 2 2" xfId="41512" xr:uid="{1443D443-87B2-4BF5-9A5F-78AD482C2E42}"/>
    <cellStyle name="20% - Accent1 4 4 2 5 7 3" xfId="41513" xr:uid="{E703FCED-2249-413D-87F8-616EFBEFDC4F}"/>
    <cellStyle name="20% - Accent1 4 4 2 5 8" xfId="41514" xr:uid="{FB7F35C9-F972-436B-9536-24D51474813B}"/>
    <cellStyle name="20% - Accent1 4 4 2 5 8 2" xfId="41515" xr:uid="{E6BD557C-6F63-4758-B314-EC0E7EED7017}"/>
    <cellStyle name="20% - Accent1 4 4 2 5 8 2 2" xfId="41516" xr:uid="{1CB29CBE-D3CE-43C3-9B45-ACC84D61D3EF}"/>
    <cellStyle name="20% - Accent1 4 4 2 5 8 3" xfId="41517" xr:uid="{CB57B93A-C4CC-4125-A60C-BE6C2506D5A7}"/>
    <cellStyle name="20% - Accent1 4 4 2 5 9" xfId="41518" xr:uid="{1825823C-1FC5-4D6B-B408-FEA1203968CE}"/>
    <cellStyle name="20% - Accent1 4 4 2 5 9 2" xfId="41519" xr:uid="{E253AB34-1E6F-4314-8F33-07090823DD07}"/>
    <cellStyle name="20% - Accent1 4 4 2 6" xfId="41520" xr:uid="{E86DB724-847A-49D2-AC8E-769C928AEE95}"/>
    <cellStyle name="20% - Accent1 4 4 2 6 2" xfId="41521" xr:uid="{56CF7D96-BDB4-4761-9597-4AF3C9E87E6F}"/>
    <cellStyle name="20% - Accent1 4 4 2 6 2 2" xfId="41522" xr:uid="{52054EBD-C2A1-46D3-BF72-513C03C21215}"/>
    <cellStyle name="20% - Accent1 4 4 2 6 2 2 2" xfId="41523" xr:uid="{2C9A86D8-6BF6-49A8-8F29-54B657A87B48}"/>
    <cellStyle name="20% - Accent1 4 4 2 6 2 2 2 2" xfId="41524" xr:uid="{5A0605BD-935A-40C9-B186-786C0815AE42}"/>
    <cellStyle name="20% - Accent1 4 4 2 6 2 2 3" xfId="41525" xr:uid="{2D1D9C45-9514-4C9E-A48F-7C6AE7A81452}"/>
    <cellStyle name="20% - Accent1 4 4 2 6 2 3" xfId="41526" xr:uid="{34F70B4A-DEE6-486C-BF42-A73F86D51540}"/>
    <cellStyle name="20% - Accent1 4 4 2 6 2 3 2" xfId="41527" xr:uid="{EAC916B5-E003-47EF-A1CB-D7EAFE6DF537}"/>
    <cellStyle name="20% - Accent1 4 4 2 6 2 4" xfId="41528" xr:uid="{846CAFE0-EC20-4B18-AD8E-DEE8CBCA4295}"/>
    <cellStyle name="20% - Accent1 4 4 2 6 3" xfId="41529" xr:uid="{70CF6769-8308-4F02-BDF0-2C133C53877A}"/>
    <cellStyle name="20% - Accent1 4 4 2 6 3 2" xfId="41530" xr:uid="{C4163E66-DE50-47E9-9A30-FE9A4E638718}"/>
    <cellStyle name="20% - Accent1 4 4 2 6 3 2 2" xfId="41531" xr:uid="{BCE179C2-F046-4097-9351-13D198EF7EEB}"/>
    <cellStyle name="20% - Accent1 4 4 2 6 3 2 2 2" xfId="41532" xr:uid="{9C0B6527-2A83-4C90-AC9A-9C06A0A98719}"/>
    <cellStyle name="20% - Accent1 4 4 2 6 3 2 3" xfId="41533" xr:uid="{C4EF2DAF-0F4C-45D7-B960-B2D2AB4C9109}"/>
    <cellStyle name="20% - Accent1 4 4 2 6 3 3" xfId="41534" xr:uid="{D8609ABD-88C9-4268-BF7C-0E37DD4BEB4E}"/>
    <cellStyle name="20% - Accent1 4 4 2 6 3 3 2" xfId="41535" xr:uid="{AF8232F3-CBD2-4452-B335-FB7B2AA8C500}"/>
    <cellStyle name="20% - Accent1 4 4 2 6 3 4" xfId="41536" xr:uid="{35BBE576-A54D-48C3-B094-195B8F8845E3}"/>
    <cellStyle name="20% - Accent1 4 4 2 6 4" xfId="41537" xr:uid="{F567396D-1580-4ED9-9784-FBF74ABECBAF}"/>
    <cellStyle name="20% - Accent1 4 4 2 6 4 2" xfId="41538" xr:uid="{19BAD446-63BE-49A4-917A-FDD194C25227}"/>
    <cellStyle name="20% - Accent1 4 4 2 6 4 2 2" xfId="41539" xr:uid="{B5B75296-24EE-4206-B09F-26A6B516C5F5}"/>
    <cellStyle name="20% - Accent1 4 4 2 6 4 2 2 2" xfId="41540" xr:uid="{7ECCBB7A-1EAE-4674-B05C-493B32E807B8}"/>
    <cellStyle name="20% - Accent1 4 4 2 6 4 2 3" xfId="41541" xr:uid="{ECE9E903-78A9-4699-A329-59F174322240}"/>
    <cellStyle name="20% - Accent1 4 4 2 6 4 3" xfId="41542" xr:uid="{DF60D969-9D6E-410B-BC44-607E08DF6688}"/>
    <cellStyle name="20% - Accent1 4 4 2 6 4 3 2" xfId="41543" xr:uid="{B3BCAB9B-CEAB-400B-AB17-9A57ED2D6175}"/>
    <cellStyle name="20% - Accent1 4 4 2 6 4 4" xfId="41544" xr:uid="{6972A59E-A64E-4B6D-9BD2-DA7756B1984C}"/>
    <cellStyle name="20% - Accent1 4 4 2 6 5" xfId="41545" xr:uid="{93BF25DB-4571-442F-AC57-F5318F5A1533}"/>
    <cellStyle name="20% - Accent1 4 4 2 6 5 2" xfId="41546" xr:uid="{9071B047-3689-46AC-9F73-38963A6738E1}"/>
    <cellStyle name="20% - Accent1 4 4 2 6 5 2 2" xfId="41547" xr:uid="{A4706C22-4617-4110-ACB7-4853EB6AC505}"/>
    <cellStyle name="20% - Accent1 4 4 2 6 5 3" xfId="41548" xr:uid="{A1CE1929-DF73-4FE1-A8C0-911F71977182}"/>
    <cellStyle name="20% - Accent1 4 4 2 6 6" xfId="41549" xr:uid="{1695E4C9-9547-40E0-88F3-E33D4FE04039}"/>
    <cellStyle name="20% - Accent1 4 4 2 6 6 2" xfId="41550" xr:uid="{611EC113-A3A4-4F40-85E5-F1D61A47D1B7}"/>
    <cellStyle name="20% - Accent1 4 4 2 6 6 2 2" xfId="41551" xr:uid="{2A9DCBB6-F122-48F9-B226-7964552A0C17}"/>
    <cellStyle name="20% - Accent1 4 4 2 6 6 3" xfId="41552" xr:uid="{AFA1B2B0-D333-4165-95A3-0C267BA87D26}"/>
    <cellStyle name="20% - Accent1 4 4 2 6 7" xfId="41553" xr:uid="{AAB7D587-0A8C-4428-8399-435AC62785A0}"/>
    <cellStyle name="20% - Accent1 4 4 2 6 7 2" xfId="41554" xr:uid="{14E21D63-0FF7-497F-9CE2-56C7D55EB710}"/>
    <cellStyle name="20% - Accent1 4 4 2 6 8" xfId="41555" xr:uid="{0267D9B2-FB1D-4DBF-94C0-B265731B83F2}"/>
    <cellStyle name="20% - Accent1 4 4 2 6 8 2" xfId="41556" xr:uid="{284A2918-1508-4B4C-BD0F-59A0B0C14192}"/>
    <cellStyle name="20% - Accent1 4 4 2 6 9" xfId="41557" xr:uid="{FF0B373B-9E78-47EA-BE94-B7E6B2EB0889}"/>
    <cellStyle name="20% - Accent1 4 4 2 7" xfId="41558" xr:uid="{D195BFCE-6B21-49DF-AE2A-9C9C1ADA2266}"/>
    <cellStyle name="20% - Accent1 4 4 2 7 2" xfId="41559" xr:uid="{FB33F967-D55A-4129-A3B1-AFBD5CCD0B9C}"/>
    <cellStyle name="20% - Accent1 4 4 2 7 2 2" xfId="41560" xr:uid="{25DC6672-1B49-4073-907C-83A928339AE1}"/>
    <cellStyle name="20% - Accent1 4 4 2 7 2 2 2" xfId="41561" xr:uid="{25850929-6F32-43E0-A76C-868B96B87B30}"/>
    <cellStyle name="20% - Accent1 4 4 2 7 2 2 2 2" xfId="41562" xr:uid="{6CA38AA6-E5DC-4295-89C1-4BB767B04EA1}"/>
    <cellStyle name="20% - Accent1 4 4 2 7 2 2 3" xfId="41563" xr:uid="{99791C98-8DFC-476E-9751-818C42255C8E}"/>
    <cellStyle name="20% - Accent1 4 4 2 7 2 3" xfId="41564" xr:uid="{B869FA02-2A9E-46CB-82F7-171A6166F391}"/>
    <cellStyle name="20% - Accent1 4 4 2 7 2 3 2" xfId="41565" xr:uid="{40AA750F-1930-4C51-9782-D96E7F759D21}"/>
    <cellStyle name="20% - Accent1 4 4 2 7 2 4" xfId="41566" xr:uid="{479C0197-08D3-4537-B6A8-7B62AFD4BA6A}"/>
    <cellStyle name="20% - Accent1 4 4 2 7 3" xfId="41567" xr:uid="{20B5025C-9F53-4420-8758-B7835626258D}"/>
    <cellStyle name="20% - Accent1 4 4 2 7 3 2" xfId="41568" xr:uid="{28FEC5F7-1B3B-4C08-9250-E056A31D0C0A}"/>
    <cellStyle name="20% - Accent1 4 4 2 7 3 2 2" xfId="41569" xr:uid="{9D5FC842-39E6-4C26-8067-F2EB5BA56533}"/>
    <cellStyle name="20% - Accent1 4 4 2 7 3 2 2 2" xfId="41570" xr:uid="{D31226EB-5795-4A77-BBDA-E064E3F077EE}"/>
    <cellStyle name="20% - Accent1 4 4 2 7 3 2 3" xfId="41571" xr:uid="{4F006FDE-D703-4A1C-99B9-279D3653BE18}"/>
    <cellStyle name="20% - Accent1 4 4 2 7 3 3" xfId="41572" xr:uid="{86FD0881-757B-4481-97A5-74C3883656D4}"/>
    <cellStyle name="20% - Accent1 4 4 2 7 3 3 2" xfId="41573" xr:uid="{B0FBA26D-F496-4B7D-9EE0-EEDCD0CD31BF}"/>
    <cellStyle name="20% - Accent1 4 4 2 7 3 4" xfId="41574" xr:uid="{93C4AC61-9717-4C0C-8697-85E118E93F7E}"/>
    <cellStyle name="20% - Accent1 4 4 2 7 4" xfId="41575" xr:uid="{B8C21E14-ABCC-4B82-9DEC-40D7511C7128}"/>
    <cellStyle name="20% - Accent1 4 4 2 7 4 2" xfId="41576" xr:uid="{4C7F49FE-959F-44CC-A942-62F919D11FED}"/>
    <cellStyle name="20% - Accent1 4 4 2 7 4 2 2" xfId="41577" xr:uid="{1F12C03A-A9CE-46B7-B267-4EEC1FB745BC}"/>
    <cellStyle name="20% - Accent1 4 4 2 7 4 2 2 2" xfId="41578" xr:uid="{28E7A007-F133-41CA-8C61-114E68A5EA64}"/>
    <cellStyle name="20% - Accent1 4 4 2 7 4 2 3" xfId="41579" xr:uid="{E89CD2FD-E2ED-4429-A31E-13C8B76AA25B}"/>
    <cellStyle name="20% - Accent1 4 4 2 7 4 3" xfId="41580" xr:uid="{7420CA00-F6D5-4572-BA84-0F551B26EA5D}"/>
    <cellStyle name="20% - Accent1 4 4 2 7 4 3 2" xfId="41581" xr:uid="{D00F47A6-8A1B-4FD0-BEE1-43129E8B204B}"/>
    <cellStyle name="20% - Accent1 4 4 2 7 4 4" xfId="41582" xr:uid="{6A733555-8E65-496F-998E-3A5796BA230E}"/>
    <cellStyle name="20% - Accent1 4 4 2 7 5" xfId="41583" xr:uid="{2C2EA255-D9D3-4095-BEDD-E77ADD85F471}"/>
    <cellStyle name="20% - Accent1 4 4 2 7 5 2" xfId="41584" xr:uid="{BC1331D2-E650-418E-B185-9A5976F7CC65}"/>
    <cellStyle name="20% - Accent1 4 4 2 7 5 2 2" xfId="41585" xr:uid="{79B1B1A9-EEE8-4AEE-AE90-50F5F22F0DAC}"/>
    <cellStyle name="20% - Accent1 4 4 2 7 5 3" xfId="41586" xr:uid="{3DF47F3E-21FE-4E20-8932-25F237C694E3}"/>
    <cellStyle name="20% - Accent1 4 4 2 7 6" xfId="41587" xr:uid="{0753A0C0-0A5D-46FE-99BE-93805E5D0DDF}"/>
    <cellStyle name="20% - Accent1 4 4 2 7 6 2" xfId="41588" xr:uid="{1DE41A59-9812-424B-B7EE-53FC4EF4B1D0}"/>
    <cellStyle name="20% - Accent1 4 4 2 7 6 2 2" xfId="41589" xr:uid="{EF79B493-1786-4E23-B977-F9C7A0D08EA5}"/>
    <cellStyle name="20% - Accent1 4 4 2 7 6 3" xfId="41590" xr:uid="{F276C455-2548-418B-80DC-B8AA70B27C65}"/>
    <cellStyle name="20% - Accent1 4 4 2 7 7" xfId="41591" xr:uid="{AF07A8EA-BC60-4FDC-886F-4F5E5244399A}"/>
    <cellStyle name="20% - Accent1 4 4 2 7 7 2" xfId="41592" xr:uid="{7D0AA5EF-A591-4941-B343-B367BB73EE84}"/>
    <cellStyle name="20% - Accent1 4 4 2 7 8" xfId="41593" xr:uid="{130DB881-79E0-4AEB-AC18-BF5D83B4A4D8}"/>
    <cellStyle name="20% - Accent1 4 4 2 7 8 2" xfId="41594" xr:uid="{BC0C953F-3B44-4CE0-B852-AB926B886511}"/>
    <cellStyle name="20% - Accent1 4 4 2 7 9" xfId="41595" xr:uid="{AB1CBD0C-C2B8-46E3-BF83-5EADC51F72A6}"/>
    <cellStyle name="20% - Accent1 4 4 2 8" xfId="41596" xr:uid="{108C3CF6-CCC5-42FE-BD95-BB3EA3ABCA71}"/>
    <cellStyle name="20% - Accent1 4 4 2 8 2" xfId="41597" xr:uid="{A18E851D-934E-4AB5-B0B3-B5EB95E1A818}"/>
    <cellStyle name="20% - Accent1 4 4 2 8 2 2" xfId="41598" xr:uid="{73DFF053-2400-420A-9F56-B268DA384DE9}"/>
    <cellStyle name="20% - Accent1 4 4 2 8 2 2 2" xfId="41599" xr:uid="{7711B003-FE20-4E34-98FA-96A5E6F4415B}"/>
    <cellStyle name="20% - Accent1 4 4 2 8 2 3" xfId="41600" xr:uid="{B2551B5B-9313-4A91-84BD-14DFC88F358C}"/>
    <cellStyle name="20% - Accent1 4 4 2 8 3" xfId="41601" xr:uid="{43C4982D-7EAF-4DF2-A7C7-F8D783817A1C}"/>
    <cellStyle name="20% - Accent1 4 4 2 8 3 2" xfId="41602" xr:uid="{480AC4B9-08E8-46DF-993A-AE97FA0F87C1}"/>
    <cellStyle name="20% - Accent1 4 4 2 8 4" xfId="41603" xr:uid="{8E9357AE-C922-422A-AFC9-1074218A4C38}"/>
    <cellStyle name="20% - Accent1 4 4 2 9" xfId="41604" xr:uid="{D3FA07E9-8FDE-4D33-B86A-60BFFDBE67C8}"/>
    <cellStyle name="20% - Accent1 4 4 2 9 2" xfId="41605" xr:uid="{1DEF72EB-A9D8-42DD-ABFE-2F86E11D48CF}"/>
    <cellStyle name="20% - Accent1 4 4 2 9 2 2" xfId="41606" xr:uid="{DAB628D4-34EF-4F49-8DE2-4E47BC5D5702}"/>
    <cellStyle name="20% - Accent1 4 4 2 9 2 2 2" xfId="41607" xr:uid="{8E1AA897-D19B-4B4B-B48C-6A3903BB1667}"/>
    <cellStyle name="20% - Accent1 4 4 2 9 2 3" xfId="41608" xr:uid="{D887DDC7-3485-4158-84D1-16C39C79EF87}"/>
    <cellStyle name="20% - Accent1 4 4 2 9 3" xfId="41609" xr:uid="{2B3B00C9-B245-4872-9C79-B7D59F415F01}"/>
    <cellStyle name="20% - Accent1 4 4 2 9 3 2" xfId="41610" xr:uid="{8D12E657-A563-4259-B0E1-5A9F92F0D99F}"/>
    <cellStyle name="20% - Accent1 4 4 2 9 4" xfId="41611" xr:uid="{FA113FC0-0823-4600-B00D-83E6D263CCBD}"/>
    <cellStyle name="20% - Accent1 4 4 3" xfId="41612" xr:uid="{B79ECB3C-866C-4DD7-AB5C-59C0E7E6949C}"/>
    <cellStyle name="20% - Accent1 4 4 3 10" xfId="41613" xr:uid="{92EF81B0-F4C9-4135-95A2-EB166AC63B18}"/>
    <cellStyle name="20% - Accent1 4 4 3 10 2" xfId="41614" xr:uid="{50A9D52A-F095-4EEB-9A48-385952AD591A}"/>
    <cellStyle name="20% - Accent1 4 4 3 10 2 2" xfId="41615" xr:uid="{97A941F7-89B8-4C03-8252-96E77C11DFE0}"/>
    <cellStyle name="20% - Accent1 4 4 3 10 3" xfId="41616" xr:uid="{28B56CB3-E49E-452C-8E5C-5E3B0E29C7CF}"/>
    <cellStyle name="20% - Accent1 4 4 3 11" xfId="41617" xr:uid="{AA1E5783-C7A9-4F0C-A435-D7467ECF5033}"/>
    <cellStyle name="20% - Accent1 4 4 3 11 2" xfId="41618" xr:uid="{56C47AB4-47A9-43D8-918B-2BFBD587C1CE}"/>
    <cellStyle name="20% - Accent1 4 4 3 11 2 2" xfId="41619" xr:uid="{8280C022-F16F-447D-B11F-7EF048F92A1A}"/>
    <cellStyle name="20% - Accent1 4 4 3 11 3" xfId="41620" xr:uid="{0B3B0B21-F32E-4FB5-A228-6159B3DE6F5C}"/>
    <cellStyle name="20% - Accent1 4 4 3 12" xfId="41621" xr:uid="{4AB53FCD-507A-4658-B3D3-335E7D2EA4A6}"/>
    <cellStyle name="20% - Accent1 4 4 3 12 2" xfId="41622" xr:uid="{E13C11C7-C410-4271-ABB5-CB526575432B}"/>
    <cellStyle name="20% - Accent1 4 4 3 13" xfId="41623" xr:uid="{5CF9A029-36F5-4345-AD17-80CD8923FE33}"/>
    <cellStyle name="20% - Accent1 4 4 3 13 2" xfId="41624" xr:uid="{1BE7633E-57FD-46A1-B0EF-4D1BB8ACBC87}"/>
    <cellStyle name="20% - Accent1 4 4 3 14" xfId="41625" xr:uid="{2ECA4351-DC66-4853-BFF9-C5A463E3F36A}"/>
    <cellStyle name="20% - Accent1 4 4 3 2" xfId="41626" xr:uid="{B7EC524D-A06B-4C49-9A76-5EDD6FE2FCAE}"/>
    <cellStyle name="20% - Accent1 4 4 3 2 10" xfId="41627" xr:uid="{FCE2090C-4328-4E06-93CE-F89E21416EE3}"/>
    <cellStyle name="20% - Accent1 4 4 3 2 10 2" xfId="41628" xr:uid="{CB4ACBB2-331D-4B4E-A8E5-0A802424AE09}"/>
    <cellStyle name="20% - Accent1 4 4 3 2 11" xfId="41629" xr:uid="{D58FA899-D5A8-4860-A5A9-6165D9DCE049}"/>
    <cellStyle name="20% - Accent1 4 4 3 2 2" xfId="41630" xr:uid="{EF06BC81-D137-4F89-A4F8-713B1109257F}"/>
    <cellStyle name="20% - Accent1 4 4 3 2 2 2" xfId="41631" xr:uid="{E34A0AE0-B6C8-4D22-9EB7-4C4D48D2D7CE}"/>
    <cellStyle name="20% - Accent1 4 4 3 2 2 2 2" xfId="41632" xr:uid="{7408F1FC-0B73-483C-8AAC-758ACC9D67F1}"/>
    <cellStyle name="20% - Accent1 4 4 3 2 2 2 2 2" xfId="41633" xr:uid="{C812D7C7-C371-4FC5-9D57-641CB3CA2510}"/>
    <cellStyle name="20% - Accent1 4 4 3 2 2 2 2 2 2" xfId="41634" xr:uid="{81AAF9F0-F9EC-4CBF-BCF8-8D687B21DC09}"/>
    <cellStyle name="20% - Accent1 4 4 3 2 2 2 2 3" xfId="41635" xr:uid="{AC1524E3-984B-4A15-9F10-93750EE0A78D}"/>
    <cellStyle name="20% - Accent1 4 4 3 2 2 2 3" xfId="41636" xr:uid="{681656F7-ED47-4E3A-811A-0DD84C52A556}"/>
    <cellStyle name="20% - Accent1 4 4 3 2 2 2 3 2" xfId="41637" xr:uid="{E2DA956D-6CD2-4D86-8E86-39F9079023A3}"/>
    <cellStyle name="20% - Accent1 4 4 3 2 2 2 4" xfId="41638" xr:uid="{F506338C-B44E-4AEB-824F-07AE944052A1}"/>
    <cellStyle name="20% - Accent1 4 4 3 2 2 3" xfId="41639" xr:uid="{91A7FA20-A364-4234-96ED-D2663A0F9B58}"/>
    <cellStyle name="20% - Accent1 4 4 3 2 2 3 2" xfId="41640" xr:uid="{FCD27C3E-3BAB-4F85-9712-D664E384E83B}"/>
    <cellStyle name="20% - Accent1 4 4 3 2 2 3 2 2" xfId="41641" xr:uid="{88A74941-0FF4-41DC-A293-F105195F04E4}"/>
    <cellStyle name="20% - Accent1 4 4 3 2 2 3 2 2 2" xfId="41642" xr:uid="{88EC0912-AEA5-4130-B516-606993D5881C}"/>
    <cellStyle name="20% - Accent1 4 4 3 2 2 3 2 3" xfId="41643" xr:uid="{87865211-C6C1-4328-B048-43FBD896ABB0}"/>
    <cellStyle name="20% - Accent1 4 4 3 2 2 3 3" xfId="41644" xr:uid="{D42B8548-7511-4642-A0B8-A47552362FC8}"/>
    <cellStyle name="20% - Accent1 4 4 3 2 2 3 3 2" xfId="41645" xr:uid="{857A4243-AA73-4B94-B9E9-6B85CAA09912}"/>
    <cellStyle name="20% - Accent1 4 4 3 2 2 3 4" xfId="41646" xr:uid="{EB074DA3-707F-4E91-B9A8-67CC6F2937E7}"/>
    <cellStyle name="20% - Accent1 4 4 3 2 2 4" xfId="41647" xr:uid="{A8AD4EDC-2FFA-498F-BECA-08A77DC8EE77}"/>
    <cellStyle name="20% - Accent1 4 4 3 2 2 4 2" xfId="41648" xr:uid="{CCB81792-5990-46F5-833C-0D7B79B4B981}"/>
    <cellStyle name="20% - Accent1 4 4 3 2 2 4 2 2" xfId="41649" xr:uid="{A788B16D-B309-4D15-84B2-846DF25A651B}"/>
    <cellStyle name="20% - Accent1 4 4 3 2 2 4 2 2 2" xfId="41650" xr:uid="{E7CCCE14-8894-43BB-BC84-0C952F3BD5DD}"/>
    <cellStyle name="20% - Accent1 4 4 3 2 2 4 2 3" xfId="41651" xr:uid="{5BA89050-AC2A-4A36-BEA5-EB7A2385D7F5}"/>
    <cellStyle name="20% - Accent1 4 4 3 2 2 4 3" xfId="41652" xr:uid="{D4621C05-923D-4A67-8AA6-CF16E37B3A30}"/>
    <cellStyle name="20% - Accent1 4 4 3 2 2 4 3 2" xfId="41653" xr:uid="{1606FC4E-018D-4408-92A3-A82005837B58}"/>
    <cellStyle name="20% - Accent1 4 4 3 2 2 4 4" xfId="41654" xr:uid="{309EBF36-9223-44EF-A4B7-95A01E0ADAFB}"/>
    <cellStyle name="20% - Accent1 4 4 3 2 2 5" xfId="41655" xr:uid="{084C53C0-1F27-4CC6-B772-ECA7FA62EC32}"/>
    <cellStyle name="20% - Accent1 4 4 3 2 2 5 2" xfId="41656" xr:uid="{71E1E528-6F7B-41E1-8C1A-81F96B55F84A}"/>
    <cellStyle name="20% - Accent1 4 4 3 2 2 5 2 2" xfId="41657" xr:uid="{EBF583BF-A423-4CEC-9F22-60B82D2465FA}"/>
    <cellStyle name="20% - Accent1 4 4 3 2 2 5 3" xfId="41658" xr:uid="{60C7FBA3-F069-4054-8E86-AA97139870BF}"/>
    <cellStyle name="20% - Accent1 4 4 3 2 2 6" xfId="41659" xr:uid="{108E8291-714F-4FD9-A52F-7F5D5C9DCA9B}"/>
    <cellStyle name="20% - Accent1 4 4 3 2 2 6 2" xfId="41660" xr:uid="{9DD1EA34-A24B-415F-839B-1984B26A578D}"/>
    <cellStyle name="20% - Accent1 4 4 3 2 2 6 2 2" xfId="41661" xr:uid="{603126EE-23B7-4C5B-B449-4A686DB5ADD4}"/>
    <cellStyle name="20% - Accent1 4 4 3 2 2 6 3" xfId="41662" xr:uid="{9C1DEE77-835D-4861-B108-7386D71841A9}"/>
    <cellStyle name="20% - Accent1 4 4 3 2 2 7" xfId="41663" xr:uid="{EBC4461B-6EC5-4B23-ACFB-CE403F5437BF}"/>
    <cellStyle name="20% - Accent1 4 4 3 2 2 7 2" xfId="41664" xr:uid="{A1C34229-BA31-4E9A-A414-D723FB4BB4F9}"/>
    <cellStyle name="20% - Accent1 4 4 3 2 2 8" xfId="41665" xr:uid="{66A5F2A1-9866-4718-A34E-E64A558E6B3E}"/>
    <cellStyle name="20% - Accent1 4 4 3 2 2 8 2" xfId="41666" xr:uid="{729A55D9-F981-4D11-9B81-737B30FD29F6}"/>
    <cellStyle name="20% - Accent1 4 4 3 2 2 9" xfId="41667" xr:uid="{2501A66E-8103-431F-88A9-1956DBC97C72}"/>
    <cellStyle name="20% - Accent1 4 4 3 2 3" xfId="41668" xr:uid="{4F194C35-FAB0-4EAA-A515-485B268EA3FE}"/>
    <cellStyle name="20% - Accent1 4 4 3 2 3 2" xfId="41669" xr:uid="{3F1A44A1-C49C-46EB-92FC-D3913F9E25EE}"/>
    <cellStyle name="20% - Accent1 4 4 3 2 3 2 2" xfId="41670" xr:uid="{232CC666-DF2F-4A95-8CAE-996F5BC17F37}"/>
    <cellStyle name="20% - Accent1 4 4 3 2 3 2 2 2" xfId="41671" xr:uid="{715172C7-73FC-40ED-912B-D4D3F4BCD21D}"/>
    <cellStyle name="20% - Accent1 4 4 3 2 3 2 2 2 2" xfId="41672" xr:uid="{828796F4-A5FA-4A80-94CE-D5A36EA51560}"/>
    <cellStyle name="20% - Accent1 4 4 3 2 3 2 2 3" xfId="41673" xr:uid="{DEEF3C30-2006-487F-BDB7-2644434B391D}"/>
    <cellStyle name="20% - Accent1 4 4 3 2 3 2 3" xfId="41674" xr:uid="{37C7E5C4-4A7F-4A7C-8B65-666BDB90ED79}"/>
    <cellStyle name="20% - Accent1 4 4 3 2 3 2 3 2" xfId="41675" xr:uid="{B30610BC-0EAA-49B4-BC83-92E3EEA245CE}"/>
    <cellStyle name="20% - Accent1 4 4 3 2 3 2 4" xfId="41676" xr:uid="{7CE72E81-E30E-48EA-B1E7-B633DB770D98}"/>
    <cellStyle name="20% - Accent1 4 4 3 2 3 3" xfId="41677" xr:uid="{EE04C3DF-9DFE-4BA2-B7A6-EB48796F2A23}"/>
    <cellStyle name="20% - Accent1 4 4 3 2 3 3 2" xfId="41678" xr:uid="{4D6D179E-9393-4B42-B484-B286B0BB11B4}"/>
    <cellStyle name="20% - Accent1 4 4 3 2 3 3 2 2" xfId="41679" xr:uid="{1BE8B470-D318-49AE-8BC5-146D02440886}"/>
    <cellStyle name="20% - Accent1 4 4 3 2 3 3 2 2 2" xfId="41680" xr:uid="{76AC3E77-EE46-47B9-BEEA-E70E83144F3E}"/>
    <cellStyle name="20% - Accent1 4 4 3 2 3 3 2 3" xfId="41681" xr:uid="{59EDF74D-4C96-4A34-804C-9877EA459F9A}"/>
    <cellStyle name="20% - Accent1 4 4 3 2 3 3 3" xfId="41682" xr:uid="{44C2E2D7-2559-48F0-9FB6-9CD02BAA4B51}"/>
    <cellStyle name="20% - Accent1 4 4 3 2 3 3 3 2" xfId="41683" xr:uid="{8C5862B5-8E7F-4CF3-A2C6-B0A6E14F0A61}"/>
    <cellStyle name="20% - Accent1 4 4 3 2 3 3 4" xfId="41684" xr:uid="{18052C1A-7E38-400E-934E-EAFEAFA4465C}"/>
    <cellStyle name="20% - Accent1 4 4 3 2 3 4" xfId="41685" xr:uid="{F3F94542-DD02-45C1-9957-E115CB46FA29}"/>
    <cellStyle name="20% - Accent1 4 4 3 2 3 4 2" xfId="41686" xr:uid="{592F149C-4238-4CDC-98FA-9F7DD889760A}"/>
    <cellStyle name="20% - Accent1 4 4 3 2 3 4 2 2" xfId="41687" xr:uid="{4F546881-3958-4353-862F-8AF5ABC7C05C}"/>
    <cellStyle name="20% - Accent1 4 4 3 2 3 4 2 2 2" xfId="41688" xr:uid="{4B407585-7221-4C14-B7FF-05F117389AE7}"/>
    <cellStyle name="20% - Accent1 4 4 3 2 3 4 2 3" xfId="41689" xr:uid="{8708474E-295D-41CE-9CFC-282B36041D00}"/>
    <cellStyle name="20% - Accent1 4 4 3 2 3 4 3" xfId="41690" xr:uid="{FE8F730A-98A6-43DB-BD89-E76BDE7B6BE7}"/>
    <cellStyle name="20% - Accent1 4 4 3 2 3 4 3 2" xfId="41691" xr:uid="{FE40EAB8-2EB4-4DA0-BCF6-F90E8354989E}"/>
    <cellStyle name="20% - Accent1 4 4 3 2 3 4 4" xfId="41692" xr:uid="{54071ACF-CA21-4043-BE62-B76804BD3C67}"/>
    <cellStyle name="20% - Accent1 4 4 3 2 3 5" xfId="41693" xr:uid="{B1EEC502-0600-4F88-B6EB-EBDD1E1F4E34}"/>
    <cellStyle name="20% - Accent1 4 4 3 2 3 5 2" xfId="41694" xr:uid="{9C599E1E-2B76-4A02-8093-35F8960EF8FE}"/>
    <cellStyle name="20% - Accent1 4 4 3 2 3 5 2 2" xfId="41695" xr:uid="{B7B7AD85-3330-4029-81B1-59CD99C26BC3}"/>
    <cellStyle name="20% - Accent1 4 4 3 2 3 5 3" xfId="41696" xr:uid="{94CD9F43-6572-4C43-9DF1-A01EF4D494F8}"/>
    <cellStyle name="20% - Accent1 4 4 3 2 3 6" xfId="41697" xr:uid="{83EA97EA-8742-4991-AAD0-F8CB6AEDFE8A}"/>
    <cellStyle name="20% - Accent1 4 4 3 2 3 6 2" xfId="41698" xr:uid="{6E2D064D-6990-47C4-8096-F6CF19DD98A2}"/>
    <cellStyle name="20% - Accent1 4 4 3 2 3 6 2 2" xfId="41699" xr:uid="{C681C78D-35C3-45B4-B5E2-BD2A4D82A9C5}"/>
    <cellStyle name="20% - Accent1 4 4 3 2 3 6 3" xfId="41700" xr:uid="{F5C8D954-9184-407E-8A8A-59CF922DEF9A}"/>
    <cellStyle name="20% - Accent1 4 4 3 2 3 7" xfId="41701" xr:uid="{70696904-2D4C-4E3D-9682-F9E0B6A22721}"/>
    <cellStyle name="20% - Accent1 4 4 3 2 3 7 2" xfId="41702" xr:uid="{F446AC0B-9E3F-4C32-8C85-F5CA4D374991}"/>
    <cellStyle name="20% - Accent1 4 4 3 2 3 8" xfId="41703" xr:uid="{4A689B1D-C91A-4E71-AEB8-382A6A4CFB50}"/>
    <cellStyle name="20% - Accent1 4 4 3 2 3 8 2" xfId="41704" xr:uid="{74650024-3CF0-40A2-ACC1-08C2A5475695}"/>
    <cellStyle name="20% - Accent1 4 4 3 2 3 9" xfId="41705" xr:uid="{86D52357-3360-4BA8-8672-DC23299E0921}"/>
    <cellStyle name="20% - Accent1 4 4 3 2 4" xfId="41706" xr:uid="{225A2EA8-ACAC-45A0-B872-311128422D7C}"/>
    <cellStyle name="20% - Accent1 4 4 3 2 4 2" xfId="41707" xr:uid="{640F2736-5C24-4A7C-90A5-F76D9D60B7D8}"/>
    <cellStyle name="20% - Accent1 4 4 3 2 4 2 2" xfId="41708" xr:uid="{2447F01D-244B-4BA7-9D4E-B0CABCC038FB}"/>
    <cellStyle name="20% - Accent1 4 4 3 2 4 2 2 2" xfId="41709" xr:uid="{D8FC9CF1-2897-4D39-B5DE-7324717922B8}"/>
    <cellStyle name="20% - Accent1 4 4 3 2 4 2 3" xfId="41710" xr:uid="{1A6E71B1-661A-44E1-BE8A-F72B3E9EB158}"/>
    <cellStyle name="20% - Accent1 4 4 3 2 4 3" xfId="41711" xr:uid="{6E49DF7E-7CCB-45BE-9A4E-2502820BA90D}"/>
    <cellStyle name="20% - Accent1 4 4 3 2 4 3 2" xfId="41712" xr:uid="{18130E95-8AF8-4FF0-B439-55F2D48F6F22}"/>
    <cellStyle name="20% - Accent1 4 4 3 2 4 4" xfId="41713" xr:uid="{AB52AF92-B2ED-4B19-9B3B-82311E1EB573}"/>
    <cellStyle name="20% - Accent1 4 4 3 2 5" xfId="41714" xr:uid="{CBB4A162-A035-4791-979A-10919CA849EF}"/>
    <cellStyle name="20% - Accent1 4 4 3 2 5 2" xfId="41715" xr:uid="{023937E5-B4E5-486B-ADEC-AD7D73691FBF}"/>
    <cellStyle name="20% - Accent1 4 4 3 2 5 2 2" xfId="41716" xr:uid="{B9070269-D60C-4824-8511-054B4D0057F2}"/>
    <cellStyle name="20% - Accent1 4 4 3 2 5 2 2 2" xfId="41717" xr:uid="{C68D8788-9E75-4C35-95C6-71A634498D9F}"/>
    <cellStyle name="20% - Accent1 4 4 3 2 5 2 3" xfId="41718" xr:uid="{7599A300-C50C-41B7-BC21-AE9E79A84147}"/>
    <cellStyle name="20% - Accent1 4 4 3 2 5 3" xfId="41719" xr:uid="{5AC9C5C2-CF67-48D1-BF0D-7318A5934327}"/>
    <cellStyle name="20% - Accent1 4 4 3 2 5 3 2" xfId="41720" xr:uid="{0ED5857F-9AD7-4790-880E-EC9BB7916CD8}"/>
    <cellStyle name="20% - Accent1 4 4 3 2 5 4" xfId="41721" xr:uid="{78433F05-DEF4-47FD-B2F1-DA8801B40B33}"/>
    <cellStyle name="20% - Accent1 4 4 3 2 6" xfId="41722" xr:uid="{5E6135C3-1CFA-4E8F-A38F-BB1E7E8D0BD1}"/>
    <cellStyle name="20% - Accent1 4 4 3 2 6 2" xfId="41723" xr:uid="{668A5819-B381-420A-8822-FB28CE101904}"/>
    <cellStyle name="20% - Accent1 4 4 3 2 6 2 2" xfId="41724" xr:uid="{028FAB45-B4BA-4BC8-BA0C-A006878B0BE2}"/>
    <cellStyle name="20% - Accent1 4 4 3 2 6 2 2 2" xfId="41725" xr:uid="{BC8B28BB-12D9-4D10-B17C-65D44B326349}"/>
    <cellStyle name="20% - Accent1 4 4 3 2 6 2 3" xfId="41726" xr:uid="{B277ECE2-6E03-41F5-AD96-1A962B925DFC}"/>
    <cellStyle name="20% - Accent1 4 4 3 2 6 3" xfId="41727" xr:uid="{55586FAB-21AC-4E94-A847-2C4B7C4E75F9}"/>
    <cellStyle name="20% - Accent1 4 4 3 2 6 3 2" xfId="41728" xr:uid="{D9364ED3-A69A-40B0-B02A-0D683C72FE4F}"/>
    <cellStyle name="20% - Accent1 4 4 3 2 6 4" xfId="41729" xr:uid="{71F74351-EA63-42C2-A86E-FB2B90D00886}"/>
    <cellStyle name="20% - Accent1 4 4 3 2 7" xfId="41730" xr:uid="{98BD1A6D-5E0B-4294-913D-D91C488E0EBA}"/>
    <cellStyle name="20% - Accent1 4 4 3 2 7 2" xfId="41731" xr:uid="{1B347225-2BE1-474B-8D5F-2F12CBDC8EF4}"/>
    <cellStyle name="20% - Accent1 4 4 3 2 7 2 2" xfId="41732" xr:uid="{73201824-19B7-49B3-AAD3-9DDB5B800E35}"/>
    <cellStyle name="20% - Accent1 4 4 3 2 7 3" xfId="41733" xr:uid="{D65047E0-8B57-4A02-88D5-68432FA0271D}"/>
    <cellStyle name="20% - Accent1 4 4 3 2 8" xfId="41734" xr:uid="{87B2E3E6-3A9D-456E-A434-349831473EEE}"/>
    <cellStyle name="20% - Accent1 4 4 3 2 8 2" xfId="41735" xr:uid="{EE9D726E-0F39-4402-BA32-031B95769741}"/>
    <cellStyle name="20% - Accent1 4 4 3 2 8 2 2" xfId="41736" xr:uid="{5ED91EDF-C3FD-4E9A-B9FE-E5DF7BD7B95C}"/>
    <cellStyle name="20% - Accent1 4 4 3 2 8 3" xfId="41737" xr:uid="{097D5CAD-C80B-4AB4-9581-33699B4F4593}"/>
    <cellStyle name="20% - Accent1 4 4 3 2 9" xfId="41738" xr:uid="{6517AFA6-F47F-4E0B-9298-7273F5AD3493}"/>
    <cellStyle name="20% - Accent1 4 4 3 2 9 2" xfId="41739" xr:uid="{59D66A8C-5314-4731-A087-BD479004436C}"/>
    <cellStyle name="20% - Accent1 4 4 3 3" xfId="41740" xr:uid="{EC497669-B006-4177-A539-C827A64B1A87}"/>
    <cellStyle name="20% - Accent1 4 4 3 3 10" xfId="41741" xr:uid="{D7D18D23-FCC0-4204-A3E2-7112E741BE61}"/>
    <cellStyle name="20% - Accent1 4 4 3 3 10 2" xfId="41742" xr:uid="{E2E9777D-ECCC-4A45-A127-4F78B5F614EA}"/>
    <cellStyle name="20% - Accent1 4 4 3 3 11" xfId="41743" xr:uid="{93AA2592-867C-401B-8AE9-AB2C9F2E74A6}"/>
    <cellStyle name="20% - Accent1 4 4 3 3 2" xfId="41744" xr:uid="{CA6B372A-C889-4955-B873-54CEB5D210B7}"/>
    <cellStyle name="20% - Accent1 4 4 3 3 2 2" xfId="41745" xr:uid="{62324310-8A47-4351-9463-E6C82757FD05}"/>
    <cellStyle name="20% - Accent1 4 4 3 3 2 2 2" xfId="41746" xr:uid="{F7794A84-7D93-44A2-859E-782CD5E90431}"/>
    <cellStyle name="20% - Accent1 4 4 3 3 2 2 2 2" xfId="41747" xr:uid="{7F95765E-3E60-4927-A797-0BCB630A8E04}"/>
    <cellStyle name="20% - Accent1 4 4 3 3 2 2 2 2 2" xfId="41748" xr:uid="{8F951A77-D148-47ED-B275-A74C9BAE7C8A}"/>
    <cellStyle name="20% - Accent1 4 4 3 3 2 2 2 3" xfId="41749" xr:uid="{773D76E1-D3C6-4BC4-AC0C-EB040EC8DDB3}"/>
    <cellStyle name="20% - Accent1 4 4 3 3 2 2 3" xfId="41750" xr:uid="{4878CFDB-F261-4656-954A-F05EFBC5030E}"/>
    <cellStyle name="20% - Accent1 4 4 3 3 2 2 3 2" xfId="41751" xr:uid="{4B17515E-118C-4F13-BBAB-D0E1772D5EC1}"/>
    <cellStyle name="20% - Accent1 4 4 3 3 2 2 4" xfId="41752" xr:uid="{A87ED7A7-F7D7-40F4-8795-4F4A11BB49F0}"/>
    <cellStyle name="20% - Accent1 4 4 3 3 2 3" xfId="41753" xr:uid="{185D983E-A239-4012-AF41-BAC8FC4044E3}"/>
    <cellStyle name="20% - Accent1 4 4 3 3 2 3 2" xfId="41754" xr:uid="{E9A89D8F-A13E-4C3E-9050-B109E0E7FDCB}"/>
    <cellStyle name="20% - Accent1 4 4 3 3 2 3 2 2" xfId="41755" xr:uid="{61C25A1C-A9C2-4F62-BA14-92638C28094B}"/>
    <cellStyle name="20% - Accent1 4 4 3 3 2 3 2 2 2" xfId="41756" xr:uid="{B0D8E5DE-528B-4A82-89BD-669040746771}"/>
    <cellStyle name="20% - Accent1 4 4 3 3 2 3 2 3" xfId="41757" xr:uid="{31A34372-5F96-4903-9D5B-41697C25990B}"/>
    <cellStyle name="20% - Accent1 4 4 3 3 2 3 3" xfId="41758" xr:uid="{659FF306-BBBF-4D5B-8BC0-6CEB853C245A}"/>
    <cellStyle name="20% - Accent1 4 4 3 3 2 3 3 2" xfId="41759" xr:uid="{D8A6A8A3-9B45-4E24-86F3-50038417116E}"/>
    <cellStyle name="20% - Accent1 4 4 3 3 2 3 4" xfId="41760" xr:uid="{05C69BB0-DCB4-4D20-9A93-5212C8207BC3}"/>
    <cellStyle name="20% - Accent1 4 4 3 3 2 4" xfId="41761" xr:uid="{3A943F8F-4C44-47F4-AC31-CB9941BCC5DA}"/>
    <cellStyle name="20% - Accent1 4 4 3 3 2 4 2" xfId="41762" xr:uid="{C8B971EE-575B-48E3-B757-D73337181041}"/>
    <cellStyle name="20% - Accent1 4 4 3 3 2 4 2 2" xfId="41763" xr:uid="{31000CE2-4B9E-4406-ABF0-192F6221F3A7}"/>
    <cellStyle name="20% - Accent1 4 4 3 3 2 4 2 2 2" xfId="41764" xr:uid="{6729099A-0179-4C8E-9DB7-A7F074196BD9}"/>
    <cellStyle name="20% - Accent1 4 4 3 3 2 4 2 3" xfId="41765" xr:uid="{0ED7A0F1-69A8-491F-BEDE-64BFE0DECC20}"/>
    <cellStyle name="20% - Accent1 4 4 3 3 2 4 3" xfId="41766" xr:uid="{78AC8FE9-85C2-47F8-B09F-DCCF66F4233D}"/>
    <cellStyle name="20% - Accent1 4 4 3 3 2 4 3 2" xfId="41767" xr:uid="{1742545D-D0FB-4924-A5D3-F2BBCF6BD0BC}"/>
    <cellStyle name="20% - Accent1 4 4 3 3 2 4 4" xfId="41768" xr:uid="{395DD85A-69F9-4266-A1A5-422840D67128}"/>
    <cellStyle name="20% - Accent1 4 4 3 3 2 5" xfId="41769" xr:uid="{0A1F97B3-8087-480D-A048-6871D36C1DD3}"/>
    <cellStyle name="20% - Accent1 4 4 3 3 2 5 2" xfId="41770" xr:uid="{F4E1AC78-F1A0-43C6-96E0-E2624E042E4A}"/>
    <cellStyle name="20% - Accent1 4 4 3 3 2 5 2 2" xfId="41771" xr:uid="{DE12FE56-3476-40EA-BC8C-2885B2495E30}"/>
    <cellStyle name="20% - Accent1 4 4 3 3 2 5 3" xfId="41772" xr:uid="{DA5F5EC2-F6D8-4586-964C-E83368B34B0B}"/>
    <cellStyle name="20% - Accent1 4 4 3 3 2 6" xfId="41773" xr:uid="{0C4E2FBC-1449-4B00-B26C-0D2224E887AD}"/>
    <cellStyle name="20% - Accent1 4 4 3 3 2 6 2" xfId="41774" xr:uid="{A85BC986-2970-48CC-B49A-BF4F233FC8E3}"/>
    <cellStyle name="20% - Accent1 4 4 3 3 2 6 2 2" xfId="41775" xr:uid="{0A8292DA-8A76-45C5-9498-86C36CE12E1A}"/>
    <cellStyle name="20% - Accent1 4 4 3 3 2 6 3" xfId="41776" xr:uid="{577D5414-EB82-48F1-B840-67693423CD89}"/>
    <cellStyle name="20% - Accent1 4 4 3 3 2 7" xfId="41777" xr:uid="{B0D85124-685E-4831-BFE5-7CEC67D630C3}"/>
    <cellStyle name="20% - Accent1 4 4 3 3 2 7 2" xfId="41778" xr:uid="{44743FC1-1E75-4E8C-BA5C-BA6A4F7DC7FF}"/>
    <cellStyle name="20% - Accent1 4 4 3 3 2 8" xfId="41779" xr:uid="{DD17AD7F-B7D9-45D6-9534-535A6AF70366}"/>
    <cellStyle name="20% - Accent1 4 4 3 3 2 8 2" xfId="41780" xr:uid="{5F28EF61-1DD4-4C1E-9AA7-C6ADC8D35F2E}"/>
    <cellStyle name="20% - Accent1 4 4 3 3 2 9" xfId="41781" xr:uid="{D94CC27F-3C0D-43B4-AB56-CD374AB60AE1}"/>
    <cellStyle name="20% - Accent1 4 4 3 3 3" xfId="41782" xr:uid="{F7BCFEC5-FFA9-46BE-A0BC-B01F608A9852}"/>
    <cellStyle name="20% - Accent1 4 4 3 3 3 2" xfId="41783" xr:uid="{766BEABD-123B-4457-B8F0-7711278E5514}"/>
    <cellStyle name="20% - Accent1 4 4 3 3 3 2 2" xfId="41784" xr:uid="{3D1B6D2B-D34A-47D0-A053-139D741892FF}"/>
    <cellStyle name="20% - Accent1 4 4 3 3 3 2 2 2" xfId="41785" xr:uid="{7992E4F1-5ED8-4722-8590-3441D6E7789D}"/>
    <cellStyle name="20% - Accent1 4 4 3 3 3 2 2 2 2" xfId="41786" xr:uid="{E83CE825-BFA6-4C9B-85B2-9DE0519A1735}"/>
    <cellStyle name="20% - Accent1 4 4 3 3 3 2 2 3" xfId="41787" xr:uid="{B545DB2C-B9A3-467D-8333-BFB49E0CED41}"/>
    <cellStyle name="20% - Accent1 4 4 3 3 3 2 3" xfId="41788" xr:uid="{7BE1A979-E69E-4545-BA86-8F768B9B3131}"/>
    <cellStyle name="20% - Accent1 4 4 3 3 3 2 3 2" xfId="41789" xr:uid="{95D5C564-2801-49FA-8F23-BEA01460FC39}"/>
    <cellStyle name="20% - Accent1 4 4 3 3 3 2 4" xfId="41790" xr:uid="{1AF63638-A50C-40BA-88F6-C7920033FC8E}"/>
    <cellStyle name="20% - Accent1 4 4 3 3 3 3" xfId="41791" xr:uid="{8BD456CB-29ED-4ABE-8A11-38028FD42A30}"/>
    <cellStyle name="20% - Accent1 4 4 3 3 3 3 2" xfId="41792" xr:uid="{8F83EC35-54A2-40C4-922B-2CBB69AF00DC}"/>
    <cellStyle name="20% - Accent1 4 4 3 3 3 3 2 2" xfId="41793" xr:uid="{04B52AFF-1C8F-4B37-A937-F9108D155CA4}"/>
    <cellStyle name="20% - Accent1 4 4 3 3 3 3 2 2 2" xfId="41794" xr:uid="{1FA442A0-1086-4611-B26F-69224787DBE4}"/>
    <cellStyle name="20% - Accent1 4 4 3 3 3 3 2 3" xfId="41795" xr:uid="{109D7F93-A3D9-4B4E-A6B2-4A06ED569164}"/>
    <cellStyle name="20% - Accent1 4 4 3 3 3 3 3" xfId="41796" xr:uid="{F01D7013-46F5-452F-963B-1998DECA02B3}"/>
    <cellStyle name="20% - Accent1 4 4 3 3 3 3 3 2" xfId="41797" xr:uid="{E7F5D2CE-5DF4-4336-965E-B25EB0B3EFD4}"/>
    <cellStyle name="20% - Accent1 4 4 3 3 3 3 4" xfId="41798" xr:uid="{978D7D8F-0419-4134-94E5-783B7A8F8E2A}"/>
    <cellStyle name="20% - Accent1 4 4 3 3 3 4" xfId="41799" xr:uid="{EB966349-8BDF-42E1-9623-0EB918A3A658}"/>
    <cellStyle name="20% - Accent1 4 4 3 3 3 4 2" xfId="41800" xr:uid="{D85671A3-C6D4-4D0C-BE4D-4A258007ADA2}"/>
    <cellStyle name="20% - Accent1 4 4 3 3 3 4 2 2" xfId="41801" xr:uid="{B06DBC17-0A22-401C-B9C5-21B27F64C8A8}"/>
    <cellStyle name="20% - Accent1 4 4 3 3 3 4 2 2 2" xfId="41802" xr:uid="{DF51E535-490F-4D7F-A761-C151A2D87B42}"/>
    <cellStyle name="20% - Accent1 4 4 3 3 3 4 2 3" xfId="41803" xr:uid="{2A71A0F3-A3BE-4DAC-A708-59C85AAE8353}"/>
    <cellStyle name="20% - Accent1 4 4 3 3 3 4 3" xfId="41804" xr:uid="{4988BB56-F373-4700-8D17-5CDE1FFEF08B}"/>
    <cellStyle name="20% - Accent1 4 4 3 3 3 4 3 2" xfId="41805" xr:uid="{E9298C01-0B4B-40A2-91C8-494330AC71A7}"/>
    <cellStyle name="20% - Accent1 4 4 3 3 3 4 4" xfId="41806" xr:uid="{CB108420-6CFE-462F-8D63-11C6204BCFDA}"/>
    <cellStyle name="20% - Accent1 4 4 3 3 3 5" xfId="41807" xr:uid="{22F7ECC1-FF96-4EAD-820B-42E3D8547777}"/>
    <cellStyle name="20% - Accent1 4 4 3 3 3 5 2" xfId="41808" xr:uid="{068B753A-DAF0-41CE-86A6-752DB2576E0C}"/>
    <cellStyle name="20% - Accent1 4 4 3 3 3 5 2 2" xfId="41809" xr:uid="{01743E6B-9DFB-4984-A1BE-A9944508A59D}"/>
    <cellStyle name="20% - Accent1 4 4 3 3 3 5 3" xfId="41810" xr:uid="{B97CC482-5952-4BD3-8A4C-F48C1E677644}"/>
    <cellStyle name="20% - Accent1 4 4 3 3 3 6" xfId="41811" xr:uid="{D65B71CC-0F49-4A1E-9C01-60CB3EDEE9AE}"/>
    <cellStyle name="20% - Accent1 4 4 3 3 3 6 2" xfId="41812" xr:uid="{D59A47CB-760E-47E4-9F18-C0C89A35ECB7}"/>
    <cellStyle name="20% - Accent1 4 4 3 3 3 6 2 2" xfId="41813" xr:uid="{9A2450B1-C0B1-48D1-8C2B-88433B7B6A0A}"/>
    <cellStyle name="20% - Accent1 4 4 3 3 3 6 3" xfId="41814" xr:uid="{B43DD5A9-1949-49FA-B758-E65BC4E6C2D1}"/>
    <cellStyle name="20% - Accent1 4 4 3 3 3 7" xfId="41815" xr:uid="{296F195C-E452-4EDC-BACB-BF9430139B20}"/>
    <cellStyle name="20% - Accent1 4 4 3 3 3 7 2" xfId="41816" xr:uid="{13329015-471E-4E0F-8CB6-7A812488644A}"/>
    <cellStyle name="20% - Accent1 4 4 3 3 3 8" xfId="41817" xr:uid="{9AB03181-4752-4155-BE3B-687E10613C81}"/>
    <cellStyle name="20% - Accent1 4 4 3 3 3 8 2" xfId="41818" xr:uid="{7941E75C-254E-4AA5-9D50-B1242BDF0F4C}"/>
    <cellStyle name="20% - Accent1 4 4 3 3 3 9" xfId="41819" xr:uid="{8280D548-F4C1-4BB4-A622-D9115BE598CE}"/>
    <cellStyle name="20% - Accent1 4 4 3 3 4" xfId="41820" xr:uid="{3D82641B-431B-4155-A3CC-1969E1600C2D}"/>
    <cellStyle name="20% - Accent1 4 4 3 3 4 2" xfId="41821" xr:uid="{E9044BBB-0DFE-4ED5-8945-DD213F6497B7}"/>
    <cellStyle name="20% - Accent1 4 4 3 3 4 2 2" xfId="41822" xr:uid="{FF44733E-6BE3-4F79-ABD9-0FC53E4F37A8}"/>
    <cellStyle name="20% - Accent1 4 4 3 3 4 2 2 2" xfId="41823" xr:uid="{2D617615-D6C4-4673-B30A-2A323ED52E86}"/>
    <cellStyle name="20% - Accent1 4 4 3 3 4 2 3" xfId="41824" xr:uid="{2BC5F63D-8E7D-4491-91C0-4D0D3E8F6DDA}"/>
    <cellStyle name="20% - Accent1 4 4 3 3 4 3" xfId="41825" xr:uid="{A03B5CD4-EECF-4CAA-8EB2-5585BBEB16D5}"/>
    <cellStyle name="20% - Accent1 4 4 3 3 4 3 2" xfId="41826" xr:uid="{33BA033F-E52A-44F5-9E96-CC9FABB4BE61}"/>
    <cellStyle name="20% - Accent1 4 4 3 3 4 4" xfId="41827" xr:uid="{2DC7D282-6CDC-48A6-A3FB-A3317B6D0D6F}"/>
    <cellStyle name="20% - Accent1 4 4 3 3 5" xfId="41828" xr:uid="{66AEFEEC-6EA0-4B46-B77C-63581DA7A58B}"/>
    <cellStyle name="20% - Accent1 4 4 3 3 5 2" xfId="41829" xr:uid="{E5131750-DA89-4D0A-8222-586AAA9F32CE}"/>
    <cellStyle name="20% - Accent1 4 4 3 3 5 2 2" xfId="41830" xr:uid="{02356649-39A4-475A-8385-8E9F260EDC91}"/>
    <cellStyle name="20% - Accent1 4 4 3 3 5 2 2 2" xfId="41831" xr:uid="{C8E10044-70A8-474D-813E-934104BAF01B}"/>
    <cellStyle name="20% - Accent1 4 4 3 3 5 2 3" xfId="41832" xr:uid="{836C50B4-4495-4774-A9CC-F7F003699228}"/>
    <cellStyle name="20% - Accent1 4 4 3 3 5 3" xfId="41833" xr:uid="{1AFBB5CC-949F-438C-AB70-D423190AEF12}"/>
    <cellStyle name="20% - Accent1 4 4 3 3 5 3 2" xfId="41834" xr:uid="{92DF5695-B436-4FA2-BE18-6281FE92726D}"/>
    <cellStyle name="20% - Accent1 4 4 3 3 5 4" xfId="41835" xr:uid="{5639ACE6-B111-4C95-BB91-7051F6DA9CF4}"/>
    <cellStyle name="20% - Accent1 4 4 3 3 6" xfId="41836" xr:uid="{DCEC2F1B-34D6-4842-B5B4-08A2116FD118}"/>
    <cellStyle name="20% - Accent1 4 4 3 3 6 2" xfId="41837" xr:uid="{CD0442F5-388C-42BA-90F0-A011E4FF778D}"/>
    <cellStyle name="20% - Accent1 4 4 3 3 6 2 2" xfId="41838" xr:uid="{1CAB0114-CFFE-498A-9EB4-A594F09C5A82}"/>
    <cellStyle name="20% - Accent1 4 4 3 3 6 2 2 2" xfId="41839" xr:uid="{076BB3CF-66BA-4C3F-A1EF-DAE18913D7A0}"/>
    <cellStyle name="20% - Accent1 4 4 3 3 6 2 3" xfId="41840" xr:uid="{0B8DF10E-4B91-4CAA-876F-5A9704BD56B0}"/>
    <cellStyle name="20% - Accent1 4 4 3 3 6 3" xfId="41841" xr:uid="{0317E3BE-4F51-448A-AA59-B49584B70881}"/>
    <cellStyle name="20% - Accent1 4 4 3 3 6 3 2" xfId="41842" xr:uid="{EB5A33F0-9E18-4050-9742-766679B82154}"/>
    <cellStyle name="20% - Accent1 4 4 3 3 6 4" xfId="41843" xr:uid="{228685B2-B2C3-443D-9ECE-395B5C31CE00}"/>
    <cellStyle name="20% - Accent1 4 4 3 3 7" xfId="41844" xr:uid="{68959049-A80C-4547-84BD-738D5C6D5193}"/>
    <cellStyle name="20% - Accent1 4 4 3 3 7 2" xfId="41845" xr:uid="{18F5646D-DA7D-4279-B11F-8FB7A3C44C44}"/>
    <cellStyle name="20% - Accent1 4 4 3 3 7 2 2" xfId="41846" xr:uid="{DEDBE543-C077-4CC1-8E9D-2C8A595E4D6B}"/>
    <cellStyle name="20% - Accent1 4 4 3 3 7 3" xfId="41847" xr:uid="{40D6E20D-34FF-4025-97DE-5E08F54E8D76}"/>
    <cellStyle name="20% - Accent1 4 4 3 3 8" xfId="41848" xr:uid="{58F0887D-EBB3-4DE5-A0C8-B0551E98FD87}"/>
    <cellStyle name="20% - Accent1 4 4 3 3 8 2" xfId="41849" xr:uid="{266E5F7F-49BE-4461-B427-37FCC893E416}"/>
    <cellStyle name="20% - Accent1 4 4 3 3 8 2 2" xfId="41850" xr:uid="{076FF908-DE43-47F2-869D-6D4BED24E97E}"/>
    <cellStyle name="20% - Accent1 4 4 3 3 8 3" xfId="41851" xr:uid="{103F8792-273C-4E09-BE9A-B2FC15489E68}"/>
    <cellStyle name="20% - Accent1 4 4 3 3 9" xfId="41852" xr:uid="{F355764A-8FA4-496E-AAE5-4B0E1D35E851}"/>
    <cellStyle name="20% - Accent1 4 4 3 3 9 2" xfId="41853" xr:uid="{6C82C053-2166-48A6-AFAF-9BE792D21675}"/>
    <cellStyle name="20% - Accent1 4 4 3 4" xfId="41854" xr:uid="{C2FE7CD1-0C19-446D-BA4A-899C9425F433}"/>
    <cellStyle name="20% - Accent1 4 4 3 4 10" xfId="41855" xr:uid="{28ED9D85-9FC7-422A-86AB-71F7A08D8147}"/>
    <cellStyle name="20% - Accent1 4 4 3 4 10 2" xfId="41856" xr:uid="{03C9BA25-06AE-402D-88F9-52ECB9250F78}"/>
    <cellStyle name="20% - Accent1 4 4 3 4 11" xfId="41857" xr:uid="{C89CF9CC-E4F8-478D-8BB8-2FEBA8A703BC}"/>
    <cellStyle name="20% - Accent1 4 4 3 4 2" xfId="41858" xr:uid="{114F7772-AC51-4243-82FE-F7BA97F3ADB5}"/>
    <cellStyle name="20% - Accent1 4 4 3 4 2 2" xfId="41859" xr:uid="{26F24ECE-7DD1-43A9-96C3-DF874678DB66}"/>
    <cellStyle name="20% - Accent1 4 4 3 4 2 2 2" xfId="41860" xr:uid="{52DA9392-D935-4E92-B5DA-EA86054E2FC7}"/>
    <cellStyle name="20% - Accent1 4 4 3 4 2 2 2 2" xfId="41861" xr:uid="{C3E2CCB7-5110-4319-9F8F-692D64B13C35}"/>
    <cellStyle name="20% - Accent1 4 4 3 4 2 2 2 2 2" xfId="41862" xr:uid="{5C3E7C71-1898-4605-817B-A231E41934B9}"/>
    <cellStyle name="20% - Accent1 4 4 3 4 2 2 2 3" xfId="41863" xr:uid="{02E6015F-40D9-493C-961B-1E83481EA709}"/>
    <cellStyle name="20% - Accent1 4 4 3 4 2 2 3" xfId="41864" xr:uid="{BDF34380-096B-4C6B-8AFD-C91C9BBD1782}"/>
    <cellStyle name="20% - Accent1 4 4 3 4 2 2 3 2" xfId="41865" xr:uid="{6792612D-E164-4F3B-BF24-A52AC1EDA74B}"/>
    <cellStyle name="20% - Accent1 4 4 3 4 2 2 4" xfId="41866" xr:uid="{446DCB43-BF42-4A1C-8493-4C05D88D8578}"/>
    <cellStyle name="20% - Accent1 4 4 3 4 2 3" xfId="41867" xr:uid="{C96C3280-A03A-4F4C-B80B-790F50A4D620}"/>
    <cellStyle name="20% - Accent1 4 4 3 4 2 3 2" xfId="41868" xr:uid="{F41CDC02-2FA9-493C-A649-7EAB45941A30}"/>
    <cellStyle name="20% - Accent1 4 4 3 4 2 3 2 2" xfId="41869" xr:uid="{B27F71A2-135E-40E5-9139-F203A90981DC}"/>
    <cellStyle name="20% - Accent1 4 4 3 4 2 3 2 2 2" xfId="41870" xr:uid="{196742B1-AD5A-4126-B45D-298313BB6819}"/>
    <cellStyle name="20% - Accent1 4 4 3 4 2 3 2 3" xfId="41871" xr:uid="{D53A26BB-C853-434A-8064-66BBE39AD61C}"/>
    <cellStyle name="20% - Accent1 4 4 3 4 2 3 3" xfId="41872" xr:uid="{B8ABE24F-5594-44BD-8DA5-C21C8D33662D}"/>
    <cellStyle name="20% - Accent1 4 4 3 4 2 3 3 2" xfId="41873" xr:uid="{DDBB8F78-95A5-4ED7-84F2-EBAE13A52A8A}"/>
    <cellStyle name="20% - Accent1 4 4 3 4 2 3 4" xfId="41874" xr:uid="{CBDEE24C-1810-484E-8BFF-CAA8DD407F9A}"/>
    <cellStyle name="20% - Accent1 4 4 3 4 2 4" xfId="41875" xr:uid="{F31ACA1A-8BFB-435F-95A8-F16BAE0FC41C}"/>
    <cellStyle name="20% - Accent1 4 4 3 4 2 4 2" xfId="41876" xr:uid="{F3364187-66DF-49A7-BFB3-FA49CDBC24EF}"/>
    <cellStyle name="20% - Accent1 4 4 3 4 2 4 2 2" xfId="41877" xr:uid="{0753C43B-4D2E-41B0-9A47-895B948203A2}"/>
    <cellStyle name="20% - Accent1 4 4 3 4 2 4 2 2 2" xfId="41878" xr:uid="{2E3FAEA5-36D1-44AB-B023-06058676B8C3}"/>
    <cellStyle name="20% - Accent1 4 4 3 4 2 4 2 3" xfId="41879" xr:uid="{F2A678FA-279A-4F78-8749-5EF794E79712}"/>
    <cellStyle name="20% - Accent1 4 4 3 4 2 4 3" xfId="41880" xr:uid="{329BDFAD-928D-4628-A4A9-465E5E2CC196}"/>
    <cellStyle name="20% - Accent1 4 4 3 4 2 4 3 2" xfId="41881" xr:uid="{FEECED3A-D2EA-4C02-B0B1-5C71E4AEDF98}"/>
    <cellStyle name="20% - Accent1 4 4 3 4 2 4 4" xfId="41882" xr:uid="{83590A31-2444-4F39-BE96-330052851BA5}"/>
    <cellStyle name="20% - Accent1 4 4 3 4 2 5" xfId="41883" xr:uid="{C86BF11A-91A1-4540-A032-EA188E5F4B72}"/>
    <cellStyle name="20% - Accent1 4 4 3 4 2 5 2" xfId="41884" xr:uid="{71928511-CAB0-4A3A-A377-55905574450E}"/>
    <cellStyle name="20% - Accent1 4 4 3 4 2 5 2 2" xfId="41885" xr:uid="{DF03D6CB-CB3B-48FD-B12E-D310164E95F6}"/>
    <cellStyle name="20% - Accent1 4 4 3 4 2 5 3" xfId="41886" xr:uid="{6B2D5096-A014-4CD6-9530-1C198B94C476}"/>
    <cellStyle name="20% - Accent1 4 4 3 4 2 6" xfId="41887" xr:uid="{5FA1F7D0-4836-4719-BD79-B5A30FE29B2A}"/>
    <cellStyle name="20% - Accent1 4 4 3 4 2 6 2" xfId="41888" xr:uid="{2F90353B-1BFC-4EE9-AA34-5AF8F3091AEF}"/>
    <cellStyle name="20% - Accent1 4 4 3 4 2 6 2 2" xfId="41889" xr:uid="{60851CE2-0888-4527-87E2-17DF91754502}"/>
    <cellStyle name="20% - Accent1 4 4 3 4 2 6 3" xfId="41890" xr:uid="{DEA85049-DE8C-47E4-A4D4-424FB5D376F7}"/>
    <cellStyle name="20% - Accent1 4 4 3 4 2 7" xfId="41891" xr:uid="{51A2DCF2-421B-4647-B627-ED5E675417D5}"/>
    <cellStyle name="20% - Accent1 4 4 3 4 2 7 2" xfId="41892" xr:uid="{62C85A3D-AB61-4000-A56B-69710EB52E0C}"/>
    <cellStyle name="20% - Accent1 4 4 3 4 2 8" xfId="41893" xr:uid="{BF2B9E66-24D5-498A-94C8-30CEECD368BD}"/>
    <cellStyle name="20% - Accent1 4 4 3 4 2 8 2" xfId="41894" xr:uid="{AE49EF79-5A0F-458B-91FC-C0A054B0C83F}"/>
    <cellStyle name="20% - Accent1 4 4 3 4 2 9" xfId="41895" xr:uid="{27997219-F0BA-4BE7-8818-F96DA348FD7D}"/>
    <cellStyle name="20% - Accent1 4 4 3 4 3" xfId="41896" xr:uid="{B755A119-60D3-47EA-80C2-4B7A7F73EF2C}"/>
    <cellStyle name="20% - Accent1 4 4 3 4 3 2" xfId="41897" xr:uid="{6C6393FB-C6A8-46A2-B87D-4CA17F635EEB}"/>
    <cellStyle name="20% - Accent1 4 4 3 4 3 2 2" xfId="41898" xr:uid="{07FD40BE-5291-45C3-B05A-C92E2014CA92}"/>
    <cellStyle name="20% - Accent1 4 4 3 4 3 2 2 2" xfId="41899" xr:uid="{CE5CBF2B-5F6E-4396-B923-6FD0F85BA1F2}"/>
    <cellStyle name="20% - Accent1 4 4 3 4 3 2 2 2 2" xfId="41900" xr:uid="{E4C37A20-8589-49B2-B06F-C9AD153B5842}"/>
    <cellStyle name="20% - Accent1 4 4 3 4 3 2 2 3" xfId="41901" xr:uid="{D2A566E1-FFFE-44AC-A447-4B2236839723}"/>
    <cellStyle name="20% - Accent1 4 4 3 4 3 2 3" xfId="41902" xr:uid="{0B487EEA-34F2-4D2E-81F3-825FF939E37B}"/>
    <cellStyle name="20% - Accent1 4 4 3 4 3 2 3 2" xfId="41903" xr:uid="{644ED7C5-3826-4DD2-83B8-BE1707F03E13}"/>
    <cellStyle name="20% - Accent1 4 4 3 4 3 2 4" xfId="41904" xr:uid="{5F4DAF93-AEFC-4341-B06F-F686AB73C7B1}"/>
    <cellStyle name="20% - Accent1 4 4 3 4 3 3" xfId="41905" xr:uid="{A2223C94-9F52-44E1-A032-A648DD6A868D}"/>
    <cellStyle name="20% - Accent1 4 4 3 4 3 3 2" xfId="41906" xr:uid="{3D919A51-9D0F-4AC1-964A-D3F70CFFADC7}"/>
    <cellStyle name="20% - Accent1 4 4 3 4 3 3 2 2" xfId="41907" xr:uid="{1E90DA2A-78EB-4BD1-BEB4-17A983BB106F}"/>
    <cellStyle name="20% - Accent1 4 4 3 4 3 3 2 2 2" xfId="41908" xr:uid="{DD0FD434-B280-4BAE-A0F9-26CAB5C84A85}"/>
    <cellStyle name="20% - Accent1 4 4 3 4 3 3 2 3" xfId="41909" xr:uid="{187B32B7-477E-4121-9116-919C4B6B57B6}"/>
    <cellStyle name="20% - Accent1 4 4 3 4 3 3 3" xfId="41910" xr:uid="{F916E140-2D24-48C3-B552-229F1B5947C0}"/>
    <cellStyle name="20% - Accent1 4 4 3 4 3 3 3 2" xfId="41911" xr:uid="{F9B7A9B7-749E-4C26-BA10-274212B23F80}"/>
    <cellStyle name="20% - Accent1 4 4 3 4 3 3 4" xfId="41912" xr:uid="{053742F2-2D38-417E-A0F0-B0B22D4C62E3}"/>
    <cellStyle name="20% - Accent1 4 4 3 4 3 4" xfId="41913" xr:uid="{C6745180-5DEA-426D-AFA9-CCFDBF513CFD}"/>
    <cellStyle name="20% - Accent1 4 4 3 4 3 4 2" xfId="41914" xr:uid="{C3BE1E31-8121-4902-8714-CA35D2E115AD}"/>
    <cellStyle name="20% - Accent1 4 4 3 4 3 4 2 2" xfId="41915" xr:uid="{6936976B-3C0A-4B0F-9714-A14D1BF4F1E0}"/>
    <cellStyle name="20% - Accent1 4 4 3 4 3 4 2 2 2" xfId="41916" xr:uid="{AE9E73F5-7553-4455-A117-64581F047ABB}"/>
    <cellStyle name="20% - Accent1 4 4 3 4 3 4 2 3" xfId="41917" xr:uid="{E3AE3E5E-3304-40F7-AE0C-2BC473482271}"/>
    <cellStyle name="20% - Accent1 4 4 3 4 3 4 3" xfId="41918" xr:uid="{E2927D8F-9BB1-4C3C-B9CA-7A457FD7D241}"/>
    <cellStyle name="20% - Accent1 4 4 3 4 3 4 3 2" xfId="41919" xr:uid="{AD0028D7-B311-46E2-ACFE-59B4AF77AE91}"/>
    <cellStyle name="20% - Accent1 4 4 3 4 3 4 4" xfId="41920" xr:uid="{7FCA5A53-97C9-4272-B6B3-59B7D7AA84A3}"/>
    <cellStyle name="20% - Accent1 4 4 3 4 3 5" xfId="41921" xr:uid="{B613E2C8-1237-4182-858C-A51C17989C41}"/>
    <cellStyle name="20% - Accent1 4 4 3 4 3 5 2" xfId="41922" xr:uid="{96D3EFB5-5FAF-4412-A8AF-0F5A8CDA76D7}"/>
    <cellStyle name="20% - Accent1 4 4 3 4 3 5 2 2" xfId="41923" xr:uid="{A019D451-E24C-4F6A-9BA5-65594E98D7B7}"/>
    <cellStyle name="20% - Accent1 4 4 3 4 3 5 3" xfId="41924" xr:uid="{73171A81-DC94-4587-B2B1-D88F04FB31E4}"/>
    <cellStyle name="20% - Accent1 4 4 3 4 3 6" xfId="41925" xr:uid="{62F1EDEA-EDB9-4CA8-B80B-A0D2D0ABA680}"/>
    <cellStyle name="20% - Accent1 4 4 3 4 3 6 2" xfId="41926" xr:uid="{0734B9B6-658D-4FF1-BFB5-ED4608AF29E1}"/>
    <cellStyle name="20% - Accent1 4 4 3 4 3 6 2 2" xfId="41927" xr:uid="{485EAA08-C9E3-4632-92E8-6D18968AAFA0}"/>
    <cellStyle name="20% - Accent1 4 4 3 4 3 6 3" xfId="41928" xr:uid="{CAFBAA49-9607-45CA-BAF1-2CC838999E8C}"/>
    <cellStyle name="20% - Accent1 4 4 3 4 3 7" xfId="41929" xr:uid="{A49847C1-FB50-49AF-9688-573E1933786C}"/>
    <cellStyle name="20% - Accent1 4 4 3 4 3 7 2" xfId="41930" xr:uid="{00D89F05-8B9C-47D0-9BE9-DD86E30FF9D5}"/>
    <cellStyle name="20% - Accent1 4 4 3 4 3 8" xfId="41931" xr:uid="{F9C5DDA3-BAB4-4DD7-B839-48975FDC24BD}"/>
    <cellStyle name="20% - Accent1 4 4 3 4 3 8 2" xfId="41932" xr:uid="{6CEF644C-956C-4C7D-B1BA-CD7378F871BA}"/>
    <cellStyle name="20% - Accent1 4 4 3 4 3 9" xfId="41933" xr:uid="{9D09F0E5-B089-49CC-A803-21EA66F41435}"/>
    <cellStyle name="20% - Accent1 4 4 3 4 4" xfId="41934" xr:uid="{50065E2C-B829-4781-A4BF-65B53E1E4A62}"/>
    <cellStyle name="20% - Accent1 4 4 3 4 4 2" xfId="41935" xr:uid="{89E721D6-877B-4560-B2B8-44A1B5D069B3}"/>
    <cellStyle name="20% - Accent1 4 4 3 4 4 2 2" xfId="41936" xr:uid="{1789EF0F-36C2-448A-81A7-62382DD59E9B}"/>
    <cellStyle name="20% - Accent1 4 4 3 4 4 2 2 2" xfId="41937" xr:uid="{5C2F3D4F-4E62-4501-ADF8-3F12D13ACBCD}"/>
    <cellStyle name="20% - Accent1 4 4 3 4 4 2 3" xfId="41938" xr:uid="{7BD0F5F3-9ADD-4EBC-9238-5A1C2636DDF3}"/>
    <cellStyle name="20% - Accent1 4 4 3 4 4 3" xfId="41939" xr:uid="{04EE9C2B-6FCB-49E6-8F7C-AA8C241B587B}"/>
    <cellStyle name="20% - Accent1 4 4 3 4 4 3 2" xfId="41940" xr:uid="{F9F15F27-0A29-48C2-83C2-31810F867EAA}"/>
    <cellStyle name="20% - Accent1 4 4 3 4 4 4" xfId="41941" xr:uid="{4325AAD8-1E05-4F26-A2A1-59F566DB8DA0}"/>
    <cellStyle name="20% - Accent1 4 4 3 4 5" xfId="41942" xr:uid="{C7F6ADA0-5761-4019-BF61-7FAA8A61B914}"/>
    <cellStyle name="20% - Accent1 4 4 3 4 5 2" xfId="41943" xr:uid="{C6FCA07C-DAB4-4645-9E4A-535489B061F1}"/>
    <cellStyle name="20% - Accent1 4 4 3 4 5 2 2" xfId="41944" xr:uid="{8A4D5FB0-F0E0-4ADD-9382-D0A2FCEE2C7F}"/>
    <cellStyle name="20% - Accent1 4 4 3 4 5 2 2 2" xfId="41945" xr:uid="{52FBEF13-F4D4-4A89-B1BE-166E399F2EBA}"/>
    <cellStyle name="20% - Accent1 4 4 3 4 5 2 3" xfId="41946" xr:uid="{A7F12C79-9C99-4E7A-A486-8A9701BCDF6C}"/>
    <cellStyle name="20% - Accent1 4 4 3 4 5 3" xfId="41947" xr:uid="{DD6B7496-951E-4C40-B015-FC8C8D343FF6}"/>
    <cellStyle name="20% - Accent1 4 4 3 4 5 3 2" xfId="41948" xr:uid="{38D543E2-9292-4748-A57B-5A79444B3848}"/>
    <cellStyle name="20% - Accent1 4 4 3 4 5 4" xfId="41949" xr:uid="{C56A6E5B-8CE5-4D9B-8446-D1BC204C1FAE}"/>
    <cellStyle name="20% - Accent1 4 4 3 4 6" xfId="41950" xr:uid="{C4465B65-9986-49CC-AFF6-478463B3392C}"/>
    <cellStyle name="20% - Accent1 4 4 3 4 6 2" xfId="41951" xr:uid="{7D05AAF1-B648-48D6-AB22-A8ADD1F40C4B}"/>
    <cellStyle name="20% - Accent1 4 4 3 4 6 2 2" xfId="41952" xr:uid="{E2606C10-F4C0-4125-875B-0BB43986FE37}"/>
    <cellStyle name="20% - Accent1 4 4 3 4 6 2 2 2" xfId="41953" xr:uid="{22EAF857-F041-451F-8E87-40CAE85D725E}"/>
    <cellStyle name="20% - Accent1 4 4 3 4 6 2 3" xfId="41954" xr:uid="{789CC73D-8216-4398-9F59-2A02373500CB}"/>
    <cellStyle name="20% - Accent1 4 4 3 4 6 3" xfId="41955" xr:uid="{8B816270-F294-4D15-87F6-09F3808935A4}"/>
    <cellStyle name="20% - Accent1 4 4 3 4 6 3 2" xfId="41956" xr:uid="{E1FC4930-870E-4BD3-9158-9BDEECD153D3}"/>
    <cellStyle name="20% - Accent1 4 4 3 4 6 4" xfId="41957" xr:uid="{054382C9-EC16-47C1-981E-04DF8B33AA9A}"/>
    <cellStyle name="20% - Accent1 4 4 3 4 7" xfId="41958" xr:uid="{174E65FC-CC0D-4FAA-B4D1-F9EFB79BAA56}"/>
    <cellStyle name="20% - Accent1 4 4 3 4 7 2" xfId="41959" xr:uid="{91A66A24-C22C-453F-A540-C41587008EB3}"/>
    <cellStyle name="20% - Accent1 4 4 3 4 7 2 2" xfId="41960" xr:uid="{A6B33CB3-91BE-4F05-BABF-BD7C0B658CFA}"/>
    <cellStyle name="20% - Accent1 4 4 3 4 7 3" xfId="41961" xr:uid="{7F6A25CB-1E16-43E4-A214-67D74B52AAD2}"/>
    <cellStyle name="20% - Accent1 4 4 3 4 8" xfId="41962" xr:uid="{3C25E9E9-4942-474D-83B3-3D5149849BC4}"/>
    <cellStyle name="20% - Accent1 4 4 3 4 8 2" xfId="41963" xr:uid="{6BF5DC1F-5D20-4435-AC15-729C661D6027}"/>
    <cellStyle name="20% - Accent1 4 4 3 4 8 2 2" xfId="41964" xr:uid="{17BDF50B-4A4C-4FA0-B372-B882B21084E2}"/>
    <cellStyle name="20% - Accent1 4 4 3 4 8 3" xfId="41965" xr:uid="{7A989167-9F79-4FA5-98A6-9517C741F2DB}"/>
    <cellStyle name="20% - Accent1 4 4 3 4 9" xfId="41966" xr:uid="{BA4C51FC-9D2D-4084-9C2E-5444B37B908B}"/>
    <cellStyle name="20% - Accent1 4 4 3 4 9 2" xfId="41967" xr:uid="{CB4A2B32-3CCE-4E70-B85C-7A40E28D6984}"/>
    <cellStyle name="20% - Accent1 4 4 3 5" xfId="41968" xr:uid="{EF79DF5D-A0F4-4C59-9E3C-5419AD1F6737}"/>
    <cellStyle name="20% - Accent1 4 4 3 5 2" xfId="41969" xr:uid="{D765D87A-B4C9-4AC4-B9B7-94426689B356}"/>
    <cellStyle name="20% - Accent1 4 4 3 5 2 2" xfId="41970" xr:uid="{D2F5907F-8B78-4201-BD09-65B543D4C9BF}"/>
    <cellStyle name="20% - Accent1 4 4 3 5 2 2 2" xfId="41971" xr:uid="{7F64CC21-5845-443F-BEF0-2F41BA9844C0}"/>
    <cellStyle name="20% - Accent1 4 4 3 5 2 2 2 2" xfId="41972" xr:uid="{AB9731E0-9FE6-4C11-AFB4-180E2581B479}"/>
    <cellStyle name="20% - Accent1 4 4 3 5 2 2 3" xfId="41973" xr:uid="{CEFC65C9-0793-4E33-A4B7-4186288AC257}"/>
    <cellStyle name="20% - Accent1 4 4 3 5 2 3" xfId="41974" xr:uid="{90219698-E06E-4955-96F5-EF461C3B1B4E}"/>
    <cellStyle name="20% - Accent1 4 4 3 5 2 3 2" xfId="41975" xr:uid="{316A436A-DFCB-45A4-AFD1-627B14A4E592}"/>
    <cellStyle name="20% - Accent1 4 4 3 5 2 4" xfId="41976" xr:uid="{53D1D87F-D3A6-4FAD-BB43-2866E9D43BAC}"/>
    <cellStyle name="20% - Accent1 4 4 3 5 3" xfId="41977" xr:uid="{CA3F8C93-8E40-4CC1-A63B-C8424D68ECF6}"/>
    <cellStyle name="20% - Accent1 4 4 3 5 3 2" xfId="41978" xr:uid="{C3FD7060-00BF-4869-A51D-57207855C7B3}"/>
    <cellStyle name="20% - Accent1 4 4 3 5 3 2 2" xfId="41979" xr:uid="{D7427C40-97F0-48A0-B4D2-F915AF024D69}"/>
    <cellStyle name="20% - Accent1 4 4 3 5 3 2 2 2" xfId="41980" xr:uid="{01E3A0C8-C62F-47EF-B655-FBDFA4431DFC}"/>
    <cellStyle name="20% - Accent1 4 4 3 5 3 2 3" xfId="41981" xr:uid="{A0393590-4F0C-4037-8505-C9406217C1E3}"/>
    <cellStyle name="20% - Accent1 4 4 3 5 3 3" xfId="41982" xr:uid="{E7076BD0-ACB7-42F3-8D82-D5289AD75361}"/>
    <cellStyle name="20% - Accent1 4 4 3 5 3 3 2" xfId="41983" xr:uid="{DF6CF741-9C91-47F5-A091-997A104D0E5D}"/>
    <cellStyle name="20% - Accent1 4 4 3 5 3 4" xfId="41984" xr:uid="{FF13C4A5-8764-4185-A2D3-DB4DADA5DC97}"/>
    <cellStyle name="20% - Accent1 4 4 3 5 4" xfId="41985" xr:uid="{57612051-A9AC-4124-8739-5ED1090485C4}"/>
    <cellStyle name="20% - Accent1 4 4 3 5 4 2" xfId="41986" xr:uid="{A2790B43-9AD1-4664-B980-3B09AD6011BF}"/>
    <cellStyle name="20% - Accent1 4 4 3 5 4 2 2" xfId="41987" xr:uid="{1F47CCB0-5818-496A-AEFE-6B5D9BB37AA8}"/>
    <cellStyle name="20% - Accent1 4 4 3 5 4 2 2 2" xfId="41988" xr:uid="{05C23210-E948-46DE-84FC-8714FFEBE5CE}"/>
    <cellStyle name="20% - Accent1 4 4 3 5 4 2 3" xfId="41989" xr:uid="{6EBB30B9-2E13-4243-A26D-C73A46F5E70A}"/>
    <cellStyle name="20% - Accent1 4 4 3 5 4 3" xfId="41990" xr:uid="{0F0F5CD4-E9E2-4F70-8E9F-676C9D6E0D9C}"/>
    <cellStyle name="20% - Accent1 4 4 3 5 4 3 2" xfId="41991" xr:uid="{E950D332-0767-47FB-B2DF-73F6973526BA}"/>
    <cellStyle name="20% - Accent1 4 4 3 5 4 4" xfId="41992" xr:uid="{6B3C0863-9D96-44AE-8CAD-196B26705B58}"/>
    <cellStyle name="20% - Accent1 4 4 3 5 5" xfId="41993" xr:uid="{2B171509-220F-4986-9349-729EA91A3B0B}"/>
    <cellStyle name="20% - Accent1 4 4 3 5 5 2" xfId="41994" xr:uid="{D36F7766-CDF8-42E8-A0CE-B0EA78BE09B8}"/>
    <cellStyle name="20% - Accent1 4 4 3 5 5 2 2" xfId="41995" xr:uid="{1299F481-73A8-465F-9016-2AF987B47C08}"/>
    <cellStyle name="20% - Accent1 4 4 3 5 5 3" xfId="41996" xr:uid="{C9AD9ABD-F03E-4623-82C7-E2809EE02408}"/>
    <cellStyle name="20% - Accent1 4 4 3 5 6" xfId="41997" xr:uid="{C9DC4781-CF0A-4117-8AB8-1A7CA44E42BD}"/>
    <cellStyle name="20% - Accent1 4 4 3 5 6 2" xfId="41998" xr:uid="{8918BFC8-F3D2-470B-9B5C-238157E56FC4}"/>
    <cellStyle name="20% - Accent1 4 4 3 5 6 2 2" xfId="41999" xr:uid="{21A8CDF7-2623-422A-B344-EF35F710383B}"/>
    <cellStyle name="20% - Accent1 4 4 3 5 6 3" xfId="42000" xr:uid="{D10CA05F-69FD-490C-84E5-1C0F71D0A383}"/>
    <cellStyle name="20% - Accent1 4 4 3 5 7" xfId="42001" xr:uid="{0F826799-9EE9-4621-8EF8-EB54126A36BA}"/>
    <cellStyle name="20% - Accent1 4 4 3 5 7 2" xfId="42002" xr:uid="{8F904341-8666-4534-907B-B96ECFE59F88}"/>
    <cellStyle name="20% - Accent1 4 4 3 5 8" xfId="42003" xr:uid="{2B5A3B51-0A92-4FEB-8119-84CDB350196E}"/>
    <cellStyle name="20% - Accent1 4 4 3 5 8 2" xfId="42004" xr:uid="{0401BD01-6C2A-4A0D-8BC2-B12077042570}"/>
    <cellStyle name="20% - Accent1 4 4 3 5 9" xfId="42005" xr:uid="{2DF47A84-7B9F-4D91-9D42-8850AF267A9B}"/>
    <cellStyle name="20% - Accent1 4 4 3 6" xfId="42006" xr:uid="{FB1286DA-995B-4DB3-B338-248D9BAA65EE}"/>
    <cellStyle name="20% - Accent1 4 4 3 6 2" xfId="42007" xr:uid="{01EA86A6-365E-4B01-B91C-EE85A77EDE4B}"/>
    <cellStyle name="20% - Accent1 4 4 3 6 2 2" xfId="42008" xr:uid="{8A5A59A3-82A0-41EF-A94C-8F118629FBE8}"/>
    <cellStyle name="20% - Accent1 4 4 3 6 2 2 2" xfId="42009" xr:uid="{6C795FF5-5C5C-4CE5-81B7-9AF8C217CBB6}"/>
    <cellStyle name="20% - Accent1 4 4 3 6 2 2 2 2" xfId="42010" xr:uid="{B8DD5F96-83E9-44DC-B6AE-12EC50B597AD}"/>
    <cellStyle name="20% - Accent1 4 4 3 6 2 2 3" xfId="42011" xr:uid="{43012CB1-BACB-4F1A-A838-95A9D3C7118B}"/>
    <cellStyle name="20% - Accent1 4 4 3 6 2 3" xfId="42012" xr:uid="{5082744A-C2D4-4639-950D-741A2B75EF18}"/>
    <cellStyle name="20% - Accent1 4 4 3 6 2 3 2" xfId="42013" xr:uid="{A01F1500-486C-49C9-A376-BD06FC913433}"/>
    <cellStyle name="20% - Accent1 4 4 3 6 2 4" xfId="42014" xr:uid="{DFFE26C4-504C-4BA7-954C-BAEA5D4D3D5E}"/>
    <cellStyle name="20% - Accent1 4 4 3 6 3" xfId="42015" xr:uid="{80B9EB00-10D6-47E6-A723-7DA0E85BB51A}"/>
    <cellStyle name="20% - Accent1 4 4 3 6 3 2" xfId="42016" xr:uid="{0C1D57FA-0E41-4E35-81BC-4388639D3397}"/>
    <cellStyle name="20% - Accent1 4 4 3 6 3 2 2" xfId="42017" xr:uid="{8E7336D8-6D8A-4B99-84A3-36DA965BCB4F}"/>
    <cellStyle name="20% - Accent1 4 4 3 6 3 2 2 2" xfId="42018" xr:uid="{707A5146-402B-45B2-99E0-592EAA6ACA9F}"/>
    <cellStyle name="20% - Accent1 4 4 3 6 3 2 3" xfId="42019" xr:uid="{9778A2C5-6541-467E-8FA6-42DCC0E8D03B}"/>
    <cellStyle name="20% - Accent1 4 4 3 6 3 3" xfId="42020" xr:uid="{32EC8AF4-C136-4AB7-8F4D-27DE32A878EF}"/>
    <cellStyle name="20% - Accent1 4 4 3 6 3 3 2" xfId="42021" xr:uid="{8B127B4E-F71F-4F6A-B97A-E482B779C69C}"/>
    <cellStyle name="20% - Accent1 4 4 3 6 3 4" xfId="42022" xr:uid="{F4B24523-F8D7-4CF8-AAC6-005201992639}"/>
    <cellStyle name="20% - Accent1 4 4 3 6 4" xfId="42023" xr:uid="{513BF720-EC9C-4203-BF4B-9F3A4FB7A25A}"/>
    <cellStyle name="20% - Accent1 4 4 3 6 4 2" xfId="42024" xr:uid="{A0FEEED6-1DDE-4508-AE44-A679C3429A00}"/>
    <cellStyle name="20% - Accent1 4 4 3 6 4 2 2" xfId="42025" xr:uid="{AAD45F4F-1E5A-4F81-B16A-ABCC6402F257}"/>
    <cellStyle name="20% - Accent1 4 4 3 6 4 2 2 2" xfId="42026" xr:uid="{2FAA9FEB-8196-4AD4-8928-512B38D527BA}"/>
    <cellStyle name="20% - Accent1 4 4 3 6 4 2 3" xfId="42027" xr:uid="{D2A32A43-3054-4CD0-A9D5-EE8F2266E529}"/>
    <cellStyle name="20% - Accent1 4 4 3 6 4 3" xfId="42028" xr:uid="{1EE6C187-C204-4293-AE04-2F6F5D29A026}"/>
    <cellStyle name="20% - Accent1 4 4 3 6 4 3 2" xfId="42029" xr:uid="{3F767CD8-F9EA-421F-B35D-2E167356736A}"/>
    <cellStyle name="20% - Accent1 4 4 3 6 4 4" xfId="42030" xr:uid="{CDA4A554-815E-40CD-85EE-1FF05330196D}"/>
    <cellStyle name="20% - Accent1 4 4 3 6 5" xfId="42031" xr:uid="{F56E852E-F30D-49B3-88F7-9DC3B5F25093}"/>
    <cellStyle name="20% - Accent1 4 4 3 6 5 2" xfId="42032" xr:uid="{F1973D76-8203-4CB5-BE46-87E226AEC360}"/>
    <cellStyle name="20% - Accent1 4 4 3 6 5 2 2" xfId="42033" xr:uid="{60451C78-D9B7-49A4-87A8-4B62EA5B0819}"/>
    <cellStyle name="20% - Accent1 4 4 3 6 5 3" xfId="42034" xr:uid="{E677B4C1-CA3D-42BC-B15E-CF7F30C9F51A}"/>
    <cellStyle name="20% - Accent1 4 4 3 6 6" xfId="42035" xr:uid="{EC6CF082-99C6-429B-AE24-E1E0FAEEEE86}"/>
    <cellStyle name="20% - Accent1 4 4 3 6 6 2" xfId="42036" xr:uid="{235BC2B8-350A-4F36-8D65-04C2F370B966}"/>
    <cellStyle name="20% - Accent1 4 4 3 6 6 2 2" xfId="42037" xr:uid="{6EAF4FB4-7A61-4F77-BDFC-21D1905C4635}"/>
    <cellStyle name="20% - Accent1 4 4 3 6 6 3" xfId="42038" xr:uid="{DB6BD470-BA9B-411C-8F83-965B8BF601E4}"/>
    <cellStyle name="20% - Accent1 4 4 3 6 7" xfId="42039" xr:uid="{E258219A-04E9-473C-8092-1EB32AA2D53B}"/>
    <cellStyle name="20% - Accent1 4 4 3 6 7 2" xfId="42040" xr:uid="{3CAA1BAE-117D-4DF6-A4CD-2FB1F2592898}"/>
    <cellStyle name="20% - Accent1 4 4 3 6 8" xfId="42041" xr:uid="{23587E9B-77E0-4981-9FF2-C805AC8C5CE3}"/>
    <cellStyle name="20% - Accent1 4 4 3 6 8 2" xfId="42042" xr:uid="{B5BDB6A8-A019-485B-A2F7-92B88F54881C}"/>
    <cellStyle name="20% - Accent1 4 4 3 6 9" xfId="42043" xr:uid="{D370A557-6AA6-4ABB-8C6E-CEFBEFD11332}"/>
    <cellStyle name="20% - Accent1 4 4 3 7" xfId="42044" xr:uid="{8085178E-4587-42C4-82C9-008DDD4951AC}"/>
    <cellStyle name="20% - Accent1 4 4 3 7 2" xfId="42045" xr:uid="{41797D8D-A4E8-4D12-8BA2-30744A0B98A4}"/>
    <cellStyle name="20% - Accent1 4 4 3 7 2 2" xfId="42046" xr:uid="{6FE5D25B-AD2D-4400-B051-A7FEB9D771DA}"/>
    <cellStyle name="20% - Accent1 4 4 3 7 2 2 2" xfId="42047" xr:uid="{3BEA9578-BCF0-4F32-8E10-E8453FD7398E}"/>
    <cellStyle name="20% - Accent1 4 4 3 7 2 3" xfId="42048" xr:uid="{23830DCE-C939-4D5E-A652-54F1344C36F6}"/>
    <cellStyle name="20% - Accent1 4 4 3 7 3" xfId="42049" xr:uid="{EAC9FC25-12B7-4599-AF93-C7E5F7CD32C5}"/>
    <cellStyle name="20% - Accent1 4 4 3 7 3 2" xfId="42050" xr:uid="{09202003-6097-4B42-99E8-84BDCC168443}"/>
    <cellStyle name="20% - Accent1 4 4 3 7 4" xfId="42051" xr:uid="{9F9EBCCF-E0F1-47CA-A6A3-920DEF92EB22}"/>
    <cellStyle name="20% - Accent1 4 4 3 8" xfId="42052" xr:uid="{F6290097-E723-4419-B81B-A32780EFCA99}"/>
    <cellStyle name="20% - Accent1 4 4 3 8 2" xfId="42053" xr:uid="{1FD1AB5C-BF5D-436E-8449-68B14D3B6154}"/>
    <cellStyle name="20% - Accent1 4 4 3 8 2 2" xfId="42054" xr:uid="{0A303A6C-2B66-41FA-BB76-32D540D11B95}"/>
    <cellStyle name="20% - Accent1 4 4 3 8 2 2 2" xfId="42055" xr:uid="{F3C753CE-5AA6-4835-97BC-1D99C049CF38}"/>
    <cellStyle name="20% - Accent1 4 4 3 8 2 3" xfId="42056" xr:uid="{02D2C9B5-F694-434D-A5D3-8E2B90623386}"/>
    <cellStyle name="20% - Accent1 4 4 3 8 3" xfId="42057" xr:uid="{734AEF89-FC7B-4FEE-A197-CD0C659FF13C}"/>
    <cellStyle name="20% - Accent1 4 4 3 8 3 2" xfId="42058" xr:uid="{C9A7872C-763A-4BFB-8BB8-2EC3C956E11E}"/>
    <cellStyle name="20% - Accent1 4 4 3 8 4" xfId="42059" xr:uid="{AFFB6089-FCA3-44F1-B458-29415298894F}"/>
    <cellStyle name="20% - Accent1 4 4 3 9" xfId="42060" xr:uid="{42314E83-E874-4A50-9F88-70253159EDF5}"/>
    <cellStyle name="20% - Accent1 4 4 3 9 2" xfId="42061" xr:uid="{AD426201-0BFE-4DB3-935E-6A8D2B8235DA}"/>
    <cellStyle name="20% - Accent1 4 4 3 9 2 2" xfId="42062" xr:uid="{87CD7B1B-43CC-468F-8B28-9AB83520C73F}"/>
    <cellStyle name="20% - Accent1 4 4 3 9 2 2 2" xfId="42063" xr:uid="{948818EE-EA9B-4829-A05F-3B5305BDBFED}"/>
    <cellStyle name="20% - Accent1 4 4 3 9 2 3" xfId="42064" xr:uid="{CA63DEE4-1CD9-44A5-96DB-108D96E15C2B}"/>
    <cellStyle name="20% - Accent1 4 4 3 9 3" xfId="42065" xr:uid="{324EBFE0-0012-442B-AC92-F174B9D38645}"/>
    <cellStyle name="20% - Accent1 4 4 3 9 3 2" xfId="42066" xr:uid="{587BC621-3B34-4260-A5E2-4F5FDAD4DA79}"/>
    <cellStyle name="20% - Accent1 4 4 3 9 4" xfId="42067" xr:uid="{1AD3EDFF-ED0C-4146-8C00-553800445558}"/>
    <cellStyle name="20% - Accent1 4 4 4" xfId="42068" xr:uid="{3E05AD97-B4D2-4A65-81F5-4144A6F45D50}"/>
    <cellStyle name="20% - Accent1 4 4 4 10" xfId="42069" xr:uid="{D23F055A-3899-4E48-B4B4-E62397799BE4}"/>
    <cellStyle name="20% - Accent1 4 4 4 10 2" xfId="42070" xr:uid="{456B6EDA-E9AD-4709-B9C6-487289D70E7C}"/>
    <cellStyle name="20% - Accent1 4 4 4 11" xfId="42071" xr:uid="{EEC9C2B1-F54B-4FE6-BA76-A4FAE52B7F56}"/>
    <cellStyle name="20% - Accent1 4 4 4 2" xfId="42072" xr:uid="{ED8BD586-4670-40F8-A0A6-3F8D75C6B30E}"/>
    <cellStyle name="20% - Accent1 4 4 4 2 2" xfId="42073" xr:uid="{CA1FF899-DC63-4AC4-A9D7-AE592C4BB72A}"/>
    <cellStyle name="20% - Accent1 4 4 4 2 2 2" xfId="42074" xr:uid="{714F9C5A-22B2-417A-9DC4-1792828B030C}"/>
    <cellStyle name="20% - Accent1 4 4 4 2 2 2 2" xfId="42075" xr:uid="{3A11E6B9-5E9D-46FD-A355-9B171B2E315B}"/>
    <cellStyle name="20% - Accent1 4 4 4 2 2 2 2 2" xfId="42076" xr:uid="{47342E7F-28F7-4564-A2AE-53DB8F835DC8}"/>
    <cellStyle name="20% - Accent1 4 4 4 2 2 2 3" xfId="42077" xr:uid="{4347F9AB-75A6-4EEB-A8FA-2C669E43FD96}"/>
    <cellStyle name="20% - Accent1 4 4 4 2 2 3" xfId="42078" xr:uid="{75C0FABC-2F66-4A24-8CBA-FBF3D4C1D3C5}"/>
    <cellStyle name="20% - Accent1 4 4 4 2 2 3 2" xfId="42079" xr:uid="{B2A11925-E623-4954-A9E7-C36E80E655B0}"/>
    <cellStyle name="20% - Accent1 4 4 4 2 2 4" xfId="42080" xr:uid="{70A313A2-F82C-4046-825A-FDE9650048FA}"/>
    <cellStyle name="20% - Accent1 4 4 4 2 3" xfId="42081" xr:uid="{26C06EF3-07C1-4BFE-8C19-79A906F72F63}"/>
    <cellStyle name="20% - Accent1 4 4 4 2 3 2" xfId="42082" xr:uid="{A4C39587-3621-4F1F-81D5-605EC54C5CF0}"/>
    <cellStyle name="20% - Accent1 4 4 4 2 3 2 2" xfId="42083" xr:uid="{DD592214-127D-4623-9231-000B3DB0F0BF}"/>
    <cellStyle name="20% - Accent1 4 4 4 2 3 2 2 2" xfId="42084" xr:uid="{A043B6C9-4CCD-4B9E-9342-3A4462CB2FA6}"/>
    <cellStyle name="20% - Accent1 4 4 4 2 3 2 3" xfId="42085" xr:uid="{E6EDEA98-A62B-44EF-B861-775A449E050B}"/>
    <cellStyle name="20% - Accent1 4 4 4 2 3 3" xfId="42086" xr:uid="{1E4BF9F6-E58F-4C42-B37A-4137528718AB}"/>
    <cellStyle name="20% - Accent1 4 4 4 2 3 3 2" xfId="42087" xr:uid="{CE0348B6-145E-4E24-9B85-BD8EA80DA1AD}"/>
    <cellStyle name="20% - Accent1 4 4 4 2 3 4" xfId="42088" xr:uid="{E1F707AA-262A-4CAF-A206-D87F06667944}"/>
    <cellStyle name="20% - Accent1 4 4 4 2 4" xfId="42089" xr:uid="{BFB154F9-6B4F-4A96-906A-F0D63383C6AD}"/>
    <cellStyle name="20% - Accent1 4 4 4 2 4 2" xfId="42090" xr:uid="{215FEAFC-A298-4EB6-AAB2-EBA6538E3665}"/>
    <cellStyle name="20% - Accent1 4 4 4 2 4 2 2" xfId="42091" xr:uid="{5586F5B5-74E5-4A14-A888-B0B6DF41B3F0}"/>
    <cellStyle name="20% - Accent1 4 4 4 2 4 2 2 2" xfId="42092" xr:uid="{DEE490F9-B725-4D23-BDCE-9916D79C6C8D}"/>
    <cellStyle name="20% - Accent1 4 4 4 2 4 2 3" xfId="42093" xr:uid="{D85A6879-BDA2-450D-BE27-0EC7F8E4CA17}"/>
    <cellStyle name="20% - Accent1 4 4 4 2 4 3" xfId="42094" xr:uid="{2E6444FA-EE24-4DEB-B9C7-F91F1D304F65}"/>
    <cellStyle name="20% - Accent1 4 4 4 2 4 3 2" xfId="42095" xr:uid="{A87BD976-0AC3-4421-A845-0D5AF32C7203}"/>
    <cellStyle name="20% - Accent1 4 4 4 2 4 4" xfId="42096" xr:uid="{6A7F8A5D-725C-45C3-8B37-0A93D9EAE569}"/>
    <cellStyle name="20% - Accent1 4 4 4 2 5" xfId="42097" xr:uid="{D9EE10DD-C867-4A55-B72D-A4507C5F3D6E}"/>
    <cellStyle name="20% - Accent1 4 4 4 2 5 2" xfId="42098" xr:uid="{770D9FB1-A65F-4B14-ABD3-BD074A4C1D04}"/>
    <cellStyle name="20% - Accent1 4 4 4 2 5 2 2" xfId="42099" xr:uid="{46355601-2FC8-4DA1-B677-4328A655C5FE}"/>
    <cellStyle name="20% - Accent1 4 4 4 2 5 3" xfId="42100" xr:uid="{B8E61DF2-2775-4E9E-86B0-48BA32885F52}"/>
    <cellStyle name="20% - Accent1 4 4 4 2 6" xfId="42101" xr:uid="{6D929ED1-9C17-485F-B091-37290087EA2F}"/>
    <cellStyle name="20% - Accent1 4 4 4 2 6 2" xfId="42102" xr:uid="{1419BC05-F0AD-4C1F-8D44-A70FE1EFCD65}"/>
    <cellStyle name="20% - Accent1 4 4 4 2 6 2 2" xfId="42103" xr:uid="{A0500ABB-0955-47EB-A002-7C86437910FE}"/>
    <cellStyle name="20% - Accent1 4 4 4 2 6 3" xfId="42104" xr:uid="{1CDA42EB-916D-4A68-93EE-9E17787BECD4}"/>
    <cellStyle name="20% - Accent1 4 4 4 2 7" xfId="42105" xr:uid="{75EDF31E-731D-4F7C-B1EC-61769ABD022C}"/>
    <cellStyle name="20% - Accent1 4 4 4 2 7 2" xfId="42106" xr:uid="{94CDC6DE-0088-4017-8991-12ADBAD140BC}"/>
    <cellStyle name="20% - Accent1 4 4 4 2 8" xfId="42107" xr:uid="{6E3B0D99-C601-4F50-8D02-53A72AC3C502}"/>
    <cellStyle name="20% - Accent1 4 4 4 2 8 2" xfId="42108" xr:uid="{8F70B9A5-F008-4D32-A8F8-EA4B03479047}"/>
    <cellStyle name="20% - Accent1 4 4 4 2 9" xfId="42109" xr:uid="{7822DCA0-EF6E-4B86-8282-E4C0B028FDEB}"/>
    <cellStyle name="20% - Accent1 4 4 4 3" xfId="42110" xr:uid="{0ED3B1EA-B4CB-4912-9653-FCF7A6178CB2}"/>
    <cellStyle name="20% - Accent1 4 4 4 3 2" xfId="42111" xr:uid="{3073AA4E-B639-4992-9539-8E205020B461}"/>
    <cellStyle name="20% - Accent1 4 4 4 3 2 2" xfId="42112" xr:uid="{2A47EE88-43DA-46BB-B8F0-203AE1EF1232}"/>
    <cellStyle name="20% - Accent1 4 4 4 3 2 2 2" xfId="42113" xr:uid="{1055047F-0B81-4314-BC4C-43EEDF9774B9}"/>
    <cellStyle name="20% - Accent1 4 4 4 3 2 2 2 2" xfId="42114" xr:uid="{574B6EFB-B19F-4D69-84F4-A1BA2EB9B715}"/>
    <cellStyle name="20% - Accent1 4 4 4 3 2 2 3" xfId="42115" xr:uid="{4BC63FC2-8B9C-4B97-B32C-A0F880E9B7BB}"/>
    <cellStyle name="20% - Accent1 4 4 4 3 2 3" xfId="42116" xr:uid="{6666CF7F-58A3-47CC-9E8F-DAC440192B55}"/>
    <cellStyle name="20% - Accent1 4 4 4 3 2 3 2" xfId="42117" xr:uid="{F753058D-C3EB-49B2-82D7-4A36D325EEC0}"/>
    <cellStyle name="20% - Accent1 4 4 4 3 2 4" xfId="42118" xr:uid="{49CDF9E5-4843-4384-8B81-95B52C73AA9F}"/>
    <cellStyle name="20% - Accent1 4 4 4 3 3" xfId="42119" xr:uid="{61BA3583-05F4-410E-9884-56D60259DC1C}"/>
    <cellStyle name="20% - Accent1 4 4 4 3 3 2" xfId="42120" xr:uid="{677C9A82-F4C1-4823-B0B9-6CB0284D6DCF}"/>
    <cellStyle name="20% - Accent1 4 4 4 3 3 2 2" xfId="42121" xr:uid="{A694414B-5184-4E4B-8089-55E8FE574EB2}"/>
    <cellStyle name="20% - Accent1 4 4 4 3 3 2 2 2" xfId="42122" xr:uid="{0DBF7B76-ED09-4734-9357-B65D8D30930D}"/>
    <cellStyle name="20% - Accent1 4 4 4 3 3 2 3" xfId="42123" xr:uid="{8E07E67E-8ED8-41E1-9AF9-ACB233B13BD2}"/>
    <cellStyle name="20% - Accent1 4 4 4 3 3 3" xfId="42124" xr:uid="{FDE0AB9C-FF22-4F54-8BDC-77DB28C32DE5}"/>
    <cellStyle name="20% - Accent1 4 4 4 3 3 3 2" xfId="42125" xr:uid="{F2019DBD-D29C-4EDB-99F1-721C32AC3DF3}"/>
    <cellStyle name="20% - Accent1 4 4 4 3 3 4" xfId="42126" xr:uid="{FC57DADC-6311-4C82-9435-CB63BD2B53AC}"/>
    <cellStyle name="20% - Accent1 4 4 4 3 4" xfId="42127" xr:uid="{C2F6CC21-8D0B-43B7-A238-25AD5B15C0C0}"/>
    <cellStyle name="20% - Accent1 4 4 4 3 4 2" xfId="42128" xr:uid="{6C5569D8-CC68-47D1-8A15-B153AEC51BC9}"/>
    <cellStyle name="20% - Accent1 4 4 4 3 4 2 2" xfId="42129" xr:uid="{5BEA9215-C8F6-43E6-BAC5-6619B3F5D6C1}"/>
    <cellStyle name="20% - Accent1 4 4 4 3 4 2 2 2" xfId="42130" xr:uid="{00F449C4-4753-443A-BB0B-522E8862DCA9}"/>
    <cellStyle name="20% - Accent1 4 4 4 3 4 2 3" xfId="42131" xr:uid="{0CC2DE2E-1EAD-43C9-8953-B01BA89C4919}"/>
    <cellStyle name="20% - Accent1 4 4 4 3 4 3" xfId="42132" xr:uid="{E93AEB41-F589-44DA-86A6-5D76A35013F8}"/>
    <cellStyle name="20% - Accent1 4 4 4 3 4 3 2" xfId="42133" xr:uid="{7F3D368C-C98E-4288-A198-DF52E93E9704}"/>
    <cellStyle name="20% - Accent1 4 4 4 3 4 4" xfId="42134" xr:uid="{B625B493-0B62-4665-8695-DC5306CC5DF3}"/>
    <cellStyle name="20% - Accent1 4 4 4 3 5" xfId="42135" xr:uid="{1B6AB75A-C708-4D80-8A6B-777CC097270B}"/>
    <cellStyle name="20% - Accent1 4 4 4 3 5 2" xfId="42136" xr:uid="{B72550C4-AB4C-410E-A141-5BA96833EE33}"/>
    <cellStyle name="20% - Accent1 4 4 4 3 5 2 2" xfId="42137" xr:uid="{703AEECD-3F04-4708-B07D-292DD24EF2F4}"/>
    <cellStyle name="20% - Accent1 4 4 4 3 5 3" xfId="42138" xr:uid="{C6289327-1B96-4BAE-BD84-90E1FD455BBC}"/>
    <cellStyle name="20% - Accent1 4 4 4 3 6" xfId="42139" xr:uid="{F09580E9-5106-42D0-BF97-648524C23E2C}"/>
    <cellStyle name="20% - Accent1 4 4 4 3 6 2" xfId="42140" xr:uid="{CF6A9BC7-BF90-4235-A7E3-A15E4CF1CE75}"/>
    <cellStyle name="20% - Accent1 4 4 4 3 6 2 2" xfId="42141" xr:uid="{91F9E155-AAE0-4564-9814-2299BB918CF0}"/>
    <cellStyle name="20% - Accent1 4 4 4 3 6 3" xfId="42142" xr:uid="{ADD7F54B-893B-4EDD-82EE-6741C627384C}"/>
    <cellStyle name="20% - Accent1 4 4 4 3 7" xfId="42143" xr:uid="{0A073E54-5D9A-4820-BFB4-8039B85C8969}"/>
    <cellStyle name="20% - Accent1 4 4 4 3 7 2" xfId="42144" xr:uid="{A2603AB6-1DD4-4C43-8948-648C0C97E226}"/>
    <cellStyle name="20% - Accent1 4 4 4 3 8" xfId="42145" xr:uid="{098F8197-2A99-4FF8-A3D2-800F1FAD74BF}"/>
    <cellStyle name="20% - Accent1 4 4 4 3 8 2" xfId="42146" xr:uid="{44C5195D-4B6C-4AF5-A0A8-FC28D9F7359D}"/>
    <cellStyle name="20% - Accent1 4 4 4 3 9" xfId="42147" xr:uid="{D817A203-DAE0-49A2-9854-9D1BD81BC60A}"/>
    <cellStyle name="20% - Accent1 4 4 4 4" xfId="42148" xr:uid="{E3572C2D-13E5-43E5-987D-27C9A8CCC504}"/>
    <cellStyle name="20% - Accent1 4 4 4 4 2" xfId="42149" xr:uid="{01360B34-1DC4-4637-A5BF-531EDCAD8D30}"/>
    <cellStyle name="20% - Accent1 4 4 4 4 2 2" xfId="42150" xr:uid="{740977CD-26BD-4E15-8DE4-866FF86656C4}"/>
    <cellStyle name="20% - Accent1 4 4 4 4 2 2 2" xfId="42151" xr:uid="{2175B46B-28E6-4B8E-987D-81965C964644}"/>
    <cellStyle name="20% - Accent1 4 4 4 4 2 3" xfId="42152" xr:uid="{091D8194-53A8-4062-A193-00C8118CEFF3}"/>
    <cellStyle name="20% - Accent1 4 4 4 4 3" xfId="42153" xr:uid="{8347A890-F287-445A-ADFB-B48DAD21135B}"/>
    <cellStyle name="20% - Accent1 4 4 4 4 3 2" xfId="42154" xr:uid="{A6F8EA0A-64B6-4D3E-8F0A-A2D919166CF7}"/>
    <cellStyle name="20% - Accent1 4 4 4 4 4" xfId="42155" xr:uid="{3C5D9003-8C69-4661-B115-E6AB0996EFB9}"/>
    <cellStyle name="20% - Accent1 4 4 4 5" xfId="42156" xr:uid="{6A5308E8-0710-4811-BC6D-5D4FE2C54DC4}"/>
    <cellStyle name="20% - Accent1 4 4 4 5 2" xfId="42157" xr:uid="{51AE8819-047D-4332-9B2D-AB5ECED42CE7}"/>
    <cellStyle name="20% - Accent1 4 4 4 5 2 2" xfId="42158" xr:uid="{9526863E-CBC4-4742-AB80-78CE16545ABA}"/>
    <cellStyle name="20% - Accent1 4 4 4 5 2 2 2" xfId="42159" xr:uid="{47A5859D-6D38-4B37-8ADD-9AE3A81C2CD3}"/>
    <cellStyle name="20% - Accent1 4 4 4 5 2 3" xfId="42160" xr:uid="{4F46F8E2-CDB5-47EC-8580-0339477CD5E6}"/>
    <cellStyle name="20% - Accent1 4 4 4 5 3" xfId="42161" xr:uid="{BFF0B88A-80B9-478B-A200-F0D4A380A2FE}"/>
    <cellStyle name="20% - Accent1 4 4 4 5 3 2" xfId="42162" xr:uid="{42C0D1AB-D074-49AD-B55A-C274B951D72E}"/>
    <cellStyle name="20% - Accent1 4 4 4 5 4" xfId="42163" xr:uid="{B862EC55-C84A-47B8-BC4B-CB133D437773}"/>
    <cellStyle name="20% - Accent1 4 4 4 6" xfId="42164" xr:uid="{C63AB336-5535-422F-ABAE-553E88505854}"/>
    <cellStyle name="20% - Accent1 4 4 4 6 2" xfId="42165" xr:uid="{D956BE8C-AFBB-4019-9C9D-EEEF1B491E56}"/>
    <cellStyle name="20% - Accent1 4 4 4 6 2 2" xfId="42166" xr:uid="{DCBAB31A-FECE-4CA6-80AE-29A2AE2D7BE6}"/>
    <cellStyle name="20% - Accent1 4 4 4 6 2 2 2" xfId="42167" xr:uid="{B9698C68-F6AB-4AD2-93FA-3BFF05544494}"/>
    <cellStyle name="20% - Accent1 4 4 4 6 2 3" xfId="42168" xr:uid="{A2798EA2-B44B-47FA-AEE6-8F8E06B453A5}"/>
    <cellStyle name="20% - Accent1 4 4 4 6 3" xfId="42169" xr:uid="{8A673FB1-50CA-4D04-BB2D-3B0FCE0CAA99}"/>
    <cellStyle name="20% - Accent1 4 4 4 6 3 2" xfId="42170" xr:uid="{034353CC-9CA4-4139-B21B-3F4437F3BEE8}"/>
    <cellStyle name="20% - Accent1 4 4 4 6 4" xfId="42171" xr:uid="{74798A45-F559-48FB-8B80-9CC3B7E91B1F}"/>
    <cellStyle name="20% - Accent1 4 4 4 7" xfId="42172" xr:uid="{23AC5C10-7222-46A7-9A1D-A716C6EFED18}"/>
    <cellStyle name="20% - Accent1 4 4 4 7 2" xfId="42173" xr:uid="{7C3EB355-223D-460B-846A-6724F37CF79C}"/>
    <cellStyle name="20% - Accent1 4 4 4 7 2 2" xfId="42174" xr:uid="{273DF5AA-FC17-499D-B421-3B124A990E07}"/>
    <cellStyle name="20% - Accent1 4 4 4 7 3" xfId="42175" xr:uid="{EB5BD7DA-7860-4FD5-A08D-6096E6337C14}"/>
    <cellStyle name="20% - Accent1 4 4 4 8" xfId="42176" xr:uid="{7FC7E0D2-B259-40EB-837C-B39F131BFCF3}"/>
    <cellStyle name="20% - Accent1 4 4 4 8 2" xfId="42177" xr:uid="{AF5E08DF-236D-4707-B04F-571383825D1D}"/>
    <cellStyle name="20% - Accent1 4 4 4 8 2 2" xfId="42178" xr:uid="{D2ABCEC3-E26C-4E07-8894-C83AE1815457}"/>
    <cellStyle name="20% - Accent1 4 4 4 8 3" xfId="42179" xr:uid="{A0D38576-3888-4E16-A404-0ED16A7913FA}"/>
    <cellStyle name="20% - Accent1 4 4 4 9" xfId="42180" xr:uid="{315CA3BA-7912-4748-97D3-ACDF5B72F0B2}"/>
    <cellStyle name="20% - Accent1 4 4 4 9 2" xfId="42181" xr:uid="{BE830446-AF8A-4C4E-92D8-0BB49A7A86C6}"/>
    <cellStyle name="20% - Accent1 4 4 5" xfId="42182" xr:uid="{4E8A4166-653E-4A6E-87BB-3AE310717A18}"/>
    <cellStyle name="20% - Accent1 4 4 5 10" xfId="42183" xr:uid="{8125ED99-D447-404C-9BC4-141AD89F3510}"/>
    <cellStyle name="20% - Accent1 4 4 5 10 2" xfId="42184" xr:uid="{85B10A1A-028E-4423-8FC8-DDCC6D28C2DA}"/>
    <cellStyle name="20% - Accent1 4 4 5 11" xfId="42185" xr:uid="{88BEA804-3CA1-4A65-B233-A15C07174A5D}"/>
    <cellStyle name="20% - Accent1 4 4 5 2" xfId="42186" xr:uid="{4FA063F6-6FBF-4F26-B033-96316302AF9C}"/>
    <cellStyle name="20% - Accent1 4 4 5 2 2" xfId="42187" xr:uid="{C3CE478F-CF43-4124-8BEE-8185C5A2D8E1}"/>
    <cellStyle name="20% - Accent1 4 4 5 2 2 2" xfId="42188" xr:uid="{966C9D2F-79F3-48C7-BD9E-D937D3949AC6}"/>
    <cellStyle name="20% - Accent1 4 4 5 2 2 2 2" xfId="42189" xr:uid="{A9428696-D28B-4D6D-9EF5-2B6919919F08}"/>
    <cellStyle name="20% - Accent1 4 4 5 2 2 2 2 2" xfId="42190" xr:uid="{F35E0170-538E-421C-BCB3-247AED48BE73}"/>
    <cellStyle name="20% - Accent1 4 4 5 2 2 2 3" xfId="42191" xr:uid="{3E4B9ABF-D902-4A80-B1F2-E751EE851582}"/>
    <cellStyle name="20% - Accent1 4 4 5 2 2 3" xfId="42192" xr:uid="{11FD749F-E8B2-4CEF-AAD4-51640C7C018A}"/>
    <cellStyle name="20% - Accent1 4 4 5 2 2 3 2" xfId="42193" xr:uid="{89D45BB2-A307-44B4-B642-1640BC143CB2}"/>
    <cellStyle name="20% - Accent1 4 4 5 2 2 4" xfId="42194" xr:uid="{02394CC9-552E-4B1C-888E-E9996D86557A}"/>
    <cellStyle name="20% - Accent1 4 4 5 2 3" xfId="42195" xr:uid="{DFF4FA15-5A81-4C7C-8F8D-50C4F37318A7}"/>
    <cellStyle name="20% - Accent1 4 4 5 2 3 2" xfId="42196" xr:uid="{29D97666-48D1-4FB5-AC6E-73FA916D49BB}"/>
    <cellStyle name="20% - Accent1 4 4 5 2 3 2 2" xfId="42197" xr:uid="{CE800F28-B0A4-4F69-A5D9-9AEC70A931C7}"/>
    <cellStyle name="20% - Accent1 4 4 5 2 3 2 2 2" xfId="42198" xr:uid="{3B7B40EC-CFFA-4F6F-99BE-60E5DC7F0612}"/>
    <cellStyle name="20% - Accent1 4 4 5 2 3 2 3" xfId="42199" xr:uid="{9EF2D04F-B0C4-462F-8754-D20B3E1B074E}"/>
    <cellStyle name="20% - Accent1 4 4 5 2 3 3" xfId="42200" xr:uid="{E5C89A7A-B2F8-40B1-97E6-A3866D498A50}"/>
    <cellStyle name="20% - Accent1 4 4 5 2 3 3 2" xfId="42201" xr:uid="{F03EB418-0A92-42C5-8959-1251770327AA}"/>
    <cellStyle name="20% - Accent1 4 4 5 2 3 4" xfId="42202" xr:uid="{96593ABF-7B06-4E22-97FD-8EAA588C1217}"/>
    <cellStyle name="20% - Accent1 4 4 5 2 4" xfId="42203" xr:uid="{1DD59085-55FB-4C4B-84CD-7197EFC2AA3F}"/>
    <cellStyle name="20% - Accent1 4 4 5 2 4 2" xfId="42204" xr:uid="{5C064977-BE1D-4A71-9506-0C51F6F60D8F}"/>
    <cellStyle name="20% - Accent1 4 4 5 2 4 2 2" xfId="42205" xr:uid="{DB1FB686-FA2F-49B5-AF64-6656BFC26D7E}"/>
    <cellStyle name="20% - Accent1 4 4 5 2 4 2 2 2" xfId="42206" xr:uid="{EB56E4EC-8098-443A-9414-E496959C49CB}"/>
    <cellStyle name="20% - Accent1 4 4 5 2 4 2 3" xfId="42207" xr:uid="{E5288B4D-309B-4592-8036-44E47A9C3948}"/>
    <cellStyle name="20% - Accent1 4 4 5 2 4 3" xfId="42208" xr:uid="{DB72EF76-F493-46DB-9E39-0998107A90E2}"/>
    <cellStyle name="20% - Accent1 4 4 5 2 4 3 2" xfId="42209" xr:uid="{1E659B49-DF98-434D-A2F7-7CF09B3E6C13}"/>
    <cellStyle name="20% - Accent1 4 4 5 2 4 4" xfId="42210" xr:uid="{137A8F2A-1D8D-48D3-A64C-7F3C146ECD44}"/>
    <cellStyle name="20% - Accent1 4 4 5 2 5" xfId="42211" xr:uid="{715ABF4B-1BA6-441E-85E9-114E99CA82FF}"/>
    <cellStyle name="20% - Accent1 4 4 5 2 5 2" xfId="42212" xr:uid="{30B0E0AB-3BDD-4B8A-BE1A-32E2FEFF5CCA}"/>
    <cellStyle name="20% - Accent1 4 4 5 2 5 2 2" xfId="42213" xr:uid="{8A4A4CCE-5B00-4BC6-9659-B0C880068E33}"/>
    <cellStyle name="20% - Accent1 4 4 5 2 5 3" xfId="42214" xr:uid="{4890AFA0-754C-49C7-9B76-04DDDB98C4FE}"/>
    <cellStyle name="20% - Accent1 4 4 5 2 6" xfId="42215" xr:uid="{9E9ADD72-C79E-46EC-960D-BE9099108110}"/>
    <cellStyle name="20% - Accent1 4 4 5 2 6 2" xfId="42216" xr:uid="{A0069306-2C54-4675-8B9F-C0BA871CC662}"/>
    <cellStyle name="20% - Accent1 4 4 5 2 6 2 2" xfId="42217" xr:uid="{66DA0709-E7BB-4228-A217-11A21BA05C63}"/>
    <cellStyle name="20% - Accent1 4 4 5 2 6 3" xfId="42218" xr:uid="{B504D60E-CE77-4E53-8ED5-542D9500B6B2}"/>
    <cellStyle name="20% - Accent1 4 4 5 2 7" xfId="42219" xr:uid="{D0877ACA-5367-4552-92C7-266117A2F526}"/>
    <cellStyle name="20% - Accent1 4 4 5 2 7 2" xfId="42220" xr:uid="{D923556C-5589-4EB7-B7B6-CE25B50C78D8}"/>
    <cellStyle name="20% - Accent1 4 4 5 2 8" xfId="42221" xr:uid="{3290A59D-613E-42CA-A0CC-543303C443FF}"/>
    <cellStyle name="20% - Accent1 4 4 5 2 8 2" xfId="42222" xr:uid="{E6165895-A256-4317-A2DB-DAEB7575E47C}"/>
    <cellStyle name="20% - Accent1 4 4 5 2 9" xfId="42223" xr:uid="{0D135A7B-9877-4C89-ACF9-6645433A0096}"/>
    <cellStyle name="20% - Accent1 4 4 5 3" xfId="42224" xr:uid="{C69E4EA7-6A7A-4741-B50F-C7A6CE694BE2}"/>
    <cellStyle name="20% - Accent1 4 4 5 3 2" xfId="42225" xr:uid="{849DE06A-DDDC-4B68-88CA-78860E94ECC3}"/>
    <cellStyle name="20% - Accent1 4 4 5 3 2 2" xfId="42226" xr:uid="{CF42574A-23E9-4908-A39D-84B9F6AF5719}"/>
    <cellStyle name="20% - Accent1 4 4 5 3 2 2 2" xfId="42227" xr:uid="{1DF5E6E0-5ADD-4A25-918F-CF2EA77DB9FC}"/>
    <cellStyle name="20% - Accent1 4 4 5 3 2 2 2 2" xfId="42228" xr:uid="{D391C409-3772-4643-B6B1-5348F9178519}"/>
    <cellStyle name="20% - Accent1 4 4 5 3 2 2 3" xfId="42229" xr:uid="{CEB90C6D-484E-4632-820D-487B3B105E04}"/>
    <cellStyle name="20% - Accent1 4 4 5 3 2 3" xfId="42230" xr:uid="{ABED7D52-CB85-4AAB-91D5-369B09D184C4}"/>
    <cellStyle name="20% - Accent1 4 4 5 3 2 3 2" xfId="42231" xr:uid="{05395FCB-BF79-4A30-A6CE-B0FF01D88DCA}"/>
    <cellStyle name="20% - Accent1 4 4 5 3 2 4" xfId="42232" xr:uid="{2BEB7B62-9DE7-475C-8984-746C3E01EF23}"/>
    <cellStyle name="20% - Accent1 4 4 5 3 3" xfId="42233" xr:uid="{7BD0E0AA-7FA7-46DD-8615-80B3DD194BB6}"/>
    <cellStyle name="20% - Accent1 4 4 5 3 3 2" xfId="42234" xr:uid="{0E5FF4DD-1F17-4C27-899D-70930D5144F3}"/>
    <cellStyle name="20% - Accent1 4 4 5 3 3 2 2" xfId="42235" xr:uid="{3F452D51-3EEE-4AB0-A077-E78AB47E3AB7}"/>
    <cellStyle name="20% - Accent1 4 4 5 3 3 2 2 2" xfId="42236" xr:uid="{52E9AE77-2228-47F2-95FD-1EE62657BA06}"/>
    <cellStyle name="20% - Accent1 4 4 5 3 3 2 3" xfId="42237" xr:uid="{E439B186-5A42-4DF0-9B70-309647342941}"/>
    <cellStyle name="20% - Accent1 4 4 5 3 3 3" xfId="42238" xr:uid="{76C9C7C8-8281-42D5-B8F0-9C838E8FDB80}"/>
    <cellStyle name="20% - Accent1 4 4 5 3 3 3 2" xfId="42239" xr:uid="{4007D654-9F52-42F7-BC86-986B4C37563B}"/>
    <cellStyle name="20% - Accent1 4 4 5 3 3 4" xfId="42240" xr:uid="{4B122057-9BBD-43D1-AB7C-810533CAAB3A}"/>
    <cellStyle name="20% - Accent1 4 4 5 3 4" xfId="42241" xr:uid="{8A9A5986-5CB3-497A-B1CD-269C2AEC79CC}"/>
    <cellStyle name="20% - Accent1 4 4 5 3 4 2" xfId="42242" xr:uid="{D6521070-E088-4CBF-98F6-C3CCAC11088A}"/>
    <cellStyle name="20% - Accent1 4 4 5 3 4 2 2" xfId="42243" xr:uid="{41230C3D-17D4-4586-BB56-C9DEAC0DE7C2}"/>
    <cellStyle name="20% - Accent1 4 4 5 3 4 2 2 2" xfId="42244" xr:uid="{84953D5D-5641-4C28-A8DD-715BEC48C848}"/>
    <cellStyle name="20% - Accent1 4 4 5 3 4 2 3" xfId="42245" xr:uid="{4004817A-4E59-41B0-B88F-6C06E5B4D70C}"/>
    <cellStyle name="20% - Accent1 4 4 5 3 4 3" xfId="42246" xr:uid="{C9C7F34C-1FA5-493F-AF9F-11FFC3D31BEF}"/>
    <cellStyle name="20% - Accent1 4 4 5 3 4 3 2" xfId="42247" xr:uid="{0B85D332-31F9-4163-8F03-695B6D4446A9}"/>
    <cellStyle name="20% - Accent1 4 4 5 3 4 4" xfId="42248" xr:uid="{CDEF44FE-CF4F-4583-B00D-6F7E6F1DBE89}"/>
    <cellStyle name="20% - Accent1 4 4 5 3 5" xfId="42249" xr:uid="{A74B3B25-2AD9-457A-BB63-EF203FAC8722}"/>
    <cellStyle name="20% - Accent1 4 4 5 3 5 2" xfId="42250" xr:uid="{57E50446-637F-454A-B61D-513B16B09070}"/>
    <cellStyle name="20% - Accent1 4 4 5 3 5 2 2" xfId="42251" xr:uid="{26EDEA9E-A02B-4128-8D76-3935097398FD}"/>
    <cellStyle name="20% - Accent1 4 4 5 3 5 3" xfId="42252" xr:uid="{3FF1F4F5-A0E3-486B-BAC1-7CD26ED98F00}"/>
    <cellStyle name="20% - Accent1 4 4 5 3 6" xfId="42253" xr:uid="{46639BA9-6613-43F7-A076-44869D70629A}"/>
    <cellStyle name="20% - Accent1 4 4 5 3 6 2" xfId="42254" xr:uid="{E6EBB421-C840-4700-BF64-0A44C11B21EE}"/>
    <cellStyle name="20% - Accent1 4 4 5 3 6 2 2" xfId="42255" xr:uid="{0221D041-E4AB-400F-9DB9-95DC8962EC4F}"/>
    <cellStyle name="20% - Accent1 4 4 5 3 6 3" xfId="42256" xr:uid="{46F3D98D-E802-4AD1-BC2C-5FF799859960}"/>
    <cellStyle name="20% - Accent1 4 4 5 3 7" xfId="42257" xr:uid="{71A0BBF2-1809-405A-AEB2-673299C5826D}"/>
    <cellStyle name="20% - Accent1 4 4 5 3 7 2" xfId="42258" xr:uid="{B95C5E81-AD25-4677-ABC4-F093BC506A0C}"/>
    <cellStyle name="20% - Accent1 4 4 5 3 8" xfId="42259" xr:uid="{082BECEE-F84C-489E-A451-1FF6AB4A3ADA}"/>
    <cellStyle name="20% - Accent1 4 4 5 3 8 2" xfId="42260" xr:uid="{5F3752E1-F0A1-447F-8917-32D0A94DF7A4}"/>
    <cellStyle name="20% - Accent1 4 4 5 3 9" xfId="42261" xr:uid="{DEA0E411-6CB7-44D2-8BE2-EDCE411E6525}"/>
    <cellStyle name="20% - Accent1 4 4 5 4" xfId="42262" xr:uid="{85D93BCD-4226-4452-B789-E0458AD72D22}"/>
    <cellStyle name="20% - Accent1 4 4 5 4 2" xfId="42263" xr:uid="{C5939E63-5D75-4849-8428-58D652EF7425}"/>
    <cellStyle name="20% - Accent1 4 4 5 4 2 2" xfId="42264" xr:uid="{A7213B7F-2435-4781-A8CA-B1CC0F05D008}"/>
    <cellStyle name="20% - Accent1 4 4 5 4 2 2 2" xfId="42265" xr:uid="{CE987334-4DF5-410D-BE92-700457F0BB41}"/>
    <cellStyle name="20% - Accent1 4 4 5 4 2 3" xfId="42266" xr:uid="{4DCB36B0-BDCD-46FD-9A6D-1018C6CC04A5}"/>
    <cellStyle name="20% - Accent1 4 4 5 4 3" xfId="42267" xr:uid="{9D53814B-84CB-486D-AAFC-402D51B8B4B2}"/>
    <cellStyle name="20% - Accent1 4 4 5 4 3 2" xfId="42268" xr:uid="{24766B26-442E-4372-A6A6-9E65CA7CDDD0}"/>
    <cellStyle name="20% - Accent1 4 4 5 4 4" xfId="42269" xr:uid="{0E6DC107-0E8D-418B-BB10-A0CB92C2841E}"/>
    <cellStyle name="20% - Accent1 4 4 5 5" xfId="42270" xr:uid="{CBDEB784-A7F0-449C-9439-2929ABCDD5D7}"/>
    <cellStyle name="20% - Accent1 4 4 5 5 2" xfId="42271" xr:uid="{94E67E92-AE05-4E70-8111-66F84B86EED6}"/>
    <cellStyle name="20% - Accent1 4 4 5 5 2 2" xfId="42272" xr:uid="{CA31D790-7966-4E8A-AF36-7FCF71AD658B}"/>
    <cellStyle name="20% - Accent1 4 4 5 5 2 2 2" xfId="42273" xr:uid="{C0EA4129-A4DD-4A74-8835-A34736CAE8B9}"/>
    <cellStyle name="20% - Accent1 4 4 5 5 2 3" xfId="42274" xr:uid="{0B2DB630-4773-4819-8B79-52E4D12E614E}"/>
    <cellStyle name="20% - Accent1 4 4 5 5 3" xfId="42275" xr:uid="{A2E4923A-55D8-412D-AB55-325D550E2ABE}"/>
    <cellStyle name="20% - Accent1 4 4 5 5 3 2" xfId="42276" xr:uid="{B2FFDEA8-03E1-4F87-9F78-BCF49D8097E0}"/>
    <cellStyle name="20% - Accent1 4 4 5 5 4" xfId="42277" xr:uid="{7B607A6E-FF53-4A96-A8BB-8E09F668019D}"/>
    <cellStyle name="20% - Accent1 4 4 5 6" xfId="42278" xr:uid="{371A73B2-81AE-47CC-8251-7A600084EBF2}"/>
    <cellStyle name="20% - Accent1 4 4 5 6 2" xfId="42279" xr:uid="{8B87D684-2754-438B-8CFC-1E1248033DC2}"/>
    <cellStyle name="20% - Accent1 4 4 5 6 2 2" xfId="42280" xr:uid="{49CCD4E6-27EE-4311-8E3E-0B0FA14FCD6D}"/>
    <cellStyle name="20% - Accent1 4 4 5 6 2 2 2" xfId="42281" xr:uid="{391F7E95-4036-4255-BD4F-89E635E8D525}"/>
    <cellStyle name="20% - Accent1 4 4 5 6 2 3" xfId="42282" xr:uid="{29277989-8E2A-4E87-B8E9-42908AB28E0A}"/>
    <cellStyle name="20% - Accent1 4 4 5 6 3" xfId="42283" xr:uid="{9262CF8A-DEDA-4CBB-B788-633E57A7EF35}"/>
    <cellStyle name="20% - Accent1 4 4 5 6 3 2" xfId="42284" xr:uid="{45589609-7013-4ED6-8C25-333BC7392109}"/>
    <cellStyle name="20% - Accent1 4 4 5 6 4" xfId="42285" xr:uid="{11790112-548E-4745-8797-87C5B7D827E6}"/>
    <cellStyle name="20% - Accent1 4 4 5 7" xfId="42286" xr:uid="{F46E1E40-92F7-4255-9A2C-A3959B3BC751}"/>
    <cellStyle name="20% - Accent1 4 4 5 7 2" xfId="42287" xr:uid="{B738A9A9-ABA5-49F3-A8B1-460EEFCEB23B}"/>
    <cellStyle name="20% - Accent1 4 4 5 7 2 2" xfId="42288" xr:uid="{A7B1EF4E-A7FD-4A5F-80A3-A7C53C6BE55E}"/>
    <cellStyle name="20% - Accent1 4 4 5 7 3" xfId="42289" xr:uid="{EE95EBB9-136D-47D3-84B9-A4666967CE38}"/>
    <cellStyle name="20% - Accent1 4 4 5 8" xfId="42290" xr:uid="{6A882390-E6CA-45B9-AED5-E14ECE58D86D}"/>
    <cellStyle name="20% - Accent1 4 4 5 8 2" xfId="42291" xr:uid="{F5F40E44-9BCC-4DF7-8323-228D2A77533B}"/>
    <cellStyle name="20% - Accent1 4 4 5 8 2 2" xfId="42292" xr:uid="{B26C40D1-D265-4EB8-A3C9-E3D26F18600D}"/>
    <cellStyle name="20% - Accent1 4 4 5 8 3" xfId="42293" xr:uid="{81F9EACD-B78E-46DD-87BA-5DBD22A71CD3}"/>
    <cellStyle name="20% - Accent1 4 4 5 9" xfId="42294" xr:uid="{4CB4D4A5-BA38-426F-A8D0-3F1EE0B9DBAF}"/>
    <cellStyle name="20% - Accent1 4 4 5 9 2" xfId="42295" xr:uid="{8CB3A2C9-C9C0-4291-BE93-D39DD9307054}"/>
    <cellStyle name="20% - Accent1 4 4 6" xfId="42296" xr:uid="{DEF6D25D-540C-4F91-B742-AF287A04D99C}"/>
    <cellStyle name="20% - Accent1 4 4 6 10" xfId="42297" xr:uid="{7D59E3BD-E0D9-4FBC-88D0-974C4B4BB873}"/>
    <cellStyle name="20% - Accent1 4 4 6 10 2" xfId="42298" xr:uid="{2200E8E3-22FC-4F07-8443-FC96277C358D}"/>
    <cellStyle name="20% - Accent1 4 4 6 11" xfId="42299" xr:uid="{396ACA1C-5FE6-49FE-B6DA-DB33AF741122}"/>
    <cellStyle name="20% - Accent1 4 4 6 2" xfId="42300" xr:uid="{ADA6310F-4A05-48E6-A77A-70847B073592}"/>
    <cellStyle name="20% - Accent1 4 4 6 2 2" xfId="42301" xr:uid="{31E026F3-5ECD-4957-BBBC-9FFD7A9DFBF6}"/>
    <cellStyle name="20% - Accent1 4 4 6 2 2 2" xfId="42302" xr:uid="{3AF320E7-AE4C-453E-BD42-7E412899CB98}"/>
    <cellStyle name="20% - Accent1 4 4 6 2 2 2 2" xfId="42303" xr:uid="{904038FC-5A39-4B7D-862F-3217B7818688}"/>
    <cellStyle name="20% - Accent1 4 4 6 2 2 2 2 2" xfId="42304" xr:uid="{3FF77772-AC29-4ADF-9666-D4A447F654FC}"/>
    <cellStyle name="20% - Accent1 4 4 6 2 2 2 3" xfId="42305" xr:uid="{15EA3E3B-5B75-4890-88EF-BD6F33104613}"/>
    <cellStyle name="20% - Accent1 4 4 6 2 2 3" xfId="42306" xr:uid="{1F6032AB-282F-4914-AF88-82CFDE88CA5E}"/>
    <cellStyle name="20% - Accent1 4 4 6 2 2 3 2" xfId="42307" xr:uid="{E705BCDF-0291-48BA-B5AA-B4D23056C272}"/>
    <cellStyle name="20% - Accent1 4 4 6 2 2 4" xfId="42308" xr:uid="{A4EC7E2D-A01F-4A59-9478-9A6D6039CBB6}"/>
    <cellStyle name="20% - Accent1 4 4 6 2 3" xfId="42309" xr:uid="{157D110E-1B9D-426F-B77F-046AFCD5477A}"/>
    <cellStyle name="20% - Accent1 4 4 6 2 3 2" xfId="42310" xr:uid="{26001C3C-A694-481B-84FB-2311841DCA49}"/>
    <cellStyle name="20% - Accent1 4 4 6 2 3 2 2" xfId="42311" xr:uid="{6823BCCD-23F1-47D0-88C2-DCFA78994087}"/>
    <cellStyle name="20% - Accent1 4 4 6 2 3 2 2 2" xfId="42312" xr:uid="{81FD5B5D-598F-4C6D-BEAC-C068E9E4F571}"/>
    <cellStyle name="20% - Accent1 4 4 6 2 3 2 3" xfId="42313" xr:uid="{FF33683C-CBDB-44A2-9E5E-31CEB8305930}"/>
    <cellStyle name="20% - Accent1 4 4 6 2 3 3" xfId="42314" xr:uid="{39FDEAD8-9861-4C47-8F9F-95747CB6E970}"/>
    <cellStyle name="20% - Accent1 4 4 6 2 3 3 2" xfId="42315" xr:uid="{888552F6-7E77-478D-949D-9B92E5A05587}"/>
    <cellStyle name="20% - Accent1 4 4 6 2 3 4" xfId="42316" xr:uid="{79B3822E-15AC-4703-B00F-16E335757935}"/>
    <cellStyle name="20% - Accent1 4 4 6 2 4" xfId="42317" xr:uid="{455D407A-25B5-4761-A158-AF6E6E01F6E5}"/>
    <cellStyle name="20% - Accent1 4 4 6 2 4 2" xfId="42318" xr:uid="{C4FB0219-4E9E-43B6-9930-6D0E348C3459}"/>
    <cellStyle name="20% - Accent1 4 4 6 2 4 2 2" xfId="42319" xr:uid="{C13E116E-9C66-450F-9BD2-EB9B90BD3E1C}"/>
    <cellStyle name="20% - Accent1 4 4 6 2 4 2 2 2" xfId="42320" xr:uid="{91ACFCE0-6A27-44BC-B5C2-D4C6A24B7A52}"/>
    <cellStyle name="20% - Accent1 4 4 6 2 4 2 3" xfId="42321" xr:uid="{AF045011-3078-4C46-A90B-0C4159F7AA94}"/>
    <cellStyle name="20% - Accent1 4 4 6 2 4 3" xfId="42322" xr:uid="{FDCE1BF5-9994-4DB7-9FC7-A60370AEFA1D}"/>
    <cellStyle name="20% - Accent1 4 4 6 2 4 3 2" xfId="42323" xr:uid="{9DA96D69-503E-4FED-AC33-973B0EF8CAA0}"/>
    <cellStyle name="20% - Accent1 4 4 6 2 4 4" xfId="42324" xr:uid="{8C1E22E7-AE41-4760-97D9-9741E1A5AA25}"/>
    <cellStyle name="20% - Accent1 4 4 6 2 5" xfId="42325" xr:uid="{6F0094E4-572E-41AA-BD19-6F7E86D39CCD}"/>
    <cellStyle name="20% - Accent1 4 4 6 2 5 2" xfId="42326" xr:uid="{D38C1484-50A3-46BE-A8A3-5356C6D7A427}"/>
    <cellStyle name="20% - Accent1 4 4 6 2 5 2 2" xfId="42327" xr:uid="{3AF33733-34FD-4965-B19D-3CD00EEBCB5D}"/>
    <cellStyle name="20% - Accent1 4 4 6 2 5 3" xfId="42328" xr:uid="{1E7A63C8-520E-48D0-BFCB-8B15F6DC213B}"/>
    <cellStyle name="20% - Accent1 4 4 6 2 6" xfId="42329" xr:uid="{6DBD6028-3870-40A8-A33A-B59032750CA2}"/>
    <cellStyle name="20% - Accent1 4 4 6 2 6 2" xfId="42330" xr:uid="{729C09A9-6A7D-426D-B067-1C1EC10B3D45}"/>
    <cellStyle name="20% - Accent1 4 4 6 2 6 2 2" xfId="42331" xr:uid="{022551E4-165E-4EF8-BBE9-77D9B41147C2}"/>
    <cellStyle name="20% - Accent1 4 4 6 2 6 3" xfId="42332" xr:uid="{6F3C1D0C-8717-4717-BA1B-0074614E1F31}"/>
    <cellStyle name="20% - Accent1 4 4 6 2 7" xfId="42333" xr:uid="{468FF727-4146-4CC2-8A20-2F0620875742}"/>
    <cellStyle name="20% - Accent1 4 4 6 2 7 2" xfId="42334" xr:uid="{361B4C1C-088E-4D58-B1AE-F411CEE2F1A7}"/>
    <cellStyle name="20% - Accent1 4 4 6 2 8" xfId="42335" xr:uid="{9C0BF858-D462-4A1D-A29D-4DE24F5EF957}"/>
    <cellStyle name="20% - Accent1 4 4 6 2 8 2" xfId="42336" xr:uid="{AF69ADAE-0013-4142-A47C-4C248D288C0B}"/>
    <cellStyle name="20% - Accent1 4 4 6 2 9" xfId="42337" xr:uid="{D09E7C1E-6DD7-4824-9217-E93E6B15934F}"/>
    <cellStyle name="20% - Accent1 4 4 6 3" xfId="42338" xr:uid="{97734889-E300-48EC-B3FD-A23285D75B41}"/>
    <cellStyle name="20% - Accent1 4 4 6 3 2" xfId="42339" xr:uid="{2CD9F72A-7942-4241-BA8B-A4CA03663AE8}"/>
    <cellStyle name="20% - Accent1 4 4 6 3 2 2" xfId="42340" xr:uid="{A4A127EF-690D-4D49-9A4A-BE1C4F635C5C}"/>
    <cellStyle name="20% - Accent1 4 4 6 3 2 2 2" xfId="42341" xr:uid="{92373D58-8844-486C-9DA9-F07AA90C4F1B}"/>
    <cellStyle name="20% - Accent1 4 4 6 3 2 2 2 2" xfId="42342" xr:uid="{98514332-7841-445A-A133-D1D96FA448B7}"/>
    <cellStyle name="20% - Accent1 4 4 6 3 2 2 3" xfId="42343" xr:uid="{591F3B7E-19CE-496D-8910-1CBA0C750139}"/>
    <cellStyle name="20% - Accent1 4 4 6 3 2 3" xfId="42344" xr:uid="{81C07A1A-5A56-4173-A10D-0C19F26E9D2C}"/>
    <cellStyle name="20% - Accent1 4 4 6 3 2 3 2" xfId="42345" xr:uid="{E493F45F-A858-489E-BAAD-745BE82E80EC}"/>
    <cellStyle name="20% - Accent1 4 4 6 3 2 4" xfId="42346" xr:uid="{DB6BE273-71F0-4974-8ABF-FEA5CBCFD9BC}"/>
    <cellStyle name="20% - Accent1 4 4 6 3 3" xfId="42347" xr:uid="{29395A65-1EFA-4CB1-9BCF-A550177B2EDD}"/>
    <cellStyle name="20% - Accent1 4 4 6 3 3 2" xfId="42348" xr:uid="{D1D48810-55EE-4640-AB50-18F0BFDF859A}"/>
    <cellStyle name="20% - Accent1 4 4 6 3 3 2 2" xfId="42349" xr:uid="{F8C46909-174C-47CD-8F13-EAA047CEF22A}"/>
    <cellStyle name="20% - Accent1 4 4 6 3 3 2 2 2" xfId="42350" xr:uid="{A0A96547-5545-4A52-BACC-602481656F52}"/>
    <cellStyle name="20% - Accent1 4 4 6 3 3 2 3" xfId="42351" xr:uid="{81C38545-74A3-4A2D-B306-807CCFEAFFA7}"/>
    <cellStyle name="20% - Accent1 4 4 6 3 3 3" xfId="42352" xr:uid="{C5E58E50-1E68-491A-8A59-B4AF0CB365B4}"/>
    <cellStyle name="20% - Accent1 4 4 6 3 3 3 2" xfId="42353" xr:uid="{748FDF7C-581B-49E5-BAE6-BF1FE1C9D0D0}"/>
    <cellStyle name="20% - Accent1 4 4 6 3 3 4" xfId="42354" xr:uid="{18D5A73C-0AF5-4B12-8CDC-C7EA778241B2}"/>
    <cellStyle name="20% - Accent1 4 4 6 3 4" xfId="42355" xr:uid="{42CAB715-4BCB-4AA4-91AA-40ED16C852C8}"/>
    <cellStyle name="20% - Accent1 4 4 6 3 4 2" xfId="42356" xr:uid="{F1B80C9F-1334-4FB9-9537-4F2A3A451C37}"/>
    <cellStyle name="20% - Accent1 4 4 6 3 4 2 2" xfId="42357" xr:uid="{B7091AFF-C319-4F35-9E9B-D3A50986DFE1}"/>
    <cellStyle name="20% - Accent1 4 4 6 3 4 2 2 2" xfId="42358" xr:uid="{64E84882-846F-4F18-8814-FBE2C0A1AF4F}"/>
    <cellStyle name="20% - Accent1 4 4 6 3 4 2 3" xfId="42359" xr:uid="{161E2D9F-62B6-45D6-9C78-F24AD26F1A06}"/>
    <cellStyle name="20% - Accent1 4 4 6 3 4 3" xfId="42360" xr:uid="{27A14FB6-1AFB-49E3-A9A5-55B65FA79963}"/>
    <cellStyle name="20% - Accent1 4 4 6 3 4 3 2" xfId="42361" xr:uid="{757C5865-08F7-4A5E-979F-556D2EA47C1F}"/>
    <cellStyle name="20% - Accent1 4 4 6 3 4 4" xfId="42362" xr:uid="{76DEF966-5E49-41A7-A50B-09D1C3B8DA35}"/>
    <cellStyle name="20% - Accent1 4 4 6 3 5" xfId="42363" xr:uid="{545B04F8-987F-4DC2-BDBD-FD774545F7A0}"/>
    <cellStyle name="20% - Accent1 4 4 6 3 5 2" xfId="42364" xr:uid="{689E9E07-E752-4C9D-9A7E-0DCBFEE908B9}"/>
    <cellStyle name="20% - Accent1 4 4 6 3 5 2 2" xfId="42365" xr:uid="{9BBFB674-4147-4337-970E-DF1093B119A9}"/>
    <cellStyle name="20% - Accent1 4 4 6 3 5 3" xfId="42366" xr:uid="{93116358-FDA6-4FA7-9277-D61EE1F5658A}"/>
    <cellStyle name="20% - Accent1 4 4 6 3 6" xfId="42367" xr:uid="{C99F5E37-E192-4FFE-B10A-1B8696D17A44}"/>
    <cellStyle name="20% - Accent1 4 4 6 3 6 2" xfId="42368" xr:uid="{AC0E7783-1C14-41F6-8546-76A9E5A1099E}"/>
    <cellStyle name="20% - Accent1 4 4 6 3 6 2 2" xfId="42369" xr:uid="{A439A779-57F4-4C47-A166-43D57D7A4A46}"/>
    <cellStyle name="20% - Accent1 4 4 6 3 6 3" xfId="42370" xr:uid="{98380018-6385-4B56-B806-6D3F23C2A71C}"/>
    <cellStyle name="20% - Accent1 4 4 6 3 7" xfId="42371" xr:uid="{05908566-35AC-4525-B9D9-050D828058DD}"/>
    <cellStyle name="20% - Accent1 4 4 6 3 7 2" xfId="42372" xr:uid="{98B7A49C-BDA3-4851-AEF8-34EC0C68ABC7}"/>
    <cellStyle name="20% - Accent1 4 4 6 3 8" xfId="42373" xr:uid="{B7BE560B-F4F7-4B80-956E-2FD96255F04D}"/>
    <cellStyle name="20% - Accent1 4 4 6 3 8 2" xfId="42374" xr:uid="{7C00FAAE-BE69-47BE-8DFB-42DE36D7C5CA}"/>
    <cellStyle name="20% - Accent1 4 4 6 3 9" xfId="42375" xr:uid="{47D7105E-6C73-4CF3-B135-E09C55F741BD}"/>
    <cellStyle name="20% - Accent1 4 4 6 4" xfId="42376" xr:uid="{3B5AC956-172C-46AC-88C0-9E8D2102EC27}"/>
    <cellStyle name="20% - Accent1 4 4 6 4 2" xfId="42377" xr:uid="{D49EC884-21AA-486C-B4DC-A5E095514B87}"/>
    <cellStyle name="20% - Accent1 4 4 6 4 2 2" xfId="42378" xr:uid="{A8B4ED60-DB35-4790-A6C5-03296EBE9460}"/>
    <cellStyle name="20% - Accent1 4 4 6 4 2 2 2" xfId="42379" xr:uid="{F6E0B190-3CE2-4A0E-90AC-3224337ACA4B}"/>
    <cellStyle name="20% - Accent1 4 4 6 4 2 3" xfId="42380" xr:uid="{357AF821-8764-4087-8C93-B1EE28CAD8F5}"/>
    <cellStyle name="20% - Accent1 4 4 6 4 3" xfId="42381" xr:uid="{85693F0A-3CA9-4EFF-9D36-B0C0C8CB7A17}"/>
    <cellStyle name="20% - Accent1 4 4 6 4 3 2" xfId="42382" xr:uid="{9A992DEE-DE17-4C2D-995D-668A3A39EC2C}"/>
    <cellStyle name="20% - Accent1 4 4 6 4 4" xfId="42383" xr:uid="{D6B886DB-B345-4DF4-BCD8-2A3CEDBD6123}"/>
    <cellStyle name="20% - Accent1 4 4 6 5" xfId="42384" xr:uid="{ABB8A472-8CAE-4143-90E6-41FD4AB4FB6B}"/>
    <cellStyle name="20% - Accent1 4 4 6 5 2" xfId="42385" xr:uid="{F34526D1-D975-4FD4-AE2E-1ED2C8476368}"/>
    <cellStyle name="20% - Accent1 4 4 6 5 2 2" xfId="42386" xr:uid="{E04BB7A6-B0D5-4224-A779-BA64A6E835A6}"/>
    <cellStyle name="20% - Accent1 4 4 6 5 2 2 2" xfId="42387" xr:uid="{11FB3D3B-948A-4C93-A45A-90DF975B053D}"/>
    <cellStyle name="20% - Accent1 4 4 6 5 2 3" xfId="42388" xr:uid="{EBA2A3EB-FD89-4CFE-959A-F5563884C9FE}"/>
    <cellStyle name="20% - Accent1 4 4 6 5 3" xfId="42389" xr:uid="{562B8A0F-13B0-41F9-AF79-D57752B5A046}"/>
    <cellStyle name="20% - Accent1 4 4 6 5 3 2" xfId="42390" xr:uid="{CB301E32-1EA8-4BE8-9A20-C061815AA2D2}"/>
    <cellStyle name="20% - Accent1 4 4 6 5 4" xfId="42391" xr:uid="{E87612DA-3790-49FE-8029-A8397FAE6F08}"/>
    <cellStyle name="20% - Accent1 4 4 6 6" xfId="42392" xr:uid="{FEF73B5B-D833-4B82-A5CD-A9717674BDAC}"/>
    <cellStyle name="20% - Accent1 4 4 6 6 2" xfId="42393" xr:uid="{2B7C412B-F140-401D-A013-38BFD8447116}"/>
    <cellStyle name="20% - Accent1 4 4 6 6 2 2" xfId="42394" xr:uid="{723F8734-586A-47D3-93B5-3C7F04E52EF4}"/>
    <cellStyle name="20% - Accent1 4 4 6 6 2 2 2" xfId="42395" xr:uid="{9AEFBB5C-EE57-4B70-B240-4F38F6633564}"/>
    <cellStyle name="20% - Accent1 4 4 6 6 2 3" xfId="42396" xr:uid="{E39BC742-D1C1-41A1-8D25-BEE8F7C9690C}"/>
    <cellStyle name="20% - Accent1 4 4 6 6 3" xfId="42397" xr:uid="{AB9315B6-E190-4389-8978-3CF080D74026}"/>
    <cellStyle name="20% - Accent1 4 4 6 6 3 2" xfId="42398" xr:uid="{0ED04F2B-8DDC-4768-908F-78F8EEEE0FC2}"/>
    <cellStyle name="20% - Accent1 4 4 6 6 4" xfId="42399" xr:uid="{19E7E6FC-52D9-41B1-A85C-993F5A813EC0}"/>
    <cellStyle name="20% - Accent1 4 4 6 7" xfId="42400" xr:uid="{79747DA5-FEF4-4A28-9385-A5D1E431A781}"/>
    <cellStyle name="20% - Accent1 4 4 6 7 2" xfId="42401" xr:uid="{572BEBCA-BBC0-40BA-9583-7B0160557B0F}"/>
    <cellStyle name="20% - Accent1 4 4 6 7 2 2" xfId="42402" xr:uid="{4D625E92-48CD-418E-9EFE-4DF5397B6058}"/>
    <cellStyle name="20% - Accent1 4 4 6 7 3" xfId="42403" xr:uid="{119CEDC4-B234-4857-B782-CE7B3D8E2ABB}"/>
    <cellStyle name="20% - Accent1 4 4 6 8" xfId="42404" xr:uid="{7E2628F7-8EE7-49EC-A042-574C9555BAEC}"/>
    <cellStyle name="20% - Accent1 4 4 6 8 2" xfId="42405" xr:uid="{3842C139-E04E-4134-9DC6-589887DC8959}"/>
    <cellStyle name="20% - Accent1 4 4 6 8 2 2" xfId="42406" xr:uid="{C79758CC-E190-4D39-9AB1-74FCB483155D}"/>
    <cellStyle name="20% - Accent1 4 4 6 8 3" xfId="42407" xr:uid="{33A0DBD6-84C4-473F-8F92-E957C96BAA91}"/>
    <cellStyle name="20% - Accent1 4 4 6 9" xfId="42408" xr:uid="{2E53578D-0CE7-449F-B638-44C362E75C47}"/>
    <cellStyle name="20% - Accent1 4 4 6 9 2" xfId="42409" xr:uid="{56866EFD-D6B5-45FA-9DD3-E92B7354CBCD}"/>
    <cellStyle name="20% - Accent1 4 4 7" xfId="42410" xr:uid="{63BA0560-AE80-4C2D-BD77-815A80C0B5FB}"/>
    <cellStyle name="20% - Accent1 4 4 7 2" xfId="42411" xr:uid="{C3420B88-B60D-4A3E-B62E-E26A6CA0DC50}"/>
    <cellStyle name="20% - Accent1 4 4 7 2 2" xfId="42412" xr:uid="{7CE887F0-C0C0-4CB3-84C4-26EB6D4D35DB}"/>
    <cellStyle name="20% - Accent1 4 4 7 2 2 2" xfId="42413" xr:uid="{C9555D29-38F9-43BA-AF2E-656DCAD8D02C}"/>
    <cellStyle name="20% - Accent1 4 4 7 2 2 2 2" xfId="42414" xr:uid="{926852D2-65B1-4981-BBD8-98BF93B336AF}"/>
    <cellStyle name="20% - Accent1 4 4 7 2 2 3" xfId="42415" xr:uid="{4FEAD259-75A6-44AA-946C-6D29C6B2CB02}"/>
    <cellStyle name="20% - Accent1 4 4 7 2 3" xfId="42416" xr:uid="{C050A64C-DD81-4C0F-893A-A9C8E62808B3}"/>
    <cellStyle name="20% - Accent1 4 4 7 2 3 2" xfId="42417" xr:uid="{4837185C-7120-43F1-863C-3AE0B628131D}"/>
    <cellStyle name="20% - Accent1 4 4 7 2 4" xfId="42418" xr:uid="{F8B4B21E-814B-43A7-AAD2-06E7D7AFB84A}"/>
    <cellStyle name="20% - Accent1 4 4 7 3" xfId="42419" xr:uid="{F9F7D05D-C85B-48A2-8BDC-33BB02C8E0F6}"/>
    <cellStyle name="20% - Accent1 4 4 7 3 2" xfId="42420" xr:uid="{DD31D912-9FF2-4EFB-BABE-3C8CF2E175CD}"/>
    <cellStyle name="20% - Accent1 4 4 7 3 2 2" xfId="42421" xr:uid="{BEF1410A-C9E8-41BF-8AC6-21EDCF2E33AF}"/>
    <cellStyle name="20% - Accent1 4 4 7 3 2 2 2" xfId="42422" xr:uid="{429EF728-71DE-40F1-B182-00242181172D}"/>
    <cellStyle name="20% - Accent1 4 4 7 3 2 3" xfId="42423" xr:uid="{AD696FCD-B245-416D-8A2A-59546A0949A7}"/>
    <cellStyle name="20% - Accent1 4 4 7 3 3" xfId="42424" xr:uid="{3D4ADBFF-729E-4175-A533-083805F2B3AA}"/>
    <cellStyle name="20% - Accent1 4 4 7 3 3 2" xfId="42425" xr:uid="{326155B5-8A35-436A-9B51-2B79CBEF916B}"/>
    <cellStyle name="20% - Accent1 4 4 7 3 4" xfId="42426" xr:uid="{A9463386-FBDA-43B4-8A5E-46F67B08B144}"/>
    <cellStyle name="20% - Accent1 4 4 7 4" xfId="42427" xr:uid="{3FD5973D-0ACB-4BAD-ABBE-51653ADC2F50}"/>
    <cellStyle name="20% - Accent1 4 4 7 4 2" xfId="42428" xr:uid="{66CB293B-B059-42C3-96B1-4285F11A6A7D}"/>
    <cellStyle name="20% - Accent1 4 4 7 4 2 2" xfId="42429" xr:uid="{0212B592-96F3-4821-9C41-733A9A1C203A}"/>
    <cellStyle name="20% - Accent1 4 4 7 4 2 2 2" xfId="42430" xr:uid="{75437406-D869-4392-B568-E8F37372D766}"/>
    <cellStyle name="20% - Accent1 4 4 7 4 2 3" xfId="42431" xr:uid="{BFD58773-89B9-4F6F-A27F-CEF4148BAD0A}"/>
    <cellStyle name="20% - Accent1 4 4 7 4 3" xfId="42432" xr:uid="{43D369DE-4BDD-4E79-8DF2-CF9C015392B8}"/>
    <cellStyle name="20% - Accent1 4 4 7 4 3 2" xfId="42433" xr:uid="{3D5C3F34-CCB2-4A5F-B957-7A47A2BEBF66}"/>
    <cellStyle name="20% - Accent1 4 4 7 4 4" xfId="42434" xr:uid="{0A2280F3-B120-4EF4-9BFA-B85CC4835B0E}"/>
    <cellStyle name="20% - Accent1 4 4 7 5" xfId="42435" xr:uid="{187FE608-2BFA-48CA-9504-4FD96AA2F995}"/>
    <cellStyle name="20% - Accent1 4 4 7 5 2" xfId="42436" xr:uid="{2055AAA4-7137-4953-90A2-FC510645FFF7}"/>
    <cellStyle name="20% - Accent1 4 4 7 5 2 2" xfId="42437" xr:uid="{23DDB05F-77FB-4ABC-875C-8CEB0D8EA9DA}"/>
    <cellStyle name="20% - Accent1 4 4 7 5 3" xfId="42438" xr:uid="{E9391C3A-C74C-4EE4-A95B-DD6D3672A247}"/>
    <cellStyle name="20% - Accent1 4 4 7 6" xfId="42439" xr:uid="{16C7A004-07D7-410D-A596-A107CFC2C3C1}"/>
    <cellStyle name="20% - Accent1 4 4 7 6 2" xfId="42440" xr:uid="{1DB8100E-8844-4362-97E4-982C4D6644F7}"/>
    <cellStyle name="20% - Accent1 4 4 7 6 2 2" xfId="42441" xr:uid="{43D8AEC6-C76B-41EF-BB4B-EF5D0F66EEAB}"/>
    <cellStyle name="20% - Accent1 4 4 7 6 3" xfId="42442" xr:uid="{D139DE2B-0FF6-4B5D-95AF-00712A8158AD}"/>
    <cellStyle name="20% - Accent1 4 4 7 7" xfId="42443" xr:uid="{494B3539-05DF-4F31-880F-6F28DA019C48}"/>
    <cellStyle name="20% - Accent1 4 4 7 7 2" xfId="42444" xr:uid="{018E0BB4-727B-41B9-9B4E-3A4DD68B028B}"/>
    <cellStyle name="20% - Accent1 4 4 7 8" xfId="42445" xr:uid="{46365842-A55E-481C-A09F-0E9C448310DA}"/>
    <cellStyle name="20% - Accent1 4 4 7 8 2" xfId="42446" xr:uid="{A6FDBE1B-DC8D-4E56-9707-FC838084B83F}"/>
    <cellStyle name="20% - Accent1 4 4 7 9" xfId="42447" xr:uid="{B79B41A3-81EA-4E77-B97F-A2B8A48133F6}"/>
    <cellStyle name="20% - Accent1 4 4 8" xfId="42448" xr:uid="{2A11D80B-274F-4FBA-A2E1-A7B5DD8ADDFD}"/>
    <cellStyle name="20% - Accent1 4 4 8 2" xfId="42449" xr:uid="{E13CFCC4-25CA-434B-87B0-7ED4549CD80B}"/>
    <cellStyle name="20% - Accent1 4 4 8 2 2" xfId="42450" xr:uid="{83ABAF9B-021D-4046-86CA-3785CC1B01CA}"/>
    <cellStyle name="20% - Accent1 4 4 8 2 2 2" xfId="42451" xr:uid="{307DA45B-27A8-4FDC-B2F8-41D5B183ADD7}"/>
    <cellStyle name="20% - Accent1 4 4 8 2 2 2 2" xfId="42452" xr:uid="{026658A2-C04E-4C60-BD95-CD01F3091FCB}"/>
    <cellStyle name="20% - Accent1 4 4 8 2 2 3" xfId="42453" xr:uid="{1DDC42B2-67C4-424B-BC20-80A81BBAE966}"/>
    <cellStyle name="20% - Accent1 4 4 8 2 3" xfId="42454" xr:uid="{936D7E8B-0764-4943-B5B0-C0F1D813212D}"/>
    <cellStyle name="20% - Accent1 4 4 8 2 3 2" xfId="42455" xr:uid="{8EB8F7C7-6EC2-4D5F-91C8-D2DD661D42A6}"/>
    <cellStyle name="20% - Accent1 4 4 8 2 4" xfId="42456" xr:uid="{E21A275C-3EAE-4725-9ADA-5C3A30195AE0}"/>
    <cellStyle name="20% - Accent1 4 4 8 3" xfId="42457" xr:uid="{4CEA3B07-3825-43E1-AFAA-943B76C15AA8}"/>
    <cellStyle name="20% - Accent1 4 4 8 3 2" xfId="42458" xr:uid="{E86D5430-767A-40A6-9709-5D5505126244}"/>
    <cellStyle name="20% - Accent1 4 4 8 3 2 2" xfId="42459" xr:uid="{364A9C69-AD48-44E1-B942-E7BF48EF8F4F}"/>
    <cellStyle name="20% - Accent1 4 4 8 3 2 2 2" xfId="42460" xr:uid="{49C51397-A9F7-430D-A65A-26A79EDF032E}"/>
    <cellStyle name="20% - Accent1 4 4 8 3 2 3" xfId="42461" xr:uid="{7A8BE46A-9692-4972-B82D-2748C4F9AEA6}"/>
    <cellStyle name="20% - Accent1 4 4 8 3 3" xfId="42462" xr:uid="{36FC59D4-67A2-4820-96CB-7D9DF01E59C7}"/>
    <cellStyle name="20% - Accent1 4 4 8 3 3 2" xfId="42463" xr:uid="{B3630377-BD0C-46DA-87FF-79107A1EAE9E}"/>
    <cellStyle name="20% - Accent1 4 4 8 3 4" xfId="42464" xr:uid="{E044B538-4180-4F80-AF65-9CCCA34BFE27}"/>
    <cellStyle name="20% - Accent1 4 4 8 4" xfId="42465" xr:uid="{B7E81733-FCBE-4009-AF86-94712CA3A27D}"/>
    <cellStyle name="20% - Accent1 4 4 8 4 2" xfId="42466" xr:uid="{9C6723A4-541F-4A2F-BAB5-78B8620D58A3}"/>
    <cellStyle name="20% - Accent1 4 4 8 4 2 2" xfId="42467" xr:uid="{67BBE069-F2E2-482B-BA06-B5D19FC7AFCA}"/>
    <cellStyle name="20% - Accent1 4 4 8 4 2 2 2" xfId="42468" xr:uid="{37F01374-FF24-4CEC-8FAE-608B72C061E0}"/>
    <cellStyle name="20% - Accent1 4 4 8 4 2 3" xfId="42469" xr:uid="{C16B352B-3D37-4C76-8571-E5E6287A979C}"/>
    <cellStyle name="20% - Accent1 4 4 8 4 3" xfId="42470" xr:uid="{23B158BE-E6EE-45C3-BD7D-C2904121D3E9}"/>
    <cellStyle name="20% - Accent1 4 4 8 4 3 2" xfId="42471" xr:uid="{C89001D3-B099-4E5A-AC36-81980DD94F73}"/>
    <cellStyle name="20% - Accent1 4 4 8 4 4" xfId="42472" xr:uid="{99F1BE3C-049D-46C2-8EDA-071678685EC7}"/>
    <cellStyle name="20% - Accent1 4 4 8 5" xfId="42473" xr:uid="{5227D8F9-17EE-40D3-B6FE-F575C4823290}"/>
    <cellStyle name="20% - Accent1 4 4 8 5 2" xfId="42474" xr:uid="{321118A9-61DC-48D9-B084-D1D421B6D706}"/>
    <cellStyle name="20% - Accent1 4 4 8 5 2 2" xfId="42475" xr:uid="{6DCFDACF-1C08-4756-B54C-4B6E8422EA76}"/>
    <cellStyle name="20% - Accent1 4 4 8 5 3" xfId="42476" xr:uid="{68F91C61-3532-43D4-B4AF-56C4239AC33B}"/>
    <cellStyle name="20% - Accent1 4 4 8 6" xfId="42477" xr:uid="{329A6DE5-D1C2-4C7B-84D7-E1461F99847A}"/>
    <cellStyle name="20% - Accent1 4 4 8 6 2" xfId="42478" xr:uid="{8F23DD8F-AF29-4D8C-B81F-8FF2009D8A84}"/>
    <cellStyle name="20% - Accent1 4 4 8 6 2 2" xfId="42479" xr:uid="{54E734A8-C594-4FCE-93CF-1290E0239C2A}"/>
    <cellStyle name="20% - Accent1 4 4 8 6 3" xfId="42480" xr:uid="{EBA84DA5-765C-4E5B-A1E2-C53C80C74CA8}"/>
    <cellStyle name="20% - Accent1 4 4 8 7" xfId="42481" xr:uid="{671742D8-FD51-429D-A4AB-B93353E21EB2}"/>
    <cellStyle name="20% - Accent1 4 4 8 7 2" xfId="42482" xr:uid="{D386CE78-0A19-4253-9383-B63F1CC14131}"/>
    <cellStyle name="20% - Accent1 4 4 8 8" xfId="42483" xr:uid="{12F521C0-DC78-44DD-9458-633148FDBA0E}"/>
    <cellStyle name="20% - Accent1 4 4 8 8 2" xfId="42484" xr:uid="{D0D71A28-6631-4AC2-81D3-DF76F75A2BBE}"/>
    <cellStyle name="20% - Accent1 4 4 8 9" xfId="42485" xr:uid="{1BFB2CA3-9BF8-4F00-BEEF-49E7AEB4ED62}"/>
    <cellStyle name="20% - Accent1 4 4 9" xfId="42486" xr:uid="{BF695FA2-1BBC-4F40-8256-BB32814A6674}"/>
    <cellStyle name="20% - Accent1 4 4 9 2" xfId="42487" xr:uid="{83BA028F-7734-4D96-99CF-2EA8E28DBB12}"/>
    <cellStyle name="20% - Accent1 4 4 9 2 2" xfId="42488" xr:uid="{12A9E4B7-30A3-489C-B89E-F230AA7D0B70}"/>
    <cellStyle name="20% - Accent1 4 4 9 2 2 2" xfId="42489" xr:uid="{F9D7CC30-CD93-4FDA-A566-C78F25D12B4A}"/>
    <cellStyle name="20% - Accent1 4 4 9 2 3" xfId="42490" xr:uid="{BEF5DB1F-3BDA-42FB-BE93-7C4739BEA5B2}"/>
    <cellStyle name="20% - Accent1 4 4 9 3" xfId="42491" xr:uid="{95772C8C-FB76-4FEB-8DA6-68B79AAA0DFF}"/>
    <cellStyle name="20% - Accent1 4 4 9 3 2" xfId="42492" xr:uid="{FF5C036C-965B-487B-B42E-9FE700F0B9E7}"/>
    <cellStyle name="20% - Accent1 4 4 9 4" xfId="42493" xr:uid="{BA12F912-1D5C-4DAA-A0FE-273BE1D38102}"/>
    <cellStyle name="20% - Accent1 4 5" xfId="42494" xr:uid="{FC8115FE-8B6D-47EA-9B17-FCCD8C179A1A}"/>
    <cellStyle name="20% - Accent1 4 5 10" xfId="42495" xr:uid="{293A4917-84CA-4702-83C6-DBD0BB71B67A}"/>
    <cellStyle name="20% - Accent1 4 5 10 2" xfId="42496" xr:uid="{0239AC0B-21AC-44FA-B71E-431533D3F7F6}"/>
    <cellStyle name="20% - Accent1 4 5 10 2 2" xfId="42497" xr:uid="{70E6605B-CEE8-404A-BABF-0476B6AC332D}"/>
    <cellStyle name="20% - Accent1 4 5 10 2 2 2" xfId="42498" xr:uid="{A902D530-7D45-4623-8942-F27070D61192}"/>
    <cellStyle name="20% - Accent1 4 5 10 2 3" xfId="42499" xr:uid="{40A02D1B-2059-4708-B5BB-03B39EB66A4C}"/>
    <cellStyle name="20% - Accent1 4 5 10 3" xfId="42500" xr:uid="{E2E5F318-EDBF-4102-BDE3-776F833252C0}"/>
    <cellStyle name="20% - Accent1 4 5 10 3 2" xfId="42501" xr:uid="{740AC6F6-3888-4184-BC8F-B6481A9638ED}"/>
    <cellStyle name="20% - Accent1 4 5 10 4" xfId="42502" xr:uid="{17D12772-A037-4EAB-99EF-BED658FE5323}"/>
    <cellStyle name="20% - Accent1 4 5 11" xfId="42503" xr:uid="{0C6D6A7B-E45B-47CB-93C2-A38F525B1073}"/>
    <cellStyle name="20% - Accent1 4 5 11 2" xfId="42504" xr:uid="{F0CCD56E-EE17-4576-ABC2-240FE369D0C7}"/>
    <cellStyle name="20% - Accent1 4 5 11 2 2" xfId="42505" xr:uid="{2B26252F-FF8A-4A7A-A87D-FB8DD145112B}"/>
    <cellStyle name="20% - Accent1 4 5 11 2 2 2" xfId="42506" xr:uid="{1E6A0FE9-EBAD-4204-A14A-61D267D820EF}"/>
    <cellStyle name="20% - Accent1 4 5 11 2 3" xfId="42507" xr:uid="{F414B15A-3885-473E-BF88-D8FB8390EDEC}"/>
    <cellStyle name="20% - Accent1 4 5 11 3" xfId="42508" xr:uid="{53EA2B41-9F62-4F7B-B5D4-59EF16E5732B}"/>
    <cellStyle name="20% - Accent1 4 5 11 3 2" xfId="42509" xr:uid="{869FF198-9DD4-4B8D-B814-94BE29C82137}"/>
    <cellStyle name="20% - Accent1 4 5 11 4" xfId="42510" xr:uid="{6FA0F4CD-8238-4BF1-B861-A83437B0E6F5}"/>
    <cellStyle name="20% - Accent1 4 5 12" xfId="42511" xr:uid="{1E8877C6-1151-462B-B605-3E1786D02481}"/>
    <cellStyle name="20% - Accent1 4 5 12 2" xfId="42512" xr:uid="{0DE83869-0E27-4B0E-B5E0-AE09CB8E6898}"/>
    <cellStyle name="20% - Accent1 4 5 12 2 2" xfId="42513" xr:uid="{E295D2ED-2839-4504-BC7A-3BDD795D196D}"/>
    <cellStyle name="20% - Accent1 4 5 12 3" xfId="42514" xr:uid="{228CC78D-3E9C-43B7-BB32-D8E76DEF1CF8}"/>
    <cellStyle name="20% - Accent1 4 5 13" xfId="42515" xr:uid="{E4EBEBE0-87B3-47A7-A7C8-00FA8DFC47C0}"/>
    <cellStyle name="20% - Accent1 4 5 13 2" xfId="42516" xr:uid="{4953651F-E0FF-4360-9E34-33CA38CA86C6}"/>
    <cellStyle name="20% - Accent1 4 5 13 2 2" xfId="42517" xr:uid="{7AE9858B-D1E0-4B7C-82D4-DDB1C2A5C5DF}"/>
    <cellStyle name="20% - Accent1 4 5 13 3" xfId="42518" xr:uid="{2D407332-5942-4B3C-8AA4-F88A2B1D5DE4}"/>
    <cellStyle name="20% - Accent1 4 5 14" xfId="42519" xr:uid="{68A54DF2-0E1F-48D3-8465-930B96CD8433}"/>
    <cellStyle name="20% - Accent1 4 5 14 2" xfId="42520" xr:uid="{7F79BC25-45BD-4620-85A8-58BDDF5B3DA1}"/>
    <cellStyle name="20% - Accent1 4 5 15" xfId="42521" xr:uid="{BF6EA445-1C14-4D32-9E15-98A31A517E94}"/>
    <cellStyle name="20% - Accent1 4 5 15 2" xfId="42522" xr:uid="{9DD69DB4-D73C-4D23-B779-85CA61A1F5D3}"/>
    <cellStyle name="20% - Accent1 4 5 16" xfId="42523" xr:uid="{77C13656-3F70-44D8-AD1C-6F68AD88C735}"/>
    <cellStyle name="20% - Accent1 4 5 2" xfId="42524" xr:uid="{27D15824-807D-491C-B718-FB6063235D5F}"/>
    <cellStyle name="20% - Accent1 4 5 2 10" xfId="42525" xr:uid="{A3C69F8C-D0E5-4F59-BB20-C8CD981C1589}"/>
    <cellStyle name="20% - Accent1 4 5 2 10 2" xfId="42526" xr:uid="{0F07D8D2-B871-41C3-8A53-2CA2C6CEAC1E}"/>
    <cellStyle name="20% - Accent1 4 5 2 10 2 2" xfId="42527" xr:uid="{63631168-011A-4A1A-9851-9DA6A74DA9D4}"/>
    <cellStyle name="20% - Accent1 4 5 2 10 2 2 2" xfId="42528" xr:uid="{65BBBF67-837D-46AE-9AAB-B42B698D3F96}"/>
    <cellStyle name="20% - Accent1 4 5 2 10 2 3" xfId="42529" xr:uid="{C5B39FE4-4A8C-4D26-AC96-2E63E8A78029}"/>
    <cellStyle name="20% - Accent1 4 5 2 10 3" xfId="42530" xr:uid="{EF5A6DF9-B884-49C9-AC69-5E809132261F}"/>
    <cellStyle name="20% - Accent1 4 5 2 10 3 2" xfId="42531" xr:uid="{7E49EE7F-70A2-4D7B-96BA-AF6E121788DB}"/>
    <cellStyle name="20% - Accent1 4 5 2 10 4" xfId="42532" xr:uid="{8F3BA318-C72D-47D0-8AD3-0055A8097103}"/>
    <cellStyle name="20% - Accent1 4 5 2 11" xfId="42533" xr:uid="{EDE70E56-D13A-4535-BB01-85D53B7CBEF0}"/>
    <cellStyle name="20% - Accent1 4 5 2 11 2" xfId="42534" xr:uid="{64EFF45A-0698-4624-93BF-B4CCD6C79FF9}"/>
    <cellStyle name="20% - Accent1 4 5 2 11 2 2" xfId="42535" xr:uid="{78E7BF4C-DC4C-47EF-81C5-64CB72B8AD0F}"/>
    <cellStyle name="20% - Accent1 4 5 2 11 3" xfId="42536" xr:uid="{89B073C8-2BC3-43E4-83DE-DAB94E665360}"/>
    <cellStyle name="20% - Accent1 4 5 2 12" xfId="42537" xr:uid="{DDA46C35-0A0E-4874-AB2F-4B90B8D6EFD1}"/>
    <cellStyle name="20% - Accent1 4 5 2 12 2" xfId="42538" xr:uid="{00ED3B72-530B-474C-8C4E-862A2A8EBE2B}"/>
    <cellStyle name="20% - Accent1 4 5 2 12 2 2" xfId="42539" xr:uid="{F232E5C2-5006-417B-BB44-9D17322983A6}"/>
    <cellStyle name="20% - Accent1 4 5 2 12 3" xfId="42540" xr:uid="{5DC79D23-0752-49F4-9B34-66BC267E30EF}"/>
    <cellStyle name="20% - Accent1 4 5 2 13" xfId="42541" xr:uid="{FF0C5CFD-A3EE-41EE-9516-8B1AC38EFA10}"/>
    <cellStyle name="20% - Accent1 4 5 2 13 2" xfId="42542" xr:uid="{D569DB75-D9A2-49F6-AA6C-2772CED4161C}"/>
    <cellStyle name="20% - Accent1 4 5 2 14" xfId="42543" xr:uid="{2986E177-388C-4F73-A52C-9B11018B8F33}"/>
    <cellStyle name="20% - Accent1 4 5 2 14 2" xfId="42544" xr:uid="{3B76EBBE-5220-4526-BC63-FC9979ED66EE}"/>
    <cellStyle name="20% - Accent1 4 5 2 15" xfId="42545" xr:uid="{07C7E222-10B7-44EB-8332-D818C8B45612}"/>
    <cellStyle name="20% - Accent1 4 5 2 2" xfId="42546" xr:uid="{35DAA09C-615E-41DB-A705-423674888B55}"/>
    <cellStyle name="20% - Accent1 4 5 2 2 10" xfId="42547" xr:uid="{61B26BEE-B1A2-449F-A54F-81DCAA14BFC7}"/>
    <cellStyle name="20% - Accent1 4 5 2 2 10 2" xfId="42548" xr:uid="{81A32504-F9A6-435F-8E5A-B9755994D2D5}"/>
    <cellStyle name="20% - Accent1 4 5 2 2 10 2 2" xfId="42549" xr:uid="{8AF91F89-3C10-4379-B539-69F6FEEC9562}"/>
    <cellStyle name="20% - Accent1 4 5 2 2 10 3" xfId="42550" xr:uid="{EC8D225A-612A-4A75-8A01-BC71EDEA9546}"/>
    <cellStyle name="20% - Accent1 4 5 2 2 11" xfId="42551" xr:uid="{4AF4AE8C-59E9-4A1F-B621-367C24C866B1}"/>
    <cellStyle name="20% - Accent1 4 5 2 2 11 2" xfId="42552" xr:uid="{58AA4BCD-20F9-4B6F-80EB-259324F21254}"/>
    <cellStyle name="20% - Accent1 4 5 2 2 11 2 2" xfId="42553" xr:uid="{5667C16E-EBCA-4998-B53F-F04D09E9EC0D}"/>
    <cellStyle name="20% - Accent1 4 5 2 2 11 3" xfId="42554" xr:uid="{F7B44B23-300F-43DD-9966-FBE0701A2031}"/>
    <cellStyle name="20% - Accent1 4 5 2 2 12" xfId="42555" xr:uid="{0D3335A1-3493-46C6-8DEA-019C981EEBAB}"/>
    <cellStyle name="20% - Accent1 4 5 2 2 12 2" xfId="42556" xr:uid="{56B4B0DD-6DD5-4E73-80E7-5A286796446B}"/>
    <cellStyle name="20% - Accent1 4 5 2 2 13" xfId="42557" xr:uid="{10F99270-6E94-4209-AB17-560A470B91A7}"/>
    <cellStyle name="20% - Accent1 4 5 2 2 13 2" xfId="42558" xr:uid="{87AE70E2-E20D-41B6-85C5-DA37BFDB0E35}"/>
    <cellStyle name="20% - Accent1 4 5 2 2 14" xfId="42559" xr:uid="{A31C18F1-3B51-4A1B-883A-9C4A86A93FA1}"/>
    <cellStyle name="20% - Accent1 4 5 2 2 2" xfId="42560" xr:uid="{9E513AD8-B47F-4BE4-A572-E1319C50F50F}"/>
    <cellStyle name="20% - Accent1 4 5 2 2 2 10" xfId="42561" xr:uid="{D6CD380A-7F7F-482C-A420-C7CC68DA6A97}"/>
    <cellStyle name="20% - Accent1 4 5 2 2 2 10 2" xfId="42562" xr:uid="{2ED27CCC-C940-4E39-A3F6-78A59D8BCCED}"/>
    <cellStyle name="20% - Accent1 4 5 2 2 2 11" xfId="42563" xr:uid="{D8A99C1D-9DEF-4057-8D32-78CBB0BEF364}"/>
    <cellStyle name="20% - Accent1 4 5 2 2 2 2" xfId="42564" xr:uid="{DF89CC79-66D2-4E37-B820-8EF0CE3C7D06}"/>
    <cellStyle name="20% - Accent1 4 5 2 2 2 2 2" xfId="42565" xr:uid="{9C6B837C-B5CE-4F3A-A66C-601C00563F2E}"/>
    <cellStyle name="20% - Accent1 4 5 2 2 2 2 2 2" xfId="42566" xr:uid="{6E7861D0-DEC1-4775-B5C9-C595EC9D635E}"/>
    <cellStyle name="20% - Accent1 4 5 2 2 2 2 2 2 2" xfId="42567" xr:uid="{388C45C4-5210-429D-876E-5713E7FEE0E8}"/>
    <cellStyle name="20% - Accent1 4 5 2 2 2 2 2 2 2 2" xfId="42568" xr:uid="{37B03102-FEF3-40D2-816E-B7DD5A79203E}"/>
    <cellStyle name="20% - Accent1 4 5 2 2 2 2 2 2 3" xfId="42569" xr:uid="{291CBAC9-7EA2-4383-B223-D1BBFA9DC768}"/>
    <cellStyle name="20% - Accent1 4 5 2 2 2 2 2 3" xfId="42570" xr:uid="{F05A9E57-92C5-4620-8D13-DA8CC52014B2}"/>
    <cellStyle name="20% - Accent1 4 5 2 2 2 2 2 3 2" xfId="42571" xr:uid="{28B2A239-4A21-4A96-8547-8C0E00B133D6}"/>
    <cellStyle name="20% - Accent1 4 5 2 2 2 2 2 4" xfId="42572" xr:uid="{5D045D17-4432-4FA5-A97D-4BF58F76050D}"/>
    <cellStyle name="20% - Accent1 4 5 2 2 2 2 3" xfId="42573" xr:uid="{13F3A3B2-A8DA-4098-9DCB-EDA1975BCD05}"/>
    <cellStyle name="20% - Accent1 4 5 2 2 2 2 3 2" xfId="42574" xr:uid="{0B77848A-B230-43FA-9AE4-D80135F293CC}"/>
    <cellStyle name="20% - Accent1 4 5 2 2 2 2 3 2 2" xfId="42575" xr:uid="{2B988F51-FBE1-4E39-BA00-AF56C2170C8B}"/>
    <cellStyle name="20% - Accent1 4 5 2 2 2 2 3 2 2 2" xfId="42576" xr:uid="{DD52994B-6B23-4572-B3C6-7BF0A1EC0A47}"/>
    <cellStyle name="20% - Accent1 4 5 2 2 2 2 3 2 3" xfId="42577" xr:uid="{3B1BDA97-F741-4E5E-9CC8-A409ED87221D}"/>
    <cellStyle name="20% - Accent1 4 5 2 2 2 2 3 3" xfId="42578" xr:uid="{2A5B4849-A6F1-4028-98A6-D180F95D6CAA}"/>
    <cellStyle name="20% - Accent1 4 5 2 2 2 2 3 3 2" xfId="42579" xr:uid="{B62B646C-96E4-4808-B275-143B01327DDA}"/>
    <cellStyle name="20% - Accent1 4 5 2 2 2 2 3 4" xfId="42580" xr:uid="{62CEDA24-1D2F-4A08-946C-EF606602B321}"/>
    <cellStyle name="20% - Accent1 4 5 2 2 2 2 4" xfId="42581" xr:uid="{B8BF9E20-12EF-4CBA-9B37-46980BAB30DC}"/>
    <cellStyle name="20% - Accent1 4 5 2 2 2 2 4 2" xfId="42582" xr:uid="{D61B844C-05A1-49AD-B435-9C3482347A3F}"/>
    <cellStyle name="20% - Accent1 4 5 2 2 2 2 4 2 2" xfId="42583" xr:uid="{B7287D20-5DF2-4E2B-BA87-D2D6CFDF8831}"/>
    <cellStyle name="20% - Accent1 4 5 2 2 2 2 4 2 2 2" xfId="42584" xr:uid="{148ED708-75A1-4D0C-860E-7F64E1D932E3}"/>
    <cellStyle name="20% - Accent1 4 5 2 2 2 2 4 2 3" xfId="42585" xr:uid="{3B6E94D0-213B-474E-9631-C36D0A9EC258}"/>
    <cellStyle name="20% - Accent1 4 5 2 2 2 2 4 3" xfId="42586" xr:uid="{7919FFC0-EF0E-413B-BBE6-E4C83D675B69}"/>
    <cellStyle name="20% - Accent1 4 5 2 2 2 2 4 3 2" xfId="42587" xr:uid="{51CF1919-86A7-4BC9-A61A-F9BD9F3E2B25}"/>
    <cellStyle name="20% - Accent1 4 5 2 2 2 2 4 4" xfId="42588" xr:uid="{9DE8E129-E891-452C-A603-CEDE4185A9B3}"/>
    <cellStyle name="20% - Accent1 4 5 2 2 2 2 5" xfId="42589" xr:uid="{5F828E3E-3683-42AA-ADC0-EDC552B2F831}"/>
    <cellStyle name="20% - Accent1 4 5 2 2 2 2 5 2" xfId="42590" xr:uid="{AFFD6CF4-506E-448B-A0A9-CE1E8E7CB2F5}"/>
    <cellStyle name="20% - Accent1 4 5 2 2 2 2 5 2 2" xfId="42591" xr:uid="{47CD1097-7914-4DD5-B34E-6B780466CA2F}"/>
    <cellStyle name="20% - Accent1 4 5 2 2 2 2 5 3" xfId="42592" xr:uid="{117C09C8-61C3-4DFF-9525-B96BCDE5E844}"/>
    <cellStyle name="20% - Accent1 4 5 2 2 2 2 6" xfId="42593" xr:uid="{64519E4D-1645-40C6-B7FF-24714B4D08F4}"/>
    <cellStyle name="20% - Accent1 4 5 2 2 2 2 6 2" xfId="42594" xr:uid="{7836A646-F563-401D-AF4C-AA4724A31665}"/>
    <cellStyle name="20% - Accent1 4 5 2 2 2 2 6 2 2" xfId="42595" xr:uid="{6671D0F3-BF03-481B-B369-AF32EE65DC56}"/>
    <cellStyle name="20% - Accent1 4 5 2 2 2 2 6 3" xfId="42596" xr:uid="{716A958E-38E5-40DF-AC2C-50C76EBB6244}"/>
    <cellStyle name="20% - Accent1 4 5 2 2 2 2 7" xfId="42597" xr:uid="{AD5EA678-DE05-46AD-AD5F-BCCAF17D678E}"/>
    <cellStyle name="20% - Accent1 4 5 2 2 2 2 7 2" xfId="42598" xr:uid="{F204E29D-058D-4653-9F24-62ECF2D7C5F3}"/>
    <cellStyle name="20% - Accent1 4 5 2 2 2 2 8" xfId="42599" xr:uid="{364B6723-E7CB-4B51-9674-2F68749D94F1}"/>
    <cellStyle name="20% - Accent1 4 5 2 2 2 2 8 2" xfId="42600" xr:uid="{84D6DE06-B0FA-485D-9D2A-86E64BA2046B}"/>
    <cellStyle name="20% - Accent1 4 5 2 2 2 2 9" xfId="42601" xr:uid="{760C9C25-1D63-4277-9205-351A495347FA}"/>
    <cellStyle name="20% - Accent1 4 5 2 2 2 3" xfId="42602" xr:uid="{0DB047D0-9F39-4BBA-8F29-0D57B5CF3A90}"/>
    <cellStyle name="20% - Accent1 4 5 2 2 2 3 2" xfId="42603" xr:uid="{0D9DAD95-DAF3-4832-9C7C-3F2AB450D92D}"/>
    <cellStyle name="20% - Accent1 4 5 2 2 2 3 2 2" xfId="42604" xr:uid="{838DBC3A-71A5-4281-9CD7-F1F7C41AF0DB}"/>
    <cellStyle name="20% - Accent1 4 5 2 2 2 3 2 2 2" xfId="42605" xr:uid="{7F29B2B4-EA0F-4EB8-A28E-59CDE98407E2}"/>
    <cellStyle name="20% - Accent1 4 5 2 2 2 3 2 2 2 2" xfId="42606" xr:uid="{797ECBA4-5AB7-4F86-A4D1-44C8BB6AE3F8}"/>
    <cellStyle name="20% - Accent1 4 5 2 2 2 3 2 2 3" xfId="42607" xr:uid="{0DC9826A-97B7-4945-9175-3D2E8F8257C7}"/>
    <cellStyle name="20% - Accent1 4 5 2 2 2 3 2 3" xfId="42608" xr:uid="{ACAFA546-1F84-4F6D-93EE-A30E4D6C4547}"/>
    <cellStyle name="20% - Accent1 4 5 2 2 2 3 2 3 2" xfId="42609" xr:uid="{63FACE57-9FEF-47F1-8C0D-ED3E6928B754}"/>
    <cellStyle name="20% - Accent1 4 5 2 2 2 3 2 4" xfId="42610" xr:uid="{1C16A2EF-5541-4EDE-B005-30E848F1BEAE}"/>
    <cellStyle name="20% - Accent1 4 5 2 2 2 3 3" xfId="42611" xr:uid="{BEC54383-143D-4A33-8742-0B22E8B30033}"/>
    <cellStyle name="20% - Accent1 4 5 2 2 2 3 3 2" xfId="42612" xr:uid="{31F45FE7-729B-45B6-8D9D-4776D1324652}"/>
    <cellStyle name="20% - Accent1 4 5 2 2 2 3 3 2 2" xfId="42613" xr:uid="{5191F021-239C-44D0-9D38-E48FA429D23F}"/>
    <cellStyle name="20% - Accent1 4 5 2 2 2 3 3 2 2 2" xfId="42614" xr:uid="{31E9A487-69CF-45CE-9967-037485759811}"/>
    <cellStyle name="20% - Accent1 4 5 2 2 2 3 3 2 3" xfId="42615" xr:uid="{EEA29A23-618B-4FDD-B237-D4769E9B4B0F}"/>
    <cellStyle name="20% - Accent1 4 5 2 2 2 3 3 3" xfId="42616" xr:uid="{1EE57668-D1BF-4E89-A4DC-2CA382DCA7FA}"/>
    <cellStyle name="20% - Accent1 4 5 2 2 2 3 3 3 2" xfId="42617" xr:uid="{30B41C77-8414-49E6-BBA0-5B9A015258B9}"/>
    <cellStyle name="20% - Accent1 4 5 2 2 2 3 3 4" xfId="42618" xr:uid="{EF8C6632-3E57-40D4-8671-03519B488160}"/>
    <cellStyle name="20% - Accent1 4 5 2 2 2 3 4" xfId="42619" xr:uid="{0420C4D4-9233-415E-8F62-8482ED78C17D}"/>
    <cellStyle name="20% - Accent1 4 5 2 2 2 3 4 2" xfId="42620" xr:uid="{7C67F4EF-71E4-4745-BE4B-0CE504042EC3}"/>
    <cellStyle name="20% - Accent1 4 5 2 2 2 3 4 2 2" xfId="42621" xr:uid="{37054CE4-EE8B-48E6-987A-BAFBB66C7745}"/>
    <cellStyle name="20% - Accent1 4 5 2 2 2 3 4 2 2 2" xfId="42622" xr:uid="{B5E9BAB2-FC77-4056-A51A-C4C7194EC9C8}"/>
    <cellStyle name="20% - Accent1 4 5 2 2 2 3 4 2 3" xfId="42623" xr:uid="{D870C92A-DD95-4051-A52A-82FEF431E536}"/>
    <cellStyle name="20% - Accent1 4 5 2 2 2 3 4 3" xfId="42624" xr:uid="{DA098AA3-D5BC-4C72-A868-178CABCCC9DB}"/>
    <cellStyle name="20% - Accent1 4 5 2 2 2 3 4 3 2" xfId="42625" xr:uid="{2FBF6319-8F22-43EC-96BB-08487F3FE6D0}"/>
    <cellStyle name="20% - Accent1 4 5 2 2 2 3 4 4" xfId="42626" xr:uid="{A04270D1-B236-4692-95CF-AB13120B882B}"/>
    <cellStyle name="20% - Accent1 4 5 2 2 2 3 5" xfId="42627" xr:uid="{3489A82E-11D0-4580-915D-B9478D0E435B}"/>
    <cellStyle name="20% - Accent1 4 5 2 2 2 3 5 2" xfId="42628" xr:uid="{A2ABFBDA-95C0-4323-BEC6-4FB13F6C220C}"/>
    <cellStyle name="20% - Accent1 4 5 2 2 2 3 5 2 2" xfId="42629" xr:uid="{42514ED0-5753-4989-82D0-EB5A271F9833}"/>
    <cellStyle name="20% - Accent1 4 5 2 2 2 3 5 3" xfId="42630" xr:uid="{36AB533E-52A0-4CA0-A6AF-1B46A8FE989A}"/>
    <cellStyle name="20% - Accent1 4 5 2 2 2 3 6" xfId="42631" xr:uid="{B6537BC0-B318-44E7-8E27-E1EE4938FDC5}"/>
    <cellStyle name="20% - Accent1 4 5 2 2 2 3 6 2" xfId="42632" xr:uid="{A800D3AC-F653-420F-A1CF-C22F909089D6}"/>
    <cellStyle name="20% - Accent1 4 5 2 2 2 3 6 2 2" xfId="42633" xr:uid="{146BF9F5-4F1F-4DC2-AD4D-67A0A6299DC5}"/>
    <cellStyle name="20% - Accent1 4 5 2 2 2 3 6 3" xfId="42634" xr:uid="{CC1E90E0-CCD3-453D-A33F-D7202640C280}"/>
    <cellStyle name="20% - Accent1 4 5 2 2 2 3 7" xfId="42635" xr:uid="{9434C9C5-65D9-43F5-A960-71083EC190A0}"/>
    <cellStyle name="20% - Accent1 4 5 2 2 2 3 7 2" xfId="42636" xr:uid="{88AFDA2F-12C0-4062-977F-A4FC50BB16E1}"/>
    <cellStyle name="20% - Accent1 4 5 2 2 2 3 8" xfId="42637" xr:uid="{119CDA19-417E-44A5-B591-8937AA7A03F8}"/>
    <cellStyle name="20% - Accent1 4 5 2 2 2 3 8 2" xfId="42638" xr:uid="{3765ED28-71C7-476F-B006-CA4632CE4047}"/>
    <cellStyle name="20% - Accent1 4 5 2 2 2 3 9" xfId="42639" xr:uid="{1DE2D655-916B-4E88-96AD-617BE45D1F17}"/>
    <cellStyle name="20% - Accent1 4 5 2 2 2 4" xfId="42640" xr:uid="{58A67B36-C08E-4EB1-953C-1AB4E3446A9F}"/>
    <cellStyle name="20% - Accent1 4 5 2 2 2 4 2" xfId="42641" xr:uid="{385173B0-C2F8-4974-8DD7-8F9EE855F841}"/>
    <cellStyle name="20% - Accent1 4 5 2 2 2 4 2 2" xfId="42642" xr:uid="{61356D53-58E2-40BD-8A0B-10705F91A065}"/>
    <cellStyle name="20% - Accent1 4 5 2 2 2 4 2 2 2" xfId="42643" xr:uid="{8B94455B-4E0F-4213-9729-F32A8216F932}"/>
    <cellStyle name="20% - Accent1 4 5 2 2 2 4 2 3" xfId="42644" xr:uid="{CF3C4BE6-EEE9-4C46-BA43-23AAE23CD8EE}"/>
    <cellStyle name="20% - Accent1 4 5 2 2 2 4 3" xfId="42645" xr:uid="{4B418055-5D32-4E22-980E-28AA42DDCDF1}"/>
    <cellStyle name="20% - Accent1 4 5 2 2 2 4 3 2" xfId="42646" xr:uid="{CC0AC6C5-19FB-4FDD-9BF8-DE03920B8D0E}"/>
    <cellStyle name="20% - Accent1 4 5 2 2 2 4 4" xfId="42647" xr:uid="{ED2D474D-28F4-4AFB-8B87-BB2A309EF51E}"/>
    <cellStyle name="20% - Accent1 4 5 2 2 2 5" xfId="42648" xr:uid="{7F5BD47C-123C-4AE0-ACD3-64252B3BFF6F}"/>
    <cellStyle name="20% - Accent1 4 5 2 2 2 5 2" xfId="42649" xr:uid="{EB5B95EC-BB11-4A5B-A9A8-5CA9D0E41C55}"/>
    <cellStyle name="20% - Accent1 4 5 2 2 2 5 2 2" xfId="42650" xr:uid="{CC8E82BC-CC14-4C74-B3DE-9530FB472115}"/>
    <cellStyle name="20% - Accent1 4 5 2 2 2 5 2 2 2" xfId="42651" xr:uid="{EB6BC6F0-9E60-4CEA-B5ED-636180D06632}"/>
    <cellStyle name="20% - Accent1 4 5 2 2 2 5 2 3" xfId="42652" xr:uid="{ACC405F6-49C9-4159-92A8-C09D49351481}"/>
    <cellStyle name="20% - Accent1 4 5 2 2 2 5 3" xfId="42653" xr:uid="{5AE8E7F1-7245-4BBA-85D0-185A2C576434}"/>
    <cellStyle name="20% - Accent1 4 5 2 2 2 5 3 2" xfId="42654" xr:uid="{E50CFD5B-FBA3-442D-A0B3-D944FBF66516}"/>
    <cellStyle name="20% - Accent1 4 5 2 2 2 5 4" xfId="42655" xr:uid="{9244BCCA-4885-4B66-A2B3-AC553D575F4A}"/>
    <cellStyle name="20% - Accent1 4 5 2 2 2 6" xfId="42656" xr:uid="{8ED6F26A-A7D5-4BAD-98A9-54AB478DF913}"/>
    <cellStyle name="20% - Accent1 4 5 2 2 2 6 2" xfId="42657" xr:uid="{17EDB6B8-2942-411E-83E7-81D3BA5AA7C9}"/>
    <cellStyle name="20% - Accent1 4 5 2 2 2 6 2 2" xfId="42658" xr:uid="{7F22E326-DD26-4043-82F6-33A952E3DAE9}"/>
    <cellStyle name="20% - Accent1 4 5 2 2 2 6 2 2 2" xfId="42659" xr:uid="{D4FB72DA-A6EF-4C13-B632-C19F7B271A4D}"/>
    <cellStyle name="20% - Accent1 4 5 2 2 2 6 2 3" xfId="42660" xr:uid="{DB5AD63A-AF57-4ACE-94FC-6FAE87486E02}"/>
    <cellStyle name="20% - Accent1 4 5 2 2 2 6 3" xfId="42661" xr:uid="{47C4782B-F0EB-4F41-898D-5FC0BCFA53EB}"/>
    <cellStyle name="20% - Accent1 4 5 2 2 2 6 3 2" xfId="42662" xr:uid="{14D9DFB2-F6CC-4957-B18B-C38C35A5FCBD}"/>
    <cellStyle name="20% - Accent1 4 5 2 2 2 6 4" xfId="42663" xr:uid="{7EB8E9B0-1C7E-4EDA-87B0-BEA4313F660B}"/>
    <cellStyle name="20% - Accent1 4 5 2 2 2 7" xfId="42664" xr:uid="{2775CFA4-76F0-4864-89BD-A618A2C2F8DA}"/>
    <cellStyle name="20% - Accent1 4 5 2 2 2 7 2" xfId="42665" xr:uid="{2D2B101D-7785-4CF5-AAA0-767C6999F38B}"/>
    <cellStyle name="20% - Accent1 4 5 2 2 2 7 2 2" xfId="42666" xr:uid="{0F6CF3D2-788E-4E49-B77C-E6367C1A1398}"/>
    <cellStyle name="20% - Accent1 4 5 2 2 2 7 3" xfId="42667" xr:uid="{B743249F-F713-4A10-A3EC-57316D1FF648}"/>
    <cellStyle name="20% - Accent1 4 5 2 2 2 8" xfId="42668" xr:uid="{371649DE-E6E0-4868-831E-1010CD18873B}"/>
    <cellStyle name="20% - Accent1 4 5 2 2 2 8 2" xfId="42669" xr:uid="{AFFEC7F9-54E2-4743-8FC1-C920CF5972B9}"/>
    <cellStyle name="20% - Accent1 4 5 2 2 2 8 2 2" xfId="42670" xr:uid="{7DA18ECD-1D28-4223-971F-16730D20E513}"/>
    <cellStyle name="20% - Accent1 4 5 2 2 2 8 3" xfId="42671" xr:uid="{42E40C66-16BA-4B89-BE7A-ECD0FC547F81}"/>
    <cellStyle name="20% - Accent1 4 5 2 2 2 9" xfId="42672" xr:uid="{D0744A83-8450-4172-933F-519CEF4DDAC9}"/>
    <cellStyle name="20% - Accent1 4 5 2 2 2 9 2" xfId="42673" xr:uid="{7685D638-7D83-48C0-8163-16B6B5DCE1D8}"/>
    <cellStyle name="20% - Accent1 4 5 2 2 3" xfId="42674" xr:uid="{A04B4EF8-86F0-4C91-B888-2C5548E16957}"/>
    <cellStyle name="20% - Accent1 4 5 2 2 3 10" xfId="42675" xr:uid="{9681CB9E-92D7-456F-BD8D-9EF7032A6E5F}"/>
    <cellStyle name="20% - Accent1 4 5 2 2 3 10 2" xfId="42676" xr:uid="{892457BF-6718-4E6F-A6A9-BE3A03BB4FEA}"/>
    <cellStyle name="20% - Accent1 4 5 2 2 3 11" xfId="42677" xr:uid="{B4458553-5169-4B29-8885-898FA711EF95}"/>
    <cellStyle name="20% - Accent1 4 5 2 2 3 2" xfId="42678" xr:uid="{27485CF8-65B2-48CA-8528-36766429F767}"/>
    <cellStyle name="20% - Accent1 4 5 2 2 3 2 2" xfId="42679" xr:uid="{A26BB998-7690-4CAA-8019-D12851457358}"/>
    <cellStyle name="20% - Accent1 4 5 2 2 3 2 2 2" xfId="42680" xr:uid="{8EB971B4-1B9D-4F68-A3B8-82605EAB8B05}"/>
    <cellStyle name="20% - Accent1 4 5 2 2 3 2 2 2 2" xfId="42681" xr:uid="{A0C6D5D7-2832-4E4E-9DB5-969E298A51ED}"/>
    <cellStyle name="20% - Accent1 4 5 2 2 3 2 2 2 2 2" xfId="42682" xr:uid="{3191DFF0-058A-4DD6-A2F2-D5A4B853BD4D}"/>
    <cellStyle name="20% - Accent1 4 5 2 2 3 2 2 2 3" xfId="42683" xr:uid="{F821ADBF-C379-4DBD-8EB8-C161AD8FB706}"/>
    <cellStyle name="20% - Accent1 4 5 2 2 3 2 2 3" xfId="42684" xr:uid="{A049E163-D776-4A1D-84DE-CFA8824152C6}"/>
    <cellStyle name="20% - Accent1 4 5 2 2 3 2 2 3 2" xfId="42685" xr:uid="{BDD5D5E4-F217-4119-8C18-D1EB36033DBA}"/>
    <cellStyle name="20% - Accent1 4 5 2 2 3 2 2 4" xfId="42686" xr:uid="{FED64A06-FFFA-4EE5-A73D-0AB918BEA85A}"/>
    <cellStyle name="20% - Accent1 4 5 2 2 3 2 3" xfId="42687" xr:uid="{C7AC2179-0469-41AE-A400-C98C991DF7EB}"/>
    <cellStyle name="20% - Accent1 4 5 2 2 3 2 3 2" xfId="42688" xr:uid="{1B9C33E9-1518-4333-9A8C-B1E9DA56943F}"/>
    <cellStyle name="20% - Accent1 4 5 2 2 3 2 3 2 2" xfId="42689" xr:uid="{CE8FF60F-C967-4644-AFA6-8C143CA637F1}"/>
    <cellStyle name="20% - Accent1 4 5 2 2 3 2 3 2 2 2" xfId="42690" xr:uid="{F22866DA-27E1-4FE7-AA69-0A2B324335B1}"/>
    <cellStyle name="20% - Accent1 4 5 2 2 3 2 3 2 3" xfId="42691" xr:uid="{BEFFE1F9-A2D6-4EB1-91A3-6CAA69BFEFCA}"/>
    <cellStyle name="20% - Accent1 4 5 2 2 3 2 3 3" xfId="42692" xr:uid="{508FF09E-B941-4660-9AD2-1F648F98CCE3}"/>
    <cellStyle name="20% - Accent1 4 5 2 2 3 2 3 3 2" xfId="42693" xr:uid="{AE48BA1F-2181-4012-AEAF-17CBA15E38FE}"/>
    <cellStyle name="20% - Accent1 4 5 2 2 3 2 3 4" xfId="42694" xr:uid="{BA68E0CB-7B10-40CD-B2AA-ABBBD7FCE386}"/>
    <cellStyle name="20% - Accent1 4 5 2 2 3 2 4" xfId="42695" xr:uid="{53311FE8-25D3-44EB-93C2-960776738352}"/>
    <cellStyle name="20% - Accent1 4 5 2 2 3 2 4 2" xfId="42696" xr:uid="{0ABFB8AA-8289-42D1-B33D-17D4ED26733E}"/>
    <cellStyle name="20% - Accent1 4 5 2 2 3 2 4 2 2" xfId="42697" xr:uid="{13604ECB-5EF6-4682-852A-01A0C6C036E7}"/>
    <cellStyle name="20% - Accent1 4 5 2 2 3 2 4 2 2 2" xfId="42698" xr:uid="{F6F73832-29C7-4393-B46F-3538A8400982}"/>
    <cellStyle name="20% - Accent1 4 5 2 2 3 2 4 2 3" xfId="42699" xr:uid="{EF982180-C9DF-44F5-A1F8-5CD66B588A3B}"/>
    <cellStyle name="20% - Accent1 4 5 2 2 3 2 4 3" xfId="42700" xr:uid="{4C7E5ED1-176D-47F2-BBCE-3697000F1F98}"/>
    <cellStyle name="20% - Accent1 4 5 2 2 3 2 4 3 2" xfId="42701" xr:uid="{4291FEBF-7673-43B8-88F4-29C7A51946DE}"/>
    <cellStyle name="20% - Accent1 4 5 2 2 3 2 4 4" xfId="42702" xr:uid="{400A4C91-1A8F-44F3-93E9-2ACFEFE59A73}"/>
    <cellStyle name="20% - Accent1 4 5 2 2 3 2 5" xfId="42703" xr:uid="{EBA68F34-1041-4928-9C4F-35C2465ABBC6}"/>
    <cellStyle name="20% - Accent1 4 5 2 2 3 2 5 2" xfId="42704" xr:uid="{B7A326D1-4488-4C94-A77A-E2FF47868608}"/>
    <cellStyle name="20% - Accent1 4 5 2 2 3 2 5 2 2" xfId="42705" xr:uid="{F55AD91B-3E23-4D4E-B09F-5BCF8C6D03BC}"/>
    <cellStyle name="20% - Accent1 4 5 2 2 3 2 5 3" xfId="42706" xr:uid="{00A9AEFE-400D-4357-872F-ECD574522762}"/>
    <cellStyle name="20% - Accent1 4 5 2 2 3 2 6" xfId="42707" xr:uid="{835FF956-2EE3-4C7C-8A30-3BC98FF0FF57}"/>
    <cellStyle name="20% - Accent1 4 5 2 2 3 2 6 2" xfId="42708" xr:uid="{70B9CE7B-33B7-4CE1-A01B-C2FD1230E3B4}"/>
    <cellStyle name="20% - Accent1 4 5 2 2 3 2 6 2 2" xfId="42709" xr:uid="{B9E237E9-2A0F-40AF-A231-A6D68C158102}"/>
    <cellStyle name="20% - Accent1 4 5 2 2 3 2 6 3" xfId="42710" xr:uid="{8B7492AF-ED16-4763-A55E-F8489DA9ECDA}"/>
    <cellStyle name="20% - Accent1 4 5 2 2 3 2 7" xfId="42711" xr:uid="{798A54E8-06C0-4044-8320-C7D79E1D90F3}"/>
    <cellStyle name="20% - Accent1 4 5 2 2 3 2 7 2" xfId="42712" xr:uid="{DC3C5578-9FB5-4D6F-B536-B8254978FD3B}"/>
    <cellStyle name="20% - Accent1 4 5 2 2 3 2 8" xfId="42713" xr:uid="{4E69B844-0B0D-4FB3-B6DC-F4529A9BA1C6}"/>
    <cellStyle name="20% - Accent1 4 5 2 2 3 2 8 2" xfId="42714" xr:uid="{52B45356-B30B-4E1B-BAC2-9E1C93CAB820}"/>
    <cellStyle name="20% - Accent1 4 5 2 2 3 2 9" xfId="42715" xr:uid="{DAD603E7-FB50-4022-BE6F-8C7AF46753F3}"/>
    <cellStyle name="20% - Accent1 4 5 2 2 3 3" xfId="42716" xr:uid="{7817F1B9-867A-46EA-8F3E-525E707EC0B2}"/>
    <cellStyle name="20% - Accent1 4 5 2 2 3 3 2" xfId="42717" xr:uid="{A0EBABA9-A778-4281-904B-40E2F81A50F5}"/>
    <cellStyle name="20% - Accent1 4 5 2 2 3 3 2 2" xfId="42718" xr:uid="{1BBCE8B0-0C79-4221-97FC-729BB41D4CAC}"/>
    <cellStyle name="20% - Accent1 4 5 2 2 3 3 2 2 2" xfId="42719" xr:uid="{4FE08C4B-302F-4D28-9ABA-CF9AD8504F4A}"/>
    <cellStyle name="20% - Accent1 4 5 2 2 3 3 2 2 2 2" xfId="42720" xr:uid="{A0137733-630F-45B8-A1DF-3E369A9D2AFF}"/>
    <cellStyle name="20% - Accent1 4 5 2 2 3 3 2 2 3" xfId="42721" xr:uid="{0CD9AF2F-7349-499F-B0B5-D1A31A71D630}"/>
    <cellStyle name="20% - Accent1 4 5 2 2 3 3 2 3" xfId="42722" xr:uid="{41674D44-83DE-4E38-99D6-441EE9C19D71}"/>
    <cellStyle name="20% - Accent1 4 5 2 2 3 3 2 3 2" xfId="42723" xr:uid="{B384274C-5BB4-487B-8E34-4F2A617A0427}"/>
    <cellStyle name="20% - Accent1 4 5 2 2 3 3 2 4" xfId="42724" xr:uid="{E49BFC19-55B8-4251-88D0-5F949B20C6D4}"/>
    <cellStyle name="20% - Accent1 4 5 2 2 3 3 3" xfId="42725" xr:uid="{CDBF4732-8F57-496E-897E-2F84C64A329A}"/>
    <cellStyle name="20% - Accent1 4 5 2 2 3 3 3 2" xfId="42726" xr:uid="{52B7DF33-A701-4983-B55E-F907C1831D95}"/>
    <cellStyle name="20% - Accent1 4 5 2 2 3 3 3 2 2" xfId="42727" xr:uid="{851C954B-9911-48A4-94E0-DFB0F40EA9F0}"/>
    <cellStyle name="20% - Accent1 4 5 2 2 3 3 3 2 2 2" xfId="42728" xr:uid="{DCCE2C29-6F21-4E21-86FE-6390D7F6687E}"/>
    <cellStyle name="20% - Accent1 4 5 2 2 3 3 3 2 3" xfId="42729" xr:uid="{21D009A5-8D9D-4BC9-98A5-F5F1A6A33DAA}"/>
    <cellStyle name="20% - Accent1 4 5 2 2 3 3 3 3" xfId="42730" xr:uid="{18080839-DBBF-462D-BF7D-9887631A189A}"/>
    <cellStyle name="20% - Accent1 4 5 2 2 3 3 3 3 2" xfId="42731" xr:uid="{15CA8AD6-3F11-479A-8723-C7EE38E40E39}"/>
    <cellStyle name="20% - Accent1 4 5 2 2 3 3 3 4" xfId="42732" xr:uid="{D31F09F4-7FC1-45BA-B92C-A0D46FB71803}"/>
    <cellStyle name="20% - Accent1 4 5 2 2 3 3 4" xfId="42733" xr:uid="{4D3C4151-A8FF-490B-B346-3B28691D5E35}"/>
    <cellStyle name="20% - Accent1 4 5 2 2 3 3 4 2" xfId="42734" xr:uid="{BDAA58E9-2CAF-48F4-A4BA-72BE9C77597B}"/>
    <cellStyle name="20% - Accent1 4 5 2 2 3 3 4 2 2" xfId="42735" xr:uid="{02C9702C-FA6A-405E-9086-75F6973E974B}"/>
    <cellStyle name="20% - Accent1 4 5 2 2 3 3 4 2 2 2" xfId="42736" xr:uid="{CD935967-B78C-45F5-B428-3AD9402B24EA}"/>
    <cellStyle name="20% - Accent1 4 5 2 2 3 3 4 2 3" xfId="42737" xr:uid="{8F1F6A0E-57D8-4413-AAE8-427000E05E39}"/>
    <cellStyle name="20% - Accent1 4 5 2 2 3 3 4 3" xfId="42738" xr:uid="{98384A11-425C-4176-BB8D-294B53072D61}"/>
    <cellStyle name="20% - Accent1 4 5 2 2 3 3 4 3 2" xfId="42739" xr:uid="{879A02E6-652F-44EB-9408-FE8F0A4BE787}"/>
    <cellStyle name="20% - Accent1 4 5 2 2 3 3 4 4" xfId="42740" xr:uid="{F0517E42-A633-44A8-913A-06EC3550910C}"/>
    <cellStyle name="20% - Accent1 4 5 2 2 3 3 5" xfId="42741" xr:uid="{7BED2D16-F18F-4181-93BA-B4A16F7622F7}"/>
    <cellStyle name="20% - Accent1 4 5 2 2 3 3 5 2" xfId="42742" xr:uid="{57FAD8CA-CE73-4B73-B0DC-BBFABDCA0808}"/>
    <cellStyle name="20% - Accent1 4 5 2 2 3 3 5 2 2" xfId="42743" xr:uid="{A0BED2C4-C444-45FF-8243-496BD403F111}"/>
    <cellStyle name="20% - Accent1 4 5 2 2 3 3 5 3" xfId="42744" xr:uid="{927E7762-2433-4E77-B53B-188331655F43}"/>
    <cellStyle name="20% - Accent1 4 5 2 2 3 3 6" xfId="42745" xr:uid="{9F2CF8A8-AA5A-4481-8384-82AD00D9806B}"/>
    <cellStyle name="20% - Accent1 4 5 2 2 3 3 6 2" xfId="42746" xr:uid="{CD3CEF09-B2A4-40B4-84AC-9AD8C2AF269D}"/>
    <cellStyle name="20% - Accent1 4 5 2 2 3 3 6 2 2" xfId="42747" xr:uid="{8C8AB72E-A680-40FB-B656-8D8A4F0E328A}"/>
    <cellStyle name="20% - Accent1 4 5 2 2 3 3 6 3" xfId="42748" xr:uid="{9EB56E6D-19E8-4B0D-8475-6BCE24230855}"/>
    <cellStyle name="20% - Accent1 4 5 2 2 3 3 7" xfId="42749" xr:uid="{5FBEB7EF-0055-43A1-929F-96DF4046C28B}"/>
    <cellStyle name="20% - Accent1 4 5 2 2 3 3 7 2" xfId="42750" xr:uid="{E1DBFB56-B5D3-4074-AFE2-C219D71976C0}"/>
    <cellStyle name="20% - Accent1 4 5 2 2 3 3 8" xfId="42751" xr:uid="{958FAF30-1B89-4D43-A716-6BEE095DFEA6}"/>
    <cellStyle name="20% - Accent1 4 5 2 2 3 3 8 2" xfId="42752" xr:uid="{9EB1C914-3059-4EA6-B83C-79C419675B6B}"/>
    <cellStyle name="20% - Accent1 4 5 2 2 3 3 9" xfId="42753" xr:uid="{DA94F064-C13B-462B-9F58-2631BB8362E0}"/>
    <cellStyle name="20% - Accent1 4 5 2 2 3 4" xfId="42754" xr:uid="{79D0B3F4-B304-45B5-A113-637B43A41425}"/>
    <cellStyle name="20% - Accent1 4 5 2 2 3 4 2" xfId="42755" xr:uid="{A66D7A67-B81E-4891-830E-4DE0013E623F}"/>
    <cellStyle name="20% - Accent1 4 5 2 2 3 4 2 2" xfId="42756" xr:uid="{4A49E037-DC2D-41AB-A650-08D7B0917BE4}"/>
    <cellStyle name="20% - Accent1 4 5 2 2 3 4 2 2 2" xfId="42757" xr:uid="{ADEC628C-8864-4A10-84C5-FCA32BC7A2F7}"/>
    <cellStyle name="20% - Accent1 4 5 2 2 3 4 2 3" xfId="42758" xr:uid="{09F3BDAF-77D2-4CD6-B365-2C7FCB4A92BB}"/>
    <cellStyle name="20% - Accent1 4 5 2 2 3 4 3" xfId="42759" xr:uid="{6AF7B697-8E44-4D7D-AD2C-3AEA21C48F97}"/>
    <cellStyle name="20% - Accent1 4 5 2 2 3 4 3 2" xfId="42760" xr:uid="{1886CB19-C33F-45C2-A1B9-C01F17830F34}"/>
    <cellStyle name="20% - Accent1 4 5 2 2 3 4 4" xfId="42761" xr:uid="{FC80E8B8-0C76-480E-9F17-0C3117CA5F45}"/>
    <cellStyle name="20% - Accent1 4 5 2 2 3 5" xfId="42762" xr:uid="{5C23A662-192C-4701-8735-5F13E7DC11C4}"/>
    <cellStyle name="20% - Accent1 4 5 2 2 3 5 2" xfId="42763" xr:uid="{808829A6-412F-45F9-BF12-E528E3A78857}"/>
    <cellStyle name="20% - Accent1 4 5 2 2 3 5 2 2" xfId="42764" xr:uid="{ABB45650-2FC4-4B40-A33A-9E657E50B5D1}"/>
    <cellStyle name="20% - Accent1 4 5 2 2 3 5 2 2 2" xfId="42765" xr:uid="{A43873EF-354E-4BC6-BF30-17A132966941}"/>
    <cellStyle name="20% - Accent1 4 5 2 2 3 5 2 3" xfId="42766" xr:uid="{C02C16EF-FA57-421B-82A1-1B5924237D7B}"/>
    <cellStyle name="20% - Accent1 4 5 2 2 3 5 3" xfId="42767" xr:uid="{F1FE2544-D892-442A-899F-0F4950B14E2B}"/>
    <cellStyle name="20% - Accent1 4 5 2 2 3 5 3 2" xfId="42768" xr:uid="{E9C13A1B-59A5-472B-9AC8-4109960510C2}"/>
    <cellStyle name="20% - Accent1 4 5 2 2 3 5 4" xfId="42769" xr:uid="{11AB69FF-BDF5-43EF-B53C-92953F654D85}"/>
    <cellStyle name="20% - Accent1 4 5 2 2 3 6" xfId="42770" xr:uid="{278E1614-CB7E-4C1A-A7E8-925295E18E7A}"/>
    <cellStyle name="20% - Accent1 4 5 2 2 3 6 2" xfId="42771" xr:uid="{059571AF-726C-43F4-B256-6FDDDA51B889}"/>
    <cellStyle name="20% - Accent1 4 5 2 2 3 6 2 2" xfId="42772" xr:uid="{5DDB67CC-851E-4822-9E1C-2D555F79D3D4}"/>
    <cellStyle name="20% - Accent1 4 5 2 2 3 6 2 2 2" xfId="42773" xr:uid="{E4CCAB94-B723-4E74-8787-B9A32E169A05}"/>
    <cellStyle name="20% - Accent1 4 5 2 2 3 6 2 3" xfId="42774" xr:uid="{813B6349-789A-4249-A89B-EE6ACD61AC24}"/>
    <cellStyle name="20% - Accent1 4 5 2 2 3 6 3" xfId="42775" xr:uid="{71858148-1811-4C63-94F4-58B9F935ED1B}"/>
    <cellStyle name="20% - Accent1 4 5 2 2 3 6 3 2" xfId="42776" xr:uid="{90D4F0C2-79E1-41D8-8388-8439AB2C25BD}"/>
    <cellStyle name="20% - Accent1 4 5 2 2 3 6 4" xfId="42777" xr:uid="{A19A2E9B-1C29-4DD7-813C-5DFD2BB0BF49}"/>
    <cellStyle name="20% - Accent1 4 5 2 2 3 7" xfId="42778" xr:uid="{FCF2C0D7-F8A7-42B0-AFDA-B1E7C6FDF318}"/>
    <cellStyle name="20% - Accent1 4 5 2 2 3 7 2" xfId="42779" xr:uid="{86960FA9-BA90-4064-88C5-6F576FC14F5A}"/>
    <cellStyle name="20% - Accent1 4 5 2 2 3 7 2 2" xfId="42780" xr:uid="{5F396F13-2884-4A77-B8C1-8A2C2BF0619E}"/>
    <cellStyle name="20% - Accent1 4 5 2 2 3 7 3" xfId="42781" xr:uid="{652CE29F-E396-4A72-B501-A88FC93601B8}"/>
    <cellStyle name="20% - Accent1 4 5 2 2 3 8" xfId="42782" xr:uid="{92B11B3C-4096-47D9-99CC-8DFD1BED3EDA}"/>
    <cellStyle name="20% - Accent1 4 5 2 2 3 8 2" xfId="42783" xr:uid="{147244DF-E63A-47DF-A40D-89A6C806927A}"/>
    <cellStyle name="20% - Accent1 4 5 2 2 3 8 2 2" xfId="42784" xr:uid="{E17864EA-94F8-4D9B-8819-AE658736D2E5}"/>
    <cellStyle name="20% - Accent1 4 5 2 2 3 8 3" xfId="42785" xr:uid="{923C149B-2768-4A6B-A27B-5384DF4FE545}"/>
    <cellStyle name="20% - Accent1 4 5 2 2 3 9" xfId="42786" xr:uid="{ACFA607D-7DFB-4DAE-9831-A74378AA31FD}"/>
    <cellStyle name="20% - Accent1 4 5 2 2 3 9 2" xfId="42787" xr:uid="{735DDD57-647E-4DB6-AA36-3A913AF116E7}"/>
    <cellStyle name="20% - Accent1 4 5 2 2 4" xfId="42788" xr:uid="{6ECE1E53-9CCC-45D7-8BD8-78FC9648DC9B}"/>
    <cellStyle name="20% - Accent1 4 5 2 2 4 10" xfId="42789" xr:uid="{B0F39B08-EF8B-4F45-B60E-97DB1E5EDB1F}"/>
    <cellStyle name="20% - Accent1 4 5 2 2 4 10 2" xfId="42790" xr:uid="{F9B7DCF0-743F-4ABC-AAAF-6F4B365ED1BF}"/>
    <cellStyle name="20% - Accent1 4 5 2 2 4 11" xfId="42791" xr:uid="{89A147D8-0EEA-4095-B960-D2AD4179B797}"/>
    <cellStyle name="20% - Accent1 4 5 2 2 4 2" xfId="42792" xr:uid="{66CD69D7-3AB4-4E41-96BB-7D62F713833D}"/>
    <cellStyle name="20% - Accent1 4 5 2 2 4 2 2" xfId="42793" xr:uid="{C5789547-1031-43CB-8CA3-0DE49D7BB9A4}"/>
    <cellStyle name="20% - Accent1 4 5 2 2 4 2 2 2" xfId="42794" xr:uid="{4911FC45-C463-4145-B076-99E5AF9FA502}"/>
    <cellStyle name="20% - Accent1 4 5 2 2 4 2 2 2 2" xfId="42795" xr:uid="{01E0EFE5-113B-4B84-9427-B8F17F7C60FE}"/>
    <cellStyle name="20% - Accent1 4 5 2 2 4 2 2 2 2 2" xfId="42796" xr:uid="{45321F6B-DA39-4C88-BC95-702F937A68D2}"/>
    <cellStyle name="20% - Accent1 4 5 2 2 4 2 2 2 3" xfId="42797" xr:uid="{3908F92B-F07B-47A7-9D8C-4089A234FB34}"/>
    <cellStyle name="20% - Accent1 4 5 2 2 4 2 2 3" xfId="42798" xr:uid="{66DB515C-B946-4626-B055-8A56117325FB}"/>
    <cellStyle name="20% - Accent1 4 5 2 2 4 2 2 3 2" xfId="42799" xr:uid="{7CA5C26D-A6A5-477C-99E1-81C2F15309B9}"/>
    <cellStyle name="20% - Accent1 4 5 2 2 4 2 2 4" xfId="42800" xr:uid="{5CBB6A17-CF34-4681-BDFD-400B57BC016C}"/>
    <cellStyle name="20% - Accent1 4 5 2 2 4 2 3" xfId="42801" xr:uid="{77250E66-74D5-4FD6-BA59-892081A89BD5}"/>
    <cellStyle name="20% - Accent1 4 5 2 2 4 2 3 2" xfId="42802" xr:uid="{D48CC47D-13B2-4D14-BA48-E5536B65A741}"/>
    <cellStyle name="20% - Accent1 4 5 2 2 4 2 3 2 2" xfId="42803" xr:uid="{33FDE3B4-D178-4935-B4DB-BDCD60F6EBB4}"/>
    <cellStyle name="20% - Accent1 4 5 2 2 4 2 3 2 2 2" xfId="42804" xr:uid="{F92A7963-6C57-4A57-94E4-9A06AFA8F922}"/>
    <cellStyle name="20% - Accent1 4 5 2 2 4 2 3 2 3" xfId="42805" xr:uid="{D527F774-A8A4-403F-B69A-31A731AFE9E5}"/>
    <cellStyle name="20% - Accent1 4 5 2 2 4 2 3 3" xfId="42806" xr:uid="{FB6FB878-1D84-402E-9D31-9E9AAC78605E}"/>
    <cellStyle name="20% - Accent1 4 5 2 2 4 2 3 3 2" xfId="42807" xr:uid="{19A1CD1F-63D6-4EB6-8536-88E4396B0E90}"/>
    <cellStyle name="20% - Accent1 4 5 2 2 4 2 3 4" xfId="42808" xr:uid="{638D115F-2C39-4253-86B1-1424F40F9BD8}"/>
    <cellStyle name="20% - Accent1 4 5 2 2 4 2 4" xfId="42809" xr:uid="{9F0E50C5-A36D-4E0A-A393-71873E8489F7}"/>
    <cellStyle name="20% - Accent1 4 5 2 2 4 2 4 2" xfId="42810" xr:uid="{358B822C-F8EF-4B7B-A5F5-CE1A88EBA1F9}"/>
    <cellStyle name="20% - Accent1 4 5 2 2 4 2 4 2 2" xfId="42811" xr:uid="{DEB9D051-05AC-44CA-9B8C-A1B53B60A0A9}"/>
    <cellStyle name="20% - Accent1 4 5 2 2 4 2 4 2 2 2" xfId="42812" xr:uid="{08C3CFA0-09EA-4EA2-89F9-AC79C735EF4B}"/>
    <cellStyle name="20% - Accent1 4 5 2 2 4 2 4 2 3" xfId="42813" xr:uid="{2B0095D0-05C2-42B0-9789-80E0B3FE50E1}"/>
    <cellStyle name="20% - Accent1 4 5 2 2 4 2 4 3" xfId="42814" xr:uid="{0AF7BFFA-11F4-4E12-8ABF-35C386F1FEEF}"/>
    <cellStyle name="20% - Accent1 4 5 2 2 4 2 4 3 2" xfId="42815" xr:uid="{2B868D6F-CFAD-4719-91CE-0348A345B690}"/>
    <cellStyle name="20% - Accent1 4 5 2 2 4 2 4 4" xfId="42816" xr:uid="{274C2CD8-CA52-4AB0-8663-B507F1F03A5A}"/>
    <cellStyle name="20% - Accent1 4 5 2 2 4 2 5" xfId="42817" xr:uid="{121DADC3-23F8-4935-A782-AB2ACC01B723}"/>
    <cellStyle name="20% - Accent1 4 5 2 2 4 2 5 2" xfId="42818" xr:uid="{1740DD95-7B82-48E1-A015-716BFE37B01E}"/>
    <cellStyle name="20% - Accent1 4 5 2 2 4 2 5 2 2" xfId="42819" xr:uid="{0E999EA7-95C1-4B40-8359-31F571BBBF72}"/>
    <cellStyle name="20% - Accent1 4 5 2 2 4 2 5 3" xfId="42820" xr:uid="{0CF4981A-6A00-446A-9F03-58290BCA1A00}"/>
    <cellStyle name="20% - Accent1 4 5 2 2 4 2 6" xfId="42821" xr:uid="{2F75C8E0-98A2-46B5-8434-5A5E1D1935A3}"/>
    <cellStyle name="20% - Accent1 4 5 2 2 4 2 6 2" xfId="42822" xr:uid="{6A5250A8-FDAD-4B30-A32D-6619E7C71BDC}"/>
    <cellStyle name="20% - Accent1 4 5 2 2 4 2 6 2 2" xfId="42823" xr:uid="{A9F53A28-0A38-4248-8AA2-541C8C6C0C4E}"/>
    <cellStyle name="20% - Accent1 4 5 2 2 4 2 6 3" xfId="42824" xr:uid="{A93F7961-AECE-4691-9595-E706F5802B90}"/>
    <cellStyle name="20% - Accent1 4 5 2 2 4 2 7" xfId="42825" xr:uid="{95328D93-3C79-4C96-8773-224157F3C25E}"/>
    <cellStyle name="20% - Accent1 4 5 2 2 4 2 7 2" xfId="42826" xr:uid="{3E79A433-3334-473F-BD77-4EA1918D3781}"/>
    <cellStyle name="20% - Accent1 4 5 2 2 4 2 8" xfId="42827" xr:uid="{19FA2F99-9759-4335-B338-7FA508362EDB}"/>
    <cellStyle name="20% - Accent1 4 5 2 2 4 2 8 2" xfId="42828" xr:uid="{5CB48ED1-1AC8-41DD-A5F9-4D463D451DB8}"/>
    <cellStyle name="20% - Accent1 4 5 2 2 4 2 9" xfId="42829" xr:uid="{C0C38E43-F836-4646-B351-0FD2A6A8E26D}"/>
    <cellStyle name="20% - Accent1 4 5 2 2 4 3" xfId="42830" xr:uid="{685CB6EB-3B21-4F2A-A3E2-4324C440024C}"/>
    <cellStyle name="20% - Accent1 4 5 2 2 4 3 2" xfId="42831" xr:uid="{EF27FA6B-7EE7-4683-AADA-7507DE6F57FE}"/>
    <cellStyle name="20% - Accent1 4 5 2 2 4 3 2 2" xfId="42832" xr:uid="{3B4ACBA4-0AC6-41D8-BB6D-B70F0DF1144B}"/>
    <cellStyle name="20% - Accent1 4 5 2 2 4 3 2 2 2" xfId="42833" xr:uid="{15E7D895-53E6-478B-A886-8FB3A30592CC}"/>
    <cellStyle name="20% - Accent1 4 5 2 2 4 3 2 2 2 2" xfId="42834" xr:uid="{551DB85B-8507-4DED-9D87-D77F6CF840E7}"/>
    <cellStyle name="20% - Accent1 4 5 2 2 4 3 2 2 3" xfId="42835" xr:uid="{DDF8CB4A-8ABE-4746-92A0-5C27792B6706}"/>
    <cellStyle name="20% - Accent1 4 5 2 2 4 3 2 3" xfId="42836" xr:uid="{9F79B28F-3979-4938-AFD5-6FC7203BB66C}"/>
    <cellStyle name="20% - Accent1 4 5 2 2 4 3 2 3 2" xfId="42837" xr:uid="{4332C3EE-BB33-49F9-A24B-B592B24C05FF}"/>
    <cellStyle name="20% - Accent1 4 5 2 2 4 3 2 4" xfId="42838" xr:uid="{4D31B8E5-6C29-487D-9FA3-526D15AFB4F8}"/>
    <cellStyle name="20% - Accent1 4 5 2 2 4 3 3" xfId="42839" xr:uid="{FC3E0D58-55D8-43A0-A1ED-1A1509A4DF26}"/>
    <cellStyle name="20% - Accent1 4 5 2 2 4 3 3 2" xfId="42840" xr:uid="{4AA8F676-5CB6-4ECD-A64D-F98E754D8EB6}"/>
    <cellStyle name="20% - Accent1 4 5 2 2 4 3 3 2 2" xfId="42841" xr:uid="{EE6500AC-1637-425A-A9BF-387BAF0C36AF}"/>
    <cellStyle name="20% - Accent1 4 5 2 2 4 3 3 2 2 2" xfId="42842" xr:uid="{1592E842-A3D5-4986-B2E6-1D86F43BD57D}"/>
    <cellStyle name="20% - Accent1 4 5 2 2 4 3 3 2 3" xfId="42843" xr:uid="{6895B19F-2577-4501-AEB5-3FF94A2F99B1}"/>
    <cellStyle name="20% - Accent1 4 5 2 2 4 3 3 3" xfId="42844" xr:uid="{855B6763-6FAC-4973-BEB3-1F4405FA9179}"/>
    <cellStyle name="20% - Accent1 4 5 2 2 4 3 3 3 2" xfId="42845" xr:uid="{DC04A93A-1EAD-4F9F-A0FF-0AFD51EA084F}"/>
    <cellStyle name="20% - Accent1 4 5 2 2 4 3 3 4" xfId="42846" xr:uid="{15562BAA-96F2-40E2-8AC2-AB7A132C142C}"/>
    <cellStyle name="20% - Accent1 4 5 2 2 4 3 4" xfId="42847" xr:uid="{9E03EBF0-7BE7-45A6-9FFC-849C7CC41A27}"/>
    <cellStyle name="20% - Accent1 4 5 2 2 4 3 4 2" xfId="42848" xr:uid="{E4AE400B-D125-47E8-B75C-9A19BFF154CD}"/>
    <cellStyle name="20% - Accent1 4 5 2 2 4 3 4 2 2" xfId="42849" xr:uid="{B9D469F9-EFD5-4DDF-BB37-F33950DCDF08}"/>
    <cellStyle name="20% - Accent1 4 5 2 2 4 3 4 2 2 2" xfId="42850" xr:uid="{67130C7B-0898-4AEF-B5A7-3E7ABFC6B36F}"/>
    <cellStyle name="20% - Accent1 4 5 2 2 4 3 4 2 3" xfId="42851" xr:uid="{B809CF2F-F2E8-4F80-86A2-5A16384D35CB}"/>
    <cellStyle name="20% - Accent1 4 5 2 2 4 3 4 3" xfId="42852" xr:uid="{B2DC2E27-0A03-45D5-99A8-005D09450847}"/>
    <cellStyle name="20% - Accent1 4 5 2 2 4 3 4 3 2" xfId="42853" xr:uid="{06ECCDED-473D-4483-8E74-3A103BFF094E}"/>
    <cellStyle name="20% - Accent1 4 5 2 2 4 3 4 4" xfId="42854" xr:uid="{D2535AB6-03C8-4A5B-86C0-9E90D3E98D6C}"/>
    <cellStyle name="20% - Accent1 4 5 2 2 4 3 5" xfId="42855" xr:uid="{2C49D982-E09C-4565-A195-E36AB716885A}"/>
    <cellStyle name="20% - Accent1 4 5 2 2 4 3 5 2" xfId="42856" xr:uid="{540F006D-FD14-4895-895E-19FEA8FEEBF7}"/>
    <cellStyle name="20% - Accent1 4 5 2 2 4 3 5 2 2" xfId="42857" xr:uid="{63B87B3B-BAEB-49DA-8002-00A0C5B85683}"/>
    <cellStyle name="20% - Accent1 4 5 2 2 4 3 5 3" xfId="42858" xr:uid="{7B5F2E36-B17A-4CEB-B593-45FA7A79B1D9}"/>
    <cellStyle name="20% - Accent1 4 5 2 2 4 3 6" xfId="42859" xr:uid="{A439AC84-22EB-40DE-9155-4E470C3F2395}"/>
    <cellStyle name="20% - Accent1 4 5 2 2 4 3 6 2" xfId="42860" xr:uid="{AA058295-B175-407B-B3C8-8F76ECB72EC3}"/>
    <cellStyle name="20% - Accent1 4 5 2 2 4 3 6 2 2" xfId="42861" xr:uid="{396EBC66-7F5E-42D0-9DDE-BC3411EB6D02}"/>
    <cellStyle name="20% - Accent1 4 5 2 2 4 3 6 3" xfId="42862" xr:uid="{C5DC9904-2BC5-4F39-9183-B23E167080C0}"/>
    <cellStyle name="20% - Accent1 4 5 2 2 4 3 7" xfId="42863" xr:uid="{6568C22C-6B46-4750-8DDB-E7767D5DF2E6}"/>
    <cellStyle name="20% - Accent1 4 5 2 2 4 3 7 2" xfId="42864" xr:uid="{19DF5946-BFA8-4789-A695-28557C1A2BB7}"/>
    <cellStyle name="20% - Accent1 4 5 2 2 4 3 8" xfId="42865" xr:uid="{12E612EB-266A-4576-9489-3DE00D807DB3}"/>
    <cellStyle name="20% - Accent1 4 5 2 2 4 3 8 2" xfId="42866" xr:uid="{AFDE01BB-BDCC-4366-A85C-A713620EEFB9}"/>
    <cellStyle name="20% - Accent1 4 5 2 2 4 3 9" xfId="42867" xr:uid="{6E26C8C2-20C2-480D-B6EA-8DED2B3A7D23}"/>
    <cellStyle name="20% - Accent1 4 5 2 2 4 4" xfId="42868" xr:uid="{CE8EDF6D-08C8-4836-B4C5-F790D20D792C}"/>
    <cellStyle name="20% - Accent1 4 5 2 2 4 4 2" xfId="42869" xr:uid="{A72AE3C7-3C1D-42D8-9C1B-A00F367886B3}"/>
    <cellStyle name="20% - Accent1 4 5 2 2 4 4 2 2" xfId="42870" xr:uid="{A07FCBB4-0652-495D-9AD4-0D74187D459D}"/>
    <cellStyle name="20% - Accent1 4 5 2 2 4 4 2 2 2" xfId="42871" xr:uid="{A2FB04C5-2864-4413-BB21-A60F85D0C206}"/>
    <cellStyle name="20% - Accent1 4 5 2 2 4 4 2 3" xfId="42872" xr:uid="{55C374DE-302F-474D-B72B-454A3368AF89}"/>
    <cellStyle name="20% - Accent1 4 5 2 2 4 4 3" xfId="42873" xr:uid="{EF74413B-B5CD-44E0-99BF-633C0F175F72}"/>
    <cellStyle name="20% - Accent1 4 5 2 2 4 4 3 2" xfId="42874" xr:uid="{6A0474DA-91D6-41B7-B951-BC35883925CD}"/>
    <cellStyle name="20% - Accent1 4 5 2 2 4 4 4" xfId="42875" xr:uid="{5EF9C0ED-CB6E-4BDE-B98F-17B9CDD61F22}"/>
    <cellStyle name="20% - Accent1 4 5 2 2 4 5" xfId="42876" xr:uid="{225541FF-2732-43E0-9803-73E17035F97A}"/>
    <cellStyle name="20% - Accent1 4 5 2 2 4 5 2" xfId="42877" xr:uid="{DA5BC7F4-873D-449C-A347-3B8A8BE6ECA2}"/>
    <cellStyle name="20% - Accent1 4 5 2 2 4 5 2 2" xfId="42878" xr:uid="{D9EB16E7-154C-449A-B664-C48C5777B657}"/>
    <cellStyle name="20% - Accent1 4 5 2 2 4 5 2 2 2" xfId="42879" xr:uid="{F23B8E36-0BAD-49A6-B75F-1F67338980AC}"/>
    <cellStyle name="20% - Accent1 4 5 2 2 4 5 2 3" xfId="42880" xr:uid="{ABEDDFE2-7146-432F-BE10-63FEE28D60FD}"/>
    <cellStyle name="20% - Accent1 4 5 2 2 4 5 3" xfId="42881" xr:uid="{E9458949-E407-486E-9621-6F347E25F026}"/>
    <cellStyle name="20% - Accent1 4 5 2 2 4 5 3 2" xfId="42882" xr:uid="{E172B98C-C07F-4975-8F6B-5BF56068CED1}"/>
    <cellStyle name="20% - Accent1 4 5 2 2 4 5 4" xfId="42883" xr:uid="{51712B38-4C49-4C41-9CE0-C6623B12961D}"/>
    <cellStyle name="20% - Accent1 4 5 2 2 4 6" xfId="42884" xr:uid="{E2C87A5E-3078-49A5-8316-F3F04A857D4C}"/>
    <cellStyle name="20% - Accent1 4 5 2 2 4 6 2" xfId="42885" xr:uid="{0DE5E3EF-9C5B-4251-927F-3B7213D9263D}"/>
    <cellStyle name="20% - Accent1 4 5 2 2 4 6 2 2" xfId="42886" xr:uid="{ED7A34B2-F7AE-4C3E-8A9F-20642CB1EEA6}"/>
    <cellStyle name="20% - Accent1 4 5 2 2 4 6 2 2 2" xfId="42887" xr:uid="{1DD16352-8595-4460-9877-2F46FDE61782}"/>
    <cellStyle name="20% - Accent1 4 5 2 2 4 6 2 3" xfId="42888" xr:uid="{5281A5B3-1276-4DE1-B649-1098D4E91A46}"/>
    <cellStyle name="20% - Accent1 4 5 2 2 4 6 3" xfId="42889" xr:uid="{AF7555C2-6235-425B-B7A5-7C422BA8B588}"/>
    <cellStyle name="20% - Accent1 4 5 2 2 4 6 3 2" xfId="42890" xr:uid="{9B48823D-6EE2-40AD-9D9F-2F606D442A8F}"/>
    <cellStyle name="20% - Accent1 4 5 2 2 4 6 4" xfId="42891" xr:uid="{BF9675DE-6685-47CA-94A5-3B050D7C25DA}"/>
    <cellStyle name="20% - Accent1 4 5 2 2 4 7" xfId="42892" xr:uid="{47CA3A58-1816-42A0-822D-890C437128F0}"/>
    <cellStyle name="20% - Accent1 4 5 2 2 4 7 2" xfId="42893" xr:uid="{79AD8A8A-3BB8-4A8A-81C2-7642313C2DF2}"/>
    <cellStyle name="20% - Accent1 4 5 2 2 4 7 2 2" xfId="42894" xr:uid="{691CF164-78F9-4094-8B87-C9032DE86E15}"/>
    <cellStyle name="20% - Accent1 4 5 2 2 4 7 3" xfId="42895" xr:uid="{7434E30A-0E25-49EB-9FF3-ACB3BF706D4F}"/>
    <cellStyle name="20% - Accent1 4 5 2 2 4 8" xfId="42896" xr:uid="{F79693F8-F383-46E9-835A-BF9E3A7D8EE8}"/>
    <cellStyle name="20% - Accent1 4 5 2 2 4 8 2" xfId="42897" xr:uid="{FB4CBB1C-F54F-40FD-8792-F20F0BD2E8C8}"/>
    <cellStyle name="20% - Accent1 4 5 2 2 4 8 2 2" xfId="42898" xr:uid="{A577D8AA-D31B-4925-87F5-066077871AEF}"/>
    <cellStyle name="20% - Accent1 4 5 2 2 4 8 3" xfId="42899" xr:uid="{E8F126D9-EEAC-418E-BC15-DDC62E3E483E}"/>
    <cellStyle name="20% - Accent1 4 5 2 2 4 9" xfId="42900" xr:uid="{9B2E1881-5939-4B3F-A2D2-ECE67AA99E1A}"/>
    <cellStyle name="20% - Accent1 4 5 2 2 4 9 2" xfId="42901" xr:uid="{40C31482-E697-45FF-9E09-39DF5B8952F6}"/>
    <cellStyle name="20% - Accent1 4 5 2 2 5" xfId="42902" xr:uid="{05ACBC63-31AE-4F8B-BC7A-6903E5D753A1}"/>
    <cellStyle name="20% - Accent1 4 5 2 2 5 2" xfId="42903" xr:uid="{D8E8B546-C9A6-4204-B5F0-4EB27027704B}"/>
    <cellStyle name="20% - Accent1 4 5 2 2 5 2 2" xfId="42904" xr:uid="{45B47919-6DDB-4982-94A5-E19480CA50EA}"/>
    <cellStyle name="20% - Accent1 4 5 2 2 5 2 2 2" xfId="42905" xr:uid="{BAA664C6-C287-4B1C-BEF0-180C8FA150DE}"/>
    <cellStyle name="20% - Accent1 4 5 2 2 5 2 2 2 2" xfId="42906" xr:uid="{8F795313-64B7-4042-B287-904C55A65CEB}"/>
    <cellStyle name="20% - Accent1 4 5 2 2 5 2 2 3" xfId="42907" xr:uid="{F509EF5D-78D1-4BE0-83BF-8E8FF2F2B8E8}"/>
    <cellStyle name="20% - Accent1 4 5 2 2 5 2 3" xfId="42908" xr:uid="{6914BABB-FC9A-4BFE-B707-50DFD4E88C90}"/>
    <cellStyle name="20% - Accent1 4 5 2 2 5 2 3 2" xfId="42909" xr:uid="{D060C524-10BB-46F9-BFB1-DFFE74C31520}"/>
    <cellStyle name="20% - Accent1 4 5 2 2 5 2 4" xfId="42910" xr:uid="{B1A8DAF6-ACA8-46B3-9226-ABF6A54354AB}"/>
    <cellStyle name="20% - Accent1 4 5 2 2 5 3" xfId="42911" xr:uid="{16EF2941-580D-429E-BA31-C84D17C9BF3A}"/>
    <cellStyle name="20% - Accent1 4 5 2 2 5 3 2" xfId="42912" xr:uid="{0E2659A2-B3E1-47E9-AD81-DD0B63F1106B}"/>
    <cellStyle name="20% - Accent1 4 5 2 2 5 3 2 2" xfId="42913" xr:uid="{D6B898FD-2FD9-43DB-9831-16CEC480F485}"/>
    <cellStyle name="20% - Accent1 4 5 2 2 5 3 2 2 2" xfId="42914" xr:uid="{CD2CCC54-C101-41D9-9C7C-3E2B42F2EFB2}"/>
    <cellStyle name="20% - Accent1 4 5 2 2 5 3 2 3" xfId="42915" xr:uid="{28E9DBDE-FD9B-48FA-A94C-2542EEA90C50}"/>
    <cellStyle name="20% - Accent1 4 5 2 2 5 3 3" xfId="42916" xr:uid="{DDB6A96D-BACC-4413-8F5D-20822E49FB81}"/>
    <cellStyle name="20% - Accent1 4 5 2 2 5 3 3 2" xfId="42917" xr:uid="{255B32F5-4FAE-445D-8302-AEFFB0EE3BE7}"/>
    <cellStyle name="20% - Accent1 4 5 2 2 5 3 4" xfId="42918" xr:uid="{48D1B13F-46DB-43A1-BFD6-FF415A8DBFBE}"/>
    <cellStyle name="20% - Accent1 4 5 2 2 5 4" xfId="42919" xr:uid="{91124564-E901-47D8-9E0F-DFFF6B9AFB2D}"/>
    <cellStyle name="20% - Accent1 4 5 2 2 5 4 2" xfId="42920" xr:uid="{2A19EA8A-F2F1-433D-83EB-F27F4097B250}"/>
    <cellStyle name="20% - Accent1 4 5 2 2 5 4 2 2" xfId="42921" xr:uid="{DC5CADE6-67E5-4EDD-8E79-FBB8DFD08A75}"/>
    <cellStyle name="20% - Accent1 4 5 2 2 5 4 2 2 2" xfId="42922" xr:uid="{35664628-8149-425B-BEAD-8B7E766FD924}"/>
    <cellStyle name="20% - Accent1 4 5 2 2 5 4 2 3" xfId="42923" xr:uid="{D817A35F-A3B3-48AF-8008-1478E74F53B1}"/>
    <cellStyle name="20% - Accent1 4 5 2 2 5 4 3" xfId="42924" xr:uid="{519815DC-E045-49B1-A436-9CE5998CC021}"/>
    <cellStyle name="20% - Accent1 4 5 2 2 5 4 3 2" xfId="42925" xr:uid="{2F6CA0A2-9AA7-4A90-A3D0-CC5164C66E8F}"/>
    <cellStyle name="20% - Accent1 4 5 2 2 5 4 4" xfId="42926" xr:uid="{065611DF-224D-4A0E-AA18-CFC9219864B5}"/>
    <cellStyle name="20% - Accent1 4 5 2 2 5 5" xfId="42927" xr:uid="{EBEDCD51-FEA3-4EE5-BF64-393CCFBD2342}"/>
    <cellStyle name="20% - Accent1 4 5 2 2 5 5 2" xfId="42928" xr:uid="{ED91E0E6-D3B0-4C91-81ED-3FE77119D618}"/>
    <cellStyle name="20% - Accent1 4 5 2 2 5 5 2 2" xfId="42929" xr:uid="{01646C95-19A1-4A4C-98DA-AC0DF06DB5D8}"/>
    <cellStyle name="20% - Accent1 4 5 2 2 5 5 3" xfId="42930" xr:uid="{8FD92F40-8D17-4D43-93F3-2F2C38127410}"/>
    <cellStyle name="20% - Accent1 4 5 2 2 5 6" xfId="42931" xr:uid="{4B92B4C0-7BD8-4FED-A0DF-3EFAFE2CAE6F}"/>
    <cellStyle name="20% - Accent1 4 5 2 2 5 6 2" xfId="42932" xr:uid="{41933EB2-DDF6-471C-BD17-6938DC4E937C}"/>
    <cellStyle name="20% - Accent1 4 5 2 2 5 6 2 2" xfId="42933" xr:uid="{EA8B6B0C-888C-4A37-BCCC-BE05678AFF14}"/>
    <cellStyle name="20% - Accent1 4 5 2 2 5 6 3" xfId="42934" xr:uid="{26358377-F8F9-4F3C-96E7-27B6A10A227D}"/>
    <cellStyle name="20% - Accent1 4 5 2 2 5 7" xfId="42935" xr:uid="{C4D10E23-FFC1-401E-80CD-53099F498762}"/>
    <cellStyle name="20% - Accent1 4 5 2 2 5 7 2" xfId="42936" xr:uid="{C21303E0-6DE2-44F3-88D9-720B8E767077}"/>
    <cellStyle name="20% - Accent1 4 5 2 2 5 8" xfId="42937" xr:uid="{3DA246F7-DE54-4C74-A8D3-D63C21FD356C}"/>
    <cellStyle name="20% - Accent1 4 5 2 2 5 8 2" xfId="42938" xr:uid="{2C701076-ED71-4921-9740-3998791D61A8}"/>
    <cellStyle name="20% - Accent1 4 5 2 2 5 9" xfId="42939" xr:uid="{87CE773B-CA69-40EA-8EA7-F01B244DF17E}"/>
    <cellStyle name="20% - Accent1 4 5 2 2 6" xfId="42940" xr:uid="{C3EF63FD-9832-4FEB-A34D-CF0CB2E0353A}"/>
    <cellStyle name="20% - Accent1 4 5 2 2 6 2" xfId="42941" xr:uid="{EB28EDF0-A86A-4DD8-8FAE-56A3BA50F28E}"/>
    <cellStyle name="20% - Accent1 4 5 2 2 6 2 2" xfId="42942" xr:uid="{0C3B0C98-13E9-4DDF-A615-E67FEB184046}"/>
    <cellStyle name="20% - Accent1 4 5 2 2 6 2 2 2" xfId="42943" xr:uid="{FA02C905-BE02-4A9C-BEF3-BCFA5BCA5A5A}"/>
    <cellStyle name="20% - Accent1 4 5 2 2 6 2 2 2 2" xfId="42944" xr:uid="{6B583405-DECF-46C4-99DB-890CE7935E24}"/>
    <cellStyle name="20% - Accent1 4 5 2 2 6 2 2 3" xfId="42945" xr:uid="{93183940-FD6E-478A-921F-7842B5A046ED}"/>
    <cellStyle name="20% - Accent1 4 5 2 2 6 2 3" xfId="42946" xr:uid="{8B95FF92-FA7A-4302-BC06-E3B21566B9AE}"/>
    <cellStyle name="20% - Accent1 4 5 2 2 6 2 3 2" xfId="42947" xr:uid="{C06E4E4B-38D1-4DBB-93AC-1627997F927F}"/>
    <cellStyle name="20% - Accent1 4 5 2 2 6 2 4" xfId="42948" xr:uid="{EF492A52-770A-47FF-8D97-B69F5311EE8E}"/>
    <cellStyle name="20% - Accent1 4 5 2 2 6 3" xfId="42949" xr:uid="{62498229-F053-43D7-A3A0-9341E056CA35}"/>
    <cellStyle name="20% - Accent1 4 5 2 2 6 3 2" xfId="42950" xr:uid="{5DBC447C-2865-4B82-9B83-4C868DC41212}"/>
    <cellStyle name="20% - Accent1 4 5 2 2 6 3 2 2" xfId="42951" xr:uid="{31F654CB-C359-4AA2-B5DA-ADCEC962A189}"/>
    <cellStyle name="20% - Accent1 4 5 2 2 6 3 2 2 2" xfId="42952" xr:uid="{E9CFD565-F583-4149-8790-D88C42FFA039}"/>
    <cellStyle name="20% - Accent1 4 5 2 2 6 3 2 3" xfId="42953" xr:uid="{66C453EE-E954-4B72-A2F4-F38544B3E6C4}"/>
    <cellStyle name="20% - Accent1 4 5 2 2 6 3 3" xfId="42954" xr:uid="{E798A550-3A50-4808-88DA-72134A5C57AD}"/>
    <cellStyle name="20% - Accent1 4 5 2 2 6 3 3 2" xfId="42955" xr:uid="{B51BB252-AEAE-4940-800B-FC6BD4639DFC}"/>
    <cellStyle name="20% - Accent1 4 5 2 2 6 3 4" xfId="42956" xr:uid="{A105EF98-D8D2-49EC-B476-EA6FCB8B6888}"/>
    <cellStyle name="20% - Accent1 4 5 2 2 6 4" xfId="42957" xr:uid="{1762F658-FC6E-4A93-90D5-C3098CB836AF}"/>
    <cellStyle name="20% - Accent1 4 5 2 2 6 4 2" xfId="42958" xr:uid="{0CF19B0D-89F8-47B4-AED0-58350A1B31CD}"/>
    <cellStyle name="20% - Accent1 4 5 2 2 6 4 2 2" xfId="42959" xr:uid="{10F6E36D-DD2C-4A38-9FB9-A5F5EEAF6092}"/>
    <cellStyle name="20% - Accent1 4 5 2 2 6 4 2 2 2" xfId="42960" xr:uid="{E192B1BE-856D-4062-8920-E4F2FE5EFFB5}"/>
    <cellStyle name="20% - Accent1 4 5 2 2 6 4 2 3" xfId="42961" xr:uid="{8C450108-D416-4CFD-94B3-655860BF8757}"/>
    <cellStyle name="20% - Accent1 4 5 2 2 6 4 3" xfId="42962" xr:uid="{2DC370D3-6F1A-4434-B7BD-C7A4496C78CB}"/>
    <cellStyle name="20% - Accent1 4 5 2 2 6 4 3 2" xfId="42963" xr:uid="{96D7CBF2-499F-4FF1-9ADD-7E4984ECA020}"/>
    <cellStyle name="20% - Accent1 4 5 2 2 6 4 4" xfId="42964" xr:uid="{02D4EE99-F143-4A2B-BC51-84F8DB72261D}"/>
    <cellStyle name="20% - Accent1 4 5 2 2 6 5" xfId="42965" xr:uid="{87B45DE2-A8AC-482B-A8F1-550ACD49CFEB}"/>
    <cellStyle name="20% - Accent1 4 5 2 2 6 5 2" xfId="42966" xr:uid="{529510E6-FF0B-4E06-B8CE-1EBE67E7345F}"/>
    <cellStyle name="20% - Accent1 4 5 2 2 6 5 2 2" xfId="42967" xr:uid="{11FB03DF-3763-48D4-B413-3C90C5A88BF8}"/>
    <cellStyle name="20% - Accent1 4 5 2 2 6 5 3" xfId="42968" xr:uid="{A54C21AE-3ECE-40DD-A9B2-68451999F324}"/>
    <cellStyle name="20% - Accent1 4 5 2 2 6 6" xfId="42969" xr:uid="{9045765D-3E94-4933-ADEC-B498EB14464E}"/>
    <cellStyle name="20% - Accent1 4 5 2 2 6 6 2" xfId="42970" xr:uid="{40202CB5-A28C-4E6B-8C7D-5929774B6DAA}"/>
    <cellStyle name="20% - Accent1 4 5 2 2 6 6 2 2" xfId="42971" xr:uid="{532B1E91-261B-4E56-8C27-2A16939D35C2}"/>
    <cellStyle name="20% - Accent1 4 5 2 2 6 6 3" xfId="42972" xr:uid="{9A840416-4F22-426E-8003-477852E49A01}"/>
    <cellStyle name="20% - Accent1 4 5 2 2 6 7" xfId="42973" xr:uid="{E237CCBB-C3A3-4ABB-89E1-8A25AD9204C2}"/>
    <cellStyle name="20% - Accent1 4 5 2 2 6 7 2" xfId="42974" xr:uid="{2B2B991B-557A-43D4-8364-70B9ACD908C8}"/>
    <cellStyle name="20% - Accent1 4 5 2 2 6 8" xfId="42975" xr:uid="{C87A5669-278F-4BDA-AA4F-0C80FD37FC2E}"/>
    <cellStyle name="20% - Accent1 4 5 2 2 6 8 2" xfId="42976" xr:uid="{7D0858DF-0C40-4B24-BA09-56A7F9E5A1C4}"/>
    <cellStyle name="20% - Accent1 4 5 2 2 6 9" xfId="42977" xr:uid="{CBE2F254-4289-45DE-9AF6-4A3D07795801}"/>
    <cellStyle name="20% - Accent1 4 5 2 2 7" xfId="42978" xr:uid="{E5475B59-A0B9-413F-B569-384693FC6F6A}"/>
    <cellStyle name="20% - Accent1 4 5 2 2 7 2" xfId="42979" xr:uid="{FF7DFEBE-EDDA-4455-BC69-2756B8369227}"/>
    <cellStyle name="20% - Accent1 4 5 2 2 7 2 2" xfId="42980" xr:uid="{03BD4C7F-BCB4-4D14-969A-741487DAEE7F}"/>
    <cellStyle name="20% - Accent1 4 5 2 2 7 2 2 2" xfId="42981" xr:uid="{5DC78512-86A2-44A7-A8B4-C7ACD3E62543}"/>
    <cellStyle name="20% - Accent1 4 5 2 2 7 2 3" xfId="42982" xr:uid="{92099B62-2160-4E7C-ADE5-A4B2FC2D7C7E}"/>
    <cellStyle name="20% - Accent1 4 5 2 2 7 3" xfId="42983" xr:uid="{3F2A5A60-F339-4315-BB2B-DE0B7C2FDF3E}"/>
    <cellStyle name="20% - Accent1 4 5 2 2 7 3 2" xfId="42984" xr:uid="{27FCD9E9-AF7C-45E5-B7AB-1274F1C69F8E}"/>
    <cellStyle name="20% - Accent1 4 5 2 2 7 4" xfId="42985" xr:uid="{13BD9267-1E6C-4C8E-8BEA-8129A78FDDB6}"/>
    <cellStyle name="20% - Accent1 4 5 2 2 8" xfId="42986" xr:uid="{B218A522-D80D-4E30-8076-9CF56A20D546}"/>
    <cellStyle name="20% - Accent1 4 5 2 2 8 2" xfId="42987" xr:uid="{33C11510-9DBC-48EC-AB01-D6F6A1CF0DD4}"/>
    <cellStyle name="20% - Accent1 4 5 2 2 8 2 2" xfId="42988" xr:uid="{10CE917B-B265-488B-9519-36948ED32971}"/>
    <cellStyle name="20% - Accent1 4 5 2 2 8 2 2 2" xfId="42989" xr:uid="{EC26B517-67EC-4314-99D3-6D6D352E7B7F}"/>
    <cellStyle name="20% - Accent1 4 5 2 2 8 2 3" xfId="42990" xr:uid="{E643F8FA-0155-4667-B448-C8BBF747F004}"/>
    <cellStyle name="20% - Accent1 4 5 2 2 8 3" xfId="42991" xr:uid="{8FD4EE16-0E7D-4EEC-A81F-EC812EEACDB4}"/>
    <cellStyle name="20% - Accent1 4 5 2 2 8 3 2" xfId="42992" xr:uid="{86D4140B-DE43-4D1E-91A0-73AF0B02AA8A}"/>
    <cellStyle name="20% - Accent1 4 5 2 2 8 4" xfId="42993" xr:uid="{4306F377-6C25-45AC-884B-75EF22451E9D}"/>
    <cellStyle name="20% - Accent1 4 5 2 2 9" xfId="42994" xr:uid="{125A0E5C-99FA-402D-B11A-0D32F2730022}"/>
    <cellStyle name="20% - Accent1 4 5 2 2 9 2" xfId="42995" xr:uid="{11E5F9D1-0FB7-438D-B83F-9402BCB70943}"/>
    <cellStyle name="20% - Accent1 4 5 2 2 9 2 2" xfId="42996" xr:uid="{8CD830CC-544E-4DF4-BD2E-C2D5DCB104BB}"/>
    <cellStyle name="20% - Accent1 4 5 2 2 9 2 2 2" xfId="42997" xr:uid="{D20DCDC4-9639-4E08-A83B-C8315E7F84AD}"/>
    <cellStyle name="20% - Accent1 4 5 2 2 9 2 3" xfId="42998" xr:uid="{1DF716C8-9823-438F-8087-F93EE392890C}"/>
    <cellStyle name="20% - Accent1 4 5 2 2 9 3" xfId="42999" xr:uid="{7755EE89-F94E-4B6E-BEBD-A1C681DBF1D8}"/>
    <cellStyle name="20% - Accent1 4 5 2 2 9 3 2" xfId="43000" xr:uid="{B8004865-632D-4AC1-B889-BBF8E100F441}"/>
    <cellStyle name="20% - Accent1 4 5 2 2 9 4" xfId="43001" xr:uid="{2404A6AB-40A3-44B8-AB17-F830EB223DB8}"/>
    <cellStyle name="20% - Accent1 4 5 2 3" xfId="43002" xr:uid="{412A002F-E78B-48E0-B647-DBBD3ACE4517}"/>
    <cellStyle name="20% - Accent1 4 5 2 3 10" xfId="43003" xr:uid="{D1D59B79-6877-4BFD-BB4D-BEEA70FAF460}"/>
    <cellStyle name="20% - Accent1 4 5 2 3 10 2" xfId="43004" xr:uid="{291E9928-E7D1-4BFD-8917-D8D04EFD61EC}"/>
    <cellStyle name="20% - Accent1 4 5 2 3 11" xfId="43005" xr:uid="{FE03CCE4-EA9C-4E28-96EB-FB10C9BB25EB}"/>
    <cellStyle name="20% - Accent1 4 5 2 3 2" xfId="43006" xr:uid="{5E087BB5-255B-46C0-A9CF-42E36C2B5A37}"/>
    <cellStyle name="20% - Accent1 4 5 2 3 2 2" xfId="43007" xr:uid="{21FB5C1B-471D-4D7D-9E2E-FEDDEE7198D8}"/>
    <cellStyle name="20% - Accent1 4 5 2 3 2 2 2" xfId="43008" xr:uid="{B82F3516-5A9E-415F-B28E-C19B9DFB1C9C}"/>
    <cellStyle name="20% - Accent1 4 5 2 3 2 2 2 2" xfId="43009" xr:uid="{F991CE1A-60AB-4802-8B0B-9AB99E162BDA}"/>
    <cellStyle name="20% - Accent1 4 5 2 3 2 2 2 2 2" xfId="43010" xr:uid="{A17325BA-B72F-404E-A2B7-DF74FCF26F3C}"/>
    <cellStyle name="20% - Accent1 4 5 2 3 2 2 2 3" xfId="43011" xr:uid="{3A0A672C-84BF-441F-B150-AC2D01564E9D}"/>
    <cellStyle name="20% - Accent1 4 5 2 3 2 2 3" xfId="43012" xr:uid="{D10C7573-E5B5-4828-AF61-88B1D8FBC4BD}"/>
    <cellStyle name="20% - Accent1 4 5 2 3 2 2 3 2" xfId="43013" xr:uid="{59EB0389-2F9E-4993-AA46-7C27BD5CCF52}"/>
    <cellStyle name="20% - Accent1 4 5 2 3 2 2 4" xfId="43014" xr:uid="{5B588E8A-AD44-4FD1-B010-62A9FFE93059}"/>
    <cellStyle name="20% - Accent1 4 5 2 3 2 3" xfId="43015" xr:uid="{715607D5-0B47-438A-AA1F-FDDEF7560313}"/>
    <cellStyle name="20% - Accent1 4 5 2 3 2 3 2" xfId="43016" xr:uid="{1A4DF4FF-6E2A-4A7E-99C4-07A9625FCCD1}"/>
    <cellStyle name="20% - Accent1 4 5 2 3 2 3 2 2" xfId="43017" xr:uid="{A955CA40-8B0E-43D6-A119-EDF016883569}"/>
    <cellStyle name="20% - Accent1 4 5 2 3 2 3 2 2 2" xfId="43018" xr:uid="{995AA8DD-6D97-46A1-8411-F213ABA052B3}"/>
    <cellStyle name="20% - Accent1 4 5 2 3 2 3 2 3" xfId="43019" xr:uid="{7980AF3C-FB05-4C90-8A44-825AC90B1E09}"/>
    <cellStyle name="20% - Accent1 4 5 2 3 2 3 3" xfId="43020" xr:uid="{EBCE8891-E281-49FC-B86F-CA610D2D4158}"/>
    <cellStyle name="20% - Accent1 4 5 2 3 2 3 3 2" xfId="43021" xr:uid="{2EE4FAD2-E441-4468-8909-74C35D05E128}"/>
    <cellStyle name="20% - Accent1 4 5 2 3 2 3 4" xfId="43022" xr:uid="{3ED4DAF9-32E3-43C3-8B94-A8E3A5FCA2AB}"/>
    <cellStyle name="20% - Accent1 4 5 2 3 2 4" xfId="43023" xr:uid="{396932AC-CDD4-4E96-841B-F51D905133B2}"/>
    <cellStyle name="20% - Accent1 4 5 2 3 2 4 2" xfId="43024" xr:uid="{8A13E844-60AD-4FC8-902D-D5F50D904F18}"/>
    <cellStyle name="20% - Accent1 4 5 2 3 2 4 2 2" xfId="43025" xr:uid="{477A9C53-CD96-4E0D-8FAD-E3A16E32997A}"/>
    <cellStyle name="20% - Accent1 4 5 2 3 2 4 2 2 2" xfId="43026" xr:uid="{04B291AF-EB07-45A9-B06F-B1CA5F9B2D96}"/>
    <cellStyle name="20% - Accent1 4 5 2 3 2 4 2 3" xfId="43027" xr:uid="{037089E4-C21C-4876-8FFC-FE213EA70C84}"/>
    <cellStyle name="20% - Accent1 4 5 2 3 2 4 3" xfId="43028" xr:uid="{B4C01B01-CF8C-4CBC-843F-7BCBB551463C}"/>
    <cellStyle name="20% - Accent1 4 5 2 3 2 4 3 2" xfId="43029" xr:uid="{9545C458-8566-460E-AFF4-E58FDD6A0E7B}"/>
    <cellStyle name="20% - Accent1 4 5 2 3 2 4 4" xfId="43030" xr:uid="{66E40C3D-FE39-461A-90A9-E81BCF8F99FC}"/>
    <cellStyle name="20% - Accent1 4 5 2 3 2 5" xfId="43031" xr:uid="{F2974EC5-29D7-4373-9F0F-9AE56CB74520}"/>
    <cellStyle name="20% - Accent1 4 5 2 3 2 5 2" xfId="43032" xr:uid="{74531920-8E57-4A48-B456-1BAE48E1A394}"/>
    <cellStyle name="20% - Accent1 4 5 2 3 2 5 2 2" xfId="43033" xr:uid="{3CE42B63-1130-4AA8-9CED-BBE18186204C}"/>
    <cellStyle name="20% - Accent1 4 5 2 3 2 5 3" xfId="43034" xr:uid="{AB0CA925-74C7-4A3F-BD10-D767244E43A8}"/>
    <cellStyle name="20% - Accent1 4 5 2 3 2 6" xfId="43035" xr:uid="{9E025845-4113-496A-B352-C21D24F9B2C2}"/>
    <cellStyle name="20% - Accent1 4 5 2 3 2 6 2" xfId="43036" xr:uid="{C4D0B4DF-4DB0-4AF8-BABB-ED92E49199EE}"/>
    <cellStyle name="20% - Accent1 4 5 2 3 2 6 2 2" xfId="43037" xr:uid="{2FA6D0A8-31C6-4C5E-948E-64A19BFD8283}"/>
    <cellStyle name="20% - Accent1 4 5 2 3 2 6 3" xfId="43038" xr:uid="{D85DD398-EE3B-4953-A894-1E22607107AA}"/>
    <cellStyle name="20% - Accent1 4 5 2 3 2 7" xfId="43039" xr:uid="{BB598683-0482-44D8-B845-BD5B25FDC7BA}"/>
    <cellStyle name="20% - Accent1 4 5 2 3 2 7 2" xfId="43040" xr:uid="{3AEFCBB6-E33C-4B87-BA96-B83CC7C635A9}"/>
    <cellStyle name="20% - Accent1 4 5 2 3 2 8" xfId="43041" xr:uid="{24E06F1A-C568-4C04-B8D8-F29259E0B9D6}"/>
    <cellStyle name="20% - Accent1 4 5 2 3 2 8 2" xfId="43042" xr:uid="{5B8D710C-3544-4551-81E7-5BBE9AF66398}"/>
    <cellStyle name="20% - Accent1 4 5 2 3 2 9" xfId="43043" xr:uid="{3F154371-A0F9-41A3-9F46-4644CD04E16F}"/>
    <cellStyle name="20% - Accent1 4 5 2 3 3" xfId="43044" xr:uid="{627B9592-23AC-4439-BE9C-B5530BB51970}"/>
    <cellStyle name="20% - Accent1 4 5 2 3 3 2" xfId="43045" xr:uid="{AE8683BE-D65D-4010-BB56-60C5B0677FB3}"/>
    <cellStyle name="20% - Accent1 4 5 2 3 3 2 2" xfId="43046" xr:uid="{D861FE76-27FA-411C-BAFE-F8C2DBDD6AED}"/>
    <cellStyle name="20% - Accent1 4 5 2 3 3 2 2 2" xfId="43047" xr:uid="{3C9BA7DE-3B2C-457F-95E2-68B8D59B479A}"/>
    <cellStyle name="20% - Accent1 4 5 2 3 3 2 2 2 2" xfId="43048" xr:uid="{8A206DA9-CBD2-410A-9EA5-65B6E783B5A3}"/>
    <cellStyle name="20% - Accent1 4 5 2 3 3 2 2 3" xfId="43049" xr:uid="{9AC68626-6D0D-4169-BD30-6FD50EBAAEC9}"/>
    <cellStyle name="20% - Accent1 4 5 2 3 3 2 3" xfId="43050" xr:uid="{A8B4ED30-E1C8-4EA7-8CF0-2F2596BEDB35}"/>
    <cellStyle name="20% - Accent1 4 5 2 3 3 2 3 2" xfId="43051" xr:uid="{2247CA1A-00F8-4323-8108-9AB966235430}"/>
    <cellStyle name="20% - Accent1 4 5 2 3 3 2 4" xfId="43052" xr:uid="{56FB7623-1698-4B9A-B447-494B67157D3F}"/>
    <cellStyle name="20% - Accent1 4 5 2 3 3 3" xfId="43053" xr:uid="{DBB791F7-2360-40F1-B225-8CBC3B92D880}"/>
    <cellStyle name="20% - Accent1 4 5 2 3 3 3 2" xfId="43054" xr:uid="{B675D916-7E53-4FF0-9F44-383DF87E3EBD}"/>
    <cellStyle name="20% - Accent1 4 5 2 3 3 3 2 2" xfId="43055" xr:uid="{1BF6EAF8-D84C-4D2D-8D2C-53D09F6BE896}"/>
    <cellStyle name="20% - Accent1 4 5 2 3 3 3 2 2 2" xfId="43056" xr:uid="{123CD807-389A-4BCD-8DFF-D9C446625E99}"/>
    <cellStyle name="20% - Accent1 4 5 2 3 3 3 2 3" xfId="43057" xr:uid="{48A06892-B2DE-4A03-8B4B-9B55256FEE33}"/>
    <cellStyle name="20% - Accent1 4 5 2 3 3 3 3" xfId="43058" xr:uid="{28908C47-F892-4CCF-965A-078C35081253}"/>
    <cellStyle name="20% - Accent1 4 5 2 3 3 3 3 2" xfId="43059" xr:uid="{52534385-B9EE-45F6-9BA0-C9A644CBE252}"/>
    <cellStyle name="20% - Accent1 4 5 2 3 3 3 4" xfId="43060" xr:uid="{89A28EA6-5831-4BDE-AF85-4FF19D614476}"/>
    <cellStyle name="20% - Accent1 4 5 2 3 3 4" xfId="43061" xr:uid="{55493756-4B31-4080-BC94-EBB0D8E66183}"/>
    <cellStyle name="20% - Accent1 4 5 2 3 3 4 2" xfId="43062" xr:uid="{5195CE5C-4183-4609-A72D-5404B1255979}"/>
    <cellStyle name="20% - Accent1 4 5 2 3 3 4 2 2" xfId="43063" xr:uid="{8F1D685A-B619-4B91-A33D-2634C198CCF7}"/>
    <cellStyle name="20% - Accent1 4 5 2 3 3 4 2 2 2" xfId="43064" xr:uid="{998EB819-C7FA-4E1D-9197-2625AC643B9F}"/>
    <cellStyle name="20% - Accent1 4 5 2 3 3 4 2 3" xfId="43065" xr:uid="{A9001113-780E-4A63-89DA-7ECAA1090F0A}"/>
    <cellStyle name="20% - Accent1 4 5 2 3 3 4 3" xfId="43066" xr:uid="{BB0DE4DC-6844-40B9-8FAA-885D8F678290}"/>
    <cellStyle name="20% - Accent1 4 5 2 3 3 4 3 2" xfId="43067" xr:uid="{41227E88-3096-4DEE-AD41-A80F89659E2F}"/>
    <cellStyle name="20% - Accent1 4 5 2 3 3 4 4" xfId="43068" xr:uid="{8ADF1976-E70C-487D-AF5A-847A00B1DBA8}"/>
    <cellStyle name="20% - Accent1 4 5 2 3 3 5" xfId="43069" xr:uid="{8DA156B2-4C26-4D15-BB6F-1D376E04FFDA}"/>
    <cellStyle name="20% - Accent1 4 5 2 3 3 5 2" xfId="43070" xr:uid="{D27100B4-12BB-4CA9-A2D9-6EEAB72B30C2}"/>
    <cellStyle name="20% - Accent1 4 5 2 3 3 5 2 2" xfId="43071" xr:uid="{AE75B847-B6DA-4F0A-8F3B-9B7EF803F1A3}"/>
    <cellStyle name="20% - Accent1 4 5 2 3 3 5 3" xfId="43072" xr:uid="{909289B7-5D07-4415-AF02-15858B454CA7}"/>
    <cellStyle name="20% - Accent1 4 5 2 3 3 6" xfId="43073" xr:uid="{7E0D7C2E-8710-4374-86F2-AA3D51D85C68}"/>
    <cellStyle name="20% - Accent1 4 5 2 3 3 6 2" xfId="43074" xr:uid="{3DB99BBF-7AD3-4A49-9D95-D198AC3950BF}"/>
    <cellStyle name="20% - Accent1 4 5 2 3 3 6 2 2" xfId="43075" xr:uid="{D114C724-590D-44D0-8B01-68DB35309437}"/>
    <cellStyle name="20% - Accent1 4 5 2 3 3 6 3" xfId="43076" xr:uid="{AC10863C-63D9-421C-9CE5-DEBABD9B335C}"/>
    <cellStyle name="20% - Accent1 4 5 2 3 3 7" xfId="43077" xr:uid="{E35F657C-3F1C-4FCF-B0FD-84A6A6C4A794}"/>
    <cellStyle name="20% - Accent1 4 5 2 3 3 7 2" xfId="43078" xr:uid="{3ABDC7E3-12A2-4A96-ADF6-1876B051C204}"/>
    <cellStyle name="20% - Accent1 4 5 2 3 3 8" xfId="43079" xr:uid="{774B2BB4-EF65-4024-8207-D5954B49102F}"/>
    <cellStyle name="20% - Accent1 4 5 2 3 3 8 2" xfId="43080" xr:uid="{B039A825-F95C-4B86-964A-B08D814BB0F9}"/>
    <cellStyle name="20% - Accent1 4 5 2 3 3 9" xfId="43081" xr:uid="{46C9B23E-DD71-4EAD-9CB4-25786F02F6EE}"/>
    <cellStyle name="20% - Accent1 4 5 2 3 4" xfId="43082" xr:uid="{38D935AC-810A-43CF-A0D4-ABEA617F5B22}"/>
    <cellStyle name="20% - Accent1 4 5 2 3 4 2" xfId="43083" xr:uid="{50E9B84C-8D61-49E1-999F-43AE85A44FA3}"/>
    <cellStyle name="20% - Accent1 4 5 2 3 4 2 2" xfId="43084" xr:uid="{C4143F36-855B-4F26-B36D-03E213D63114}"/>
    <cellStyle name="20% - Accent1 4 5 2 3 4 2 2 2" xfId="43085" xr:uid="{2B7AF32A-5B97-485E-A7B6-8929426D68F8}"/>
    <cellStyle name="20% - Accent1 4 5 2 3 4 2 3" xfId="43086" xr:uid="{06E3BBFB-6554-487D-99B4-061D2E1334E8}"/>
    <cellStyle name="20% - Accent1 4 5 2 3 4 3" xfId="43087" xr:uid="{B6D72D00-6B0D-46F2-B1A8-125BA0162361}"/>
    <cellStyle name="20% - Accent1 4 5 2 3 4 3 2" xfId="43088" xr:uid="{74E63194-9AB4-4142-8BD7-A0EAA53AB55A}"/>
    <cellStyle name="20% - Accent1 4 5 2 3 4 4" xfId="43089" xr:uid="{357B1707-B553-43FD-8B08-3E928D35CAD0}"/>
    <cellStyle name="20% - Accent1 4 5 2 3 5" xfId="43090" xr:uid="{6EF11D83-6ADF-4B8B-89A5-D0785D270499}"/>
    <cellStyle name="20% - Accent1 4 5 2 3 5 2" xfId="43091" xr:uid="{5506701F-957E-4902-9750-BFFAAEF12DBB}"/>
    <cellStyle name="20% - Accent1 4 5 2 3 5 2 2" xfId="43092" xr:uid="{ECF3847D-D7A4-4495-8EA3-0570B1ACB262}"/>
    <cellStyle name="20% - Accent1 4 5 2 3 5 2 2 2" xfId="43093" xr:uid="{D2E60FB6-3910-4BE6-97C2-E494502313DC}"/>
    <cellStyle name="20% - Accent1 4 5 2 3 5 2 3" xfId="43094" xr:uid="{90609D1A-239E-4955-B213-C6FD3923CBB7}"/>
    <cellStyle name="20% - Accent1 4 5 2 3 5 3" xfId="43095" xr:uid="{84EE8EFC-5FCB-4DAC-8A8D-CD56B6B6F852}"/>
    <cellStyle name="20% - Accent1 4 5 2 3 5 3 2" xfId="43096" xr:uid="{0702133C-9DFA-4D06-B6DE-D7B2793C427B}"/>
    <cellStyle name="20% - Accent1 4 5 2 3 5 4" xfId="43097" xr:uid="{6A2F7C00-57A6-4B7A-8A1E-050C4E3D06A1}"/>
    <cellStyle name="20% - Accent1 4 5 2 3 6" xfId="43098" xr:uid="{2F7CCA0E-3A7B-47F9-8DEA-16080024689A}"/>
    <cellStyle name="20% - Accent1 4 5 2 3 6 2" xfId="43099" xr:uid="{B1312A88-E21A-4D16-B8F2-9AFAE2B9DA2E}"/>
    <cellStyle name="20% - Accent1 4 5 2 3 6 2 2" xfId="43100" xr:uid="{52F3AD49-4F43-433E-98C0-4D27A2634A85}"/>
    <cellStyle name="20% - Accent1 4 5 2 3 6 2 2 2" xfId="43101" xr:uid="{35E31591-2F96-446B-8ED0-7C5B6A5EA0A0}"/>
    <cellStyle name="20% - Accent1 4 5 2 3 6 2 3" xfId="43102" xr:uid="{F06A39BD-B288-46BE-AE2F-BF4392EA1F4B}"/>
    <cellStyle name="20% - Accent1 4 5 2 3 6 3" xfId="43103" xr:uid="{450A1D1E-9F86-4E33-9647-99A9A25C11A3}"/>
    <cellStyle name="20% - Accent1 4 5 2 3 6 3 2" xfId="43104" xr:uid="{8DE15411-A17C-468F-A513-A86C27287926}"/>
    <cellStyle name="20% - Accent1 4 5 2 3 6 4" xfId="43105" xr:uid="{F546B33A-9E44-4193-85D6-AB0EE121EDF3}"/>
    <cellStyle name="20% - Accent1 4 5 2 3 7" xfId="43106" xr:uid="{CBFE556A-339D-4679-8073-B67518BC8A6D}"/>
    <cellStyle name="20% - Accent1 4 5 2 3 7 2" xfId="43107" xr:uid="{4B08C3CE-B1D3-4369-9E4D-A517578F31D5}"/>
    <cellStyle name="20% - Accent1 4 5 2 3 7 2 2" xfId="43108" xr:uid="{60345AD2-81D2-4FC7-A863-407B3F109982}"/>
    <cellStyle name="20% - Accent1 4 5 2 3 7 3" xfId="43109" xr:uid="{599A9CE8-F453-4177-B668-20252BF87001}"/>
    <cellStyle name="20% - Accent1 4 5 2 3 8" xfId="43110" xr:uid="{AC49FE08-9E20-45FB-94EB-10A1CCE17832}"/>
    <cellStyle name="20% - Accent1 4 5 2 3 8 2" xfId="43111" xr:uid="{9919F1AE-12C5-42F5-A214-FA5886699C74}"/>
    <cellStyle name="20% - Accent1 4 5 2 3 8 2 2" xfId="43112" xr:uid="{49F50904-5494-40F4-8F29-E4B9DE5375B0}"/>
    <cellStyle name="20% - Accent1 4 5 2 3 8 3" xfId="43113" xr:uid="{FFCE0C38-6779-4823-A8E6-C0D8897C4383}"/>
    <cellStyle name="20% - Accent1 4 5 2 3 9" xfId="43114" xr:uid="{184D2247-3955-4E7C-906E-4AA22A192DD2}"/>
    <cellStyle name="20% - Accent1 4 5 2 3 9 2" xfId="43115" xr:uid="{11E6E826-AA49-477A-A1B7-75AB0A8F7C98}"/>
    <cellStyle name="20% - Accent1 4 5 2 4" xfId="43116" xr:uid="{99C04923-9AE4-4825-98F2-76C85FCCEAE2}"/>
    <cellStyle name="20% - Accent1 4 5 2 4 10" xfId="43117" xr:uid="{4A5EFD70-1F4C-4B16-899E-1962AC0B728A}"/>
    <cellStyle name="20% - Accent1 4 5 2 4 10 2" xfId="43118" xr:uid="{1E0EF0E6-EBBE-463F-B65C-08B853825475}"/>
    <cellStyle name="20% - Accent1 4 5 2 4 11" xfId="43119" xr:uid="{15023C34-0078-43D2-9D14-4104B36241BD}"/>
    <cellStyle name="20% - Accent1 4 5 2 4 2" xfId="43120" xr:uid="{5FCCB69E-F40E-40D9-8577-DBDFB44D3F48}"/>
    <cellStyle name="20% - Accent1 4 5 2 4 2 2" xfId="43121" xr:uid="{67E0F9CD-DE86-47D8-8843-D3AB2D2A37D6}"/>
    <cellStyle name="20% - Accent1 4 5 2 4 2 2 2" xfId="43122" xr:uid="{925BC09A-26FE-446A-A4E5-5E44A858C108}"/>
    <cellStyle name="20% - Accent1 4 5 2 4 2 2 2 2" xfId="43123" xr:uid="{EB83C76A-2979-4419-AFB8-E793F5F341C3}"/>
    <cellStyle name="20% - Accent1 4 5 2 4 2 2 2 2 2" xfId="43124" xr:uid="{5EEBEA06-6BD7-4568-B99A-47AF5F54D401}"/>
    <cellStyle name="20% - Accent1 4 5 2 4 2 2 2 3" xfId="43125" xr:uid="{8B048CA3-0B48-4319-BB7F-7ED2A1D5A6C8}"/>
    <cellStyle name="20% - Accent1 4 5 2 4 2 2 3" xfId="43126" xr:uid="{E5AA7880-DDAD-4621-BC88-BC3622FCB05C}"/>
    <cellStyle name="20% - Accent1 4 5 2 4 2 2 3 2" xfId="43127" xr:uid="{30CEAF2D-A8BF-4510-A950-A3255CECC959}"/>
    <cellStyle name="20% - Accent1 4 5 2 4 2 2 4" xfId="43128" xr:uid="{D83B3D81-16A5-4155-8644-713148F8CA7C}"/>
    <cellStyle name="20% - Accent1 4 5 2 4 2 3" xfId="43129" xr:uid="{2547E698-1AB1-486A-BCF0-88F9DC3138CB}"/>
    <cellStyle name="20% - Accent1 4 5 2 4 2 3 2" xfId="43130" xr:uid="{769BB6D6-1E0A-44C0-B093-31EF990491EF}"/>
    <cellStyle name="20% - Accent1 4 5 2 4 2 3 2 2" xfId="43131" xr:uid="{5BE3E1B5-1B26-40A1-A4BD-22B35FCE4823}"/>
    <cellStyle name="20% - Accent1 4 5 2 4 2 3 2 2 2" xfId="43132" xr:uid="{80F5AD9F-1391-4081-AC52-EEE81192C631}"/>
    <cellStyle name="20% - Accent1 4 5 2 4 2 3 2 3" xfId="43133" xr:uid="{35BD98D2-7889-4D7F-A836-7462BAA2CE08}"/>
    <cellStyle name="20% - Accent1 4 5 2 4 2 3 3" xfId="43134" xr:uid="{DAD10510-66C1-4EC9-9351-CC08332BA19B}"/>
    <cellStyle name="20% - Accent1 4 5 2 4 2 3 3 2" xfId="43135" xr:uid="{D4C2221E-0574-4D90-8012-F72874B7E0C2}"/>
    <cellStyle name="20% - Accent1 4 5 2 4 2 3 4" xfId="43136" xr:uid="{F073028E-269A-41FF-87DC-20EAF99B8025}"/>
    <cellStyle name="20% - Accent1 4 5 2 4 2 4" xfId="43137" xr:uid="{2CBAFD69-75A7-413C-A08A-A19AD368FC72}"/>
    <cellStyle name="20% - Accent1 4 5 2 4 2 4 2" xfId="43138" xr:uid="{66A15A63-5942-4689-95EF-92CBEB8F7DFF}"/>
    <cellStyle name="20% - Accent1 4 5 2 4 2 4 2 2" xfId="43139" xr:uid="{30F502F7-0E2F-466C-9B6D-695C9EB904CE}"/>
    <cellStyle name="20% - Accent1 4 5 2 4 2 4 2 2 2" xfId="43140" xr:uid="{17A1C486-2312-45F9-8A7A-381F7460A39A}"/>
    <cellStyle name="20% - Accent1 4 5 2 4 2 4 2 3" xfId="43141" xr:uid="{36079C13-56AB-45B4-83A9-63253BB85091}"/>
    <cellStyle name="20% - Accent1 4 5 2 4 2 4 3" xfId="43142" xr:uid="{15B47B20-E782-43F5-8C1E-C411AAFB41D1}"/>
    <cellStyle name="20% - Accent1 4 5 2 4 2 4 3 2" xfId="43143" xr:uid="{913B10FB-148A-4E96-9741-83C7F484FC77}"/>
    <cellStyle name="20% - Accent1 4 5 2 4 2 4 4" xfId="43144" xr:uid="{A204F5FA-47CA-456B-9D28-DC2DAB60CAFC}"/>
    <cellStyle name="20% - Accent1 4 5 2 4 2 5" xfId="43145" xr:uid="{74E54CA1-AE62-464A-9E7F-9C859A4547F8}"/>
    <cellStyle name="20% - Accent1 4 5 2 4 2 5 2" xfId="43146" xr:uid="{D937BF5E-8B17-4F88-B78D-8086BDD27598}"/>
    <cellStyle name="20% - Accent1 4 5 2 4 2 5 2 2" xfId="43147" xr:uid="{AB13CF08-E628-47EC-9E12-E2A3E730DA90}"/>
    <cellStyle name="20% - Accent1 4 5 2 4 2 5 3" xfId="43148" xr:uid="{6E3AACFE-D6BD-4A09-9DCA-E1C0222A22E8}"/>
    <cellStyle name="20% - Accent1 4 5 2 4 2 6" xfId="43149" xr:uid="{A1F2583A-5496-429B-AB0F-53D9C504072C}"/>
    <cellStyle name="20% - Accent1 4 5 2 4 2 6 2" xfId="43150" xr:uid="{6807DD9F-FA18-41F4-8E2D-873A761649F8}"/>
    <cellStyle name="20% - Accent1 4 5 2 4 2 6 2 2" xfId="43151" xr:uid="{9032C278-1B1F-4F5D-8FC3-0AE6FE4EDD6A}"/>
    <cellStyle name="20% - Accent1 4 5 2 4 2 6 3" xfId="43152" xr:uid="{F4436041-8B9D-4750-A2AA-AA80C761AC39}"/>
    <cellStyle name="20% - Accent1 4 5 2 4 2 7" xfId="43153" xr:uid="{6B1491D7-3A5B-4AD7-B96D-B0CBCC7D8FB2}"/>
    <cellStyle name="20% - Accent1 4 5 2 4 2 7 2" xfId="43154" xr:uid="{CE9B1B82-D21D-40C7-B826-E3019918236F}"/>
    <cellStyle name="20% - Accent1 4 5 2 4 2 8" xfId="43155" xr:uid="{C6228540-0473-4325-A3B0-D2DB7DA8FF85}"/>
    <cellStyle name="20% - Accent1 4 5 2 4 2 8 2" xfId="43156" xr:uid="{2C77FCA1-4FF1-430C-91BE-6E878D785A09}"/>
    <cellStyle name="20% - Accent1 4 5 2 4 2 9" xfId="43157" xr:uid="{2EC22C22-8366-4760-8025-58FF977D7A6B}"/>
    <cellStyle name="20% - Accent1 4 5 2 4 3" xfId="43158" xr:uid="{18A8510B-12A9-4C32-89B1-BA985DFE9375}"/>
    <cellStyle name="20% - Accent1 4 5 2 4 3 2" xfId="43159" xr:uid="{AA7F87E8-874A-4E95-9242-6DAEF7A3EDAC}"/>
    <cellStyle name="20% - Accent1 4 5 2 4 3 2 2" xfId="43160" xr:uid="{0A871844-28CF-4278-87B3-41384B80832A}"/>
    <cellStyle name="20% - Accent1 4 5 2 4 3 2 2 2" xfId="43161" xr:uid="{D6487294-4C20-4E68-969A-34346CC3B73A}"/>
    <cellStyle name="20% - Accent1 4 5 2 4 3 2 2 2 2" xfId="43162" xr:uid="{833E5E02-AE88-4393-9DC0-1BA3CA27E653}"/>
    <cellStyle name="20% - Accent1 4 5 2 4 3 2 2 3" xfId="43163" xr:uid="{75C4B0E5-BF20-46DA-AC80-62C93E56F50B}"/>
    <cellStyle name="20% - Accent1 4 5 2 4 3 2 3" xfId="43164" xr:uid="{B400D1D6-2D1B-4DC0-AAD5-619134FBBFF5}"/>
    <cellStyle name="20% - Accent1 4 5 2 4 3 2 3 2" xfId="43165" xr:uid="{8E374CF9-7883-48E0-A411-7A3087B399F0}"/>
    <cellStyle name="20% - Accent1 4 5 2 4 3 2 4" xfId="43166" xr:uid="{2277EC0F-E121-4E5F-94C8-57DF01C3DD90}"/>
    <cellStyle name="20% - Accent1 4 5 2 4 3 3" xfId="43167" xr:uid="{E47016C1-AD7F-479D-89F4-8488D98E7AAE}"/>
    <cellStyle name="20% - Accent1 4 5 2 4 3 3 2" xfId="43168" xr:uid="{066FEEE9-2C41-4125-A03A-6638F0DCDE38}"/>
    <cellStyle name="20% - Accent1 4 5 2 4 3 3 2 2" xfId="43169" xr:uid="{E92F0A32-615C-4889-8D96-268C344CB303}"/>
    <cellStyle name="20% - Accent1 4 5 2 4 3 3 2 2 2" xfId="43170" xr:uid="{C268D319-30F2-4109-BC52-0323D3A98159}"/>
    <cellStyle name="20% - Accent1 4 5 2 4 3 3 2 3" xfId="43171" xr:uid="{52CA2F3F-433B-4F85-9212-264E13896947}"/>
    <cellStyle name="20% - Accent1 4 5 2 4 3 3 3" xfId="43172" xr:uid="{33ABB4AD-18F5-4327-96F1-EE8917ADAB2B}"/>
    <cellStyle name="20% - Accent1 4 5 2 4 3 3 3 2" xfId="43173" xr:uid="{A7CF470F-5A70-4E11-9075-EFFBD9F4C799}"/>
    <cellStyle name="20% - Accent1 4 5 2 4 3 3 4" xfId="43174" xr:uid="{87A8B1A9-F3F4-49C3-B055-6DB40407CC66}"/>
    <cellStyle name="20% - Accent1 4 5 2 4 3 4" xfId="43175" xr:uid="{9BB9AA5D-2A0A-4476-9426-9846E582E180}"/>
    <cellStyle name="20% - Accent1 4 5 2 4 3 4 2" xfId="43176" xr:uid="{D90E7EDC-4091-4CAA-83B8-CDD1E47E422C}"/>
    <cellStyle name="20% - Accent1 4 5 2 4 3 4 2 2" xfId="43177" xr:uid="{11458815-9939-439D-9B5E-0EBF655CCEC7}"/>
    <cellStyle name="20% - Accent1 4 5 2 4 3 4 2 2 2" xfId="43178" xr:uid="{AB90A915-6B74-434A-82ED-C1AA8E503408}"/>
    <cellStyle name="20% - Accent1 4 5 2 4 3 4 2 3" xfId="43179" xr:uid="{9A8BAEA8-E7FF-4B43-9C63-C7341653A161}"/>
    <cellStyle name="20% - Accent1 4 5 2 4 3 4 3" xfId="43180" xr:uid="{5AFB25FF-E71D-491A-8812-17535B9370D1}"/>
    <cellStyle name="20% - Accent1 4 5 2 4 3 4 3 2" xfId="43181" xr:uid="{DA7BC2CC-1233-4E74-A4B9-DFC55A428100}"/>
    <cellStyle name="20% - Accent1 4 5 2 4 3 4 4" xfId="43182" xr:uid="{B1B049CC-04A7-4DD8-B82C-13E382B0BB89}"/>
    <cellStyle name="20% - Accent1 4 5 2 4 3 5" xfId="43183" xr:uid="{70076278-7A4B-4217-9299-EF55D24BCC77}"/>
    <cellStyle name="20% - Accent1 4 5 2 4 3 5 2" xfId="43184" xr:uid="{D5F321BD-B054-4015-BD7F-69270DD82B3E}"/>
    <cellStyle name="20% - Accent1 4 5 2 4 3 5 2 2" xfId="43185" xr:uid="{B1EC0FBA-3F0A-46BE-94F0-4614F801965A}"/>
    <cellStyle name="20% - Accent1 4 5 2 4 3 5 3" xfId="43186" xr:uid="{F2E558D0-0BD4-46D0-BE7A-12E715767C00}"/>
    <cellStyle name="20% - Accent1 4 5 2 4 3 6" xfId="43187" xr:uid="{971CBA04-08F0-42CB-A599-06AB608D5151}"/>
    <cellStyle name="20% - Accent1 4 5 2 4 3 6 2" xfId="43188" xr:uid="{77FFC360-F7FC-495D-B4DA-2E1532AC3C4F}"/>
    <cellStyle name="20% - Accent1 4 5 2 4 3 6 2 2" xfId="43189" xr:uid="{B9A12892-8FDC-42A7-A1C5-4A75CC8A8148}"/>
    <cellStyle name="20% - Accent1 4 5 2 4 3 6 3" xfId="43190" xr:uid="{5CF92782-890B-4D57-8173-DE02152897DC}"/>
    <cellStyle name="20% - Accent1 4 5 2 4 3 7" xfId="43191" xr:uid="{451EC39A-9AFB-4887-AC16-63EFA46D06C1}"/>
    <cellStyle name="20% - Accent1 4 5 2 4 3 7 2" xfId="43192" xr:uid="{7091FA5E-E0F3-4253-8C71-5894D2589913}"/>
    <cellStyle name="20% - Accent1 4 5 2 4 3 8" xfId="43193" xr:uid="{4C2A3476-CBB9-4775-B6D3-F698ADB0087D}"/>
    <cellStyle name="20% - Accent1 4 5 2 4 3 8 2" xfId="43194" xr:uid="{A0FC64A9-81ED-4360-B013-0B5664602134}"/>
    <cellStyle name="20% - Accent1 4 5 2 4 3 9" xfId="43195" xr:uid="{384A0918-5164-4DA7-9D37-F3712BC4DA72}"/>
    <cellStyle name="20% - Accent1 4 5 2 4 4" xfId="43196" xr:uid="{D4B40D46-FBEA-4364-9285-DC9C836717A5}"/>
    <cellStyle name="20% - Accent1 4 5 2 4 4 2" xfId="43197" xr:uid="{ECFD8714-8846-4D10-B3E0-FAE3EE564463}"/>
    <cellStyle name="20% - Accent1 4 5 2 4 4 2 2" xfId="43198" xr:uid="{871DBA85-DC6B-4943-B401-C10A8431F794}"/>
    <cellStyle name="20% - Accent1 4 5 2 4 4 2 2 2" xfId="43199" xr:uid="{CDCBD981-C18D-4BB1-9EF8-8BF019544C97}"/>
    <cellStyle name="20% - Accent1 4 5 2 4 4 2 3" xfId="43200" xr:uid="{0C2EE581-F4B7-4445-91C6-CE66989883F2}"/>
    <cellStyle name="20% - Accent1 4 5 2 4 4 3" xfId="43201" xr:uid="{7AB26A85-5338-4B4D-BD1B-83A77D276C0C}"/>
    <cellStyle name="20% - Accent1 4 5 2 4 4 3 2" xfId="43202" xr:uid="{6DD3A37B-1F90-4BBF-AC3F-44908F78122F}"/>
    <cellStyle name="20% - Accent1 4 5 2 4 4 4" xfId="43203" xr:uid="{33FE0E31-455F-4280-ADDA-A2BA07635EA0}"/>
    <cellStyle name="20% - Accent1 4 5 2 4 5" xfId="43204" xr:uid="{83A807DF-D804-49F4-8C27-78A353A9DB81}"/>
    <cellStyle name="20% - Accent1 4 5 2 4 5 2" xfId="43205" xr:uid="{44A7299E-1EAB-49B4-B27A-6E9A683FC0E4}"/>
    <cellStyle name="20% - Accent1 4 5 2 4 5 2 2" xfId="43206" xr:uid="{202AA028-DCE2-457D-AEC9-1C94228BE05B}"/>
    <cellStyle name="20% - Accent1 4 5 2 4 5 2 2 2" xfId="43207" xr:uid="{1A447834-BE91-451B-8CEF-95167910FA41}"/>
    <cellStyle name="20% - Accent1 4 5 2 4 5 2 3" xfId="43208" xr:uid="{EFAB2334-DFB5-44CD-AA53-A8B608B59F9D}"/>
    <cellStyle name="20% - Accent1 4 5 2 4 5 3" xfId="43209" xr:uid="{4C8FADA6-8948-43BE-B294-44997CD7D8BF}"/>
    <cellStyle name="20% - Accent1 4 5 2 4 5 3 2" xfId="43210" xr:uid="{D17BAEF8-AF8B-4A34-8BCB-E815C6356662}"/>
    <cellStyle name="20% - Accent1 4 5 2 4 5 4" xfId="43211" xr:uid="{39A4B0C6-9311-4CA2-84E6-6EAD3BD4A9DD}"/>
    <cellStyle name="20% - Accent1 4 5 2 4 6" xfId="43212" xr:uid="{8B47799D-4397-48C9-9187-A2B2B94E1795}"/>
    <cellStyle name="20% - Accent1 4 5 2 4 6 2" xfId="43213" xr:uid="{B16308E3-34AD-400C-8297-A85F2162E5DE}"/>
    <cellStyle name="20% - Accent1 4 5 2 4 6 2 2" xfId="43214" xr:uid="{A3776D22-7E65-4653-929D-B357F360B263}"/>
    <cellStyle name="20% - Accent1 4 5 2 4 6 2 2 2" xfId="43215" xr:uid="{AF26D45B-BE83-4915-B5D5-ACC666284CE0}"/>
    <cellStyle name="20% - Accent1 4 5 2 4 6 2 3" xfId="43216" xr:uid="{2094E680-3EF7-4D99-84EE-54DC3E9249FD}"/>
    <cellStyle name="20% - Accent1 4 5 2 4 6 3" xfId="43217" xr:uid="{F020B1F0-EACC-43D1-8EEA-D54FBC13399F}"/>
    <cellStyle name="20% - Accent1 4 5 2 4 6 3 2" xfId="43218" xr:uid="{675CE945-BDE3-435C-A75C-3B6BD5D64E14}"/>
    <cellStyle name="20% - Accent1 4 5 2 4 6 4" xfId="43219" xr:uid="{2E170B55-76B0-42CE-A147-1E7508CB554B}"/>
    <cellStyle name="20% - Accent1 4 5 2 4 7" xfId="43220" xr:uid="{D53499E5-B23E-45B1-AC83-056B635F5501}"/>
    <cellStyle name="20% - Accent1 4 5 2 4 7 2" xfId="43221" xr:uid="{724E45F6-8F1C-49E4-B4BE-F75C300A6D06}"/>
    <cellStyle name="20% - Accent1 4 5 2 4 7 2 2" xfId="43222" xr:uid="{27817CDF-B4C5-462E-BADD-C2132AED5AEE}"/>
    <cellStyle name="20% - Accent1 4 5 2 4 7 3" xfId="43223" xr:uid="{61A9E160-6140-4D29-8567-6C887030DF8F}"/>
    <cellStyle name="20% - Accent1 4 5 2 4 8" xfId="43224" xr:uid="{AF6B09A6-FEBC-4515-AD42-5B620DE14B9D}"/>
    <cellStyle name="20% - Accent1 4 5 2 4 8 2" xfId="43225" xr:uid="{6EEDA4EC-99F8-44C5-8D51-00AFA775758F}"/>
    <cellStyle name="20% - Accent1 4 5 2 4 8 2 2" xfId="43226" xr:uid="{6A3D1030-F60B-4885-B540-A9C9263CD581}"/>
    <cellStyle name="20% - Accent1 4 5 2 4 8 3" xfId="43227" xr:uid="{851B1AE7-C3D6-49A0-A723-3D3F511F825B}"/>
    <cellStyle name="20% - Accent1 4 5 2 4 9" xfId="43228" xr:uid="{4F6D097D-F634-435B-B9DD-F9002D5CB1CC}"/>
    <cellStyle name="20% - Accent1 4 5 2 4 9 2" xfId="43229" xr:uid="{42347FCD-176D-4442-BDE9-33E9DCBE7FE6}"/>
    <cellStyle name="20% - Accent1 4 5 2 5" xfId="43230" xr:uid="{AB9035B6-51F5-4E67-BA9C-01CD0CCD55F9}"/>
    <cellStyle name="20% - Accent1 4 5 2 5 10" xfId="43231" xr:uid="{AB1B67E1-EF7A-46BB-859C-D3DF78F4739F}"/>
    <cellStyle name="20% - Accent1 4 5 2 5 10 2" xfId="43232" xr:uid="{FD442183-0DAD-4285-A874-CCB1211E8BE5}"/>
    <cellStyle name="20% - Accent1 4 5 2 5 11" xfId="43233" xr:uid="{03DFD3DC-5B34-4EAD-B5A1-023AD3CB8464}"/>
    <cellStyle name="20% - Accent1 4 5 2 5 2" xfId="43234" xr:uid="{67BA5ABE-97D6-417B-9731-22199F72006A}"/>
    <cellStyle name="20% - Accent1 4 5 2 5 2 2" xfId="43235" xr:uid="{D8263AB4-76B3-4DFB-8756-C65A21CE17FB}"/>
    <cellStyle name="20% - Accent1 4 5 2 5 2 2 2" xfId="43236" xr:uid="{5B5037DC-1976-43CC-8431-3EC0610981F4}"/>
    <cellStyle name="20% - Accent1 4 5 2 5 2 2 2 2" xfId="43237" xr:uid="{83EBD968-C04D-4D47-A647-4DAC946DB787}"/>
    <cellStyle name="20% - Accent1 4 5 2 5 2 2 2 2 2" xfId="43238" xr:uid="{806A8AC4-98DC-4E79-A782-BF31F7215C97}"/>
    <cellStyle name="20% - Accent1 4 5 2 5 2 2 2 3" xfId="43239" xr:uid="{EB4F0D1A-01EE-4723-AF6C-BB28FD710130}"/>
    <cellStyle name="20% - Accent1 4 5 2 5 2 2 3" xfId="43240" xr:uid="{498F9753-DE84-47D1-BFE1-186DE67B96F4}"/>
    <cellStyle name="20% - Accent1 4 5 2 5 2 2 3 2" xfId="43241" xr:uid="{A796704A-70EB-4516-99F7-0BACA5173BCD}"/>
    <cellStyle name="20% - Accent1 4 5 2 5 2 2 4" xfId="43242" xr:uid="{4A8BC56A-6E79-4672-822D-E91C6C9D4B2A}"/>
    <cellStyle name="20% - Accent1 4 5 2 5 2 3" xfId="43243" xr:uid="{FC4419B1-D23D-4926-8A82-2686C8F7E4D8}"/>
    <cellStyle name="20% - Accent1 4 5 2 5 2 3 2" xfId="43244" xr:uid="{A1A18333-34C5-4C74-9766-83BCD8313055}"/>
    <cellStyle name="20% - Accent1 4 5 2 5 2 3 2 2" xfId="43245" xr:uid="{6386D888-DBA4-4FD4-970E-3EE1305EC240}"/>
    <cellStyle name="20% - Accent1 4 5 2 5 2 3 2 2 2" xfId="43246" xr:uid="{0C8DE7BA-CF7C-4B42-91DA-949AB06ACCD6}"/>
    <cellStyle name="20% - Accent1 4 5 2 5 2 3 2 3" xfId="43247" xr:uid="{88A24C95-4970-4044-9CBE-40CD4410F6A1}"/>
    <cellStyle name="20% - Accent1 4 5 2 5 2 3 3" xfId="43248" xr:uid="{4635AA81-4B24-4E47-8E39-DC5B38C5D244}"/>
    <cellStyle name="20% - Accent1 4 5 2 5 2 3 3 2" xfId="43249" xr:uid="{3768C9BB-716B-4322-9623-2F057B6AC289}"/>
    <cellStyle name="20% - Accent1 4 5 2 5 2 3 4" xfId="43250" xr:uid="{7DF13F80-64D9-4C1B-821D-1329D2D355BD}"/>
    <cellStyle name="20% - Accent1 4 5 2 5 2 4" xfId="43251" xr:uid="{CDDC3C86-2831-422A-AD94-62DBF1FBE359}"/>
    <cellStyle name="20% - Accent1 4 5 2 5 2 4 2" xfId="43252" xr:uid="{3713D92A-8CCE-4B33-840D-EA65EAB44C49}"/>
    <cellStyle name="20% - Accent1 4 5 2 5 2 4 2 2" xfId="43253" xr:uid="{D065830B-E448-4B36-8258-DC2968236A0A}"/>
    <cellStyle name="20% - Accent1 4 5 2 5 2 4 2 2 2" xfId="43254" xr:uid="{6408BD89-708C-46BA-9F62-CAD32B6B3235}"/>
    <cellStyle name="20% - Accent1 4 5 2 5 2 4 2 3" xfId="43255" xr:uid="{B372D1C4-8A57-47CA-A4E4-7DD5DDBAD74C}"/>
    <cellStyle name="20% - Accent1 4 5 2 5 2 4 3" xfId="43256" xr:uid="{CFB4B28B-EA5C-4307-855E-7C1C8D97B019}"/>
    <cellStyle name="20% - Accent1 4 5 2 5 2 4 3 2" xfId="43257" xr:uid="{81C9083A-848A-492F-9A08-35F166E0AA57}"/>
    <cellStyle name="20% - Accent1 4 5 2 5 2 4 4" xfId="43258" xr:uid="{DD3AACDF-A248-4038-887B-984A2FF5D4F5}"/>
    <cellStyle name="20% - Accent1 4 5 2 5 2 5" xfId="43259" xr:uid="{D2169702-6E71-4A08-892A-51FEA9A53E78}"/>
    <cellStyle name="20% - Accent1 4 5 2 5 2 5 2" xfId="43260" xr:uid="{85D7E839-12C0-4817-867E-8F6ACC54B4A3}"/>
    <cellStyle name="20% - Accent1 4 5 2 5 2 5 2 2" xfId="43261" xr:uid="{3393A6C0-9E3A-4AD4-B091-3CF0BF2194A5}"/>
    <cellStyle name="20% - Accent1 4 5 2 5 2 5 3" xfId="43262" xr:uid="{44702F70-F94D-4FAB-A0C0-392F102C4A7E}"/>
    <cellStyle name="20% - Accent1 4 5 2 5 2 6" xfId="43263" xr:uid="{90008AB5-D3A3-47E3-913F-B57D25435FF7}"/>
    <cellStyle name="20% - Accent1 4 5 2 5 2 6 2" xfId="43264" xr:uid="{8156FF02-4A71-4C89-BB8E-2DFA1BF910CC}"/>
    <cellStyle name="20% - Accent1 4 5 2 5 2 6 2 2" xfId="43265" xr:uid="{B3C5520F-4908-406B-9D95-93B8645F323C}"/>
    <cellStyle name="20% - Accent1 4 5 2 5 2 6 3" xfId="43266" xr:uid="{913C35F7-4B2C-454C-906C-28D6FBF5774D}"/>
    <cellStyle name="20% - Accent1 4 5 2 5 2 7" xfId="43267" xr:uid="{F59136ED-1F9F-4516-B35C-3C156967E258}"/>
    <cellStyle name="20% - Accent1 4 5 2 5 2 7 2" xfId="43268" xr:uid="{F8E49061-F8EC-4AD1-AF1C-CE94977320F7}"/>
    <cellStyle name="20% - Accent1 4 5 2 5 2 8" xfId="43269" xr:uid="{8DC8F04E-36F4-4057-A59F-BEFDC8124052}"/>
    <cellStyle name="20% - Accent1 4 5 2 5 2 8 2" xfId="43270" xr:uid="{7DD8822F-A75F-4287-8138-7034BB595559}"/>
    <cellStyle name="20% - Accent1 4 5 2 5 2 9" xfId="43271" xr:uid="{F5B981CC-24E5-4F21-A30B-2F0DFB50593F}"/>
    <cellStyle name="20% - Accent1 4 5 2 5 3" xfId="43272" xr:uid="{E5F894AE-DD31-45B3-A137-92B0F6C9AFF6}"/>
    <cellStyle name="20% - Accent1 4 5 2 5 3 2" xfId="43273" xr:uid="{86E80D46-0399-4CB3-9314-05C23434800C}"/>
    <cellStyle name="20% - Accent1 4 5 2 5 3 2 2" xfId="43274" xr:uid="{5F16EFEE-0BA2-4406-AD17-DDF12BFC2D7C}"/>
    <cellStyle name="20% - Accent1 4 5 2 5 3 2 2 2" xfId="43275" xr:uid="{415ED44E-5B35-4626-8403-4464813F39E1}"/>
    <cellStyle name="20% - Accent1 4 5 2 5 3 2 2 2 2" xfId="43276" xr:uid="{6E678F06-1690-4C9B-BB8B-1DB3F5F09DF4}"/>
    <cellStyle name="20% - Accent1 4 5 2 5 3 2 2 3" xfId="43277" xr:uid="{469C9C2C-85C7-4A43-8FAF-FB9780DD84C4}"/>
    <cellStyle name="20% - Accent1 4 5 2 5 3 2 3" xfId="43278" xr:uid="{47DAD3DF-D39A-4AB0-9842-9A38080BA8DE}"/>
    <cellStyle name="20% - Accent1 4 5 2 5 3 2 3 2" xfId="43279" xr:uid="{504723E6-3DB1-4738-A402-12601AC6BF54}"/>
    <cellStyle name="20% - Accent1 4 5 2 5 3 2 4" xfId="43280" xr:uid="{2626D6F7-3B4F-49E5-A602-E4D0CC699D1B}"/>
    <cellStyle name="20% - Accent1 4 5 2 5 3 3" xfId="43281" xr:uid="{60B0CBAF-0C5F-44F8-98AC-01721998886D}"/>
    <cellStyle name="20% - Accent1 4 5 2 5 3 3 2" xfId="43282" xr:uid="{BF2631D2-8C2C-448B-BE28-8A916B5B6FE9}"/>
    <cellStyle name="20% - Accent1 4 5 2 5 3 3 2 2" xfId="43283" xr:uid="{AB4C48CD-0690-43D1-8444-CE64D8A5FE2C}"/>
    <cellStyle name="20% - Accent1 4 5 2 5 3 3 2 2 2" xfId="43284" xr:uid="{A01E3594-65CF-4A41-8511-50E1B71309CE}"/>
    <cellStyle name="20% - Accent1 4 5 2 5 3 3 2 3" xfId="43285" xr:uid="{A4459AAB-18E5-4626-9684-9255B6ED9D25}"/>
    <cellStyle name="20% - Accent1 4 5 2 5 3 3 3" xfId="43286" xr:uid="{85FFD929-BAAF-45E9-82D6-F23C88FE42E2}"/>
    <cellStyle name="20% - Accent1 4 5 2 5 3 3 3 2" xfId="43287" xr:uid="{93F837A3-1167-4A92-BABC-308DBAE60C96}"/>
    <cellStyle name="20% - Accent1 4 5 2 5 3 3 4" xfId="43288" xr:uid="{775A3565-C343-45B2-8994-362F77D1BCA9}"/>
    <cellStyle name="20% - Accent1 4 5 2 5 3 4" xfId="43289" xr:uid="{40ABAE8C-76FA-4AF1-BD73-4200EB50961B}"/>
    <cellStyle name="20% - Accent1 4 5 2 5 3 4 2" xfId="43290" xr:uid="{8BF11394-CCDA-4B1D-B147-EAA80880DCE7}"/>
    <cellStyle name="20% - Accent1 4 5 2 5 3 4 2 2" xfId="43291" xr:uid="{00FBF7FC-5645-437D-BC57-7597DEC3DE25}"/>
    <cellStyle name="20% - Accent1 4 5 2 5 3 4 2 2 2" xfId="43292" xr:uid="{1795D6BC-0CCF-42A4-9AF3-956049576396}"/>
    <cellStyle name="20% - Accent1 4 5 2 5 3 4 2 3" xfId="43293" xr:uid="{9762FEB1-6027-459B-AB67-4DEDBFE429B7}"/>
    <cellStyle name="20% - Accent1 4 5 2 5 3 4 3" xfId="43294" xr:uid="{2404492E-BAC6-407A-9DC2-10D01095DA76}"/>
    <cellStyle name="20% - Accent1 4 5 2 5 3 4 3 2" xfId="43295" xr:uid="{065FBBFE-E66C-4590-803D-7D06DE99D786}"/>
    <cellStyle name="20% - Accent1 4 5 2 5 3 4 4" xfId="43296" xr:uid="{DCEB85AF-114A-4980-B2D2-22B1236EDCCA}"/>
    <cellStyle name="20% - Accent1 4 5 2 5 3 5" xfId="43297" xr:uid="{98B02E63-5DDE-46A2-B61C-5F3EFC74FDC7}"/>
    <cellStyle name="20% - Accent1 4 5 2 5 3 5 2" xfId="43298" xr:uid="{820A3C16-8062-4538-A762-1B0E94131B25}"/>
    <cellStyle name="20% - Accent1 4 5 2 5 3 5 2 2" xfId="43299" xr:uid="{68AC7892-E2F2-4F8D-9A55-732A86504652}"/>
    <cellStyle name="20% - Accent1 4 5 2 5 3 5 3" xfId="43300" xr:uid="{8FFD21E8-0418-4515-AB9C-B49DDE0FED76}"/>
    <cellStyle name="20% - Accent1 4 5 2 5 3 6" xfId="43301" xr:uid="{30EB4DF3-1872-4F75-AE33-0A5F29D3C085}"/>
    <cellStyle name="20% - Accent1 4 5 2 5 3 6 2" xfId="43302" xr:uid="{3F9645DD-365D-4BF4-8ED1-0801B4BC289A}"/>
    <cellStyle name="20% - Accent1 4 5 2 5 3 6 2 2" xfId="43303" xr:uid="{4239A1B8-2F1B-4719-B265-516B8F050D63}"/>
    <cellStyle name="20% - Accent1 4 5 2 5 3 6 3" xfId="43304" xr:uid="{81DB8426-04C5-4453-9571-C104EF146039}"/>
    <cellStyle name="20% - Accent1 4 5 2 5 3 7" xfId="43305" xr:uid="{48111FD5-8613-4F5B-BD66-5202935FB0DB}"/>
    <cellStyle name="20% - Accent1 4 5 2 5 3 7 2" xfId="43306" xr:uid="{D36F5AF6-EE29-43C1-9718-4D90C54BD26B}"/>
    <cellStyle name="20% - Accent1 4 5 2 5 3 8" xfId="43307" xr:uid="{A99D32B0-6D2D-43BE-90A4-5BF815544C64}"/>
    <cellStyle name="20% - Accent1 4 5 2 5 3 8 2" xfId="43308" xr:uid="{1520450C-FD4D-465E-9C04-6F4AC84242C3}"/>
    <cellStyle name="20% - Accent1 4 5 2 5 3 9" xfId="43309" xr:uid="{07F029A3-6E71-4D19-9B80-B456F83F050C}"/>
    <cellStyle name="20% - Accent1 4 5 2 5 4" xfId="43310" xr:uid="{983C8CA0-7379-4574-8D29-D8D191268149}"/>
    <cellStyle name="20% - Accent1 4 5 2 5 4 2" xfId="43311" xr:uid="{F3BBB7DA-DCFD-477C-99A3-F5332BD7F6EB}"/>
    <cellStyle name="20% - Accent1 4 5 2 5 4 2 2" xfId="43312" xr:uid="{68E799E3-F86D-4B23-AD98-9B199D6AB64A}"/>
    <cellStyle name="20% - Accent1 4 5 2 5 4 2 2 2" xfId="43313" xr:uid="{258DF1D2-DF3A-4225-84A9-C657B326CA89}"/>
    <cellStyle name="20% - Accent1 4 5 2 5 4 2 3" xfId="43314" xr:uid="{AFCC42EC-00AC-436F-8265-3BB59B4AADCC}"/>
    <cellStyle name="20% - Accent1 4 5 2 5 4 3" xfId="43315" xr:uid="{F8FED65D-E7BC-4112-91F3-D8A5C090837A}"/>
    <cellStyle name="20% - Accent1 4 5 2 5 4 3 2" xfId="43316" xr:uid="{1FE02F22-7335-4B47-B1BD-5E1F1714BD8E}"/>
    <cellStyle name="20% - Accent1 4 5 2 5 4 4" xfId="43317" xr:uid="{C64F07AF-77E5-4899-BBCD-85AC59260D4F}"/>
    <cellStyle name="20% - Accent1 4 5 2 5 5" xfId="43318" xr:uid="{4BBD848A-E497-4B74-8FFF-87D655DE53F3}"/>
    <cellStyle name="20% - Accent1 4 5 2 5 5 2" xfId="43319" xr:uid="{F3971E23-33D2-47B8-9161-8B6543D1E075}"/>
    <cellStyle name="20% - Accent1 4 5 2 5 5 2 2" xfId="43320" xr:uid="{8F539229-67AA-42F2-B9B7-FFBBCD850C74}"/>
    <cellStyle name="20% - Accent1 4 5 2 5 5 2 2 2" xfId="43321" xr:uid="{5F80F0CD-06CD-4D35-889E-28DEDC963122}"/>
    <cellStyle name="20% - Accent1 4 5 2 5 5 2 3" xfId="43322" xr:uid="{E5AFCC2D-4C76-4428-94E8-879CEA8E8867}"/>
    <cellStyle name="20% - Accent1 4 5 2 5 5 3" xfId="43323" xr:uid="{4688C394-025F-4E1A-B1C2-8364378389AF}"/>
    <cellStyle name="20% - Accent1 4 5 2 5 5 3 2" xfId="43324" xr:uid="{9A272582-7751-441C-8791-2243631B07A7}"/>
    <cellStyle name="20% - Accent1 4 5 2 5 5 4" xfId="43325" xr:uid="{766B5EB9-27E7-4840-A261-CFACE5A3F5B6}"/>
    <cellStyle name="20% - Accent1 4 5 2 5 6" xfId="43326" xr:uid="{F33A0994-463B-4D09-B302-5DF863F4B7F7}"/>
    <cellStyle name="20% - Accent1 4 5 2 5 6 2" xfId="43327" xr:uid="{4C6CE515-77CD-4697-B282-08247082EEA1}"/>
    <cellStyle name="20% - Accent1 4 5 2 5 6 2 2" xfId="43328" xr:uid="{3252BA32-CBC2-4586-9BBF-38D29C9E31D7}"/>
    <cellStyle name="20% - Accent1 4 5 2 5 6 2 2 2" xfId="43329" xr:uid="{2B737417-BFE5-4FFA-BB7A-F5A432C96792}"/>
    <cellStyle name="20% - Accent1 4 5 2 5 6 2 3" xfId="43330" xr:uid="{21087785-F37F-4663-91E8-73F92484E3D6}"/>
    <cellStyle name="20% - Accent1 4 5 2 5 6 3" xfId="43331" xr:uid="{34F493C2-7FF1-4E67-A9B3-87231C37A0F7}"/>
    <cellStyle name="20% - Accent1 4 5 2 5 6 3 2" xfId="43332" xr:uid="{E5D00B32-1F1A-41E6-BEC8-14E4AB708938}"/>
    <cellStyle name="20% - Accent1 4 5 2 5 6 4" xfId="43333" xr:uid="{EFA7FC24-571F-4F38-938F-82096625B705}"/>
    <cellStyle name="20% - Accent1 4 5 2 5 7" xfId="43334" xr:uid="{57BAE01A-914E-4C61-9E38-4582F48B4321}"/>
    <cellStyle name="20% - Accent1 4 5 2 5 7 2" xfId="43335" xr:uid="{25607BCA-37EB-488A-B508-BB2C4B143B18}"/>
    <cellStyle name="20% - Accent1 4 5 2 5 7 2 2" xfId="43336" xr:uid="{E3481895-C722-4B82-A5C5-9744CDD698ED}"/>
    <cellStyle name="20% - Accent1 4 5 2 5 7 3" xfId="43337" xr:uid="{060B9F19-0B53-4BF1-B5BD-A9F9443DA257}"/>
    <cellStyle name="20% - Accent1 4 5 2 5 8" xfId="43338" xr:uid="{6D23EECF-9EC3-4F87-9A1A-9BA91169E639}"/>
    <cellStyle name="20% - Accent1 4 5 2 5 8 2" xfId="43339" xr:uid="{6E006622-A89C-4851-B056-EAF8D50E1917}"/>
    <cellStyle name="20% - Accent1 4 5 2 5 8 2 2" xfId="43340" xr:uid="{F908D36C-D3B7-49BC-BAFA-54888A865F1E}"/>
    <cellStyle name="20% - Accent1 4 5 2 5 8 3" xfId="43341" xr:uid="{EAE4A26E-F70A-4519-8511-34BE3D1AFB1E}"/>
    <cellStyle name="20% - Accent1 4 5 2 5 9" xfId="43342" xr:uid="{6A46E5E3-F1A4-42D2-BAC3-87E7A46F633B}"/>
    <cellStyle name="20% - Accent1 4 5 2 5 9 2" xfId="43343" xr:uid="{6E05FA44-A102-458E-8CAD-E28DF12301FC}"/>
    <cellStyle name="20% - Accent1 4 5 2 6" xfId="43344" xr:uid="{FD5703EB-E78F-4892-A083-25930064CB25}"/>
    <cellStyle name="20% - Accent1 4 5 2 6 2" xfId="43345" xr:uid="{0E65A499-7674-41C9-8A53-33860E0702A4}"/>
    <cellStyle name="20% - Accent1 4 5 2 6 2 2" xfId="43346" xr:uid="{E400C457-C666-41DF-9F53-CBB01D5154EB}"/>
    <cellStyle name="20% - Accent1 4 5 2 6 2 2 2" xfId="43347" xr:uid="{E359E64D-8530-4CEF-9452-CEF35393FC71}"/>
    <cellStyle name="20% - Accent1 4 5 2 6 2 2 2 2" xfId="43348" xr:uid="{3D6A4081-58D2-422D-967D-432B8D6337A8}"/>
    <cellStyle name="20% - Accent1 4 5 2 6 2 2 3" xfId="43349" xr:uid="{0FABC77D-2815-41D8-B740-1D541B8DDDCC}"/>
    <cellStyle name="20% - Accent1 4 5 2 6 2 3" xfId="43350" xr:uid="{9CCC7674-BD44-4EE5-8593-C89B3783DFF7}"/>
    <cellStyle name="20% - Accent1 4 5 2 6 2 3 2" xfId="43351" xr:uid="{8284A6C6-72B0-4832-AE35-C1B4AD444BE2}"/>
    <cellStyle name="20% - Accent1 4 5 2 6 2 4" xfId="43352" xr:uid="{33133015-A6DE-4716-AEC1-CEFE2D21A4DB}"/>
    <cellStyle name="20% - Accent1 4 5 2 6 3" xfId="43353" xr:uid="{AA2C4F24-A9AB-4D34-88AC-024446EE86D5}"/>
    <cellStyle name="20% - Accent1 4 5 2 6 3 2" xfId="43354" xr:uid="{03B0654E-F18F-4251-A68A-859812242F07}"/>
    <cellStyle name="20% - Accent1 4 5 2 6 3 2 2" xfId="43355" xr:uid="{455C9A65-5ADE-4B05-B491-D2085C3A898E}"/>
    <cellStyle name="20% - Accent1 4 5 2 6 3 2 2 2" xfId="43356" xr:uid="{E882EFFF-7136-4BA3-99D0-4B192896F26A}"/>
    <cellStyle name="20% - Accent1 4 5 2 6 3 2 3" xfId="43357" xr:uid="{DBFFC7C2-7127-4831-90AB-5E9EEFAFD4BC}"/>
    <cellStyle name="20% - Accent1 4 5 2 6 3 3" xfId="43358" xr:uid="{A84CE289-9B26-4F89-95FE-FDC7ECB1E796}"/>
    <cellStyle name="20% - Accent1 4 5 2 6 3 3 2" xfId="43359" xr:uid="{2AB0A3C0-177A-4975-BF73-47EF244762D5}"/>
    <cellStyle name="20% - Accent1 4 5 2 6 3 4" xfId="43360" xr:uid="{C2A49326-02FA-4EE1-A8C8-6CABC12EFD3A}"/>
    <cellStyle name="20% - Accent1 4 5 2 6 4" xfId="43361" xr:uid="{1D4877DC-94C2-4D4A-A57B-DED5D1971524}"/>
    <cellStyle name="20% - Accent1 4 5 2 6 4 2" xfId="43362" xr:uid="{BFFC8655-27C0-458D-AEA7-82B00288D163}"/>
    <cellStyle name="20% - Accent1 4 5 2 6 4 2 2" xfId="43363" xr:uid="{C0C28EB9-4270-4345-85CA-B42D1E2ECB28}"/>
    <cellStyle name="20% - Accent1 4 5 2 6 4 2 2 2" xfId="43364" xr:uid="{8E5E72DE-2286-40FA-9D0B-6ADBD8DCD40C}"/>
    <cellStyle name="20% - Accent1 4 5 2 6 4 2 3" xfId="43365" xr:uid="{0087B611-B04A-40FB-8B6F-6AF1BF6D3DCA}"/>
    <cellStyle name="20% - Accent1 4 5 2 6 4 3" xfId="43366" xr:uid="{0B96030F-99B6-4368-9CA9-B6B0339ED3EC}"/>
    <cellStyle name="20% - Accent1 4 5 2 6 4 3 2" xfId="43367" xr:uid="{5D2C7DBD-24B1-4757-9784-FAC28D76704B}"/>
    <cellStyle name="20% - Accent1 4 5 2 6 4 4" xfId="43368" xr:uid="{9CAC48BB-4A2C-46C9-990C-16A8D1F784C0}"/>
    <cellStyle name="20% - Accent1 4 5 2 6 5" xfId="43369" xr:uid="{009BA0C7-08EE-4513-8DF6-952D948FB6E2}"/>
    <cellStyle name="20% - Accent1 4 5 2 6 5 2" xfId="43370" xr:uid="{E40BCAD2-6006-4396-9933-948AB244671D}"/>
    <cellStyle name="20% - Accent1 4 5 2 6 5 2 2" xfId="43371" xr:uid="{63244FD2-0CB4-4D38-97F3-43EA5D8A4DEB}"/>
    <cellStyle name="20% - Accent1 4 5 2 6 5 3" xfId="43372" xr:uid="{56F343F5-48BF-4457-871E-DE12D0AA02DD}"/>
    <cellStyle name="20% - Accent1 4 5 2 6 6" xfId="43373" xr:uid="{031F9866-7E8F-4D24-A832-80CE94E70DD0}"/>
    <cellStyle name="20% - Accent1 4 5 2 6 6 2" xfId="43374" xr:uid="{91B048DC-7586-4A80-A706-4423BA4CF6D2}"/>
    <cellStyle name="20% - Accent1 4 5 2 6 6 2 2" xfId="43375" xr:uid="{BFEAC23A-D071-43AE-9BDB-09B7FD86A403}"/>
    <cellStyle name="20% - Accent1 4 5 2 6 6 3" xfId="43376" xr:uid="{0B7B9756-60BB-4B0B-8C6D-DA1066C9DE97}"/>
    <cellStyle name="20% - Accent1 4 5 2 6 7" xfId="43377" xr:uid="{5A74E812-46AD-43E6-9609-8DA64D2F6324}"/>
    <cellStyle name="20% - Accent1 4 5 2 6 7 2" xfId="43378" xr:uid="{056F6046-6118-4EC4-A07E-20DFFB31EA45}"/>
    <cellStyle name="20% - Accent1 4 5 2 6 8" xfId="43379" xr:uid="{C21A8327-7F2E-4784-A528-846B3BE7A88D}"/>
    <cellStyle name="20% - Accent1 4 5 2 6 8 2" xfId="43380" xr:uid="{EF5C0067-A14C-4198-8D98-6C4D078DF3DB}"/>
    <cellStyle name="20% - Accent1 4 5 2 6 9" xfId="43381" xr:uid="{9FEBDF5C-AD41-4285-96EA-521AB0B91FE8}"/>
    <cellStyle name="20% - Accent1 4 5 2 7" xfId="43382" xr:uid="{D1AD248B-43E4-4F04-983A-36E794A4457B}"/>
    <cellStyle name="20% - Accent1 4 5 2 7 2" xfId="43383" xr:uid="{595E61FB-B5C2-401D-8E01-C8F5D1E79B52}"/>
    <cellStyle name="20% - Accent1 4 5 2 7 2 2" xfId="43384" xr:uid="{131D3C9E-28B8-4071-ABEE-FE793EF82733}"/>
    <cellStyle name="20% - Accent1 4 5 2 7 2 2 2" xfId="43385" xr:uid="{21C1ECA3-603B-4548-9DD0-2ADE89AB04F0}"/>
    <cellStyle name="20% - Accent1 4 5 2 7 2 2 2 2" xfId="43386" xr:uid="{DECC6543-E31E-467F-831A-C1899A2D4471}"/>
    <cellStyle name="20% - Accent1 4 5 2 7 2 2 3" xfId="43387" xr:uid="{873D93E7-3F50-4DE0-A9D0-B1E69597ED73}"/>
    <cellStyle name="20% - Accent1 4 5 2 7 2 3" xfId="43388" xr:uid="{566A496C-9E2F-47FA-A553-4071B07E10B2}"/>
    <cellStyle name="20% - Accent1 4 5 2 7 2 3 2" xfId="43389" xr:uid="{78D0D89E-DB18-4579-AE58-0D38941CF2C5}"/>
    <cellStyle name="20% - Accent1 4 5 2 7 2 4" xfId="43390" xr:uid="{DDD367F1-B4E9-41AF-A6CE-B286ADCCBAB4}"/>
    <cellStyle name="20% - Accent1 4 5 2 7 3" xfId="43391" xr:uid="{789EBE10-9D7C-49C6-814F-E67CC0387F26}"/>
    <cellStyle name="20% - Accent1 4 5 2 7 3 2" xfId="43392" xr:uid="{1FEC66DE-43B9-41B3-86B2-37272A4A48A5}"/>
    <cellStyle name="20% - Accent1 4 5 2 7 3 2 2" xfId="43393" xr:uid="{3E66CA9A-B4A5-4223-8852-7C153EAABD23}"/>
    <cellStyle name="20% - Accent1 4 5 2 7 3 2 2 2" xfId="43394" xr:uid="{712F82E3-E468-4010-B719-8FB3310DDFEA}"/>
    <cellStyle name="20% - Accent1 4 5 2 7 3 2 3" xfId="43395" xr:uid="{1E32930F-CA32-43CE-8F57-394832686292}"/>
    <cellStyle name="20% - Accent1 4 5 2 7 3 3" xfId="43396" xr:uid="{A35193C5-B0F3-4E17-8E38-EEEAF46A98F1}"/>
    <cellStyle name="20% - Accent1 4 5 2 7 3 3 2" xfId="43397" xr:uid="{248E2AAF-8770-4BB2-8568-D2988BC08D5D}"/>
    <cellStyle name="20% - Accent1 4 5 2 7 3 4" xfId="43398" xr:uid="{353742BF-25F1-40D6-9BFF-C68ADF452AA6}"/>
    <cellStyle name="20% - Accent1 4 5 2 7 4" xfId="43399" xr:uid="{DBE9BC49-87D9-4E75-9B53-3CB6978F5669}"/>
    <cellStyle name="20% - Accent1 4 5 2 7 4 2" xfId="43400" xr:uid="{E55708CA-340B-4436-8EA3-453681577F3F}"/>
    <cellStyle name="20% - Accent1 4 5 2 7 4 2 2" xfId="43401" xr:uid="{B5A85160-18D2-42B6-8E63-B674BF7F815E}"/>
    <cellStyle name="20% - Accent1 4 5 2 7 4 2 2 2" xfId="43402" xr:uid="{ADE4D24F-A75D-448E-B742-63573DD81813}"/>
    <cellStyle name="20% - Accent1 4 5 2 7 4 2 3" xfId="43403" xr:uid="{95B22E20-B13B-4697-BC58-56B35EE38281}"/>
    <cellStyle name="20% - Accent1 4 5 2 7 4 3" xfId="43404" xr:uid="{5B733EA6-3A72-4791-966C-F38FD8B1081F}"/>
    <cellStyle name="20% - Accent1 4 5 2 7 4 3 2" xfId="43405" xr:uid="{768FB3D6-9F63-41A0-AE1B-9A74F3808427}"/>
    <cellStyle name="20% - Accent1 4 5 2 7 4 4" xfId="43406" xr:uid="{113B918A-761F-4BCA-90DD-27C1C6EC6382}"/>
    <cellStyle name="20% - Accent1 4 5 2 7 5" xfId="43407" xr:uid="{3A26D84D-3E1D-4BE6-8AA5-B7DA68C14286}"/>
    <cellStyle name="20% - Accent1 4 5 2 7 5 2" xfId="43408" xr:uid="{79A2A811-0AE2-4709-92AA-13FEAD7693B6}"/>
    <cellStyle name="20% - Accent1 4 5 2 7 5 2 2" xfId="43409" xr:uid="{FFC92AC0-2D17-478A-8FAA-6C6B1998F2DB}"/>
    <cellStyle name="20% - Accent1 4 5 2 7 5 3" xfId="43410" xr:uid="{C84A2580-8A21-43C6-8CBC-0495392285D7}"/>
    <cellStyle name="20% - Accent1 4 5 2 7 6" xfId="43411" xr:uid="{11716109-E2AE-4B33-8313-F027AF73EAD4}"/>
    <cellStyle name="20% - Accent1 4 5 2 7 6 2" xfId="43412" xr:uid="{1F6A1D46-F7C6-44CC-B625-AB8A2A4B672F}"/>
    <cellStyle name="20% - Accent1 4 5 2 7 6 2 2" xfId="43413" xr:uid="{5A4BA40E-43A8-4179-BEA1-B07A23C01A98}"/>
    <cellStyle name="20% - Accent1 4 5 2 7 6 3" xfId="43414" xr:uid="{F936203D-D8EC-46E5-9B8B-C325026A1201}"/>
    <cellStyle name="20% - Accent1 4 5 2 7 7" xfId="43415" xr:uid="{72F34B13-5F2E-4937-A543-F6289B5DE4CD}"/>
    <cellStyle name="20% - Accent1 4 5 2 7 7 2" xfId="43416" xr:uid="{A22EAB51-6EB5-422E-8AEF-8BF3078652A4}"/>
    <cellStyle name="20% - Accent1 4 5 2 7 8" xfId="43417" xr:uid="{9BA2FAF5-D1AF-438F-A790-586264912533}"/>
    <cellStyle name="20% - Accent1 4 5 2 7 8 2" xfId="43418" xr:uid="{0C1124AC-3BAD-4CAB-B25F-C91936229731}"/>
    <cellStyle name="20% - Accent1 4 5 2 7 9" xfId="43419" xr:uid="{9B097C10-1FE5-4E17-A3F0-601F695BF090}"/>
    <cellStyle name="20% - Accent1 4 5 2 8" xfId="43420" xr:uid="{0949818E-136B-444F-9234-8E7512A2C496}"/>
    <cellStyle name="20% - Accent1 4 5 2 8 2" xfId="43421" xr:uid="{39DFA19C-4428-48BC-8501-3B4A8545E6AC}"/>
    <cellStyle name="20% - Accent1 4 5 2 8 2 2" xfId="43422" xr:uid="{904705F3-873C-406E-B4F4-74AB0B415AF7}"/>
    <cellStyle name="20% - Accent1 4 5 2 8 2 2 2" xfId="43423" xr:uid="{22791066-88E7-4682-91FF-CE8FE01D6EE6}"/>
    <cellStyle name="20% - Accent1 4 5 2 8 2 3" xfId="43424" xr:uid="{63166CE1-2C1A-4DBA-889B-B66E6C8E0444}"/>
    <cellStyle name="20% - Accent1 4 5 2 8 3" xfId="43425" xr:uid="{EC0600D9-3596-4A6E-A623-C1CBEAD1BE93}"/>
    <cellStyle name="20% - Accent1 4 5 2 8 3 2" xfId="43426" xr:uid="{CBE70048-C615-4007-B268-0B2EE85C0312}"/>
    <cellStyle name="20% - Accent1 4 5 2 8 4" xfId="43427" xr:uid="{203B6CB6-373E-42D7-98E8-15950F37CF62}"/>
    <cellStyle name="20% - Accent1 4 5 2 9" xfId="43428" xr:uid="{C38BC4DA-9BF4-4E86-B0B8-E35E2FE35EF6}"/>
    <cellStyle name="20% - Accent1 4 5 2 9 2" xfId="43429" xr:uid="{1E5E75B3-7D2A-4B43-A47E-FF6E4E772B42}"/>
    <cellStyle name="20% - Accent1 4 5 2 9 2 2" xfId="43430" xr:uid="{70F9AC38-2CDD-40EA-B2A7-8E8C2807446F}"/>
    <cellStyle name="20% - Accent1 4 5 2 9 2 2 2" xfId="43431" xr:uid="{CCC48872-82F1-4D1A-8127-ED5CB39B5CEA}"/>
    <cellStyle name="20% - Accent1 4 5 2 9 2 3" xfId="43432" xr:uid="{3120E5A8-7DB4-4AA5-95CA-2DADCFC608DA}"/>
    <cellStyle name="20% - Accent1 4 5 2 9 3" xfId="43433" xr:uid="{78F9C68D-677F-4CC5-A712-98912DFFA11B}"/>
    <cellStyle name="20% - Accent1 4 5 2 9 3 2" xfId="43434" xr:uid="{EFAD8107-473A-4787-A4BE-7EE3703E6277}"/>
    <cellStyle name="20% - Accent1 4 5 2 9 4" xfId="43435" xr:uid="{6D897AFE-4C4A-4E9E-8FE1-0D15A419C3BD}"/>
    <cellStyle name="20% - Accent1 4 5 3" xfId="43436" xr:uid="{6E099A19-C037-4084-916E-379B647682DB}"/>
    <cellStyle name="20% - Accent1 4 5 3 10" xfId="43437" xr:uid="{AA375F00-9E55-47EF-BD0E-B02DC783A56C}"/>
    <cellStyle name="20% - Accent1 4 5 3 10 2" xfId="43438" xr:uid="{4842700D-C8D8-4465-A9F6-D462BE158B13}"/>
    <cellStyle name="20% - Accent1 4 5 3 10 2 2" xfId="43439" xr:uid="{21553735-2DA2-47F5-A8C4-0F1FC4AE845F}"/>
    <cellStyle name="20% - Accent1 4 5 3 10 3" xfId="43440" xr:uid="{D0C80320-3522-43BC-BE50-007ADB747509}"/>
    <cellStyle name="20% - Accent1 4 5 3 11" xfId="43441" xr:uid="{86124570-ECDF-4009-82E6-704551918F1C}"/>
    <cellStyle name="20% - Accent1 4 5 3 11 2" xfId="43442" xr:uid="{EF335782-9D06-434B-8095-2794B4EBB7B5}"/>
    <cellStyle name="20% - Accent1 4 5 3 11 2 2" xfId="43443" xr:uid="{FF4BE307-CBAA-413C-A854-7361B7F5386D}"/>
    <cellStyle name="20% - Accent1 4 5 3 11 3" xfId="43444" xr:uid="{D58AACBD-16D2-4C65-8F8E-9CCE6FB4C5BA}"/>
    <cellStyle name="20% - Accent1 4 5 3 12" xfId="43445" xr:uid="{D8A32009-3D00-4715-828B-2E2F7BA64382}"/>
    <cellStyle name="20% - Accent1 4 5 3 12 2" xfId="43446" xr:uid="{E72862C5-714E-4258-81F1-4770B98D8093}"/>
    <cellStyle name="20% - Accent1 4 5 3 13" xfId="43447" xr:uid="{08A7DDCA-0BF7-4D2D-9F47-A3D48802F42B}"/>
    <cellStyle name="20% - Accent1 4 5 3 13 2" xfId="43448" xr:uid="{CDE76C1E-F392-435A-8DCF-30F200D3CE8B}"/>
    <cellStyle name="20% - Accent1 4 5 3 14" xfId="43449" xr:uid="{EFADBC6E-4EBB-4AB7-9F03-4FC2FB9C80C1}"/>
    <cellStyle name="20% - Accent1 4 5 3 2" xfId="43450" xr:uid="{B0D5010A-DCE9-48A9-97B2-B342FB5E7A0B}"/>
    <cellStyle name="20% - Accent1 4 5 3 2 10" xfId="43451" xr:uid="{C522DCD3-8BF0-4998-BC4F-B6491274C152}"/>
    <cellStyle name="20% - Accent1 4 5 3 2 10 2" xfId="43452" xr:uid="{394EAEA8-FC1D-4A9B-944A-2A16468AC604}"/>
    <cellStyle name="20% - Accent1 4 5 3 2 11" xfId="43453" xr:uid="{5FB33D0D-5BC4-47C5-B650-4D75FF163D9E}"/>
    <cellStyle name="20% - Accent1 4 5 3 2 2" xfId="43454" xr:uid="{F78B17CE-CB5C-4E89-9D2F-20271A324F05}"/>
    <cellStyle name="20% - Accent1 4 5 3 2 2 2" xfId="43455" xr:uid="{FECEBA5C-01E1-41DB-8659-FCDCF3FE6FE3}"/>
    <cellStyle name="20% - Accent1 4 5 3 2 2 2 2" xfId="43456" xr:uid="{91F74059-8181-4C4B-A33E-2B0459117109}"/>
    <cellStyle name="20% - Accent1 4 5 3 2 2 2 2 2" xfId="43457" xr:uid="{80D373F6-F60F-4367-AD36-1A4C21295EB8}"/>
    <cellStyle name="20% - Accent1 4 5 3 2 2 2 2 2 2" xfId="43458" xr:uid="{F7A5B4C3-1491-49B7-B417-EC236062B7CD}"/>
    <cellStyle name="20% - Accent1 4 5 3 2 2 2 2 3" xfId="43459" xr:uid="{D9DDD525-1017-4CFF-BFEC-FF0ED83B1320}"/>
    <cellStyle name="20% - Accent1 4 5 3 2 2 2 3" xfId="43460" xr:uid="{EA44E7E7-3A2E-4858-9D07-BF8E29BA5698}"/>
    <cellStyle name="20% - Accent1 4 5 3 2 2 2 3 2" xfId="43461" xr:uid="{D68D90D7-B39F-4AA2-8C8E-641B52025492}"/>
    <cellStyle name="20% - Accent1 4 5 3 2 2 2 4" xfId="43462" xr:uid="{6EEAD6B0-08D3-46A7-B908-AC2345902B0D}"/>
    <cellStyle name="20% - Accent1 4 5 3 2 2 3" xfId="43463" xr:uid="{75BD9EAF-BB83-4614-B17D-8C49B8F58AA2}"/>
    <cellStyle name="20% - Accent1 4 5 3 2 2 3 2" xfId="43464" xr:uid="{9045E5A6-8702-415E-B3CA-860051F7B300}"/>
    <cellStyle name="20% - Accent1 4 5 3 2 2 3 2 2" xfId="43465" xr:uid="{FCF1B181-FF7B-4425-926E-AC083F92C81D}"/>
    <cellStyle name="20% - Accent1 4 5 3 2 2 3 2 2 2" xfId="43466" xr:uid="{191A526C-C5DE-4304-97D0-06D0E800103D}"/>
    <cellStyle name="20% - Accent1 4 5 3 2 2 3 2 3" xfId="43467" xr:uid="{B2088C33-9A83-4DC4-A973-5447F65F007C}"/>
    <cellStyle name="20% - Accent1 4 5 3 2 2 3 3" xfId="43468" xr:uid="{53A6F62E-AAF8-405D-A3D5-185E926F3286}"/>
    <cellStyle name="20% - Accent1 4 5 3 2 2 3 3 2" xfId="43469" xr:uid="{7A43449E-CE8E-4C44-B85B-D9A522940B1B}"/>
    <cellStyle name="20% - Accent1 4 5 3 2 2 3 4" xfId="43470" xr:uid="{9503631A-E414-45CD-A63F-9631EA1D507F}"/>
    <cellStyle name="20% - Accent1 4 5 3 2 2 4" xfId="43471" xr:uid="{B18DEABF-2971-448D-A733-07D093625D45}"/>
    <cellStyle name="20% - Accent1 4 5 3 2 2 4 2" xfId="43472" xr:uid="{9E4B45C6-A6D7-4915-A2A8-679E8219D632}"/>
    <cellStyle name="20% - Accent1 4 5 3 2 2 4 2 2" xfId="43473" xr:uid="{321CE4DD-0F63-4012-9965-3AD0E2D7A421}"/>
    <cellStyle name="20% - Accent1 4 5 3 2 2 4 2 2 2" xfId="43474" xr:uid="{EDD11FD0-7CEA-4174-A57C-F9A7297B1018}"/>
    <cellStyle name="20% - Accent1 4 5 3 2 2 4 2 3" xfId="43475" xr:uid="{21CA807A-5E3F-4C0C-8182-83A64C069302}"/>
    <cellStyle name="20% - Accent1 4 5 3 2 2 4 3" xfId="43476" xr:uid="{F887130C-7024-4810-A1AA-562B0ECE3086}"/>
    <cellStyle name="20% - Accent1 4 5 3 2 2 4 3 2" xfId="43477" xr:uid="{74246E84-0DD4-4CE7-9D4D-6C997585B13D}"/>
    <cellStyle name="20% - Accent1 4 5 3 2 2 4 4" xfId="43478" xr:uid="{A8109B8F-0FA2-4C36-9E87-A33FAE76F450}"/>
    <cellStyle name="20% - Accent1 4 5 3 2 2 5" xfId="43479" xr:uid="{6C9B096C-5C98-4654-8073-E10D71418F6A}"/>
    <cellStyle name="20% - Accent1 4 5 3 2 2 5 2" xfId="43480" xr:uid="{4872BAE7-B7FF-4DE1-B87F-1CB971045913}"/>
    <cellStyle name="20% - Accent1 4 5 3 2 2 5 2 2" xfId="43481" xr:uid="{EBDA42F0-5335-4879-B375-8FDC3F25021E}"/>
    <cellStyle name="20% - Accent1 4 5 3 2 2 5 3" xfId="43482" xr:uid="{1DE28E31-4800-4854-833B-E81A22C67904}"/>
    <cellStyle name="20% - Accent1 4 5 3 2 2 6" xfId="43483" xr:uid="{E446D5C0-188B-4AE9-B986-26CBD0F6D81F}"/>
    <cellStyle name="20% - Accent1 4 5 3 2 2 6 2" xfId="43484" xr:uid="{8A53B6A3-C6B8-4125-A96B-54D37142F188}"/>
    <cellStyle name="20% - Accent1 4 5 3 2 2 6 2 2" xfId="43485" xr:uid="{346ED8A6-547C-4B70-84BA-D94DF9B88CD9}"/>
    <cellStyle name="20% - Accent1 4 5 3 2 2 6 3" xfId="43486" xr:uid="{F808F9D4-65DD-4F14-AAE8-7822DD8289C0}"/>
    <cellStyle name="20% - Accent1 4 5 3 2 2 7" xfId="43487" xr:uid="{CA343E24-D46F-4FA3-960A-8902D39E46D9}"/>
    <cellStyle name="20% - Accent1 4 5 3 2 2 7 2" xfId="43488" xr:uid="{0148BA56-C92A-4724-8CE1-7E93F91DEC76}"/>
    <cellStyle name="20% - Accent1 4 5 3 2 2 8" xfId="43489" xr:uid="{EB22EFB1-70FC-4E23-BB14-64353CB27698}"/>
    <cellStyle name="20% - Accent1 4 5 3 2 2 8 2" xfId="43490" xr:uid="{D4EB8746-EB99-4A3C-BC7B-940EA056308E}"/>
    <cellStyle name="20% - Accent1 4 5 3 2 2 9" xfId="43491" xr:uid="{9D819A8E-1A3B-4926-A4FA-2631BC48AE85}"/>
    <cellStyle name="20% - Accent1 4 5 3 2 3" xfId="43492" xr:uid="{0468E453-23FD-454E-B017-52DAC0DEC901}"/>
    <cellStyle name="20% - Accent1 4 5 3 2 3 2" xfId="43493" xr:uid="{F3846F03-C834-4698-B70D-860D9641C24D}"/>
    <cellStyle name="20% - Accent1 4 5 3 2 3 2 2" xfId="43494" xr:uid="{63A290AF-5129-4DE0-94B3-4BBF2C8C929B}"/>
    <cellStyle name="20% - Accent1 4 5 3 2 3 2 2 2" xfId="43495" xr:uid="{E3A4EFC6-2ED1-4AA1-926E-3EBBDD56B192}"/>
    <cellStyle name="20% - Accent1 4 5 3 2 3 2 2 2 2" xfId="43496" xr:uid="{D10F393A-D1D7-4E3C-AFD8-AB2D8F8BC999}"/>
    <cellStyle name="20% - Accent1 4 5 3 2 3 2 2 3" xfId="43497" xr:uid="{3DB272E2-DD3B-4AA6-91A8-3170974B7158}"/>
    <cellStyle name="20% - Accent1 4 5 3 2 3 2 3" xfId="43498" xr:uid="{0BAA313B-7166-43BD-9E4E-F742BC181086}"/>
    <cellStyle name="20% - Accent1 4 5 3 2 3 2 3 2" xfId="43499" xr:uid="{675A9139-A768-4E83-9B10-526E65467B26}"/>
    <cellStyle name="20% - Accent1 4 5 3 2 3 2 4" xfId="43500" xr:uid="{27867877-21ED-4E3D-BB0C-0248A7772192}"/>
    <cellStyle name="20% - Accent1 4 5 3 2 3 3" xfId="43501" xr:uid="{9C4330FD-068A-4D2F-A21F-F90A79CDCE26}"/>
    <cellStyle name="20% - Accent1 4 5 3 2 3 3 2" xfId="43502" xr:uid="{62593230-32B8-4D4E-9026-B683B71791A5}"/>
    <cellStyle name="20% - Accent1 4 5 3 2 3 3 2 2" xfId="43503" xr:uid="{F02A8992-83BB-43DC-A26A-2242A3949D86}"/>
    <cellStyle name="20% - Accent1 4 5 3 2 3 3 2 2 2" xfId="43504" xr:uid="{BBE35506-ACEB-47A9-86A6-6842EA79F244}"/>
    <cellStyle name="20% - Accent1 4 5 3 2 3 3 2 3" xfId="43505" xr:uid="{2B5AAF75-88D1-48B3-9853-B433CE7C13DF}"/>
    <cellStyle name="20% - Accent1 4 5 3 2 3 3 3" xfId="43506" xr:uid="{724970B7-810A-41EC-A9AE-ADE0776339CB}"/>
    <cellStyle name="20% - Accent1 4 5 3 2 3 3 3 2" xfId="43507" xr:uid="{07183686-A8BE-463E-BD90-6AB06AD830F6}"/>
    <cellStyle name="20% - Accent1 4 5 3 2 3 3 4" xfId="43508" xr:uid="{A548392D-9739-45F0-AA30-DD163BD75A59}"/>
    <cellStyle name="20% - Accent1 4 5 3 2 3 4" xfId="43509" xr:uid="{E82D165F-C36F-408A-A102-A6AD19D8BB80}"/>
    <cellStyle name="20% - Accent1 4 5 3 2 3 4 2" xfId="43510" xr:uid="{485B473F-073C-4128-B4BE-5C8E7EEE9C66}"/>
    <cellStyle name="20% - Accent1 4 5 3 2 3 4 2 2" xfId="43511" xr:uid="{4657D2E8-F0BC-4C99-A7EB-54250EE4979B}"/>
    <cellStyle name="20% - Accent1 4 5 3 2 3 4 2 2 2" xfId="43512" xr:uid="{C1B9039D-7BF6-4383-9BA5-6F77AF1BF01C}"/>
    <cellStyle name="20% - Accent1 4 5 3 2 3 4 2 3" xfId="43513" xr:uid="{79918DB7-939A-4225-B663-21EE538B2B09}"/>
    <cellStyle name="20% - Accent1 4 5 3 2 3 4 3" xfId="43514" xr:uid="{AC8C8B28-5254-470F-9E80-6FA585D5BAC1}"/>
    <cellStyle name="20% - Accent1 4 5 3 2 3 4 3 2" xfId="43515" xr:uid="{674CBEC8-0B91-4D87-A1AB-441470AE9C17}"/>
    <cellStyle name="20% - Accent1 4 5 3 2 3 4 4" xfId="43516" xr:uid="{8AC614DB-C56A-460D-A33B-5E83385F8582}"/>
    <cellStyle name="20% - Accent1 4 5 3 2 3 5" xfId="43517" xr:uid="{47CC5801-74FA-4C36-A982-3BFB287F6448}"/>
    <cellStyle name="20% - Accent1 4 5 3 2 3 5 2" xfId="43518" xr:uid="{2BD9498A-BA95-4239-B15A-92B26FBE1CFF}"/>
    <cellStyle name="20% - Accent1 4 5 3 2 3 5 2 2" xfId="43519" xr:uid="{FD09056A-8667-4AFB-9472-2BF7E0B0BFBB}"/>
    <cellStyle name="20% - Accent1 4 5 3 2 3 5 3" xfId="43520" xr:uid="{54E689BC-E97D-4C41-9E68-8CDF0813F88B}"/>
    <cellStyle name="20% - Accent1 4 5 3 2 3 6" xfId="43521" xr:uid="{80B65B10-4487-41AB-914B-8BF14709608D}"/>
    <cellStyle name="20% - Accent1 4 5 3 2 3 6 2" xfId="43522" xr:uid="{2877E3B0-D6FB-4CFE-B3E7-ADDE99CAD2F2}"/>
    <cellStyle name="20% - Accent1 4 5 3 2 3 6 2 2" xfId="43523" xr:uid="{E1CBAF96-0B2E-4DFD-88CD-A79E0EA7C2D5}"/>
    <cellStyle name="20% - Accent1 4 5 3 2 3 6 3" xfId="43524" xr:uid="{4AD0A75A-C793-45FD-B983-1FA0943979B2}"/>
    <cellStyle name="20% - Accent1 4 5 3 2 3 7" xfId="43525" xr:uid="{C5BA8CC1-C414-4FC2-B90E-7D914CB6AE4B}"/>
    <cellStyle name="20% - Accent1 4 5 3 2 3 7 2" xfId="43526" xr:uid="{18175B94-ED34-4E64-BAED-B53509660AA9}"/>
    <cellStyle name="20% - Accent1 4 5 3 2 3 8" xfId="43527" xr:uid="{746E832D-F094-4770-AB91-C5E440903487}"/>
    <cellStyle name="20% - Accent1 4 5 3 2 3 8 2" xfId="43528" xr:uid="{2FE675D5-D09A-4B67-A29C-0123005C8F38}"/>
    <cellStyle name="20% - Accent1 4 5 3 2 3 9" xfId="43529" xr:uid="{C5F6284B-FBA0-4973-BDD4-644B5E16738A}"/>
    <cellStyle name="20% - Accent1 4 5 3 2 4" xfId="43530" xr:uid="{F4DB6A98-3DA3-4028-8DED-AE6DE1060F79}"/>
    <cellStyle name="20% - Accent1 4 5 3 2 4 2" xfId="43531" xr:uid="{2C2AF9BB-4CFB-4782-8EC1-231F4D1B4474}"/>
    <cellStyle name="20% - Accent1 4 5 3 2 4 2 2" xfId="43532" xr:uid="{99C9EE96-F99C-4BD5-8DBC-320817652904}"/>
    <cellStyle name="20% - Accent1 4 5 3 2 4 2 2 2" xfId="43533" xr:uid="{98CC5E4A-803E-4146-A22A-129028C7CECA}"/>
    <cellStyle name="20% - Accent1 4 5 3 2 4 2 3" xfId="43534" xr:uid="{48CEDABF-E233-4B21-B19E-11E9993CF5E6}"/>
    <cellStyle name="20% - Accent1 4 5 3 2 4 3" xfId="43535" xr:uid="{D47B996E-E1CB-4627-84C1-62F742E17C09}"/>
    <cellStyle name="20% - Accent1 4 5 3 2 4 3 2" xfId="43536" xr:uid="{C7A1672B-67FD-4855-B45C-5204DBBEBD34}"/>
    <cellStyle name="20% - Accent1 4 5 3 2 4 4" xfId="43537" xr:uid="{E820D534-BD0D-40D2-9623-87F888394292}"/>
    <cellStyle name="20% - Accent1 4 5 3 2 5" xfId="43538" xr:uid="{E07DBDB4-0203-4B03-9D43-A0168B0EA201}"/>
    <cellStyle name="20% - Accent1 4 5 3 2 5 2" xfId="43539" xr:uid="{1A267104-924C-4C63-9109-2337FB71A5BB}"/>
    <cellStyle name="20% - Accent1 4 5 3 2 5 2 2" xfId="43540" xr:uid="{59E90B17-3C9C-4FEB-B92A-FF0051EB7E12}"/>
    <cellStyle name="20% - Accent1 4 5 3 2 5 2 2 2" xfId="43541" xr:uid="{AB6BFBC2-0B9B-4555-BD8C-8102B87F178D}"/>
    <cellStyle name="20% - Accent1 4 5 3 2 5 2 3" xfId="43542" xr:uid="{2DA31EF9-0F2A-4A48-AF32-8E4F13E623DD}"/>
    <cellStyle name="20% - Accent1 4 5 3 2 5 3" xfId="43543" xr:uid="{18A167C7-97D9-4A4F-9123-B89F684BEFE0}"/>
    <cellStyle name="20% - Accent1 4 5 3 2 5 3 2" xfId="43544" xr:uid="{B4CDCC8D-1330-499E-A3CE-638A3A2796D3}"/>
    <cellStyle name="20% - Accent1 4 5 3 2 5 4" xfId="43545" xr:uid="{1CAB37E7-6661-48BC-877C-730130091789}"/>
    <cellStyle name="20% - Accent1 4 5 3 2 6" xfId="43546" xr:uid="{A2B93483-E76B-4EB1-A9E4-98190CE391E1}"/>
    <cellStyle name="20% - Accent1 4 5 3 2 6 2" xfId="43547" xr:uid="{BFA6F6F7-2FCB-4401-AE20-B144D416F429}"/>
    <cellStyle name="20% - Accent1 4 5 3 2 6 2 2" xfId="43548" xr:uid="{6F35D588-51FC-40B5-A39E-83C58CAC086C}"/>
    <cellStyle name="20% - Accent1 4 5 3 2 6 2 2 2" xfId="43549" xr:uid="{1BFA1FD1-79CC-4BA1-A943-C8C8D75B842B}"/>
    <cellStyle name="20% - Accent1 4 5 3 2 6 2 3" xfId="43550" xr:uid="{CDD132FF-826B-4003-B848-8ADADBF06348}"/>
    <cellStyle name="20% - Accent1 4 5 3 2 6 3" xfId="43551" xr:uid="{C469F5AA-A614-4386-B295-60A687900252}"/>
    <cellStyle name="20% - Accent1 4 5 3 2 6 3 2" xfId="43552" xr:uid="{F0EB268B-A04C-4F56-85B1-9542CF2792B2}"/>
    <cellStyle name="20% - Accent1 4 5 3 2 6 4" xfId="43553" xr:uid="{6A69E8CF-37AB-4978-98BA-F12514ED544D}"/>
    <cellStyle name="20% - Accent1 4 5 3 2 7" xfId="43554" xr:uid="{5934ACA3-7104-41C0-AA7A-C6CC8ADF3D2F}"/>
    <cellStyle name="20% - Accent1 4 5 3 2 7 2" xfId="43555" xr:uid="{1803FA7E-E9C6-4DD2-832D-1C4CB3D68274}"/>
    <cellStyle name="20% - Accent1 4 5 3 2 7 2 2" xfId="43556" xr:uid="{69ED346B-68BA-41DC-9968-220B217B63AE}"/>
    <cellStyle name="20% - Accent1 4 5 3 2 7 3" xfId="43557" xr:uid="{483B3BC9-EC78-4C98-84A8-C98BF472E4EA}"/>
    <cellStyle name="20% - Accent1 4 5 3 2 8" xfId="43558" xr:uid="{D1EFF6ED-2A76-4829-B624-1A7EAF0B5216}"/>
    <cellStyle name="20% - Accent1 4 5 3 2 8 2" xfId="43559" xr:uid="{67503203-5C64-4EA3-8156-B4CAE0B2963E}"/>
    <cellStyle name="20% - Accent1 4 5 3 2 8 2 2" xfId="43560" xr:uid="{00344FAE-9EF7-4F33-933B-E74BC8AAB94A}"/>
    <cellStyle name="20% - Accent1 4 5 3 2 8 3" xfId="43561" xr:uid="{E461D899-B540-496A-B738-B2C0228899BB}"/>
    <cellStyle name="20% - Accent1 4 5 3 2 9" xfId="43562" xr:uid="{283967D8-F9EA-4AB7-8F43-0CE6B4BE6312}"/>
    <cellStyle name="20% - Accent1 4 5 3 2 9 2" xfId="43563" xr:uid="{353EC447-200B-4D1A-95D0-BFEC62906C1D}"/>
    <cellStyle name="20% - Accent1 4 5 3 3" xfId="43564" xr:uid="{D404753B-1070-4B76-880C-E38B5820E593}"/>
    <cellStyle name="20% - Accent1 4 5 3 3 10" xfId="43565" xr:uid="{C2968CC9-305F-4A48-B4D4-ECE9DF43C716}"/>
    <cellStyle name="20% - Accent1 4 5 3 3 10 2" xfId="43566" xr:uid="{8E885F70-F79C-4A2D-8CBF-9DF1F8941852}"/>
    <cellStyle name="20% - Accent1 4 5 3 3 11" xfId="43567" xr:uid="{6FA85232-5011-4F06-B9F4-53F2C151D633}"/>
    <cellStyle name="20% - Accent1 4 5 3 3 2" xfId="43568" xr:uid="{BAAE364F-8418-4A90-8218-CC7CA768F55C}"/>
    <cellStyle name="20% - Accent1 4 5 3 3 2 2" xfId="43569" xr:uid="{ACBF3EA5-A995-4B1A-9C6D-54949AD041F7}"/>
    <cellStyle name="20% - Accent1 4 5 3 3 2 2 2" xfId="43570" xr:uid="{83ED3DB7-49DD-4EA1-8761-170F736FD4AD}"/>
    <cellStyle name="20% - Accent1 4 5 3 3 2 2 2 2" xfId="43571" xr:uid="{2EA49540-CA7F-495C-AC12-FFC21F4237B7}"/>
    <cellStyle name="20% - Accent1 4 5 3 3 2 2 2 2 2" xfId="43572" xr:uid="{8D560FF2-B0E0-4350-BDBF-6F92E62506C2}"/>
    <cellStyle name="20% - Accent1 4 5 3 3 2 2 2 3" xfId="43573" xr:uid="{5EEB7AB3-B2CB-458B-9B94-B253FD56B958}"/>
    <cellStyle name="20% - Accent1 4 5 3 3 2 2 3" xfId="43574" xr:uid="{B6AAD96E-34B0-4150-B590-E5693122E206}"/>
    <cellStyle name="20% - Accent1 4 5 3 3 2 2 3 2" xfId="43575" xr:uid="{91666CA4-2262-4E02-AFD5-664DB119D084}"/>
    <cellStyle name="20% - Accent1 4 5 3 3 2 2 4" xfId="43576" xr:uid="{257E47CA-7655-4F0D-B1B8-820B1AFC80AB}"/>
    <cellStyle name="20% - Accent1 4 5 3 3 2 3" xfId="43577" xr:uid="{FF6D2A2C-7DA4-446F-938C-2B7E03B012D8}"/>
    <cellStyle name="20% - Accent1 4 5 3 3 2 3 2" xfId="43578" xr:uid="{0BC42294-8699-4D01-B9DA-7514C9B455FF}"/>
    <cellStyle name="20% - Accent1 4 5 3 3 2 3 2 2" xfId="43579" xr:uid="{4E70B646-E425-4FC4-A179-78A7F745995A}"/>
    <cellStyle name="20% - Accent1 4 5 3 3 2 3 2 2 2" xfId="43580" xr:uid="{48731CAC-0C21-4573-9958-93B722414E40}"/>
    <cellStyle name="20% - Accent1 4 5 3 3 2 3 2 3" xfId="43581" xr:uid="{6AA4D238-86AF-4FE3-850C-271136185371}"/>
    <cellStyle name="20% - Accent1 4 5 3 3 2 3 3" xfId="43582" xr:uid="{D45921F4-3382-489F-87D1-F0BF8787214B}"/>
    <cellStyle name="20% - Accent1 4 5 3 3 2 3 3 2" xfId="43583" xr:uid="{A540059C-AECE-40DF-80B9-BBBBAFF513AC}"/>
    <cellStyle name="20% - Accent1 4 5 3 3 2 3 4" xfId="43584" xr:uid="{ED5DD4F7-1E26-4D30-9558-804F2C2DC0FF}"/>
    <cellStyle name="20% - Accent1 4 5 3 3 2 4" xfId="43585" xr:uid="{06F7E2AD-C046-4D94-AE5A-7A026F2F8D7C}"/>
    <cellStyle name="20% - Accent1 4 5 3 3 2 4 2" xfId="43586" xr:uid="{9DEE193E-4ED3-4929-AAF2-CC3F87B6C103}"/>
    <cellStyle name="20% - Accent1 4 5 3 3 2 4 2 2" xfId="43587" xr:uid="{B2E4F498-FEFE-4E3D-AE2C-5FAAB2EC00F8}"/>
    <cellStyle name="20% - Accent1 4 5 3 3 2 4 2 2 2" xfId="43588" xr:uid="{D418CEDE-95EE-44F0-B88D-BDE969CF1B62}"/>
    <cellStyle name="20% - Accent1 4 5 3 3 2 4 2 3" xfId="43589" xr:uid="{180087BF-191B-4E0B-B0CC-B28C60B0CF0B}"/>
    <cellStyle name="20% - Accent1 4 5 3 3 2 4 3" xfId="43590" xr:uid="{B478B2E9-24EB-4EE0-AEDA-04EA2121D816}"/>
    <cellStyle name="20% - Accent1 4 5 3 3 2 4 3 2" xfId="43591" xr:uid="{33A20104-1F0F-4799-8CF5-3D7EA603AF79}"/>
    <cellStyle name="20% - Accent1 4 5 3 3 2 4 4" xfId="43592" xr:uid="{505FDCFB-D766-475B-AD38-E5E5F956F1EE}"/>
    <cellStyle name="20% - Accent1 4 5 3 3 2 5" xfId="43593" xr:uid="{6866614B-C1FD-4B9F-B964-39C60D89311C}"/>
    <cellStyle name="20% - Accent1 4 5 3 3 2 5 2" xfId="43594" xr:uid="{60F72DE7-D8B6-4B42-80C0-F7475C4C0D03}"/>
    <cellStyle name="20% - Accent1 4 5 3 3 2 5 2 2" xfId="43595" xr:uid="{525DFF68-2F2E-4621-BCBF-EEDA551DD609}"/>
    <cellStyle name="20% - Accent1 4 5 3 3 2 5 3" xfId="43596" xr:uid="{A7DF44C2-FCB3-4A60-87AE-5D3AF0550230}"/>
    <cellStyle name="20% - Accent1 4 5 3 3 2 6" xfId="43597" xr:uid="{04EACFEE-BD94-466A-8BD5-CF7D2A3C55AB}"/>
    <cellStyle name="20% - Accent1 4 5 3 3 2 6 2" xfId="43598" xr:uid="{1A4CE8F7-80A6-4689-A1E1-0BC87BEA08E6}"/>
    <cellStyle name="20% - Accent1 4 5 3 3 2 6 2 2" xfId="43599" xr:uid="{5CE70CC7-BDBF-4BFB-ADAA-3C1F04E5308F}"/>
    <cellStyle name="20% - Accent1 4 5 3 3 2 6 3" xfId="43600" xr:uid="{87CB7203-A71D-4BAD-9BA7-4C8BCF03308B}"/>
    <cellStyle name="20% - Accent1 4 5 3 3 2 7" xfId="43601" xr:uid="{4589D7F8-AC94-4206-8D83-1943C6F43441}"/>
    <cellStyle name="20% - Accent1 4 5 3 3 2 7 2" xfId="43602" xr:uid="{7364264D-7AF5-42BD-8518-D236CE844550}"/>
    <cellStyle name="20% - Accent1 4 5 3 3 2 8" xfId="43603" xr:uid="{E09FD2E8-322B-47D9-BE6E-D9D0B74DC7FD}"/>
    <cellStyle name="20% - Accent1 4 5 3 3 2 8 2" xfId="43604" xr:uid="{2A37FEDE-78EA-4006-9F31-920F5B71E54C}"/>
    <cellStyle name="20% - Accent1 4 5 3 3 2 9" xfId="43605" xr:uid="{1B9D509F-3C22-4A22-9202-6BB1589DC530}"/>
    <cellStyle name="20% - Accent1 4 5 3 3 3" xfId="43606" xr:uid="{B1676A01-66C9-49D5-8894-343C5B92781F}"/>
    <cellStyle name="20% - Accent1 4 5 3 3 3 2" xfId="43607" xr:uid="{3F2F3641-E2CA-4129-A375-341454F366F0}"/>
    <cellStyle name="20% - Accent1 4 5 3 3 3 2 2" xfId="43608" xr:uid="{1B8553C4-8E2F-4F65-8890-2D14A920ABB7}"/>
    <cellStyle name="20% - Accent1 4 5 3 3 3 2 2 2" xfId="43609" xr:uid="{63B192E6-E708-4113-A208-52889C8E0FC7}"/>
    <cellStyle name="20% - Accent1 4 5 3 3 3 2 2 2 2" xfId="43610" xr:uid="{9DE7E295-E9FE-4A57-8036-4D654601A8F0}"/>
    <cellStyle name="20% - Accent1 4 5 3 3 3 2 2 3" xfId="43611" xr:uid="{C816B567-FD32-4F82-8901-3A006152EA58}"/>
    <cellStyle name="20% - Accent1 4 5 3 3 3 2 3" xfId="43612" xr:uid="{4636D79B-3DDD-4EBD-AF68-97BA4D2B4BF8}"/>
    <cellStyle name="20% - Accent1 4 5 3 3 3 2 3 2" xfId="43613" xr:uid="{11C655EE-5701-4752-AB81-C6B18335A645}"/>
    <cellStyle name="20% - Accent1 4 5 3 3 3 2 4" xfId="43614" xr:uid="{100386EE-834A-4F0B-AFAC-02C0DC058936}"/>
    <cellStyle name="20% - Accent1 4 5 3 3 3 3" xfId="43615" xr:uid="{30AD131B-8256-4603-A5D8-4C96A9C576F4}"/>
    <cellStyle name="20% - Accent1 4 5 3 3 3 3 2" xfId="43616" xr:uid="{C2E43BDA-879A-4CA0-A925-3C0BD83A9EB8}"/>
    <cellStyle name="20% - Accent1 4 5 3 3 3 3 2 2" xfId="43617" xr:uid="{DFC4A994-A13C-403A-8A5D-910384AF6C40}"/>
    <cellStyle name="20% - Accent1 4 5 3 3 3 3 2 2 2" xfId="43618" xr:uid="{9C653C6C-BFBD-4C1C-A306-312476343E2A}"/>
    <cellStyle name="20% - Accent1 4 5 3 3 3 3 2 3" xfId="43619" xr:uid="{22E9C038-3709-43E4-AC1F-0DB8112EB01F}"/>
    <cellStyle name="20% - Accent1 4 5 3 3 3 3 3" xfId="43620" xr:uid="{90E4679D-EA8C-412C-86C9-BD14B2E316A0}"/>
    <cellStyle name="20% - Accent1 4 5 3 3 3 3 3 2" xfId="43621" xr:uid="{CAF6E772-0679-4E55-A916-192A74846D78}"/>
    <cellStyle name="20% - Accent1 4 5 3 3 3 3 4" xfId="43622" xr:uid="{61A7183D-8189-4371-B084-12C3BC6275DC}"/>
    <cellStyle name="20% - Accent1 4 5 3 3 3 4" xfId="43623" xr:uid="{290C842C-F597-4BE3-8100-1D7BFA1475CD}"/>
    <cellStyle name="20% - Accent1 4 5 3 3 3 4 2" xfId="43624" xr:uid="{F3A92980-0E77-423E-BD22-74DEBA68AC13}"/>
    <cellStyle name="20% - Accent1 4 5 3 3 3 4 2 2" xfId="43625" xr:uid="{C4161D0B-54D6-40DE-B8B6-244E40163C0F}"/>
    <cellStyle name="20% - Accent1 4 5 3 3 3 4 2 2 2" xfId="43626" xr:uid="{4EA430B7-CD68-4B2E-B311-5AA39821FFFF}"/>
    <cellStyle name="20% - Accent1 4 5 3 3 3 4 2 3" xfId="43627" xr:uid="{3F9AC23E-21A5-4EEE-9CE0-AC33CBB2D50A}"/>
    <cellStyle name="20% - Accent1 4 5 3 3 3 4 3" xfId="43628" xr:uid="{37C50C65-A91F-43E9-B9FB-439E679253EA}"/>
    <cellStyle name="20% - Accent1 4 5 3 3 3 4 3 2" xfId="43629" xr:uid="{4F9A8412-00F4-4BE3-9594-A1307BCE3518}"/>
    <cellStyle name="20% - Accent1 4 5 3 3 3 4 4" xfId="43630" xr:uid="{23972966-A6E6-4922-B5AA-B954CC7AA5D2}"/>
    <cellStyle name="20% - Accent1 4 5 3 3 3 5" xfId="43631" xr:uid="{37E3FDE7-F539-4648-82DA-D712779FA588}"/>
    <cellStyle name="20% - Accent1 4 5 3 3 3 5 2" xfId="43632" xr:uid="{315C86F6-1606-413D-8AD3-77BF63F45B2B}"/>
    <cellStyle name="20% - Accent1 4 5 3 3 3 5 2 2" xfId="43633" xr:uid="{400B95E9-2C9F-49A1-B4D9-C280F6AE0BFE}"/>
    <cellStyle name="20% - Accent1 4 5 3 3 3 5 3" xfId="43634" xr:uid="{71220D47-2571-45C7-B804-315DF8AB93E2}"/>
    <cellStyle name="20% - Accent1 4 5 3 3 3 6" xfId="43635" xr:uid="{49772EBF-60E1-4E0D-81F4-9D28CA546D45}"/>
    <cellStyle name="20% - Accent1 4 5 3 3 3 6 2" xfId="43636" xr:uid="{E188352C-122E-40DB-8F57-31922A418985}"/>
    <cellStyle name="20% - Accent1 4 5 3 3 3 6 2 2" xfId="43637" xr:uid="{C675434F-2F17-4C5F-8511-119EA7BD1293}"/>
    <cellStyle name="20% - Accent1 4 5 3 3 3 6 3" xfId="43638" xr:uid="{CC2D2D73-4215-4592-BBBF-22A1F623EB74}"/>
    <cellStyle name="20% - Accent1 4 5 3 3 3 7" xfId="43639" xr:uid="{8DCE0FB1-7D4D-4BDA-BD09-248040DC2FB8}"/>
    <cellStyle name="20% - Accent1 4 5 3 3 3 7 2" xfId="43640" xr:uid="{0F957464-896D-4A78-82DE-34D71319D7C0}"/>
    <cellStyle name="20% - Accent1 4 5 3 3 3 8" xfId="43641" xr:uid="{9AE3441F-A576-4BE0-8315-7C42E5438BEE}"/>
    <cellStyle name="20% - Accent1 4 5 3 3 3 8 2" xfId="43642" xr:uid="{523481AB-A416-4C77-934B-FAF23482DE34}"/>
    <cellStyle name="20% - Accent1 4 5 3 3 3 9" xfId="43643" xr:uid="{EA7F1C2E-B0AC-4095-838A-106B4C645C4F}"/>
    <cellStyle name="20% - Accent1 4 5 3 3 4" xfId="43644" xr:uid="{22AA7393-CCAD-4D87-8EDE-D48F1F478F76}"/>
    <cellStyle name="20% - Accent1 4 5 3 3 4 2" xfId="43645" xr:uid="{38198CA5-0195-4EC0-9646-1A363A691CA4}"/>
    <cellStyle name="20% - Accent1 4 5 3 3 4 2 2" xfId="43646" xr:uid="{659AB7F5-F00E-4E26-B63D-19ABBDC78061}"/>
    <cellStyle name="20% - Accent1 4 5 3 3 4 2 2 2" xfId="43647" xr:uid="{07B11ECD-6660-411B-B3BD-65C25ACBC635}"/>
    <cellStyle name="20% - Accent1 4 5 3 3 4 2 3" xfId="43648" xr:uid="{27B024F6-6B18-41B4-BB3F-AE4E9BADAB31}"/>
    <cellStyle name="20% - Accent1 4 5 3 3 4 3" xfId="43649" xr:uid="{070575A8-F866-4C7F-8DE4-148633C03250}"/>
    <cellStyle name="20% - Accent1 4 5 3 3 4 3 2" xfId="43650" xr:uid="{DB671F33-0CD7-44F0-BFBC-F1ADE1EF7E59}"/>
    <cellStyle name="20% - Accent1 4 5 3 3 4 4" xfId="43651" xr:uid="{8BDA2545-2781-4994-B9C6-371C5268053A}"/>
    <cellStyle name="20% - Accent1 4 5 3 3 5" xfId="43652" xr:uid="{1E08F836-20F4-4521-A8A6-B4F0007D45C3}"/>
    <cellStyle name="20% - Accent1 4 5 3 3 5 2" xfId="43653" xr:uid="{84AB2DE7-937C-4FC7-A3B0-B54AB894C08C}"/>
    <cellStyle name="20% - Accent1 4 5 3 3 5 2 2" xfId="43654" xr:uid="{0A88A7E8-F67F-4B7A-9C50-4D21A816FABA}"/>
    <cellStyle name="20% - Accent1 4 5 3 3 5 2 2 2" xfId="43655" xr:uid="{006E5EDC-33A5-49AB-9769-B15CB3407D04}"/>
    <cellStyle name="20% - Accent1 4 5 3 3 5 2 3" xfId="43656" xr:uid="{8B3544FB-63EC-4817-B62D-A921F0432177}"/>
    <cellStyle name="20% - Accent1 4 5 3 3 5 3" xfId="43657" xr:uid="{D4194C11-CA64-4EE0-87B8-00E099DF418D}"/>
    <cellStyle name="20% - Accent1 4 5 3 3 5 3 2" xfId="43658" xr:uid="{6A1D7C51-B00B-43CC-9F4B-81E78A29028B}"/>
    <cellStyle name="20% - Accent1 4 5 3 3 5 4" xfId="43659" xr:uid="{FEE7FF01-0016-4CAC-96F8-92A6370D1413}"/>
    <cellStyle name="20% - Accent1 4 5 3 3 6" xfId="43660" xr:uid="{FDE8351E-362C-4CAE-98F8-2C34491CFC5E}"/>
    <cellStyle name="20% - Accent1 4 5 3 3 6 2" xfId="43661" xr:uid="{5F3A2021-6924-4868-AF96-E3CEFB35E796}"/>
    <cellStyle name="20% - Accent1 4 5 3 3 6 2 2" xfId="43662" xr:uid="{A48A30F5-42F6-4BD2-BE66-56F02794AE31}"/>
    <cellStyle name="20% - Accent1 4 5 3 3 6 2 2 2" xfId="43663" xr:uid="{3BD8EB0E-4927-4FEA-A85B-A5AE27CCF8DD}"/>
    <cellStyle name="20% - Accent1 4 5 3 3 6 2 3" xfId="43664" xr:uid="{4999728D-E122-45E9-8A34-12C3241DA9FD}"/>
    <cellStyle name="20% - Accent1 4 5 3 3 6 3" xfId="43665" xr:uid="{124FFCAC-536E-4397-BA5A-9953A6ACBC98}"/>
    <cellStyle name="20% - Accent1 4 5 3 3 6 3 2" xfId="43666" xr:uid="{94171DD0-F1B0-4A4C-A1E4-D1E52FB9FCC5}"/>
    <cellStyle name="20% - Accent1 4 5 3 3 6 4" xfId="43667" xr:uid="{EDACF6B4-AADB-49DE-837B-E3ECD4D57980}"/>
    <cellStyle name="20% - Accent1 4 5 3 3 7" xfId="43668" xr:uid="{90D3E99B-80B7-4181-B70C-26B7E196FB4D}"/>
    <cellStyle name="20% - Accent1 4 5 3 3 7 2" xfId="43669" xr:uid="{CABBCEC3-E021-424E-A6D8-FD54A760AB88}"/>
    <cellStyle name="20% - Accent1 4 5 3 3 7 2 2" xfId="43670" xr:uid="{F44FD8E7-2B03-4630-8702-DA3EC61D2C21}"/>
    <cellStyle name="20% - Accent1 4 5 3 3 7 3" xfId="43671" xr:uid="{74C7910D-C0AF-427D-ADA1-A3ABF39AFAED}"/>
    <cellStyle name="20% - Accent1 4 5 3 3 8" xfId="43672" xr:uid="{ACB22B4A-CD39-403F-9E9C-2F3B399164C0}"/>
    <cellStyle name="20% - Accent1 4 5 3 3 8 2" xfId="43673" xr:uid="{91754A61-22D8-47D7-9A61-4D137320B660}"/>
    <cellStyle name="20% - Accent1 4 5 3 3 8 2 2" xfId="43674" xr:uid="{A4D99D77-1E02-4069-9826-185D891AB526}"/>
    <cellStyle name="20% - Accent1 4 5 3 3 8 3" xfId="43675" xr:uid="{B584F215-9F9A-4E8C-97F6-747310EE0362}"/>
    <cellStyle name="20% - Accent1 4 5 3 3 9" xfId="43676" xr:uid="{36B2AE02-0055-490C-B01E-B0BEDDCFA52D}"/>
    <cellStyle name="20% - Accent1 4 5 3 3 9 2" xfId="43677" xr:uid="{FA2F57DF-E74F-4744-A926-F88E5A909354}"/>
    <cellStyle name="20% - Accent1 4 5 3 4" xfId="43678" xr:uid="{896774EE-72DC-49C8-AA9A-D3B1537E01BC}"/>
    <cellStyle name="20% - Accent1 4 5 3 4 10" xfId="43679" xr:uid="{7F5B1DF6-8313-4849-A9FF-8CFEB125D5C5}"/>
    <cellStyle name="20% - Accent1 4 5 3 4 10 2" xfId="43680" xr:uid="{883BF6AA-8551-431D-BCA3-89CD93C7648A}"/>
    <cellStyle name="20% - Accent1 4 5 3 4 11" xfId="43681" xr:uid="{B301FC23-5D84-4DEB-A909-531CF5A7DC51}"/>
    <cellStyle name="20% - Accent1 4 5 3 4 2" xfId="43682" xr:uid="{4C7D2897-05E5-4D6C-8A5F-35C30012144B}"/>
    <cellStyle name="20% - Accent1 4 5 3 4 2 2" xfId="43683" xr:uid="{6EA2184F-4ADA-471F-9B82-9B55490877F0}"/>
    <cellStyle name="20% - Accent1 4 5 3 4 2 2 2" xfId="43684" xr:uid="{6920782B-3529-4389-BBD9-4E5BADEC8ADB}"/>
    <cellStyle name="20% - Accent1 4 5 3 4 2 2 2 2" xfId="43685" xr:uid="{9CB7100B-2EA5-4161-A284-440C6EC2DE84}"/>
    <cellStyle name="20% - Accent1 4 5 3 4 2 2 2 2 2" xfId="43686" xr:uid="{D397ADB6-E17D-4CCE-B4E6-4D9F1732EC00}"/>
    <cellStyle name="20% - Accent1 4 5 3 4 2 2 2 3" xfId="43687" xr:uid="{D084108C-93EB-4962-A009-D897145F5948}"/>
    <cellStyle name="20% - Accent1 4 5 3 4 2 2 3" xfId="43688" xr:uid="{1AE6E013-87F8-46D8-83E3-F6894458BC89}"/>
    <cellStyle name="20% - Accent1 4 5 3 4 2 2 3 2" xfId="43689" xr:uid="{B7547880-4C78-4EF4-A53E-16B64329CD2F}"/>
    <cellStyle name="20% - Accent1 4 5 3 4 2 2 4" xfId="43690" xr:uid="{AA68CB71-35EE-4424-81C0-1086ED231DDF}"/>
    <cellStyle name="20% - Accent1 4 5 3 4 2 3" xfId="43691" xr:uid="{02638A5B-F622-4F32-95AC-8FD90A8B2543}"/>
    <cellStyle name="20% - Accent1 4 5 3 4 2 3 2" xfId="43692" xr:uid="{64C82864-AB09-4EFC-9A63-2D010B3CC168}"/>
    <cellStyle name="20% - Accent1 4 5 3 4 2 3 2 2" xfId="43693" xr:uid="{845DE9B6-5653-4AF2-B94C-EE2C5DF12E92}"/>
    <cellStyle name="20% - Accent1 4 5 3 4 2 3 2 2 2" xfId="43694" xr:uid="{5B202F6B-602D-450B-ADFC-E9459872D67C}"/>
    <cellStyle name="20% - Accent1 4 5 3 4 2 3 2 3" xfId="43695" xr:uid="{27713A6C-D685-41D1-868E-C2DFBA8DCCAB}"/>
    <cellStyle name="20% - Accent1 4 5 3 4 2 3 3" xfId="43696" xr:uid="{868AEECA-D353-44F1-821F-4977E676ED84}"/>
    <cellStyle name="20% - Accent1 4 5 3 4 2 3 3 2" xfId="43697" xr:uid="{DB45C5F6-1980-4E8D-9E28-281BD41B6E9F}"/>
    <cellStyle name="20% - Accent1 4 5 3 4 2 3 4" xfId="43698" xr:uid="{4B1B3FF2-3F5D-4D1F-8AE2-6CF4742703D9}"/>
    <cellStyle name="20% - Accent1 4 5 3 4 2 4" xfId="43699" xr:uid="{6F61DEB8-D543-451B-8D87-021074BEEA7F}"/>
    <cellStyle name="20% - Accent1 4 5 3 4 2 4 2" xfId="43700" xr:uid="{5BB3AC6F-63A0-4F20-BF92-AC0795C29CD3}"/>
    <cellStyle name="20% - Accent1 4 5 3 4 2 4 2 2" xfId="43701" xr:uid="{48270C40-2EF6-4F4D-BA69-63F8FB3E334A}"/>
    <cellStyle name="20% - Accent1 4 5 3 4 2 4 2 2 2" xfId="43702" xr:uid="{A69AD90D-89B4-4F1B-A9FF-F5C062E62CA4}"/>
    <cellStyle name="20% - Accent1 4 5 3 4 2 4 2 3" xfId="43703" xr:uid="{9100FC48-B233-4C6C-BA40-D5A684935714}"/>
    <cellStyle name="20% - Accent1 4 5 3 4 2 4 3" xfId="43704" xr:uid="{774E1C22-2D85-4053-8389-10771C70C435}"/>
    <cellStyle name="20% - Accent1 4 5 3 4 2 4 3 2" xfId="43705" xr:uid="{5D7F5522-9289-4DA1-A7A9-B64F84D07AB8}"/>
    <cellStyle name="20% - Accent1 4 5 3 4 2 4 4" xfId="43706" xr:uid="{326385B2-5679-4A77-8FB2-224DC1B3D958}"/>
    <cellStyle name="20% - Accent1 4 5 3 4 2 5" xfId="43707" xr:uid="{D838346E-84CE-4ABC-BEBD-A027FC9369FA}"/>
    <cellStyle name="20% - Accent1 4 5 3 4 2 5 2" xfId="43708" xr:uid="{3C39868E-31E6-4DA3-8270-A7DFDA94D6F7}"/>
    <cellStyle name="20% - Accent1 4 5 3 4 2 5 2 2" xfId="43709" xr:uid="{B2575613-5A6F-41F5-A656-F4FDECADEA3C}"/>
    <cellStyle name="20% - Accent1 4 5 3 4 2 5 3" xfId="43710" xr:uid="{2C83DF3A-5CAA-4617-9269-BA83CB6DE057}"/>
    <cellStyle name="20% - Accent1 4 5 3 4 2 6" xfId="43711" xr:uid="{8801E9D8-9C1E-41CC-9127-9BA76CA441B1}"/>
    <cellStyle name="20% - Accent1 4 5 3 4 2 6 2" xfId="43712" xr:uid="{6E52C784-F25C-46E5-8480-9121402A355A}"/>
    <cellStyle name="20% - Accent1 4 5 3 4 2 6 2 2" xfId="43713" xr:uid="{1519E80F-BA4D-4DFE-8BE3-4E0D7D4F8E86}"/>
    <cellStyle name="20% - Accent1 4 5 3 4 2 6 3" xfId="43714" xr:uid="{DB7EB73D-3A32-40F2-909E-1961505B20EF}"/>
    <cellStyle name="20% - Accent1 4 5 3 4 2 7" xfId="43715" xr:uid="{B9C89341-A16E-4A73-B0FF-D814D1814B19}"/>
    <cellStyle name="20% - Accent1 4 5 3 4 2 7 2" xfId="43716" xr:uid="{0B4F21D4-0BFF-4858-9F50-D94C3BD16173}"/>
    <cellStyle name="20% - Accent1 4 5 3 4 2 8" xfId="43717" xr:uid="{101AB99D-A067-4661-B54D-9751668605D7}"/>
    <cellStyle name="20% - Accent1 4 5 3 4 2 8 2" xfId="43718" xr:uid="{2AA687E6-8077-4A2C-8079-A8A2DF7C2518}"/>
    <cellStyle name="20% - Accent1 4 5 3 4 2 9" xfId="43719" xr:uid="{46899550-75EA-4206-BEF2-4567BA9268EE}"/>
    <cellStyle name="20% - Accent1 4 5 3 4 3" xfId="43720" xr:uid="{6FCD3592-7583-4CA7-AC96-5FD2C69BF754}"/>
    <cellStyle name="20% - Accent1 4 5 3 4 3 2" xfId="43721" xr:uid="{9B775AF5-F2A1-4ADF-9C25-636C7426CFC5}"/>
    <cellStyle name="20% - Accent1 4 5 3 4 3 2 2" xfId="43722" xr:uid="{B2B54761-2FC4-4DB9-8433-D8DB1C15FCBB}"/>
    <cellStyle name="20% - Accent1 4 5 3 4 3 2 2 2" xfId="43723" xr:uid="{035F4C4F-2675-47CF-85B2-F0495155276C}"/>
    <cellStyle name="20% - Accent1 4 5 3 4 3 2 2 2 2" xfId="43724" xr:uid="{D19866CE-6D12-455B-A5AB-89D31E0DE317}"/>
    <cellStyle name="20% - Accent1 4 5 3 4 3 2 2 3" xfId="43725" xr:uid="{6870C0E1-FDD6-431E-963A-596C14D94FE5}"/>
    <cellStyle name="20% - Accent1 4 5 3 4 3 2 3" xfId="43726" xr:uid="{BB9F4A95-CEBA-499A-B8A5-6AE80E58A9BE}"/>
    <cellStyle name="20% - Accent1 4 5 3 4 3 2 3 2" xfId="43727" xr:uid="{0D650D9F-406D-411F-AC4D-2FF44DF27291}"/>
    <cellStyle name="20% - Accent1 4 5 3 4 3 2 4" xfId="43728" xr:uid="{C377ACEB-6D4E-4064-9428-2EFBF84ECB21}"/>
    <cellStyle name="20% - Accent1 4 5 3 4 3 3" xfId="43729" xr:uid="{1893281A-C4E8-4F9D-B416-8FEFE2901E36}"/>
    <cellStyle name="20% - Accent1 4 5 3 4 3 3 2" xfId="43730" xr:uid="{449EA11F-4E31-4B9D-9D90-16EEFACB41C4}"/>
    <cellStyle name="20% - Accent1 4 5 3 4 3 3 2 2" xfId="43731" xr:uid="{FB36F35D-A020-417D-9375-6CAD74732CB6}"/>
    <cellStyle name="20% - Accent1 4 5 3 4 3 3 2 2 2" xfId="43732" xr:uid="{98CF5C0C-C8EC-4E88-8D51-4C8E17C6C869}"/>
    <cellStyle name="20% - Accent1 4 5 3 4 3 3 2 3" xfId="43733" xr:uid="{19E87CBD-8E52-43C5-A74C-73076F6EDA5F}"/>
    <cellStyle name="20% - Accent1 4 5 3 4 3 3 3" xfId="43734" xr:uid="{E5A1897B-AA3B-4531-8646-40A2268DD1DA}"/>
    <cellStyle name="20% - Accent1 4 5 3 4 3 3 3 2" xfId="43735" xr:uid="{FD3D4352-CB18-4625-8520-873C174D9BBE}"/>
    <cellStyle name="20% - Accent1 4 5 3 4 3 3 4" xfId="43736" xr:uid="{68BBC4CC-477B-471F-A975-E5A4AAD4653E}"/>
    <cellStyle name="20% - Accent1 4 5 3 4 3 4" xfId="43737" xr:uid="{E06F529F-B1EF-4F40-B6BB-78EB1A0209C6}"/>
    <cellStyle name="20% - Accent1 4 5 3 4 3 4 2" xfId="43738" xr:uid="{2D7CFED9-BE29-4B1B-B586-C4C192C2089E}"/>
    <cellStyle name="20% - Accent1 4 5 3 4 3 4 2 2" xfId="43739" xr:uid="{7BFE0055-2EF5-40E6-8220-7558D5CBCB6F}"/>
    <cellStyle name="20% - Accent1 4 5 3 4 3 4 2 2 2" xfId="43740" xr:uid="{38EA3A5A-3E75-484B-AE96-5C38BC4C5A28}"/>
    <cellStyle name="20% - Accent1 4 5 3 4 3 4 2 3" xfId="43741" xr:uid="{93B6A45A-EC08-4A0E-AD86-F0DD04A0BD7B}"/>
    <cellStyle name="20% - Accent1 4 5 3 4 3 4 3" xfId="43742" xr:uid="{3A8ABC18-D9D6-49AE-B7ED-E3984FE20837}"/>
    <cellStyle name="20% - Accent1 4 5 3 4 3 4 3 2" xfId="43743" xr:uid="{1E21C31C-9E2D-4F84-B524-8CB1215E47A4}"/>
    <cellStyle name="20% - Accent1 4 5 3 4 3 4 4" xfId="43744" xr:uid="{FE7E42E5-0566-4FBE-8050-C6E8F5DD79A4}"/>
    <cellStyle name="20% - Accent1 4 5 3 4 3 5" xfId="43745" xr:uid="{0051A3EE-B392-4D8D-9DEC-381E63458B8E}"/>
    <cellStyle name="20% - Accent1 4 5 3 4 3 5 2" xfId="43746" xr:uid="{1B7D8258-37BF-48C8-8A0E-80EC2EE45BB4}"/>
    <cellStyle name="20% - Accent1 4 5 3 4 3 5 2 2" xfId="43747" xr:uid="{78DFE7F0-FBE6-46C7-8076-E10E64F47E8E}"/>
    <cellStyle name="20% - Accent1 4 5 3 4 3 5 3" xfId="43748" xr:uid="{22BB54E4-4554-47FE-94D3-F06F01D43316}"/>
    <cellStyle name="20% - Accent1 4 5 3 4 3 6" xfId="43749" xr:uid="{F94322C4-50CC-46B9-8D04-76EF1E287616}"/>
    <cellStyle name="20% - Accent1 4 5 3 4 3 6 2" xfId="43750" xr:uid="{A4C07E81-5E0F-4A7C-9735-06E12081B152}"/>
    <cellStyle name="20% - Accent1 4 5 3 4 3 6 2 2" xfId="43751" xr:uid="{9EEF1ED2-1582-4A8B-A678-13E2AE73908B}"/>
    <cellStyle name="20% - Accent1 4 5 3 4 3 6 3" xfId="43752" xr:uid="{A3F2E982-9B1F-462A-9C91-E4BECF47814E}"/>
    <cellStyle name="20% - Accent1 4 5 3 4 3 7" xfId="43753" xr:uid="{FBA0B310-0BF9-4653-ABD9-495016D580FB}"/>
    <cellStyle name="20% - Accent1 4 5 3 4 3 7 2" xfId="43754" xr:uid="{088499A0-7C1C-45A6-8C0E-92963A3AE4C0}"/>
    <cellStyle name="20% - Accent1 4 5 3 4 3 8" xfId="43755" xr:uid="{20FB8F10-03D7-413F-AB5B-2E012BDF03DF}"/>
    <cellStyle name="20% - Accent1 4 5 3 4 3 8 2" xfId="43756" xr:uid="{9C04BC1A-820E-4A7F-921F-F0CC7CFEA9FB}"/>
    <cellStyle name="20% - Accent1 4 5 3 4 3 9" xfId="43757" xr:uid="{B7F33CB6-5E13-4233-819E-8FFB28DBF11D}"/>
    <cellStyle name="20% - Accent1 4 5 3 4 4" xfId="43758" xr:uid="{2098B52E-4679-41AB-A4E4-9B368AA8DEBB}"/>
    <cellStyle name="20% - Accent1 4 5 3 4 4 2" xfId="43759" xr:uid="{E91EE6EE-8325-426D-867B-95B457F5CBE8}"/>
    <cellStyle name="20% - Accent1 4 5 3 4 4 2 2" xfId="43760" xr:uid="{EB68A6D0-827F-447B-8EE1-C35EB4622A51}"/>
    <cellStyle name="20% - Accent1 4 5 3 4 4 2 2 2" xfId="43761" xr:uid="{1C3B66C2-671D-48C5-8017-ACBEA78664DE}"/>
    <cellStyle name="20% - Accent1 4 5 3 4 4 2 3" xfId="43762" xr:uid="{BFAE4B85-8120-47D8-9678-51A938043A69}"/>
    <cellStyle name="20% - Accent1 4 5 3 4 4 3" xfId="43763" xr:uid="{F8A854E1-E339-4EC9-BE82-9B648C06C3A8}"/>
    <cellStyle name="20% - Accent1 4 5 3 4 4 3 2" xfId="43764" xr:uid="{FEF236CE-9457-47C7-A221-783DBD05F211}"/>
    <cellStyle name="20% - Accent1 4 5 3 4 4 4" xfId="43765" xr:uid="{563E817D-A319-450F-9C02-AA7037A5E79B}"/>
    <cellStyle name="20% - Accent1 4 5 3 4 5" xfId="43766" xr:uid="{3172931C-778E-4DC8-8B91-6FD2165FD916}"/>
    <cellStyle name="20% - Accent1 4 5 3 4 5 2" xfId="43767" xr:uid="{DC1F8B9A-2FDD-4FC1-A134-06B20E4389E5}"/>
    <cellStyle name="20% - Accent1 4 5 3 4 5 2 2" xfId="43768" xr:uid="{761E1D52-D1DD-4B46-BF38-C7372DFA2427}"/>
    <cellStyle name="20% - Accent1 4 5 3 4 5 2 2 2" xfId="43769" xr:uid="{7FA47774-431D-4FCC-A1FF-D2A5270D4AD3}"/>
    <cellStyle name="20% - Accent1 4 5 3 4 5 2 3" xfId="43770" xr:uid="{237ED0BC-3E37-4EC7-9BC4-65EF6392F215}"/>
    <cellStyle name="20% - Accent1 4 5 3 4 5 3" xfId="43771" xr:uid="{D21ACF28-8520-4BBD-9E84-B7BC4607E15C}"/>
    <cellStyle name="20% - Accent1 4 5 3 4 5 3 2" xfId="43772" xr:uid="{D0C33548-5307-4665-8B6D-4BEFA6015F48}"/>
    <cellStyle name="20% - Accent1 4 5 3 4 5 4" xfId="43773" xr:uid="{FC6F1CA1-6E8B-4C3D-9B98-4DAB14E1444A}"/>
    <cellStyle name="20% - Accent1 4 5 3 4 6" xfId="43774" xr:uid="{D1AD94A3-7963-4275-BFE3-0EFE148441D3}"/>
    <cellStyle name="20% - Accent1 4 5 3 4 6 2" xfId="43775" xr:uid="{2059B664-1000-41C6-8BF8-15A78D45C078}"/>
    <cellStyle name="20% - Accent1 4 5 3 4 6 2 2" xfId="43776" xr:uid="{88BDF42B-D7A8-42B2-855A-14A93554755B}"/>
    <cellStyle name="20% - Accent1 4 5 3 4 6 2 2 2" xfId="43777" xr:uid="{811FC527-E423-4A58-B9B9-4D64AB846803}"/>
    <cellStyle name="20% - Accent1 4 5 3 4 6 2 3" xfId="43778" xr:uid="{701DCE6B-3039-4A60-9496-2963E327E1A2}"/>
    <cellStyle name="20% - Accent1 4 5 3 4 6 3" xfId="43779" xr:uid="{1A07182A-8D65-4B67-AB92-2564C168A78D}"/>
    <cellStyle name="20% - Accent1 4 5 3 4 6 3 2" xfId="43780" xr:uid="{8EE3CD7E-D296-4662-8422-4B320BF828DC}"/>
    <cellStyle name="20% - Accent1 4 5 3 4 6 4" xfId="43781" xr:uid="{4DF086F5-05E7-418F-882D-CF59F7AC6EB2}"/>
    <cellStyle name="20% - Accent1 4 5 3 4 7" xfId="43782" xr:uid="{C657DA3C-5406-4A69-8BB5-99C0F33CEC06}"/>
    <cellStyle name="20% - Accent1 4 5 3 4 7 2" xfId="43783" xr:uid="{C18F7C6C-A1AE-4B52-8997-F02FC7CB1218}"/>
    <cellStyle name="20% - Accent1 4 5 3 4 7 2 2" xfId="43784" xr:uid="{2A0E0560-00E2-4A8C-84EE-62FEA6345F4E}"/>
    <cellStyle name="20% - Accent1 4 5 3 4 7 3" xfId="43785" xr:uid="{96DA3349-E4C3-4AF7-BA10-1A0FE338B304}"/>
    <cellStyle name="20% - Accent1 4 5 3 4 8" xfId="43786" xr:uid="{C97381B8-1B2E-48D0-87FB-9ECA930F53AE}"/>
    <cellStyle name="20% - Accent1 4 5 3 4 8 2" xfId="43787" xr:uid="{69111761-D236-4470-A75A-D466E9056720}"/>
    <cellStyle name="20% - Accent1 4 5 3 4 8 2 2" xfId="43788" xr:uid="{F428BE7F-5D9A-4277-8A6D-1B7F695E2842}"/>
    <cellStyle name="20% - Accent1 4 5 3 4 8 3" xfId="43789" xr:uid="{A190714F-FEAF-4588-8E51-A8A7E65E6AFE}"/>
    <cellStyle name="20% - Accent1 4 5 3 4 9" xfId="43790" xr:uid="{6F6242EA-249D-4C3E-A5D9-2B3A84A1129D}"/>
    <cellStyle name="20% - Accent1 4 5 3 4 9 2" xfId="43791" xr:uid="{BB2B4D6B-5DCB-4085-9294-4B067BE40366}"/>
    <cellStyle name="20% - Accent1 4 5 3 5" xfId="43792" xr:uid="{B8832E1F-9B4E-4624-9436-3153BA188072}"/>
    <cellStyle name="20% - Accent1 4 5 3 5 2" xfId="43793" xr:uid="{AB879774-4E39-477B-9FB0-13F96427731A}"/>
    <cellStyle name="20% - Accent1 4 5 3 5 2 2" xfId="43794" xr:uid="{95B4AC62-834F-49C7-B2FC-3A69AA4A75ED}"/>
    <cellStyle name="20% - Accent1 4 5 3 5 2 2 2" xfId="43795" xr:uid="{D5CDB9AA-C970-4163-A02D-E7889120E0DD}"/>
    <cellStyle name="20% - Accent1 4 5 3 5 2 2 2 2" xfId="43796" xr:uid="{FB64E14D-FC4E-4311-BBF2-7305AB9216FB}"/>
    <cellStyle name="20% - Accent1 4 5 3 5 2 2 3" xfId="43797" xr:uid="{94B17EBD-115C-490E-B3B2-22361E48215B}"/>
    <cellStyle name="20% - Accent1 4 5 3 5 2 3" xfId="43798" xr:uid="{916EDA2D-0AE0-4312-BF72-BCC2B9F2009A}"/>
    <cellStyle name="20% - Accent1 4 5 3 5 2 3 2" xfId="43799" xr:uid="{24B8CCE7-4546-43AC-BA05-B824AAFD9A99}"/>
    <cellStyle name="20% - Accent1 4 5 3 5 2 4" xfId="43800" xr:uid="{641BEEC1-5D25-4D86-9BD9-3E0E2B7CAED8}"/>
    <cellStyle name="20% - Accent1 4 5 3 5 3" xfId="43801" xr:uid="{1E69D007-1D5B-4F87-BB32-2F93EE08459C}"/>
    <cellStyle name="20% - Accent1 4 5 3 5 3 2" xfId="43802" xr:uid="{A89ECE16-4A80-4E6A-85F8-CDD7A99AC89C}"/>
    <cellStyle name="20% - Accent1 4 5 3 5 3 2 2" xfId="43803" xr:uid="{44FFA7EB-B008-4DFD-95D9-DC56FB1211AE}"/>
    <cellStyle name="20% - Accent1 4 5 3 5 3 2 2 2" xfId="43804" xr:uid="{E05015B2-8E10-4AEE-B224-99402D34CBC8}"/>
    <cellStyle name="20% - Accent1 4 5 3 5 3 2 3" xfId="43805" xr:uid="{D331B032-C3B6-4936-9BA5-E5DCEC216246}"/>
    <cellStyle name="20% - Accent1 4 5 3 5 3 3" xfId="43806" xr:uid="{59A2DDAB-C9FE-4C7D-A7E4-F117FB733520}"/>
    <cellStyle name="20% - Accent1 4 5 3 5 3 3 2" xfId="43807" xr:uid="{9B1D8554-50C8-4017-8957-0476785D4528}"/>
    <cellStyle name="20% - Accent1 4 5 3 5 3 4" xfId="43808" xr:uid="{61102489-1351-4BA7-B7A7-917D3D9393AD}"/>
    <cellStyle name="20% - Accent1 4 5 3 5 4" xfId="43809" xr:uid="{B7F90357-81E5-4B6F-A7E5-9781EC71064A}"/>
    <cellStyle name="20% - Accent1 4 5 3 5 4 2" xfId="43810" xr:uid="{D3D32F7A-2006-49E4-995F-374C4C4558AA}"/>
    <cellStyle name="20% - Accent1 4 5 3 5 4 2 2" xfId="43811" xr:uid="{BEF2C5E6-8C32-4911-8CA4-01D00348B6EC}"/>
    <cellStyle name="20% - Accent1 4 5 3 5 4 2 2 2" xfId="43812" xr:uid="{400E4852-4A65-4E85-94D8-7AAC66AAC703}"/>
    <cellStyle name="20% - Accent1 4 5 3 5 4 2 3" xfId="43813" xr:uid="{25C14C21-D0D8-46C7-85CC-30829010DEB5}"/>
    <cellStyle name="20% - Accent1 4 5 3 5 4 3" xfId="43814" xr:uid="{9359CEDC-AB1C-4DDC-B0F0-C92C890EE028}"/>
    <cellStyle name="20% - Accent1 4 5 3 5 4 3 2" xfId="43815" xr:uid="{D5A1541D-E4D7-4B57-8519-A4DF095A6479}"/>
    <cellStyle name="20% - Accent1 4 5 3 5 4 4" xfId="43816" xr:uid="{AE746EA2-C07C-457E-A6E2-D5211EA18181}"/>
    <cellStyle name="20% - Accent1 4 5 3 5 5" xfId="43817" xr:uid="{DFEB8F01-9027-4EF5-A95F-FB0BD1C17B1D}"/>
    <cellStyle name="20% - Accent1 4 5 3 5 5 2" xfId="43818" xr:uid="{50E1D257-4760-4048-BA6C-B22739D18D15}"/>
    <cellStyle name="20% - Accent1 4 5 3 5 5 2 2" xfId="43819" xr:uid="{9BF1BE1E-4A18-443A-898F-707F51399FC8}"/>
    <cellStyle name="20% - Accent1 4 5 3 5 5 3" xfId="43820" xr:uid="{318C2965-61FC-4634-B735-CA627723530F}"/>
    <cellStyle name="20% - Accent1 4 5 3 5 6" xfId="43821" xr:uid="{E6C4A9C1-71FF-455D-BCAD-F456B27B83BB}"/>
    <cellStyle name="20% - Accent1 4 5 3 5 6 2" xfId="43822" xr:uid="{9D6780AC-EBBD-4E7A-80D0-4B2D9438491D}"/>
    <cellStyle name="20% - Accent1 4 5 3 5 6 2 2" xfId="43823" xr:uid="{79223712-2AED-461B-B638-A4C444367F7D}"/>
    <cellStyle name="20% - Accent1 4 5 3 5 6 3" xfId="43824" xr:uid="{D2EAA832-008E-416E-8465-9EC023F5B20D}"/>
    <cellStyle name="20% - Accent1 4 5 3 5 7" xfId="43825" xr:uid="{92C1E292-DD14-4DCC-86C0-97E0E771B9E2}"/>
    <cellStyle name="20% - Accent1 4 5 3 5 7 2" xfId="43826" xr:uid="{2C8ED66E-1A57-4EF1-B114-23FE1AA9B901}"/>
    <cellStyle name="20% - Accent1 4 5 3 5 8" xfId="43827" xr:uid="{E159A18C-DB21-4887-B0D6-6A77D0A7DD14}"/>
    <cellStyle name="20% - Accent1 4 5 3 5 8 2" xfId="43828" xr:uid="{E37B282B-6BFC-400B-8D59-9683CB2020E9}"/>
    <cellStyle name="20% - Accent1 4 5 3 5 9" xfId="43829" xr:uid="{702CC3F0-A39D-478C-BE86-7A5C66A3F735}"/>
    <cellStyle name="20% - Accent1 4 5 3 6" xfId="43830" xr:uid="{D9D3B1A7-AF7F-4997-8411-5BC6ED81D653}"/>
    <cellStyle name="20% - Accent1 4 5 3 6 2" xfId="43831" xr:uid="{503F7C76-9456-4349-BF4D-AEE09572097D}"/>
    <cellStyle name="20% - Accent1 4 5 3 6 2 2" xfId="43832" xr:uid="{0C3A2EC7-3657-48DB-9922-0AE8FCBFE124}"/>
    <cellStyle name="20% - Accent1 4 5 3 6 2 2 2" xfId="43833" xr:uid="{93E9E84B-F66B-444F-80F2-B58E43384FFF}"/>
    <cellStyle name="20% - Accent1 4 5 3 6 2 2 2 2" xfId="43834" xr:uid="{29CC7757-B8FF-4024-AC14-C3A7ADF59CB5}"/>
    <cellStyle name="20% - Accent1 4 5 3 6 2 2 3" xfId="43835" xr:uid="{A974B634-85B9-4132-982C-52A22FCBEB6F}"/>
    <cellStyle name="20% - Accent1 4 5 3 6 2 3" xfId="43836" xr:uid="{33E40738-5F2E-4021-AA58-2DBE607B0F6F}"/>
    <cellStyle name="20% - Accent1 4 5 3 6 2 3 2" xfId="43837" xr:uid="{848A2E01-A26D-4261-B74D-5F42A403522F}"/>
    <cellStyle name="20% - Accent1 4 5 3 6 2 4" xfId="43838" xr:uid="{909CF4AF-EDF4-48EC-A2FF-CCD56B81F66F}"/>
    <cellStyle name="20% - Accent1 4 5 3 6 3" xfId="43839" xr:uid="{475D99C5-E23F-4798-96D2-528ECFB66D01}"/>
    <cellStyle name="20% - Accent1 4 5 3 6 3 2" xfId="43840" xr:uid="{E0FED0D5-7E77-4AB0-A115-5F307251F0EF}"/>
    <cellStyle name="20% - Accent1 4 5 3 6 3 2 2" xfId="43841" xr:uid="{FE7151D9-AF5C-48B9-B826-73BC8CCC2DFA}"/>
    <cellStyle name="20% - Accent1 4 5 3 6 3 2 2 2" xfId="43842" xr:uid="{F32CECBB-06A3-441D-A99D-59F9EFE785FF}"/>
    <cellStyle name="20% - Accent1 4 5 3 6 3 2 3" xfId="43843" xr:uid="{5AD666A6-9C87-4117-ABE6-CFB48C995E47}"/>
    <cellStyle name="20% - Accent1 4 5 3 6 3 3" xfId="43844" xr:uid="{3C9F4A70-6F4A-440A-9B4F-6C4CC77D82B6}"/>
    <cellStyle name="20% - Accent1 4 5 3 6 3 3 2" xfId="43845" xr:uid="{6D7F2568-2132-47DA-AE33-824CE2178AF0}"/>
    <cellStyle name="20% - Accent1 4 5 3 6 3 4" xfId="43846" xr:uid="{E8492C52-11BB-4827-B39B-3BCB545693E7}"/>
    <cellStyle name="20% - Accent1 4 5 3 6 4" xfId="43847" xr:uid="{AC84C434-E9BF-4617-9687-DA9D16CA6B85}"/>
    <cellStyle name="20% - Accent1 4 5 3 6 4 2" xfId="43848" xr:uid="{CF6020A3-E01E-4583-91A4-16BC456125A8}"/>
    <cellStyle name="20% - Accent1 4 5 3 6 4 2 2" xfId="43849" xr:uid="{06D89514-45F0-45A5-B61D-45A7565C2556}"/>
    <cellStyle name="20% - Accent1 4 5 3 6 4 2 2 2" xfId="43850" xr:uid="{06559960-0E3A-4956-B200-4FEC1947FC86}"/>
    <cellStyle name="20% - Accent1 4 5 3 6 4 2 3" xfId="43851" xr:uid="{A8FDFFC7-7F0F-4EE4-8E2D-7AA30877BB91}"/>
    <cellStyle name="20% - Accent1 4 5 3 6 4 3" xfId="43852" xr:uid="{342E6AEA-2C8A-4A16-A95E-C41C2E30B90B}"/>
    <cellStyle name="20% - Accent1 4 5 3 6 4 3 2" xfId="43853" xr:uid="{41FD5B18-8330-4282-8032-D789D29A2449}"/>
    <cellStyle name="20% - Accent1 4 5 3 6 4 4" xfId="43854" xr:uid="{D538622E-9262-449B-A6A2-0BB1E6A83D56}"/>
    <cellStyle name="20% - Accent1 4 5 3 6 5" xfId="43855" xr:uid="{AE61986B-8DF3-4393-BBF6-384C2CB35614}"/>
    <cellStyle name="20% - Accent1 4 5 3 6 5 2" xfId="43856" xr:uid="{E2D88218-A64A-49CE-9D7D-37B1AD7EF1CC}"/>
    <cellStyle name="20% - Accent1 4 5 3 6 5 2 2" xfId="43857" xr:uid="{41680BE9-2606-4028-A31C-EB6BBF955ACC}"/>
    <cellStyle name="20% - Accent1 4 5 3 6 5 3" xfId="43858" xr:uid="{B8CA34E6-3265-496B-926F-3195F68454AA}"/>
    <cellStyle name="20% - Accent1 4 5 3 6 6" xfId="43859" xr:uid="{947E85A2-6147-473F-9BE0-395B08C02855}"/>
    <cellStyle name="20% - Accent1 4 5 3 6 6 2" xfId="43860" xr:uid="{710E029F-C656-4ADA-AB6F-0744E82CA8FD}"/>
    <cellStyle name="20% - Accent1 4 5 3 6 6 2 2" xfId="43861" xr:uid="{DDBDCA58-A882-463B-970D-1087FA08FDB2}"/>
    <cellStyle name="20% - Accent1 4 5 3 6 6 3" xfId="43862" xr:uid="{4D4F216F-D8C0-412D-9CE2-51105F211781}"/>
    <cellStyle name="20% - Accent1 4 5 3 6 7" xfId="43863" xr:uid="{B38C77FC-A751-4559-9470-E6009CBC496A}"/>
    <cellStyle name="20% - Accent1 4 5 3 6 7 2" xfId="43864" xr:uid="{FF6F878C-B3D9-425A-9360-156758F63EB1}"/>
    <cellStyle name="20% - Accent1 4 5 3 6 8" xfId="43865" xr:uid="{05467ACD-FB30-4A1A-BF82-67B08416EF5C}"/>
    <cellStyle name="20% - Accent1 4 5 3 6 8 2" xfId="43866" xr:uid="{F4A7D280-2721-4AAE-84B1-722E5DAD672F}"/>
    <cellStyle name="20% - Accent1 4 5 3 6 9" xfId="43867" xr:uid="{47F3E86D-C333-485B-99FA-D1535C8178E5}"/>
    <cellStyle name="20% - Accent1 4 5 3 7" xfId="43868" xr:uid="{63C90073-E8D4-4E8F-B04C-FEE1856CAE6A}"/>
    <cellStyle name="20% - Accent1 4 5 3 7 2" xfId="43869" xr:uid="{8D76043B-4889-411D-BECB-B2907B90ED17}"/>
    <cellStyle name="20% - Accent1 4 5 3 7 2 2" xfId="43870" xr:uid="{091264A3-F190-497B-9433-05D1FFC64966}"/>
    <cellStyle name="20% - Accent1 4 5 3 7 2 2 2" xfId="43871" xr:uid="{CD2E430D-7775-4B37-9336-F9290A2B3C35}"/>
    <cellStyle name="20% - Accent1 4 5 3 7 2 3" xfId="43872" xr:uid="{0D1E05EF-F5CE-48B7-A0E9-8884D7497383}"/>
    <cellStyle name="20% - Accent1 4 5 3 7 3" xfId="43873" xr:uid="{DBD71FF9-E264-4F97-8CD8-0F2F980CB718}"/>
    <cellStyle name="20% - Accent1 4 5 3 7 3 2" xfId="43874" xr:uid="{2B68E1F0-C3E3-4E1A-85BF-8331E095A62D}"/>
    <cellStyle name="20% - Accent1 4 5 3 7 4" xfId="43875" xr:uid="{1C281745-8661-4640-ABE3-C4848029F138}"/>
    <cellStyle name="20% - Accent1 4 5 3 8" xfId="43876" xr:uid="{20B56A09-2304-4BA8-9963-D4FCCAFA6BAD}"/>
    <cellStyle name="20% - Accent1 4 5 3 8 2" xfId="43877" xr:uid="{06CAF51D-E7D5-4AD1-A4B0-C8F825350303}"/>
    <cellStyle name="20% - Accent1 4 5 3 8 2 2" xfId="43878" xr:uid="{6F3DAA16-7312-4281-A115-8790032AE02D}"/>
    <cellStyle name="20% - Accent1 4 5 3 8 2 2 2" xfId="43879" xr:uid="{B319B2B6-0707-4F32-8482-72AF1C4D6C56}"/>
    <cellStyle name="20% - Accent1 4 5 3 8 2 3" xfId="43880" xr:uid="{11B6CFF7-27E7-4211-8EAB-22AB493F9577}"/>
    <cellStyle name="20% - Accent1 4 5 3 8 3" xfId="43881" xr:uid="{E38C594A-C2B8-4483-B298-147E38C8049F}"/>
    <cellStyle name="20% - Accent1 4 5 3 8 3 2" xfId="43882" xr:uid="{AEC24DF2-C58C-41BB-9840-AE2D150CCFFE}"/>
    <cellStyle name="20% - Accent1 4 5 3 8 4" xfId="43883" xr:uid="{4E0F4112-88D3-40ED-9A63-6F057AB6CA14}"/>
    <cellStyle name="20% - Accent1 4 5 3 9" xfId="43884" xr:uid="{8EC9A099-8B2F-487E-B4C5-481DAC50F056}"/>
    <cellStyle name="20% - Accent1 4 5 3 9 2" xfId="43885" xr:uid="{BD1C76A4-AD99-4062-BBB3-CA7813D6FFEB}"/>
    <cellStyle name="20% - Accent1 4 5 3 9 2 2" xfId="43886" xr:uid="{B5320D21-65D5-4661-9CDE-FB8F90EFFDC7}"/>
    <cellStyle name="20% - Accent1 4 5 3 9 2 2 2" xfId="43887" xr:uid="{6228339E-9711-425A-9303-26F01BF65ABF}"/>
    <cellStyle name="20% - Accent1 4 5 3 9 2 3" xfId="43888" xr:uid="{F4B5F3F4-41F2-4F28-9476-5A01CDDF96BC}"/>
    <cellStyle name="20% - Accent1 4 5 3 9 3" xfId="43889" xr:uid="{E94F7326-5E7D-446F-AC4D-2E757904D453}"/>
    <cellStyle name="20% - Accent1 4 5 3 9 3 2" xfId="43890" xr:uid="{0D494E81-E491-4489-A86F-5C8A30CDF857}"/>
    <cellStyle name="20% - Accent1 4 5 3 9 4" xfId="43891" xr:uid="{BDCC2D13-BC67-46B1-A2E8-81116C643072}"/>
    <cellStyle name="20% - Accent1 4 5 4" xfId="43892" xr:uid="{79849572-8BE6-4623-9050-2A4CFC7466C0}"/>
    <cellStyle name="20% - Accent1 4 5 4 10" xfId="43893" xr:uid="{F07B3D80-AD26-4237-A62D-ADCA13A8786F}"/>
    <cellStyle name="20% - Accent1 4 5 4 10 2" xfId="43894" xr:uid="{CE5D752F-E7D5-4A1F-8C69-09601CAFBFDE}"/>
    <cellStyle name="20% - Accent1 4 5 4 11" xfId="43895" xr:uid="{5753A085-677C-4B52-A5D2-00F8B15529D5}"/>
    <cellStyle name="20% - Accent1 4 5 4 2" xfId="43896" xr:uid="{BCA6B48F-6F13-4AB3-BD8B-2C11011240CA}"/>
    <cellStyle name="20% - Accent1 4 5 4 2 2" xfId="43897" xr:uid="{8A6E83EA-CDEF-4D99-BBFE-F5573C1B01C0}"/>
    <cellStyle name="20% - Accent1 4 5 4 2 2 2" xfId="43898" xr:uid="{41E16A08-4F50-4472-A967-DF163274E53F}"/>
    <cellStyle name="20% - Accent1 4 5 4 2 2 2 2" xfId="43899" xr:uid="{AABB2E43-65D6-4110-B0B7-2E838B20FADA}"/>
    <cellStyle name="20% - Accent1 4 5 4 2 2 2 2 2" xfId="43900" xr:uid="{997B6B08-66A7-4D20-B2A8-51FA0FC2D2BB}"/>
    <cellStyle name="20% - Accent1 4 5 4 2 2 2 3" xfId="43901" xr:uid="{640A9094-AAD0-493C-8858-15BFDA9DC4DF}"/>
    <cellStyle name="20% - Accent1 4 5 4 2 2 3" xfId="43902" xr:uid="{5485E188-6A29-4720-AE0E-582AD05C4575}"/>
    <cellStyle name="20% - Accent1 4 5 4 2 2 3 2" xfId="43903" xr:uid="{EB592915-5007-4E6A-906F-77A53BE1DBD0}"/>
    <cellStyle name="20% - Accent1 4 5 4 2 2 4" xfId="43904" xr:uid="{C4E3D766-7981-4F02-934E-BE7F0E73C5BE}"/>
    <cellStyle name="20% - Accent1 4 5 4 2 3" xfId="43905" xr:uid="{3CB93DB4-42A8-47EF-901F-C3CE6551048F}"/>
    <cellStyle name="20% - Accent1 4 5 4 2 3 2" xfId="43906" xr:uid="{3A17534A-1778-440F-BB45-5D331EF8364E}"/>
    <cellStyle name="20% - Accent1 4 5 4 2 3 2 2" xfId="43907" xr:uid="{CDD880F7-AE8F-4898-A84A-7A797D4306C8}"/>
    <cellStyle name="20% - Accent1 4 5 4 2 3 2 2 2" xfId="43908" xr:uid="{BA16B16D-0624-45E2-AA05-674984E2DCE8}"/>
    <cellStyle name="20% - Accent1 4 5 4 2 3 2 3" xfId="43909" xr:uid="{63B45311-9717-47B2-BA99-6673D417A682}"/>
    <cellStyle name="20% - Accent1 4 5 4 2 3 3" xfId="43910" xr:uid="{4DEEF571-1B62-4F31-8692-10C9C0009DC7}"/>
    <cellStyle name="20% - Accent1 4 5 4 2 3 3 2" xfId="43911" xr:uid="{79D19AB1-82A8-4B17-8CB4-DCDDE37BB7FB}"/>
    <cellStyle name="20% - Accent1 4 5 4 2 3 4" xfId="43912" xr:uid="{BB221660-C605-407A-A41B-8338618D563B}"/>
    <cellStyle name="20% - Accent1 4 5 4 2 4" xfId="43913" xr:uid="{EBE39CEB-C486-44D7-AD67-24E7E4ADF8A6}"/>
    <cellStyle name="20% - Accent1 4 5 4 2 4 2" xfId="43914" xr:uid="{ACB864F5-D68A-49DD-93E2-19F8A9A852B1}"/>
    <cellStyle name="20% - Accent1 4 5 4 2 4 2 2" xfId="43915" xr:uid="{164F3369-5D33-4F5C-BF46-194C46BD2B5C}"/>
    <cellStyle name="20% - Accent1 4 5 4 2 4 2 2 2" xfId="43916" xr:uid="{710DCA2B-3039-4756-8A16-CA3E004A42D3}"/>
    <cellStyle name="20% - Accent1 4 5 4 2 4 2 3" xfId="43917" xr:uid="{5A7DD920-E427-4FFF-9C19-1ABA32F12D1E}"/>
    <cellStyle name="20% - Accent1 4 5 4 2 4 3" xfId="43918" xr:uid="{3E37D518-3822-482D-B72E-141A57D5CB50}"/>
    <cellStyle name="20% - Accent1 4 5 4 2 4 3 2" xfId="43919" xr:uid="{32ED8600-F423-4E10-92DB-91CF28DE2A23}"/>
    <cellStyle name="20% - Accent1 4 5 4 2 4 4" xfId="43920" xr:uid="{2CC8572B-077D-4BED-A98E-EB59B6AF1633}"/>
    <cellStyle name="20% - Accent1 4 5 4 2 5" xfId="43921" xr:uid="{4F1612D1-91FB-4955-BF08-E3C80B85488B}"/>
    <cellStyle name="20% - Accent1 4 5 4 2 5 2" xfId="43922" xr:uid="{32806F78-8B67-4ED9-B3DD-79807C6117FC}"/>
    <cellStyle name="20% - Accent1 4 5 4 2 5 2 2" xfId="43923" xr:uid="{58C41124-18FB-4CA0-8B35-5B36F1BEB903}"/>
    <cellStyle name="20% - Accent1 4 5 4 2 5 3" xfId="43924" xr:uid="{7AD3973A-D568-4F4D-BF62-2532C3B93175}"/>
    <cellStyle name="20% - Accent1 4 5 4 2 6" xfId="43925" xr:uid="{53A4B490-2662-4553-A73F-C77F73974240}"/>
    <cellStyle name="20% - Accent1 4 5 4 2 6 2" xfId="43926" xr:uid="{588461C5-801B-4DFF-BDA0-FDFAB6BA161A}"/>
    <cellStyle name="20% - Accent1 4 5 4 2 6 2 2" xfId="43927" xr:uid="{79348F49-4502-4945-B6EB-ADC5A3DFEBFD}"/>
    <cellStyle name="20% - Accent1 4 5 4 2 6 3" xfId="43928" xr:uid="{F71DEEEA-C924-4A5D-8570-4536C15BC099}"/>
    <cellStyle name="20% - Accent1 4 5 4 2 7" xfId="43929" xr:uid="{9E367E8B-45BF-4CAD-B194-910EA23BB93B}"/>
    <cellStyle name="20% - Accent1 4 5 4 2 7 2" xfId="43930" xr:uid="{6A49CEC7-85E6-4480-A488-FB4E78B8C3A4}"/>
    <cellStyle name="20% - Accent1 4 5 4 2 8" xfId="43931" xr:uid="{D5DDE9D7-9D61-4C5E-ADF0-3845B69038B4}"/>
    <cellStyle name="20% - Accent1 4 5 4 2 8 2" xfId="43932" xr:uid="{290B4D32-8A52-4745-9379-A150D4FF4236}"/>
    <cellStyle name="20% - Accent1 4 5 4 2 9" xfId="43933" xr:uid="{A1DA2B84-5FCA-401D-A913-28E743BAF3DD}"/>
    <cellStyle name="20% - Accent1 4 5 4 3" xfId="43934" xr:uid="{6D0FFB62-B65F-438D-9295-B98296769873}"/>
    <cellStyle name="20% - Accent1 4 5 4 3 2" xfId="43935" xr:uid="{AEF3766E-6D05-4DDA-9962-1D2B66FFB5BD}"/>
    <cellStyle name="20% - Accent1 4 5 4 3 2 2" xfId="43936" xr:uid="{68450990-9601-4B3C-8AB1-A1567FE2432C}"/>
    <cellStyle name="20% - Accent1 4 5 4 3 2 2 2" xfId="43937" xr:uid="{3D906E8C-452B-47A5-A46E-093F95608606}"/>
    <cellStyle name="20% - Accent1 4 5 4 3 2 2 2 2" xfId="43938" xr:uid="{415BE403-B14F-4F77-8A14-3AE935B614FA}"/>
    <cellStyle name="20% - Accent1 4 5 4 3 2 2 3" xfId="43939" xr:uid="{6DB500F5-7429-4DBC-B206-F26A18F48A3E}"/>
    <cellStyle name="20% - Accent1 4 5 4 3 2 3" xfId="43940" xr:uid="{DDAA7856-BDC8-490C-B5A7-C515DCEB58CA}"/>
    <cellStyle name="20% - Accent1 4 5 4 3 2 3 2" xfId="43941" xr:uid="{F4AF5E6D-4DE0-4D21-88B7-B113985FCA12}"/>
    <cellStyle name="20% - Accent1 4 5 4 3 2 4" xfId="43942" xr:uid="{ACB9882E-6B8C-4F57-BE05-99706661EA87}"/>
    <cellStyle name="20% - Accent1 4 5 4 3 3" xfId="43943" xr:uid="{507FF06C-520E-4B0E-81AB-4C897B4FEAE9}"/>
    <cellStyle name="20% - Accent1 4 5 4 3 3 2" xfId="43944" xr:uid="{E2178183-BD43-4424-BEB1-D2FAEEFAF868}"/>
    <cellStyle name="20% - Accent1 4 5 4 3 3 2 2" xfId="43945" xr:uid="{46517ABA-88A1-410E-B4FA-482B5AE2C1B8}"/>
    <cellStyle name="20% - Accent1 4 5 4 3 3 2 2 2" xfId="43946" xr:uid="{95A52593-C85A-4F09-910B-C4745B34C57B}"/>
    <cellStyle name="20% - Accent1 4 5 4 3 3 2 3" xfId="43947" xr:uid="{AF2BA624-E250-4F75-A1D2-E4048A592C3E}"/>
    <cellStyle name="20% - Accent1 4 5 4 3 3 3" xfId="43948" xr:uid="{4188D70E-4AA5-4D2F-AB65-9505D3547069}"/>
    <cellStyle name="20% - Accent1 4 5 4 3 3 3 2" xfId="43949" xr:uid="{550FAF32-507D-420F-AAEF-D2BF2C458574}"/>
    <cellStyle name="20% - Accent1 4 5 4 3 3 4" xfId="43950" xr:uid="{32748716-6DCB-41D7-AAE7-ACE83AFAD794}"/>
    <cellStyle name="20% - Accent1 4 5 4 3 4" xfId="43951" xr:uid="{339DB767-2312-4464-A88B-BFDB7F427268}"/>
    <cellStyle name="20% - Accent1 4 5 4 3 4 2" xfId="43952" xr:uid="{D4C67A07-74A7-4723-A905-CCC82011FE17}"/>
    <cellStyle name="20% - Accent1 4 5 4 3 4 2 2" xfId="43953" xr:uid="{218177E2-A0C9-4FEE-B0DA-DD793F41D984}"/>
    <cellStyle name="20% - Accent1 4 5 4 3 4 2 2 2" xfId="43954" xr:uid="{967CE1D7-6420-4496-BF38-163F0D2FC6F7}"/>
    <cellStyle name="20% - Accent1 4 5 4 3 4 2 3" xfId="43955" xr:uid="{544993CF-F494-4A90-A15D-F58DC1A45E28}"/>
    <cellStyle name="20% - Accent1 4 5 4 3 4 3" xfId="43956" xr:uid="{EAB828D8-44A5-4F60-B1B9-8796D37D3672}"/>
    <cellStyle name="20% - Accent1 4 5 4 3 4 3 2" xfId="43957" xr:uid="{28E98D6F-C36D-41DF-A0F5-73A8B56B152B}"/>
    <cellStyle name="20% - Accent1 4 5 4 3 4 4" xfId="43958" xr:uid="{00524F30-9BE4-4E41-8F2A-9FFDEDF2B6E3}"/>
    <cellStyle name="20% - Accent1 4 5 4 3 5" xfId="43959" xr:uid="{4E2D7372-C31D-40B5-98BB-2395C2F3DFAD}"/>
    <cellStyle name="20% - Accent1 4 5 4 3 5 2" xfId="43960" xr:uid="{5D131EEA-E9E8-4077-9C67-48B7B639FC48}"/>
    <cellStyle name="20% - Accent1 4 5 4 3 5 2 2" xfId="43961" xr:uid="{E02A59FA-5F72-4961-B336-83C11633F19D}"/>
    <cellStyle name="20% - Accent1 4 5 4 3 5 3" xfId="43962" xr:uid="{4FC53895-CBEF-4ABD-A78A-88C1E032059F}"/>
    <cellStyle name="20% - Accent1 4 5 4 3 6" xfId="43963" xr:uid="{6257CF32-6892-414A-B493-629A29F7B225}"/>
    <cellStyle name="20% - Accent1 4 5 4 3 6 2" xfId="43964" xr:uid="{389DA60B-F697-4711-B204-46386FD07694}"/>
    <cellStyle name="20% - Accent1 4 5 4 3 6 2 2" xfId="43965" xr:uid="{567A9707-B71F-4D0A-A090-A1B9B002E4B9}"/>
    <cellStyle name="20% - Accent1 4 5 4 3 6 3" xfId="43966" xr:uid="{853C4B8B-936C-402D-8EFC-9D1B34B8BE2B}"/>
    <cellStyle name="20% - Accent1 4 5 4 3 7" xfId="43967" xr:uid="{9FD4266D-57FA-42E8-9BCB-2A1BD10CB6FF}"/>
    <cellStyle name="20% - Accent1 4 5 4 3 7 2" xfId="43968" xr:uid="{AD7EBAE6-2655-44C6-BCC8-27E1E207FA47}"/>
    <cellStyle name="20% - Accent1 4 5 4 3 8" xfId="43969" xr:uid="{83C8641A-4FFF-47BB-85B5-DFCD713D3030}"/>
    <cellStyle name="20% - Accent1 4 5 4 3 8 2" xfId="43970" xr:uid="{B11B8A31-CD44-4815-B5C7-564E4DB60872}"/>
    <cellStyle name="20% - Accent1 4 5 4 3 9" xfId="43971" xr:uid="{C321C27F-4D63-4549-8AA2-9877B63FD858}"/>
    <cellStyle name="20% - Accent1 4 5 4 4" xfId="43972" xr:uid="{8D95D356-78DF-4745-83FA-B8F11795665F}"/>
    <cellStyle name="20% - Accent1 4 5 4 4 2" xfId="43973" xr:uid="{667EFB41-3849-4B32-B13D-328CA0A3AA57}"/>
    <cellStyle name="20% - Accent1 4 5 4 4 2 2" xfId="43974" xr:uid="{921B98F0-3B62-4434-9105-E8D493BB435D}"/>
    <cellStyle name="20% - Accent1 4 5 4 4 2 2 2" xfId="43975" xr:uid="{0419B946-B1F5-4855-AAC1-0BF872DD9F23}"/>
    <cellStyle name="20% - Accent1 4 5 4 4 2 3" xfId="43976" xr:uid="{65231B50-7BA9-4460-A869-596B1F9B77B6}"/>
    <cellStyle name="20% - Accent1 4 5 4 4 3" xfId="43977" xr:uid="{46521E36-1899-44DF-94E7-89E37C80C642}"/>
    <cellStyle name="20% - Accent1 4 5 4 4 3 2" xfId="43978" xr:uid="{CBF0207F-54DE-4C1C-9107-5EC703F3BAC4}"/>
    <cellStyle name="20% - Accent1 4 5 4 4 4" xfId="43979" xr:uid="{A10549F7-92C8-48F5-B883-9328BC0695A0}"/>
    <cellStyle name="20% - Accent1 4 5 4 5" xfId="43980" xr:uid="{2B713E28-3E51-449B-B993-63674E541734}"/>
    <cellStyle name="20% - Accent1 4 5 4 5 2" xfId="43981" xr:uid="{214D4D52-78DB-4D4F-A7D0-A42CA749E45F}"/>
    <cellStyle name="20% - Accent1 4 5 4 5 2 2" xfId="43982" xr:uid="{CEFDA9DA-CDE0-4EF9-A663-65DE191D3D50}"/>
    <cellStyle name="20% - Accent1 4 5 4 5 2 2 2" xfId="43983" xr:uid="{A4A427E5-D0D8-44EC-9398-FFF502B53E87}"/>
    <cellStyle name="20% - Accent1 4 5 4 5 2 3" xfId="43984" xr:uid="{203FA246-7C4A-42F8-91FF-1FA1414409F0}"/>
    <cellStyle name="20% - Accent1 4 5 4 5 3" xfId="43985" xr:uid="{AF97C0CF-9A4B-4E0B-9802-2B094983AED9}"/>
    <cellStyle name="20% - Accent1 4 5 4 5 3 2" xfId="43986" xr:uid="{169609EB-6023-4D22-8258-F8E3C2F82FDE}"/>
    <cellStyle name="20% - Accent1 4 5 4 5 4" xfId="43987" xr:uid="{28A97C34-5847-4636-9B4D-4BEB12637FAB}"/>
    <cellStyle name="20% - Accent1 4 5 4 6" xfId="43988" xr:uid="{B2AD6824-864E-4DA3-9254-5650E1C99FF0}"/>
    <cellStyle name="20% - Accent1 4 5 4 6 2" xfId="43989" xr:uid="{06CD0371-177E-4F11-83CD-7BBEBD0904EF}"/>
    <cellStyle name="20% - Accent1 4 5 4 6 2 2" xfId="43990" xr:uid="{234DDC85-D7BE-41C7-946C-1FF8A6FA192B}"/>
    <cellStyle name="20% - Accent1 4 5 4 6 2 2 2" xfId="43991" xr:uid="{6F901719-9AA7-4FB1-9300-E03E380CFE78}"/>
    <cellStyle name="20% - Accent1 4 5 4 6 2 3" xfId="43992" xr:uid="{D0180513-0CE5-46E4-B6C2-31AFDCF4923A}"/>
    <cellStyle name="20% - Accent1 4 5 4 6 3" xfId="43993" xr:uid="{DAD013D3-F732-4E35-BB69-5E95F1C620C0}"/>
    <cellStyle name="20% - Accent1 4 5 4 6 3 2" xfId="43994" xr:uid="{25F241F0-0B07-4D76-8EB7-A7F5F405CA05}"/>
    <cellStyle name="20% - Accent1 4 5 4 6 4" xfId="43995" xr:uid="{631DB927-5612-41CD-80F3-4D537A007FEA}"/>
    <cellStyle name="20% - Accent1 4 5 4 7" xfId="43996" xr:uid="{CF28A510-5504-4BF6-92A4-445CD6BB59B7}"/>
    <cellStyle name="20% - Accent1 4 5 4 7 2" xfId="43997" xr:uid="{87577050-0E3B-43BD-BD57-F02E2900F8D5}"/>
    <cellStyle name="20% - Accent1 4 5 4 7 2 2" xfId="43998" xr:uid="{B8DDF416-FB96-49F7-91E4-FDE837F15493}"/>
    <cellStyle name="20% - Accent1 4 5 4 7 3" xfId="43999" xr:uid="{53F2A789-4EAA-4FB9-8D6F-6925103B7A9D}"/>
    <cellStyle name="20% - Accent1 4 5 4 8" xfId="44000" xr:uid="{9FE207DF-6196-4931-9D42-9C27FBEEE611}"/>
    <cellStyle name="20% - Accent1 4 5 4 8 2" xfId="44001" xr:uid="{B7BA7926-021C-41AA-8498-1A52701FD08A}"/>
    <cellStyle name="20% - Accent1 4 5 4 8 2 2" xfId="44002" xr:uid="{AD8B599E-4C7D-4BD6-9D40-19E46EC19A9C}"/>
    <cellStyle name="20% - Accent1 4 5 4 8 3" xfId="44003" xr:uid="{43DC1B91-BCB4-4526-B69C-7FBD4AF682B2}"/>
    <cellStyle name="20% - Accent1 4 5 4 9" xfId="44004" xr:uid="{407A954A-1B57-4329-BC16-45754A90DD71}"/>
    <cellStyle name="20% - Accent1 4 5 4 9 2" xfId="44005" xr:uid="{B9D1C5D9-24A3-4463-ACBA-DE2CF1205ED2}"/>
    <cellStyle name="20% - Accent1 4 5 5" xfId="44006" xr:uid="{8E9294D6-2381-4E3C-9122-EE5A701E3979}"/>
    <cellStyle name="20% - Accent1 4 5 5 10" xfId="44007" xr:uid="{E32329C7-048B-49E5-897A-0DA43943F125}"/>
    <cellStyle name="20% - Accent1 4 5 5 10 2" xfId="44008" xr:uid="{63197EE1-BE9D-4885-8567-643FE77AF253}"/>
    <cellStyle name="20% - Accent1 4 5 5 11" xfId="44009" xr:uid="{30ED06C8-2DD3-409E-A85A-2D943188EDB1}"/>
    <cellStyle name="20% - Accent1 4 5 5 2" xfId="44010" xr:uid="{789BCE33-6B3B-4033-9B66-2B9D04D49340}"/>
    <cellStyle name="20% - Accent1 4 5 5 2 2" xfId="44011" xr:uid="{C602486A-98D7-45E8-8EDB-2EFB8A0AF1C5}"/>
    <cellStyle name="20% - Accent1 4 5 5 2 2 2" xfId="44012" xr:uid="{087844F5-4088-403C-B2E7-D52EAC3410CD}"/>
    <cellStyle name="20% - Accent1 4 5 5 2 2 2 2" xfId="44013" xr:uid="{8124C35F-C6F7-46CD-ABDA-E1258C45C54B}"/>
    <cellStyle name="20% - Accent1 4 5 5 2 2 2 2 2" xfId="44014" xr:uid="{5BC63C1B-ABDF-40B9-8FD5-61562C3DA17E}"/>
    <cellStyle name="20% - Accent1 4 5 5 2 2 2 3" xfId="44015" xr:uid="{400A5F26-E838-43DD-A50E-CC61FD011318}"/>
    <cellStyle name="20% - Accent1 4 5 5 2 2 3" xfId="44016" xr:uid="{1E00CEAA-7471-4500-BDF5-997605E4AC57}"/>
    <cellStyle name="20% - Accent1 4 5 5 2 2 3 2" xfId="44017" xr:uid="{F34A7F7A-B6C9-4EB4-BC78-55876A890A49}"/>
    <cellStyle name="20% - Accent1 4 5 5 2 2 4" xfId="44018" xr:uid="{6A277DE2-D588-4B10-BFF7-1A75BD32E79F}"/>
    <cellStyle name="20% - Accent1 4 5 5 2 3" xfId="44019" xr:uid="{E735FD59-9E93-4FD4-A82A-E3619D30D4B9}"/>
    <cellStyle name="20% - Accent1 4 5 5 2 3 2" xfId="44020" xr:uid="{2883EA62-EB06-4B33-99A8-557FEEE040DC}"/>
    <cellStyle name="20% - Accent1 4 5 5 2 3 2 2" xfId="44021" xr:uid="{CC9D02DC-E230-418C-9637-262AE4DAA136}"/>
    <cellStyle name="20% - Accent1 4 5 5 2 3 2 2 2" xfId="44022" xr:uid="{E8D1F926-8A18-4C6F-A046-46F92829B220}"/>
    <cellStyle name="20% - Accent1 4 5 5 2 3 2 3" xfId="44023" xr:uid="{861895A6-BFE7-4313-ABFB-7C26CDD6286B}"/>
    <cellStyle name="20% - Accent1 4 5 5 2 3 3" xfId="44024" xr:uid="{EECDABDD-D39C-489B-B0E6-BBDA1E94CA8E}"/>
    <cellStyle name="20% - Accent1 4 5 5 2 3 3 2" xfId="44025" xr:uid="{8CF7A541-0933-42DF-9F32-E9A51A6A07BB}"/>
    <cellStyle name="20% - Accent1 4 5 5 2 3 4" xfId="44026" xr:uid="{F1286754-F4F8-4785-9376-053F6CD710E4}"/>
    <cellStyle name="20% - Accent1 4 5 5 2 4" xfId="44027" xr:uid="{F8F664C8-BE84-4F62-BDAB-B5167F4ECEFC}"/>
    <cellStyle name="20% - Accent1 4 5 5 2 4 2" xfId="44028" xr:uid="{846F6FE6-E782-4295-BECB-D20DA243E3E6}"/>
    <cellStyle name="20% - Accent1 4 5 5 2 4 2 2" xfId="44029" xr:uid="{A75E751D-10A8-4BD0-B4F5-670A3606EFB4}"/>
    <cellStyle name="20% - Accent1 4 5 5 2 4 2 2 2" xfId="44030" xr:uid="{BE9F525D-5810-4A61-9AEC-0EF8950F01B2}"/>
    <cellStyle name="20% - Accent1 4 5 5 2 4 2 3" xfId="44031" xr:uid="{AF404AB7-2E22-4C1D-9C00-5FB5528436CA}"/>
    <cellStyle name="20% - Accent1 4 5 5 2 4 3" xfId="44032" xr:uid="{A5A89FF9-B49A-4CBA-A0AC-7FE575BF914D}"/>
    <cellStyle name="20% - Accent1 4 5 5 2 4 3 2" xfId="44033" xr:uid="{44136A2F-067B-4D9F-82CA-AABA82C28606}"/>
    <cellStyle name="20% - Accent1 4 5 5 2 4 4" xfId="44034" xr:uid="{22EEB531-0F4E-415E-8C51-408FAFB6C654}"/>
    <cellStyle name="20% - Accent1 4 5 5 2 5" xfId="44035" xr:uid="{153EB60E-6A0A-46A5-B253-B25144BBCE1A}"/>
    <cellStyle name="20% - Accent1 4 5 5 2 5 2" xfId="44036" xr:uid="{77892A04-3471-4D5D-897A-587C06CE04F3}"/>
    <cellStyle name="20% - Accent1 4 5 5 2 5 2 2" xfId="44037" xr:uid="{94B971A5-10DE-483B-BCA4-0C774D7DEA08}"/>
    <cellStyle name="20% - Accent1 4 5 5 2 5 3" xfId="44038" xr:uid="{2AE52CA4-E785-476C-9EDE-FF9F314C2730}"/>
    <cellStyle name="20% - Accent1 4 5 5 2 6" xfId="44039" xr:uid="{D903A00E-AA74-4C0C-9F5B-FAA880CBE77A}"/>
    <cellStyle name="20% - Accent1 4 5 5 2 6 2" xfId="44040" xr:uid="{7D5A3001-E824-4B71-B991-9DF1795171A5}"/>
    <cellStyle name="20% - Accent1 4 5 5 2 6 2 2" xfId="44041" xr:uid="{8643404B-6D0B-463E-92FA-708C43254143}"/>
    <cellStyle name="20% - Accent1 4 5 5 2 6 3" xfId="44042" xr:uid="{AF1E1A11-891D-49B3-93C8-19EB6E0C6EE1}"/>
    <cellStyle name="20% - Accent1 4 5 5 2 7" xfId="44043" xr:uid="{BFEA7924-7480-45E4-A7BE-25686202C911}"/>
    <cellStyle name="20% - Accent1 4 5 5 2 7 2" xfId="44044" xr:uid="{964BDAB2-2638-40A9-94CE-04540CB9DC44}"/>
    <cellStyle name="20% - Accent1 4 5 5 2 8" xfId="44045" xr:uid="{814EA516-55B1-46B0-9F19-041EBABA8888}"/>
    <cellStyle name="20% - Accent1 4 5 5 2 8 2" xfId="44046" xr:uid="{18AB9BE5-8AD5-47B0-A0E2-C5ABFD6E52F4}"/>
    <cellStyle name="20% - Accent1 4 5 5 2 9" xfId="44047" xr:uid="{65E15818-713E-48E6-ACD3-AE2AB999C864}"/>
    <cellStyle name="20% - Accent1 4 5 5 3" xfId="44048" xr:uid="{FC569B9F-EE82-41FB-980E-4BCB0B13644D}"/>
    <cellStyle name="20% - Accent1 4 5 5 3 2" xfId="44049" xr:uid="{2893A3F8-B5B5-4167-ADED-758A96C89E42}"/>
    <cellStyle name="20% - Accent1 4 5 5 3 2 2" xfId="44050" xr:uid="{47BE04A7-C7B4-4E72-87B8-11A24F3DC2B4}"/>
    <cellStyle name="20% - Accent1 4 5 5 3 2 2 2" xfId="44051" xr:uid="{2E2F75C6-6A05-470D-B7D6-534EA3A0336B}"/>
    <cellStyle name="20% - Accent1 4 5 5 3 2 2 2 2" xfId="44052" xr:uid="{077F1EA2-F7E0-4AE5-A9BA-B5327D0CD7F3}"/>
    <cellStyle name="20% - Accent1 4 5 5 3 2 2 3" xfId="44053" xr:uid="{95951F45-1C9D-4047-A5B5-6B24D93D391B}"/>
    <cellStyle name="20% - Accent1 4 5 5 3 2 3" xfId="44054" xr:uid="{38AF03D7-90C8-4FBB-AA59-1315D8F4E68A}"/>
    <cellStyle name="20% - Accent1 4 5 5 3 2 3 2" xfId="44055" xr:uid="{35D6A14A-910F-4D3C-A016-3D0502F6239E}"/>
    <cellStyle name="20% - Accent1 4 5 5 3 2 4" xfId="44056" xr:uid="{2AA796D9-956F-47F3-96E2-21EA5D3FF725}"/>
    <cellStyle name="20% - Accent1 4 5 5 3 3" xfId="44057" xr:uid="{07CBEDAE-9B96-4E6E-8211-66F27F6FEE28}"/>
    <cellStyle name="20% - Accent1 4 5 5 3 3 2" xfId="44058" xr:uid="{B244A986-0EAA-4858-9837-49A98F1995FF}"/>
    <cellStyle name="20% - Accent1 4 5 5 3 3 2 2" xfId="44059" xr:uid="{3B3D3C05-2458-4655-95FC-87CEAF9C6C7B}"/>
    <cellStyle name="20% - Accent1 4 5 5 3 3 2 2 2" xfId="44060" xr:uid="{35ABB8CD-B793-4B9F-B97F-5330C657FCF8}"/>
    <cellStyle name="20% - Accent1 4 5 5 3 3 2 3" xfId="44061" xr:uid="{0E2BEFFD-C67F-4411-8A23-3EF8B3755C81}"/>
    <cellStyle name="20% - Accent1 4 5 5 3 3 3" xfId="44062" xr:uid="{B761D5E3-1BC1-446F-B12D-A3418EA8B68C}"/>
    <cellStyle name="20% - Accent1 4 5 5 3 3 3 2" xfId="44063" xr:uid="{26FFB0FE-7947-4914-8C7A-A81694B3540E}"/>
    <cellStyle name="20% - Accent1 4 5 5 3 3 4" xfId="44064" xr:uid="{8A12F4B6-9967-4C69-9D10-F78BF1363667}"/>
    <cellStyle name="20% - Accent1 4 5 5 3 4" xfId="44065" xr:uid="{589B8AF1-59B7-4464-AFB8-303B1F130104}"/>
    <cellStyle name="20% - Accent1 4 5 5 3 4 2" xfId="44066" xr:uid="{E597540F-8AA8-4117-A7BB-1D19C3E48655}"/>
    <cellStyle name="20% - Accent1 4 5 5 3 4 2 2" xfId="44067" xr:uid="{7AD852D5-1018-4D02-BA47-0AAE5FF431EE}"/>
    <cellStyle name="20% - Accent1 4 5 5 3 4 2 2 2" xfId="44068" xr:uid="{A9F51827-0E29-4E84-8BEF-C018803B6008}"/>
    <cellStyle name="20% - Accent1 4 5 5 3 4 2 3" xfId="44069" xr:uid="{3ADCE1EA-E578-4FA6-888F-5FBB45BFBD59}"/>
    <cellStyle name="20% - Accent1 4 5 5 3 4 3" xfId="44070" xr:uid="{F66AEB69-CEE5-4411-9582-6B9F7DA72858}"/>
    <cellStyle name="20% - Accent1 4 5 5 3 4 3 2" xfId="44071" xr:uid="{7AB2F854-E64A-416D-8650-53DA2C7B1526}"/>
    <cellStyle name="20% - Accent1 4 5 5 3 4 4" xfId="44072" xr:uid="{7FB7D674-5480-4C4C-912B-1244333E0C98}"/>
    <cellStyle name="20% - Accent1 4 5 5 3 5" xfId="44073" xr:uid="{507326EE-B361-426E-A615-C8B3305E6178}"/>
    <cellStyle name="20% - Accent1 4 5 5 3 5 2" xfId="44074" xr:uid="{40D8874F-CC77-46B4-A387-73F477BBA338}"/>
    <cellStyle name="20% - Accent1 4 5 5 3 5 2 2" xfId="44075" xr:uid="{E6BD5C33-DFCB-4BD0-9F7E-7245A94891D5}"/>
    <cellStyle name="20% - Accent1 4 5 5 3 5 3" xfId="44076" xr:uid="{3A31DA26-FF4F-4BF6-A4CA-F48ECE3FCD5E}"/>
    <cellStyle name="20% - Accent1 4 5 5 3 6" xfId="44077" xr:uid="{A3F766DA-90B5-4D67-91EF-FECC816DFDA2}"/>
    <cellStyle name="20% - Accent1 4 5 5 3 6 2" xfId="44078" xr:uid="{89BF21B7-128F-4BC3-8B3F-A4E4B12CF840}"/>
    <cellStyle name="20% - Accent1 4 5 5 3 6 2 2" xfId="44079" xr:uid="{70956596-76F9-4466-97E9-60E120441FB9}"/>
    <cellStyle name="20% - Accent1 4 5 5 3 6 3" xfId="44080" xr:uid="{244E789B-E1D2-42BB-9359-8FF44D708AE4}"/>
    <cellStyle name="20% - Accent1 4 5 5 3 7" xfId="44081" xr:uid="{5C41524E-8C85-4286-94B7-3DFEEC4A0742}"/>
    <cellStyle name="20% - Accent1 4 5 5 3 7 2" xfId="44082" xr:uid="{F3653179-5092-4C99-8EBA-2342116CDF5B}"/>
    <cellStyle name="20% - Accent1 4 5 5 3 8" xfId="44083" xr:uid="{AF75DC8A-9B02-479E-A016-22ED4CF17F48}"/>
    <cellStyle name="20% - Accent1 4 5 5 3 8 2" xfId="44084" xr:uid="{C7DC69B0-BB36-489E-9CBE-7F961BFED3CE}"/>
    <cellStyle name="20% - Accent1 4 5 5 3 9" xfId="44085" xr:uid="{4980C7B5-6E68-4596-A165-2DA8370E918D}"/>
    <cellStyle name="20% - Accent1 4 5 5 4" xfId="44086" xr:uid="{BFFA977C-D08A-49F3-B2D1-C9657591A50B}"/>
    <cellStyle name="20% - Accent1 4 5 5 4 2" xfId="44087" xr:uid="{77828AE2-F71D-4596-9FDB-FA0AADFBD7FF}"/>
    <cellStyle name="20% - Accent1 4 5 5 4 2 2" xfId="44088" xr:uid="{D0C297DC-7BD5-4F21-97FA-5428A979232E}"/>
    <cellStyle name="20% - Accent1 4 5 5 4 2 2 2" xfId="44089" xr:uid="{5B176E6A-FC40-43B8-BE4F-5DC867BEFEB4}"/>
    <cellStyle name="20% - Accent1 4 5 5 4 2 3" xfId="44090" xr:uid="{E9E1A755-4C7B-48BC-977D-45ACC979F03C}"/>
    <cellStyle name="20% - Accent1 4 5 5 4 3" xfId="44091" xr:uid="{BD221B39-0DCF-45F1-994C-19900BDB2788}"/>
    <cellStyle name="20% - Accent1 4 5 5 4 3 2" xfId="44092" xr:uid="{91E7F726-0006-436E-9550-56C97F595F8F}"/>
    <cellStyle name="20% - Accent1 4 5 5 4 4" xfId="44093" xr:uid="{8C03D74A-2657-4147-AA9F-F498DF2E69FC}"/>
    <cellStyle name="20% - Accent1 4 5 5 5" xfId="44094" xr:uid="{EF468BD4-50B6-44CC-B36C-C39CFB482533}"/>
    <cellStyle name="20% - Accent1 4 5 5 5 2" xfId="44095" xr:uid="{BA89ECED-BB4B-4D50-9751-7AE76D48802B}"/>
    <cellStyle name="20% - Accent1 4 5 5 5 2 2" xfId="44096" xr:uid="{5B5CA1EE-DEBB-4A92-9AA3-522D1C6EF82D}"/>
    <cellStyle name="20% - Accent1 4 5 5 5 2 2 2" xfId="44097" xr:uid="{495442CF-2C65-40C0-A7B2-6F9514B3180F}"/>
    <cellStyle name="20% - Accent1 4 5 5 5 2 3" xfId="44098" xr:uid="{A8FDDD7A-3312-45CD-8DAE-9C1BBC0B73C3}"/>
    <cellStyle name="20% - Accent1 4 5 5 5 3" xfId="44099" xr:uid="{41EE63C3-F0AF-4469-A5E4-76924E15D412}"/>
    <cellStyle name="20% - Accent1 4 5 5 5 3 2" xfId="44100" xr:uid="{2F740A2F-060E-416D-8164-F24D250F9935}"/>
    <cellStyle name="20% - Accent1 4 5 5 5 4" xfId="44101" xr:uid="{4D4E53E6-CA26-4C03-AAC5-CB1D7913762A}"/>
    <cellStyle name="20% - Accent1 4 5 5 6" xfId="44102" xr:uid="{3A4778F1-51BB-41FA-9026-C0DD084ED398}"/>
    <cellStyle name="20% - Accent1 4 5 5 6 2" xfId="44103" xr:uid="{BBF18345-7358-4406-9CB9-7D92E7D7CDD1}"/>
    <cellStyle name="20% - Accent1 4 5 5 6 2 2" xfId="44104" xr:uid="{43DA1033-079E-44FB-95E1-71811E177967}"/>
    <cellStyle name="20% - Accent1 4 5 5 6 2 2 2" xfId="44105" xr:uid="{4ACCE8AD-F86A-47F1-986A-CEBBBBB80157}"/>
    <cellStyle name="20% - Accent1 4 5 5 6 2 3" xfId="44106" xr:uid="{C0E33D52-48D6-4542-97E4-E68AF90A5653}"/>
    <cellStyle name="20% - Accent1 4 5 5 6 3" xfId="44107" xr:uid="{F17EF479-8D7A-4288-8BC9-CD923AA1B6D9}"/>
    <cellStyle name="20% - Accent1 4 5 5 6 3 2" xfId="44108" xr:uid="{C27A6AC7-D328-445F-ACBE-22804399A6A2}"/>
    <cellStyle name="20% - Accent1 4 5 5 6 4" xfId="44109" xr:uid="{8005187C-A2A7-4233-9C1F-25ACC99C6707}"/>
    <cellStyle name="20% - Accent1 4 5 5 7" xfId="44110" xr:uid="{3651959A-E75C-4C7B-B1EB-CFFA3BDEAFDA}"/>
    <cellStyle name="20% - Accent1 4 5 5 7 2" xfId="44111" xr:uid="{1FE45B9A-7EDE-42F1-87C9-AA8C41273666}"/>
    <cellStyle name="20% - Accent1 4 5 5 7 2 2" xfId="44112" xr:uid="{6C0CC091-E1D7-4C60-AFE9-3D5C98F119C2}"/>
    <cellStyle name="20% - Accent1 4 5 5 7 3" xfId="44113" xr:uid="{BDE14C26-3EB4-4022-BE4B-4EBE8B316D9B}"/>
    <cellStyle name="20% - Accent1 4 5 5 8" xfId="44114" xr:uid="{B67DC21F-41DC-4EFE-8B2E-640037D814DB}"/>
    <cellStyle name="20% - Accent1 4 5 5 8 2" xfId="44115" xr:uid="{D0F4CBCB-4911-4F9F-BF1A-0B2DF8EA8ADC}"/>
    <cellStyle name="20% - Accent1 4 5 5 8 2 2" xfId="44116" xr:uid="{7DF67456-0900-416E-B627-60AF7D2D71BD}"/>
    <cellStyle name="20% - Accent1 4 5 5 8 3" xfId="44117" xr:uid="{D60F0584-8974-4A5E-848F-39A7D75BFAF8}"/>
    <cellStyle name="20% - Accent1 4 5 5 9" xfId="44118" xr:uid="{03CBAA16-3ED9-45D8-81B7-1AE5CC7C4430}"/>
    <cellStyle name="20% - Accent1 4 5 5 9 2" xfId="44119" xr:uid="{27BCE9A2-9670-42FD-8850-1B957793FF6A}"/>
    <cellStyle name="20% - Accent1 4 5 6" xfId="44120" xr:uid="{8CC6D78F-6A52-4747-BD31-BFA378ADBA0C}"/>
    <cellStyle name="20% - Accent1 4 5 6 10" xfId="44121" xr:uid="{99AA07BA-A78B-4D54-8365-11C36BAE4DF9}"/>
    <cellStyle name="20% - Accent1 4 5 6 10 2" xfId="44122" xr:uid="{9ABE4387-CA75-4A68-82FD-0D890DD0446F}"/>
    <cellStyle name="20% - Accent1 4 5 6 11" xfId="44123" xr:uid="{2BAE2ED7-3892-4176-999C-E673A2DFAAA4}"/>
    <cellStyle name="20% - Accent1 4 5 6 2" xfId="44124" xr:uid="{0FDD6E4B-59E4-4E28-B2F4-0B779517216B}"/>
    <cellStyle name="20% - Accent1 4 5 6 2 2" xfId="44125" xr:uid="{3B3AF541-9DF5-42AD-9F6D-D1ECDE7AA829}"/>
    <cellStyle name="20% - Accent1 4 5 6 2 2 2" xfId="44126" xr:uid="{4478F913-1565-4A6B-9A57-C1D9079DA4DC}"/>
    <cellStyle name="20% - Accent1 4 5 6 2 2 2 2" xfId="44127" xr:uid="{37846919-E0B2-4351-BC45-79CAD6DC1F89}"/>
    <cellStyle name="20% - Accent1 4 5 6 2 2 2 2 2" xfId="44128" xr:uid="{FD15FE9F-9EDB-4249-A516-5862D909DEB9}"/>
    <cellStyle name="20% - Accent1 4 5 6 2 2 2 3" xfId="44129" xr:uid="{02C7965D-D482-40B9-BBB3-A522269040B9}"/>
    <cellStyle name="20% - Accent1 4 5 6 2 2 3" xfId="44130" xr:uid="{C3BBE77F-60E9-4717-99DB-E9F77CE6BB9F}"/>
    <cellStyle name="20% - Accent1 4 5 6 2 2 3 2" xfId="44131" xr:uid="{023AC83B-CAE3-4149-B0BE-76DF775501ED}"/>
    <cellStyle name="20% - Accent1 4 5 6 2 2 4" xfId="44132" xr:uid="{D5EC8BA0-FD8E-47B0-9512-7714CB8DC407}"/>
    <cellStyle name="20% - Accent1 4 5 6 2 3" xfId="44133" xr:uid="{E7B93709-D817-4C3A-8490-836F35FE7913}"/>
    <cellStyle name="20% - Accent1 4 5 6 2 3 2" xfId="44134" xr:uid="{1B54C773-55C1-473B-8C73-1D85B7B312F0}"/>
    <cellStyle name="20% - Accent1 4 5 6 2 3 2 2" xfId="44135" xr:uid="{3DECFEC0-1EC3-42BB-A674-E59D5EEE5C7E}"/>
    <cellStyle name="20% - Accent1 4 5 6 2 3 2 2 2" xfId="44136" xr:uid="{8BFFC587-B03F-4A3C-A894-1F93304A57C2}"/>
    <cellStyle name="20% - Accent1 4 5 6 2 3 2 3" xfId="44137" xr:uid="{B6495FE8-A1A7-42B2-8686-FD9B2E884D51}"/>
    <cellStyle name="20% - Accent1 4 5 6 2 3 3" xfId="44138" xr:uid="{4A04FC47-DB4D-4ECF-A3F7-E46147486281}"/>
    <cellStyle name="20% - Accent1 4 5 6 2 3 3 2" xfId="44139" xr:uid="{A62132A0-4071-46A3-875A-1316FD538B46}"/>
    <cellStyle name="20% - Accent1 4 5 6 2 3 4" xfId="44140" xr:uid="{5EA18030-A84E-4E65-AB7B-410A13071B70}"/>
    <cellStyle name="20% - Accent1 4 5 6 2 4" xfId="44141" xr:uid="{DABCF4E7-E0C1-4DAE-B2BC-BCC6A8FB8097}"/>
    <cellStyle name="20% - Accent1 4 5 6 2 4 2" xfId="44142" xr:uid="{8D61D3F9-7A78-4ADF-9D19-1D03BF7A2823}"/>
    <cellStyle name="20% - Accent1 4 5 6 2 4 2 2" xfId="44143" xr:uid="{770077DD-F990-4F1F-9694-8778D8BEC8C0}"/>
    <cellStyle name="20% - Accent1 4 5 6 2 4 2 2 2" xfId="44144" xr:uid="{9D184159-AB2F-4808-96C2-D5A334509F27}"/>
    <cellStyle name="20% - Accent1 4 5 6 2 4 2 3" xfId="44145" xr:uid="{423176F4-4A32-4551-BD09-FC4CEF7E7C86}"/>
    <cellStyle name="20% - Accent1 4 5 6 2 4 3" xfId="44146" xr:uid="{83302EA8-964F-465C-BF39-7F0BC91836D5}"/>
    <cellStyle name="20% - Accent1 4 5 6 2 4 3 2" xfId="44147" xr:uid="{C2007589-52D6-4944-AFA9-C3E6E3A6FD41}"/>
    <cellStyle name="20% - Accent1 4 5 6 2 4 4" xfId="44148" xr:uid="{E2AC778A-E0CC-4304-A54F-565303B99876}"/>
    <cellStyle name="20% - Accent1 4 5 6 2 5" xfId="44149" xr:uid="{FAFB3307-7374-40E4-A5C5-EF2BAEC1FF13}"/>
    <cellStyle name="20% - Accent1 4 5 6 2 5 2" xfId="44150" xr:uid="{4228EB93-75C0-443C-BBCE-186BDD30A5FB}"/>
    <cellStyle name="20% - Accent1 4 5 6 2 5 2 2" xfId="44151" xr:uid="{3901D17D-B27A-45C3-904F-2257E4A47E53}"/>
    <cellStyle name="20% - Accent1 4 5 6 2 5 3" xfId="44152" xr:uid="{B02EA091-564E-4350-BD11-344E9BD364FC}"/>
    <cellStyle name="20% - Accent1 4 5 6 2 6" xfId="44153" xr:uid="{D248D5F5-6403-4C61-90C0-6B0811DF64E9}"/>
    <cellStyle name="20% - Accent1 4 5 6 2 6 2" xfId="44154" xr:uid="{D7DA6DA7-B8D5-467C-98A8-11148B913315}"/>
    <cellStyle name="20% - Accent1 4 5 6 2 6 2 2" xfId="44155" xr:uid="{913D9658-0E74-4C6E-8FE6-989076957228}"/>
    <cellStyle name="20% - Accent1 4 5 6 2 6 3" xfId="44156" xr:uid="{4C082164-7531-4A20-88D5-CEC708EBC69B}"/>
    <cellStyle name="20% - Accent1 4 5 6 2 7" xfId="44157" xr:uid="{36748298-F893-4655-90C2-59B489D90852}"/>
    <cellStyle name="20% - Accent1 4 5 6 2 7 2" xfId="44158" xr:uid="{7093EC52-A0BF-46F8-BF5C-E6AE00A1C900}"/>
    <cellStyle name="20% - Accent1 4 5 6 2 8" xfId="44159" xr:uid="{6F989909-FDEB-44A9-B21F-CC919C564D90}"/>
    <cellStyle name="20% - Accent1 4 5 6 2 8 2" xfId="44160" xr:uid="{0B2D9C28-B068-4E46-BF23-AD2BC67F1DBB}"/>
    <cellStyle name="20% - Accent1 4 5 6 2 9" xfId="44161" xr:uid="{32EAB4BB-C8FE-47F0-B6B3-80F7C4DA62A7}"/>
    <cellStyle name="20% - Accent1 4 5 6 3" xfId="44162" xr:uid="{E96CAB0E-A3A2-44A6-AD82-5AF5AD2BFA7C}"/>
    <cellStyle name="20% - Accent1 4 5 6 3 2" xfId="44163" xr:uid="{CDB20E0A-3B76-4534-B583-6A819E751610}"/>
    <cellStyle name="20% - Accent1 4 5 6 3 2 2" xfId="44164" xr:uid="{3229A302-CE19-4C3D-83EA-05749E717719}"/>
    <cellStyle name="20% - Accent1 4 5 6 3 2 2 2" xfId="44165" xr:uid="{E8860350-843C-44AF-9A3F-10EE38243D8D}"/>
    <cellStyle name="20% - Accent1 4 5 6 3 2 2 2 2" xfId="44166" xr:uid="{5DDA5A0F-2C0E-4204-9C73-AD79A0AFBC4D}"/>
    <cellStyle name="20% - Accent1 4 5 6 3 2 2 3" xfId="44167" xr:uid="{E7F6572C-848F-4AB0-858A-AFE228A66B52}"/>
    <cellStyle name="20% - Accent1 4 5 6 3 2 3" xfId="44168" xr:uid="{5956C719-8FB0-41F8-9D35-F31B99353B80}"/>
    <cellStyle name="20% - Accent1 4 5 6 3 2 3 2" xfId="44169" xr:uid="{782C71CE-CE97-477D-8EE7-BFB9F763851C}"/>
    <cellStyle name="20% - Accent1 4 5 6 3 2 4" xfId="44170" xr:uid="{DF9E4C0C-CC61-4A77-98D3-A0ED464A8A4F}"/>
    <cellStyle name="20% - Accent1 4 5 6 3 3" xfId="44171" xr:uid="{8AF2DF7A-3D66-4EB8-B513-91FBB2640F4D}"/>
    <cellStyle name="20% - Accent1 4 5 6 3 3 2" xfId="44172" xr:uid="{994768C3-9246-4604-ADAA-A362F903ACEB}"/>
    <cellStyle name="20% - Accent1 4 5 6 3 3 2 2" xfId="44173" xr:uid="{A6F79591-081A-4AE5-BE47-DCA66AD6BD17}"/>
    <cellStyle name="20% - Accent1 4 5 6 3 3 2 2 2" xfId="44174" xr:uid="{89094100-1805-4151-8C3A-94AA656E8026}"/>
    <cellStyle name="20% - Accent1 4 5 6 3 3 2 3" xfId="44175" xr:uid="{89023CB3-ACA9-494C-9E70-7D4A30480A8F}"/>
    <cellStyle name="20% - Accent1 4 5 6 3 3 3" xfId="44176" xr:uid="{9FA52E2B-232D-4919-A1D4-4E8E6AB68A82}"/>
    <cellStyle name="20% - Accent1 4 5 6 3 3 3 2" xfId="44177" xr:uid="{71A0ABE0-852D-4630-B580-5713BDCBF3D2}"/>
    <cellStyle name="20% - Accent1 4 5 6 3 3 4" xfId="44178" xr:uid="{05EBB82D-AF48-4165-8C7D-55AD627D89CD}"/>
    <cellStyle name="20% - Accent1 4 5 6 3 4" xfId="44179" xr:uid="{DE55DDCB-795E-4A09-9370-B58A5198320B}"/>
    <cellStyle name="20% - Accent1 4 5 6 3 4 2" xfId="44180" xr:uid="{A083A891-927D-490C-9AA6-17E15AFD1558}"/>
    <cellStyle name="20% - Accent1 4 5 6 3 4 2 2" xfId="44181" xr:uid="{54673861-753D-4C7C-AF15-E5032EB26FBD}"/>
    <cellStyle name="20% - Accent1 4 5 6 3 4 2 2 2" xfId="44182" xr:uid="{7D8B6998-88FB-4CB1-991F-70BE95096A74}"/>
    <cellStyle name="20% - Accent1 4 5 6 3 4 2 3" xfId="44183" xr:uid="{B7627A21-5D2B-4CCF-B91D-34FC7073943D}"/>
    <cellStyle name="20% - Accent1 4 5 6 3 4 3" xfId="44184" xr:uid="{D23915A1-857D-451C-948C-2622224EE1E7}"/>
    <cellStyle name="20% - Accent1 4 5 6 3 4 3 2" xfId="44185" xr:uid="{5FD9F8F1-691B-4CEC-85AD-19BCB467DE20}"/>
    <cellStyle name="20% - Accent1 4 5 6 3 4 4" xfId="44186" xr:uid="{34E817E8-0428-4A69-8ED2-CD2A0AC465C5}"/>
    <cellStyle name="20% - Accent1 4 5 6 3 5" xfId="44187" xr:uid="{19CBBD56-EF24-4F38-82F5-97C135CF2967}"/>
    <cellStyle name="20% - Accent1 4 5 6 3 5 2" xfId="44188" xr:uid="{F0158501-B881-44B1-BD5C-0B8C0961F9A5}"/>
    <cellStyle name="20% - Accent1 4 5 6 3 5 2 2" xfId="44189" xr:uid="{F510214E-FC98-44C1-B970-C475A6572849}"/>
    <cellStyle name="20% - Accent1 4 5 6 3 5 3" xfId="44190" xr:uid="{7981306E-32C3-432D-8AE0-5A0F03A96B87}"/>
    <cellStyle name="20% - Accent1 4 5 6 3 6" xfId="44191" xr:uid="{1B441AE9-C1BD-4671-ABE3-1AD602D8F43A}"/>
    <cellStyle name="20% - Accent1 4 5 6 3 6 2" xfId="44192" xr:uid="{93A2AF15-F3C8-4303-A6B1-9850658BEBFC}"/>
    <cellStyle name="20% - Accent1 4 5 6 3 6 2 2" xfId="44193" xr:uid="{22B8C83A-DCBE-4ED3-8DF5-4F6D85D150B2}"/>
    <cellStyle name="20% - Accent1 4 5 6 3 6 3" xfId="44194" xr:uid="{55E8285F-7001-49BA-B627-3DCA8F245146}"/>
    <cellStyle name="20% - Accent1 4 5 6 3 7" xfId="44195" xr:uid="{A9609C6B-96AD-45DE-97D6-B191CE232599}"/>
    <cellStyle name="20% - Accent1 4 5 6 3 7 2" xfId="44196" xr:uid="{A70C97C8-C9B7-45F3-9EB3-44CB70BC585D}"/>
    <cellStyle name="20% - Accent1 4 5 6 3 8" xfId="44197" xr:uid="{EAC747BC-7798-4883-84A7-41F0D547206E}"/>
    <cellStyle name="20% - Accent1 4 5 6 3 8 2" xfId="44198" xr:uid="{1E0153A1-5B01-41E7-9C47-8FBC879ED340}"/>
    <cellStyle name="20% - Accent1 4 5 6 3 9" xfId="44199" xr:uid="{F52ABD87-2E00-4456-817A-DD10F7826AA3}"/>
    <cellStyle name="20% - Accent1 4 5 6 4" xfId="44200" xr:uid="{0599FE1B-C372-4764-A7AB-7B43F364DCD6}"/>
    <cellStyle name="20% - Accent1 4 5 6 4 2" xfId="44201" xr:uid="{68FFE939-C69A-4DC9-9BE1-496185A641B1}"/>
    <cellStyle name="20% - Accent1 4 5 6 4 2 2" xfId="44202" xr:uid="{9A8BA630-5269-41DE-AB9D-6ADD42D45ED7}"/>
    <cellStyle name="20% - Accent1 4 5 6 4 2 2 2" xfId="44203" xr:uid="{D59C4EC3-8690-47B0-B131-07FE194F11B4}"/>
    <cellStyle name="20% - Accent1 4 5 6 4 2 3" xfId="44204" xr:uid="{21F48CAC-0FE1-4711-89A7-A11FFF61361A}"/>
    <cellStyle name="20% - Accent1 4 5 6 4 3" xfId="44205" xr:uid="{1C2AD307-CAC7-429C-B2BF-CCB90EDC62C0}"/>
    <cellStyle name="20% - Accent1 4 5 6 4 3 2" xfId="44206" xr:uid="{F47E80D7-0FF5-4170-9A46-7AD2FB8C3D1F}"/>
    <cellStyle name="20% - Accent1 4 5 6 4 4" xfId="44207" xr:uid="{F140DBD4-825A-42D1-A260-B0DF7925C228}"/>
    <cellStyle name="20% - Accent1 4 5 6 5" xfId="44208" xr:uid="{FC3D6DA3-DAD6-42A5-A78E-ADA06D72E2AC}"/>
    <cellStyle name="20% - Accent1 4 5 6 5 2" xfId="44209" xr:uid="{6139E98E-F7B4-48E3-B1C4-AC56E8BE6202}"/>
    <cellStyle name="20% - Accent1 4 5 6 5 2 2" xfId="44210" xr:uid="{C9780D0C-8EAC-438B-8C8C-D2968E3EDB0F}"/>
    <cellStyle name="20% - Accent1 4 5 6 5 2 2 2" xfId="44211" xr:uid="{E4557803-1D86-4198-B0A1-C86771B15C9B}"/>
    <cellStyle name="20% - Accent1 4 5 6 5 2 3" xfId="44212" xr:uid="{51221D27-8F47-4D63-937C-CC8363DCB9CF}"/>
    <cellStyle name="20% - Accent1 4 5 6 5 3" xfId="44213" xr:uid="{65424EA9-74ED-498C-8F3F-022504194099}"/>
    <cellStyle name="20% - Accent1 4 5 6 5 3 2" xfId="44214" xr:uid="{F0BF2B6C-CC8C-47A0-A218-458863E86D32}"/>
    <cellStyle name="20% - Accent1 4 5 6 5 4" xfId="44215" xr:uid="{ECC019F2-4643-4C9E-820D-A01F32255102}"/>
    <cellStyle name="20% - Accent1 4 5 6 6" xfId="44216" xr:uid="{54E8A0D7-EA2A-4765-90F7-F5C701E63940}"/>
    <cellStyle name="20% - Accent1 4 5 6 6 2" xfId="44217" xr:uid="{0D787AD9-337C-4881-808A-8BEDA0C0E948}"/>
    <cellStyle name="20% - Accent1 4 5 6 6 2 2" xfId="44218" xr:uid="{A3ACD05C-F483-46D4-9ED4-14ED1AAABB26}"/>
    <cellStyle name="20% - Accent1 4 5 6 6 2 2 2" xfId="44219" xr:uid="{1B856A21-60D4-4D8A-BD15-6BD1EB6D2F6E}"/>
    <cellStyle name="20% - Accent1 4 5 6 6 2 3" xfId="44220" xr:uid="{8C77E4F8-D59D-4AE6-A6FB-6D9B11601D08}"/>
    <cellStyle name="20% - Accent1 4 5 6 6 3" xfId="44221" xr:uid="{9D214DE7-F349-4890-A4B2-95BFB7AE07C6}"/>
    <cellStyle name="20% - Accent1 4 5 6 6 3 2" xfId="44222" xr:uid="{E6D51832-BD6C-4377-A573-BA2F75F46EC1}"/>
    <cellStyle name="20% - Accent1 4 5 6 6 4" xfId="44223" xr:uid="{D673BF0E-91C7-4339-A73B-15BA1D7B1FCA}"/>
    <cellStyle name="20% - Accent1 4 5 6 7" xfId="44224" xr:uid="{24189D98-BED6-457A-BB31-F4F615703E93}"/>
    <cellStyle name="20% - Accent1 4 5 6 7 2" xfId="44225" xr:uid="{AB267F26-5EC3-4DDD-ACBD-D3F0D8986F22}"/>
    <cellStyle name="20% - Accent1 4 5 6 7 2 2" xfId="44226" xr:uid="{6121BFB6-22EE-4D13-BAF0-BDE7FF4E4B56}"/>
    <cellStyle name="20% - Accent1 4 5 6 7 3" xfId="44227" xr:uid="{6269D732-C51A-449F-8DF3-87B1D70352C3}"/>
    <cellStyle name="20% - Accent1 4 5 6 8" xfId="44228" xr:uid="{6B33CA2D-BCEA-405A-A167-4678238CABD9}"/>
    <cellStyle name="20% - Accent1 4 5 6 8 2" xfId="44229" xr:uid="{8C4EB485-1535-42A4-88D9-0C651318801B}"/>
    <cellStyle name="20% - Accent1 4 5 6 8 2 2" xfId="44230" xr:uid="{32AC7E29-3BD6-4558-AD69-4B484766CFED}"/>
    <cellStyle name="20% - Accent1 4 5 6 8 3" xfId="44231" xr:uid="{601D3BB3-9381-4AFF-8929-6F315E576E29}"/>
    <cellStyle name="20% - Accent1 4 5 6 9" xfId="44232" xr:uid="{05DF891E-4357-4697-8024-70CCA2DE3CB6}"/>
    <cellStyle name="20% - Accent1 4 5 6 9 2" xfId="44233" xr:uid="{0EC7B96A-8283-4D67-8A1F-C61C64C8A0AD}"/>
    <cellStyle name="20% - Accent1 4 5 7" xfId="44234" xr:uid="{8E3EEC84-802D-4063-9C81-F272F812B543}"/>
    <cellStyle name="20% - Accent1 4 5 7 2" xfId="44235" xr:uid="{3683E7CA-052F-434F-A109-209651654D6F}"/>
    <cellStyle name="20% - Accent1 4 5 7 2 2" xfId="44236" xr:uid="{FCBB974C-E68E-42F9-A23B-736EC87BCE9C}"/>
    <cellStyle name="20% - Accent1 4 5 7 2 2 2" xfId="44237" xr:uid="{2C29FD51-7D5F-4BCB-A9CF-CDBC0AC62907}"/>
    <cellStyle name="20% - Accent1 4 5 7 2 2 2 2" xfId="44238" xr:uid="{F7DA4865-70EB-4D29-B94A-E5C733DAE654}"/>
    <cellStyle name="20% - Accent1 4 5 7 2 2 3" xfId="44239" xr:uid="{9F57CC08-41C3-4455-86EC-EAB716C81510}"/>
    <cellStyle name="20% - Accent1 4 5 7 2 3" xfId="44240" xr:uid="{57290D95-A5F4-4318-A588-9D23B7D3EF4D}"/>
    <cellStyle name="20% - Accent1 4 5 7 2 3 2" xfId="44241" xr:uid="{42313EF9-4F52-4AA8-AA2E-F9872D7D8072}"/>
    <cellStyle name="20% - Accent1 4 5 7 2 4" xfId="44242" xr:uid="{949E263F-EAA1-48C5-99BE-8701CA47C29C}"/>
    <cellStyle name="20% - Accent1 4 5 7 3" xfId="44243" xr:uid="{A5BCEE18-050E-4480-A3CA-081D70AD94A3}"/>
    <cellStyle name="20% - Accent1 4 5 7 3 2" xfId="44244" xr:uid="{1C0FFB31-6716-4F62-AA41-46BF54064D51}"/>
    <cellStyle name="20% - Accent1 4 5 7 3 2 2" xfId="44245" xr:uid="{124BA552-1569-46FA-AE24-6E140F0D9704}"/>
    <cellStyle name="20% - Accent1 4 5 7 3 2 2 2" xfId="44246" xr:uid="{AFB8AAB4-F90A-4141-AEA2-2686D44632C1}"/>
    <cellStyle name="20% - Accent1 4 5 7 3 2 3" xfId="44247" xr:uid="{33C8479B-22EC-4C41-AD4E-BB6F8D98BCD1}"/>
    <cellStyle name="20% - Accent1 4 5 7 3 3" xfId="44248" xr:uid="{A569A786-4E67-4FC2-B707-1FF8EEC853F4}"/>
    <cellStyle name="20% - Accent1 4 5 7 3 3 2" xfId="44249" xr:uid="{5921820C-B952-414F-81F5-62FED015904E}"/>
    <cellStyle name="20% - Accent1 4 5 7 3 4" xfId="44250" xr:uid="{F8597B6E-0F07-4FC0-8AD2-813C523EE70C}"/>
    <cellStyle name="20% - Accent1 4 5 7 4" xfId="44251" xr:uid="{633D104C-4F17-49CD-936B-B5168A60893C}"/>
    <cellStyle name="20% - Accent1 4 5 7 4 2" xfId="44252" xr:uid="{A8EC6FDF-9EB3-461B-926A-B889D4437640}"/>
    <cellStyle name="20% - Accent1 4 5 7 4 2 2" xfId="44253" xr:uid="{DCC1FF6F-1059-4060-90F6-78F40ECA0228}"/>
    <cellStyle name="20% - Accent1 4 5 7 4 2 2 2" xfId="44254" xr:uid="{C2E3D53D-B74B-48CD-8468-EDC74C2365E4}"/>
    <cellStyle name="20% - Accent1 4 5 7 4 2 3" xfId="44255" xr:uid="{6427DF94-0126-4619-BBF3-387539100058}"/>
    <cellStyle name="20% - Accent1 4 5 7 4 3" xfId="44256" xr:uid="{EEF94211-58F2-4244-BC29-71E721FA0A41}"/>
    <cellStyle name="20% - Accent1 4 5 7 4 3 2" xfId="44257" xr:uid="{6EB534F9-150A-4090-B659-2E653E9BAFFB}"/>
    <cellStyle name="20% - Accent1 4 5 7 4 4" xfId="44258" xr:uid="{FFB7B4A7-E8CA-498B-84C6-D46629722E65}"/>
    <cellStyle name="20% - Accent1 4 5 7 5" xfId="44259" xr:uid="{7283223F-CD3C-45D6-A0E5-D596DBACFF15}"/>
    <cellStyle name="20% - Accent1 4 5 7 5 2" xfId="44260" xr:uid="{96914BF7-FC54-4E40-858B-C69B1E72EAA4}"/>
    <cellStyle name="20% - Accent1 4 5 7 5 2 2" xfId="44261" xr:uid="{8CCE78FE-DE2E-4D9E-B7BC-A437F5A6A3AC}"/>
    <cellStyle name="20% - Accent1 4 5 7 5 3" xfId="44262" xr:uid="{AB9F94EC-E002-4438-AD3F-2BF84186B9C8}"/>
    <cellStyle name="20% - Accent1 4 5 7 6" xfId="44263" xr:uid="{CFE520FF-E935-44AB-B0E7-58E331318487}"/>
    <cellStyle name="20% - Accent1 4 5 7 6 2" xfId="44264" xr:uid="{5DC66DDE-AED3-4D67-8D6B-A225D681ED06}"/>
    <cellStyle name="20% - Accent1 4 5 7 6 2 2" xfId="44265" xr:uid="{5EB3D3A1-1C9B-49E3-A469-35F50666BDD0}"/>
    <cellStyle name="20% - Accent1 4 5 7 6 3" xfId="44266" xr:uid="{338C8C90-A7FD-46A2-9530-45E6FB637143}"/>
    <cellStyle name="20% - Accent1 4 5 7 7" xfId="44267" xr:uid="{F58758CB-2F2C-4A79-9E0F-F709A0C4D39C}"/>
    <cellStyle name="20% - Accent1 4 5 7 7 2" xfId="44268" xr:uid="{AFE0E27F-93D7-4B6E-A9FC-2B81D6847BF5}"/>
    <cellStyle name="20% - Accent1 4 5 7 8" xfId="44269" xr:uid="{8DD516D5-5AA2-4CAD-8478-CEE564B8E3BC}"/>
    <cellStyle name="20% - Accent1 4 5 7 8 2" xfId="44270" xr:uid="{3FCDB628-8B4B-4955-994F-C3E276ED4339}"/>
    <cellStyle name="20% - Accent1 4 5 7 9" xfId="44271" xr:uid="{8AD3E1B8-0483-4E8E-9B10-BCE230F51C26}"/>
    <cellStyle name="20% - Accent1 4 5 8" xfId="44272" xr:uid="{F57C64A7-21B9-462E-8AE5-3BE676B294D7}"/>
    <cellStyle name="20% - Accent1 4 5 8 2" xfId="44273" xr:uid="{B728C629-88BD-44E9-A364-148D8E2BAB12}"/>
    <cellStyle name="20% - Accent1 4 5 8 2 2" xfId="44274" xr:uid="{421A21A5-80F3-465D-B203-67AF3A60503B}"/>
    <cellStyle name="20% - Accent1 4 5 8 2 2 2" xfId="44275" xr:uid="{44E5FD45-A940-45AF-B122-5C8FD36223E6}"/>
    <cellStyle name="20% - Accent1 4 5 8 2 2 2 2" xfId="44276" xr:uid="{F2FE3378-F95B-4D53-AC10-3268BCFB557B}"/>
    <cellStyle name="20% - Accent1 4 5 8 2 2 3" xfId="44277" xr:uid="{136FD68A-1082-4E60-9709-26381326462F}"/>
    <cellStyle name="20% - Accent1 4 5 8 2 3" xfId="44278" xr:uid="{CDF512EB-F975-4DAA-92F0-5280F8469780}"/>
    <cellStyle name="20% - Accent1 4 5 8 2 3 2" xfId="44279" xr:uid="{D765CB2E-C027-4587-A464-1107DF851DAD}"/>
    <cellStyle name="20% - Accent1 4 5 8 2 4" xfId="44280" xr:uid="{E21D1A11-E7ED-4C9B-BC02-823CA78835C1}"/>
    <cellStyle name="20% - Accent1 4 5 8 3" xfId="44281" xr:uid="{4AEEA040-AE4B-4FE7-A93D-C7F6CB000344}"/>
    <cellStyle name="20% - Accent1 4 5 8 3 2" xfId="44282" xr:uid="{BA63F8CC-6FC3-4E0B-819E-0B1EF51F82D0}"/>
    <cellStyle name="20% - Accent1 4 5 8 3 2 2" xfId="44283" xr:uid="{E0A77A8A-353E-46E9-BD8E-C46EB1CB1419}"/>
    <cellStyle name="20% - Accent1 4 5 8 3 2 2 2" xfId="44284" xr:uid="{57EE6EB7-2448-492A-B48F-3EEF95C19DD8}"/>
    <cellStyle name="20% - Accent1 4 5 8 3 2 3" xfId="44285" xr:uid="{2639BBD0-FE7D-4E8A-A1A3-296A36073C39}"/>
    <cellStyle name="20% - Accent1 4 5 8 3 3" xfId="44286" xr:uid="{44FA811B-8243-4B24-AB62-BAF5B6CF93E3}"/>
    <cellStyle name="20% - Accent1 4 5 8 3 3 2" xfId="44287" xr:uid="{1D27B2AB-CBF0-477E-B973-1164FC587C34}"/>
    <cellStyle name="20% - Accent1 4 5 8 3 4" xfId="44288" xr:uid="{647CF9F7-39AB-4D7B-A0C7-F81D2540211C}"/>
    <cellStyle name="20% - Accent1 4 5 8 4" xfId="44289" xr:uid="{7BEEC519-EB5E-4D11-BE71-BC939ABF81E6}"/>
    <cellStyle name="20% - Accent1 4 5 8 4 2" xfId="44290" xr:uid="{6464C696-C309-41F7-9206-CD21F09B5F48}"/>
    <cellStyle name="20% - Accent1 4 5 8 4 2 2" xfId="44291" xr:uid="{E56744C4-456C-414A-9EA7-21AA9220B067}"/>
    <cellStyle name="20% - Accent1 4 5 8 4 2 2 2" xfId="44292" xr:uid="{46705E48-4E5E-45B6-A38A-3FE593510493}"/>
    <cellStyle name="20% - Accent1 4 5 8 4 2 3" xfId="44293" xr:uid="{4B3B8509-822F-4980-9EDE-BDC5D3D95EE4}"/>
    <cellStyle name="20% - Accent1 4 5 8 4 3" xfId="44294" xr:uid="{67956598-2E22-4241-88ED-BA8589E820E4}"/>
    <cellStyle name="20% - Accent1 4 5 8 4 3 2" xfId="44295" xr:uid="{BFEFADDA-2541-42A2-8A97-4452D1E6A1F3}"/>
    <cellStyle name="20% - Accent1 4 5 8 4 4" xfId="44296" xr:uid="{77130CE5-BA12-4C9D-A01B-462D1157C026}"/>
    <cellStyle name="20% - Accent1 4 5 8 5" xfId="44297" xr:uid="{CF265179-EFD0-4658-9A73-516A0DF98A51}"/>
    <cellStyle name="20% - Accent1 4 5 8 5 2" xfId="44298" xr:uid="{30B3DCE9-527C-4A2B-804A-3BDE64608CAB}"/>
    <cellStyle name="20% - Accent1 4 5 8 5 2 2" xfId="44299" xr:uid="{3F1D0246-AC12-4B74-AD5B-F8C78CEB5BCD}"/>
    <cellStyle name="20% - Accent1 4 5 8 5 3" xfId="44300" xr:uid="{697FFE4C-5002-4311-9DB1-37D27FF0EC42}"/>
    <cellStyle name="20% - Accent1 4 5 8 6" xfId="44301" xr:uid="{FA6F61F8-36E3-4944-B15C-43B5BAD079A9}"/>
    <cellStyle name="20% - Accent1 4 5 8 6 2" xfId="44302" xr:uid="{C33F15F1-7D5F-4B8A-97CA-4B1977EE6953}"/>
    <cellStyle name="20% - Accent1 4 5 8 6 2 2" xfId="44303" xr:uid="{55115C00-09B3-4C7F-9587-5506D48A8C75}"/>
    <cellStyle name="20% - Accent1 4 5 8 6 3" xfId="44304" xr:uid="{4D802DB4-59DF-4E9A-9AB8-64373D058AA9}"/>
    <cellStyle name="20% - Accent1 4 5 8 7" xfId="44305" xr:uid="{FF7AFF57-A464-4C86-974C-B51A07D7AB1D}"/>
    <cellStyle name="20% - Accent1 4 5 8 7 2" xfId="44306" xr:uid="{251C3CF6-DE41-474C-8F90-D966ABB9DC98}"/>
    <cellStyle name="20% - Accent1 4 5 8 8" xfId="44307" xr:uid="{4163305D-5132-446F-94B6-AFAC8AD5B1BE}"/>
    <cellStyle name="20% - Accent1 4 5 8 8 2" xfId="44308" xr:uid="{0A2358F2-A571-4BA3-A2F9-5F42FFDEA256}"/>
    <cellStyle name="20% - Accent1 4 5 8 9" xfId="44309" xr:uid="{F0CA5329-CEC6-4343-964C-A02A36E05A13}"/>
    <cellStyle name="20% - Accent1 4 5 9" xfId="44310" xr:uid="{5CBC6922-7559-4156-95E5-5EC4E27D6351}"/>
    <cellStyle name="20% - Accent1 4 5 9 2" xfId="44311" xr:uid="{F0B12477-9E04-416A-8747-772D3C6E14BA}"/>
    <cellStyle name="20% - Accent1 4 5 9 2 2" xfId="44312" xr:uid="{1280EEE3-0BA0-4616-9197-C9AF05053874}"/>
    <cellStyle name="20% - Accent1 4 5 9 2 2 2" xfId="44313" xr:uid="{CB3ACF43-61DB-42F2-9223-0C90A29E9F45}"/>
    <cellStyle name="20% - Accent1 4 5 9 2 3" xfId="44314" xr:uid="{06ED6221-E4A6-4710-9ADB-BF05FF0925E2}"/>
    <cellStyle name="20% - Accent1 4 5 9 3" xfId="44315" xr:uid="{9042EE24-7705-44BA-B45C-8C216E15C548}"/>
    <cellStyle name="20% - Accent1 4 5 9 3 2" xfId="44316" xr:uid="{62B989BE-3BD4-4F3C-BFE1-B9844B5275BC}"/>
    <cellStyle name="20% - Accent1 4 5 9 4" xfId="44317" xr:uid="{67DA38F5-EB7C-4073-8E4C-77AF4C8D2A8A}"/>
    <cellStyle name="20% - Accent1 4 6" xfId="44318" xr:uid="{4630783E-977D-401D-8823-14C3C8425AAF}"/>
    <cellStyle name="20% - Accent1 4 6 10" xfId="44319" xr:uid="{CEEAA752-15E5-4E7C-9AAD-D84EF71B22DF}"/>
    <cellStyle name="20% - Accent1 4 6 10 2" xfId="44320" xr:uid="{0FE264C8-74C2-4330-A5BD-1FD02DA22202}"/>
    <cellStyle name="20% - Accent1 4 6 10 2 2" xfId="44321" xr:uid="{E8E921F1-7DF8-4885-A895-B3AB89058FC3}"/>
    <cellStyle name="20% - Accent1 4 6 10 2 2 2" xfId="44322" xr:uid="{48931B5B-A86B-4262-8848-C02C25D86271}"/>
    <cellStyle name="20% - Accent1 4 6 10 2 3" xfId="44323" xr:uid="{2B1DCA72-596D-49DB-B16A-E8B3E547643D}"/>
    <cellStyle name="20% - Accent1 4 6 10 3" xfId="44324" xr:uid="{5CDC2FEC-5332-4E36-A8D6-02980669A028}"/>
    <cellStyle name="20% - Accent1 4 6 10 3 2" xfId="44325" xr:uid="{CF0C475C-8A2F-4C5B-8602-A85635A8A201}"/>
    <cellStyle name="20% - Accent1 4 6 10 4" xfId="44326" xr:uid="{AADEB2F9-BF4E-4BC7-A6A4-2EEA88B02442}"/>
    <cellStyle name="20% - Accent1 4 6 11" xfId="44327" xr:uid="{DB135BB0-1CF9-4DE6-8674-D679D2E05740}"/>
    <cellStyle name="20% - Accent1 4 6 11 2" xfId="44328" xr:uid="{043A9FB4-8CF0-4294-A447-5A76F0D2D128}"/>
    <cellStyle name="20% - Accent1 4 6 11 2 2" xfId="44329" xr:uid="{160E256A-32DC-41DD-A833-540FAB385874}"/>
    <cellStyle name="20% - Accent1 4 6 11 3" xfId="44330" xr:uid="{CABC97CF-E58B-4EEF-B206-FD1D438E1E1A}"/>
    <cellStyle name="20% - Accent1 4 6 12" xfId="44331" xr:uid="{6D7A62C7-7B81-41F1-B50D-DA25A56D0907}"/>
    <cellStyle name="20% - Accent1 4 6 12 2" xfId="44332" xr:uid="{B4FE9105-3844-4BF5-AD89-7345BC7ED495}"/>
    <cellStyle name="20% - Accent1 4 6 12 2 2" xfId="44333" xr:uid="{ADF5480D-F3C4-478C-A301-AAA5053E31D1}"/>
    <cellStyle name="20% - Accent1 4 6 12 3" xfId="44334" xr:uid="{ACEA9184-FEBA-4FB9-8132-4AFCE3882C19}"/>
    <cellStyle name="20% - Accent1 4 6 13" xfId="44335" xr:uid="{26F0A7E7-4C6D-469A-93DE-FAE9C9D160DF}"/>
    <cellStyle name="20% - Accent1 4 6 13 2" xfId="44336" xr:uid="{BE4A7F0D-0815-4944-84D8-42D374897DA4}"/>
    <cellStyle name="20% - Accent1 4 6 14" xfId="44337" xr:uid="{09F6A476-4223-400F-9038-A014CE50E03B}"/>
    <cellStyle name="20% - Accent1 4 6 14 2" xfId="44338" xr:uid="{F7062D2B-BA40-49AC-AE10-0DEC9EB76AC2}"/>
    <cellStyle name="20% - Accent1 4 6 15" xfId="44339" xr:uid="{BEB89DA9-D9DD-4773-8717-B65B3E02C96D}"/>
    <cellStyle name="20% - Accent1 4 6 2" xfId="44340" xr:uid="{7ECEEDF7-641C-4CE1-B334-AF51658749F5}"/>
    <cellStyle name="20% - Accent1 4 6 2 10" xfId="44341" xr:uid="{10DEE92E-0064-4D6A-8C98-71369F7164E4}"/>
    <cellStyle name="20% - Accent1 4 6 2 10 2" xfId="44342" xr:uid="{D536C8A9-1F60-4338-BCCD-BE05BDFC0AA7}"/>
    <cellStyle name="20% - Accent1 4 6 2 10 2 2" xfId="44343" xr:uid="{9A6796BE-4027-478A-9CFD-71655EA7710F}"/>
    <cellStyle name="20% - Accent1 4 6 2 10 3" xfId="44344" xr:uid="{43D790E1-B436-4BC5-9366-B795869FF0F9}"/>
    <cellStyle name="20% - Accent1 4 6 2 11" xfId="44345" xr:uid="{911D0FB0-1135-4AEC-8E0A-A61DF732E120}"/>
    <cellStyle name="20% - Accent1 4 6 2 11 2" xfId="44346" xr:uid="{F001622C-5CF1-49D6-AB0A-9D8E28E41743}"/>
    <cellStyle name="20% - Accent1 4 6 2 11 2 2" xfId="44347" xr:uid="{EF6988C9-7A63-435E-A026-B3DAD863652D}"/>
    <cellStyle name="20% - Accent1 4 6 2 11 3" xfId="44348" xr:uid="{2C6A0D65-72E0-4F55-BD90-A5FB484C3374}"/>
    <cellStyle name="20% - Accent1 4 6 2 12" xfId="44349" xr:uid="{3056BFA9-117A-4AA5-A994-9AB9D32C7666}"/>
    <cellStyle name="20% - Accent1 4 6 2 12 2" xfId="44350" xr:uid="{65BCE325-9A0B-4172-97D2-FB4B9B6802D5}"/>
    <cellStyle name="20% - Accent1 4 6 2 13" xfId="44351" xr:uid="{E7BCAE51-45CB-4E99-9B45-092B63F7008C}"/>
    <cellStyle name="20% - Accent1 4 6 2 13 2" xfId="44352" xr:uid="{04868D1B-46C4-4DD4-AD6B-316414385685}"/>
    <cellStyle name="20% - Accent1 4 6 2 14" xfId="44353" xr:uid="{CAF9C865-7C3C-4501-95D8-2B8A6B18D30F}"/>
    <cellStyle name="20% - Accent1 4 6 2 2" xfId="44354" xr:uid="{05EEA404-C9EF-43C0-8C13-88A38796676F}"/>
    <cellStyle name="20% - Accent1 4 6 2 2 10" xfId="44355" xr:uid="{86C620A7-653D-43DB-AC5C-CC842A0EF72E}"/>
    <cellStyle name="20% - Accent1 4 6 2 2 10 2" xfId="44356" xr:uid="{403E9072-A2E5-4469-9290-1748E60817C5}"/>
    <cellStyle name="20% - Accent1 4 6 2 2 11" xfId="44357" xr:uid="{B3084822-17D4-48E4-AD53-FBAEB9591AA8}"/>
    <cellStyle name="20% - Accent1 4 6 2 2 2" xfId="44358" xr:uid="{C2FBC728-8A20-4E41-94F5-D5CD8CFE7F07}"/>
    <cellStyle name="20% - Accent1 4 6 2 2 2 2" xfId="44359" xr:uid="{FFBED2A3-9314-46C1-829F-BAAC965F5DC8}"/>
    <cellStyle name="20% - Accent1 4 6 2 2 2 2 2" xfId="44360" xr:uid="{55B6E562-BDF4-4DF6-8286-0F028AA30E57}"/>
    <cellStyle name="20% - Accent1 4 6 2 2 2 2 2 2" xfId="44361" xr:uid="{F79C8981-47B0-40AA-B1C4-78D74AA085FC}"/>
    <cellStyle name="20% - Accent1 4 6 2 2 2 2 2 2 2" xfId="44362" xr:uid="{8CB0D2CC-1EBE-47AC-97BF-21C4BB87AF3B}"/>
    <cellStyle name="20% - Accent1 4 6 2 2 2 2 2 3" xfId="44363" xr:uid="{43EBA619-4B2F-4532-8A82-74EC382AA8A2}"/>
    <cellStyle name="20% - Accent1 4 6 2 2 2 2 3" xfId="44364" xr:uid="{EE94279C-DF1A-4718-9B22-A43517FB70ED}"/>
    <cellStyle name="20% - Accent1 4 6 2 2 2 2 3 2" xfId="44365" xr:uid="{6B28CC5B-6E7F-4E04-B6B6-70BFE92D8565}"/>
    <cellStyle name="20% - Accent1 4 6 2 2 2 2 4" xfId="44366" xr:uid="{DF2CBEF3-40E3-423B-B773-81966592534C}"/>
    <cellStyle name="20% - Accent1 4 6 2 2 2 3" xfId="44367" xr:uid="{61ED6A50-FC7B-490F-9CAF-4CE9C759B0AA}"/>
    <cellStyle name="20% - Accent1 4 6 2 2 2 3 2" xfId="44368" xr:uid="{12A36E11-0F6C-49B7-B9E3-B118EFB5FAEB}"/>
    <cellStyle name="20% - Accent1 4 6 2 2 2 3 2 2" xfId="44369" xr:uid="{0D66CCC6-D987-4455-B404-C917718DE001}"/>
    <cellStyle name="20% - Accent1 4 6 2 2 2 3 2 2 2" xfId="44370" xr:uid="{AD96C4FA-4D67-4C87-AD8E-39CDE22E47FD}"/>
    <cellStyle name="20% - Accent1 4 6 2 2 2 3 2 3" xfId="44371" xr:uid="{CC22FD95-76BE-425E-A4B2-CD208A0A328F}"/>
    <cellStyle name="20% - Accent1 4 6 2 2 2 3 3" xfId="44372" xr:uid="{21FCC341-EE99-4B1B-9311-715D40964BCB}"/>
    <cellStyle name="20% - Accent1 4 6 2 2 2 3 3 2" xfId="44373" xr:uid="{EC7679F0-F1CF-4D0D-B2DA-896587F7502F}"/>
    <cellStyle name="20% - Accent1 4 6 2 2 2 3 4" xfId="44374" xr:uid="{49085715-8C3E-453C-9BAF-57107CF2EDFA}"/>
    <cellStyle name="20% - Accent1 4 6 2 2 2 4" xfId="44375" xr:uid="{E006B534-62AD-480E-91F6-46938BF3B7E4}"/>
    <cellStyle name="20% - Accent1 4 6 2 2 2 4 2" xfId="44376" xr:uid="{0A1391DB-A427-4DB8-B2A1-2C7DD2501888}"/>
    <cellStyle name="20% - Accent1 4 6 2 2 2 4 2 2" xfId="44377" xr:uid="{F038C6AF-8BCF-47AE-89F7-FDC3CD4DD562}"/>
    <cellStyle name="20% - Accent1 4 6 2 2 2 4 2 2 2" xfId="44378" xr:uid="{90E5DC7F-F350-42D4-8CC1-A7398B5F7219}"/>
    <cellStyle name="20% - Accent1 4 6 2 2 2 4 2 3" xfId="44379" xr:uid="{824E85E6-FA6A-4626-9FEA-3531E2684169}"/>
    <cellStyle name="20% - Accent1 4 6 2 2 2 4 3" xfId="44380" xr:uid="{6770022F-3B0A-43A9-AA31-939148DC8485}"/>
    <cellStyle name="20% - Accent1 4 6 2 2 2 4 3 2" xfId="44381" xr:uid="{BB048F97-A297-4845-BE6D-49E50A319357}"/>
    <cellStyle name="20% - Accent1 4 6 2 2 2 4 4" xfId="44382" xr:uid="{B901CF54-807B-45BD-BB6F-8FEC3786E5E2}"/>
    <cellStyle name="20% - Accent1 4 6 2 2 2 5" xfId="44383" xr:uid="{A448F284-EFBB-4A66-9571-AD6DDE947539}"/>
    <cellStyle name="20% - Accent1 4 6 2 2 2 5 2" xfId="44384" xr:uid="{3432A287-DC0A-4D6F-9F09-5A934ACD1274}"/>
    <cellStyle name="20% - Accent1 4 6 2 2 2 5 2 2" xfId="44385" xr:uid="{DF2CBB68-B218-42E5-BD56-0D0BC69C834C}"/>
    <cellStyle name="20% - Accent1 4 6 2 2 2 5 3" xfId="44386" xr:uid="{7249F6E9-1A74-42FD-8840-08433696573A}"/>
    <cellStyle name="20% - Accent1 4 6 2 2 2 6" xfId="44387" xr:uid="{3D91028A-60C8-45C0-BF77-F0FCE2CCDDB3}"/>
    <cellStyle name="20% - Accent1 4 6 2 2 2 6 2" xfId="44388" xr:uid="{9500CD40-2FBD-4A49-B8FB-DB7F37686C3D}"/>
    <cellStyle name="20% - Accent1 4 6 2 2 2 6 2 2" xfId="44389" xr:uid="{DDFEF4DE-71D9-4B50-8769-9357D097FE95}"/>
    <cellStyle name="20% - Accent1 4 6 2 2 2 6 3" xfId="44390" xr:uid="{2C4D533F-FE94-4CC6-A6CA-79F1FB7DAED0}"/>
    <cellStyle name="20% - Accent1 4 6 2 2 2 7" xfId="44391" xr:uid="{DA87E56F-E3B2-4632-A11A-2CCCF621665D}"/>
    <cellStyle name="20% - Accent1 4 6 2 2 2 7 2" xfId="44392" xr:uid="{758B0B8F-22D8-4609-BEA2-706EE9DB91FB}"/>
    <cellStyle name="20% - Accent1 4 6 2 2 2 8" xfId="44393" xr:uid="{D524C01C-E837-4555-ABDD-935A064F4848}"/>
    <cellStyle name="20% - Accent1 4 6 2 2 2 8 2" xfId="44394" xr:uid="{35E4B36E-A2C2-425C-AA56-BE7513D673E4}"/>
    <cellStyle name="20% - Accent1 4 6 2 2 2 9" xfId="44395" xr:uid="{64886DED-9B4B-4E38-B429-3553FE2D8148}"/>
    <cellStyle name="20% - Accent1 4 6 2 2 3" xfId="44396" xr:uid="{2787E145-8625-4167-B100-21FBCEB36F60}"/>
    <cellStyle name="20% - Accent1 4 6 2 2 3 2" xfId="44397" xr:uid="{3E7CCD35-EF26-4E4B-9509-7E53CFC98185}"/>
    <cellStyle name="20% - Accent1 4 6 2 2 3 2 2" xfId="44398" xr:uid="{1C8DDF09-CEC8-4A86-ACDC-710260AC8056}"/>
    <cellStyle name="20% - Accent1 4 6 2 2 3 2 2 2" xfId="44399" xr:uid="{4343F4B7-D82D-4C94-9EFB-0C26C09A4BAB}"/>
    <cellStyle name="20% - Accent1 4 6 2 2 3 2 2 2 2" xfId="44400" xr:uid="{7B10C461-E345-44D0-BED9-7675761DA428}"/>
    <cellStyle name="20% - Accent1 4 6 2 2 3 2 2 3" xfId="44401" xr:uid="{43B5A1D0-8F04-48C3-B412-2AEA3D75C4B5}"/>
    <cellStyle name="20% - Accent1 4 6 2 2 3 2 3" xfId="44402" xr:uid="{52C8D3D6-2C1D-4485-A238-5260D6432CDF}"/>
    <cellStyle name="20% - Accent1 4 6 2 2 3 2 3 2" xfId="44403" xr:uid="{A53D0992-20B0-4DED-AC51-61182DF151D0}"/>
    <cellStyle name="20% - Accent1 4 6 2 2 3 2 4" xfId="44404" xr:uid="{141F1098-690C-42CD-9E01-060A75660CC7}"/>
    <cellStyle name="20% - Accent1 4 6 2 2 3 3" xfId="44405" xr:uid="{F37266AB-6475-44A2-9F2F-F9512227883D}"/>
    <cellStyle name="20% - Accent1 4 6 2 2 3 3 2" xfId="44406" xr:uid="{34AA602E-CF6B-4F01-BB26-D29B38292A46}"/>
    <cellStyle name="20% - Accent1 4 6 2 2 3 3 2 2" xfId="44407" xr:uid="{F5867B13-6ACC-442B-959C-4D26B3D86BC7}"/>
    <cellStyle name="20% - Accent1 4 6 2 2 3 3 2 2 2" xfId="44408" xr:uid="{B244107C-0D53-4D12-8290-B67F26CC6738}"/>
    <cellStyle name="20% - Accent1 4 6 2 2 3 3 2 3" xfId="44409" xr:uid="{558CBA44-AC09-4E93-8C64-3DD5E02EF89F}"/>
    <cellStyle name="20% - Accent1 4 6 2 2 3 3 3" xfId="44410" xr:uid="{DF06FC7B-1FC8-41CA-8007-D7800EC1B296}"/>
    <cellStyle name="20% - Accent1 4 6 2 2 3 3 3 2" xfId="44411" xr:uid="{A6B95AAC-CE01-4370-BD4F-37D12EF66722}"/>
    <cellStyle name="20% - Accent1 4 6 2 2 3 3 4" xfId="44412" xr:uid="{61B6984E-A688-4AF4-A367-530F73076025}"/>
    <cellStyle name="20% - Accent1 4 6 2 2 3 4" xfId="44413" xr:uid="{AFA71BCC-B1F0-4902-A8AB-6245BB90B3A2}"/>
    <cellStyle name="20% - Accent1 4 6 2 2 3 4 2" xfId="44414" xr:uid="{D1FDA5FE-DC69-40AE-8A5E-6D150550ED67}"/>
    <cellStyle name="20% - Accent1 4 6 2 2 3 4 2 2" xfId="44415" xr:uid="{8F1C12F6-A985-42CA-8B30-0AF09FA723D0}"/>
    <cellStyle name="20% - Accent1 4 6 2 2 3 4 2 2 2" xfId="44416" xr:uid="{3E287C5C-194E-4659-881A-D4FE72E2E5E0}"/>
    <cellStyle name="20% - Accent1 4 6 2 2 3 4 2 3" xfId="44417" xr:uid="{B0FCC866-C818-4525-8C6C-CC0337008D99}"/>
    <cellStyle name="20% - Accent1 4 6 2 2 3 4 3" xfId="44418" xr:uid="{37B3BBD4-DFF0-4262-8BAF-3D51BBEC757D}"/>
    <cellStyle name="20% - Accent1 4 6 2 2 3 4 3 2" xfId="44419" xr:uid="{25A5FABF-4F93-4448-880E-60B0C835625D}"/>
    <cellStyle name="20% - Accent1 4 6 2 2 3 4 4" xfId="44420" xr:uid="{2837F4F1-B76D-4292-900C-78C68B547C0F}"/>
    <cellStyle name="20% - Accent1 4 6 2 2 3 5" xfId="44421" xr:uid="{2466DCF4-B4CF-4BA1-B7DE-B7A1846AAC62}"/>
    <cellStyle name="20% - Accent1 4 6 2 2 3 5 2" xfId="44422" xr:uid="{47273B4D-4453-4519-B0B5-878C1156915A}"/>
    <cellStyle name="20% - Accent1 4 6 2 2 3 5 2 2" xfId="44423" xr:uid="{F2952854-3DAE-4498-BD0E-9C8534E35DCF}"/>
    <cellStyle name="20% - Accent1 4 6 2 2 3 5 3" xfId="44424" xr:uid="{E4426239-29A4-4E6A-AF37-434091AD2A01}"/>
    <cellStyle name="20% - Accent1 4 6 2 2 3 6" xfId="44425" xr:uid="{B11943B4-69AD-463B-9872-58E85C47DCD9}"/>
    <cellStyle name="20% - Accent1 4 6 2 2 3 6 2" xfId="44426" xr:uid="{6D97E007-A800-4DC9-BAB6-B3F44D8D16A2}"/>
    <cellStyle name="20% - Accent1 4 6 2 2 3 6 2 2" xfId="44427" xr:uid="{8A429318-730A-4686-957D-D951C1A559BC}"/>
    <cellStyle name="20% - Accent1 4 6 2 2 3 6 3" xfId="44428" xr:uid="{8687C0D4-076A-4BBB-ADF4-C8C50AB41860}"/>
    <cellStyle name="20% - Accent1 4 6 2 2 3 7" xfId="44429" xr:uid="{8D012769-493C-46D9-8514-C497B2629444}"/>
    <cellStyle name="20% - Accent1 4 6 2 2 3 7 2" xfId="44430" xr:uid="{749FE514-B1BD-40E2-BC7B-3BB5D5495D78}"/>
    <cellStyle name="20% - Accent1 4 6 2 2 3 8" xfId="44431" xr:uid="{76B861B6-F25B-4577-BE16-F2063D76C9B0}"/>
    <cellStyle name="20% - Accent1 4 6 2 2 3 8 2" xfId="44432" xr:uid="{BE004588-8D38-456D-A656-9EDC2D6887C9}"/>
    <cellStyle name="20% - Accent1 4 6 2 2 3 9" xfId="44433" xr:uid="{0EA30F4E-DFFD-46EA-BAD7-700058CE2D55}"/>
    <cellStyle name="20% - Accent1 4 6 2 2 4" xfId="44434" xr:uid="{A2148E18-6C5F-4F52-A4F1-5580D57FB6ED}"/>
    <cellStyle name="20% - Accent1 4 6 2 2 4 2" xfId="44435" xr:uid="{E875D49D-D244-49F2-B8E3-7BD1D1EE5B25}"/>
    <cellStyle name="20% - Accent1 4 6 2 2 4 2 2" xfId="44436" xr:uid="{5BE095B3-858F-429C-A3C0-854629FA7A62}"/>
    <cellStyle name="20% - Accent1 4 6 2 2 4 2 2 2" xfId="44437" xr:uid="{1FE9D158-3709-44F5-9765-02D9BC6C3E4E}"/>
    <cellStyle name="20% - Accent1 4 6 2 2 4 2 3" xfId="44438" xr:uid="{0404A987-269B-4872-BF6C-C4B6541EB922}"/>
    <cellStyle name="20% - Accent1 4 6 2 2 4 3" xfId="44439" xr:uid="{1664C8D4-7E24-4D9E-BCF2-0EE371F25BDE}"/>
    <cellStyle name="20% - Accent1 4 6 2 2 4 3 2" xfId="44440" xr:uid="{DA41E25C-E8BA-4C74-87FA-44A20FC293D0}"/>
    <cellStyle name="20% - Accent1 4 6 2 2 4 4" xfId="44441" xr:uid="{0C2B6D44-AD0F-41FF-9D27-5AC40BADB45A}"/>
    <cellStyle name="20% - Accent1 4 6 2 2 5" xfId="44442" xr:uid="{790183A8-7399-4B0D-9516-76FC3804C467}"/>
    <cellStyle name="20% - Accent1 4 6 2 2 5 2" xfId="44443" xr:uid="{DB71CBD4-5CB6-452B-9D95-A85BE2178694}"/>
    <cellStyle name="20% - Accent1 4 6 2 2 5 2 2" xfId="44444" xr:uid="{E8B5ED9B-B815-4561-83AF-7B588185ED2F}"/>
    <cellStyle name="20% - Accent1 4 6 2 2 5 2 2 2" xfId="44445" xr:uid="{90FFC738-4445-479F-B9A3-F35A3417C0E7}"/>
    <cellStyle name="20% - Accent1 4 6 2 2 5 2 3" xfId="44446" xr:uid="{8AC247C9-0940-4B28-BF1A-72712BFF18EB}"/>
    <cellStyle name="20% - Accent1 4 6 2 2 5 3" xfId="44447" xr:uid="{2D6C6929-CF25-4E10-9F7F-290D8A75D0D8}"/>
    <cellStyle name="20% - Accent1 4 6 2 2 5 3 2" xfId="44448" xr:uid="{3B2647AF-4C34-441A-9F5B-E0B68D10B18E}"/>
    <cellStyle name="20% - Accent1 4 6 2 2 5 4" xfId="44449" xr:uid="{86808BF4-9258-4D42-8BAC-35FAEB84D57D}"/>
    <cellStyle name="20% - Accent1 4 6 2 2 6" xfId="44450" xr:uid="{67D33971-A7FC-450E-B182-EABDE4CAA63E}"/>
    <cellStyle name="20% - Accent1 4 6 2 2 6 2" xfId="44451" xr:uid="{AC4A01E2-3477-4F4D-9F74-D70FD4702487}"/>
    <cellStyle name="20% - Accent1 4 6 2 2 6 2 2" xfId="44452" xr:uid="{DF06B6DB-7FD8-4357-916B-04B4A42B50CE}"/>
    <cellStyle name="20% - Accent1 4 6 2 2 6 2 2 2" xfId="44453" xr:uid="{440DC920-0F07-4593-B772-4C0E4313C145}"/>
    <cellStyle name="20% - Accent1 4 6 2 2 6 2 3" xfId="44454" xr:uid="{139FF251-9787-4C74-96C9-2D254E814656}"/>
    <cellStyle name="20% - Accent1 4 6 2 2 6 3" xfId="44455" xr:uid="{0E841556-FCD1-4343-8691-41402672E0E4}"/>
    <cellStyle name="20% - Accent1 4 6 2 2 6 3 2" xfId="44456" xr:uid="{37C7B8D5-9656-4CDC-ABD8-DA38B18BF550}"/>
    <cellStyle name="20% - Accent1 4 6 2 2 6 4" xfId="44457" xr:uid="{C04EA75E-88A4-4FC4-B7DC-B7F487A78841}"/>
    <cellStyle name="20% - Accent1 4 6 2 2 7" xfId="44458" xr:uid="{DD409984-A930-46BB-9EC5-474C45E19A89}"/>
    <cellStyle name="20% - Accent1 4 6 2 2 7 2" xfId="44459" xr:uid="{FA2531DF-687E-4481-A15F-E42333C08AAC}"/>
    <cellStyle name="20% - Accent1 4 6 2 2 7 2 2" xfId="44460" xr:uid="{31C748C1-3287-4771-B276-16BC4F8217DC}"/>
    <cellStyle name="20% - Accent1 4 6 2 2 7 3" xfId="44461" xr:uid="{45E0631A-11D6-4B86-9FC7-3047352EB112}"/>
    <cellStyle name="20% - Accent1 4 6 2 2 8" xfId="44462" xr:uid="{0FB42B5F-23EB-4051-83EB-C38F1B1E6191}"/>
    <cellStyle name="20% - Accent1 4 6 2 2 8 2" xfId="44463" xr:uid="{05237696-A1D1-44CF-9625-7E667143C3F2}"/>
    <cellStyle name="20% - Accent1 4 6 2 2 8 2 2" xfId="44464" xr:uid="{620D36CF-A2E7-476E-BA8F-6E18BE2AC16B}"/>
    <cellStyle name="20% - Accent1 4 6 2 2 8 3" xfId="44465" xr:uid="{DD4ACC22-7F07-49B3-A793-8975765E3D50}"/>
    <cellStyle name="20% - Accent1 4 6 2 2 9" xfId="44466" xr:uid="{31F06964-BF07-4D46-B5A2-B97BAE2B90ED}"/>
    <cellStyle name="20% - Accent1 4 6 2 2 9 2" xfId="44467" xr:uid="{0F492BE8-1EAE-4971-9DBC-657055E13E81}"/>
    <cellStyle name="20% - Accent1 4 6 2 3" xfId="44468" xr:uid="{DF1607D1-2907-4F6F-A9E9-C56DD01ECDD6}"/>
    <cellStyle name="20% - Accent1 4 6 2 3 10" xfId="44469" xr:uid="{51E18724-798C-46A9-A811-F481F6979CC5}"/>
    <cellStyle name="20% - Accent1 4 6 2 3 10 2" xfId="44470" xr:uid="{EF5C8C67-894F-4701-A416-E88AD22E795A}"/>
    <cellStyle name="20% - Accent1 4 6 2 3 11" xfId="44471" xr:uid="{CF0ACE28-DD22-431D-8A58-AA8BBAAB9CC2}"/>
    <cellStyle name="20% - Accent1 4 6 2 3 2" xfId="44472" xr:uid="{EA8EE0B8-90A6-4580-A155-FD483F7B4403}"/>
    <cellStyle name="20% - Accent1 4 6 2 3 2 2" xfId="44473" xr:uid="{0E54CCE0-8CBC-44D9-B99E-67DF2436EDC8}"/>
    <cellStyle name="20% - Accent1 4 6 2 3 2 2 2" xfId="44474" xr:uid="{E46CC2AD-2815-49BB-8EEB-7DF6EFE2B298}"/>
    <cellStyle name="20% - Accent1 4 6 2 3 2 2 2 2" xfId="44475" xr:uid="{68A43028-0A49-472A-9BFE-21C8109E0FC1}"/>
    <cellStyle name="20% - Accent1 4 6 2 3 2 2 2 2 2" xfId="44476" xr:uid="{2AC16F4C-16F1-4D58-B488-20E8395A283F}"/>
    <cellStyle name="20% - Accent1 4 6 2 3 2 2 2 3" xfId="44477" xr:uid="{C14B82DB-4F01-495C-98AB-34369B08FF19}"/>
    <cellStyle name="20% - Accent1 4 6 2 3 2 2 3" xfId="44478" xr:uid="{D83F1F49-BEC7-49B0-A7C8-888AF44A2CFD}"/>
    <cellStyle name="20% - Accent1 4 6 2 3 2 2 3 2" xfId="44479" xr:uid="{F7E054A9-4930-4DC3-B066-4F83E8B04C4B}"/>
    <cellStyle name="20% - Accent1 4 6 2 3 2 2 4" xfId="44480" xr:uid="{96C669A3-8000-46DF-AAE6-8D924BD99CA4}"/>
    <cellStyle name="20% - Accent1 4 6 2 3 2 3" xfId="44481" xr:uid="{77C5E4E0-3660-4E0E-811F-56FD48356FFD}"/>
    <cellStyle name="20% - Accent1 4 6 2 3 2 3 2" xfId="44482" xr:uid="{698C8DBF-7F52-47FC-92F6-AB053D8F5ECB}"/>
    <cellStyle name="20% - Accent1 4 6 2 3 2 3 2 2" xfId="44483" xr:uid="{CAB98E1D-1609-499E-9286-6386CC442B9B}"/>
    <cellStyle name="20% - Accent1 4 6 2 3 2 3 2 2 2" xfId="44484" xr:uid="{B8D118D2-F747-4479-B0FE-0FB2B76FCEBF}"/>
    <cellStyle name="20% - Accent1 4 6 2 3 2 3 2 3" xfId="44485" xr:uid="{67F0431B-D39E-452F-ABC6-97C2ABF86559}"/>
    <cellStyle name="20% - Accent1 4 6 2 3 2 3 3" xfId="44486" xr:uid="{7D1972F4-FD02-4238-B035-3FFCC000F9BC}"/>
    <cellStyle name="20% - Accent1 4 6 2 3 2 3 3 2" xfId="44487" xr:uid="{40980CF8-7372-473B-B444-BFB67582E836}"/>
    <cellStyle name="20% - Accent1 4 6 2 3 2 3 4" xfId="44488" xr:uid="{BBC2A815-C191-444F-AA08-E70F6B49F585}"/>
    <cellStyle name="20% - Accent1 4 6 2 3 2 4" xfId="44489" xr:uid="{DCE74661-7448-4B7A-9DDB-FCA5FD1A56E5}"/>
    <cellStyle name="20% - Accent1 4 6 2 3 2 4 2" xfId="44490" xr:uid="{EB93DDA3-AD7B-4B0D-A885-945836D9013F}"/>
    <cellStyle name="20% - Accent1 4 6 2 3 2 4 2 2" xfId="44491" xr:uid="{478A8354-041A-49C3-8968-282693F39C28}"/>
    <cellStyle name="20% - Accent1 4 6 2 3 2 4 2 2 2" xfId="44492" xr:uid="{58A5E54E-9A65-4C70-8F28-4B003710A78E}"/>
    <cellStyle name="20% - Accent1 4 6 2 3 2 4 2 3" xfId="44493" xr:uid="{1B1E94EE-A89B-46B9-ABE3-5D428A92A9C1}"/>
    <cellStyle name="20% - Accent1 4 6 2 3 2 4 3" xfId="44494" xr:uid="{7E6BBF82-1343-44EA-864E-D86125DB1A53}"/>
    <cellStyle name="20% - Accent1 4 6 2 3 2 4 3 2" xfId="44495" xr:uid="{A390BC92-D0FC-406A-8E23-E630CA140492}"/>
    <cellStyle name="20% - Accent1 4 6 2 3 2 4 4" xfId="44496" xr:uid="{F5FC398F-758E-4716-9ADD-7C8C54355A33}"/>
    <cellStyle name="20% - Accent1 4 6 2 3 2 5" xfId="44497" xr:uid="{E81F16C4-FBA3-49F3-988B-9DDA192D79D1}"/>
    <cellStyle name="20% - Accent1 4 6 2 3 2 5 2" xfId="44498" xr:uid="{4463A8FD-305D-437B-9E6A-D3E2E0B43177}"/>
    <cellStyle name="20% - Accent1 4 6 2 3 2 5 2 2" xfId="44499" xr:uid="{286CDE2C-0C5B-4C34-84F2-39FBC76D4D22}"/>
    <cellStyle name="20% - Accent1 4 6 2 3 2 5 3" xfId="44500" xr:uid="{8C702D6A-9E51-4A7B-B036-9B5DFE5A196E}"/>
    <cellStyle name="20% - Accent1 4 6 2 3 2 6" xfId="44501" xr:uid="{6519C7A1-65D6-4F4D-90E0-4AB23DD05333}"/>
    <cellStyle name="20% - Accent1 4 6 2 3 2 6 2" xfId="44502" xr:uid="{762F7984-5424-4A58-99FD-5B35F0B90E78}"/>
    <cellStyle name="20% - Accent1 4 6 2 3 2 6 2 2" xfId="44503" xr:uid="{3528B4CC-AE45-4018-83B2-34E7152A1240}"/>
    <cellStyle name="20% - Accent1 4 6 2 3 2 6 3" xfId="44504" xr:uid="{BE8359D1-126E-4289-8F68-22B562BF032A}"/>
    <cellStyle name="20% - Accent1 4 6 2 3 2 7" xfId="44505" xr:uid="{8FC13989-0884-455B-877E-1D152C8FDC8A}"/>
    <cellStyle name="20% - Accent1 4 6 2 3 2 7 2" xfId="44506" xr:uid="{30E9641A-9543-49EF-8F94-32F21B912B93}"/>
    <cellStyle name="20% - Accent1 4 6 2 3 2 8" xfId="44507" xr:uid="{F467705C-A4A2-43EC-B00B-3396D5C0991F}"/>
    <cellStyle name="20% - Accent1 4 6 2 3 2 8 2" xfId="44508" xr:uid="{35AEF8ED-0CB9-4088-8779-CB285FAECA78}"/>
    <cellStyle name="20% - Accent1 4 6 2 3 2 9" xfId="44509" xr:uid="{976ECED9-10C9-4932-8D81-A29AE43C58F9}"/>
    <cellStyle name="20% - Accent1 4 6 2 3 3" xfId="44510" xr:uid="{6F9385B2-5915-4200-BABF-AD45EF2C31DB}"/>
    <cellStyle name="20% - Accent1 4 6 2 3 3 2" xfId="44511" xr:uid="{A23C390F-464C-41BB-8FA4-57708F89CDFA}"/>
    <cellStyle name="20% - Accent1 4 6 2 3 3 2 2" xfId="44512" xr:uid="{C69480F6-2C10-46D4-B8F2-4EDD582A77B3}"/>
    <cellStyle name="20% - Accent1 4 6 2 3 3 2 2 2" xfId="44513" xr:uid="{0247FC1B-3D54-42F8-A0B7-CD435EBCB834}"/>
    <cellStyle name="20% - Accent1 4 6 2 3 3 2 2 2 2" xfId="44514" xr:uid="{6D2F59AD-002F-4D81-8D48-5AA2E9D3C757}"/>
    <cellStyle name="20% - Accent1 4 6 2 3 3 2 2 3" xfId="44515" xr:uid="{AE7DCAE3-31DF-44A8-B8EA-FE84E91B81C1}"/>
    <cellStyle name="20% - Accent1 4 6 2 3 3 2 3" xfId="44516" xr:uid="{6FCA2FB4-B2F4-411F-8186-D6CBBCFE7877}"/>
    <cellStyle name="20% - Accent1 4 6 2 3 3 2 3 2" xfId="44517" xr:uid="{14D280E5-24F1-4E42-8204-A09DC98BF60F}"/>
    <cellStyle name="20% - Accent1 4 6 2 3 3 2 4" xfId="44518" xr:uid="{5112038D-786E-4C26-ABA4-9174E594374C}"/>
    <cellStyle name="20% - Accent1 4 6 2 3 3 3" xfId="44519" xr:uid="{33F4538C-D5AF-4C3E-8C5F-9A9B87A2B424}"/>
    <cellStyle name="20% - Accent1 4 6 2 3 3 3 2" xfId="44520" xr:uid="{79C7953C-FB61-44A2-B279-558C5248A48A}"/>
    <cellStyle name="20% - Accent1 4 6 2 3 3 3 2 2" xfId="44521" xr:uid="{32F3152E-08C9-497C-B1EC-BD06027BA32D}"/>
    <cellStyle name="20% - Accent1 4 6 2 3 3 3 2 2 2" xfId="44522" xr:uid="{7E4FD5A5-54DC-493A-8D76-F93140C217A6}"/>
    <cellStyle name="20% - Accent1 4 6 2 3 3 3 2 3" xfId="44523" xr:uid="{C4F808C2-1000-4B76-B61A-6542C9E1E124}"/>
    <cellStyle name="20% - Accent1 4 6 2 3 3 3 3" xfId="44524" xr:uid="{47B51A27-BCDE-4F00-9150-08AB7116C6FB}"/>
    <cellStyle name="20% - Accent1 4 6 2 3 3 3 3 2" xfId="44525" xr:uid="{54F790B1-5E57-4876-BC0D-2473EEAC0BEE}"/>
    <cellStyle name="20% - Accent1 4 6 2 3 3 3 4" xfId="44526" xr:uid="{1079032C-1F25-4263-B5BB-FE6300F7F5C4}"/>
    <cellStyle name="20% - Accent1 4 6 2 3 3 4" xfId="44527" xr:uid="{7F58FF01-FF48-4236-ACFD-DB5CB6E291B3}"/>
    <cellStyle name="20% - Accent1 4 6 2 3 3 4 2" xfId="44528" xr:uid="{9369D59F-B994-4FCD-BA3B-014D8241AFB0}"/>
    <cellStyle name="20% - Accent1 4 6 2 3 3 4 2 2" xfId="44529" xr:uid="{82C117C6-1C89-4A84-BA98-D1C50CAD5147}"/>
    <cellStyle name="20% - Accent1 4 6 2 3 3 4 2 2 2" xfId="44530" xr:uid="{79251751-2810-4C9E-AC82-62EB7039D528}"/>
    <cellStyle name="20% - Accent1 4 6 2 3 3 4 2 3" xfId="44531" xr:uid="{76CABAE7-E1B3-4D7F-BFE8-35DA73C7FA6A}"/>
    <cellStyle name="20% - Accent1 4 6 2 3 3 4 3" xfId="44532" xr:uid="{F08E3ABD-5022-44B7-9B29-BB9352AF5A6E}"/>
    <cellStyle name="20% - Accent1 4 6 2 3 3 4 3 2" xfId="44533" xr:uid="{C028A107-3B80-46C6-ABF6-045B29F91544}"/>
    <cellStyle name="20% - Accent1 4 6 2 3 3 4 4" xfId="44534" xr:uid="{E042003E-7BEE-43FB-948A-DB86352645F7}"/>
    <cellStyle name="20% - Accent1 4 6 2 3 3 5" xfId="44535" xr:uid="{13299A4D-DEF9-456D-9139-ED40E00194DE}"/>
    <cellStyle name="20% - Accent1 4 6 2 3 3 5 2" xfId="44536" xr:uid="{7038B68F-2D7A-417E-A04B-57A41674F638}"/>
    <cellStyle name="20% - Accent1 4 6 2 3 3 5 2 2" xfId="44537" xr:uid="{FBADF733-C69C-484B-B3D0-5E97FCD1193F}"/>
    <cellStyle name="20% - Accent1 4 6 2 3 3 5 3" xfId="44538" xr:uid="{EB903961-03BC-4390-86C4-6D76D2FA6825}"/>
    <cellStyle name="20% - Accent1 4 6 2 3 3 6" xfId="44539" xr:uid="{FF57880E-D26F-4CC7-A1E8-3ACD346E814F}"/>
    <cellStyle name="20% - Accent1 4 6 2 3 3 6 2" xfId="44540" xr:uid="{A61A7C55-FC23-4E0B-A804-2F7D1F81C5B8}"/>
    <cellStyle name="20% - Accent1 4 6 2 3 3 6 2 2" xfId="44541" xr:uid="{8C6EB106-503D-42D9-934B-FF1DCCC5A38A}"/>
    <cellStyle name="20% - Accent1 4 6 2 3 3 6 3" xfId="44542" xr:uid="{08775707-3FF5-4ED4-9F3D-FBE742767285}"/>
    <cellStyle name="20% - Accent1 4 6 2 3 3 7" xfId="44543" xr:uid="{FFBCC981-0543-4519-8E52-E3076AA00B09}"/>
    <cellStyle name="20% - Accent1 4 6 2 3 3 7 2" xfId="44544" xr:uid="{56CA05B5-A368-4812-AFED-7D99532921F4}"/>
    <cellStyle name="20% - Accent1 4 6 2 3 3 8" xfId="44545" xr:uid="{117DF725-B8A0-4A86-83F6-847361724D35}"/>
    <cellStyle name="20% - Accent1 4 6 2 3 3 8 2" xfId="44546" xr:uid="{F139EB58-8C90-4CFF-B36C-164423D9E968}"/>
    <cellStyle name="20% - Accent1 4 6 2 3 3 9" xfId="44547" xr:uid="{E61F3616-FF64-4AE5-BA31-E67D43C2F8ED}"/>
    <cellStyle name="20% - Accent1 4 6 2 3 4" xfId="44548" xr:uid="{DC13AAA3-B9C9-4669-B1CB-6B952733BF29}"/>
    <cellStyle name="20% - Accent1 4 6 2 3 4 2" xfId="44549" xr:uid="{423708E3-94B7-4D1C-B139-49060A2832A3}"/>
    <cellStyle name="20% - Accent1 4 6 2 3 4 2 2" xfId="44550" xr:uid="{3C3AE7BB-CC88-4DAD-BE39-EE8094354303}"/>
    <cellStyle name="20% - Accent1 4 6 2 3 4 2 2 2" xfId="44551" xr:uid="{FEEA5A20-3F77-47F4-B05A-2F1803E5ECE0}"/>
    <cellStyle name="20% - Accent1 4 6 2 3 4 2 3" xfId="44552" xr:uid="{57F9697E-0483-4519-97AF-F820AA6FFBE8}"/>
    <cellStyle name="20% - Accent1 4 6 2 3 4 3" xfId="44553" xr:uid="{B0F0493A-052B-40C8-AD89-A37DDB758218}"/>
    <cellStyle name="20% - Accent1 4 6 2 3 4 3 2" xfId="44554" xr:uid="{00F2F210-7C88-4B5B-A1EE-51B21585BF96}"/>
    <cellStyle name="20% - Accent1 4 6 2 3 4 4" xfId="44555" xr:uid="{2409E68D-A019-4C6C-B776-7D3E4B2C89B1}"/>
    <cellStyle name="20% - Accent1 4 6 2 3 5" xfId="44556" xr:uid="{0F2E4B8C-110E-493C-9584-8F7138EF7E52}"/>
    <cellStyle name="20% - Accent1 4 6 2 3 5 2" xfId="44557" xr:uid="{6255891D-24CE-490D-84C4-ED5147C09C02}"/>
    <cellStyle name="20% - Accent1 4 6 2 3 5 2 2" xfId="44558" xr:uid="{5FE516CA-C984-40DA-9F79-26D7FBC24F35}"/>
    <cellStyle name="20% - Accent1 4 6 2 3 5 2 2 2" xfId="44559" xr:uid="{2633A597-5AE9-4328-AD23-79A9067F71F4}"/>
    <cellStyle name="20% - Accent1 4 6 2 3 5 2 3" xfId="44560" xr:uid="{C75AA362-832F-4FE7-ABC8-B205C5389C00}"/>
    <cellStyle name="20% - Accent1 4 6 2 3 5 3" xfId="44561" xr:uid="{98C047A6-6192-4FB8-9E83-9BBC12BDB37D}"/>
    <cellStyle name="20% - Accent1 4 6 2 3 5 3 2" xfId="44562" xr:uid="{F16210EC-7640-448B-9310-2632187E4475}"/>
    <cellStyle name="20% - Accent1 4 6 2 3 5 4" xfId="44563" xr:uid="{DE9BA437-10C5-4CBE-9309-CE3041AFDFDA}"/>
    <cellStyle name="20% - Accent1 4 6 2 3 6" xfId="44564" xr:uid="{82956DA0-B52E-4ED5-8968-31F0937FF0F1}"/>
    <cellStyle name="20% - Accent1 4 6 2 3 6 2" xfId="44565" xr:uid="{37FB6D61-DD41-4964-9101-1CA8BE10BB2A}"/>
    <cellStyle name="20% - Accent1 4 6 2 3 6 2 2" xfId="44566" xr:uid="{7E9D5762-1C23-4F30-8A00-F145F40E8616}"/>
    <cellStyle name="20% - Accent1 4 6 2 3 6 2 2 2" xfId="44567" xr:uid="{22030231-1646-446A-B71B-3240975F56DD}"/>
    <cellStyle name="20% - Accent1 4 6 2 3 6 2 3" xfId="44568" xr:uid="{0B442A8F-BA20-46C6-BB8F-F9B36D137CA2}"/>
    <cellStyle name="20% - Accent1 4 6 2 3 6 3" xfId="44569" xr:uid="{18F50A5E-3E43-4A03-97A4-864572216EAE}"/>
    <cellStyle name="20% - Accent1 4 6 2 3 6 3 2" xfId="44570" xr:uid="{AED9A809-3B09-435B-B82A-A06F005CAD9C}"/>
    <cellStyle name="20% - Accent1 4 6 2 3 6 4" xfId="44571" xr:uid="{8F344DB9-2282-4DE4-B61D-1BAC83A776C0}"/>
    <cellStyle name="20% - Accent1 4 6 2 3 7" xfId="44572" xr:uid="{03281DA4-5C3E-4803-B0D9-AD9C413DD84A}"/>
    <cellStyle name="20% - Accent1 4 6 2 3 7 2" xfId="44573" xr:uid="{7823C7AA-8309-45D7-91BB-A32452522E1D}"/>
    <cellStyle name="20% - Accent1 4 6 2 3 7 2 2" xfId="44574" xr:uid="{81EF91A0-1A77-4EE2-B904-9D59BD639B35}"/>
    <cellStyle name="20% - Accent1 4 6 2 3 7 3" xfId="44575" xr:uid="{5DFC2335-401F-4B73-894F-B113D0CE9FAE}"/>
    <cellStyle name="20% - Accent1 4 6 2 3 8" xfId="44576" xr:uid="{A43076E7-30BF-4234-A19A-ACA1C5B2BB13}"/>
    <cellStyle name="20% - Accent1 4 6 2 3 8 2" xfId="44577" xr:uid="{534291F7-4133-4AB5-A137-2E0424735184}"/>
    <cellStyle name="20% - Accent1 4 6 2 3 8 2 2" xfId="44578" xr:uid="{224072DE-46A8-45D0-94EF-DF35FE191138}"/>
    <cellStyle name="20% - Accent1 4 6 2 3 8 3" xfId="44579" xr:uid="{4D004519-9E6A-4D28-8F17-E67F9EAC5EC6}"/>
    <cellStyle name="20% - Accent1 4 6 2 3 9" xfId="44580" xr:uid="{3CACFAF9-0BD0-4290-B0B5-FA21559735EF}"/>
    <cellStyle name="20% - Accent1 4 6 2 3 9 2" xfId="44581" xr:uid="{2E7DA90B-43D5-4817-BEF9-8D872D1F54A8}"/>
    <cellStyle name="20% - Accent1 4 6 2 4" xfId="44582" xr:uid="{E4CA3DAE-F19E-4977-8E45-54664C72B174}"/>
    <cellStyle name="20% - Accent1 4 6 2 4 10" xfId="44583" xr:uid="{2F2135C6-094E-46AC-8288-65396C3B80BB}"/>
    <cellStyle name="20% - Accent1 4 6 2 4 10 2" xfId="44584" xr:uid="{8C55C4A9-3109-49EE-B967-5996D8EE2821}"/>
    <cellStyle name="20% - Accent1 4 6 2 4 11" xfId="44585" xr:uid="{612877DF-B479-4FBA-AA15-381FE699243B}"/>
    <cellStyle name="20% - Accent1 4 6 2 4 2" xfId="44586" xr:uid="{2B64FC75-F4F1-47A6-AC42-B2778A191079}"/>
    <cellStyle name="20% - Accent1 4 6 2 4 2 2" xfId="44587" xr:uid="{8B0DC0C0-B50E-427E-9D10-4252FCD32D04}"/>
    <cellStyle name="20% - Accent1 4 6 2 4 2 2 2" xfId="44588" xr:uid="{86DC9F39-BBEC-4209-BCB4-318F30E14585}"/>
    <cellStyle name="20% - Accent1 4 6 2 4 2 2 2 2" xfId="44589" xr:uid="{0C1B8E46-1E90-4478-920C-E3823D6958B4}"/>
    <cellStyle name="20% - Accent1 4 6 2 4 2 2 2 2 2" xfId="44590" xr:uid="{471EB7D6-1877-4FEF-876B-32C301FF0359}"/>
    <cellStyle name="20% - Accent1 4 6 2 4 2 2 2 3" xfId="44591" xr:uid="{65A13CF1-644D-4CE2-B230-69EBE9E74F9F}"/>
    <cellStyle name="20% - Accent1 4 6 2 4 2 2 3" xfId="44592" xr:uid="{38ACB5E6-F0BC-4433-930F-EE193A6B7C72}"/>
    <cellStyle name="20% - Accent1 4 6 2 4 2 2 3 2" xfId="44593" xr:uid="{9F876660-5BE8-4210-B40F-4CC9FB271C1A}"/>
    <cellStyle name="20% - Accent1 4 6 2 4 2 2 4" xfId="44594" xr:uid="{0BCDB120-45A9-468B-813E-DAA064B3F5BE}"/>
    <cellStyle name="20% - Accent1 4 6 2 4 2 3" xfId="44595" xr:uid="{BF3002A7-E07D-4059-B760-2C00F4983A87}"/>
    <cellStyle name="20% - Accent1 4 6 2 4 2 3 2" xfId="44596" xr:uid="{BCF6067A-D18D-4177-AD0D-4927BD4F5AE2}"/>
    <cellStyle name="20% - Accent1 4 6 2 4 2 3 2 2" xfId="44597" xr:uid="{15F3DCE9-A66D-4B36-A69E-9BBAB95ED347}"/>
    <cellStyle name="20% - Accent1 4 6 2 4 2 3 2 2 2" xfId="44598" xr:uid="{4269F6D3-7F7D-4BE1-A7B8-42A4025E4DB2}"/>
    <cellStyle name="20% - Accent1 4 6 2 4 2 3 2 3" xfId="44599" xr:uid="{1791C87B-B934-4BCE-9320-13534E8A938D}"/>
    <cellStyle name="20% - Accent1 4 6 2 4 2 3 3" xfId="44600" xr:uid="{1C8CD202-0769-4FE3-94AB-9B88DB35EC0B}"/>
    <cellStyle name="20% - Accent1 4 6 2 4 2 3 3 2" xfId="44601" xr:uid="{873AAB66-661C-4FEA-ACCB-E7B14BFBBA7F}"/>
    <cellStyle name="20% - Accent1 4 6 2 4 2 3 4" xfId="44602" xr:uid="{2D44BB44-5515-4058-A21E-C36E881BFA7A}"/>
    <cellStyle name="20% - Accent1 4 6 2 4 2 4" xfId="44603" xr:uid="{2C9C0B04-BF0B-4A3D-93CE-09EF114F4168}"/>
    <cellStyle name="20% - Accent1 4 6 2 4 2 4 2" xfId="44604" xr:uid="{D66FE2EF-AD02-4DE6-AB78-32565A3C085C}"/>
    <cellStyle name="20% - Accent1 4 6 2 4 2 4 2 2" xfId="44605" xr:uid="{19EF4399-D74F-4B67-A8D1-03FA21A470BC}"/>
    <cellStyle name="20% - Accent1 4 6 2 4 2 4 2 2 2" xfId="44606" xr:uid="{B58E3BB4-1DD2-45E5-8843-5102336DBADA}"/>
    <cellStyle name="20% - Accent1 4 6 2 4 2 4 2 3" xfId="44607" xr:uid="{DC1082DA-C738-47DC-92C9-739E258A11B9}"/>
    <cellStyle name="20% - Accent1 4 6 2 4 2 4 3" xfId="44608" xr:uid="{8EA95AEC-279E-4E05-88CD-93C7303FDE0D}"/>
    <cellStyle name="20% - Accent1 4 6 2 4 2 4 3 2" xfId="44609" xr:uid="{04A5C196-0371-41DB-8472-356CB83D0BF4}"/>
    <cellStyle name="20% - Accent1 4 6 2 4 2 4 4" xfId="44610" xr:uid="{23F33439-AB50-4379-BC1B-F40494384975}"/>
    <cellStyle name="20% - Accent1 4 6 2 4 2 5" xfId="44611" xr:uid="{1289DBBC-2D16-4438-9523-F9890DF9BFC9}"/>
    <cellStyle name="20% - Accent1 4 6 2 4 2 5 2" xfId="44612" xr:uid="{191AC41E-3CFE-4DCE-A4CB-C505E70669B9}"/>
    <cellStyle name="20% - Accent1 4 6 2 4 2 5 2 2" xfId="44613" xr:uid="{FD693E89-9AAD-4786-B282-97DE647A9D7F}"/>
    <cellStyle name="20% - Accent1 4 6 2 4 2 5 3" xfId="44614" xr:uid="{C8CD4431-84C2-41B3-8FC5-AA1498352F72}"/>
    <cellStyle name="20% - Accent1 4 6 2 4 2 6" xfId="44615" xr:uid="{C2902C74-C8FE-4B30-B641-984DF98DA686}"/>
    <cellStyle name="20% - Accent1 4 6 2 4 2 6 2" xfId="44616" xr:uid="{1A1805E2-09FF-48E0-ADDA-F4400081F810}"/>
    <cellStyle name="20% - Accent1 4 6 2 4 2 6 2 2" xfId="44617" xr:uid="{AA797D8C-D131-4FC9-B71B-0EFBABE5578B}"/>
    <cellStyle name="20% - Accent1 4 6 2 4 2 6 3" xfId="44618" xr:uid="{CF20AFF5-E2B0-4954-9268-502D61BD0DA2}"/>
    <cellStyle name="20% - Accent1 4 6 2 4 2 7" xfId="44619" xr:uid="{ACA706C8-96EA-411C-8A33-337EF6AF44FE}"/>
    <cellStyle name="20% - Accent1 4 6 2 4 2 7 2" xfId="44620" xr:uid="{509931D8-C7A2-490C-92B7-02E2B9DC2783}"/>
    <cellStyle name="20% - Accent1 4 6 2 4 2 8" xfId="44621" xr:uid="{AD773471-0950-4185-992D-579EA77460E7}"/>
    <cellStyle name="20% - Accent1 4 6 2 4 2 8 2" xfId="44622" xr:uid="{02A16D43-0344-4B79-AD41-5C5FDE992972}"/>
    <cellStyle name="20% - Accent1 4 6 2 4 2 9" xfId="44623" xr:uid="{FA44FC2C-32C8-4E2F-9E30-6C8518C18DBA}"/>
    <cellStyle name="20% - Accent1 4 6 2 4 3" xfId="44624" xr:uid="{06A51B61-076D-4738-8D0C-38F73E921906}"/>
    <cellStyle name="20% - Accent1 4 6 2 4 3 2" xfId="44625" xr:uid="{9B58AA67-AFD5-4D52-BFDB-D7C882B8CF3C}"/>
    <cellStyle name="20% - Accent1 4 6 2 4 3 2 2" xfId="44626" xr:uid="{F12C4D58-C6B7-442F-9138-0CC02AB1AA58}"/>
    <cellStyle name="20% - Accent1 4 6 2 4 3 2 2 2" xfId="44627" xr:uid="{E85CA697-8FB1-469E-BFC5-1523C2800766}"/>
    <cellStyle name="20% - Accent1 4 6 2 4 3 2 2 2 2" xfId="44628" xr:uid="{76413F6F-C14E-411D-B7AB-A17DD8C6B49B}"/>
    <cellStyle name="20% - Accent1 4 6 2 4 3 2 2 3" xfId="44629" xr:uid="{23869559-C986-470D-B88D-D2B93FE71A28}"/>
    <cellStyle name="20% - Accent1 4 6 2 4 3 2 3" xfId="44630" xr:uid="{67940D2B-024D-4E33-A9CE-0F33DD2ECE6E}"/>
    <cellStyle name="20% - Accent1 4 6 2 4 3 2 3 2" xfId="44631" xr:uid="{E3F08600-ED8F-4171-AD96-06B310DC5B6D}"/>
    <cellStyle name="20% - Accent1 4 6 2 4 3 2 4" xfId="44632" xr:uid="{340B942F-5508-448F-8BB8-009115392F88}"/>
    <cellStyle name="20% - Accent1 4 6 2 4 3 3" xfId="44633" xr:uid="{47ECC0D9-51E8-49B2-9F8B-691C662874E4}"/>
    <cellStyle name="20% - Accent1 4 6 2 4 3 3 2" xfId="44634" xr:uid="{C1E938A8-66E1-46B6-BC6E-971EF0CB9037}"/>
    <cellStyle name="20% - Accent1 4 6 2 4 3 3 2 2" xfId="44635" xr:uid="{B4F20E7E-F2B4-4923-830F-EAFE828AA351}"/>
    <cellStyle name="20% - Accent1 4 6 2 4 3 3 2 2 2" xfId="44636" xr:uid="{05883B22-3B5A-4546-9620-94D44F31FE51}"/>
    <cellStyle name="20% - Accent1 4 6 2 4 3 3 2 3" xfId="44637" xr:uid="{48E6FA28-3910-4A9E-8193-221CEC9431F6}"/>
    <cellStyle name="20% - Accent1 4 6 2 4 3 3 3" xfId="44638" xr:uid="{B474E57F-FFB0-44B5-B64F-DEC3F9822574}"/>
    <cellStyle name="20% - Accent1 4 6 2 4 3 3 3 2" xfId="44639" xr:uid="{2538B80C-982A-4C38-B560-8D8F9191F6C9}"/>
    <cellStyle name="20% - Accent1 4 6 2 4 3 3 4" xfId="44640" xr:uid="{4F6FCA1B-7E05-4D00-9EDD-8F57E2FAE7B9}"/>
    <cellStyle name="20% - Accent1 4 6 2 4 3 4" xfId="44641" xr:uid="{B0B978C8-76BF-4E6D-AE1B-93B1E2A921B1}"/>
    <cellStyle name="20% - Accent1 4 6 2 4 3 4 2" xfId="44642" xr:uid="{C60738E2-9167-4ADF-AB74-27F4EC3047CB}"/>
    <cellStyle name="20% - Accent1 4 6 2 4 3 4 2 2" xfId="44643" xr:uid="{30A4544E-D363-478B-A1F7-69ED0B4EB06B}"/>
    <cellStyle name="20% - Accent1 4 6 2 4 3 4 2 2 2" xfId="44644" xr:uid="{23165725-326F-4498-90C1-ECF69B30CE6B}"/>
    <cellStyle name="20% - Accent1 4 6 2 4 3 4 2 3" xfId="44645" xr:uid="{5078579F-D165-4D1C-9051-330B97A2105C}"/>
    <cellStyle name="20% - Accent1 4 6 2 4 3 4 3" xfId="44646" xr:uid="{E1B12E03-EF28-4286-9520-621B15334C38}"/>
    <cellStyle name="20% - Accent1 4 6 2 4 3 4 3 2" xfId="44647" xr:uid="{77FFBD7D-F42A-433E-97EC-16FBB5F39707}"/>
    <cellStyle name="20% - Accent1 4 6 2 4 3 4 4" xfId="44648" xr:uid="{E3700E1E-2654-4833-AC4A-E44FB10DCE6D}"/>
    <cellStyle name="20% - Accent1 4 6 2 4 3 5" xfId="44649" xr:uid="{6A261561-C407-46AA-9829-2B6F920A0CFC}"/>
    <cellStyle name="20% - Accent1 4 6 2 4 3 5 2" xfId="44650" xr:uid="{871C4542-C24D-4421-A1A9-020A6F4D36EF}"/>
    <cellStyle name="20% - Accent1 4 6 2 4 3 5 2 2" xfId="44651" xr:uid="{020EAD77-40B2-4907-8A5A-0CC48516CA0D}"/>
    <cellStyle name="20% - Accent1 4 6 2 4 3 5 3" xfId="44652" xr:uid="{E8D1D840-5637-4A12-952F-8781C28EE705}"/>
    <cellStyle name="20% - Accent1 4 6 2 4 3 6" xfId="44653" xr:uid="{8A6CDFDA-41D3-411F-9A5D-C55539E8D75D}"/>
    <cellStyle name="20% - Accent1 4 6 2 4 3 6 2" xfId="44654" xr:uid="{17F612C3-42E2-4005-A029-61698713F6B9}"/>
    <cellStyle name="20% - Accent1 4 6 2 4 3 6 2 2" xfId="44655" xr:uid="{99E69BD1-D3F8-448E-A868-19C2D51012FE}"/>
    <cellStyle name="20% - Accent1 4 6 2 4 3 6 3" xfId="44656" xr:uid="{5C71BDAD-67A1-4430-9774-F35CB5C528A9}"/>
    <cellStyle name="20% - Accent1 4 6 2 4 3 7" xfId="44657" xr:uid="{3F70E6CB-34E1-4E29-88D6-0E50790612E9}"/>
    <cellStyle name="20% - Accent1 4 6 2 4 3 7 2" xfId="44658" xr:uid="{28035130-582A-4ABF-92EE-9D62CB6CD5A1}"/>
    <cellStyle name="20% - Accent1 4 6 2 4 3 8" xfId="44659" xr:uid="{0154EC40-AF71-4604-9B12-DD0BE7795A1F}"/>
    <cellStyle name="20% - Accent1 4 6 2 4 3 8 2" xfId="44660" xr:uid="{0AE85F3F-AD96-43C0-B880-80F0AA7CD5BC}"/>
    <cellStyle name="20% - Accent1 4 6 2 4 3 9" xfId="44661" xr:uid="{ECABA096-56D1-49F2-A239-A3904CCAD790}"/>
    <cellStyle name="20% - Accent1 4 6 2 4 4" xfId="44662" xr:uid="{4F04F50C-94BB-4DB1-80A1-2BFEB67F5717}"/>
    <cellStyle name="20% - Accent1 4 6 2 4 4 2" xfId="44663" xr:uid="{A3620F26-FBDE-47E0-9819-EBAA32FC306F}"/>
    <cellStyle name="20% - Accent1 4 6 2 4 4 2 2" xfId="44664" xr:uid="{EF71B6CE-A2A6-4E77-ADC5-4AC804A44038}"/>
    <cellStyle name="20% - Accent1 4 6 2 4 4 2 2 2" xfId="44665" xr:uid="{9823F1DF-9B38-43E0-A3A1-108CCB5B61D4}"/>
    <cellStyle name="20% - Accent1 4 6 2 4 4 2 3" xfId="44666" xr:uid="{91464119-EC25-4D39-9FDC-1FA71D12B865}"/>
    <cellStyle name="20% - Accent1 4 6 2 4 4 3" xfId="44667" xr:uid="{42EDEA74-B0DB-4C34-A2BB-3AC07D7009D9}"/>
    <cellStyle name="20% - Accent1 4 6 2 4 4 3 2" xfId="44668" xr:uid="{43A14DED-CCE3-4B42-AC4C-D339795285C1}"/>
    <cellStyle name="20% - Accent1 4 6 2 4 4 4" xfId="44669" xr:uid="{1E35EABB-9066-48A2-8713-3A251A3EAA0B}"/>
    <cellStyle name="20% - Accent1 4 6 2 4 5" xfId="44670" xr:uid="{22F10819-6AD1-4E77-B172-A5C832DA8C05}"/>
    <cellStyle name="20% - Accent1 4 6 2 4 5 2" xfId="44671" xr:uid="{85F84EB9-3DA8-45C2-A85E-BE61EB9EEABB}"/>
    <cellStyle name="20% - Accent1 4 6 2 4 5 2 2" xfId="44672" xr:uid="{C2EB2409-9871-42DB-A58C-CF4A5EBD0BA7}"/>
    <cellStyle name="20% - Accent1 4 6 2 4 5 2 2 2" xfId="44673" xr:uid="{2DEDCDCE-B05F-4B1A-A23C-D02D6FBDF712}"/>
    <cellStyle name="20% - Accent1 4 6 2 4 5 2 3" xfId="44674" xr:uid="{9937519C-3C0F-45E9-9736-37B2F1451A26}"/>
    <cellStyle name="20% - Accent1 4 6 2 4 5 3" xfId="44675" xr:uid="{6CCF6977-B835-487C-A144-0C0BB158D7C8}"/>
    <cellStyle name="20% - Accent1 4 6 2 4 5 3 2" xfId="44676" xr:uid="{E0292F6D-9804-484E-A5DF-8766F47F96FF}"/>
    <cellStyle name="20% - Accent1 4 6 2 4 5 4" xfId="44677" xr:uid="{D4AD79CD-ADEB-4D44-8226-1B262E08F3DD}"/>
    <cellStyle name="20% - Accent1 4 6 2 4 6" xfId="44678" xr:uid="{93ED8EA4-6C8F-4D6E-9BC0-0D37465E46F0}"/>
    <cellStyle name="20% - Accent1 4 6 2 4 6 2" xfId="44679" xr:uid="{CB2D37A5-F649-415E-9D0E-6B6D60949157}"/>
    <cellStyle name="20% - Accent1 4 6 2 4 6 2 2" xfId="44680" xr:uid="{ED69D406-1F87-41F9-AA47-48C9C6BFDB36}"/>
    <cellStyle name="20% - Accent1 4 6 2 4 6 2 2 2" xfId="44681" xr:uid="{44757078-F4F0-4026-833E-702949BA4F36}"/>
    <cellStyle name="20% - Accent1 4 6 2 4 6 2 3" xfId="44682" xr:uid="{B21E896C-2DDC-41D1-BB86-48FDAE050D24}"/>
    <cellStyle name="20% - Accent1 4 6 2 4 6 3" xfId="44683" xr:uid="{6D76F88C-D94F-42B5-A6A2-C87D2BB74988}"/>
    <cellStyle name="20% - Accent1 4 6 2 4 6 3 2" xfId="44684" xr:uid="{509833B6-3BAC-4B89-ABF1-6F648EF8549C}"/>
    <cellStyle name="20% - Accent1 4 6 2 4 6 4" xfId="44685" xr:uid="{1ECBC150-A311-4C97-88C3-70AF0E5FD855}"/>
    <cellStyle name="20% - Accent1 4 6 2 4 7" xfId="44686" xr:uid="{D7AB3F65-BA07-4131-94A1-2867816DDEF6}"/>
    <cellStyle name="20% - Accent1 4 6 2 4 7 2" xfId="44687" xr:uid="{453AFD07-290B-4D18-B98A-EABCB179B3D1}"/>
    <cellStyle name="20% - Accent1 4 6 2 4 7 2 2" xfId="44688" xr:uid="{2F5CEF9F-DF05-4A92-B110-2C2DE996C4DA}"/>
    <cellStyle name="20% - Accent1 4 6 2 4 7 3" xfId="44689" xr:uid="{32B847E7-98C9-4F43-825C-A84AFADB0861}"/>
    <cellStyle name="20% - Accent1 4 6 2 4 8" xfId="44690" xr:uid="{EF128DDE-449B-420B-BD21-05E144BDA879}"/>
    <cellStyle name="20% - Accent1 4 6 2 4 8 2" xfId="44691" xr:uid="{0CC5235B-CB63-4C8C-BE69-180DB80A2732}"/>
    <cellStyle name="20% - Accent1 4 6 2 4 8 2 2" xfId="44692" xr:uid="{99E01E9D-B49B-4088-A141-FA74097909C0}"/>
    <cellStyle name="20% - Accent1 4 6 2 4 8 3" xfId="44693" xr:uid="{3E1036B2-74C0-44A4-8CA1-9086D23DDE9F}"/>
    <cellStyle name="20% - Accent1 4 6 2 4 9" xfId="44694" xr:uid="{115506D0-B5EF-45E1-ADCC-000E7F099AA4}"/>
    <cellStyle name="20% - Accent1 4 6 2 4 9 2" xfId="44695" xr:uid="{93EFFEB4-C184-4CA2-AD37-C34CC8742B1F}"/>
    <cellStyle name="20% - Accent1 4 6 2 5" xfId="44696" xr:uid="{99AB95C9-54EF-42C8-A0BE-3C1126251FC7}"/>
    <cellStyle name="20% - Accent1 4 6 2 5 2" xfId="44697" xr:uid="{52BD714B-658B-4300-962B-3728F1271C0B}"/>
    <cellStyle name="20% - Accent1 4 6 2 5 2 2" xfId="44698" xr:uid="{C7C6518E-ED5D-4A33-B92E-3E47247B39A8}"/>
    <cellStyle name="20% - Accent1 4 6 2 5 2 2 2" xfId="44699" xr:uid="{B0B1CAF5-E5A0-4607-BB1B-847CA1F7B3FD}"/>
    <cellStyle name="20% - Accent1 4 6 2 5 2 2 2 2" xfId="44700" xr:uid="{40982C28-3704-40DD-B9C6-9F52ECF3D24D}"/>
    <cellStyle name="20% - Accent1 4 6 2 5 2 2 3" xfId="44701" xr:uid="{1AF7EF4D-11EB-4DB2-B69C-6997A241730B}"/>
    <cellStyle name="20% - Accent1 4 6 2 5 2 3" xfId="44702" xr:uid="{86DAFD5D-B7A5-4DE5-B4DA-3A48E1234279}"/>
    <cellStyle name="20% - Accent1 4 6 2 5 2 3 2" xfId="44703" xr:uid="{64C4D99B-0728-4E67-8B05-2EC8D45F4265}"/>
    <cellStyle name="20% - Accent1 4 6 2 5 2 4" xfId="44704" xr:uid="{7DD7F18B-969A-45B7-8E86-E649C5688AC8}"/>
    <cellStyle name="20% - Accent1 4 6 2 5 3" xfId="44705" xr:uid="{D7367467-D91B-4866-9B36-1A94EB266033}"/>
    <cellStyle name="20% - Accent1 4 6 2 5 3 2" xfId="44706" xr:uid="{493EDA73-FD3C-4E7C-82F8-1BCE73CECAD2}"/>
    <cellStyle name="20% - Accent1 4 6 2 5 3 2 2" xfId="44707" xr:uid="{CEC4AC37-332B-4D3B-97EA-DC3582A0406D}"/>
    <cellStyle name="20% - Accent1 4 6 2 5 3 2 2 2" xfId="44708" xr:uid="{510BE609-CD4C-416E-A67D-03A0715F5D48}"/>
    <cellStyle name="20% - Accent1 4 6 2 5 3 2 3" xfId="44709" xr:uid="{073DB639-3130-484B-AA14-A8A2B6098BFA}"/>
    <cellStyle name="20% - Accent1 4 6 2 5 3 3" xfId="44710" xr:uid="{763A8425-73E6-4C9B-AC64-ECD31D171031}"/>
    <cellStyle name="20% - Accent1 4 6 2 5 3 3 2" xfId="44711" xr:uid="{62C3D323-572C-4D12-85D5-74209735F526}"/>
    <cellStyle name="20% - Accent1 4 6 2 5 3 4" xfId="44712" xr:uid="{2BAF6833-819A-4C56-8786-F940F51206FC}"/>
    <cellStyle name="20% - Accent1 4 6 2 5 4" xfId="44713" xr:uid="{976D2A8F-F711-402C-9EB0-9BB10495E32A}"/>
    <cellStyle name="20% - Accent1 4 6 2 5 4 2" xfId="44714" xr:uid="{AC82445F-270A-420F-8892-2C19631B7D42}"/>
    <cellStyle name="20% - Accent1 4 6 2 5 4 2 2" xfId="44715" xr:uid="{885AB33F-009B-48FD-8DEC-E9212D95A3D9}"/>
    <cellStyle name="20% - Accent1 4 6 2 5 4 2 2 2" xfId="44716" xr:uid="{B7AF1169-DD50-4016-9458-158A9A4CB0B1}"/>
    <cellStyle name="20% - Accent1 4 6 2 5 4 2 3" xfId="44717" xr:uid="{D600353E-897C-489F-9C0E-DD508965DDA0}"/>
    <cellStyle name="20% - Accent1 4 6 2 5 4 3" xfId="44718" xr:uid="{41D5F1B0-FC35-485F-91B0-BCB3CE43B559}"/>
    <cellStyle name="20% - Accent1 4 6 2 5 4 3 2" xfId="44719" xr:uid="{26BBE311-81F1-4E6C-B91D-D78B767BE2F9}"/>
    <cellStyle name="20% - Accent1 4 6 2 5 4 4" xfId="44720" xr:uid="{7F9DAC83-A655-4CF0-A82F-C7ED3436ED15}"/>
    <cellStyle name="20% - Accent1 4 6 2 5 5" xfId="44721" xr:uid="{324DC557-B94B-4B95-BF72-8FB1631F03C0}"/>
    <cellStyle name="20% - Accent1 4 6 2 5 5 2" xfId="44722" xr:uid="{7525B780-7C69-4D63-B6C1-C5877F90E61A}"/>
    <cellStyle name="20% - Accent1 4 6 2 5 5 2 2" xfId="44723" xr:uid="{A0B16CE2-EFF8-4985-B64E-56C85C5372FE}"/>
    <cellStyle name="20% - Accent1 4 6 2 5 5 3" xfId="44724" xr:uid="{E8A60D2E-5DA5-4DBA-8544-F54A48714DC6}"/>
    <cellStyle name="20% - Accent1 4 6 2 5 6" xfId="44725" xr:uid="{65C52061-E206-4491-AB7F-1B474A120C89}"/>
    <cellStyle name="20% - Accent1 4 6 2 5 6 2" xfId="44726" xr:uid="{5E6573C2-A8B0-4D39-9A14-444890DC4C4F}"/>
    <cellStyle name="20% - Accent1 4 6 2 5 6 2 2" xfId="44727" xr:uid="{4027B4F6-5D20-495A-A216-84A95982A0AB}"/>
    <cellStyle name="20% - Accent1 4 6 2 5 6 3" xfId="44728" xr:uid="{F597E17E-FEF4-4F6D-A35B-50C8753F6368}"/>
    <cellStyle name="20% - Accent1 4 6 2 5 7" xfId="44729" xr:uid="{ADE47C70-4E58-4ADF-8A27-8F918939E8A1}"/>
    <cellStyle name="20% - Accent1 4 6 2 5 7 2" xfId="44730" xr:uid="{BFC101F6-2CBA-420C-B774-23FE87DE3419}"/>
    <cellStyle name="20% - Accent1 4 6 2 5 8" xfId="44731" xr:uid="{AEE55361-ED18-47AA-B105-8B730DA22E76}"/>
    <cellStyle name="20% - Accent1 4 6 2 5 8 2" xfId="44732" xr:uid="{A49B7AE5-A582-4E9F-AA83-2C8E6D176101}"/>
    <cellStyle name="20% - Accent1 4 6 2 5 9" xfId="44733" xr:uid="{14447529-2225-4F49-A9BB-AD3A8DC4491E}"/>
    <cellStyle name="20% - Accent1 4 6 2 6" xfId="44734" xr:uid="{593037D7-7784-40EB-B8AB-FBBF3D05BF0C}"/>
    <cellStyle name="20% - Accent1 4 6 2 6 2" xfId="44735" xr:uid="{94927151-5D4E-4656-9ACC-17F428E4923E}"/>
    <cellStyle name="20% - Accent1 4 6 2 6 2 2" xfId="44736" xr:uid="{1F7C26EE-4EC4-4331-B677-7E74A08F2F57}"/>
    <cellStyle name="20% - Accent1 4 6 2 6 2 2 2" xfId="44737" xr:uid="{0C60EB8B-94D3-4B0C-BCDB-8D241E158CDA}"/>
    <cellStyle name="20% - Accent1 4 6 2 6 2 2 2 2" xfId="44738" xr:uid="{22432C43-E16B-4CA7-B8F0-2AD3B4D22365}"/>
    <cellStyle name="20% - Accent1 4 6 2 6 2 2 3" xfId="44739" xr:uid="{76A25C0F-DBF3-42AE-9D91-EC9D2F3535E7}"/>
    <cellStyle name="20% - Accent1 4 6 2 6 2 3" xfId="44740" xr:uid="{1EF9F49C-4872-4118-A6CC-E9B0B6651BAA}"/>
    <cellStyle name="20% - Accent1 4 6 2 6 2 3 2" xfId="44741" xr:uid="{07AFFA92-B665-4190-909E-2BB1B1ACDCAF}"/>
    <cellStyle name="20% - Accent1 4 6 2 6 2 4" xfId="44742" xr:uid="{558853E6-9E2D-4386-94C9-414A4D122058}"/>
    <cellStyle name="20% - Accent1 4 6 2 6 3" xfId="44743" xr:uid="{23185DAC-6923-4824-A24E-5C6F3CD13D7C}"/>
    <cellStyle name="20% - Accent1 4 6 2 6 3 2" xfId="44744" xr:uid="{67E199D4-DC12-448E-8DF2-353860A18C1B}"/>
    <cellStyle name="20% - Accent1 4 6 2 6 3 2 2" xfId="44745" xr:uid="{38501CA8-A2FD-4F15-A1DD-BEDE5FA3ED7F}"/>
    <cellStyle name="20% - Accent1 4 6 2 6 3 2 2 2" xfId="44746" xr:uid="{523AD66B-3024-41F1-B6B4-2D9C97205EFF}"/>
    <cellStyle name="20% - Accent1 4 6 2 6 3 2 3" xfId="44747" xr:uid="{B2730E5A-4F3F-4E63-8C8E-51F033E7A029}"/>
    <cellStyle name="20% - Accent1 4 6 2 6 3 3" xfId="44748" xr:uid="{F6432BFE-A8C0-4EC3-9C52-FAF404135ED3}"/>
    <cellStyle name="20% - Accent1 4 6 2 6 3 3 2" xfId="44749" xr:uid="{FF63A09F-5E63-4FBD-8AAB-2B07491DCA54}"/>
    <cellStyle name="20% - Accent1 4 6 2 6 3 4" xfId="44750" xr:uid="{E5A8937B-3992-4E24-8508-89713D7189C2}"/>
    <cellStyle name="20% - Accent1 4 6 2 6 4" xfId="44751" xr:uid="{0BF1DA68-32A0-4DAA-AE17-B3829051EB4A}"/>
    <cellStyle name="20% - Accent1 4 6 2 6 4 2" xfId="44752" xr:uid="{C93DBE7F-B909-4503-8EC4-7E355077102E}"/>
    <cellStyle name="20% - Accent1 4 6 2 6 4 2 2" xfId="44753" xr:uid="{AF8CE044-1115-4214-9242-53F2022D3169}"/>
    <cellStyle name="20% - Accent1 4 6 2 6 4 2 2 2" xfId="44754" xr:uid="{9E3BA5F7-1E30-45E1-805A-A7C769B4C9C7}"/>
    <cellStyle name="20% - Accent1 4 6 2 6 4 2 3" xfId="44755" xr:uid="{6A770197-D833-4120-9D39-C3ADDB02FB56}"/>
    <cellStyle name="20% - Accent1 4 6 2 6 4 3" xfId="44756" xr:uid="{5EB49A1F-8C20-40C5-9283-9B7A2883AD0D}"/>
    <cellStyle name="20% - Accent1 4 6 2 6 4 3 2" xfId="44757" xr:uid="{6E4B7BDA-AAB9-4A0D-888B-26981ED687EB}"/>
    <cellStyle name="20% - Accent1 4 6 2 6 4 4" xfId="44758" xr:uid="{6900BEB3-13D6-4F66-AA63-EA6472BC9583}"/>
    <cellStyle name="20% - Accent1 4 6 2 6 5" xfId="44759" xr:uid="{E9176B43-AA05-48CB-99D8-658416746A77}"/>
    <cellStyle name="20% - Accent1 4 6 2 6 5 2" xfId="44760" xr:uid="{DDDDABD5-C2FF-491E-B7C1-C8BF44B95B47}"/>
    <cellStyle name="20% - Accent1 4 6 2 6 5 2 2" xfId="44761" xr:uid="{AE81723E-6CC4-4520-927D-5CE039EA11CA}"/>
    <cellStyle name="20% - Accent1 4 6 2 6 5 3" xfId="44762" xr:uid="{BFB204B0-0328-4490-B2D8-E2545ECB679D}"/>
    <cellStyle name="20% - Accent1 4 6 2 6 6" xfId="44763" xr:uid="{D4E2FBA7-7B6D-4DD1-950D-070E91355E1D}"/>
    <cellStyle name="20% - Accent1 4 6 2 6 6 2" xfId="44764" xr:uid="{FDB40606-8F00-45A7-AFAA-B1B5C3A59CC9}"/>
    <cellStyle name="20% - Accent1 4 6 2 6 6 2 2" xfId="44765" xr:uid="{A8BA9BD1-F741-4C0E-BB0F-10D2BC8CD1C2}"/>
    <cellStyle name="20% - Accent1 4 6 2 6 6 3" xfId="44766" xr:uid="{FD653F41-EFCB-49B9-A365-F00648CC0C19}"/>
    <cellStyle name="20% - Accent1 4 6 2 6 7" xfId="44767" xr:uid="{2218F9DA-9539-442D-A146-C571BD9D292C}"/>
    <cellStyle name="20% - Accent1 4 6 2 6 7 2" xfId="44768" xr:uid="{78700A8A-6457-45E8-A0B0-1015C7D76BA0}"/>
    <cellStyle name="20% - Accent1 4 6 2 6 8" xfId="44769" xr:uid="{7F898B5D-8796-407E-BB6F-ACC5F7000B79}"/>
    <cellStyle name="20% - Accent1 4 6 2 6 8 2" xfId="44770" xr:uid="{4D157FE6-1725-416E-9085-893979800210}"/>
    <cellStyle name="20% - Accent1 4 6 2 6 9" xfId="44771" xr:uid="{73FA41E1-E6B6-41F4-BEB3-79960689D138}"/>
    <cellStyle name="20% - Accent1 4 6 2 7" xfId="44772" xr:uid="{23A48140-9EF0-4F49-8C28-22B6B9ABCD0B}"/>
    <cellStyle name="20% - Accent1 4 6 2 7 2" xfId="44773" xr:uid="{A4F24A17-BE53-4410-ABD4-D4AE1A9334CE}"/>
    <cellStyle name="20% - Accent1 4 6 2 7 2 2" xfId="44774" xr:uid="{07F340B7-4CD5-4F8D-911D-26862626C477}"/>
    <cellStyle name="20% - Accent1 4 6 2 7 2 2 2" xfId="44775" xr:uid="{2374C6C5-5003-4746-96A4-C17375E66B51}"/>
    <cellStyle name="20% - Accent1 4 6 2 7 2 3" xfId="44776" xr:uid="{82CF6E56-7803-4E4F-BAA8-77F3224BFCD3}"/>
    <cellStyle name="20% - Accent1 4 6 2 7 3" xfId="44777" xr:uid="{F1D02FCC-3072-44CF-949D-13DED7885774}"/>
    <cellStyle name="20% - Accent1 4 6 2 7 3 2" xfId="44778" xr:uid="{F10B178E-584F-4266-B4EC-59239C389FAE}"/>
    <cellStyle name="20% - Accent1 4 6 2 7 4" xfId="44779" xr:uid="{1BBF2FD3-8710-4259-907F-9125794934BF}"/>
    <cellStyle name="20% - Accent1 4 6 2 8" xfId="44780" xr:uid="{E1F7243A-6327-4896-B09A-6EB3E34B5D41}"/>
    <cellStyle name="20% - Accent1 4 6 2 8 2" xfId="44781" xr:uid="{EBFB1B06-C12D-4840-88DF-4F9C7724C60E}"/>
    <cellStyle name="20% - Accent1 4 6 2 8 2 2" xfId="44782" xr:uid="{DD501778-6101-4BE8-A465-2F35C22B4C6D}"/>
    <cellStyle name="20% - Accent1 4 6 2 8 2 2 2" xfId="44783" xr:uid="{217CDC68-DF0D-4CB1-8866-B65DE609D204}"/>
    <cellStyle name="20% - Accent1 4 6 2 8 2 3" xfId="44784" xr:uid="{385AB9D6-F0D5-4BFC-B862-2DAD43619A97}"/>
    <cellStyle name="20% - Accent1 4 6 2 8 3" xfId="44785" xr:uid="{A89C57FE-DA72-4F3E-BAC3-5EE7D51BEBDC}"/>
    <cellStyle name="20% - Accent1 4 6 2 8 3 2" xfId="44786" xr:uid="{0FD16A63-3E65-4416-89D6-8DFF96F9EC84}"/>
    <cellStyle name="20% - Accent1 4 6 2 8 4" xfId="44787" xr:uid="{A0CEDCC4-B061-4840-A38E-0ED59C3E5C71}"/>
    <cellStyle name="20% - Accent1 4 6 2 9" xfId="44788" xr:uid="{D2F18DCB-F021-4F27-A969-4BBDAC188E40}"/>
    <cellStyle name="20% - Accent1 4 6 2 9 2" xfId="44789" xr:uid="{C6E6629F-6288-4EFE-9A37-DE302BD3AB57}"/>
    <cellStyle name="20% - Accent1 4 6 2 9 2 2" xfId="44790" xr:uid="{4EE703B7-579F-41AB-A38E-2EBE01B70950}"/>
    <cellStyle name="20% - Accent1 4 6 2 9 2 2 2" xfId="44791" xr:uid="{F6D67209-DDB7-45A9-AEF1-3E0E2756D8CE}"/>
    <cellStyle name="20% - Accent1 4 6 2 9 2 3" xfId="44792" xr:uid="{BC5153F8-A37A-4D2D-809E-006C6095B813}"/>
    <cellStyle name="20% - Accent1 4 6 2 9 3" xfId="44793" xr:uid="{8805AF08-5A55-48D6-9B51-CC51EEF0EC61}"/>
    <cellStyle name="20% - Accent1 4 6 2 9 3 2" xfId="44794" xr:uid="{F6EA6030-30D4-4771-90AD-2B3012A1C104}"/>
    <cellStyle name="20% - Accent1 4 6 2 9 4" xfId="44795" xr:uid="{E484F6E7-F572-42E6-957E-C26C00E893D1}"/>
    <cellStyle name="20% - Accent1 4 6 3" xfId="44796" xr:uid="{BB925E03-80C6-4324-A125-6BC734DC7C69}"/>
    <cellStyle name="20% - Accent1 4 6 3 10" xfId="44797" xr:uid="{6B70788C-ED04-4696-9EF8-51C692773877}"/>
    <cellStyle name="20% - Accent1 4 6 3 10 2" xfId="44798" xr:uid="{66DE630B-0F09-4607-85AB-225B10421B7E}"/>
    <cellStyle name="20% - Accent1 4 6 3 11" xfId="44799" xr:uid="{A3829251-7D7F-4A5A-88E3-9092F33106ED}"/>
    <cellStyle name="20% - Accent1 4 6 3 2" xfId="44800" xr:uid="{91D51561-4FB7-4072-AEB6-86629C893DCD}"/>
    <cellStyle name="20% - Accent1 4 6 3 2 2" xfId="44801" xr:uid="{89F5B362-9A49-424F-837B-BE42028CB7CD}"/>
    <cellStyle name="20% - Accent1 4 6 3 2 2 2" xfId="44802" xr:uid="{EF2A3E12-4222-44E6-9CD9-0F9D8CCDE092}"/>
    <cellStyle name="20% - Accent1 4 6 3 2 2 2 2" xfId="44803" xr:uid="{61E28028-C072-4840-ABC2-1BCED599C8BC}"/>
    <cellStyle name="20% - Accent1 4 6 3 2 2 2 2 2" xfId="44804" xr:uid="{3C6408F7-1DDB-4178-8B02-76E91DE5BA56}"/>
    <cellStyle name="20% - Accent1 4 6 3 2 2 2 3" xfId="44805" xr:uid="{3E1D4B11-BB9E-45EE-93B2-C67A69CB07FE}"/>
    <cellStyle name="20% - Accent1 4 6 3 2 2 3" xfId="44806" xr:uid="{09C8E0AE-E39A-40CD-83FB-979D4FEAD5C6}"/>
    <cellStyle name="20% - Accent1 4 6 3 2 2 3 2" xfId="44807" xr:uid="{9D8FAA13-BB87-44FC-88E7-A1802CA985A4}"/>
    <cellStyle name="20% - Accent1 4 6 3 2 2 4" xfId="44808" xr:uid="{EF260B60-FE6C-4021-AFBC-0CF40E048D24}"/>
    <cellStyle name="20% - Accent1 4 6 3 2 3" xfId="44809" xr:uid="{F54F8ADD-C57E-4EFC-8165-F9F36BA1A0D5}"/>
    <cellStyle name="20% - Accent1 4 6 3 2 3 2" xfId="44810" xr:uid="{3B0038D6-0113-4104-B1BA-6D8E9F33814A}"/>
    <cellStyle name="20% - Accent1 4 6 3 2 3 2 2" xfId="44811" xr:uid="{12C26A41-2D61-4D49-86C5-EBFF22B67831}"/>
    <cellStyle name="20% - Accent1 4 6 3 2 3 2 2 2" xfId="44812" xr:uid="{DCD2414F-CD66-458F-947F-1A10D5B2CFFD}"/>
    <cellStyle name="20% - Accent1 4 6 3 2 3 2 3" xfId="44813" xr:uid="{50295F17-78E4-4726-8915-B7BE416A4A4A}"/>
    <cellStyle name="20% - Accent1 4 6 3 2 3 3" xfId="44814" xr:uid="{88B2B7FE-3151-4F71-A0F6-E2A7C18272C3}"/>
    <cellStyle name="20% - Accent1 4 6 3 2 3 3 2" xfId="44815" xr:uid="{1CB3849F-C0D0-42B1-AF86-630BD69A6EFE}"/>
    <cellStyle name="20% - Accent1 4 6 3 2 3 4" xfId="44816" xr:uid="{DC461C4D-8534-4D8C-BEC1-4C2778781562}"/>
    <cellStyle name="20% - Accent1 4 6 3 2 4" xfId="44817" xr:uid="{9567AC79-FF3C-4EC0-8226-FA4EE2085C6A}"/>
    <cellStyle name="20% - Accent1 4 6 3 2 4 2" xfId="44818" xr:uid="{7E42D0A4-DF2C-47E8-820C-3669F230D161}"/>
    <cellStyle name="20% - Accent1 4 6 3 2 4 2 2" xfId="44819" xr:uid="{B1EC44C6-CA2A-41CF-BF2A-94B079AB2E96}"/>
    <cellStyle name="20% - Accent1 4 6 3 2 4 2 2 2" xfId="44820" xr:uid="{55480986-E617-4B97-9FB2-2ED9F6FC2E48}"/>
    <cellStyle name="20% - Accent1 4 6 3 2 4 2 3" xfId="44821" xr:uid="{F906D160-28E9-4E21-90F6-A3E536241749}"/>
    <cellStyle name="20% - Accent1 4 6 3 2 4 3" xfId="44822" xr:uid="{6F0353BA-E94F-4253-BD0B-A0F2D6AD75D5}"/>
    <cellStyle name="20% - Accent1 4 6 3 2 4 3 2" xfId="44823" xr:uid="{0BC867A2-EE8D-4C24-A472-A3ACFB2F4B98}"/>
    <cellStyle name="20% - Accent1 4 6 3 2 4 4" xfId="44824" xr:uid="{92C2D997-38FA-4E2E-922C-5C91FCAF6C97}"/>
    <cellStyle name="20% - Accent1 4 6 3 2 5" xfId="44825" xr:uid="{18540E26-2FBF-49BF-8029-5E27D71C0C54}"/>
    <cellStyle name="20% - Accent1 4 6 3 2 5 2" xfId="44826" xr:uid="{46CB5773-737D-4418-B0D3-0A92FB151B8E}"/>
    <cellStyle name="20% - Accent1 4 6 3 2 5 2 2" xfId="44827" xr:uid="{BBCE19A2-D74F-4F92-ADB4-15D6C7BB8780}"/>
    <cellStyle name="20% - Accent1 4 6 3 2 5 3" xfId="44828" xr:uid="{F79171CE-327C-4AC1-8793-1952405AF27A}"/>
    <cellStyle name="20% - Accent1 4 6 3 2 6" xfId="44829" xr:uid="{8045203E-95A5-48E9-B792-B4C246C2F906}"/>
    <cellStyle name="20% - Accent1 4 6 3 2 6 2" xfId="44830" xr:uid="{1181C192-34F4-4A65-84F4-7AB0EC10B85C}"/>
    <cellStyle name="20% - Accent1 4 6 3 2 6 2 2" xfId="44831" xr:uid="{F9D8A0D2-48A9-4DF8-8E24-0C07074479DC}"/>
    <cellStyle name="20% - Accent1 4 6 3 2 6 3" xfId="44832" xr:uid="{7761B18F-7EE1-4DDF-A8FA-05E8CD49EB51}"/>
    <cellStyle name="20% - Accent1 4 6 3 2 7" xfId="44833" xr:uid="{A2D1F49C-3B48-4B68-9F8B-C8535702D92B}"/>
    <cellStyle name="20% - Accent1 4 6 3 2 7 2" xfId="44834" xr:uid="{AA9EF68C-BB92-424B-967C-CDD833CEBE9D}"/>
    <cellStyle name="20% - Accent1 4 6 3 2 8" xfId="44835" xr:uid="{F4FE22B0-99C5-4812-BDD5-310F5EEFF650}"/>
    <cellStyle name="20% - Accent1 4 6 3 2 8 2" xfId="44836" xr:uid="{70767552-3C81-462C-8247-27DF0049823C}"/>
    <cellStyle name="20% - Accent1 4 6 3 2 9" xfId="44837" xr:uid="{5F40124D-5C5E-438E-920D-F56E0A76F9CB}"/>
    <cellStyle name="20% - Accent1 4 6 3 3" xfId="44838" xr:uid="{6105C35B-2088-4216-B173-3B33A27E1371}"/>
    <cellStyle name="20% - Accent1 4 6 3 3 2" xfId="44839" xr:uid="{E3852CEC-9D66-4A5B-A716-C1D2F509545A}"/>
    <cellStyle name="20% - Accent1 4 6 3 3 2 2" xfId="44840" xr:uid="{69FA4E17-9980-4F35-9858-3ED23D978284}"/>
    <cellStyle name="20% - Accent1 4 6 3 3 2 2 2" xfId="44841" xr:uid="{977CBC34-2119-46AB-BF17-AABFA27BAC70}"/>
    <cellStyle name="20% - Accent1 4 6 3 3 2 2 2 2" xfId="44842" xr:uid="{3E499A92-5054-47F6-ACCF-FC795CF62709}"/>
    <cellStyle name="20% - Accent1 4 6 3 3 2 2 3" xfId="44843" xr:uid="{1B44757F-647D-480C-8C0B-AF4D73855984}"/>
    <cellStyle name="20% - Accent1 4 6 3 3 2 3" xfId="44844" xr:uid="{3159471E-6A8F-42BC-B1D7-E310B64B2976}"/>
    <cellStyle name="20% - Accent1 4 6 3 3 2 3 2" xfId="44845" xr:uid="{C1AAA4F0-F3A8-478F-87F8-342502609D59}"/>
    <cellStyle name="20% - Accent1 4 6 3 3 2 4" xfId="44846" xr:uid="{E7C83DAF-2335-4273-94E8-A87D5CADCB17}"/>
    <cellStyle name="20% - Accent1 4 6 3 3 3" xfId="44847" xr:uid="{EDA3BC61-1C61-4669-8B10-E0FCE416DA05}"/>
    <cellStyle name="20% - Accent1 4 6 3 3 3 2" xfId="44848" xr:uid="{45372D85-5001-4E51-A4E6-61324A40EB7F}"/>
    <cellStyle name="20% - Accent1 4 6 3 3 3 2 2" xfId="44849" xr:uid="{037BA263-F69B-4BEE-8B75-B0EA6E16E118}"/>
    <cellStyle name="20% - Accent1 4 6 3 3 3 2 2 2" xfId="44850" xr:uid="{552F2522-DB26-4065-BA4A-2F17EAFAE4F3}"/>
    <cellStyle name="20% - Accent1 4 6 3 3 3 2 3" xfId="44851" xr:uid="{7F682040-534C-4BC5-8317-CA60D7CB4AF9}"/>
    <cellStyle name="20% - Accent1 4 6 3 3 3 3" xfId="44852" xr:uid="{BBE2AF10-2188-4733-8E02-DC047D3DBE29}"/>
    <cellStyle name="20% - Accent1 4 6 3 3 3 3 2" xfId="44853" xr:uid="{B4B139E5-EF58-48D7-AF86-38BB4A61AD04}"/>
    <cellStyle name="20% - Accent1 4 6 3 3 3 4" xfId="44854" xr:uid="{6B9998A1-5995-4E01-A8D9-15074321E67A}"/>
    <cellStyle name="20% - Accent1 4 6 3 3 4" xfId="44855" xr:uid="{B577F793-1DD8-4890-B6C1-5ED746343036}"/>
    <cellStyle name="20% - Accent1 4 6 3 3 4 2" xfId="44856" xr:uid="{0E0288C0-CC15-4B13-9979-24B80505B4E5}"/>
    <cellStyle name="20% - Accent1 4 6 3 3 4 2 2" xfId="44857" xr:uid="{D045D99C-AC55-4BA8-9B9B-5395E79CAEE4}"/>
    <cellStyle name="20% - Accent1 4 6 3 3 4 2 2 2" xfId="44858" xr:uid="{7D1E2F22-E02F-44D1-9010-C793F150F8EE}"/>
    <cellStyle name="20% - Accent1 4 6 3 3 4 2 3" xfId="44859" xr:uid="{B8C1EBF2-FD59-4DC0-BFBF-DA6926A9D709}"/>
    <cellStyle name="20% - Accent1 4 6 3 3 4 3" xfId="44860" xr:uid="{076FD58E-3458-422D-9B4C-CA7511FAA90A}"/>
    <cellStyle name="20% - Accent1 4 6 3 3 4 3 2" xfId="44861" xr:uid="{822F83D4-904A-412C-9EAD-58DE6CD41611}"/>
    <cellStyle name="20% - Accent1 4 6 3 3 4 4" xfId="44862" xr:uid="{7C425D97-A606-4E20-BF5B-8B5156FFFCFF}"/>
    <cellStyle name="20% - Accent1 4 6 3 3 5" xfId="44863" xr:uid="{F0D71DCB-BA79-4F17-B946-17774A81A871}"/>
    <cellStyle name="20% - Accent1 4 6 3 3 5 2" xfId="44864" xr:uid="{53A51C17-1C87-4051-AB2C-A07B747D1E02}"/>
    <cellStyle name="20% - Accent1 4 6 3 3 5 2 2" xfId="44865" xr:uid="{49993108-5943-433D-8F98-F750834CAF59}"/>
    <cellStyle name="20% - Accent1 4 6 3 3 5 3" xfId="44866" xr:uid="{A1635DB3-2611-472A-8BED-A63C76B2612B}"/>
    <cellStyle name="20% - Accent1 4 6 3 3 6" xfId="44867" xr:uid="{B4DBF8F7-BDE0-4964-B105-AEF9395E80EE}"/>
    <cellStyle name="20% - Accent1 4 6 3 3 6 2" xfId="44868" xr:uid="{2CB75386-478F-4937-B162-43227A2356D3}"/>
    <cellStyle name="20% - Accent1 4 6 3 3 6 2 2" xfId="44869" xr:uid="{E0CC85DC-B957-4DB5-AAE5-21672E82E991}"/>
    <cellStyle name="20% - Accent1 4 6 3 3 6 3" xfId="44870" xr:uid="{F57DD05D-2C63-4B83-B924-5C4D7CF33373}"/>
    <cellStyle name="20% - Accent1 4 6 3 3 7" xfId="44871" xr:uid="{474C3FD7-D848-4A6E-A473-05DEB073C0B6}"/>
    <cellStyle name="20% - Accent1 4 6 3 3 7 2" xfId="44872" xr:uid="{54C1FF5D-C35D-42AA-BE0D-D13C63FD4439}"/>
    <cellStyle name="20% - Accent1 4 6 3 3 8" xfId="44873" xr:uid="{D71E897B-7643-4483-8580-A86EE644CBF2}"/>
    <cellStyle name="20% - Accent1 4 6 3 3 8 2" xfId="44874" xr:uid="{784615C7-65D4-410C-B81E-B88145A7D8D2}"/>
    <cellStyle name="20% - Accent1 4 6 3 3 9" xfId="44875" xr:uid="{E54EFD27-58F2-4BE2-BF8B-669692DC9FC2}"/>
    <cellStyle name="20% - Accent1 4 6 3 4" xfId="44876" xr:uid="{1A78C06B-B3E5-45AA-BB96-6138B92D2331}"/>
    <cellStyle name="20% - Accent1 4 6 3 4 2" xfId="44877" xr:uid="{FA75A741-1A0C-4E3E-949A-5FA6CA1B25F5}"/>
    <cellStyle name="20% - Accent1 4 6 3 4 2 2" xfId="44878" xr:uid="{D60CEA26-F5DE-4C9E-BB74-9CD3D63B049C}"/>
    <cellStyle name="20% - Accent1 4 6 3 4 2 2 2" xfId="44879" xr:uid="{97476027-A7B7-46C6-A52B-A76DF465AD4F}"/>
    <cellStyle name="20% - Accent1 4 6 3 4 2 3" xfId="44880" xr:uid="{EA6046D1-B8A9-4F0E-8CE8-0AC72B23F729}"/>
    <cellStyle name="20% - Accent1 4 6 3 4 3" xfId="44881" xr:uid="{EC2EC34C-6673-42D5-848F-2E6B09206834}"/>
    <cellStyle name="20% - Accent1 4 6 3 4 3 2" xfId="44882" xr:uid="{2CB6D9D4-E819-4DBE-8659-CF52738483DD}"/>
    <cellStyle name="20% - Accent1 4 6 3 4 4" xfId="44883" xr:uid="{5A01D0D8-B26C-421A-A325-2C677B11A5C1}"/>
    <cellStyle name="20% - Accent1 4 6 3 5" xfId="44884" xr:uid="{57701FED-8D88-4A93-9412-0B2A4C668D41}"/>
    <cellStyle name="20% - Accent1 4 6 3 5 2" xfId="44885" xr:uid="{A816DFB2-1EE2-4260-BC0D-D6FDF924B942}"/>
    <cellStyle name="20% - Accent1 4 6 3 5 2 2" xfId="44886" xr:uid="{42F1B59A-9327-483F-A3D6-794A610B3AFA}"/>
    <cellStyle name="20% - Accent1 4 6 3 5 2 2 2" xfId="44887" xr:uid="{B7969B91-6F52-485E-BB5C-42455F8CAFD6}"/>
    <cellStyle name="20% - Accent1 4 6 3 5 2 3" xfId="44888" xr:uid="{8711BFD8-5A6A-4603-A728-D3AF13601236}"/>
    <cellStyle name="20% - Accent1 4 6 3 5 3" xfId="44889" xr:uid="{4601777F-C842-4211-AE6E-62FA8F43F570}"/>
    <cellStyle name="20% - Accent1 4 6 3 5 3 2" xfId="44890" xr:uid="{64654D80-2520-4DB5-9613-9449DC1ED807}"/>
    <cellStyle name="20% - Accent1 4 6 3 5 4" xfId="44891" xr:uid="{77582452-CB86-4269-B6E1-CAFB4B6DF24F}"/>
    <cellStyle name="20% - Accent1 4 6 3 6" xfId="44892" xr:uid="{809DA151-9B7F-4C7E-B9F0-05884EE34E25}"/>
    <cellStyle name="20% - Accent1 4 6 3 6 2" xfId="44893" xr:uid="{2441A23D-6EA3-429A-B815-951DB595FB41}"/>
    <cellStyle name="20% - Accent1 4 6 3 6 2 2" xfId="44894" xr:uid="{F6AF53AD-DDE3-47C6-9D8D-92AAC1C40043}"/>
    <cellStyle name="20% - Accent1 4 6 3 6 2 2 2" xfId="44895" xr:uid="{D864BD4E-9F66-4574-A62A-5CE11B6F1307}"/>
    <cellStyle name="20% - Accent1 4 6 3 6 2 3" xfId="44896" xr:uid="{F1685B6A-3CA5-4393-95F7-FCC96F22A989}"/>
    <cellStyle name="20% - Accent1 4 6 3 6 3" xfId="44897" xr:uid="{98E17C5E-F78B-42FB-92F6-820E7AC2958C}"/>
    <cellStyle name="20% - Accent1 4 6 3 6 3 2" xfId="44898" xr:uid="{2DEBD1F0-B555-4D69-93BB-3AB439093D7B}"/>
    <cellStyle name="20% - Accent1 4 6 3 6 4" xfId="44899" xr:uid="{871F738A-3035-435D-BBD3-9BC9AE07ECB8}"/>
    <cellStyle name="20% - Accent1 4 6 3 7" xfId="44900" xr:uid="{31555466-4393-4B49-8275-F6801BF362EA}"/>
    <cellStyle name="20% - Accent1 4 6 3 7 2" xfId="44901" xr:uid="{FCFF6930-3A6F-4F37-8330-FB819A80A452}"/>
    <cellStyle name="20% - Accent1 4 6 3 7 2 2" xfId="44902" xr:uid="{788F397A-93B8-42FC-84B4-A3B8D29945D7}"/>
    <cellStyle name="20% - Accent1 4 6 3 7 3" xfId="44903" xr:uid="{CC24E5C1-A1FC-4A79-8694-029F95F7FA81}"/>
    <cellStyle name="20% - Accent1 4 6 3 8" xfId="44904" xr:uid="{9CEEE9F5-EF8C-419F-A299-4B13B9F836B1}"/>
    <cellStyle name="20% - Accent1 4 6 3 8 2" xfId="44905" xr:uid="{AB059F27-0765-4AC0-9FD0-4B3D54310F99}"/>
    <cellStyle name="20% - Accent1 4 6 3 8 2 2" xfId="44906" xr:uid="{70856AE6-7484-4220-B3F9-91109DEABCE5}"/>
    <cellStyle name="20% - Accent1 4 6 3 8 3" xfId="44907" xr:uid="{CA32E273-2303-48F4-9DD3-8372F3A066D0}"/>
    <cellStyle name="20% - Accent1 4 6 3 9" xfId="44908" xr:uid="{C6B4BDF1-F027-4C91-8459-743EF7B198D0}"/>
    <cellStyle name="20% - Accent1 4 6 3 9 2" xfId="44909" xr:uid="{461D9E4A-773B-4B12-ADDA-42A98F636A6E}"/>
    <cellStyle name="20% - Accent1 4 6 4" xfId="44910" xr:uid="{DF3975A6-6ED0-4DCB-9355-ACECB318E870}"/>
    <cellStyle name="20% - Accent1 4 6 4 10" xfId="44911" xr:uid="{9DF5967F-850D-4BA8-84A6-2091F0A532D0}"/>
    <cellStyle name="20% - Accent1 4 6 4 10 2" xfId="44912" xr:uid="{AD662B17-B252-4756-8DBF-7149759444FE}"/>
    <cellStyle name="20% - Accent1 4 6 4 11" xfId="44913" xr:uid="{A15D494C-7B66-4121-8803-DAF516408D60}"/>
    <cellStyle name="20% - Accent1 4 6 4 2" xfId="44914" xr:uid="{E6D76B0B-301D-4906-BDC1-57CC9731A768}"/>
    <cellStyle name="20% - Accent1 4 6 4 2 2" xfId="44915" xr:uid="{FE0A2425-2F01-4DAD-A6A9-59DEBF99FC91}"/>
    <cellStyle name="20% - Accent1 4 6 4 2 2 2" xfId="44916" xr:uid="{6134DE09-A082-431D-AD7B-0D5855BFA549}"/>
    <cellStyle name="20% - Accent1 4 6 4 2 2 2 2" xfId="44917" xr:uid="{2D1CD4EA-B19A-4044-A244-928E3025C525}"/>
    <cellStyle name="20% - Accent1 4 6 4 2 2 2 2 2" xfId="44918" xr:uid="{55AB3889-8569-440E-9361-9D275355AD36}"/>
    <cellStyle name="20% - Accent1 4 6 4 2 2 2 3" xfId="44919" xr:uid="{4931E78A-6BE8-4E62-9491-1FC2CD8878B6}"/>
    <cellStyle name="20% - Accent1 4 6 4 2 2 3" xfId="44920" xr:uid="{C7B93212-BB83-4DEA-8C74-97850F50C635}"/>
    <cellStyle name="20% - Accent1 4 6 4 2 2 3 2" xfId="44921" xr:uid="{64DAD0A4-7D8B-4A30-ABEF-C399AFBEBAF0}"/>
    <cellStyle name="20% - Accent1 4 6 4 2 2 4" xfId="44922" xr:uid="{BA2C306E-4566-4FA0-A844-55039C606500}"/>
    <cellStyle name="20% - Accent1 4 6 4 2 3" xfId="44923" xr:uid="{0271F1E5-35D7-489C-8281-8E142F9A27AA}"/>
    <cellStyle name="20% - Accent1 4 6 4 2 3 2" xfId="44924" xr:uid="{64E387B7-3E8A-4C88-83AE-6B2F37BDF77F}"/>
    <cellStyle name="20% - Accent1 4 6 4 2 3 2 2" xfId="44925" xr:uid="{F609AEB0-DE8A-4BC6-9255-6C6B6909AA46}"/>
    <cellStyle name="20% - Accent1 4 6 4 2 3 2 2 2" xfId="44926" xr:uid="{2E3E50EE-FD15-43DF-BB14-C6124DD20747}"/>
    <cellStyle name="20% - Accent1 4 6 4 2 3 2 3" xfId="44927" xr:uid="{9AF0432F-AFF4-48B2-93CC-CC0368B82400}"/>
    <cellStyle name="20% - Accent1 4 6 4 2 3 3" xfId="44928" xr:uid="{5B164C4F-A32B-47D0-BC1B-61BFC5A56FC2}"/>
    <cellStyle name="20% - Accent1 4 6 4 2 3 3 2" xfId="44929" xr:uid="{CC7703D5-A611-4F2E-A89C-804D894BD391}"/>
    <cellStyle name="20% - Accent1 4 6 4 2 3 4" xfId="44930" xr:uid="{734D9599-89C0-4312-AE2C-AA58D8F23972}"/>
    <cellStyle name="20% - Accent1 4 6 4 2 4" xfId="44931" xr:uid="{EB049DA8-2276-40DC-823E-DB752804B1D9}"/>
    <cellStyle name="20% - Accent1 4 6 4 2 4 2" xfId="44932" xr:uid="{826034C5-15EC-4FB5-BBB5-352258C2C255}"/>
    <cellStyle name="20% - Accent1 4 6 4 2 4 2 2" xfId="44933" xr:uid="{3B28C5E5-41CF-43E1-9CB6-BFE4D9C20F85}"/>
    <cellStyle name="20% - Accent1 4 6 4 2 4 2 2 2" xfId="44934" xr:uid="{276B21D9-B544-4A6A-BCAA-B5B668434346}"/>
    <cellStyle name="20% - Accent1 4 6 4 2 4 2 3" xfId="44935" xr:uid="{25269EB5-F024-4CBA-8711-63BE6DC13D6D}"/>
    <cellStyle name="20% - Accent1 4 6 4 2 4 3" xfId="44936" xr:uid="{1D7A0261-9DB8-49D6-8DF8-9AC72A397AE3}"/>
    <cellStyle name="20% - Accent1 4 6 4 2 4 3 2" xfId="44937" xr:uid="{27390215-E1C4-41AE-B3EA-CAC1C9B091EB}"/>
    <cellStyle name="20% - Accent1 4 6 4 2 4 4" xfId="44938" xr:uid="{D1B006F0-3CF1-4AF1-84A4-3703FEB705B7}"/>
    <cellStyle name="20% - Accent1 4 6 4 2 5" xfId="44939" xr:uid="{82901EF4-9513-43EB-B5D6-59164CD5816D}"/>
    <cellStyle name="20% - Accent1 4 6 4 2 5 2" xfId="44940" xr:uid="{8190C6E1-5A40-4086-BD48-BB067A9CF788}"/>
    <cellStyle name="20% - Accent1 4 6 4 2 5 2 2" xfId="44941" xr:uid="{783C98C0-324C-48FE-9988-B56FFE3BDAB1}"/>
    <cellStyle name="20% - Accent1 4 6 4 2 5 3" xfId="44942" xr:uid="{1DF0090D-3873-48C6-8759-8E3D49C68FAA}"/>
    <cellStyle name="20% - Accent1 4 6 4 2 6" xfId="44943" xr:uid="{B19C2A69-E6D9-4366-A733-A00082B52AF8}"/>
    <cellStyle name="20% - Accent1 4 6 4 2 6 2" xfId="44944" xr:uid="{7DFE7389-8741-43BB-983B-BE60DB3BCDF0}"/>
    <cellStyle name="20% - Accent1 4 6 4 2 6 2 2" xfId="44945" xr:uid="{2D3BFDA9-34AD-46AA-A646-653028D8F60D}"/>
    <cellStyle name="20% - Accent1 4 6 4 2 6 3" xfId="44946" xr:uid="{625101A0-B8F8-4132-A9A9-947F8046F433}"/>
    <cellStyle name="20% - Accent1 4 6 4 2 7" xfId="44947" xr:uid="{2498C985-7B2F-44E3-94B9-A0AAD24CA7D1}"/>
    <cellStyle name="20% - Accent1 4 6 4 2 7 2" xfId="44948" xr:uid="{AAD10C7B-BF5B-4CA4-B39A-1CA65842A5E7}"/>
    <cellStyle name="20% - Accent1 4 6 4 2 8" xfId="44949" xr:uid="{71CAA1B1-FAF7-43C6-AD4D-95FA45C65E21}"/>
    <cellStyle name="20% - Accent1 4 6 4 2 8 2" xfId="44950" xr:uid="{77545071-68AD-49EE-AA3A-21BC867D0A51}"/>
    <cellStyle name="20% - Accent1 4 6 4 2 9" xfId="44951" xr:uid="{F6AA4003-6516-4926-BD5A-242C18493022}"/>
    <cellStyle name="20% - Accent1 4 6 4 3" xfId="44952" xr:uid="{015C7023-24E5-4724-A19F-0C5074311EE4}"/>
    <cellStyle name="20% - Accent1 4 6 4 3 2" xfId="44953" xr:uid="{C59871A1-3634-4EF9-88AB-4894FF8A9897}"/>
    <cellStyle name="20% - Accent1 4 6 4 3 2 2" xfId="44954" xr:uid="{AD45CA37-5AF2-46A4-BBA7-03825113DE20}"/>
    <cellStyle name="20% - Accent1 4 6 4 3 2 2 2" xfId="44955" xr:uid="{00FB98B5-3D4B-446E-96CD-CC197FF14F41}"/>
    <cellStyle name="20% - Accent1 4 6 4 3 2 2 2 2" xfId="44956" xr:uid="{EBC0F50E-494D-4FAE-BB5E-4C614E42DE3E}"/>
    <cellStyle name="20% - Accent1 4 6 4 3 2 2 3" xfId="44957" xr:uid="{A453C3C6-4F74-47A2-AB70-1758CD0830CB}"/>
    <cellStyle name="20% - Accent1 4 6 4 3 2 3" xfId="44958" xr:uid="{34E198AF-1568-404A-BB54-D8A7D2C4BF60}"/>
    <cellStyle name="20% - Accent1 4 6 4 3 2 3 2" xfId="44959" xr:uid="{B9CE5C55-704E-4FF7-8907-188AB07B60D4}"/>
    <cellStyle name="20% - Accent1 4 6 4 3 2 4" xfId="44960" xr:uid="{473EB599-E517-4E8A-A73A-FCE13CF93A04}"/>
    <cellStyle name="20% - Accent1 4 6 4 3 3" xfId="44961" xr:uid="{0B5F3276-BBBA-4FBB-9549-D84D77AF4BE1}"/>
    <cellStyle name="20% - Accent1 4 6 4 3 3 2" xfId="44962" xr:uid="{4BCA6E16-3148-47D1-BDCF-6CACB034FCF6}"/>
    <cellStyle name="20% - Accent1 4 6 4 3 3 2 2" xfId="44963" xr:uid="{378E8D13-8DD5-4ACC-9934-4E317DC24C27}"/>
    <cellStyle name="20% - Accent1 4 6 4 3 3 2 2 2" xfId="44964" xr:uid="{F4CE9D7D-BDD7-4055-9F24-4472248EDE02}"/>
    <cellStyle name="20% - Accent1 4 6 4 3 3 2 3" xfId="44965" xr:uid="{3DBFE3D8-BBDC-47DE-ADED-2276A7616C69}"/>
    <cellStyle name="20% - Accent1 4 6 4 3 3 3" xfId="44966" xr:uid="{3508DFC7-B20D-4BFA-9FC2-ED634FD2FB73}"/>
    <cellStyle name="20% - Accent1 4 6 4 3 3 3 2" xfId="44967" xr:uid="{E3F5D134-4C41-42FC-B7BB-AE917DA8A171}"/>
    <cellStyle name="20% - Accent1 4 6 4 3 3 4" xfId="44968" xr:uid="{8F1A706B-E7D0-44DC-81C2-37722955E80E}"/>
    <cellStyle name="20% - Accent1 4 6 4 3 4" xfId="44969" xr:uid="{6CBB8296-1362-48A1-AA9D-FA91AA54D782}"/>
    <cellStyle name="20% - Accent1 4 6 4 3 4 2" xfId="44970" xr:uid="{9A727358-1991-438B-81D0-0C9171C6A0BA}"/>
    <cellStyle name="20% - Accent1 4 6 4 3 4 2 2" xfId="44971" xr:uid="{42BC7C66-E42E-4158-AF8D-CE4078BB630B}"/>
    <cellStyle name="20% - Accent1 4 6 4 3 4 2 2 2" xfId="44972" xr:uid="{AC32F676-3F82-47C0-A62F-74F89D63D50F}"/>
    <cellStyle name="20% - Accent1 4 6 4 3 4 2 3" xfId="44973" xr:uid="{7C934202-FDC1-431C-9473-70A1BD6A6E78}"/>
    <cellStyle name="20% - Accent1 4 6 4 3 4 3" xfId="44974" xr:uid="{BE669154-51E9-4506-9422-5928DEF785C0}"/>
    <cellStyle name="20% - Accent1 4 6 4 3 4 3 2" xfId="44975" xr:uid="{87BC2B8D-9485-43DC-A872-ACB3E1343E7E}"/>
    <cellStyle name="20% - Accent1 4 6 4 3 4 4" xfId="44976" xr:uid="{A792720A-5781-48B9-83A9-BC03E3AAD4C2}"/>
    <cellStyle name="20% - Accent1 4 6 4 3 5" xfId="44977" xr:uid="{312B6416-4D86-45E3-9472-9A1E9817ABC5}"/>
    <cellStyle name="20% - Accent1 4 6 4 3 5 2" xfId="44978" xr:uid="{16032E73-A780-49D5-A204-F49496A7A7D3}"/>
    <cellStyle name="20% - Accent1 4 6 4 3 5 2 2" xfId="44979" xr:uid="{F0D5D41A-6F18-45E9-B583-A0A0556598AC}"/>
    <cellStyle name="20% - Accent1 4 6 4 3 5 3" xfId="44980" xr:uid="{C4196FAA-AA69-44AC-BB7E-0D1DE04A11F7}"/>
    <cellStyle name="20% - Accent1 4 6 4 3 6" xfId="44981" xr:uid="{CD2628C6-AA26-43F7-A2EC-004036BBDE38}"/>
    <cellStyle name="20% - Accent1 4 6 4 3 6 2" xfId="44982" xr:uid="{1104BC4E-28AE-491D-BF70-7D19CAE2B6D4}"/>
    <cellStyle name="20% - Accent1 4 6 4 3 6 2 2" xfId="44983" xr:uid="{60AFA12C-A27C-4B60-9E0F-E7A9B0F2D846}"/>
    <cellStyle name="20% - Accent1 4 6 4 3 6 3" xfId="44984" xr:uid="{46CD145E-3A6E-485E-9691-5EF31084BE05}"/>
    <cellStyle name="20% - Accent1 4 6 4 3 7" xfId="44985" xr:uid="{1729ABAA-22E2-402B-9FC7-D32ECF450107}"/>
    <cellStyle name="20% - Accent1 4 6 4 3 7 2" xfId="44986" xr:uid="{E9FC4814-1095-4CDE-9A09-C9981DAFC2C3}"/>
    <cellStyle name="20% - Accent1 4 6 4 3 8" xfId="44987" xr:uid="{53F26D54-971A-4634-BFC5-9F4AD51F1253}"/>
    <cellStyle name="20% - Accent1 4 6 4 3 8 2" xfId="44988" xr:uid="{BFC81FFA-2396-4C19-8FDB-590A877FA1EE}"/>
    <cellStyle name="20% - Accent1 4 6 4 3 9" xfId="44989" xr:uid="{7047E476-E809-41D5-BD10-696F35BDAEF0}"/>
    <cellStyle name="20% - Accent1 4 6 4 4" xfId="44990" xr:uid="{E80925AA-D249-4535-9F43-13AFAF8BCDD3}"/>
    <cellStyle name="20% - Accent1 4 6 4 4 2" xfId="44991" xr:uid="{342FF67A-0B49-449B-861D-3FE490408044}"/>
    <cellStyle name="20% - Accent1 4 6 4 4 2 2" xfId="44992" xr:uid="{3EB62BFE-B9D6-4DE4-8C9A-C376215A9723}"/>
    <cellStyle name="20% - Accent1 4 6 4 4 2 2 2" xfId="44993" xr:uid="{72207A2F-5700-4AAB-B229-BCC89487317D}"/>
    <cellStyle name="20% - Accent1 4 6 4 4 2 3" xfId="44994" xr:uid="{DE34D4C8-F539-4BC2-8716-5013D465D870}"/>
    <cellStyle name="20% - Accent1 4 6 4 4 3" xfId="44995" xr:uid="{B785C253-9FB9-4DEC-84BF-05B76A2F7043}"/>
    <cellStyle name="20% - Accent1 4 6 4 4 3 2" xfId="44996" xr:uid="{FA1B634A-B657-49FA-B789-5EEF5CDAA6EC}"/>
    <cellStyle name="20% - Accent1 4 6 4 4 4" xfId="44997" xr:uid="{9607260F-3B2E-47FF-A375-23AFE490D838}"/>
    <cellStyle name="20% - Accent1 4 6 4 5" xfId="44998" xr:uid="{5EA46BBD-981D-456C-9A44-12EFBE6A3882}"/>
    <cellStyle name="20% - Accent1 4 6 4 5 2" xfId="44999" xr:uid="{9171B47A-7940-498E-89C9-269A3B94460F}"/>
    <cellStyle name="20% - Accent1 4 6 4 5 2 2" xfId="45000" xr:uid="{CBBDCB07-23B0-46EA-875F-53F36FB24433}"/>
    <cellStyle name="20% - Accent1 4 6 4 5 2 2 2" xfId="45001" xr:uid="{35B09A29-9AC8-476C-A1D0-FF3392CDF541}"/>
    <cellStyle name="20% - Accent1 4 6 4 5 2 3" xfId="45002" xr:uid="{A3A16F45-0915-4BDC-A3B7-6E2286807540}"/>
    <cellStyle name="20% - Accent1 4 6 4 5 3" xfId="45003" xr:uid="{EE8A1E12-4D1C-4CF5-B3C9-D4B005D8C779}"/>
    <cellStyle name="20% - Accent1 4 6 4 5 3 2" xfId="45004" xr:uid="{A0A75659-0F57-45A6-8E26-3E7CD5EAC9E4}"/>
    <cellStyle name="20% - Accent1 4 6 4 5 4" xfId="45005" xr:uid="{5B2F2E52-53F7-45D6-A3E7-6565578B31CF}"/>
    <cellStyle name="20% - Accent1 4 6 4 6" xfId="45006" xr:uid="{DC779B5A-840A-4B32-9D1B-37752F3271E5}"/>
    <cellStyle name="20% - Accent1 4 6 4 6 2" xfId="45007" xr:uid="{455E83C2-55FE-4411-8750-D92BF9C942EF}"/>
    <cellStyle name="20% - Accent1 4 6 4 6 2 2" xfId="45008" xr:uid="{96F516E4-FCF1-494D-8D3C-0729F602BF77}"/>
    <cellStyle name="20% - Accent1 4 6 4 6 2 2 2" xfId="45009" xr:uid="{D4DC7A7C-06D1-4472-A44F-E37792B3D365}"/>
    <cellStyle name="20% - Accent1 4 6 4 6 2 3" xfId="45010" xr:uid="{AF8AF9CA-B07F-4380-B5E0-C922924AF030}"/>
    <cellStyle name="20% - Accent1 4 6 4 6 3" xfId="45011" xr:uid="{08D4C0A8-4E29-46F4-A44F-DAB1AB645660}"/>
    <cellStyle name="20% - Accent1 4 6 4 6 3 2" xfId="45012" xr:uid="{663FF97A-487A-4549-918E-B22B90BA60FE}"/>
    <cellStyle name="20% - Accent1 4 6 4 6 4" xfId="45013" xr:uid="{88823FD5-CE5F-4967-A826-4ADE3B015100}"/>
    <cellStyle name="20% - Accent1 4 6 4 7" xfId="45014" xr:uid="{4B72C3D9-37C7-49C1-B0DF-16E0E7039E3B}"/>
    <cellStyle name="20% - Accent1 4 6 4 7 2" xfId="45015" xr:uid="{C7EA5DD8-6AEF-401F-BD8C-086FE7994120}"/>
    <cellStyle name="20% - Accent1 4 6 4 7 2 2" xfId="45016" xr:uid="{728FC193-B571-403C-B95B-1696A06B6752}"/>
    <cellStyle name="20% - Accent1 4 6 4 7 3" xfId="45017" xr:uid="{59A87E7D-AC7B-470A-8C0B-35B1F160576E}"/>
    <cellStyle name="20% - Accent1 4 6 4 8" xfId="45018" xr:uid="{9367C481-8B85-44E0-9E12-145857CE8D30}"/>
    <cellStyle name="20% - Accent1 4 6 4 8 2" xfId="45019" xr:uid="{65B2CC41-5DDE-45DC-BBBD-06FEFB42F0B4}"/>
    <cellStyle name="20% - Accent1 4 6 4 8 2 2" xfId="45020" xr:uid="{E4860781-47F0-4A4D-9FAE-CE3A2C665D9A}"/>
    <cellStyle name="20% - Accent1 4 6 4 8 3" xfId="45021" xr:uid="{D098AAA6-F5FD-4581-A7CF-D6DE5E05AAA2}"/>
    <cellStyle name="20% - Accent1 4 6 4 9" xfId="45022" xr:uid="{9FA167ED-E0E9-4FE5-A4AD-5CA68F6B7EE4}"/>
    <cellStyle name="20% - Accent1 4 6 4 9 2" xfId="45023" xr:uid="{184282CC-4B98-4765-B662-2F616BACA3F0}"/>
    <cellStyle name="20% - Accent1 4 6 5" xfId="45024" xr:uid="{08101109-5782-401B-A9D9-D78167B6BF3E}"/>
    <cellStyle name="20% - Accent1 4 6 5 10" xfId="45025" xr:uid="{93889F7F-A37F-4142-B019-7929E77AE3A7}"/>
    <cellStyle name="20% - Accent1 4 6 5 10 2" xfId="45026" xr:uid="{09A01813-AF98-4221-9502-E5970AE49978}"/>
    <cellStyle name="20% - Accent1 4 6 5 11" xfId="45027" xr:uid="{245F20CB-DE39-4EEC-B344-B08AB2EC5FFB}"/>
    <cellStyle name="20% - Accent1 4 6 5 2" xfId="45028" xr:uid="{8C3F307D-9051-4F90-98C0-3014136DC6CE}"/>
    <cellStyle name="20% - Accent1 4 6 5 2 2" xfId="45029" xr:uid="{520DC61C-1096-485D-A450-112CCB26B079}"/>
    <cellStyle name="20% - Accent1 4 6 5 2 2 2" xfId="45030" xr:uid="{6542487F-7384-4C3B-B446-6550D0FB7307}"/>
    <cellStyle name="20% - Accent1 4 6 5 2 2 2 2" xfId="45031" xr:uid="{809F22D7-B14E-41A9-A526-DE5FDA142FD3}"/>
    <cellStyle name="20% - Accent1 4 6 5 2 2 2 2 2" xfId="45032" xr:uid="{38DAABEE-88AC-4CDC-A2C4-5FF872870607}"/>
    <cellStyle name="20% - Accent1 4 6 5 2 2 2 3" xfId="45033" xr:uid="{6CF53807-07DB-4EFF-A60A-C4AB04F5B72A}"/>
    <cellStyle name="20% - Accent1 4 6 5 2 2 3" xfId="45034" xr:uid="{3EF1AF73-0790-4836-8E53-610D6AB417ED}"/>
    <cellStyle name="20% - Accent1 4 6 5 2 2 3 2" xfId="45035" xr:uid="{61CE7CD5-08F7-490D-9A12-6D7E3390C2AF}"/>
    <cellStyle name="20% - Accent1 4 6 5 2 2 4" xfId="45036" xr:uid="{4E853BAE-3457-4990-885E-2F087B2C6865}"/>
    <cellStyle name="20% - Accent1 4 6 5 2 3" xfId="45037" xr:uid="{3F747A85-7454-4777-AAB7-C06EA1BC9D1E}"/>
    <cellStyle name="20% - Accent1 4 6 5 2 3 2" xfId="45038" xr:uid="{0CD2B9E2-CFF0-43FE-932B-0E4079F8D996}"/>
    <cellStyle name="20% - Accent1 4 6 5 2 3 2 2" xfId="45039" xr:uid="{E6613D5C-46EA-43AD-B81F-1C1C07AA7CAC}"/>
    <cellStyle name="20% - Accent1 4 6 5 2 3 2 2 2" xfId="45040" xr:uid="{8FCDD04B-C7CC-4BEF-A4FC-9A50756A5F89}"/>
    <cellStyle name="20% - Accent1 4 6 5 2 3 2 3" xfId="45041" xr:uid="{56756F6E-DF43-4AA0-9707-A3284AF66547}"/>
    <cellStyle name="20% - Accent1 4 6 5 2 3 3" xfId="45042" xr:uid="{5B2F7F58-C61D-4BD6-ABA4-A95B003843FF}"/>
    <cellStyle name="20% - Accent1 4 6 5 2 3 3 2" xfId="45043" xr:uid="{4D62FDEE-5A2A-4B1C-8A59-3998DB3A7496}"/>
    <cellStyle name="20% - Accent1 4 6 5 2 3 4" xfId="45044" xr:uid="{38CEC1EF-C505-4421-84E1-EC74A74FF9F0}"/>
    <cellStyle name="20% - Accent1 4 6 5 2 4" xfId="45045" xr:uid="{33948B8F-726E-4DDF-930E-102CE7FA23C8}"/>
    <cellStyle name="20% - Accent1 4 6 5 2 4 2" xfId="45046" xr:uid="{0A779DAC-4331-4F93-8CD0-671B446B61BE}"/>
    <cellStyle name="20% - Accent1 4 6 5 2 4 2 2" xfId="45047" xr:uid="{D753B48F-3F82-4368-B607-00278927F118}"/>
    <cellStyle name="20% - Accent1 4 6 5 2 4 2 2 2" xfId="45048" xr:uid="{A0371609-184B-44EA-AE3D-FC27E434E80B}"/>
    <cellStyle name="20% - Accent1 4 6 5 2 4 2 3" xfId="45049" xr:uid="{37B84A75-E7B9-4F51-9261-6F2B86154CCC}"/>
    <cellStyle name="20% - Accent1 4 6 5 2 4 3" xfId="45050" xr:uid="{A5584B34-AE33-4D81-BCEB-98E2E334DFF8}"/>
    <cellStyle name="20% - Accent1 4 6 5 2 4 3 2" xfId="45051" xr:uid="{46389760-78FF-4DA9-BB32-7A1FA2E4FD56}"/>
    <cellStyle name="20% - Accent1 4 6 5 2 4 4" xfId="45052" xr:uid="{D39A9A70-B95A-4C83-843E-BA4CAB3BA057}"/>
    <cellStyle name="20% - Accent1 4 6 5 2 5" xfId="45053" xr:uid="{43C3F1B3-C2D9-4DA8-8F01-F11C68C327FA}"/>
    <cellStyle name="20% - Accent1 4 6 5 2 5 2" xfId="45054" xr:uid="{72FA270D-924C-4A21-85E7-79146652BB91}"/>
    <cellStyle name="20% - Accent1 4 6 5 2 5 2 2" xfId="45055" xr:uid="{96452FE7-1297-4279-B59A-F40B37B36F8D}"/>
    <cellStyle name="20% - Accent1 4 6 5 2 5 3" xfId="45056" xr:uid="{34045E75-B581-46E6-9466-9AE1F2B023EF}"/>
    <cellStyle name="20% - Accent1 4 6 5 2 6" xfId="45057" xr:uid="{7DCAAF06-BAD7-4A02-8FBA-EE0AAC8BDA49}"/>
    <cellStyle name="20% - Accent1 4 6 5 2 6 2" xfId="45058" xr:uid="{3DCFF4F5-A867-44D1-BA1F-01A552696D6F}"/>
    <cellStyle name="20% - Accent1 4 6 5 2 6 2 2" xfId="45059" xr:uid="{5C717518-075B-4FC2-9FBD-A637638125FE}"/>
    <cellStyle name="20% - Accent1 4 6 5 2 6 3" xfId="45060" xr:uid="{9B08CD80-1E5C-450F-85C4-26580CE3A15A}"/>
    <cellStyle name="20% - Accent1 4 6 5 2 7" xfId="45061" xr:uid="{CC7955DF-DD18-40CB-8CBC-CDBE7B3CA852}"/>
    <cellStyle name="20% - Accent1 4 6 5 2 7 2" xfId="45062" xr:uid="{F3514DFE-D4A1-4A11-8644-3166F66A828E}"/>
    <cellStyle name="20% - Accent1 4 6 5 2 8" xfId="45063" xr:uid="{55668E88-077D-4A4E-BCE5-5B9269656AAC}"/>
    <cellStyle name="20% - Accent1 4 6 5 2 8 2" xfId="45064" xr:uid="{30D6A4E9-E901-4562-8C82-0723DA186ADF}"/>
    <cellStyle name="20% - Accent1 4 6 5 2 9" xfId="45065" xr:uid="{B5ACCC50-93E3-4026-B580-BFDE73CDB0CB}"/>
    <cellStyle name="20% - Accent1 4 6 5 3" xfId="45066" xr:uid="{F18783C3-08AD-4873-918E-E163399535C6}"/>
    <cellStyle name="20% - Accent1 4 6 5 3 2" xfId="45067" xr:uid="{18E9D614-7F44-418C-A9D3-CAA6F79EE779}"/>
    <cellStyle name="20% - Accent1 4 6 5 3 2 2" xfId="45068" xr:uid="{8CEA46D5-B0C8-490F-A0A8-71B851CE21E1}"/>
    <cellStyle name="20% - Accent1 4 6 5 3 2 2 2" xfId="45069" xr:uid="{99F80071-9A0E-488B-B9EA-0392826B3D63}"/>
    <cellStyle name="20% - Accent1 4 6 5 3 2 2 2 2" xfId="45070" xr:uid="{DD44A9D9-6706-498A-8D34-89988B68E0F1}"/>
    <cellStyle name="20% - Accent1 4 6 5 3 2 2 3" xfId="45071" xr:uid="{E418E0AA-F746-4D97-9D69-DA9076F7E3DE}"/>
    <cellStyle name="20% - Accent1 4 6 5 3 2 3" xfId="45072" xr:uid="{7B890AB5-85F6-41DB-9CF3-6E5EFDCBE4F8}"/>
    <cellStyle name="20% - Accent1 4 6 5 3 2 3 2" xfId="45073" xr:uid="{90E0C547-F3BA-44C3-A8E8-950BF3F81180}"/>
    <cellStyle name="20% - Accent1 4 6 5 3 2 4" xfId="45074" xr:uid="{11264EFD-39EA-430E-A8C8-BD1F7914A169}"/>
    <cellStyle name="20% - Accent1 4 6 5 3 3" xfId="45075" xr:uid="{11093D47-3E0F-469A-B497-0F335410549A}"/>
    <cellStyle name="20% - Accent1 4 6 5 3 3 2" xfId="45076" xr:uid="{B0D844E0-D5AE-4603-BDAB-A7A2341D8ACF}"/>
    <cellStyle name="20% - Accent1 4 6 5 3 3 2 2" xfId="45077" xr:uid="{6B9D2388-CE46-43DE-A0F1-56C6CB63D051}"/>
    <cellStyle name="20% - Accent1 4 6 5 3 3 2 2 2" xfId="45078" xr:uid="{8C675BA3-B51E-43B2-BFCE-5AF4C7DFE1FA}"/>
    <cellStyle name="20% - Accent1 4 6 5 3 3 2 3" xfId="45079" xr:uid="{94031390-BEA8-439B-B5C7-E94453516A3D}"/>
    <cellStyle name="20% - Accent1 4 6 5 3 3 3" xfId="45080" xr:uid="{3A76885B-778D-427F-B7E3-F163A8D69633}"/>
    <cellStyle name="20% - Accent1 4 6 5 3 3 3 2" xfId="45081" xr:uid="{35A55FDE-ADF6-479B-9638-7EC1522F147E}"/>
    <cellStyle name="20% - Accent1 4 6 5 3 3 4" xfId="45082" xr:uid="{68D19A5B-1ED5-47A5-9DF0-8BE269132227}"/>
    <cellStyle name="20% - Accent1 4 6 5 3 4" xfId="45083" xr:uid="{AC66F5AC-FB33-47F6-8053-AFB7662B517D}"/>
    <cellStyle name="20% - Accent1 4 6 5 3 4 2" xfId="45084" xr:uid="{00F12D72-08F9-4D0D-B24F-7998DA428220}"/>
    <cellStyle name="20% - Accent1 4 6 5 3 4 2 2" xfId="45085" xr:uid="{1324DECC-F333-4DCE-A453-D4E23380187B}"/>
    <cellStyle name="20% - Accent1 4 6 5 3 4 2 2 2" xfId="45086" xr:uid="{0038B22C-EF3E-400C-BB1C-E100CBD3DE8D}"/>
    <cellStyle name="20% - Accent1 4 6 5 3 4 2 3" xfId="45087" xr:uid="{34C79392-9DE5-4BE7-B828-A3A83C11BD30}"/>
    <cellStyle name="20% - Accent1 4 6 5 3 4 3" xfId="45088" xr:uid="{9272231A-A0B5-48F2-85A2-273F9E20A7C3}"/>
    <cellStyle name="20% - Accent1 4 6 5 3 4 3 2" xfId="45089" xr:uid="{B0A3701A-F147-4DD8-9B0B-B66CF34C455F}"/>
    <cellStyle name="20% - Accent1 4 6 5 3 4 4" xfId="45090" xr:uid="{4C55BA70-AB72-4662-8FB0-923342C37854}"/>
    <cellStyle name="20% - Accent1 4 6 5 3 5" xfId="45091" xr:uid="{5009423C-9194-4E4E-8CB6-748E5FF56340}"/>
    <cellStyle name="20% - Accent1 4 6 5 3 5 2" xfId="45092" xr:uid="{5D8A01CD-5E29-4437-A2C0-0061E2F3A083}"/>
    <cellStyle name="20% - Accent1 4 6 5 3 5 2 2" xfId="45093" xr:uid="{E13BF4A4-7B0E-4FCD-AA2F-EF5AC5A8C7A8}"/>
    <cellStyle name="20% - Accent1 4 6 5 3 5 3" xfId="45094" xr:uid="{4D55C735-EBD1-4304-AC71-748A2DE1E557}"/>
    <cellStyle name="20% - Accent1 4 6 5 3 6" xfId="45095" xr:uid="{3D23386A-D136-4F4C-82F8-BA3889EBEC62}"/>
    <cellStyle name="20% - Accent1 4 6 5 3 6 2" xfId="45096" xr:uid="{CE23A563-1E90-4A43-9AE2-DA7498A4F6BF}"/>
    <cellStyle name="20% - Accent1 4 6 5 3 6 2 2" xfId="45097" xr:uid="{06853A56-C0D5-4769-8045-4D2D84D5C245}"/>
    <cellStyle name="20% - Accent1 4 6 5 3 6 3" xfId="45098" xr:uid="{0167B9F0-A2EF-4C20-A15C-9816DB62548B}"/>
    <cellStyle name="20% - Accent1 4 6 5 3 7" xfId="45099" xr:uid="{ED925BEC-A022-4D19-BA68-BC641643C882}"/>
    <cellStyle name="20% - Accent1 4 6 5 3 7 2" xfId="45100" xr:uid="{6D9179E1-FF40-4F46-98EA-6BF886B62794}"/>
    <cellStyle name="20% - Accent1 4 6 5 3 8" xfId="45101" xr:uid="{A81B43CD-6EB6-4C06-B798-43742D4473D9}"/>
    <cellStyle name="20% - Accent1 4 6 5 3 8 2" xfId="45102" xr:uid="{1B79BEC7-9A57-4EE5-BED3-D87A48523D76}"/>
    <cellStyle name="20% - Accent1 4 6 5 3 9" xfId="45103" xr:uid="{DBB5C98E-608B-4BA8-8FD5-E36E23007FB4}"/>
    <cellStyle name="20% - Accent1 4 6 5 4" xfId="45104" xr:uid="{EC28E67C-1E81-48DB-B948-0234130CCFBC}"/>
    <cellStyle name="20% - Accent1 4 6 5 4 2" xfId="45105" xr:uid="{986C41EA-E713-469A-ADD6-6EA439ECDD89}"/>
    <cellStyle name="20% - Accent1 4 6 5 4 2 2" xfId="45106" xr:uid="{165B5E74-69E8-43BD-912E-5CD4060D0431}"/>
    <cellStyle name="20% - Accent1 4 6 5 4 2 2 2" xfId="45107" xr:uid="{946AF5EC-7ED4-4E60-919C-D29303BC5475}"/>
    <cellStyle name="20% - Accent1 4 6 5 4 2 3" xfId="45108" xr:uid="{3406FA4A-FECF-420D-BA5F-1F89FE696EC1}"/>
    <cellStyle name="20% - Accent1 4 6 5 4 3" xfId="45109" xr:uid="{CA5F3D29-F807-48CB-838E-301BB735264B}"/>
    <cellStyle name="20% - Accent1 4 6 5 4 3 2" xfId="45110" xr:uid="{37C423E0-5B53-4D0E-8F78-3A89207A22C4}"/>
    <cellStyle name="20% - Accent1 4 6 5 4 4" xfId="45111" xr:uid="{E88DFBE0-E75B-4ADF-85DB-9F44789FDEEA}"/>
    <cellStyle name="20% - Accent1 4 6 5 5" xfId="45112" xr:uid="{59A34F21-FBB6-4A9F-B6DB-74E9955441FC}"/>
    <cellStyle name="20% - Accent1 4 6 5 5 2" xfId="45113" xr:uid="{DBB93145-58C6-4DD1-A698-8B276FD87BBD}"/>
    <cellStyle name="20% - Accent1 4 6 5 5 2 2" xfId="45114" xr:uid="{3C019DAD-26DB-4729-9E40-66B6E0637FF3}"/>
    <cellStyle name="20% - Accent1 4 6 5 5 2 2 2" xfId="45115" xr:uid="{89684A08-0C8B-4BA4-8AC6-4B3DA5DCBA7F}"/>
    <cellStyle name="20% - Accent1 4 6 5 5 2 3" xfId="45116" xr:uid="{9DAAE1F6-0437-44B5-95B5-9890B054674E}"/>
    <cellStyle name="20% - Accent1 4 6 5 5 3" xfId="45117" xr:uid="{7D1C7376-EFC1-482D-B3B1-00D58ABFC1EE}"/>
    <cellStyle name="20% - Accent1 4 6 5 5 3 2" xfId="45118" xr:uid="{2799B23A-3E23-414D-871E-8AD4F123736D}"/>
    <cellStyle name="20% - Accent1 4 6 5 5 4" xfId="45119" xr:uid="{7DAA0F56-E9D1-4F3E-B51E-C4AA746A31C6}"/>
    <cellStyle name="20% - Accent1 4 6 5 6" xfId="45120" xr:uid="{33F40536-CF90-4429-A316-C5AAD0062BFB}"/>
    <cellStyle name="20% - Accent1 4 6 5 6 2" xfId="45121" xr:uid="{6277C896-4D09-49A5-AF73-34E969F71D1A}"/>
    <cellStyle name="20% - Accent1 4 6 5 6 2 2" xfId="45122" xr:uid="{6CAC18A5-4C1C-4DFA-A7D5-34E802ABE50F}"/>
    <cellStyle name="20% - Accent1 4 6 5 6 2 2 2" xfId="45123" xr:uid="{9AC80BE2-3480-4C54-98CA-DB7C91E108D8}"/>
    <cellStyle name="20% - Accent1 4 6 5 6 2 3" xfId="45124" xr:uid="{D765E8AB-3E96-43A8-9463-E8EE783744FE}"/>
    <cellStyle name="20% - Accent1 4 6 5 6 3" xfId="45125" xr:uid="{D2F1E5D0-7A6E-45BE-BC39-2ECF274B2316}"/>
    <cellStyle name="20% - Accent1 4 6 5 6 3 2" xfId="45126" xr:uid="{4FCC35FF-0913-4B55-994F-8107210ED55E}"/>
    <cellStyle name="20% - Accent1 4 6 5 6 4" xfId="45127" xr:uid="{8CBE5428-0004-45A7-8415-AF581972F41F}"/>
    <cellStyle name="20% - Accent1 4 6 5 7" xfId="45128" xr:uid="{99ED6D39-CDC5-4C36-866F-BE6C6B425F82}"/>
    <cellStyle name="20% - Accent1 4 6 5 7 2" xfId="45129" xr:uid="{A1285917-26D3-4764-9420-D1F74D1DC3CB}"/>
    <cellStyle name="20% - Accent1 4 6 5 7 2 2" xfId="45130" xr:uid="{0E8500D4-139A-474D-B602-A54C4DCEBED2}"/>
    <cellStyle name="20% - Accent1 4 6 5 7 3" xfId="45131" xr:uid="{7417F839-9A1C-4706-9935-DBE0FFE4DF83}"/>
    <cellStyle name="20% - Accent1 4 6 5 8" xfId="45132" xr:uid="{7B592AFE-6799-4C15-9E52-59B44C3EA93B}"/>
    <cellStyle name="20% - Accent1 4 6 5 8 2" xfId="45133" xr:uid="{414A8A34-7A07-4397-ABB5-939721F179AC}"/>
    <cellStyle name="20% - Accent1 4 6 5 8 2 2" xfId="45134" xr:uid="{5690C59B-EEB7-49C6-A569-67FE6CDA8A7E}"/>
    <cellStyle name="20% - Accent1 4 6 5 8 3" xfId="45135" xr:uid="{D389C5F8-708C-46F0-9FFF-E306BE8F866D}"/>
    <cellStyle name="20% - Accent1 4 6 5 9" xfId="45136" xr:uid="{30DA4F75-6C98-4848-BF8A-BBB0E8423CC9}"/>
    <cellStyle name="20% - Accent1 4 6 5 9 2" xfId="45137" xr:uid="{E32F2E5E-40B4-40AF-84EF-D72BB8D30BCB}"/>
    <cellStyle name="20% - Accent1 4 6 6" xfId="45138" xr:uid="{9E7D2B23-F103-419F-9E4C-03058F97AADC}"/>
    <cellStyle name="20% - Accent1 4 6 6 2" xfId="45139" xr:uid="{192F8E87-03D5-42BF-A027-A57BF243659C}"/>
    <cellStyle name="20% - Accent1 4 6 6 2 2" xfId="45140" xr:uid="{ABA5D276-2946-4A50-B0DB-102259814FA1}"/>
    <cellStyle name="20% - Accent1 4 6 6 2 2 2" xfId="45141" xr:uid="{89A8B71C-336D-4D77-9728-ABABCFF212F7}"/>
    <cellStyle name="20% - Accent1 4 6 6 2 2 2 2" xfId="45142" xr:uid="{2959E469-9F96-4710-B190-AF378019D0F7}"/>
    <cellStyle name="20% - Accent1 4 6 6 2 2 3" xfId="45143" xr:uid="{88B05FD5-1880-40BB-980B-4B2672226503}"/>
    <cellStyle name="20% - Accent1 4 6 6 2 3" xfId="45144" xr:uid="{081E598E-DC46-4C7E-933E-84C41B92506C}"/>
    <cellStyle name="20% - Accent1 4 6 6 2 3 2" xfId="45145" xr:uid="{17CFBA44-F006-445A-B8C0-D239DFE09575}"/>
    <cellStyle name="20% - Accent1 4 6 6 2 4" xfId="45146" xr:uid="{1F49831E-9DBA-473B-A01A-31F4853DEE9B}"/>
    <cellStyle name="20% - Accent1 4 6 6 3" xfId="45147" xr:uid="{1ACA9A70-7274-4A09-9313-328970602215}"/>
    <cellStyle name="20% - Accent1 4 6 6 3 2" xfId="45148" xr:uid="{AD2E91AB-EEC2-4219-A438-305EF6EAE74C}"/>
    <cellStyle name="20% - Accent1 4 6 6 3 2 2" xfId="45149" xr:uid="{7B3C2938-8F51-43C5-9082-BB9A150B0979}"/>
    <cellStyle name="20% - Accent1 4 6 6 3 2 2 2" xfId="45150" xr:uid="{128A20BD-A0FC-448D-BB4A-E30347D96BEB}"/>
    <cellStyle name="20% - Accent1 4 6 6 3 2 3" xfId="45151" xr:uid="{7634631D-40EC-4B2B-9218-1BC34062C274}"/>
    <cellStyle name="20% - Accent1 4 6 6 3 3" xfId="45152" xr:uid="{687C7023-AD88-4556-BD94-55842C8B0BFE}"/>
    <cellStyle name="20% - Accent1 4 6 6 3 3 2" xfId="45153" xr:uid="{85413422-317B-45C3-82EF-080A95BE0B2A}"/>
    <cellStyle name="20% - Accent1 4 6 6 3 4" xfId="45154" xr:uid="{0523FDE1-700C-4E6C-B1CA-D01AE1C8A820}"/>
    <cellStyle name="20% - Accent1 4 6 6 4" xfId="45155" xr:uid="{B41DDD0F-A105-4A74-892E-1B5CFA3BD9F9}"/>
    <cellStyle name="20% - Accent1 4 6 6 4 2" xfId="45156" xr:uid="{DF1293E8-C6E9-43A0-834B-98718A2CD9BD}"/>
    <cellStyle name="20% - Accent1 4 6 6 4 2 2" xfId="45157" xr:uid="{F018AFDD-768D-44A0-AE46-1AD3A947F20D}"/>
    <cellStyle name="20% - Accent1 4 6 6 4 2 2 2" xfId="45158" xr:uid="{84A4D791-FDCC-4EEC-9292-8EDE4A69C8F2}"/>
    <cellStyle name="20% - Accent1 4 6 6 4 2 3" xfId="45159" xr:uid="{CC494D09-E57B-44BE-AE6C-18830C79C616}"/>
    <cellStyle name="20% - Accent1 4 6 6 4 3" xfId="45160" xr:uid="{18779D66-52DB-4004-9C08-C743598B4DDC}"/>
    <cellStyle name="20% - Accent1 4 6 6 4 3 2" xfId="45161" xr:uid="{BE08D514-0662-401B-9FFD-B9BF2CFFB75E}"/>
    <cellStyle name="20% - Accent1 4 6 6 4 4" xfId="45162" xr:uid="{8EF75E95-CC85-4A6B-94DB-C9D282EF9F26}"/>
    <cellStyle name="20% - Accent1 4 6 6 5" xfId="45163" xr:uid="{872CC7F8-4647-4677-9DC4-BEBF847582D8}"/>
    <cellStyle name="20% - Accent1 4 6 6 5 2" xfId="45164" xr:uid="{00443AC5-F975-409E-9551-E1073B38826F}"/>
    <cellStyle name="20% - Accent1 4 6 6 5 2 2" xfId="45165" xr:uid="{07C2E0E1-4141-4B63-A2D8-34C08507D82E}"/>
    <cellStyle name="20% - Accent1 4 6 6 5 3" xfId="45166" xr:uid="{62137777-F273-4ED7-90FC-2F979D972EE2}"/>
    <cellStyle name="20% - Accent1 4 6 6 6" xfId="45167" xr:uid="{DBB0176E-568A-4B7C-AC42-1780660D8048}"/>
    <cellStyle name="20% - Accent1 4 6 6 6 2" xfId="45168" xr:uid="{F807DD49-0FA2-4D87-86DF-B614376E00A1}"/>
    <cellStyle name="20% - Accent1 4 6 6 6 2 2" xfId="45169" xr:uid="{17C7B464-077D-411D-89DE-0105580DA3C4}"/>
    <cellStyle name="20% - Accent1 4 6 6 6 3" xfId="45170" xr:uid="{695FCB02-49EC-4989-B69A-75E1F3424708}"/>
    <cellStyle name="20% - Accent1 4 6 6 7" xfId="45171" xr:uid="{4471905C-C77C-455C-BCF0-DD02B0E6CB7C}"/>
    <cellStyle name="20% - Accent1 4 6 6 7 2" xfId="45172" xr:uid="{6D39EE52-98E1-490B-9AF2-FF647F4E12F7}"/>
    <cellStyle name="20% - Accent1 4 6 6 8" xfId="45173" xr:uid="{2ACE1E25-CAB0-4286-A0C1-1340919B96AE}"/>
    <cellStyle name="20% - Accent1 4 6 6 8 2" xfId="45174" xr:uid="{D2598013-A49E-42CA-8F44-6BD3157FA26C}"/>
    <cellStyle name="20% - Accent1 4 6 6 9" xfId="45175" xr:uid="{67F10B7A-67DE-4FBD-A1C6-DFD13BBEEF6B}"/>
    <cellStyle name="20% - Accent1 4 6 7" xfId="45176" xr:uid="{39547517-C3F6-4ABD-9AA1-2A96C320CEB2}"/>
    <cellStyle name="20% - Accent1 4 6 7 2" xfId="45177" xr:uid="{F8592E74-90C9-4A28-A579-B3D2613FEC97}"/>
    <cellStyle name="20% - Accent1 4 6 7 2 2" xfId="45178" xr:uid="{8B4F3064-2A48-4258-A515-633773AA27B9}"/>
    <cellStyle name="20% - Accent1 4 6 7 2 2 2" xfId="45179" xr:uid="{09EDBF4C-B157-486A-B428-B79C9EFCD1E2}"/>
    <cellStyle name="20% - Accent1 4 6 7 2 2 2 2" xfId="45180" xr:uid="{167D56EE-C564-4B66-8279-F7977A8AACC4}"/>
    <cellStyle name="20% - Accent1 4 6 7 2 2 3" xfId="45181" xr:uid="{14A46093-2F16-4E7E-933A-02F210DFE7F1}"/>
    <cellStyle name="20% - Accent1 4 6 7 2 3" xfId="45182" xr:uid="{624DD14E-6F5D-4B0B-A970-DE4F6DB1803E}"/>
    <cellStyle name="20% - Accent1 4 6 7 2 3 2" xfId="45183" xr:uid="{30FD9873-B636-483C-8484-5304542EEB10}"/>
    <cellStyle name="20% - Accent1 4 6 7 2 4" xfId="45184" xr:uid="{37701F83-4D1C-4734-BD82-08108DB12023}"/>
    <cellStyle name="20% - Accent1 4 6 7 3" xfId="45185" xr:uid="{8603987E-1F3B-4829-8AC4-EEDF3370204F}"/>
    <cellStyle name="20% - Accent1 4 6 7 3 2" xfId="45186" xr:uid="{FBF6E73C-74E9-47F2-AA3A-AA43BB60DB74}"/>
    <cellStyle name="20% - Accent1 4 6 7 3 2 2" xfId="45187" xr:uid="{3A066754-5251-4E9E-B8BB-B5A404E6B1B2}"/>
    <cellStyle name="20% - Accent1 4 6 7 3 2 2 2" xfId="45188" xr:uid="{05193D2E-947F-4B84-A5A0-EF02487CDCF3}"/>
    <cellStyle name="20% - Accent1 4 6 7 3 2 3" xfId="45189" xr:uid="{A1488710-B51B-439E-A19D-640FF2B7EBB8}"/>
    <cellStyle name="20% - Accent1 4 6 7 3 3" xfId="45190" xr:uid="{1954E7AF-3E3D-4A2C-8DFB-5A207E3EA551}"/>
    <cellStyle name="20% - Accent1 4 6 7 3 3 2" xfId="45191" xr:uid="{4C4224D0-F872-4A88-B1C7-B87855FDD67D}"/>
    <cellStyle name="20% - Accent1 4 6 7 3 4" xfId="45192" xr:uid="{62BB33E7-DF55-45EF-A826-F52F8B7A5AA1}"/>
    <cellStyle name="20% - Accent1 4 6 7 4" xfId="45193" xr:uid="{CFFDAF0B-B04A-429D-98D4-4AFFF9A55330}"/>
    <cellStyle name="20% - Accent1 4 6 7 4 2" xfId="45194" xr:uid="{5285579F-E751-49A4-BF1A-E90ACE1025C2}"/>
    <cellStyle name="20% - Accent1 4 6 7 4 2 2" xfId="45195" xr:uid="{F0FAEE7F-DBB9-4905-8CE5-2E08A3B6C43F}"/>
    <cellStyle name="20% - Accent1 4 6 7 4 2 2 2" xfId="45196" xr:uid="{09FD0762-3ACC-4ADB-BED3-388B0BFA2705}"/>
    <cellStyle name="20% - Accent1 4 6 7 4 2 3" xfId="45197" xr:uid="{2B028A35-AEB4-45E4-9FFF-11FE6691F561}"/>
    <cellStyle name="20% - Accent1 4 6 7 4 3" xfId="45198" xr:uid="{976626C4-4D70-4D62-A744-B3F282DA8289}"/>
    <cellStyle name="20% - Accent1 4 6 7 4 3 2" xfId="45199" xr:uid="{1C4673B6-2829-47BA-9107-E17AC8781FA2}"/>
    <cellStyle name="20% - Accent1 4 6 7 4 4" xfId="45200" xr:uid="{3A394CF5-76FC-450F-A829-5A50295B5BA0}"/>
    <cellStyle name="20% - Accent1 4 6 7 5" xfId="45201" xr:uid="{400CB4E0-1E64-4265-AADF-AC362AA4FE8E}"/>
    <cellStyle name="20% - Accent1 4 6 7 5 2" xfId="45202" xr:uid="{960541E0-6C85-4DEB-97B0-50BF735D2C68}"/>
    <cellStyle name="20% - Accent1 4 6 7 5 2 2" xfId="45203" xr:uid="{01A04D67-FFA9-4114-88B1-02D602E9C568}"/>
    <cellStyle name="20% - Accent1 4 6 7 5 3" xfId="45204" xr:uid="{732BD8A2-39C9-4D9E-9329-8861A6539000}"/>
    <cellStyle name="20% - Accent1 4 6 7 6" xfId="45205" xr:uid="{555E065F-C765-4B5B-B5FC-1AC786020BC0}"/>
    <cellStyle name="20% - Accent1 4 6 7 6 2" xfId="45206" xr:uid="{35427714-584C-4959-947B-63F7B82757A4}"/>
    <cellStyle name="20% - Accent1 4 6 7 6 2 2" xfId="45207" xr:uid="{2BF84C8E-6FBF-454B-9101-6CD84408E581}"/>
    <cellStyle name="20% - Accent1 4 6 7 6 3" xfId="45208" xr:uid="{798EA4FC-4F5A-4014-AF30-961B24D4B0E3}"/>
    <cellStyle name="20% - Accent1 4 6 7 7" xfId="45209" xr:uid="{22702A50-8384-41FC-96F0-7151FDB37640}"/>
    <cellStyle name="20% - Accent1 4 6 7 7 2" xfId="45210" xr:uid="{31FCD33B-4AC9-4D38-81AA-E13D4718EC3A}"/>
    <cellStyle name="20% - Accent1 4 6 7 8" xfId="45211" xr:uid="{30F42319-07BB-46A4-9C5F-2C1CAF45405F}"/>
    <cellStyle name="20% - Accent1 4 6 7 8 2" xfId="45212" xr:uid="{532501DE-9384-4BB1-97E1-B72C00888361}"/>
    <cellStyle name="20% - Accent1 4 6 7 9" xfId="45213" xr:uid="{9915FCAC-35B5-494D-959E-8CECA56BCB7E}"/>
    <cellStyle name="20% - Accent1 4 6 8" xfId="45214" xr:uid="{E2493FCB-F8B7-4217-A972-1686B117C20E}"/>
    <cellStyle name="20% - Accent1 4 6 8 2" xfId="45215" xr:uid="{EA629837-FA10-4040-8F4E-8110807E7960}"/>
    <cellStyle name="20% - Accent1 4 6 8 2 2" xfId="45216" xr:uid="{6ADEE2F2-7024-4CCA-BDC7-C8DA0FEFE889}"/>
    <cellStyle name="20% - Accent1 4 6 8 2 2 2" xfId="45217" xr:uid="{FE2F20CD-593E-4576-9A27-2A0475156C8A}"/>
    <cellStyle name="20% - Accent1 4 6 8 2 3" xfId="45218" xr:uid="{4945ECCD-F6C3-4DFF-B66F-E1665A5CDD03}"/>
    <cellStyle name="20% - Accent1 4 6 8 3" xfId="45219" xr:uid="{488C883B-7A9F-48AD-8900-9AE8330EA41C}"/>
    <cellStyle name="20% - Accent1 4 6 8 3 2" xfId="45220" xr:uid="{F9C538D5-0683-4B30-9F42-CACD36007F1F}"/>
    <cellStyle name="20% - Accent1 4 6 8 4" xfId="45221" xr:uid="{A9CE0522-BEED-4FFA-8B53-0C1F4D1BFC78}"/>
    <cellStyle name="20% - Accent1 4 6 9" xfId="45222" xr:uid="{2C025DF0-18BA-459E-AAA6-9EEE9D0A0B19}"/>
    <cellStyle name="20% - Accent1 4 6 9 2" xfId="45223" xr:uid="{285AD5D9-44F7-4B1A-8283-38EC1D7890F5}"/>
    <cellStyle name="20% - Accent1 4 6 9 2 2" xfId="45224" xr:uid="{BF4FA547-05C1-4326-8830-5B8223FDA294}"/>
    <cellStyle name="20% - Accent1 4 6 9 2 2 2" xfId="45225" xr:uid="{6BB50D7D-BBFD-4F9B-A630-922EA528805D}"/>
    <cellStyle name="20% - Accent1 4 6 9 2 3" xfId="45226" xr:uid="{C05C131D-B370-4BBE-A662-A3E3B4D94F6C}"/>
    <cellStyle name="20% - Accent1 4 6 9 3" xfId="45227" xr:uid="{1F015606-6943-4B98-9817-D193321EBE46}"/>
    <cellStyle name="20% - Accent1 4 6 9 3 2" xfId="45228" xr:uid="{D813EDF6-29E0-472D-8B11-6C9953256289}"/>
    <cellStyle name="20% - Accent1 4 6 9 4" xfId="45229" xr:uid="{DA42C93A-65F6-44C2-B285-FD55236DB938}"/>
    <cellStyle name="20% - Accent1 4 7" xfId="45230" xr:uid="{94890C7A-5AFB-493B-89BE-AB2FADB4ED01}"/>
    <cellStyle name="20% - Accent1 4 7 10" xfId="45231" xr:uid="{01ADAC39-06D5-4F58-8429-A591432C204E}"/>
    <cellStyle name="20% - Accent1 4 7 10 2" xfId="45232" xr:uid="{35F03E0D-4465-4F17-B598-CBED69E2A67E}"/>
    <cellStyle name="20% - Accent1 4 7 10 2 2" xfId="45233" xr:uid="{8D1DAF98-ABF6-48A3-8A2F-75D27AA3E06F}"/>
    <cellStyle name="20% - Accent1 4 7 10 3" xfId="45234" xr:uid="{B1F42A79-5CEC-4D89-ABE6-73E3F2F0DB29}"/>
    <cellStyle name="20% - Accent1 4 7 11" xfId="45235" xr:uid="{CC69F9B9-947E-4B60-9BEF-2C50F6C989AD}"/>
    <cellStyle name="20% - Accent1 4 7 11 2" xfId="45236" xr:uid="{55261EBF-B53C-4681-9AF0-1E8BA2CCCF64}"/>
    <cellStyle name="20% - Accent1 4 7 11 2 2" xfId="45237" xr:uid="{A1CB4241-F60E-4C70-A283-E1D0EBD34797}"/>
    <cellStyle name="20% - Accent1 4 7 11 3" xfId="45238" xr:uid="{2793151E-3C6E-474B-9DD8-45858B0D45C2}"/>
    <cellStyle name="20% - Accent1 4 7 12" xfId="45239" xr:uid="{F6EC4ED8-F4D5-4B7B-9D20-4BFCE18BE66C}"/>
    <cellStyle name="20% - Accent1 4 7 12 2" xfId="45240" xr:uid="{99CC0B38-17F2-4372-87A2-BDD63135657E}"/>
    <cellStyle name="20% - Accent1 4 7 13" xfId="45241" xr:uid="{5E0AC384-B71B-4A88-9847-639EAE49A0ED}"/>
    <cellStyle name="20% - Accent1 4 7 13 2" xfId="45242" xr:uid="{D6CEA11E-D70F-4691-9F6F-6892DB03EC62}"/>
    <cellStyle name="20% - Accent1 4 7 14" xfId="45243" xr:uid="{DAD53A0B-3DA5-4D2C-9030-F2E599CDCBE4}"/>
    <cellStyle name="20% - Accent1 4 7 2" xfId="45244" xr:uid="{D8FF79E5-B47D-4682-AE11-1E73E8AFA202}"/>
    <cellStyle name="20% - Accent1 4 7 2 10" xfId="45245" xr:uid="{07935528-EFEF-4939-B219-91483C85490E}"/>
    <cellStyle name="20% - Accent1 4 7 2 10 2" xfId="45246" xr:uid="{E8D0877B-2D12-4E8D-A02C-D19833B2AABF}"/>
    <cellStyle name="20% - Accent1 4 7 2 11" xfId="45247" xr:uid="{9BA4B013-B0CE-4F80-B3F3-0082872AFE55}"/>
    <cellStyle name="20% - Accent1 4 7 2 2" xfId="45248" xr:uid="{7D624D01-812B-48B2-ADAD-D800F33DD724}"/>
    <cellStyle name="20% - Accent1 4 7 2 2 2" xfId="45249" xr:uid="{A798D5F1-7209-4C4D-ADAD-17B690044AB7}"/>
    <cellStyle name="20% - Accent1 4 7 2 2 2 2" xfId="45250" xr:uid="{0AD9E066-E2DF-4C85-BE4F-C2D7B1D3871F}"/>
    <cellStyle name="20% - Accent1 4 7 2 2 2 2 2" xfId="45251" xr:uid="{AB2919B1-6F09-49EF-A6A4-1D132E4E50BF}"/>
    <cellStyle name="20% - Accent1 4 7 2 2 2 2 2 2" xfId="45252" xr:uid="{C00B92D1-FC39-40F6-87DA-0A9F1AFEBBDC}"/>
    <cellStyle name="20% - Accent1 4 7 2 2 2 2 3" xfId="45253" xr:uid="{C845A9DC-C00A-4823-AF55-43CA8DFB6BC8}"/>
    <cellStyle name="20% - Accent1 4 7 2 2 2 3" xfId="45254" xr:uid="{04089B97-237C-4F2B-8748-DB9BF7CDFC6E}"/>
    <cellStyle name="20% - Accent1 4 7 2 2 2 3 2" xfId="45255" xr:uid="{BBCB4EE7-8811-4762-9095-1629BCD02632}"/>
    <cellStyle name="20% - Accent1 4 7 2 2 2 4" xfId="45256" xr:uid="{E2CD9103-BAB1-4B03-8E27-AD616D1DD557}"/>
    <cellStyle name="20% - Accent1 4 7 2 2 3" xfId="45257" xr:uid="{5165292B-8BD5-4955-A42D-295378C78352}"/>
    <cellStyle name="20% - Accent1 4 7 2 2 3 2" xfId="45258" xr:uid="{278B36EF-D7FB-4718-AC26-CC2B0D7C952B}"/>
    <cellStyle name="20% - Accent1 4 7 2 2 3 2 2" xfId="45259" xr:uid="{7EA52EF5-D215-4B9F-8845-BCE9C6B0F8CF}"/>
    <cellStyle name="20% - Accent1 4 7 2 2 3 2 2 2" xfId="45260" xr:uid="{E7F0FB26-BCA8-4614-83AE-338869262699}"/>
    <cellStyle name="20% - Accent1 4 7 2 2 3 2 3" xfId="45261" xr:uid="{A9A284DC-82A9-4085-90B8-1434E77BF482}"/>
    <cellStyle name="20% - Accent1 4 7 2 2 3 3" xfId="45262" xr:uid="{2D6B6FEF-4745-438B-A259-64B91BF60983}"/>
    <cellStyle name="20% - Accent1 4 7 2 2 3 3 2" xfId="45263" xr:uid="{10F0228E-36DB-43B4-AF23-2947BD9F5881}"/>
    <cellStyle name="20% - Accent1 4 7 2 2 3 4" xfId="45264" xr:uid="{C2B29011-A93B-43ED-8660-C07ECC4E4A99}"/>
    <cellStyle name="20% - Accent1 4 7 2 2 4" xfId="45265" xr:uid="{9ECCCB73-5287-4309-AB9F-F5C3EEF8C394}"/>
    <cellStyle name="20% - Accent1 4 7 2 2 4 2" xfId="45266" xr:uid="{0E693C7F-D15D-40C6-9DE5-77DE972A20AA}"/>
    <cellStyle name="20% - Accent1 4 7 2 2 4 2 2" xfId="45267" xr:uid="{2C1C6D43-26D2-4049-B089-5EDDCC636BD8}"/>
    <cellStyle name="20% - Accent1 4 7 2 2 4 2 2 2" xfId="45268" xr:uid="{3551A806-E9D3-4DAD-8036-1AE92326D421}"/>
    <cellStyle name="20% - Accent1 4 7 2 2 4 2 3" xfId="45269" xr:uid="{B9416B37-A9FD-40FB-919D-CD61222FFABB}"/>
    <cellStyle name="20% - Accent1 4 7 2 2 4 3" xfId="45270" xr:uid="{549B5DB6-8BAF-4024-8921-22486DD9C149}"/>
    <cellStyle name="20% - Accent1 4 7 2 2 4 3 2" xfId="45271" xr:uid="{6E8E0604-5C6D-4A46-8300-7DC7BB06A922}"/>
    <cellStyle name="20% - Accent1 4 7 2 2 4 4" xfId="45272" xr:uid="{3F8E1CC2-E639-409D-B923-560253FED2D4}"/>
    <cellStyle name="20% - Accent1 4 7 2 2 5" xfId="45273" xr:uid="{5399094B-5517-4A6F-B90B-906101619BEC}"/>
    <cellStyle name="20% - Accent1 4 7 2 2 5 2" xfId="45274" xr:uid="{E5BC538C-F1AD-4A2F-BC1C-0D4E51834D65}"/>
    <cellStyle name="20% - Accent1 4 7 2 2 5 2 2" xfId="45275" xr:uid="{4A4CCAB6-1924-46C0-ADCD-1FCC6AD43D19}"/>
    <cellStyle name="20% - Accent1 4 7 2 2 5 3" xfId="45276" xr:uid="{8D5FE168-C195-4AD0-B15C-69EEC65D9D8B}"/>
    <cellStyle name="20% - Accent1 4 7 2 2 6" xfId="45277" xr:uid="{4F82B549-D7F0-4474-8757-9A3FCF8A9D1B}"/>
    <cellStyle name="20% - Accent1 4 7 2 2 6 2" xfId="45278" xr:uid="{F5FE9A05-9252-4228-ABBB-62DE79905359}"/>
    <cellStyle name="20% - Accent1 4 7 2 2 6 2 2" xfId="45279" xr:uid="{80ACD5C5-454E-4483-A459-CAA07E8D3ACE}"/>
    <cellStyle name="20% - Accent1 4 7 2 2 6 3" xfId="45280" xr:uid="{8D26D536-985C-41F2-A8E6-6E0C0D683101}"/>
    <cellStyle name="20% - Accent1 4 7 2 2 7" xfId="45281" xr:uid="{F1E2EEFE-2B93-455B-BD5E-DD963113281B}"/>
    <cellStyle name="20% - Accent1 4 7 2 2 7 2" xfId="45282" xr:uid="{1FD6D520-FDAB-4789-8851-D6CF01C46308}"/>
    <cellStyle name="20% - Accent1 4 7 2 2 8" xfId="45283" xr:uid="{809F1B01-CF48-44CC-ADA1-8B6EFF433D09}"/>
    <cellStyle name="20% - Accent1 4 7 2 2 8 2" xfId="45284" xr:uid="{CE2BFC41-64F6-4C64-8A97-1B90FC753305}"/>
    <cellStyle name="20% - Accent1 4 7 2 2 9" xfId="45285" xr:uid="{F0A28C54-4F4D-4660-A930-0834290FC907}"/>
    <cellStyle name="20% - Accent1 4 7 2 3" xfId="45286" xr:uid="{6C4C2C86-FF5D-4EDE-87DF-4251EF93EFC4}"/>
    <cellStyle name="20% - Accent1 4 7 2 3 2" xfId="45287" xr:uid="{D64A12EA-490B-43B2-9551-C8D50101E925}"/>
    <cellStyle name="20% - Accent1 4 7 2 3 2 2" xfId="45288" xr:uid="{8C22FF4E-9DBF-444F-80B5-3B5F819C543E}"/>
    <cellStyle name="20% - Accent1 4 7 2 3 2 2 2" xfId="45289" xr:uid="{9EB83390-F20D-4231-A361-3A8C2C35BF6E}"/>
    <cellStyle name="20% - Accent1 4 7 2 3 2 2 2 2" xfId="45290" xr:uid="{5E0F3725-CE40-43CA-9D89-C61555D887FF}"/>
    <cellStyle name="20% - Accent1 4 7 2 3 2 2 3" xfId="45291" xr:uid="{6F295C4B-7E37-42D9-9196-6BF0C7ADB957}"/>
    <cellStyle name="20% - Accent1 4 7 2 3 2 3" xfId="45292" xr:uid="{86A45403-FD1B-4536-9C56-AE6D9124CACF}"/>
    <cellStyle name="20% - Accent1 4 7 2 3 2 3 2" xfId="45293" xr:uid="{BFD6ED65-F416-4301-A860-67DD2B486DC6}"/>
    <cellStyle name="20% - Accent1 4 7 2 3 2 4" xfId="45294" xr:uid="{CD1C25E8-07F1-4B68-B94C-86E5B2DBEFD7}"/>
    <cellStyle name="20% - Accent1 4 7 2 3 3" xfId="45295" xr:uid="{867B342A-C3FC-4F1F-8770-A75DA2467C66}"/>
    <cellStyle name="20% - Accent1 4 7 2 3 3 2" xfId="45296" xr:uid="{42EB2BED-60C9-4541-8212-75F333C5379A}"/>
    <cellStyle name="20% - Accent1 4 7 2 3 3 2 2" xfId="45297" xr:uid="{FCE5157B-CD49-4C58-8011-7276F463ABA2}"/>
    <cellStyle name="20% - Accent1 4 7 2 3 3 2 2 2" xfId="45298" xr:uid="{9BE2E5A2-4D9B-4990-A1F9-EDA28F1DEA88}"/>
    <cellStyle name="20% - Accent1 4 7 2 3 3 2 3" xfId="45299" xr:uid="{99FFB232-EA1F-4964-B16F-8DB50195D06A}"/>
    <cellStyle name="20% - Accent1 4 7 2 3 3 3" xfId="45300" xr:uid="{ABC664C1-0A8B-43CF-A5F2-1557C656093D}"/>
    <cellStyle name="20% - Accent1 4 7 2 3 3 3 2" xfId="45301" xr:uid="{AA291361-8203-43DC-8B0E-BE6EDE88F6DB}"/>
    <cellStyle name="20% - Accent1 4 7 2 3 3 4" xfId="45302" xr:uid="{508FE79F-301F-46CB-B4B2-E34512BFA732}"/>
    <cellStyle name="20% - Accent1 4 7 2 3 4" xfId="45303" xr:uid="{0FD7C530-0192-4FE8-BFE1-A0A78A09BAB2}"/>
    <cellStyle name="20% - Accent1 4 7 2 3 4 2" xfId="45304" xr:uid="{3A9E215B-74C1-418A-899A-9D8C8DB2952C}"/>
    <cellStyle name="20% - Accent1 4 7 2 3 4 2 2" xfId="45305" xr:uid="{F495802D-1108-4D47-9DA6-C89D4234F03C}"/>
    <cellStyle name="20% - Accent1 4 7 2 3 4 2 2 2" xfId="45306" xr:uid="{C22A7DF0-4359-4AA8-9906-1BCF0A35AC45}"/>
    <cellStyle name="20% - Accent1 4 7 2 3 4 2 3" xfId="45307" xr:uid="{2E2FA07E-AC54-4B80-BD50-4A6EF9958C35}"/>
    <cellStyle name="20% - Accent1 4 7 2 3 4 3" xfId="45308" xr:uid="{A84538A8-0F78-4A57-8BE3-B1744A6AD91E}"/>
    <cellStyle name="20% - Accent1 4 7 2 3 4 3 2" xfId="45309" xr:uid="{098F6573-BDE2-46D7-A642-90ADD98FF1C3}"/>
    <cellStyle name="20% - Accent1 4 7 2 3 4 4" xfId="45310" xr:uid="{95A7C79A-7633-4550-9099-7057DB2C9B7A}"/>
    <cellStyle name="20% - Accent1 4 7 2 3 5" xfId="45311" xr:uid="{5D006C88-8A3E-48CF-9E78-9E5534ACFBB6}"/>
    <cellStyle name="20% - Accent1 4 7 2 3 5 2" xfId="45312" xr:uid="{05107A90-6B2B-4717-BAAD-3F8C03493120}"/>
    <cellStyle name="20% - Accent1 4 7 2 3 5 2 2" xfId="45313" xr:uid="{F2AD4637-7E0C-4202-8759-503CC601EDC7}"/>
    <cellStyle name="20% - Accent1 4 7 2 3 5 3" xfId="45314" xr:uid="{B269B02F-2F7A-4B75-B1D0-240DD4A6BE7F}"/>
    <cellStyle name="20% - Accent1 4 7 2 3 6" xfId="45315" xr:uid="{E5136B79-037E-4FD8-96B6-4910EC47B849}"/>
    <cellStyle name="20% - Accent1 4 7 2 3 6 2" xfId="45316" xr:uid="{C00CAFF5-4315-409C-A90F-3243D3AD38C2}"/>
    <cellStyle name="20% - Accent1 4 7 2 3 6 2 2" xfId="45317" xr:uid="{438AAFB7-1113-42D9-8355-C9B0FA05D300}"/>
    <cellStyle name="20% - Accent1 4 7 2 3 6 3" xfId="45318" xr:uid="{D24B651C-ECC6-4F08-BDAA-A3B063EA8002}"/>
    <cellStyle name="20% - Accent1 4 7 2 3 7" xfId="45319" xr:uid="{52E8923D-4C04-46C0-AFBC-7AE755CAB40D}"/>
    <cellStyle name="20% - Accent1 4 7 2 3 7 2" xfId="45320" xr:uid="{59AEFC10-69BA-49F5-A81F-47148DC58AE4}"/>
    <cellStyle name="20% - Accent1 4 7 2 3 8" xfId="45321" xr:uid="{2E3BC89D-0F8B-417A-8C4D-F1D59174DDAE}"/>
    <cellStyle name="20% - Accent1 4 7 2 3 8 2" xfId="45322" xr:uid="{658FA049-D67F-40D1-A78D-76F1F2924656}"/>
    <cellStyle name="20% - Accent1 4 7 2 3 9" xfId="45323" xr:uid="{FEB30F1F-46CA-4FB6-A99D-AE003EA27645}"/>
    <cellStyle name="20% - Accent1 4 7 2 4" xfId="45324" xr:uid="{E10AED65-F746-4BBE-A4D1-20E2A262A592}"/>
    <cellStyle name="20% - Accent1 4 7 2 4 2" xfId="45325" xr:uid="{E49E36B7-4123-4083-87E1-46CCB0EAF9E6}"/>
    <cellStyle name="20% - Accent1 4 7 2 4 2 2" xfId="45326" xr:uid="{C74EA636-734F-4D77-9443-482F6C8A2C9D}"/>
    <cellStyle name="20% - Accent1 4 7 2 4 2 2 2" xfId="45327" xr:uid="{3D63E402-D4B8-4623-84AE-4EF7DD1B2136}"/>
    <cellStyle name="20% - Accent1 4 7 2 4 2 3" xfId="45328" xr:uid="{949B3376-CA9C-4755-8CEB-AFD2B7EAC10C}"/>
    <cellStyle name="20% - Accent1 4 7 2 4 3" xfId="45329" xr:uid="{E2255BDE-9999-4E1A-ADA7-6FB714715D9E}"/>
    <cellStyle name="20% - Accent1 4 7 2 4 3 2" xfId="45330" xr:uid="{8EE53128-B11D-42A5-939C-E17357DF8C75}"/>
    <cellStyle name="20% - Accent1 4 7 2 4 4" xfId="45331" xr:uid="{964A2F6C-60D1-42E2-AAA2-06AC91AE5A5A}"/>
    <cellStyle name="20% - Accent1 4 7 2 5" xfId="45332" xr:uid="{76747648-3D07-42F5-B760-C2918551DD3B}"/>
    <cellStyle name="20% - Accent1 4 7 2 5 2" xfId="45333" xr:uid="{4BADADCB-5507-4BA4-BE0B-BE176DF199FE}"/>
    <cellStyle name="20% - Accent1 4 7 2 5 2 2" xfId="45334" xr:uid="{54A12061-6066-43DB-B2C5-498315B38EBE}"/>
    <cellStyle name="20% - Accent1 4 7 2 5 2 2 2" xfId="45335" xr:uid="{357B9AEE-7952-4023-9A40-43FDF483432E}"/>
    <cellStyle name="20% - Accent1 4 7 2 5 2 3" xfId="45336" xr:uid="{D6A2677F-2B4F-46C4-A195-64CC4B65608E}"/>
    <cellStyle name="20% - Accent1 4 7 2 5 3" xfId="45337" xr:uid="{1C7993E3-111B-4FAC-BAA2-E71A695444A6}"/>
    <cellStyle name="20% - Accent1 4 7 2 5 3 2" xfId="45338" xr:uid="{CAAEAF1C-F888-4CDE-8A81-FAAA651F6D49}"/>
    <cellStyle name="20% - Accent1 4 7 2 5 4" xfId="45339" xr:uid="{152479C5-AB35-4762-8DDD-9692955A247D}"/>
    <cellStyle name="20% - Accent1 4 7 2 6" xfId="45340" xr:uid="{BC05D3D7-911F-403F-B046-7AA29FBA7832}"/>
    <cellStyle name="20% - Accent1 4 7 2 6 2" xfId="45341" xr:uid="{C827F3AB-F746-4AB4-B653-B8069EFCDB4B}"/>
    <cellStyle name="20% - Accent1 4 7 2 6 2 2" xfId="45342" xr:uid="{F5B95736-B00A-47E2-893F-E4FCDB473FAD}"/>
    <cellStyle name="20% - Accent1 4 7 2 6 2 2 2" xfId="45343" xr:uid="{53840A8D-68A7-4190-9EF3-74BD0A289AB5}"/>
    <cellStyle name="20% - Accent1 4 7 2 6 2 3" xfId="45344" xr:uid="{FB2D87EB-6ED6-4CD3-BA58-1ED3DA92B9A6}"/>
    <cellStyle name="20% - Accent1 4 7 2 6 3" xfId="45345" xr:uid="{A5D5A61C-8A44-47CE-BEB6-EF9A9C5A5CAB}"/>
    <cellStyle name="20% - Accent1 4 7 2 6 3 2" xfId="45346" xr:uid="{AC3629D5-9DC2-40BA-BC21-53A0969D5EC0}"/>
    <cellStyle name="20% - Accent1 4 7 2 6 4" xfId="45347" xr:uid="{8E5DFDD4-BAFA-4379-9BE8-42A331CAA811}"/>
    <cellStyle name="20% - Accent1 4 7 2 7" xfId="45348" xr:uid="{1C9C58DB-4A5F-40BF-BB5A-BCEA79E6C744}"/>
    <cellStyle name="20% - Accent1 4 7 2 7 2" xfId="45349" xr:uid="{CD90451A-42F9-4938-891B-56C7FA9760C5}"/>
    <cellStyle name="20% - Accent1 4 7 2 7 2 2" xfId="45350" xr:uid="{3C6A6262-A845-463E-8697-57700886833A}"/>
    <cellStyle name="20% - Accent1 4 7 2 7 3" xfId="45351" xr:uid="{1150C5C6-E2EF-4680-8654-5687F0CD7474}"/>
    <cellStyle name="20% - Accent1 4 7 2 8" xfId="45352" xr:uid="{CEEBE7B6-6517-44D2-9ED1-65303A69E7AE}"/>
    <cellStyle name="20% - Accent1 4 7 2 8 2" xfId="45353" xr:uid="{5F02BBB2-F31F-4E46-BBD6-7B5B9EBAB7BC}"/>
    <cellStyle name="20% - Accent1 4 7 2 8 2 2" xfId="45354" xr:uid="{C5DEDBC7-EC8C-4462-93D6-D56437C7ACCE}"/>
    <cellStyle name="20% - Accent1 4 7 2 8 3" xfId="45355" xr:uid="{2A6FA164-9922-42D1-A703-41C3D55A774B}"/>
    <cellStyle name="20% - Accent1 4 7 2 9" xfId="45356" xr:uid="{312F6F32-2A98-4701-BA4B-396290454BBB}"/>
    <cellStyle name="20% - Accent1 4 7 2 9 2" xfId="45357" xr:uid="{0F65112B-D099-4799-B751-1D975A301B6A}"/>
    <cellStyle name="20% - Accent1 4 7 3" xfId="45358" xr:uid="{FE6F703E-3097-4ADC-AEC3-8B22D6DD7EA5}"/>
    <cellStyle name="20% - Accent1 4 7 3 10" xfId="45359" xr:uid="{0AF5F5A3-2C86-4040-8C9E-18413DFECC2E}"/>
    <cellStyle name="20% - Accent1 4 7 3 10 2" xfId="45360" xr:uid="{40D777E9-6073-497A-B962-D8FB4BB7446C}"/>
    <cellStyle name="20% - Accent1 4 7 3 11" xfId="45361" xr:uid="{15E9AF9B-3967-4B51-B349-EE1989A05F53}"/>
    <cellStyle name="20% - Accent1 4 7 3 2" xfId="45362" xr:uid="{5A76D253-067F-4962-BEC6-778FD22590B6}"/>
    <cellStyle name="20% - Accent1 4 7 3 2 2" xfId="45363" xr:uid="{2156DDCB-08C0-4B44-AC1B-407F69D6D8CE}"/>
    <cellStyle name="20% - Accent1 4 7 3 2 2 2" xfId="45364" xr:uid="{0BBF8A9B-BE53-4E2D-956D-54656224AAC4}"/>
    <cellStyle name="20% - Accent1 4 7 3 2 2 2 2" xfId="45365" xr:uid="{5F090BEE-B5E5-413C-810E-5D3E36BCDCDE}"/>
    <cellStyle name="20% - Accent1 4 7 3 2 2 2 2 2" xfId="45366" xr:uid="{AEEBB3DF-9BB6-4B3F-B9A4-57220362FCC0}"/>
    <cellStyle name="20% - Accent1 4 7 3 2 2 2 3" xfId="45367" xr:uid="{875AC3CA-D403-4429-9033-9852CC13BD22}"/>
    <cellStyle name="20% - Accent1 4 7 3 2 2 3" xfId="45368" xr:uid="{54FD2FA7-8B25-4334-BFE1-0D360F158EAC}"/>
    <cellStyle name="20% - Accent1 4 7 3 2 2 3 2" xfId="45369" xr:uid="{0A8F310F-77D2-49BF-A668-6889D3864FF9}"/>
    <cellStyle name="20% - Accent1 4 7 3 2 2 4" xfId="45370" xr:uid="{4864D504-3629-472A-B01E-04516E2BA8FD}"/>
    <cellStyle name="20% - Accent1 4 7 3 2 3" xfId="45371" xr:uid="{E55EF1B4-5464-411F-B1E4-7D3F364477AB}"/>
    <cellStyle name="20% - Accent1 4 7 3 2 3 2" xfId="45372" xr:uid="{62AE3FA3-E3A0-4B60-B719-04B2A044E290}"/>
    <cellStyle name="20% - Accent1 4 7 3 2 3 2 2" xfId="45373" xr:uid="{44AB3682-9A4E-48C0-A3B2-32A648364128}"/>
    <cellStyle name="20% - Accent1 4 7 3 2 3 2 2 2" xfId="45374" xr:uid="{833FF5AF-09C7-41C8-880F-C4F2F95646DD}"/>
    <cellStyle name="20% - Accent1 4 7 3 2 3 2 3" xfId="45375" xr:uid="{D95EE0B5-11FB-45E5-93E3-EEAFEAC63DC1}"/>
    <cellStyle name="20% - Accent1 4 7 3 2 3 3" xfId="45376" xr:uid="{2F706B91-6E95-4BA9-AE19-AB5C0F28A91E}"/>
    <cellStyle name="20% - Accent1 4 7 3 2 3 3 2" xfId="45377" xr:uid="{4E2CA37F-6A55-4560-B855-F0152AED90D4}"/>
    <cellStyle name="20% - Accent1 4 7 3 2 3 4" xfId="45378" xr:uid="{565BFEE4-7EB8-4621-B97D-803D3A6D54AA}"/>
    <cellStyle name="20% - Accent1 4 7 3 2 4" xfId="45379" xr:uid="{C53BC661-6C82-4FDF-B9B9-331428A5042E}"/>
    <cellStyle name="20% - Accent1 4 7 3 2 4 2" xfId="45380" xr:uid="{86E7B290-130F-4739-B691-E4376FC52C22}"/>
    <cellStyle name="20% - Accent1 4 7 3 2 4 2 2" xfId="45381" xr:uid="{D352235D-EE29-4252-BDD2-920D878D414C}"/>
    <cellStyle name="20% - Accent1 4 7 3 2 4 2 2 2" xfId="45382" xr:uid="{9DFA5572-0F31-4DFF-B5BF-F7970B2FFB35}"/>
    <cellStyle name="20% - Accent1 4 7 3 2 4 2 3" xfId="45383" xr:uid="{62EFB3F5-0164-46E7-A52B-EC803187979C}"/>
    <cellStyle name="20% - Accent1 4 7 3 2 4 3" xfId="45384" xr:uid="{45A7E870-327B-4B7E-8F41-163B1FDA3CA8}"/>
    <cellStyle name="20% - Accent1 4 7 3 2 4 3 2" xfId="45385" xr:uid="{4E9D29DA-ACC9-40E5-8C87-4AA5694FD2D3}"/>
    <cellStyle name="20% - Accent1 4 7 3 2 4 4" xfId="45386" xr:uid="{2E1B1038-6600-4C91-B560-E794F7BE6FF7}"/>
    <cellStyle name="20% - Accent1 4 7 3 2 5" xfId="45387" xr:uid="{42DB76B2-8B3B-4DC1-92BB-98DCB192342F}"/>
    <cellStyle name="20% - Accent1 4 7 3 2 5 2" xfId="45388" xr:uid="{207C5DBC-1F9D-4094-8189-62B64A95438A}"/>
    <cellStyle name="20% - Accent1 4 7 3 2 5 2 2" xfId="45389" xr:uid="{2915FA4B-FE10-4387-BC0F-BC2A22ABCE08}"/>
    <cellStyle name="20% - Accent1 4 7 3 2 5 3" xfId="45390" xr:uid="{B7E42C21-1B35-45F0-B32A-552F64D200B2}"/>
    <cellStyle name="20% - Accent1 4 7 3 2 6" xfId="45391" xr:uid="{0CFBBDE1-4821-4A76-BDFB-00581139B5DE}"/>
    <cellStyle name="20% - Accent1 4 7 3 2 6 2" xfId="45392" xr:uid="{F763C172-B1FF-4388-A1ED-3C6737876A6A}"/>
    <cellStyle name="20% - Accent1 4 7 3 2 6 2 2" xfId="45393" xr:uid="{4AF4EB87-F822-46C0-859C-A8578CA78870}"/>
    <cellStyle name="20% - Accent1 4 7 3 2 6 3" xfId="45394" xr:uid="{9BDF1953-B9C9-412A-BA3C-A73527C9F217}"/>
    <cellStyle name="20% - Accent1 4 7 3 2 7" xfId="45395" xr:uid="{47BA10B5-B969-45CF-AA91-0614E40A8152}"/>
    <cellStyle name="20% - Accent1 4 7 3 2 7 2" xfId="45396" xr:uid="{595029BC-BC62-4ADD-9E2C-2482E82DC4A4}"/>
    <cellStyle name="20% - Accent1 4 7 3 2 8" xfId="45397" xr:uid="{8F828FD1-2EAD-4515-B57F-90EAEC82705F}"/>
    <cellStyle name="20% - Accent1 4 7 3 2 8 2" xfId="45398" xr:uid="{F5E80BFF-E25F-4522-A5F8-DE1A50E841B8}"/>
    <cellStyle name="20% - Accent1 4 7 3 2 9" xfId="45399" xr:uid="{6B338C71-E3D2-4E64-A3C6-872A6B607CFE}"/>
    <cellStyle name="20% - Accent1 4 7 3 3" xfId="45400" xr:uid="{BAE9D03F-154D-4303-AD14-C4599CBB3218}"/>
    <cellStyle name="20% - Accent1 4 7 3 3 2" xfId="45401" xr:uid="{FF69DA70-9CBC-4996-8F0A-18EF59ACB75C}"/>
    <cellStyle name="20% - Accent1 4 7 3 3 2 2" xfId="45402" xr:uid="{93112ED5-2DAF-4BEF-B81E-B55875D20CFF}"/>
    <cellStyle name="20% - Accent1 4 7 3 3 2 2 2" xfId="45403" xr:uid="{88BF2A88-81DC-4026-99AD-8BDBE9536CE1}"/>
    <cellStyle name="20% - Accent1 4 7 3 3 2 2 2 2" xfId="45404" xr:uid="{2999B0A8-70AD-4B32-8725-980D701CF40B}"/>
    <cellStyle name="20% - Accent1 4 7 3 3 2 2 3" xfId="45405" xr:uid="{AD8C604A-D642-4D0D-8ACA-6EFD805A7938}"/>
    <cellStyle name="20% - Accent1 4 7 3 3 2 3" xfId="45406" xr:uid="{83B5106A-AD28-4A91-85BD-2FA57A7D0929}"/>
    <cellStyle name="20% - Accent1 4 7 3 3 2 3 2" xfId="45407" xr:uid="{5CB193A6-B016-4C74-B83C-FC56B5045E19}"/>
    <cellStyle name="20% - Accent1 4 7 3 3 2 4" xfId="45408" xr:uid="{6F67FF66-DA07-4AF9-92B2-8F4B55A5B3DE}"/>
    <cellStyle name="20% - Accent1 4 7 3 3 3" xfId="45409" xr:uid="{952B54E8-54D9-46F4-B0A5-7B35308A5D73}"/>
    <cellStyle name="20% - Accent1 4 7 3 3 3 2" xfId="45410" xr:uid="{4636B035-BF36-4DD6-B5DC-17A4BD3AFF3B}"/>
    <cellStyle name="20% - Accent1 4 7 3 3 3 2 2" xfId="45411" xr:uid="{0663EA45-3F3C-4C38-8244-691F21E0D8A6}"/>
    <cellStyle name="20% - Accent1 4 7 3 3 3 2 2 2" xfId="45412" xr:uid="{FF430F66-6BDF-405F-8C08-89B11C889F23}"/>
    <cellStyle name="20% - Accent1 4 7 3 3 3 2 3" xfId="45413" xr:uid="{BA2DAAB3-903F-4593-BCB8-02D4F6DAF962}"/>
    <cellStyle name="20% - Accent1 4 7 3 3 3 3" xfId="45414" xr:uid="{45FC351C-51D5-4D12-9B20-50172052A8B7}"/>
    <cellStyle name="20% - Accent1 4 7 3 3 3 3 2" xfId="45415" xr:uid="{0F3CC4EE-F131-4D6E-91CA-4F15180048CE}"/>
    <cellStyle name="20% - Accent1 4 7 3 3 3 4" xfId="45416" xr:uid="{14D9C9F4-2E66-4DD5-91D0-384E9A6174DC}"/>
    <cellStyle name="20% - Accent1 4 7 3 3 4" xfId="45417" xr:uid="{7A94B9F8-C160-47DA-8AD5-33E498610C04}"/>
    <cellStyle name="20% - Accent1 4 7 3 3 4 2" xfId="45418" xr:uid="{F57018CA-3478-4BAA-9D8C-8BF242B86EB0}"/>
    <cellStyle name="20% - Accent1 4 7 3 3 4 2 2" xfId="45419" xr:uid="{C0F136DB-6B1C-4BC0-9004-0E2DEA245C02}"/>
    <cellStyle name="20% - Accent1 4 7 3 3 4 2 2 2" xfId="45420" xr:uid="{FE6DA149-D0B1-4AD3-88E5-A4070C396A19}"/>
    <cellStyle name="20% - Accent1 4 7 3 3 4 2 3" xfId="45421" xr:uid="{88C39503-90AB-44EA-846B-42D7530AACFF}"/>
    <cellStyle name="20% - Accent1 4 7 3 3 4 3" xfId="45422" xr:uid="{A6ABE02E-87B4-4923-B69E-82AFC27A5A35}"/>
    <cellStyle name="20% - Accent1 4 7 3 3 4 3 2" xfId="45423" xr:uid="{85126F38-135F-48DD-8559-B2BF8E719444}"/>
    <cellStyle name="20% - Accent1 4 7 3 3 4 4" xfId="45424" xr:uid="{1A855268-77F4-4922-9D1A-B88F2E77A02F}"/>
    <cellStyle name="20% - Accent1 4 7 3 3 5" xfId="45425" xr:uid="{DF638E8E-6131-479D-AEA0-3278E0F9DE24}"/>
    <cellStyle name="20% - Accent1 4 7 3 3 5 2" xfId="45426" xr:uid="{7A9E575A-7AD3-4C82-8FFE-A6E8A2F934AF}"/>
    <cellStyle name="20% - Accent1 4 7 3 3 5 2 2" xfId="45427" xr:uid="{67764797-437C-4F3E-A13A-66579C467F56}"/>
    <cellStyle name="20% - Accent1 4 7 3 3 5 3" xfId="45428" xr:uid="{0AAB2062-8803-4407-ACF4-FD915F6C1EBE}"/>
    <cellStyle name="20% - Accent1 4 7 3 3 6" xfId="45429" xr:uid="{9DC8EEB8-6E2B-40DB-A54A-972D46BE401C}"/>
    <cellStyle name="20% - Accent1 4 7 3 3 6 2" xfId="45430" xr:uid="{108E02D6-C813-4D91-8160-B09D1BADDF9C}"/>
    <cellStyle name="20% - Accent1 4 7 3 3 6 2 2" xfId="45431" xr:uid="{0FFC955F-5DA2-4FED-8C15-E07448EE1FB5}"/>
    <cellStyle name="20% - Accent1 4 7 3 3 6 3" xfId="45432" xr:uid="{9A7ADEF3-2C38-496F-9BB4-75F7AD669940}"/>
    <cellStyle name="20% - Accent1 4 7 3 3 7" xfId="45433" xr:uid="{4CDA952C-7497-4179-B4F5-1A6016ADDF1B}"/>
    <cellStyle name="20% - Accent1 4 7 3 3 7 2" xfId="45434" xr:uid="{BBEEC0C0-6A57-4204-9F76-6D41B1879A38}"/>
    <cellStyle name="20% - Accent1 4 7 3 3 8" xfId="45435" xr:uid="{15DE4F1D-F761-4ED4-BBC8-159AF120EED4}"/>
    <cellStyle name="20% - Accent1 4 7 3 3 8 2" xfId="45436" xr:uid="{E39FA711-C8F6-4065-BD0A-09446C7CB645}"/>
    <cellStyle name="20% - Accent1 4 7 3 3 9" xfId="45437" xr:uid="{28F4ACF5-878F-4C39-BAB8-7E27645954EE}"/>
    <cellStyle name="20% - Accent1 4 7 3 4" xfId="45438" xr:uid="{71208724-B4C7-4DBD-BE8E-8840661D3D8E}"/>
    <cellStyle name="20% - Accent1 4 7 3 4 2" xfId="45439" xr:uid="{300532C9-ADCF-4F09-BE70-016F92320D06}"/>
    <cellStyle name="20% - Accent1 4 7 3 4 2 2" xfId="45440" xr:uid="{7DC306EE-20EA-40A1-8844-64122B585776}"/>
    <cellStyle name="20% - Accent1 4 7 3 4 2 2 2" xfId="45441" xr:uid="{29EC5F44-1123-4AAB-98E8-D9CCDA85F83F}"/>
    <cellStyle name="20% - Accent1 4 7 3 4 2 3" xfId="45442" xr:uid="{53214E42-CB2F-40EC-A555-9633F7FAC671}"/>
    <cellStyle name="20% - Accent1 4 7 3 4 3" xfId="45443" xr:uid="{2F61A396-2222-4DEE-A3FF-0B034F9AA58D}"/>
    <cellStyle name="20% - Accent1 4 7 3 4 3 2" xfId="45444" xr:uid="{359759C9-6D73-4A69-BF90-779D332189CB}"/>
    <cellStyle name="20% - Accent1 4 7 3 4 4" xfId="45445" xr:uid="{B66F3BB5-3ED5-4F50-BEDF-36556E4F49F0}"/>
    <cellStyle name="20% - Accent1 4 7 3 5" xfId="45446" xr:uid="{9A7230FC-1949-488D-B599-188DE29EC871}"/>
    <cellStyle name="20% - Accent1 4 7 3 5 2" xfId="45447" xr:uid="{564E8850-FA9E-4A96-8680-E19115E3CD01}"/>
    <cellStyle name="20% - Accent1 4 7 3 5 2 2" xfId="45448" xr:uid="{3D62717B-413D-410A-B5BC-601D8952E91F}"/>
    <cellStyle name="20% - Accent1 4 7 3 5 2 2 2" xfId="45449" xr:uid="{7EDD6AE0-BE07-43FD-86F5-6635B51DA4DD}"/>
    <cellStyle name="20% - Accent1 4 7 3 5 2 3" xfId="45450" xr:uid="{1160B6C0-2DAE-4283-ADF9-EA06122CBEE4}"/>
    <cellStyle name="20% - Accent1 4 7 3 5 3" xfId="45451" xr:uid="{6A50D5BD-D278-44B6-88B0-8AE1BB94B86D}"/>
    <cellStyle name="20% - Accent1 4 7 3 5 3 2" xfId="45452" xr:uid="{B006B2EA-F16E-4A5E-9D2D-B15A12DB3025}"/>
    <cellStyle name="20% - Accent1 4 7 3 5 4" xfId="45453" xr:uid="{F8274DB6-D192-42C8-AFB0-83477CE4D61C}"/>
    <cellStyle name="20% - Accent1 4 7 3 6" xfId="45454" xr:uid="{FC140406-F1E2-4F52-B91C-74145779A0FA}"/>
    <cellStyle name="20% - Accent1 4 7 3 6 2" xfId="45455" xr:uid="{F8026685-21CF-4C85-958D-CD4476AFAED2}"/>
    <cellStyle name="20% - Accent1 4 7 3 6 2 2" xfId="45456" xr:uid="{017CDB4E-6336-4CDA-AFDA-9C3EF88A1F71}"/>
    <cellStyle name="20% - Accent1 4 7 3 6 2 2 2" xfId="45457" xr:uid="{3BDE5547-1E10-4B3F-8C0B-31845C5602A8}"/>
    <cellStyle name="20% - Accent1 4 7 3 6 2 3" xfId="45458" xr:uid="{3EEA16F0-E00C-4EC7-AE10-9565388450EB}"/>
    <cellStyle name="20% - Accent1 4 7 3 6 3" xfId="45459" xr:uid="{E780B480-18B1-445F-B258-7DC1A8F8DE84}"/>
    <cellStyle name="20% - Accent1 4 7 3 6 3 2" xfId="45460" xr:uid="{3F2F713D-60D0-4932-B424-0F9F8205E0C8}"/>
    <cellStyle name="20% - Accent1 4 7 3 6 4" xfId="45461" xr:uid="{075F6DA9-33F1-4C92-8B77-0C966485EAF6}"/>
    <cellStyle name="20% - Accent1 4 7 3 7" xfId="45462" xr:uid="{30F0E28E-F522-4D09-9EB8-8B2B539C1C23}"/>
    <cellStyle name="20% - Accent1 4 7 3 7 2" xfId="45463" xr:uid="{85FD7B44-F03A-4C24-85F0-5461DF8023B9}"/>
    <cellStyle name="20% - Accent1 4 7 3 7 2 2" xfId="45464" xr:uid="{AD4829D0-0A19-4FDE-A7F0-021B9FDF36A6}"/>
    <cellStyle name="20% - Accent1 4 7 3 7 3" xfId="45465" xr:uid="{578FB254-C298-4748-86F5-4E0D7FC9233E}"/>
    <cellStyle name="20% - Accent1 4 7 3 8" xfId="45466" xr:uid="{748437C1-9FBD-425C-9251-40EF8D19AD9A}"/>
    <cellStyle name="20% - Accent1 4 7 3 8 2" xfId="45467" xr:uid="{F0FF2D8E-1229-486F-A625-D0D4AEE03B4A}"/>
    <cellStyle name="20% - Accent1 4 7 3 8 2 2" xfId="45468" xr:uid="{155A084E-9CBA-4A0A-A2A5-9BC1CB7C1EFC}"/>
    <cellStyle name="20% - Accent1 4 7 3 8 3" xfId="45469" xr:uid="{6B9065D5-2412-4D8A-8C8F-104120AF66CE}"/>
    <cellStyle name="20% - Accent1 4 7 3 9" xfId="45470" xr:uid="{78FF3C16-231A-4938-9A08-D05D0059ED6A}"/>
    <cellStyle name="20% - Accent1 4 7 3 9 2" xfId="45471" xr:uid="{8BFBB29C-3990-401C-950C-753867FA2EAA}"/>
    <cellStyle name="20% - Accent1 4 7 4" xfId="45472" xr:uid="{B5E04519-5D64-40C7-8CCB-270F956B1154}"/>
    <cellStyle name="20% - Accent1 4 7 4 10" xfId="45473" xr:uid="{FC844FF8-814D-4F33-B691-38808F61F308}"/>
    <cellStyle name="20% - Accent1 4 7 4 10 2" xfId="45474" xr:uid="{7727154D-299E-4D48-BB9E-6FF3CCD99511}"/>
    <cellStyle name="20% - Accent1 4 7 4 11" xfId="45475" xr:uid="{59ED040B-A219-484B-8400-174E763B474B}"/>
    <cellStyle name="20% - Accent1 4 7 4 2" xfId="45476" xr:uid="{C2BC852B-C8EB-4CA0-9CFE-89EE957EF8E6}"/>
    <cellStyle name="20% - Accent1 4 7 4 2 2" xfId="45477" xr:uid="{D1CAD2FE-B6F6-4BE6-B250-87B379B0FE6B}"/>
    <cellStyle name="20% - Accent1 4 7 4 2 2 2" xfId="45478" xr:uid="{67DD8D1C-4FBE-4ECA-8D92-7BB20720D60D}"/>
    <cellStyle name="20% - Accent1 4 7 4 2 2 2 2" xfId="45479" xr:uid="{51348098-1315-40F7-AA50-1E34B3C6FA7F}"/>
    <cellStyle name="20% - Accent1 4 7 4 2 2 2 2 2" xfId="45480" xr:uid="{F5B4FF5B-484C-442C-915D-9AD36370DB65}"/>
    <cellStyle name="20% - Accent1 4 7 4 2 2 2 3" xfId="45481" xr:uid="{7DFB319A-31E9-41EA-B3E8-6297DFA7255E}"/>
    <cellStyle name="20% - Accent1 4 7 4 2 2 3" xfId="45482" xr:uid="{5E84FD9B-72F8-4890-8938-ECC98EC59E59}"/>
    <cellStyle name="20% - Accent1 4 7 4 2 2 3 2" xfId="45483" xr:uid="{ACE4BC26-61C4-40C5-BE4F-16492F3DB749}"/>
    <cellStyle name="20% - Accent1 4 7 4 2 2 4" xfId="45484" xr:uid="{0E146521-71EB-435A-9746-1C93DE3F9D66}"/>
    <cellStyle name="20% - Accent1 4 7 4 2 3" xfId="45485" xr:uid="{6C0A7B8B-6859-4C67-B280-0591C0852B06}"/>
    <cellStyle name="20% - Accent1 4 7 4 2 3 2" xfId="45486" xr:uid="{47089EE1-57C3-4AF8-8D1F-CF6507592CAD}"/>
    <cellStyle name="20% - Accent1 4 7 4 2 3 2 2" xfId="45487" xr:uid="{83B12AC4-6218-4CB6-A8AE-E50A19FEFC7A}"/>
    <cellStyle name="20% - Accent1 4 7 4 2 3 2 2 2" xfId="45488" xr:uid="{7FC3D3E9-2F95-4C59-B92A-427AE2D97174}"/>
    <cellStyle name="20% - Accent1 4 7 4 2 3 2 3" xfId="45489" xr:uid="{0FB7BA26-FE17-4C3C-AA04-448F15C52990}"/>
    <cellStyle name="20% - Accent1 4 7 4 2 3 3" xfId="45490" xr:uid="{426621AF-5292-4E0D-B13A-7EA88C6183C7}"/>
    <cellStyle name="20% - Accent1 4 7 4 2 3 3 2" xfId="45491" xr:uid="{2E590C92-B702-47A5-A5FE-75887684E5D0}"/>
    <cellStyle name="20% - Accent1 4 7 4 2 3 4" xfId="45492" xr:uid="{3582E8C7-8569-4D15-B46C-125A9120D7AD}"/>
    <cellStyle name="20% - Accent1 4 7 4 2 4" xfId="45493" xr:uid="{3150F737-7E30-46FB-AD4C-E57883D94861}"/>
    <cellStyle name="20% - Accent1 4 7 4 2 4 2" xfId="45494" xr:uid="{B9EFCEC5-B870-4E73-ABCD-AE5221BB46D8}"/>
    <cellStyle name="20% - Accent1 4 7 4 2 4 2 2" xfId="45495" xr:uid="{00B5D603-781C-4896-80C3-4FCC8D38A1D4}"/>
    <cellStyle name="20% - Accent1 4 7 4 2 4 2 2 2" xfId="45496" xr:uid="{7B543F45-A5A1-4262-8462-5C73C721C52C}"/>
    <cellStyle name="20% - Accent1 4 7 4 2 4 2 3" xfId="45497" xr:uid="{AE784A2A-3ACE-4C43-A0DB-F4371F850662}"/>
    <cellStyle name="20% - Accent1 4 7 4 2 4 3" xfId="45498" xr:uid="{DC8BD15D-847D-46BE-996E-3BF456461AA4}"/>
    <cellStyle name="20% - Accent1 4 7 4 2 4 3 2" xfId="45499" xr:uid="{59AD9690-48CB-44EC-BACB-CCB6EBED091F}"/>
    <cellStyle name="20% - Accent1 4 7 4 2 4 4" xfId="45500" xr:uid="{BB58C768-92FC-4AB1-8D88-395F6EDB5217}"/>
    <cellStyle name="20% - Accent1 4 7 4 2 5" xfId="45501" xr:uid="{6AE5AAEE-AB01-41E0-9509-EFB221064210}"/>
    <cellStyle name="20% - Accent1 4 7 4 2 5 2" xfId="45502" xr:uid="{9CAC1C92-D1F8-4C02-9C3F-32ED19AA7C55}"/>
    <cellStyle name="20% - Accent1 4 7 4 2 5 2 2" xfId="45503" xr:uid="{912AC1F2-6B86-45AD-88E7-E6DB1532653F}"/>
    <cellStyle name="20% - Accent1 4 7 4 2 5 3" xfId="45504" xr:uid="{9A13088F-A057-463F-AF10-CDBBC1354307}"/>
    <cellStyle name="20% - Accent1 4 7 4 2 6" xfId="45505" xr:uid="{7696AA73-992C-4767-B1EF-7675B67D7A33}"/>
    <cellStyle name="20% - Accent1 4 7 4 2 6 2" xfId="45506" xr:uid="{62D0B94F-8819-4FDD-812E-E9163E71C38C}"/>
    <cellStyle name="20% - Accent1 4 7 4 2 6 2 2" xfId="45507" xr:uid="{DA683395-F667-45CF-B617-47F130726F3B}"/>
    <cellStyle name="20% - Accent1 4 7 4 2 6 3" xfId="45508" xr:uid="{3759284A-AA1F-44F0-A257-EBD6A2F697FC}"/>
    <cellStyle name="20% - Accent1 4 7 4 2 7" xfId="45509" xr:uid="{37336942-496D-4E14-9C8C-26FB1A897668}"/>
    <cellStyle name="20% - Accent1 4 7 4 2 7 2" xfId="45510" xr:uid="{72564A71-FB50-44B3-B2A1-234F5782DD87}"/>
    <cellStyle name="20% - Accent1 4 7 4 2 8" xfId="45511" xr:uid="{8A6BAC05-98BA-4A50-BFDA-1CCCD6C9856B}"/>
    <cellStyle name="20% - Accent1 4 7 4 2 8 2" xfId="45512" xr:uid="{DDAFBD41-94C6-47A9-BF00-2D9602E99A57}"/>
    <cellStyle name="20% - Accent1 4 7 4 2 9" xfId="45513" xr:uid="{DB3E635D-0AD1-4240-9EDC-AC025BDF7868}"/>
    <cellStyle name="20% - Accent1 4 7 4 3" xfId="45514" xr:uid="{83E135ED-D0AC-48CC-B927-A91230D22616}"/>
    <cellStyle name="20% - Accent1 4 7 4 3 2" xfId="45515" xr:uid="{A2C9629B-E244-40C9-A52E-7673B548AD2C}"/>
    <cellStyle name="20% - Accent1 4 7 4 3 2 2" xfId="45516" xr:uid="{903A13AB-09F7-481F-B812-A5E0DA125926}"/>
    <cellStyle name="20% - Accent1 4 7 4 3 2 2 2" xfId="45517" xr:uid="{21E81C50-D084-4649-9F08-C7B1E638B557}"/>
    <cellStyle name="20% - Accent1 4 7 4 3 2 2 2 2" xfId="45518" xr:uid="{71A331BD-C539-46D9-9E24-4BE535A4E05C}"/>
    <cellStyle name="20% - Accent1 4 7 4 3 2 2 3" xfId="45519" xr:uid="{0670C931-6120-4179-9A0F-39813614F8D9}"/>
    <cellStyle name="20% - Accent1 4 7 4 3 2 3" xfId="45520" xr:uid="{39194B78-6842-4E7E-B1B4-722710293457}"/>
    <cellStyle name="20% - Accent1 4 7 4 3 2 3 2" xfId="45521" xr:uid="{18F63A67-06BE-4466-9C85-C82E9DBBCCB7}"/>
    <cellStyle name="20% - Accent1 4 7 4 3 2 4" xfId="45522" xr:uid="{6EB17B4F-C37C-4806-8B88-8B41AD7D12D1}"/>
    <cellStyle name="20% - Accent1 4 7 4 3 3" xfId="45523" xr:uid="{8C3D8827-4E66-41ED-929A-F100726228C7}"/>
    <cellStyle name="20% - Accent1 4 7 4 3 3 2" xfId="45524" xr:uid="{772AFC4F-DC88-4922-9006-B7B386D76051}"/>
    <cellStyle name="20% - Accent1 4 7 4 3 3 2 2" xfId="45525" xr:uid="{30E32223-28D3-4690-88A6-A8FE51FE9268}"/>
    <cellStyle name="20% - Accent1 4 7 4 3 3 2 2 2" xfId="45526" xr:uid="{8058077B-DCD1-4DB0-A1E1-7DE0B5D74114}"/>
    <cellStyle name="20% - Accent1 4 7 4 3 3 2 3" xfId="45527" xr:uid="{E9AA8EED-436F-4AAF-9DC6-6CADEC98D581}"/>
    <cellStyle name="20% - Accent1 4 7 4 3 3 3" xfId="45528" xr:uid="{7FEE7552-FE2F-4DB3-A147-F64EA543CFAE}"/>
    <cellStyle name="20% - Accent1 4 7 4 3 3 3 2" xfId="45529" xr:uid="{A4E2275D-1772-44A9-A14E-3D82E8729885}"/>
    <cellStyle name="20% - Accent1 4 7 4 3 3 4" xfId="45530" xr:uid="{8AD6ACC5-8EE8-462B-8877-B9D4667821DE}"/>
    <cellStyle name="20% - Accent1 4 7 4 3 4" xfId="45531" xr:uid="{3AAF94B7-412E-48F4-810C-13971AE50C2B}"/>
    <cellStyle name="20% - Accent1 4 7 4 3 4 2" xfId="45532" xr:uid="{239F122C-29E6-41F8-96E0-3A5F375EC8ED}"/>
    <cellStyle name="20% - Accent1 4 7 4 3 4 2 2" xfId="45533" xr:uid="{AD3687C7-DEBB-4280-8266-AA95913AD577}"/>
    <cellStyle name="20% - Accent1 4 7 4 3 4 2 2 2" xfId="45534" xr:uid="{850E6D90-D456-4F42-961F-BD0E0F26F50D}"/>
    <cellStyle name="20% - Accent1 4 7 4 3 4 2 3" xfId="45535" xr:uid="{F95B2225-87CE-4D0A-97EC-EF30CB9A3A41}"/>
    <cellStyle name="20% - Accent1 4 7 4 3 4 3" xfId="45536" xr:uid="{90A9003E-C123-49FA-A112-DD348B09003E}"/>
    <cellStyle name="20% - Accent1 4 7 4 3 4 3 2" xfId="45537" xr:uid="{CDC4B1BA-11ED-4E97-BC67-2620C75348E6}"/>
    <cellStyle name="20% - Accent1 4 7 4 3 4 4" xfId="45538" xr:uid="{1998A92D-2171-4D4E-A612-3F26C12E7543}"/>
    <cellStyle name="20% - Accent1 4 7 4 3 5" xfId="45539" xr:uid="{9C26A183-1898-44F4-9D25-03518BFD96DB}"/>
    <cellStyle name="20% - Accent1 4 7 4 3 5 2" xfId="45540" xr:uid="{9E4F35AA-6069-4DAF-A196-E5DCFF5C937D}"/>
    <cellStyle name="20% - Accent1 4 7 4 3 5 2 2" xfId="45541" xr:uid="{A39274F8-6A5B-4E5C-A70E-FFC9D7E38B02}"/>
    <cellStyle name="20% - Accent1 4 7 4 3 5 3" xfId="45542" xr:uid="{7FEA20DC-4B05-4E15-B0F5-944B2A621387}"/>
    <cellStyle name="20% - Accent1 4 7 4 3 6" xfId="45543" xr:uid="{AF0C5950-570B-4676-B217-FE11D7AB9C40}"/>
    <cellStyle name="20% - Accent1 4 7 4 3 6 2" xfId="45544" xr:uid="{A1F8D639-757B-4161-BE9F-BB70A50389B4}"/>
    <cellStyle name="20% - Accent1 4 7 4 3 6 2 2" xfId="45545" xr:uid="{E8D606F4-0CD8-4B1E-A949-7DB000A667E4}"/>
    <cellStyle name="20% - Accent1 4 7 4 3 6 3" xfId="45546" xr:uid="{FFD2FA9B-F787-42AA-941E-31B929565613}"/>
    <cellStyle name="20% - Accent1 4 7 4 3 7" xfId="45547" xr:uid="{EAF4A1E6-DCDC-46B7-92DD-4146E9B979D3}"/>
    <cellStyle name="20% - Accent1 4 7 4 3 7 2" xfId="45548" xr:uid="{E1640CEB-37B8-4341-8141-2DF38F432940}"/>
    <cellStyle name="20% - Accent1 4 7 4 3 8" xfId="45549" xr:uid="{0598540F-99E5-4550-A31E-290EC51BE7A7}"/>
    <cellStyle name="20% - Accent1 4 7 4 3 8 2" xfId="45550" xr:uid="{2EB397A1-A8B2-4F07-8AEC-82AAC4F722EB}"/>
    <cellStyle name="20% - Accent1 4 7 4 3 9" xfId="45551" xr:uid="{A02E283C-094E-48C3-B7F2-77413A587A2D}"/>
    <cellStyle name="20% - Accent1 4 7 4 4" xfId="45552" xr:uid="{F0DA679D-09D6-4955-8E0E-46786F5E01EE}"/>
    <cellStyle name="20% - Accent1 4 7 4 4 2" xfId="45553" xr:uid="{D4F67DA9-3F82-4950-87DB-BF6EB7AC8791}"/>
    <cellStyle name="20% - Accent1 4 7 4 4 2 2" xfId="45554" xr:uid="{DC5ED225-57E9-42F5-8A25-20B4DBA4E2FA}"/>
    <cellStyle name="20% - Accent1 4 7 4 4 2 2 2" xfId="45555" xr:uid="{33CBE7AF-ED77-45D9-BA9F-AA0C4ADB2428}"/>
    <cellStyle name="20% - Accent1 4 7 4 4 2 3" xfId="45556" xr:uid="{921D70BF-E89B-4CF8-BE8F-96E0E8AD7093}"/>
    <cellStyle name="20% - Accent1 4 7 4 4 3" xfId="45557" xr:uid="{324F770E-6C74-47AF-949E-2ED4F07B6315}"/>
    <cellStyle name="20% - Accent1 4 7 4 4 3 2" xfId="45558" xr:uid="{E03E11CF-5430-469F-97DA-069BA4EACF9B}"/>
    <cellStyle name="20% - Accent1 4 7 4 4 4" xfId="45559" xr:uid="{52E47614-091F-42BE-BA56-827A38EC609E}"/>
    <cellStyle name="20% - Accent1 4 7 4 5" xfId="45560" xr:uid="{2B69A9B6-B986-49B5-A24B-7C4D48D83CC3}"/>
    <cellStyle name="20% - Accent1 4 7 4 5 2" xfId="45561" xr:uid="{406FB9BC-DB0F-421C-921E-524DB0D8D676}"/>
    <cellStyle name="20% - Accent1 4 7 4 5 2 2" xfId="45562" xr:uid="{B94F41DD-C65D-43A3-8711-904B89B65748}"/>
    <cellStyle name="20% - Accent1 4 7 4 5 2 2 2" xfId="45563" xr:uid="{22BEF915-EEDB-414A-A590-F3DAAC9424FA}"/>
    <cellStyle name="20% - Accent1 4 7 4 5 2 3" xfId="45564" xr:uid="{374FF5EB-E9C4-4270-95E8-E2B8F171D0BB}"/>
    <cellStyle name="20% - Accent1 4 7 4 5 3" xfId="45565" xr:uid="{AE8A1C95-021E-4607-8E12-5AFB1536E989}"/>
    <cellStyle name="20% - Accent1 4 7 4 5 3 2" xfId="45566" xr:uid="{201AD5A0-8ED8-41FC-A0E9-D5995327343A}"/>
    <cellStyle name="20% - Accent1 4 7 4 5 4" xfId="45567" xr:uid="{AA52D76A-962B-47D7-A774-81FC9852B77E}"/>
    <cellStyle name="20% - Accent1 4 7 4 6" xfId="45568" xr:uid="{6DB38A35-1488-4F9B-B288-450EA9ACEFF2}"/>
    <cellStyle name="20% - Accent1 4 7 4 6 2" xfId="45569" xr:uid="{C6B9C799-9D04-4228-BE46-F953DDDD1805}"/>
    <cellStyle name="20% - Accent1 4 7 4 6 2 2" xfId="45570" xr:uid="{5468F818-A1CC-4FC5-8797-A7B81AD8355D}"/>
    <cellStyle name="20% - Accent1 4 7 4 6 2 2 2" xfId="45571" xr:uid="{A465D5D1-7886-4F2F-A76E-DA1A33619D20}"/>
    <cellStyle name="20% - Accent1 4 7 4 6 2 3" xfId="45572" xr:uid="{5B33DE2E-2F87-4CB9-AF03-597F94DDA304}"/>
    <cellStyle name="20% - Accent1 4 7 4 6 3" xfId="45573" xr:uid="{C4D5B6F5-627C-4EDA-B157-ABBA79E4AC03}"/>
    <cellStyle name="20% - Accent1 4 7 4 6 3 2" xfId="45574" xr:uid="{131F9961-ABCB-45B3-9642-3F3DDFA074B0}"/>
    <cellStyle name="20% - Accent1 4 7 4 6 4" xfId="45575" xr:uid="{FEF8C95F-A603-4E9C-8984-A2E568724055}"/>
    <cellStyle name="20% - Accent1 4 7 4 7" xfId="45576" xr:uid="{0D21DA55-9E6C-42FF-85F8-C224DF8A11A5}"/>
    <cellStyle name="20% - Accent1 4 7 4 7 2" xfId="45577" xr:uid="{F2708E47-860D-404D-BDEE-E8E9A9E9031D}"/>
    <cellStyle name="20% - Accent1 4 7 4 7 2 2" xfId="45578" xr:uid="{A8A281EA-4CE3-4A8B-9D83-E8BE2657DFAF}"/>
    <cellStyle name="20% - Accent1 4 7 4 7 3" xfId="45579" xr:uid="{61E55EFC-CBB4-448F-897C-BCE5FEAE7313}"/>
    <cellStyle name="20% - Accent1 4 7 4 8" xfId="45580" xr:uid="{48F4C77A-07AD-44EA-886F-CFDDE5599B76}"/>
    <cellStyle name="20% - Accent1 4 7 4 8 2" xfId="45581" xr:uid="{6847B2E2-FF31-4295-B18E-6CB818005155}"/>
    <cellStyle name="20% - Accent1 4 7 4 8 2 2" xfId="45582" xr:uid="{23ED2DBA-33EF-4CDE-8D81-A9F292B35476}"/>
    <cellStyle name="20% - Accent1 4 7 4 8 3" xfId="45583" xr:uid="{628ADF8A-4D25-40B8-A485-B288FD04F0E6}"/>
    <cellStyle name="20% - Accent1 4 7 4 9" xfId="45584" xr:uid="{A22F5A15-8E76-4D7C-A3C7-8852F4B7E705}"/>
    <cellStyle name="20% - Accent1 4 7 4 9 2" xfId="45585" xr:uid="{654D86F3-345E-4C40-9D45-FD74DAE33647}"/>
    <cellStyle name="20% - Accent1 4 7 5" xfId="45586" xr:uid="{E3AF7F6F-4DD6-4E0B-A24A-52EBEDD4D9E8}"/>
    <cellStyle name="20% - Accent1 4 7 5 2" xfId="45587" xr:uid="{2A68925D-AC3C-4F3E-9AA4-4CED6621B4B0}"/>
    <cellStyle name="20% - Accent1 4 7 5 2 2" xfId="45588" xr:uid="{9845D0B5-E3D3-457A-B4DC-6428D2E04E93}"/>
    <cellStyle name="20% - Accent1 4 7 5 2 2 2" xfId="45589" xr:uid="{3C42D0BD-4FB5-4440-92BB-1A8668C28883}"/>
    <cellStyle name="20% - Accent1 4 7 5 2 2 2 2" xfId="45590" xr:uid="{54149AA4-A327-4408-91A3-B3E4A3229480}"/>
    <cellStyle name="20% - Accent1 4 7 5 2 2 3" xfId="45591" xr:uid="{A9199143-7018-4F5F-9389-08500CABF1D6}"/>
    <cellStyle name="20% - Accent1 4 7 5 2 3" xfId="45592" xr:uid="{FF4E2B80-37E7-4833-8209-D6264A9D13E2}"/>
    <cellStyle name="20% - Accent1 4 7 5 2 3 2" xfId="45593" xr:uid="{B930D14C-2117-4810-A42B-9E20C556EDF0}"/>
    <cellStyle name="20% - Accent1 4 7 5 2 4" xfId="45594" xr:uid="{B41C1767-1002-4765-85D9-40B00FD4FDB5}"/>
    <cellStyle name="20% - Accent1 4 7 5 3" xfId="45595" xr:uid="{B1D1D834-A0E8-4A0B-BD17-D250C05EDAD1}"/>
    <cellStyle name="20% - Accent1 4 7 5 3 2" xfId="45596" xr:uid="{B729010C-5EED-4F42-81F4-3414D31CC374}"/>
    <cellStyle name="20% - Accent1 4 7 5 3 2 2" xfId="45597" xr:uid="{4500F0BA-AA82-4425-95BA-D31F5D26AC95}"/>
    <cellStyle name="20% - Accent1 4 7 5 3 2 2 2" xfId="45598" xr:uid="{BA440499-C9F1-484B-8EFD-E012717BF0F4}"/>
    <cellStyle name="20% - Accent1 4 7 5 3 2 3" xfId="45599" xr:uid="{F0C44629-C78A-44A9-AC40-32311B4A9FD2}"/>
    <cellStyle name="20% - Accent1 4 7 5 3 3" xfId="45600" xr:uid="{51136FF4-EC86-4115-A38E-09505568CCA8}"/>
    <cellStyle name="20% - Accent1 4 7 5 3 3 2" xfId="45601" xr:uid="{951ABBBF-B770-427E-87E8-F44A7B9367DF}"/>
    <cellStyle name="20% - Accent1 4 7 5 3 4" xfId="45602" xr:uid="{79AFB9F2-4BD1-4490-A08B-CDA9D8D244B2}"/>
    <cellStyle name="20% - Accent1 4 7 5 4" xfId="45603" xr:uid="{2C419BED-4D7E-4BBB-B30B-2A8FEB0F421A}"/>
    <cellStyle name="20% - Accent1 4 7 5 4 2" xfId="45604" xr:uid="{C5DBD093-C872-42FF-9871-2C3D0BA8E2C3}"/>
    <cellStyle name="20% - Accent1 4 7 5 4 2 2" xfId="45605" xr:uid="{8B0012B8-BBEC-4644-8DD5-1789ADE6B54B}"/>
    <cellStyle name="20% - Accent1 4 7 5 4 2 2 2" xfId="45606" xr:uid="{96507820-40DF-4F91-909F-DD3C7E43DBAA}"/>
    <cellStyle name="20% - Accent1 4 7 5 4 2 3" xfId="45607" xr:uid="{9186D45B-9963-4A3C-98DC-8C26202CF59E}"/>
    <cellStyle name="20% - Accent1 4 7 5 4 3" xfId="45608" xr:uid="{99C45A54-09A1-4FC6-9DCC-B28BA5E2335E}"/>
    <cellStyle name="20% - Accent1 4 7 5 4 3 2" xfId="45609" xr:uid="{2192D1ED-D9B5-4F43-96A9-CB6AABE0C6E9}"/>
    <cellStyle name="20% - Accent1 4 7 5 4 4" xfId="45610" xr:uid="{AEE15B89-B21A-476C-8DCE-22AFBB45C5EB}"/>
    <cellStyle name="20% - Accent1 4 7 5 5" xfId="45611" xr:uid="{5469A0ED-EC13-4433-B74E-AB032CDCE9EA}"/>
    <cellStyle name="20% - Accent1 4 7 5 5 2" xfId="45612" xr:uid="{00DABF2F-BE7E-4D0B-A8D0-4D9CC95D7779}"/>
    <cellStyle name="20% - Accent1 4 7 5 5 2 2" xfId="45613" xr:uid="{17F2B586-3C3E-4F26-A3DB-A9457AED8135}"/>
    <cellStyle name="20% - Accent1 4 7 5 5 3" xfId="45614" xr:uid="{D116A319-8A27-40E4-BBED-3E0857F6C32F}"/>
    <cellStyle name="20% - Accent1 4 7 5 6" xfId="45615" xr:uid="{CA58CB41-622B-4E51-BF04-C29A0883D376}"/>
    <cellStyle name="20% - Accent1 4 7 5 6 2" xfId="45616" xr:uid="{48BD0ABA-1E7B-4438-A307-64506B576390}"/>
    <cellStyle name="20% - Accent1 4 7 5 6 2 2" xfId="45617" xr:uid="{7F901044-CC42-4726-B657-C7B4F6293913}"/>
    <cellStyle name="20% - Accent1 4 7 5 6 3" xfId="45618" xr:uid="{E130DF06-7C53-4ADA-8409-18416D23EB42}"/>
    <cellStyle name="20% - Accent1 4 7 5 7" xfId="45619" xr:uid="{C5BA7F30-3C73-41DB-BF57-2DF26C12693C}"/>
    <cellStyle name="20% - Accent1 4 7 5 7 2" xfId="45620" xr:uid="{9F954467-53EC-4188-BF64-DC90B3FAE918}"/>
    <cellStyle name="20% - Accent1 4 7 5 8" xfId="45621" xr:uid="{531BBD31-3433-4A3C-921D-6E680DF4C674}"/>
    <cellStyle name="20% - Accent1 4 7 5 8 2" xfId="45622" xr:uid="{F3331475-EE82-4C58-946B-62CB5A71B5D8}"/>
    <cellStyle name="20% - Accent1 4 7 5 9" xfId="45623" xr:uid="{82181B2E-D61A-4B7A-9041-4385B3B9A76F}"/>
    <cellStyle name="20% - Accent1 4 7 6" xfId="45624" xr:uid="{CBA0C526-A8B2-4AD9-B364-466392710298}"/>
    <cellStyle name="20% - Accent1 4 7 6 2" xfId="45625" xr:uid="{3822A3D7-E083-45D8-B433-B802B5E66C44}"/>
    <cellStyle name="20% - Accent1 4 7 6 2 2" xfId="45626" xr:uid="{64072FB2-8AFB-4B18-8BE1-07058633556B}"/>
    <cellStyle name="20% - Accent1 4 7 6 2 2 2" xfId="45627" xr:uid="{547C9BAC-DB93-475F-83BA-402ECA77105A}"/>
    <cellStyle name="20% - Accent1 4 7 6 2 2 2 2" xfId="45628" xr:uid="{E881564B-56D2-4589-A79B-77728AAB42DC}"/>
    <cellStyle name="20% - Accent1 4 7 6 2 2 3" xfId="45629" xr:uid="{7C4253F7-9DE8-45D2-B38C-5AF838FF8953}"/>
    <cellStyle name="20% - Accent1 4 7 6 2 3" xfId="45630" xr:uid="{C18C7429-9268-4862-B7FD-CE56D53668F4}"/>
    <cellStyle name="20% - Accent1 4 7 6 2 3 2" xfId="45631" xr:uid="{0A0FD8C1-647A-4998-B128-AFED982F31C4}"/>
    <cellStyle name="20% - Accent1 4 7 6 2 4" xfId="45632" xr:uid="{55F31995-59D1-4583-BBE4-F1D3CEC91C43}"/>
    <cellStyle name="20% - Accent1 4 7 6 3" xfId="45633" xr:uid="{CCB63C1A-CED5-4007-9FCF-6E922EC6B730}"/>
    <cellStyle name="20% - Accent1 4 7 6 3 2" xfId="45634" xr:uid="{4307DD30-EF0F-48FC-850B-4F5495486900}"/>
    <cellStyle name="20% - Accent1 4 7 6 3 2 2" xfId="45635" xr:uid="{ABE4CEF8-5A20-4D73-9357-B6CCC1B802B7}"/>
    <cellStyle name="20% - Accent1 4 7 6 3 2 2 2" xfId="45636" xr:uid="{B85038A2-4D0D-4B8B-973F-F2C541A34AEB}"/>
    <cellStyle name="20% - Accent1 4 7 6 3 2 3" xfId="45637" xr:uid="{578AD4C0-6DA3-480A-AFDB-EC3E3846AA11}"/>
    <cellStyle name="20% - Accent1 4 7 6 3 3" xfId="45638" xr:uid="{9F7CB80F-6176-4454-8297-07A31A484A9E}"/>
    <cellStyle name="20% - Accent1 4 7 6 3 3 2" xfId="45639" xr:uid="{2B3B0115-33A0-4A80-95C4-E864465A52AA}"/>
    <cellStyle name="20% - Accent1 4 7 6 3 4" xfId="45640" xr:uid="{814590A3-8D1A-49DC-A3FC-15ECE0AB6020}"/>
    <cellStyle name="20% - Accent1 4 7 6 4" xfId="45641" xr:uid="{31E279FC-62E6-4D2C-8C45-2AF3A774BEBB}"/>
    <cellStyle name="20% - Accent1 4 7 6 4 2" xfId="45642" xr:uid="{30055237-7CC6-4C1A-891D-B62E4AAEB621}"/>
    <cellStyle name="20% - Accent1 4 7 6 4 2 2" xfId="45643" xr:uid="{F6E68E9E-7E70-445A-A17B-6678E8FD7745}"/>
    <cellStyle name="20% - Accent1 4 7 6 4 2 2 2" xfId="45644" xr:uid="{3C909B72-1B28-4843-B53A-0DE5EB678A10}"/>
    <cellStyle name="20% - Accent1 4 7 6 4 2 3" xfId="45645" xr:uid="{ACAC0A9F-E5C7-4FD9-96F5-03C807B03DBD}"/>
    <cellStyle name="20% - Accent1 4 7 6 4 3" xfId="45646" xr:uid="{F07E9E5E-DD41-431C-A9AB-B59A684B3EA1}"/>
    <cellStyle name="20% - Accent1 4 7 6 4 3 2" xfId="45647" xr:uid="{7326C6BA-BF38-4D40-B8F6-4CB8F8AC653D}"/>
    <cellStyle name="20% - Accent1 4 7 6 4 4" xfId="45648" xr:uid="{FDDB6083-5B3E-4CB2-82A2-B3534D776AC4}"/>
    <cellStyle name="20% - Accent1 4 7 6 5" xfId="45649" xr:uid="{A94FD759-85AD-46B9-BB25-D68AEFA16ED5}"/>
    <cellStyle name="20% - Accent1 4 7 6 5 2" xfId="45650" xr:uid="{1B508FCF-183A-430E-BB8F-626775B78EA5}"/>
    <cellStyle name="20% - Accent1 4 7 6 5 2 2" xfId="45651" xr:uid="{C96BE555-0771-4038-AC23-D2F872D1BEB1}"/>
    <cellStyle name="20% - Accent1 4 7 6 5 3" xfId="45652" xr:uid="{4FFE3D68-F94E-4077-A9D7-295CFED1E0AB}"/>
    <cellStyle name="20% - Accent1 4 7 6 6" xfId="45653" xr:uid="{FDB5467C-B63F-40D3-93F1-82AD32F2B19A}"/>
    <cellStyle name="20% - Accent1 4 7 6 6 2" xfId="45654" xr:uid="{F3908D3D-03AF-485B-9FE3-55E99CAAEAB4}"/>
    <cellStyle name="20% - Accent1 4 7 6 6 2 2" xfId="45655" xr:uid="{5CD30B79-7A8A-4B2F-9354-69268B934011}"/>
    <cellStyle name="20% - Accent1 4 7 6 6 3" xfId="45656" xr:uid="{B4654745-1446-422D-98CA-1CA374DA085B}"/>
    <cellStyle name="20% - Accent1 4 7 6 7" xfId="45657" xr:uid="{672E164F-4FE3-435B-A263-10ED8A05DE12}"/>
    <cellStyle name="20% - Accent1 4 7 6 7 2" xfId="45658" xr:uid="{F150DFC0-0CE6-46EA-A3F0-505D01545E2E}"/>
    <cellStyle name="20% - Accent1 4 7 6 8" xfId="45659" xr:uid="{10E2881D-2877-456A-B772-151F61FD406C}"/>
    <cellStyle name="20% - Accent1 4 7 6 8 2" xfId="45660" xr:uid="{ACBD1C1E-59CD-46ED-9E3B-72D1372AB3EA}"/>
    <cellStyle name="20% - Accent1 4 7 6 9" xfId="45661" xr:uid="{B270D500-536A-473F-B2B1-B3A94548A47C}"/>
    <cellStyle name="20% - Accent1 4 7 7" xfId="45662" xr:uid="{BC28F020-7B25-473B-B87D-2433A946BC6E}"/>
    <cellStyle name="20% - Accent1 4 7 7 2" xfId="45663" xr:uid="{CA6E0228-163D-4F01-B080-EA65DC9D7AC0}"/>
    <cellStyle name="20% - Accent1 4 7 7 2 2" xfId="45664" xr:uid="{1C75E268-EC18-4EE8-886B-FF1517EE7528}"/>
    <cellStyle name="20% - Accent1 4 7 7 2 2 2" xfId="45665" xr:uid="{3505F612-2DD5-4DFC-8F7D-3885ECFA59C0}"/>
    <cellStyle name="20% - Accent1 4 7 7 2 3" xfId="45666" xr:uid="{347FA6BD-C874-4B0E-B96D-0E4B22A89EA3}"/>
    <cellStyle name="20% - Accent1 4 7 7 3" xfId="45667" xr:uid="{74A8C26E-D265-48B3-84E0-16CF7CDE8F17}"/>
    <cellStyle name="20% - Accent1 4 7 7 3 2" xfId="45668" xr:uid="{5DFAC31D-D8D8-4543-9FAF-61DBFF7FFB44}"/>
    <cellStyle name="20% - Accent1 4 7 7 4" xfId="45669" xr:uid="{13051223-33FB-4AF0-91C2-9F5AF83BDB5C}"/>
    <cellStyle name="20% - Accent1 4 7 8" xfId="45670" xr:uid="{3238173E-DAB8-4FA7-8001-C1E4A763BA26}"/>
    <cellStyle name="20% - Accent1 4 7 8 2" xfId="45671" xr:uid="{613357D3-C450-4E8C-B0D5-0F55521D3800}"/>
    <cellStyle name="20% - Accent1 4 7 8 2 2" xfId="45672" xr:uid="{6C308301-3686-4FAA-8565-AC6794F01B96}"/>
    <cellStyle name="20% - Accent1 4 7 8 2 2 2" xfId="45673" xr:uid="{FEC86780-F7DA-4795-BA22-D9FCE20BA6E9}"/>
    <cellStyle name="20% - Accent1 4 7 8 2 3" xfId="45674" xr:uid="{13749E27-613D-4E9F-A738-57EB68E845CC}"/>
    <cellStyle name="20% - Accent1 4 7 8 3" xfId="45675" xr:uid="{B809FF48-97BC-4F60-B0B8-1055CF90AF15}"/>
    <cellStyle name="20% - Accent1 4 7 8 3 2" xfId="45676" xr:uid="{1DC0831A-B4D9-476D-B10E-B1D9DF14DCD3}"/>
    <cellStyle name="20% - Accent1 4 7 8 4" xfId="45677" xr:uid="{F5671287-BCEE-4374-B304-67B93D5A1011}"/>
    <cellStyle name="20% - Accent1 4 7 9" xfId="45678" xr:uid="{7F628C58-545D-403B-B2FE-68A30CCB3402}"/>
    <cellStyle name="20% - Accent1 4 7 9 2" xfId="45679" xr:uid="{8A8DCF4D-9E13-4815-B294-7B0241418510}"/>
    <cellStyle name="20% - Accent1 4 7 9 2 2" xfId="45680" xr:uid="{34F2A160-82FE-47B7-870C-2CBEB90EAA10}"/>
    <cellStyle name="20% - Accent1 4 7 9 2 2 2" xfId="45681" xr:uid="{3072DEC9-0C99-4DCD-84C5-0FCF18F386C3}"/>
    <cellStyle name="20% - Accent1 4 7 9 2 3" xfId="45682" xr:uid="{4E445209-3FF6-4C8F-A20A-E2951F3CE2EE}"/>
    <cellStyle name="20% - Accent1 4 7 9 3" xfId="45683" xr:uid="{B59C9703-BD7F-42AB-9F97-124174CC7148}"/>
    <cellStyle name="20% - Accent1 4 7 9 3 2" xfId="45684" xr:uid="{E53E465F-B24F-4675-B25F-B95719C8ACD8}"/>
    <cellStyle name="20% - Accent1 4 7 9 4" xfId="45685" xr:uid="{4641B3B8-E14E-4F78-97AB-45FCB2F42DFC}"/>
    <cellStyle name="20% - Accent1 4 8" xfId="45686" xr:uid="{56193AF9-1FFE-4284-88A5-E46EEA1101CE}"/>
    <cellStyle name="20% - Accent1 4 8 10" xfId="45687" xr:uid="{164C0801-30F3-49ED-B2F5-0D8F4087C282}"/>
    <cellStyle name="20% - Accent1 4 8 10 2" xfId="45688" xr:uid="{21E7CD98-5F94-4154-BF95-C4768F9ECBFC}"/>
    <cellStyle name="20% - Accent1 4 8 11" xfId="45689" xr:uid="{BE6C9F8C-27D0-40A4-A5C8-E5877793E2EE}"/>
    <cellStyle name="20% - Accent1 4 8 11 2" xfId="45690" xr:uid="{273696E0-258D-40AC-A0FF-A2FE910F2169}"/>
    <cellStyle name="20% - Accent1 4 8 12" xfId="45691" xr:uid="{F0D56D73-76A0-47C7-825B-5BE98225B8E4}"/>
    <cellStyle name="20% - Accent1 4 8 2" xfId="45692" xr:uid="{C3D102DD-A7E4-4F72-AAF2-D6C2C4359ECF}"/>
    <cellStyle name="20% - Accent1 4 8 2 10" xfId="45693" xr:uid="{7F502972-C496-4BF4-B275-FC6BAC2C4C48}"/>
    <cellStyle name="20% - Accent1 4 8 2 10 2" xfId="45694" xr:uid="{6D6C93CA-0FD4-42A9-BA5E-3EFF87162B94}"/>
    <cellStyle name="20% - Accent1 4 8 2 11" xfId="45695" xr:uid="{65182354-4945-49A5-A3C0-FB90E2B41CFF}"/>
    <cellStyle name="20% - Accent1 4 8 2 2" xfId="45696" xr:uid="{3E135E98-4D38-45B5-87AA-9967BA08EB1D}"/>
    <cellStyle name="20% - Accent1 4 8 2 2 2" xfId="45697" xr:uid="{04D26CDE-8C19-4D84-83B7-FA66590510E1}"/>
    <cellStyle name="20% - Accent1 4 8 2 2 2 2" xfId="45698" xr:uid="{5838DF3F-F3E3-42C5-9AA8-E2D27A82A3C6}"/>
    <cellStyle name="20% - Accent1 4 8 2 2 2 2 2" xfId="45699" xr:uid="{66EC41A1-4417-42C6-BE24-D8D704A118CE}"/>
    <cellStyle name="20% - Accent1 4 8 2 2 2 2 2 2" xfId="45700" xr:uid="{F5759C45-82AF-4164-B446-EBE7EEF72826}"/>
    <cellStyle name="20% - Accent1 4 8 2 2 2 2 3" xfId="45701" xr:uid="{B2669800-C9A3-425F-B88B-EAE358A38442}"/>
    <cellStyle name="20% - Accent1 4 8 2 2 2 3" xfId="45702" xr:uid="{6FB04478-7D8F-4680-BDE0-98B648859C3B}"/>
    <cellStyle name="20% - Accent1 4 8 2 2 2 3 2" xfId="45703" xr:uid="{7FC05A0A-F5D6-4EF6-B873-33DCEC534B42}"/>
    <cellStyle name="20% - Accent1 4 8 2 2 2 4" xfId="45704" xr:uid="{FCCAEF75-E404-484D-98B5-10607FA54140}"/>
    <cellStyle name="20% - Accent1 4 8 2 2 3" xfId="45705" xr:uid="{F027BF1B-EFAB-48DF-AE77-9ABDE114F695}"/>
    <cellStyle name="20% - Accent1 4 8 2 2 3 2" xfId="45706" xr:uid="{6D5F82D4-B135-49C8-94C7-337AA5E71358}"/>
    <cellStyle name="20% - Accent1 4 8 2 2 3 2 2" xfId="45707" xr:uid="{117F3147-4929-4944-8DAC-8BF5FC8EBB4C}"/>
    <cellStyle name="20% - Accent1 4 8 2 2 3 2 2 2" xfId="45708" xr:uid="{CF06C31E-F15D-4324-AB86-379398FC6A02}"/>
    <cellStyle name="20% - Accent1 4 8 2 2 3 2 3" xfId="45709" xr:uid="{5A04D164-CA63-4406-998A-FC4F3B6AD0F7}"/>
    <cellStyle name="20% - Accent1 4 8 2 2 3 3" xfId="45710" xr:uid="{97E73CB3-89A9-4B3C-A2B7-69F20479CA6B}"/>
    <cellStyle name="20% - Accent1 4 8 2 2 3 3 2" xfId="45711" xr:uid="{3B77A15D-D14F-40C2-80F0-8388E11BF6F7}"/>
    <cellStyle name="20% - Accent1 4 8 2 2 3 4" xfId="45712" xr:uid="{D0AA678E-2B5E-4A33-8EBB-33FB70BD9BAF}"/>
    <cellStyle name="20% - Accent1 4 8 2 2 4" xfId="45713" xr:uid="{74C53636-37C0-4731-91DC-915CD7335E6B}"/>
    <cellStyle name="20% - Accent1 4 8 2 2 4 2" xfId="45714" xr:uid="{59E8F011-CB05-4D5C-8115-9A8951D34EDA}"/>
    <cellStyle name="20% - Accent1 4 8 2 2 4 2 2" xfId="45715" xr:uid="{2D745F3D-FFE4-48B9-8B18-8D65DF693F51}"/>
    <cellStyle name="20% - Accent1 4 8 2 2 4 2 2 2" xfId="45716" xr:uid="{3364C37E-6C7E-4B80-A20B-F879B93E7062}"/>
    <cellStyle name="20% - Accent1 4 8 2 2 4 2 3" xfId="45717" xr:uid="{CBFF5B61-4F73-4B06-A301-F5ABE046A07A}"/>
    <cellStyle name="20% - Accent1 4 8 2 2 4 3" xfId="45718" xr:uid="{E164920B-1D11-4913-AC3A-6413E1D83587}"/>
    <cellStyle name="20% - Accent1 4 8 2 2 4 3 2" xfId="45719" xr:uid="{2EBFB494-517B-4BFD-830D-B3A30BEC81FD}"/>
    <cellStyle name="20% - Accent1 4 8 2 2 4 4" xfId="45720" xr:uid="{0A37D5B8-B15B-401E-A155-0ACB76B1DB35}"/>
    <cellStyle name="20% - Accent1 4 8 2 2 5" xfId="45721" xr:uid="{E625C4F5-533F-4712-A8AC-A1BD846F27EC}"/>
    <cellStyle name="20% - Accent1 4 8 2 2 5 2" xfId="45722" xr:uid="{B82DDCF4-DD26-497A-AB9D-98A7E67248C2}"/>
    <cellStyle name="20% - Accent1 4 8 2 2 5 2 2" xfId="45723" xr:uid="{A1981803-417E-4CA9-8C54-091A0289BCBD}"/>
    <cellStyle name="20% - Accent1 4 8 2 2 5 3" xfId="45724" xr:uid="{EFA1CAF1-CC4E-4E5C-AF99-9E5F10EAFCB6}"/>
    <cellStyle name="20% - Accent1 4 8 2 2 6" xfId="45725" xr:uid="{5E0F40F6-7D23-4898-A5EC-C20913D19E06}"/>
    <cellStyle name="20% - Accent1 4 8 2 2 6 2" xfId="45726" xr:uid="{48FFECA7-8C40-4450-B61F-2C9008A7A025}"/>
    <cellStyle name="20% - Accent1 4 8 2 2 6 2 2" xfId="45727" xr:uid="{C3B8DB37-563A-4581-BED9-480224AED258}"/>
    <cellStyle name="20% - Accent1 4 8 2 2 6 3" xfId="45728" xr:uid="{23FE06D9-804D-45C6-8A7C-DF4C44B71B97}"/>
    <cellStyle name="20% - Accent1 4 8 2 2 7" xfId="45729" xr:uid="{4FC13314-0363-42D5-8F01-860A051F49E5}"/>
    <cellStyle name="20% - Accent1 4 8 2 2 7 2" xfId="45730" xr:uid="{DBCF39C0-046F-47AC-A000-D5CF5E7F3DF5}"/>
    <cellStyle name="20% - Accent1 4 8 2 2 8" xfId="45731" xr:uid="{FA1DA70F-E7DD-443C-AFAC-71D177771DDE}"/>
    <cellStyle name="20% - Accent1 4 8 2 2 8 2" xfId="45732" xr:uid="{DEFB5621-1926-47F8-A946-C8FB3C889813}"/>
    <cellStyle name="20% - Accent1 4 8 2 2 9" xfId="45733" xr:uid="{78DAFA5E-19D8-457B-9E41-3388206F59F0}"/>
    <cellStyle name="20% - Accent1 4 8 2 3" xfId="45734" xr:uid="{37B31F08-F47B-44AC-92E4-E7E9D167AEDA}"/>
    <cellStyle name="20% - Accent1 4 8 2 3 2" xfId="45735" xr:uid="{CAEF771B-5E4B-495E-BFF4-1E864C972ED4}"/>
    <cellStyle name="20% - Accent1 4 8 2 3 2 2" xfId="45736" xr:uid="{BFEF73EE-8E2F-486D-894D-02599BB460FB}"/>
    <cellStyle name="20% - Accent1 4 8 2 3 2 2 2" xfId="45737" xr:uid="{0CF582DD-525F-4D2F-B3A9-50A5C0C4D3DA}"/>
    <cellStyle name="20% - Accent1 4 8 2 3 2 2 2 2" xfId="45738" xr:uid="{C5F86655-4FA2-4509-8971-02CA6EA892F9}"/>
    <cellStyle name="20% - Accent1 4 8 2 3 2 2 3" xfId="45739" xr:uid="{DDAD8710-942E-43A7-9C25-28C7819D0D25}"/>
    <cellStyle name="20% - Accent1 4 8 2 3 2 3" xfId="45740" xr:uid="{A7797885-6553-4D59-9D3F-7003CD930E45}"/>
    <cellStyle name="20% - Accent1 4 8 2 3 2 3 2" xfId="45741" xr:uid="{BED34A0D-688D-46B6-BCF0-C1AA47117375}"/>
    <cellStyle name="20% - Accent1 4 8 2 3 2 4" xfId="45742" xr:uid="{87C0EC39-2189-4392-BE43-4493B84B180C}"/>
    <cellStyle name="20% - Accent1 4 8 2 3 3" xfId="45743" xr:uid="{47F43E46-ABF5-4212-91FC-C57F24556236}"/>
    <cellStyle name="20% - Accent1 4 8 2 3 3 2" xfId="45744" xr:uid="{C4C2E9D2-5814-4FCF-B8BA-157935C7133E}"/>
    <cellStyle name="20% - Accent1 4 8 2 3 3 2 2" xfId="45745" xr:uid="{885595DD-15D1-4EA5-90C7-F522DABF46D6}"/>
    <cellStyle name="20% - Accent1 4 8 2 3 3 2 2 2" xfId="45746" xr:uid="{B260CE0A-A899-4378-BFFA-31E4DE7A1B61}"/>
    <cellStyle name="20% - Accent1 4 8 2 3 3 2 3" xfId="45747" xr:uid="{D66EA198-DBE4-4C9F-AE92-DF204A2DB699}"/>
    <cellStyle name="20% - Accent1 4 8 2 3 3 3" xfId="45748" xr:uid="{56185D58-CD5C-49B0-83F5-25F66F7DF2CB}"/>
    <cellStyle name="20% - Accent1 4 8 2 3 3 3 2" xfId="45749" xr:uid="{798A16E7-EEE3-4DE0-8F00-8B50BBFAFF42}"/>
    <cellStyle name="20% - Accent1 4 8 2 3 3 4" xfId="45750" xr:uid="{082DD574-1CBF-4BDA-AC16-22CBD641D3A0}"/>
    <cellStyle name="20% - Accent1 4 8 2 3 4" xfId="45751" xr:uid="{393548C3-AFE9-4B5C-88E6-0DFBB11C5BB5}"/>
    <cellStyle name="20% - Accent1 4 8 2 3 4 2" xfId="45752" xr:uid="{ADB9D0F5-5143-42A3-B3A3-F0AA507F56A2}"/>
    <cellStyle name="20% - Accent1 4 8 2 3 4 2 2" xfId="45753" xr:uid="{607EAA95-A792-46A4-AC72-2630C630EA57}"/>
    <cellStyle name="20% - Accent1 4 8 2 3 4 2 2 2" xfId="45754" xr:uid="{796C4D7F-FCD1-46CB-8A24-B47D172D422C}"/>
    <cellStyle name="20% - Accent1 4 8 2 3 4 2 3" xfId="45755" xr:uid="{9D101498-F4DE-4919-813B-F9EB0B16D2A9}"/>
    <cellStyle name="20% - Accent1 4 8 2 3 4 3" xfId="45756" xr:uid="{B2A660E5-3036-4FB5-AF96-038C019AFFC1}"/>
    <cellStyle name="20% - Accent1 4 8 2 3 4 3 2" xfId="45757" xr:uid="{5E40D865-C939-4B6A-9823-31E78EDF429C}"/>
    <cellStyle name="20% - Accent1 4 8 2 3 4 4" xfId="45758" xr:uid="{40D4D084-BABE-48B4-9242-0EAA5328177B}"/>
    <cellStyle name="20% - Accent1 4 8 2 3 5" xfId="45759" xr:uid="{5AEBE3CE-72FE-4CA7-A6BD-71C22463A9B8}"/>
    <cellStyle name="20% - Accent1 4 8 2 3 5 2" xfId="45760" xr:uid="{6E7BEF94-2C93-42F0-A57B-30F17B5D4EF1}"/>
    <cellStyle name="20% - Accent1 4 8 2 3 5 2 2" xfId="45761" xr:uid="{DCF0C161-A4A9-4166-BA81-B2BD19C85E40}"/>
    <cellStyle name="20% - Accent1 4 8 2 3 5 3" xfId="45762" xr:uid="{04E1CBF3-EA6F-4DDC-8863-8CCA3760D81F}"/>
    <cellStyle name="20% - Accent1 4 8 2 3 6" xfId="45763" xr:uid="{225E4DD9-22D3-4FBB-88EA-F08B665E523C}"/>
    <cellStyle name="20% - Accent1 4 8 2 3 6 2" xfId="45764" xr:uid="{FF3CEC52-3463-41AB-9422-446C245DE834}"/>
    <cellStyle name="20% - Accent1 4 8 2 3 6 2 2" xfId="45765" xr:uid="{C93373B5-1847-4335-9246-EDDDB924740C}"/>
    <cellStyle name="20% - Accent1 4 8 2 3 6 3" xfId="45766" xr:uid="{F8C0DB86-8C1F-4261-AEE5-4C07817CC7F8}"/>
    <cellStyle name="20% - Accent1 4 8 2 3 7" xfId="45767" xr:uid="{0CB71C04-F62A-4D0D-8516-C407C62FA29B}"/>
    <cellStyle name="20% - Accent1 4 8 2 3 7 2" xfId="45768" xr:uid="{1C63586A-AF77-4533-AE5E-890C5135F182}"/>
    <cellStyle name="20% - Accent1 4 8 2 3 8" xfId="45769" xr:uid="{FAF15CF7-A7CE-4094-8A83-331748183496}"/>
    <cellStyle name="20% - Accent1 4 8 2 3 8 2" xfId="45770" xr:uid="{8CD64764-8C07-4B5F-8479-3313DBDD59BC}"/>
    <cellStyle name="20% - Accent1 4 8 2 3 9" xfId="45771" xr:uid="{6D5E1A88-42D8-40B3-B96A-8C8B22981B59}"/>
    <cellStyle name="20% - Accent1 4 8 2 4" xfId="45772" xr:uid="{6DEE37F8-DD7F-498C-84F4-7136A983843B}"/>
    <cellStyle name="20% - Accent1 4 8 2 4 2" xfId="45773" xr:uid="{F4D8C836-D798-46F4-BE6A-71E1EEEF7EBA}"/>
    <cellStyle name="20% - Accent1 4 8 2 4 2 2" xfId="45774" xr:uid="{AC0B621E-ED42-4A6C-BDF7-66FDC83CF9CD}"/>
    <cellStyle name="20% - Accent1 4 8 2 4 2 2 2" xfId="45775" xr:uid="{4D331B6D-6C3A-4C33-88D9-EB36979B0629}"/>
    <cellStyle name="20% - Accent1 4 8 2 4 2 3" xfId="45776" xr:uid="{EE94BBF5-9BAC-4B0A-ACD5-FE5E8B73920A}"/>
    <cellStyle name="20% - Accent1 4 8 2 4 3" xfId="45777" xr:uid="{8F1786CE-3F89-473E-9B6D-468A34CE9728}"/>
    <cellStyle name="20% - Accent1 4 8 2 4 3 2" xfId="45778" xr:uid="{67570435-FC93-446C-9957-578747B4BE70}"/>
    <cellStyle name="20% - Accent1 4 8 2 4 4" xfId="45779" xr:uid="{FDDE68A7-9FB5-4E67-BE2B-3FEEE9C9A856}"/>
    <cellStyle name="20% - Accent1 4 8 2 5" xfId="45780" xr:uid="{773571F6-6D21-4873-BA50-51F1F8713DF2}"/>
    <cellStyle name="20% - Accent1 4 8 2 5 2" xfId="45781" xr:uid="{44002BDA-F3AC-4A04-BECB-BB5B7F2EEE4B}"/>
    <cellStyle name="20% - Accent1 4 8 2 5 2 2" xfId="45782" xr:uid="{19FF7F13-074C-4C00-ABB9-86BDC6C3284C}"/>
    <cellStyle name="20% - Accent1 4 8 2 5 2 2 2" xfId="45783" xr:uid="{65127D79-5B4B-4654-8DC9-49F7B47C23AC}"/>
    <cellStyle name="20% - Accent1 4 8 2 5 2 3" xfId="45784" xr:uid="{1B910FFE-28BC-4492-9278-12905B219A63}"/>
    <cellStyle name="20% - Accent1 4 8 2 5 3" xfId="45785" xr:uid="{38991814-5144-4595-BB80-FE69A7DCB823}"/>
    <cellStyle name="20% - Accent1 4 8 2 5 3 2" xfId="45786" xr:uid="{C834EBC9-4DC7-4203-8CAF-870D709735A0}"/>
    <cellStyle name="20% - Accent1 4 8 2 5 4" xfId="45787" xr:uid="{1D5F2D07-48AC-4D0E-A829-6FBAF40B27BF}"/>
    <cellStyle name="20% - Accent1 4 8 2 6" xfId="45788" xr:uid="{24193EB2-D90B-4C59-A601-D3D58D7C9F64}"/>
    <cellStyle name="20% - Accent1 4 8 2 6 2" xfId="45789" xr:uid="{A834F50A-59F1-4177-B675-EC33FD81E4AB}"/>
    <cellStyle name="20% - Accent1 4 8 2 6 2 2" xfId="45790" xr:uid="{F22BD075-F888-48EB-81AB-C533F72C1E3F}"/>
    <cellStyle name="20% - Accent1 4 8 2 6 2 2 2" xfId="45791" xr:uid="{03045018-35C2-4032-A76E-5534B20D06DA}"/>
    <cellStyle name="20% - Accent1 4 8 2 6 2 3" xfId="45792" xr:uid="{0D8B4FAB-1864-42F8-921B-6621D4C44F2F}"/>
    <cellStyle name="20% - Accent1 4 8 2 6 3" xfId="45793" xr:uid="{0C295BF7-E33C-45B8-9540-39635FA8BF6A}"/>
    <cellStyle name="20% - Accent1 4 8 2 6 3 2" xfId="45794" xr:uid="{CA6B33F4-533E-4343-8885-31C4619F5B82}"/>
    <cellStyle name="20% - Accent1 4 8 2 6 4" xfId="45795" xr:uid="{B0AF3448-C5A9-434E-A9E0-02F800176425}"/>
    <cellStyle name="20% - Accent1 4 8 2 7" xfId="45796" xr:uid="{62A9913E-110A-4033-88E3-B94D637753A6}"/>
    <cellStyle name="20% - Accent1 4 8 2 7 2" xfId="45797" xr:uid="{A326ECBF-E003-4374-8197-904534E7E03B}"/>
    <cellStyle name="20% - Accent1 4 8 2 7 2 2" xfId="45798" xr:uid="{AC243227-5C2A-40B6-83D9-DDC5C5D91D8A}"/>
    <cellStyle name="20% - Accent1 4 8 2 7 3" xfId="45799" xr:uid="{5FB63F15-5882-4A8C-B14C-0203374BB0B8}"/>
    <cellStyle name="20% - Accent1 4 8 2 8" xfId="45800" xr:uid="{A1835D9D-7977-40B2-A115-5DC8A579E724}"/>
    <cellStyle name="20% - Accent1 4 8 2 8 2" xfId="45801" xr:uid="{0B326880-6ABB-4CAE-826F-F6C4C4C037FB}"/>
    <cellStyle name="20% - Accent1 4 8 2 8 2 2" xfId="45802" xr:uid="{8EBFF88E-A66C-4B35-8163-5DE2B68FD1D6}"/>
    <cellStyle name="20% - Accent1 4 8 2 8 3" xfId="45803" xr:uid="{6BB69B80-1840-498A-B03D-7330C6A0A328}"/>
    <cellStyle name="20% - Accent1 4 8 2 9" xfId="45804" xr:uid="{5CA5FF37-D6F1-4D3F-848A-6BFAA5AA1840}"/>
    <cellStyle name="20% - Accent1 4 8 2 9 2" xfId="45805" xr:uid="{5E7803E1-5515-405E-9127-C594D10FC6D6}"/>
    <cellStyle name="20% - Accent1 4 8 3" xfId="45806" xr:uid="{21C63348-4361-4324-BCA1-FF8A0179D0B8}"/>
    <cellStyle name="20% - Accent1 4 8 3 2" xfId="45807" xr:uid="{142FD13C-6EEF-4FA1-BE1F-3F3C9FFA498F}"/>
    <cellStyle name="20% - Accent1 4 8 3 2 2" xfId="45808" xr:uid="{E6DF807E-B9F2-4A56-BE65-4222ECFBF5D0}"/>
    <cellStyle name="20% - Accent1 4 8 3 2 2 2" xfId="45809" xr:uid="{9E2EEA1C-D283-4558-A1CF-4A2AA3EA5199}"/>
    <cellStyle name="20% - Accent1 4 8 3 2 2 2 2" xfId="45810" xr:uid="{2795CB02-7D43-4526-8949-4E9C92D65E68}"/>
    <cellStyle name="20% - Accent1 4 8 3 2 2 3" xfId="45811" xr:uid="{D29011F4-8D12-424D-8C63-F7257A7CD938}"/>
    <cellStyle name="20% - Accent1 4 8 3 2 3" xfId="45812" xr:uid="{73C0B82A-4E48-44D1-8166-AC8136B04A5F}"/>
    <cellStyle name="20% - Accent1 4 8 3 2 3 2" xfId="45813" xr:uid="{F1505D85-CD94-4AAC-B33F-6838AE4B341B}"/>
    <cellStyle name="20% - Accent1 4 8 3 2 4" xfId="45814" xr:uid="{90935F49-AD41-4DBD-93E5-2B74FEA0B44B}"/>
    <cellStyle name="20% - Accent1 4 8 3 3" xfId="45815" xr:uid="{4CF6BE57-77C1-4BD1-ADB8-20CF84658FDA}"/>
    <cellStyle name="20% - Accent1 4 8 3 3 2" xfId="45816" xr:uid="{66A6FF6C-FC5E-4511-8210-D1415C3CC2BC}"/>
    <cellStyle name="20% - Accent1 4 8 3 3 2 2" xfId="45817" xr:uid="{9EBB8745-59E1-44C6-A1DF-FDC083719633}"/>
    <cellStyle name="20% - Accent1 4 8 3 3 2 2 2" xfId="45818" xr:uid="{53AC3672-DD98-46B2-9C57-D0B7ABAA9436}"/>
    <cellStyle name="20% - Accent1 4 8 3 3 2 3" xfId="45819" xr:uid="{C09D8428-A121-4C60-98D0-FDA1E73AE0F0}"/>
    <cellStyle name="20% - Accent1 4 8 3 3 3" xfId="45820" xr:uid="{49C5208B-5911-4721-A36F-F61DC05FF744}"/>
    <cellStyle name="20% - Accent1 4 8 3 3 3 2" xfId="45821" xr:uid="{A0027145-DC13-4751-91F4-6E8F7EC65BE5}"/>
    <cellStyle name="20% - Accent1 4 8 3 3 4" xfId="45822" xr:uid="{9D5BC6C7-8065-4C2F-B696-30BEEBAD6BB2}"/>
    <cellStyle name="20% - Accent1 4 8 3 4" xfId="45823" xr:uid="{6D7FE576-FA5C-4CE1-AA81-4401FC21C164}"/>
    <cellStyle name="20% - Accent1 4 8 3 4 2" xfId="45824" xr:uid="{568A0426-977C-420D-82F3-CD1961AEEF8F}"/>
    <cellStyle name="20% - Accent1 4 8 3 4 2 2" xfId="45825" xr:uid="{A8741E56-A70A-43FE-9FDD-28C41BA88644}"/>
    <cellStyle name="20% - Accent1 4 8 3 4 2 2 2" xfId="45826" xr:uid="{95959AF7-8AA1-4318-AAC3-5755268A1F6B}"/>
    <cellStyle name="20% - Accent1 4 8 3 4 2 3" xfId="45827" xr:uid="{439D3F89-06EA-4747-97F9-E5804B845B8A}"/>
    <cellStyle name="20% - Accent1 4 8 3 4 3" xfId="45828" xr:uid="{500D816B-C231-4249-835E-CC579B0FE287}"/>
    <cellStyle name="20% - Accent1 4 8 3 4 3 2" xfId="45829" xr:uid="{554E505B-EC16-425B-8B33-A9E64F44CF24}"/>
    <cellStyle name="20% - Accent1 4 8 3 4 4" xfId="45830" xr:uid="{1A0ABC1F-1A72-4B58-BCB4-98C600421E6F}"/>
    <cellStyle name="20% - Accent1 4 8 3 5" xfId="45831" xr:uid="{2A99001A-D33F-4245-AAA5-301468227BE4}"/>
    <cellStyle name="20% - Accent1 4 8 3 5 2" xfId="45832" xr:uid="{853176D9-4978-46E4-A712-1EAA9BF09983}"/>
    <cellStyle name="20% - Accent1 4 8 3 5 2 2" xfId="45833" xr:uid="{F98F35DB-DA12-4117-86BB-B724D88E6BE6}"/>
    <cellStyle name="20% - Accent1 4 8 3 5 3" xfId="45834" xr:uid="{DC3499E8-5C69-4640-8425-56AA95D95F42}"/>
    <cellStyle name="20% - Accent1 4 8 3 6" xfId="45835" xr:uid="{3B34DE6C-BBEF-4F2D-BEC2-54D969ED3008}"/>
    <cellStyle name="20% - Accent1 4 8 3 6 2" xfId="45836" xr:uid="{46C79E87-14A9-4702-8FF6-7D4B4B162FEF}"/>
    <cellStyle name="20% - Accent1 4 8 3 6 2 2" xfId="45837" xr:uid="{D53CBF1B-F9DD-4911-8AE3-67849042EE6E}"/>
    <cellStyle name="20% - Accent1 4 8 3 6 3" xfId="45838" xr:uid="{27378D63-3913-41E0-92DB-93A8F4726339}"/>
    <cellStyle name="20% - Accent1 4 8 3 7" xfId="45839" xr:uid="{4A2C66F3-78EA-4C55-932C-A509BAAE52E6}"/>
    <cellStyle name="20% - Accent1 4 8 3 7 2" xfId="45840" xr:uid="{9E2EECC4-D701-49BF-8F4F-9F74ECA7E824}"/>
    <cellStyle name="20% - Accent1 4 8 3 8" xfId="45841" xr:uid="{A7100BCD-60A2-4D6A-B640-C0FC6DC026E9}"/>
    <cellStyle name="20% - Accent1 4 8 3 8 2" xfId="45842" xr:uid="{28680130-2859-4A2F-8D42-0A09BBECC0DA}"/>
    <cellStyle name="20% - Accent1 4 8 3 9" xfId="45843" xr:uid="{37F0CEB7-FBA6-4FB0-B94F-DDAE1047ED51}"/>
    <cellStyle name="20% - Accent1 4 8 4" xfId="45844" xr:uid="{4F2FDD86-D198-48C6-B686-D3F43EE92AF9}"/>
    <cellStyle name="20% - Accent1 4 8 4 2" xfId="45845" xr:uid="{C59B8737-C730-45F8-B866-79D4E2EA6284}"/>
    <cellStyle name="20% - Accent1 4 8 4 2 2" xfId="45846" xr:uid="{FFFC7671-7485-42C2-9E7E-2F8C2DA1A010}"/>
    <cellStyle name="20% - Accent1 4 8 4 2 2 2" xfId="45847" xr:uid="{9DB111FC-A181-4B42-AD00-78633ABD9771}"/>
    <cellStyle name="20% - Accent1 4 8 4 2 2 2 2" xfId="45848" xr:uid="{13AAFFCF-58ED-4055-B499-69FE858BC455}"/>
    <cellStyle name="20% - Accent1 4 8 4 2 2 3" xfId="45849" xr:uid="{49CE76F7-C21A-497D-9B0D-F5B667DF339F}"/>
    <cellStyle name="20% - Accent1 4 8 4 2 3" xfId="45850" xr:uid="{3F277FB4-F451-45A9-BF4C-F60E9844E120}"/>
    <cellStyle name="20% - Accent1 4 8 4 2 3 2" xfId="45851" xr:uid="{07EBBACB-4F9A-4E9A-AB6E-B35533241F4E}"/>
    <cellStyle name="20% - Accent1 4 8 4 2 4" xfId="45852" xr:uid="{A54B24AB-24E1-40F6-9EEF-492068FEC740}"/>
    <cellStyle name="20% - Accent1 4 8 4 3" xfId="45853" xr:uid="{E61B9A38-2FFD-4B42-BB7D-2253572D1D66}"/>
    <cellStyle name="20% - Accent1 4 8 4 3 2" xfId="45854" xr:uid="{F6F7E1AA-04CF-4410-84C6-469BFCA79CBC}"/>
    <cellStyle name="20% - Accent1 4 8 4 3 2 2" xfId="45855" xr:uid="{8174923E-FA1C-44BD-B564-7738110D6948}"/>
    <cellStyle name="20% - Accent1 4 8 4 3 2 2 2" xfId="45856" xr:uid="{F73DC457-0223-440F-B2C3-EB8E1D35B7CC}"/>
    <cellStyle name="20% - Accent1 4 8 4 3 2 3" xfId="45857" xr:uid="{B3F577AC-E0FE-41E0-9C0C-45DE49B3A79B}"/>
    <cellStyle name="20% - Accent1 4 8 4 3 3" xfId="45858" xr:uid="{02058BB2-960B-4760-B346-15EDC1914AE1}"/>
    <cellStyle name="20% - Accent1 4 8 4 3 3 2" xfId="45859" xr:uid="{3CCD84D0-EAE9-4263-8468-4A290C503073}"/>
    <cellStyle name="20% - Accent1 4 8 4 3 4" xfId="45860" xr:uid="{8A7CE3BF-069D-4277-BE08-5115313D4E64}"/>
    <cellStyle name="20% - Accent1 4 8 4 4" xfId="45861" xr:uid="{9E1E66E7-4E1E-4901-9170-BE494962A5EA}"/>
    <cellStyle name="20% - Accent1 4 8 4 4 2" xfId="45862" xr:uid="{61BD80A5-1F6F-4712-8DEC-84C686E24B47}"/>
    <cellStyle name="20% - Accent1 4 8 4 4 2 2" xfId="45863" xr:uid="{0BCF179D-6676-447D-B87F-875C839416F6}"/>
    <cellStyle name="20% - Accent1 4 8 4 4 2 2 2" xfId="45864" xr:uid="{25894E30-9423-4BEA-839A-764542467FDB}"/>
    <cellStyle name="20% - Accent1 4 8 4 4 2 3" xfId="45865" xr:uid="{58C6548A-B738-4111-8F39-B1762C583EB3}"/>
    <cellStyle name="20% - Accent1 4 8 4 4 3" xfId="45866" xr:uid="{C451EDA1-0C6E-4346-92BD-A38407B37526}"/>
    <cellStyle name="20% - Accent1 4 8 4 4 3 2" xfId="45867" xr:uid="{F5213C0E-EC1B-4F84-82BF-507EEF534C72}"/>
    <cellStyle name="20% - Accent1 4 8 4 4 4" xfId="45868" xr:uid="{AD9DDE72-CCFD-4AED-94EB-70719352761A}"/>
    <cellStyle name="20% - Accent1 4 8 4 5" xfId="45869" xr:uid="{3A0B3C26-72AD-49DE-A3E9-E6CDC9947571}"/>
    <cellStyle name="20% - Accent1 4 8 4 5 2" xfId="45870" xr:uid="{3415C644-C79D-4DD9-90C1-0F9998115FC1}"/>
    <cellStyle name="20% - Accent1 4 8 4 5 2 2" xfId="45871" xr:uid="{50873C0B-E069-4058-90A0-6FC1432ECEBB}"/>
    <cellStyle name="20% - Accent1 4 8 4 5 3" xfId="45872" xr:uid="{44E58AE9-964F-44C0-9023-D42C1172E1C4}"/>
    <cellStyle name="20% - Accent1 4 8 4 6" xfId="45873" xr:uid="{7E7D917F-8A97-4B61-B0DA-EBBCF39A48CC}"/>
    <cellStyle name="20% - Accent1 4 8 4 6 2" xfId="45874" xr:uid="{D5EA688D-EE71-469D-BBF4-0499D2891CA8}"/>
    <cellStyle name="20% - Accent1 4 8 4 6 2 2" xfId="45875" xr:uid="{850436D5-EFF5-4009-973A-2D732DAE0859}"/>
    <cellStyle name="20% - Accent1 4 8 4 6 3" xfId="45876" xr:uid="{1CF62091-EAB4-45FB-AA3E-2B17645BE1EF}"/>
    <cellStyle name="20% - Accent1 4 8 4 7" xfId="45877" xr:uid="{4228588B-25B5-4ABE-BED2-0A6699ED0DFC}"/>
    <cellStyle name="20% - Accent1 4 8 4 7 2" xfId="45878" xr:uid="{8CE2451A-C926-40E0-8637-C10B798ACB82}"/>
    <cellStyle name="20% - Accent1 4 8 4 8" xfId="45879" xr:uid="{DACD3210-E7B3-479B-A4CD-45227854A12B}"/>
    <cellStyle name="20% - Accent1 4 8 4 8 2" xfId="45880" xr:uid="{24B1099B-F645-4F7E-AFB2-952FCBB41500}"/>
    <cellStyle name="20% - Accent1 4 8 4 9" xfId="45881" xr:uid="{BB1198B9-2154-4ED5-B162-D1FE54E202EB}"/>
    <cellStyle name="20% - Accent1 4 8 5" xfId="45882" xr:uid="{CAC9F3AE-DB17-4DF7-8B4A-648E29F203EC}"/>
    <cellStyle name="20% - Accent1 4 8 5 2" xfId="45883" xr:uid="{D30E2E76-0F23-48CF-9697-98A525EF343C}"/>
    <cellStyle name="20% - Accent1 4 8 5 2 2" xfId="45884" xr:uid="{F355A5FB-1001-4853-B392-7C1D0B0F8731}"/>
    <cellStyle name="20% - Accent1 4 8 5 2 2 2" xfId="45885" xr:uid="{509AC171-E42A-4C9D-B40C-01A50A15FDB8}"/>
    <cellStyle name="20% - Accent1 4 8 5 2 3" xfId="45886" xr:uid="{5673A29D-57E5-4F5B-AE83-941DD8E5517C}"/>
    <cellStyle name="20% - Accent1 4 8 5 3" xfId="45887" xr:uid="{EAD7E205-A8CD-4CDC-A643-10BFCFC28690}"/>
    <cellStyle name="20% - Accent1 4 8 5 3 2" xfId="45888" xr:uid="{CAF812DE-72EA-428E-B1D4-1A75E2AE5E1A}"/>
    <cellStyle name="20% - Accent1 4 8 5 4" xfId="45889" xr:uid="{D820C5C2-754A-4D81-8772-C95F134D6CAB}"/>
    <cellStyle name="20% - Accent1 4 8 6" xfId="45890" xr:uid="{4D79037B-0506-4326-B0DB-8611D4E32827}"/>
    <cellStyle name="20% - Accent1 4 8 6 2" xfId="45891" xr:uid="{BFF3C57D-F40C-4FC4-92D8-3F32CAA39B21}"/>
    <cellStyle name="20% - Accent1 4 8 6 2 2" xfId="45892" xr:uid="{B25BB1A1-DF27-4310-A160-AC3E3AF5068C}"/>
    <cellStyle name="20% - Accent1 4 8 6 2 2 2" xfId="45893" xr:uid="{C1473700-6F49-4E5B-97FC-E58103CFD370}"/>
    <cellStyle name="20% - Accent1 4 8 6 2 3" xfId="45894" xr:uid="{B351A7BC-ABA3-40C4-8B90-20E29E8A3815}"/>
    <cellStyle name="20% - Accent1 4 8 6 3" xfId="45895" xr:uid="{6B3B032C-DB1D-469B-A462-9D2295343F35}"/>
    <cellStyle name="20% - Accent1 4 8 6 3 2" xfId="45896" xr:uid="{AA42F851-A8D4-4B3A-AFC3-9776D10A82D0}"/>
    <cellStyle name="20% - Accent1 4 8 6 4" xfId="45897" xr:uid="{561DA7BE-234D-45C7-A23E-E2B41DFAC3E6}"/>
    <cellStyle name="20% - Accent1 4 8 7" xfId="45898" xr:uid="{B0C4EE2A-95FE-4DC5-B677-28A199ACEC64}"/>
    <cellStyle name="20% - Accent1 4 8 7 2" xfId="45899" xr:uid="{693FDE81-61A3-46A2-9F19-E981EC984E8D}"/>
    <cellStyle name="20% - Accent1 4 8 7 2 2" xfId="45900" xr:uid="{78B8362E-1D0C-4D63-A014-6992FBAB142D}"/>
    <cellStyle name="20% - Accent1 4 8 7 2 2 2" xfId="45901" xr:uid="{2D2DFC54-57C8-43A1-AB50-6321AB36CB4D}"/>
    <cellStyle name="20% - Accent1 4 8 7 2 3" xfId="45902" xr:uid="{743A5A40-2CDE-4118-84DA-3B65ADA2AAC6}"/>
    <cellStyle name="20% - Accent1 4 8 7 3" xfId="45903" xr:uid="{CF007238-71FB-41E1-BBF7-F3F7E099B235}"/>
    <cellStyle name="20% - Accent1 4 8 7 3 2" xfId="45904" xr:uid="{A7592FEE-63FD-486E-B8E4-55C03B33114B}"/>
    <cellStyle name="20% - Accent1 4 8 7 4" xfId="45905" xr:uid="{BE503B21-74FE-4838-8566-3E7F30D28DF9}"/>
    <cellStyle name="20% - Accent1 4 8 8" xfId="45906" xr:uid="{35ED6BFD-BE17-4488-BA4A-B6CD63D336E7}"/>
    <cellStyle name="20% - Accent1 4 8 8 2" xfId="45907" xr:uid="{CACE8F75-8CD2-4F5E-9086-2F4D76D4D9FD}"/>
    <cellStyle name="20% - Accent1 4 8 8 2 2" xfId="45908" xr:uid="{D3A86EF2-E676-42D7-AF4E-B98AB77A93B5}"/>
    <cellStyle name="20% - Accent1 4 8 8 3" xfId="45909" xr:uid="{57145FA5-8DEB-4F5B-A90F-572E722F2098}"/>
    <cellStyle name="20% - Accent1 4 8 9" xfId="45910" xr:uid="{7A89F182-C0E6-4B68-A912-168A2767D0A2}"/>
    <cellStyle name="20% - Accent1 4 8 9 2" xfId="45911" xr:uid="{827848A7-381D-49D5-A12D-3A6D2A2C1280}"/>
    <cellStyle name="20% - Accent1 4 8 9 2 2" xfId="45912" xr:uid="{94CD3F16-9351-4BBF-97AD-593C525AD785}"/>
    <cellStyle name="20% - Accent1 4 8 9 3" xfId="45913" xr:uid="{C435A7FC-5D29-437E-AE61-EB4E77038B0C}"/>
    <cellStyle name="20% - Accent1 4 9" xfId="45914" xr:uid="{3DBABD9B-F837-46EB-B961-FB5133C6E68B}"/>
    <cellStyle name="20% - Accent1 4 9 10" xfId="45915" xr:uid="{1F8E6384-6DF2-43FD-8B2B-F790B675B3F0}"/>
    <cellStyle name="20% - Accent1 4 9 10 2" xfId="45916" xr:uid="{3248437B-DE02-41D1-8AF2-89876602EA0E}"/>
    <cellStyle name="20% - Accent1 4 9 11" xfId="45917" xr:uid="{474331CF-2C9F-4B08-AD15-9BC9029FA957}"/>
    <cellStyle name="20% - Accent1 4 9 2" xfId="45918" xr:uid="{CCCC9798-E84A-4527-A897-73CA901E66A7}"/>
    <cellStyle name="20% - Accent1 4 9 2 2" xfId="45919" xr:uid="{62A733A9-3614-4C81-A127-9624CCAD4D1B}"/>
    <cellStyle name="20% - Accent1 4 9 2 2 2" xfId="45920" xr:uid="{F51CFE1C-EB27-422F-9C3D-4987CFA177DA}"/>
    <cellStyle name="20% - Accent1 4 9 2 2 2 2" xfId="45921" xr:uid="{98F8A187-171A-4AB7-A12D-104EAD48C03F}"/>
    <cellStyle name="20% - Accent1 4 9 2 2 2 2 2" xfId="45922" xr:uid="{BB7896F9-F7F4-43A6-862B-090CB3E63DDD}"/>
    <cellStyle name="20% - Accent1 4 9 2 2 2 3" xfId="45923" xr:uid="{F62BEAC5-3AFA-43DB-8D33-4980110512DF}"/>
    <cellStyle name="20% - Accent1 4 9 2 2 3" xfId="45924" xr:uid="{903141E8-E953-4AF2-A77C-0DB65CA44CD4}"/>
    <cellStyle name="20% - Accent1 4 9 2 2 3 2" xfId="45925" xr:uid="{AB03146F-1819-40D8-AC07-4417DDF26E71}"/>
    <cellStyle name="20% - Accent1 4 9 2 2 4" xfId="45926" xr:uid="{FFE78F36-A541-4FDA-85A6-DFED582F85A3}"/>
    <cellStyle name="20% - Accent1 4 9 2 3" xfId="45927" xr:uid="{21795813-BCB3-4469-AA62-DFC8D177FF35}"/>
    <cellStyle name="20% - Accent1 4 9 2 3 2" xfId="45928" xr:uid="{B9D99BC5-E552-4CBF-AD7C-ED86ECD06513}"/>
    <cellStyle name="20% - Accent1 4 9 2 3 2 2" xfId="45929" xr:uid="{FBB85F53-5F20-499A-8933-9DE985622929}"/>
    <cellStyle name="20% - Accent1 4 9 2 3 2 2 2" xfId="45930" xr:uid="{5F7D967E-B8CF-43A0-90A9-DF47D629DBA2}"/>
    <cellStyle name="20% - Accent1 4 9 2 3 2 3" xfId="45931" xr:uid="{21FF9EFE-180C-4180-9FF8-419C6637A11D}"/>
    <cellStyle name="20% - Accent1 4 9 2 3 3" xfId="45932" xr:uid="{BC2291FF-BB12-4C09-8683-C2DB9721CD50}"/>
    <cellStyle name="20% - Accent1 4 9 2 3 3 2" xfId="45933" xr:uid="{3C49F4D0-C8B8-42ED-BDF3-5A3148A9A59A}"/>
    <cellStyle name="20% - Accent1 4 9 2 3 4" xfId="45934" xr:uid="{B252B3C8-5E95-4C64-9DAC-871B75E65FB4}"/>
    <cellStyle name="20% - Accent1 4 9 2 4" xfId="45935" xr:uid="{D2F3D054-56C6-4125-BB9D-5FFAF6DF8371}"/>
    <cellStyle name="20% - Accent1 4 9 2 4 2" xfId="45936" xr:uid="{D1BACDCA-4DA1-4312-B0BA-B3E0DCAB78EC}"/>
    <cellStyle name="20% - Accent1 4 9 2 4 2 2" xfId="45937" xr:uid="{192170DF-905E-4140-B10B-06D0B95DA7FC}"/>
    <cellStyle name="20% - Accent1 4 9 2 4 2 2 2" xfId="45938" xr:uid="{12F291CB-1DF2-4F5F-BEA4-8EF6CC9AF6C8}"/>
    <cellStyle name="20% - Accent1 4 9 2 4 2 3" xfId="45939" xr:uid="{69AD647A-5263-4A06-9672-A5625576EDF2}"/>
    <cellStyle name="20% - Accent1 4 9 2 4 3" xfId="45940" xr:uid="{6BC3AB21-E042-495F-85E0-F016AA7DC7FA}"/>
    <cellStyle name="20% - Accent1 4 9 2 4 3 2" xfId="45941" xr:uid="{F71C4A3D-BDA1-455F-821D-A9A9C6D3069D}"/>
    <cellStyle name="20% - Accent1 4 9 2 4 4" xfId="45942" xr:uid="{DE93325C-ACAB-45B0-8B1C-021B3BD558BC}"/>
    <cellStyle name="20% - Accent1 4 9 2 5" xfId="45943" xr:uid="{C84AD501-6FC1-4DDE-BE96-56CAEBDF3F3C}"/>
    <cellStyle name="20% - Accent1 4 9 2 5 2" xfId="45944" xr:uid="{A6DD576D-4521-4FFA-86EF-300E3E40D944}"/>
    <cellStyle name="20% - Accent1 4 9 2 5 2 2" xfId="45945" xr:uid="{FE785281-56A8-4C3C-A372-C9DEFD5A8A7A}"/>
    <cellStyle name="20% - Accent1 4 9 2 5 3" xfId="45946" xr:uid="{054B10D4-B07C-461F-9099-EA10E67560B4}"/>
    <cellStyle name="20% - Accent1 4 9 2 6" xfId="45947" xr:uid="{4CE4C633-6443-4EF8-B8FE-4DF4B6A313BD}"/>
    <cellStyle name="20% - Accent1 4 9 2 6 2" xfId="45948" xr:uid="{3321DE6C-C974-444C-9BBA-7B27E696C780}"/>
    <cellStyle name="20% - Accent1 4 9 2 6 2 2" xfId="45949" xr:uid="{595769E9-2F48-4B57-8337-04D7D7B7B2D7}"/>
    <cellStyle name="20% - Accent1 4 9 2 6 3" xfId="45950" xr:uid="{BF3AAE70-96B8-4956-905C-7A43BC14CB2A}"/>
    <cellStyle name="20% - Accent1 4 9 2 7" xfId="45951" xr:uid="{D0A47909-B6C3-4A5F-A1BE-439CBFFAFE1F}"/>
    <cellStyle name="20% - Accent1 4 9 2 7 2" xfId="45952" xr:uid="{80891D7B-C234-4199-92E7-FF4625505B2A}"/>
    <cellStyle name="20% - Accent1 4 9 2 8" xfId="45953" xr:uid="{23EC34B1-23FB-467F-855E-F879CAA2A3C8}"/>
    <cellStyle name="20% - Accent1 4 9 2 8 2" xfId="45954" xr:uid="{6CD85B8B-9904-4A3F-A7B0-EA23B7356AE3}"/>
    <cellStyle name="20% - Accent1 4 9 2 9" xfId="45955" xr:uid="{98A5FFBE-8141-4FFB-BAB3-A972D39A201F}"/>
    <cellStyle name="20% - Accent1 4 9 3" xfId="45956" xr:uid="{96A2377D-9FEB-45F0-B267-B77663A0F2A8}"/>
    <cellStyle name="20% - Accent1 4 9 3 2" xfId="45957" xr:uid="{310946B4-B621-4C76-AB78-F57883E566A0}"/>
    <cellStyle name="20% - Accent1 4 9 3 2 2" xfId="45958" xr:uid="{7AC48594-4AD8-49F7-9311-839E7C794E0B}"/>
    <cellStyle name="20% - Accent1 4 9 3 2 2 2" xfId="45959" xr:uid="{5B390434-2EFC-45F1-86D9-D59DCC23F0EE}"/>
    <cellStyle name="20% - Accent1 4 9 3 2 2 2 2" xfId="45960" xr:uid="{4DE69A44-CA99-42B7-A982-14B68AB3A3C9}"/>
    <cellStyle name="20% - Accent1 4 9 3 2 2 3" xfId="45961" xr:uid="{B3957062-7D55-4F87-AEFE-225B7C637444}"/>
    <cellStyle name="20% - Accent1 4 9 3 2 3" xfId="45962" xr:uid="{AA266708-089F-4F63-AAEC-0077565DDA6E}"/>
    <cellStyle name="20% - Accent1 4 9 3 2 3 2" xfId="45963" xr:uid="{CB91B94F-32B6-475F-9176-78970233AE98}"/>
    <cellStyle name="20% - Accent1 4 9 3 2 4" xfId="45964" xr:uid="{6BED9644-1BC0-4880-9A80-70BD04081E6F}"/>
    <cellStyle name="20% - Accent1 4 9 3 3" xfId="45965" xr:uid="{D7212DE2-E4BE-4BC7-85E9-7C3FFDEA93C0}"/>
    <cellStyle name="20% - Accent1 4 9 3 3 2" xfId="45966" xr:uid="{C227ADD5-789F-4C4D-BA3C-7E9E3D0B7C44}"/>
    <cellStyle name="20% - Accent1 4 9 3 3 2 2" xfId="45967" xr:uid="{70FCF706-A519-447F-81C1-39923435B541}"/>
    <cellStyle name="20% - Accent1 4 9 3 3 2 2 2" xfId="45968" xr:uid="{488D5547-5A7E-4A0F-BA3E-ACF70B5F0A80}"/>
    <cellStyle name="20% - Accent1 4 9 3 3 2 3" xfId="45969" xr:uid="{418F5EDC-B0BA-47C8-B6A3-72DCEF43D1D8}"/>
    <cellStyle name="20% - Accent1 4 9 3 3 3" xfId="45970" xr:uid="{F3E46F70-BE09-4312-BFB7-A0958402D3D6}"/>
    <cellStyle name="20% - Accent1 4 9 3 3 3 2" xfId="45971" xr:uid="{2A956D40-7B3D-4202-A63B-17A678AE15E3}"/>
    <cellStyle name="20% - Accent1 4 9 3 3 4" xfId="45972" xr:uid="{031F9A43-74F0-4768-A672-0C503F6740F2}"/>
    <cellStyle name="20% - Accent1 4 9 3 4" xfId="45973" xr:uid="{366D6EB1-6AD6-469F-AC94-F3582E8DF1DB}"/>
    <cellStyle name="20% - Accent1 4 9 3 4 2" xfId="45974" xr:uid="{2D772667-5BD6-4802-A364-E1E076A6A116}"/>
    <cellStyle name="20% - Accent1 4 9 3 4 2 2" xfId="45975" xr:uid="{613F4BEC-CA58-414E-BED6-C075308946F4}"/>
    <cellStyle name="20% - Accent1 4 9 3 4 2 2 2" xfId="45976" xr:uid="{823EAB8E-0FF8-4A81-AF7C-789EFBE2C6B2}"/>
    <cellStyle name="20% - Accent1 4 9 3 4 2 3" xfId="45977" xr:uid="{344BB7D2-09D5-4E57-8BC6-9625E91EDE09}"/>
    <cellStyle name="20% - Accent1 4 9 3 4 3" xfId="45978" xr:uid="{1E81E7BB-409A-4FFE-897C-85B100A73B5F}"/>
    <cellStyle name="20% - Accent1 4 9 3 4 3 2" xfId="45979" xr:uid="{9E7B4231-5372-4668-A195-00135915FEBB}"/>
    <cellStyle name="20% - Accent1 4 9 3 4 4" xfId="45980" xr:uid="{597FCB74-B0E1-45E2-97C4-9B455B5ACFCB}"/>
    <cellStyle name="20% - Accent1 4 9 3 5" xfId="45981" xr:uid="{BA19BAE0-05BF-4966-B81F-1133987C0622}"/>
    <cellStyle name="20% - Accent1 4 9 3 5 2" xfId="45982" xr:uid="{92057C7F-1FEA-466A-A7F6-7AA1A35336C7}"/>
    <cellStyle name="20% - Accent1 4 9 3 5 2 2" xfId="45983" xr:uid="{F40367A7-63AC-4C7F-A92D-1E166D7A92C3}"/>
    <cellStyle name="20% - Accent1 4 9 3 5 3" xfId="45984" xr:uid="{908BCD84-AB2B-4374-AB03-108FD2F1E509}"/>
    <cellStyle name="20% - Accent1 4 9 3 6" xfId="45985" xr:uid="{3E4A61E0-9BCA-49B3-9D1C-2959062C58CF}"/>
    <cellStyle name="20% - Accent1 4 9 3 6 2" xfId="45986" xr:uid="{35407D52-3F02-4E2A-ACC9-719853D15739}"/>
    <cellStyle name="20% - Accent1 4 9 3 6 2 2" xfId="45987" xr:uid="{8333810C-F19E-47A3-9D1C-BACE68882117}"/>
    <cellStyle name="20% - Accent1 4 9 3 6 3" xfId="45988" xr:uid="{42D7AB2A-AAD4-4704-A5FE-C2F5D69CA2CA}"/>
    <cellStyle name="20% - Accent1 4 9 3 7" xfId="45989" xr:uid="{8EFF9300-783C-4138-8551-67C5252C1B49}"/>
    <cellStyle name="20% - Accent1 4 9 3 7 2" xfId="45990" xr:uid="{9E069BDA-D641-44C1-9834-063448045A83}"/>
    <cellStyle name="20% - Accent1 4 9 3 8" xfId="45991" xr:uid="{C6788416-93D5-4F74-9E94-7F6EB31A12F8}"/>
    <cellStyle name="20% - Accent1 4 9 3 8 2" xfId="45992" xr:uid="{DF8F2EB0-E8A2-487D-8272-F7602582259F}"/>
    <cellStyle name="20% - Accent1 4 9 3 9" xfId="45993" xr:uid="{7D04A5C6-B5AD-42C0-858A-259E7BC4DBFE}"/>
    <cellStyle name="20% - Accent1 4 9 4" xfId="45994" xr:uid="{B1EA12AE-47BA-422B-8B66-1F1F503142C3}"/>
    <cellStyle name="20% - Accent1 4 9 4 2" xfId="45995" xr:uid="{19B60045-AC6B-472B-BD66-B701B948EDFB}"/>
    <cellStyle name="20% - Accent1 4 9 4 2 2" xfId="45996" xr:uid="{FCDE2231-7991-486A-BA39-836181203D24}"/>
    <cellStyle name="20% - Accent1 4 9 4 2 2 2" xfId="45997" xr:uid="{0D51D0F3-EE57-4DFA-8B98-BFD270BB3D37}"/>
    <cellStyle name="20% - Accent1 4 9 4 2 3" xfId="45998" xr:uid="{22659D68-9C22-4BC9-BCB7-212E99A4FEE2}"/>
    <cellStyle name="20% - Accent1 4 9 4 3" xfId="45999" xr:uid="{B7875CC5-B211-468E-BF61-6165481793EE}"/>
    <cellStyle name="20% - Accent1 4 9 4 3 2" xfId="46000" xr:uid="{95E80F18-0871-4B5B-A582-2BFF03DA892F}"/>
    <cellStyle name="20% - Accent1 4 9 4 4" xfId="46001" xr:uid="{46AB93C0-A798-40EA-8BFB-C9BFC81774BD}"/>
    <cellStyle name="20% - Accent1 4 9 5" xfId="46002" xr:uid="{499068E5-E5BC-4417-AB91-AD5E7AC1A655}"/>
    <cellStyle name="20% - Accent1 4 9 5 2" xfId="46003" xr:uid="{DC7C1E4E-819B-4A29-85E2-34978C86AC8A}"/>
    <cellStyle name="20% - Accent1 4 9 5 2 2" xfId="46004" xr:uid="{EEABC949-58C1-4945-B672-C157DE4F1532}"/>
    <cellStyle name="20% - Accent1 4 9 5 2 2 2" xfId="46005" xr:uid="{63EE59FD-4618-4B1A-9D20-7ED98C5A2BA4}"/>
    <cellStyle name="20% - Accent1 4 9 5 2 3" xfId="46006" xr:uid="{1B0F56D2-43F6-453D-8AD9-DC06F23529A3}"/>
    <cellStyle name="20% - Accent1 4 9 5 3" xfId="46007" xr:uid="{03179141-28C0-480D-B7A2-0D7D7201C345}"/>
    <cellStyle name="20% - Accent1 4 9 5 3 2" xfId="46008" xr:uid="{8EE9C153-B41B-4AC2-BA1D-6A24D1A7BE58}"/>
    <cellStyle name="20% - Accent1 4 9 5 4" xfId="46009" xr:uid="{1A4B758A-A5B6-4C0A-B9C3-19E409DB3ED0}"/>
    <cellStyle name="20% - Accent1 4 9 6" xfId="46010" xr:uid="{56DA9FE4-0B25-43E6-B0E5-2A695DE4CEA7}"/>
    <cellStyle name="20% - Accent1 4 9 6 2" xfId="46011" xr:uid="{63B4A69B-C4A1-4166-B991-454BCC7EBF7D}"/>
    <cellStyle name="20% - Accent1 4 9 6 2 2" xfId="46012" xr:uid="{E519BFB4-99AA-45B8-B189-F949CF863041}"/>
    <cellStyle name="20% - Accent1 4 9 6 2 2 2" xfId="46013" xr:uid="{D9B8E948-F2C2-4D1E-8756-8253F320EDB9}"/>
    <cellStyle name="20% - Accent1 4 9 6 2 3" xfId="46014" xr:uid="{6903B92D-3202-4E48-8780-91C759E784E5}"/>
    <cellStyle name="20% - Accent1 4 9 6 3" xfId="46015" xr:uid="{84DD089E-5995-4EEA-86AD-A2D8C3CAAF16}"/>
    <cellStyle name="20% - Accent1 4 9 6 3 2" xfId="46016" xr:uid="{B2C126F7-BC5E-437D-8A41-64D6357B1EF5}"/>
    <cellStyle name="20% - Accent1 4 9 6 4" xfId="46017" xr:uid="{792F80CC-9853-43A1-B732-45CFF88803FA}"/>
    <cellStyle name="20% - Accent1 4 9 7" xfId="46018" xr:uid="{79A9ACC5-E470-41AD-A421-06E20B59F4DB}"/>
    <cellStyle name="20% - Accent1 4 9 7 2" xfId="46019" xr:uid="{43F7D3A0-3F53-4844-BE06-16D4794BF091}"/>
    <cellStyle name="20% - Accent1 4 9 7 2 2" xfId="46020" xr:uid="{8E3FBCBA-9960-44AD-8212-48AC46F7383A}"/>
    <cellStyle name="20% - Accent1 4 9 7 3" xfId="46021" xr:uid="{91D1B01E-75C7-4650-BC07-F54850230C33}"/>
    <cellStyle name="20% - Accent1 4 9 8" xfId="46022" xr:uid="{066CDF0D-E5AA-42DC-8831-DA2575C89DAD}"/>
    <cellStyle name="20% - Accent1 4 9 8 2" xfId="46023" xr:uid="{0D0055E2-EE2E-458F-9BD5-410749B49D64}"/>
    <cellStyle name="20% - Accent1 4 9 8 2 2" xfId="46024" xr:uid="{881059AF-AD7C-4FA2-9C4D-95B03FE098F2}"/>
    <cellStyle name="20% - Accent1 4 9 8 3" xfId="46025" xr:uid="{6AED08A6-FF18-4FFF-9699-6C09D8BABF95}"/>
    <cellStyle name="20% - Accent1 4 9 9" xfId="46026" xr:uid="{39273165-14EF-4B97-92ED-AC65C556E019}"/>
    <cellStyle name="20% - Accent1 4 9 9 2" xfId="46027" xr:uid="{11B57531-0167-45B5-B973-3D71F6D2BA7B}"/>
    <cellStyle name="20% - Accent1 5" xfId="46028" xr:uid="{751BE088-D415-4D7E-93E9-85E292B67768}"/>
    <cellStyle name="20% - Accent1 5 10" xfId="46029" xr:uid="{52AE8B63-DA3B-4A03-9CD6-5BAA08C7C273}"/>
    <cellStyle name="20% - Accent1 5 10 2" xfId="46030" xr:uid="{2D51293D-4BF5-431B-A3F2-949A73464153}"/>
    <cellStyle name="20% - Accent1 5 10 2 2" xfId="46031" xr:uid="{794E267E-A8AC-4AE8-B0EC-CAFF043B71CA}"/>
    <cellStyle name="20% - Accent1 5 10 2 2 2" xfId="46032" xr:uid="{44815B58-CFAC-4A6F-A17D-61B20F91D8AE}"/>
    <cellStyle name="20% - Accent1 5 10 2 3" xfId="46033" xr:uid="{168439B7-8E2D-446C-84C9-13742600C643}"/>
    <cellStyle name="20% - Accent1 5 10 3" xfId="46034" xr:uid="{13E0AA7E-2BF9-45D3-A7D6-E6AF6F92920A}"/>
    <cellStyle name="20% - Accent1 5 10 3 2" xfId="46035" xr:uid="{2EFD1341-7DD7-4C34-9B2D-278DB7BE99ED}"/>
    <cellStyle name="20% - Accent1 5 10 4" xfId="46036" xr:uid="{6900DBCE-FDA3-4625-AC4D-C65EFF97B9E4}"/>
    <cellStyle name="20% - Accent1 5 11" xfId="46037" xr:uid="{BEB41C71-A190-430C-8271-C103E4F7CEB5}"/>
    <cellStyle name="20% - Accent1 5 11 2" xfId="46038" xr:uid="{5DFEC218-779B-4561-9F1D-5DB3C5F0BB5A}"/>
    <cellStyle name="20% - Accent1 5 11 2 2" xfId="46039" xr:uid="{9C3AE292-C7D1-4886-A02B-D2B435041304}"/>
    <cellStyle name="20% - Accent1 5 11 2 2 2" xfId="46040" xr:uid="{196678DF-C67F-43DE-B0B2-B08DC9C3AB5F}"/>
    <cellStyle name="20% - Accent1 5 11 2 3" xfId="46041" xr:uid="{FAC8F779-90CA-4765-9A5E-C04FF90A550B}"/>
    <cellStyle name="20% - Accent1 5 11 3" xfId="46042" xr:uid="{C0790B2E-9CBE-4541-B940-52A48DC9FB79}"/>
    <cellStyle name="20% - Accent1 5 11 3 2" xfId="46043" xr:uid="{2E42BD66-9B4C-44E7-8D1B-E2C654B2B1BE}"/>
    <cellStyle name="20% - Accent1 5 11 4" xfId="46044" xr:uid="{2E2B22E1-295B-41CB-8AB0-E7F0E1980AF8}"/>
    <cellStyle name="20% - Accent1 5 12" xfId="46045" xr:uid="{7A9B0436-663F-40CC-8F34-B61023C90ED0}"/>
    <cellStyle name="20% - Accent1 5 12 2" xfId="46046" xr:uid="{C2F69205-BCF9-423C-B052-DB5E69CFE1E0}"/>
    <cellStyle name="20% - Accent1 5 12 2 2" xfId="46047" xr:uid="{88E8B7FF-72BA-42BA-9786-A6C508FCF106}"/>
    <cellStyle name="20% - Accent1 5 12 3" xfId="46048" xr:uid="{18B20738-82F9-4EFA-905D-C5539E5FB933}"/>
    <cellStyle name="20% - Accent1 5 13" xfId="46049" xr:uid="{132FBA7C-E5F6-4C56-8F7E-747F2EB2C593}"/>
    <cellStyle name="20% - Accent1 5 13 2" xfId="46050" xr:uid="{F36C27D0-7D70-43D5-9B64-F4ECE185CEFE}"/>
    <cellStyle name="20% - Accent1 5 13 2 2" xfId="46051" xr:uid="{44717A5C-28A7-4C5F-A1F7-E581D6CF80B9}"/>
    <cellStyle name="20% - Accent1 5 13 3" xfId="46052" xr:uid="{8DD5CED1-FF8D-499B-BDFD-0494AB6B62A6}"/>
    <cellStyle name="20% - Accent1 5 14" xfId="46053" xr:uid="{7E46CAC2-D7BF-423A-8DE3-B28D5E638D8B}"/>
    <cellStyle name="20% - Accent1 5 14 2" xfId="46054" xr:uid="{6481C9A6-A697-4589-84E0-1066D49C7E3A}"/>
    <cellStyle name="20% - Accent1 5 15" xfId="46055" xr:uid="{BB13700F-B1F0-4ABA-AD52-20468604E733}"/>
    <cellStyle name="20% - Accent1 5 15 2" xfId="46056" xr:uid="{27964AC5-8A76-4A06-9365-AFE8C4B8699D}"/>
    <cellStyle name="20% - Accent1 5 16" xfId="46057" xr:uid="{D30EB8C0-AA9F-4C62-A71B-BE5FACE379C8}"/>
    <cellStyle name="20% - Accent1 5 2" xfId="46058" xr:uid="{9A4E0E27-3525-4491-9196-34D510872E31}"/>
    <cellStyle name="20% - Accent1 5 2 10" xfId="46059" xr:uid="{78084797-B0EF-4041-8374-CF88352D737E}"/>
    <cellStyle name="20% - Accent1 5 2 10 2" xfId="46060" xr:uid="{E66466AF-10A9-4C10-B8E9-4F260567DB9A}"/>
    <cellStyle name="20% - Accent1 5 2 10 2 2" xfId="46061" xr:uid="{DD97EF68-9545-45B1-9536-673E23F58098}"/>
    <cellStyle name="20% - Accent1 5 2 10 2 2 2" xfId="46062" xr:uid="{90857A0F-EF1A-4A04-A6D7-D5BCB1DBBCC8}"/>
    <cellStyle name="20% - Accent1 5 2 10 2 3" xfId="46063" xr:uid="{EA32A0A1-0A47-4D2D-B415-BAD3424D0464}"/>
    <cellStyle name="20% - Accent1 5 2 10 3" xfId="46064" xr:uid="{2726EAA9-A6F5-4ED0-9DCB-67E13C11731E}"/>
    <cellStyle name="20% - Accent1 5 2 10 3 2" xfId="46065" xr:uid="{D2DF20A3-B3FF-4E3D-B8BC-59897919D0C3}"/>
    <cellStyle name="20% - Accent1 5 2 10 4" xfId="46066" xr:uid="{1F8293FF-5297-4955-B507-E22C8B032157}"/>
    <cellStyle name="20% - Accent1 5 2 11" xfId="46067" xr:uid="{A7879165-03C1-47DC-ACCB-3FB88D89728C}"/>
    <cellStyle name="20% - Accent1 5 2 11 2" xfId="46068" xr:uid="{7CAD9453-A137-44A6-937E-98818951924C}"/>
    <cellStyle name="20% - Accent1 5 2 11 2 2" xfId="46069" xr:uid="{41661063-CB32-4AA9-853E-1A8207F4100B}"/>
    <cellStyle name="20% - Accent1 5 2 11 3" xfId="46070" xr:uid="{460C0098-2DB8-4AB8-B136-08349A4EE450}"/>
    <cellStyle name="20% - Accent1 5 2 12" xfId="46071" xr:uid="{E11964E1-6E1A-4D20-B9BE-42B772F55BEF}"/>
    <cellStyle name="20% - Accent1 5 2 12 2" xfId="46072" xr:uid="{9826FE71-0F21-4E59-B6B7-FEE8C2E87BAE}"/>
    <cellStyle name="20% - Accent1 5 2 12 2 2" xfId="46073" xr:uid="{9E1A7236-0C4E-4AA6-BBC7-078ABF0DAACF}"/>
    <cellStyle name="20% - Accent1 5 2 12 3" xfId="46074" xr:uid="{F6FA600B-1D00-4FA8-8E76-944392D33922}"/>
    <cellStyle name="20% - Accent1 5 2 13" xfId="46075" xr:uid="{18D81D20-E8F4-4B70-AD51-3AC2FF9BC4DA}"/>
    <cellStyle name="20% - Accent1 5 2 13 2" xfId="46076" xr:uid="{7284E777-63B5-4078-8A6A-E1A41C1E0255}"/>
    <cellStyle name="20% - Accent1 5 2 14" xfId="46077" xr:uid="{CC8C43E1-2869-4A22-B9F0-CE27AFAE793C}"/>
    <cellStyle name="20% - Accent1 5 2 14 2" xfId="46078" xr:uid="{C86C1A1A-F721-48F2-A52D-73F27B0B6AB3}"/>
    <cellStyle name="20% - Accent1 5 2 15" xfId="46079" xr:uid="{53AEB10E-8771-4942-85FF-3D6E9499EE89}"/>
    <cellStyle name="20% - Accent1 5 2 2" xfId="46080" xr:uid="{E9FC8FA7-3BF6-43E9-9A2E-9CF5520A0E85}"/>
    <cellStyle name="20% - Accent1 5 2 2 10" xfId="46081" xr:uid="{70687DB3-F3CE-481B-ABC9-51D3D77E9FB2}"/>
    <cellStyle name="20% - Accent1 5 2 2 10 2" xfId="46082" xr:uid="{5B3873D4-D64F-4F1E-8E5B-678A2C98454B}"/>
    <cellStyle name="20% - Accent1 5 2 2 10 2 2" xfId="46083" xr:uid="{4F8FEDAD-0FE0-44C3-A3CB-6E8174DBCDF8}"/>
    <cellStyle name="20% - Accent1 5 2 2 10 3" xfId="46084" xr:uid="{DF2B8093-1A7B-4C5B-ABAB-CFB4FCE25DED}"/>
    <cellStyle name="20% - Accent1 5 2 2 11" xfId="46085" xr:uid="{7EB85C26-9045-4EDA-9B0F-AD731E3679B2}"/>
    <cellStyle name="20% - Accent1 5 2 2 11 2" xfId="46086" xr:uid="{7E90F819-9A8F-43D9-88B0-0A52965B13B8}"/>
    <cellStyle name="20% - Accent1 5 2 2 11 2 2" xfId="46087" xr:uid="{EFBA7C8A-41BB-4B55-93B1-61011BF4C850}"/>
    <cellStyle name="20% - Accent1 5 2 2 11 3" xfId="46088" xr:uid="{CE9BC8C1-7A65-43E0-97AE-12EFF6DD4B89}"/>
    <cellStyle name="20% - Accent1 5 2 2 12" xfId="46089" xr:uid="{B653C1E1-D5E7-45BF-A034-1708293CEC1B}"/>
    <cellStyle name="20% - Accent1 5 2 2 12 2" xfId="46090" xr:uid="{879A74D5-53D5-4C63-9AB5-EB002698F102}"/>
    <cellStyle name="20% - Accent1 5 2 2 13" xfId="46091" xr:uid="{2CA68478-EB24-402B-A36E-15D74807668F}"/>
    <cellStyle name="20% - Accent1 5 2 2 13 2" xfId="46092" xr:uid="{3050825B-CF68-4412-9547-0D06C02AABC4}"/>
    <cellStyle name="20% - Accent1 5 2 2 14" xfId="46093" xr:uid="{2F603C0A-82BE-4C87-BDED-69579E4F1D56}"/>
    <cellStyle name="20% - Accent1 5 2 2 2" xfId="46094" xr:uid="{2BE3DB68-F114-45E5-861E-E26F28A42559}"/>
    <cellStyle name="20% - Accent1 5 2 2 2 10" xfId="46095" xr:uid="{E84C3229-BBB7-4B26-9AB9-2722FB14464A}"/>
    <cellStyle name="20% - Accent1 5 2 2 2 10 2" xfId="46096" xr:uid="{B1E4037A-668B-4838-B470-C86241B0ED57}"/>
    <cellStyle name="20% - Accent1 5 2 2 2 11" xfId="46097" xr:uid="{43A15A83-0EA1-48CC-A678-2D0A6DB7B664}"/>
    <cellStyle name="20% - Accent1 5 2 2 2 2" xfId="46098" xr:uid="{CF579EB8-5A5F-4504-BF46-CAC50A7F0324}"/>
    <cellStyle name="20% - Accent1 5 2 2 2 2 2" xfId="46099" xr:uid="{326221BE-BF34-4BF8-84D9-5917360D3F35}"/>
    <cellStyle name="20% - Accent1 5 2 2 2 2 2 2" xfId="46100" xr:uid="{CD7B4486-BE02-4396-8102-8FDE15DFDCBB}"/>
    <cellStyle name="20% - Accent1 5 2 2 2 2 2 2 2" xfId="46101" xr:uid="{64217E7F-3FA0-4D29-9260-ED85805F20F5}"/>
    <cellStyle name="20% - Accent1 5 2 2 2 2 2 2 2 2" xfId="46102" xr:uid="{FDAE30E9-A4B0-4761-B806-9B942AB66747}"/>
    <cellStyle name="20% - Accent1 5 2 2 2 2 2 2 3" xfId="46103" xr:uid="{B80DDC9A-DDEF-42DA-BC4F-18B6ED43ABE6}"/>
    <cellStyle name="20% - Accent1 5 2 2 2 2 2 3" xfId="46104" xr:uid="{3F24E7F7-D4D6-4336-8095-649F49F22E16}"/>
    <cellStyle name="20% - Accent1 5 2 2 2 2 2 3 2" xfId="46105" xr:uid="{1D3AEA16-F331-4AA4-BE7C-BCCE591EFEF7}"/>
    <cellStyle name="20% - Accent1 5 2 2 2 2 2 4" xfId="46106" xr:uid="{9D2440F4-06A6-4A0F-9452-7659BFCEF1FF}"/>
    <cellStyle name="20% - Accent1 5 2 2 2 2 3" xfId="46107" xr:uid="{F8D82E9E-F08D-48A0-9A28-0E8BBF4169E7}"/>
    <cellStyle name="20% - Accent1 5 2 2 2 2 3 2" xfId="46108" xr:uid="{2FDD1B3A-9997-4FC0-B557-C30860E9B4C5}"/>
    <cellStyle name="20% - Accent1 5 2 2 2 2 3 2 2" xfId="46109" xr:uid="{B4EFEDBA-C42F-4474-BC81-0BE31C9D6854}"/>
    <cellStyle name="20% - Accent1 5 2 2 2 2 3 2 2 2" xfId="46110" xr:uid="{31C88F04-08F9-4CC6-8A9E-589AC5D952AA}"/>
    <cellStyle name="20% - Accent1 5 2 2 2 2 3 2 3" xfId="46111" xr:uid="{CA03DE79-69D9-44AB-82B0-2EA98B2A080A}"/>
    <cellStyle name="20% - Accent1 5 2 2 2 2 3 3" xfId="46112" xr:uid="{83EFFF82-B3AE-4096-A658-12BE4E83EED9}"/>
    <cellStyle name="20% - Accent1 5 2 2 2 2 3 3 2" xfId="46113" xr:uid="{9421D2E3-99A5-4D23-9291-D8A767EA3B6B}"/>
    <cellStyle name="20% - Accent1 5 2 2 2 2 3 4" xfId="46114" xr:uid="{186D194D-DFE5-485D-93A0-58F0A0B3AD72}"/>
    <cellStyle name="20% - Accent1 5 2 2 2 2 4" xfId="46115" xr:uid="{01FC64C6-51E3-411E-8A84-D572BE80240D}"/>
    <cellStyle name="20% - Accent1 5 2 2 2 2 4 2" xfId="46116" xr:uid="{C92D763B-B329-4BAA-8F1F-AE7D9FBE164F}"/>
    <cellStyle name="20% - Accent1 5 2 2 2 2 4 2 2" xfId="46117" xr:uid="{1AA1D22D-F312-4E05-880C-3CEA93EE6713}"/>
    <cellStyle name="20% - Accent1 5 2 2 2 2 4 2 2 2" xfId="46118" xr:uid="{96CB9F47-365E-40FC-9AC3-EA1D8A2AF6D3}"/>
    <cellStyle name="20% - Accent1 5 2 2 2 2 4 2 3" xfId="46119" xr:uid="{2325F132-3E9C-4DC5-B7E1-6D3C86C927BF}"/>
    <cellStyle name="20% - Accent1 5 2 2 2 2 4 3" xfId="46120" xr:uid="{1EB9433F-CDCB-4EBA-9D6D-6D1616F17A61}"/>
    <cellStyle name="20% - Accent1 5 2 2 2 2 4 3 2" xfId="46121" xr:uid="{0734D6A7-E7E9-4081-ACCA-B9410B9917AC}"/>
    <cellStyle name="20% - Accent1 5 2 2 2 2 4 4" xfId="46122" xr:uid="{31AC3371-06D1-4423-BFA3-80D70035230F}"/>
    <cellStyle name="20% - Accent1 5 2 2 2 2 5" xfId="46123" xr:uid="{9E72E46A-117C-4757-B336-6D76ED84EC2A}"/>
    <cellStyle name="20% - Accent1 5 2 2 2 2 5 2" xfId="46124" xr:uid="{0CA919A1-EC8D-4472-88D8-816321249263}"/>
    <cellStyle name="20% - Accent1 5 2 2 2 2 5 2 2" xfId="46125" xr:uid="{19F59AEF-ECDD-4493-9296-601AAD179A7D}"/>
    <cellStyle name="20% - Accent1 5 2 2 2 2 5 3" xfId="46126" xr:uid="{466AB2E7-2F01-4F40-B79C-E85E5222D823}"/>
    <cellStyle name="20% - Accent1 5 2 2 2 2 6" xfId="46127" xr:uid="{7326CEA6-D265-421D-9275-83A20F9AA06E}"/>
    <cellStyle name="20% - Accent1 5 2 2 2 2 6 2" xfId="46128" xr:uid="{EA1DCF8C-5D7D-4038-978F-ADB94E4DA06E}"/>
    <cellStyle name="20% - Accent1 5 2 2 2 2 6 2 2" xfId="46129" xr:uid="{8472876A-3EB7-41F1-87D8-8C68C9A384EB}"/>
    <cellStyle name="20% - Accent1 5 2 2 2 2 6 3" xfId="46130" xr:uid="{D0D33D82-33F2-4325-875E-19E8EFA5ACB4}"/>
    <cellStyle name="20% - Accent1 5 2 2 2 2 7" xfId="46131" xr:uid="{ADA706E2-9C71-497C-8656-494D2EE0F0D6}"/>
    <cellStyle name="20% - Accent1 5 2 2 2 2 7 2" xfId="46132" xr:uid="{2EE0A62A-31F4-43A0-A782-ACB072C5F5B1}"/>
    <cellStyle name="20% - Accent1 5 2 2 2 2 8" xfId="46133" xr:uid="{CB62E5BB-DCD6-4852-B3F8-E927D5E49579}"/>
    <cellStyle name="20% - Accent1 5 2 2 2 2 8 2" xfId="46134" xr:uid="{EEDD2B41-4939-4421-913D-F118C09A2B69}"/>
    <cellStyle name="20% - Accent1 5 2 2 2 2 9" xfId="46135" xr:uid="{C6343502-ADD1-49B5-A389-E185AA94A765}"/>
    <cellStyle name="20% - Accent1 5 2 2 2 3" xfId="46136" xr:uid="{2C653704-D1E6-428D-BF57-CA20411AEDC7}"/>
    <cellStyle name="20% - Accent1 5 2 2 2 3 2" xfId="46137" xr:uid="{E552925D-4756-4C94-B1CF-1A730A58B0A3}"/>
    <cellStyle name="20% - Accent1 5 2 2 2 3 2 2" xfId="46138" xr:uid="{1E7CD475-16B2-445E-8A3F-5D5286F2F2EC}"/>
    <cellStyle name="20% - Accent1 5 2 2 2 3 2 2 2" xfId="46139" xr:uid="{02BCFC03-25FE-4A34-AD32-FA6BAF46C146}"/>
    <cellStyle name="20% - Accent1 5 2 2 2 3 2 2 2 2" xfId="46140" xr:uid="{EF4033B4-A41F-4C34-A698-63BBC2A9F5CE}"/>
    <cellStyle name="20% - Accent1 5 2 2 2 3 2 2 3" xfId="46141" xr:uid="{FB2D4E53-9D2E-486A-8A7B-B3B6BA2EEA4C}"/>
    <cellStyle name="20% - Accent1 5 2 2 2 3 2 3" xfId="46142" xr:uid="{F50E775E-244A-4653-8F0B-B0FBF7421487}"/>
    <cellStyle name="20% - Accent1 5 2 2 2 3 2 3 2" xfId="46143" xr:uid="{305321E7-1A6A-49B2-BF38-B1E884C2DEC0}"/>
    <cellStyle name="20% - Accent1 5 2 2 2 3 2 4" xfId="46144" xr:uid="{C96440C2-ABE3-406B-B4E4-C95C47978318}"/>
    <cellStyle name="20% - Accent1 5 2 2 2 3 3" xfId="46145" xr:uid="{8965EBE2-A680-4AF5-AEA9-08FE9559DBAA}"/>
    <cellStyle name="20% - Accent1 5 2 2 2 3 3 2" xfId="46146" xr:uid="{8E86FFDA-93B2-4AE1-B080-4D33652A23A8}"/>
    <cellStyle name="20% - Accent1 5 2 2 2 3 3 2 2" xfId="46147" xr:uid="{1A257E81-8DEF-4585-A0A3-B2D05FDBE3DF}"/>
    <cellStyle name="20% - Accent1 5 2 2 2 3 3 2 2 2" xfId="46148" xr:uid="{A6B2E0B6-7FC0-4D72-A3D4-588A6A03F42A}"/>
    <cellStyle name="20% - Accent1 5 2 2 2 3 3 2 3" xfId="46149" xr:uid="{683110BC-89BE-4E87-866B-A052CCE29862}"/>
    <cellStyle name="20% - Accent1 5 2 2 2 3 3 3" xfId="46150" xr:uid="{EC127AF0-6E46-4FF4-9928-07FE336CDCD2}"/>
    <cellStyle name="20% - Accent1 5 2 2 2 3 3 3 2" xfId="46151" xr:uid="{2903BC00-22E8-4A34-86C3-55BCD763E9FC}"/>
    <cellStyle name="20% - Accent1 5 2 2 2 3 3 4" xfId="46152" xr:uid="{B1AA694B-DB8F-416A-ADE2-88520035048D}"/>
    <cellStyle name="20% - Accent1 5 2 2 2 3 4" xfId="46153" xr:uid="{1513054C-7074-46EC-B56C-B71418A3FE11}"/>
    <cellStyle name="20% - Accent1 5 2 2 2 3 4 2" xfId="46154" xr:uid="{01421254-30E6-4A5E-955B-39BBFF99FE45}"/>
    <cellStyle name="20% - Accent1 5 2 2 2 3 4 2 2" xfId="46155" xr:uid="{4FA8B061-62BE-41DA-9943-BEC78D02F267}"/>
    <cellStyle name="20% - Accent1 5 2 2 2 3 4 2 2 2" xfId="46156" xr:uid="{07EE6229-4FD3-4F93-84B4-B746E4E7A0D7}"/>
    <cellStyle name="20% - Accent1 5 2 2 2 3 4 2 3" xfId="46157" xr:uid="{6EECD318-A654-4759-911D-477DF53898BC}"/>
    <cellStyle name="20% - Accent1 5 2 2 2 3 4 3" xfId="46158" xr:uid="{EAF0BEA5-9CFA-432F-936D-B6E5F8DF3EFF}"/>
    <cellStyle name="20% - Accent1 5 2 2 2 3 4 3 2" xfId="46159" xr:uid="{4D63D750-814E-419B-9239-5C107C34C42F}"/>
    <cellStyle name="20% - Accent1 5 2 2 2 3 4 4" xfId="46160" xr:uid="{1F5AB0B3-4BD0-4EA2-BD02-5FCD59140BD5}"/>
    <cellStyle name="20% - Accent1 5 2 2 2 3 5" xfId="46161" xr:uid="{69DABF73-C0CC-4AF8-A224-821312E0F37C}"/>
    <cellStyle name="20% - Accent1 5 2 2 2 3 5 2" xfId="46162" xr:uid="{9EB7A8E9-A624-4E0B-8020-2EFBB7E74D48}"/>
    <cellStyle name="20% - Accent1 5 2 2 2 3 5 2 2" xfId="46163" xr:uid="{197AED3F-0F8F-46E3-A9BD-933AE6A05841}"/>
    <cellStyle name="20% - Accent1 5 2 2 2 3 5 3" xfId="46164" xr:uid="{291AB604-7864-4705-9C34-D0949ECECD85}"/>
    <cellStyle name="20% - Accent1 5 2 2 2 3 6" xfId="46165" xr:uid="{88D3176D-D908-4588-BBA5-5ED82B397D01}"/>
    <cellStyle name="20% - Accent1 5 2 2 2 3 6 2" xfId="46166" xr:uid="{7FCBE448-1A4F-4915-B51A-79FC3CFE5681}"/>
    <cellStyle name="20% - Accent1 5 2 2 2 3 6 2 2" xfId="46167" xr:uid="{69F3CB60-5136-4DF7-BE35-D4C9C7632362}"/>
    <cellStyle name="20% - Accent1 5 2 2 2 3 6 3" xfId="46168" xr:uid="{B47536C6-503B-43E4-82F4-1B80B48F9552}"/>
    <cellStyle name="20% - Accent1 5 2 2 2 3 7" xfId="46169" xr:uid="{A3AF3727-11CA-40EA-A8BE-DA89A44A9979}"/>
    <cellStyle name="20% - Accent1 5 2 2 2 3 7 2" xfId="46170" xr:uid="{CFD0BA30-E430-40F0-A1ED-9A619B89B585}"/>
    <cellStyle name="20% - Accent1 5 2 2 2 3 8" xfId="46171" xr:uid="{84110660-82F2-4510-A692-D085708F14EE}"/>
    <cellStyle name="20% - Accent1 5 2 2 2 3 8 2" xfId="46172" xr:uid="{ADDA637D-80A7-4645-80DF-5C4E496A5199}"/>
    <cellStyle name="20% - Accent1 5 2 2 2 3 9" xfId="46173" xr:uid="{5DBCDA59-96B0-467D-BC9C-D84D8D9176DD}"/>
    <cellStyle name="20% - Accent1 5 2 2 2 4" xfId="46174" xr:uid="{1BC607D9-C05B-424C-B0DD-C4421339196F}"/>
    <cellStyle name="20% - Accent1 5 2 2 2 4 2" xfId="46175" xr:uid="{5D691EF4-B652-4175-96F2-B7B15207B1F7}"/>
    <cellStyle name="20% - Accent1 5 2 2 2 4 2 2" xfId="46176" xr:uid="{D4507B7F-D253-41FF-837B-A17C7D747B13}"/>
    <cellStyle name="20% - Accent1 5 2 2 2 4 2 2 2" xfId="46177" xr:uid="{F205C910-7315-43BF-BFDA-730A28A6C856}"/>
    <cellStyle name="20% - Accent1 5 2 2 2 4 2 3" xfId="46178" xr:uid="{27288157-B190-470D-8E0D-8DBF35FBF485}"/>
    <cellStyle name="20% - Accent1 5 2 2 2 4 3" xfId="46179" xr:uid="{5BCA0F53-DB7F-437A-AB19-C07A5585EBC3}"/>
    <cellStyle name="20% - Accent1 5 2 2 2 4 3 2" xfId="46180" xr:uid="{CA311741-C0ED-4796-AC3A-90BA426AF6BE}"/>
    <cellStyle name="20% - Accent1 5 2 2 2 4 4" xfId="46181" xr:uid="{F7D36A7F-6DE3-4679-9DE5-380CD22CF5C6}"/>
    <cellStyle name="20% - Accent1 5 2 2 2 5" xfId="46182" xr:uid="{0B4B8842-0F80-4BD4-8081-87880230F00C}"/>
    <cellStyle name="20% - Accent1 5 2 2 2 5 2" xfId="46183" xr:uid="{CBB82667-E06F-4E6F-B996-F6FF9071FD31}"/>
    <cellStyle name="20% - Accent1 5 2 2 2 5 2 2" xfId="46184" xr:uid="{7F00040B-C23E-4E57-B7D4-495B15B5D0B8}"/>
    <cellStyle name="20% - Accent1 5 2 2 2 5 2 2 2" xfId="46185" xr:uid="{A3E2BB42-3809-4041-BC65-BDFADE901201}"/>
    <cellStyle name="20% - Accent1 5 2 2 2 5 2 3" xfId="46186" xr:uid="{C1BD6B57-1F1F-46C5-9FB8-2C0F0BF6D278}"/>
    <cellStyle name="20% - Accent1 5 2 2 2 5 3" xfId="46187" xr:uid="{460CDAF3-302B-4DD1-A7A0-D2AA9012B1E0}"/>
    <cellStyle name="20% - Accent1 5 2 2 2 5 3 2" xfId="46188" xr:uid="{35840B99-6704-4061-AAC1-E549813153D4}"/>
    <cellStyle name="20% - Accent1 5 2 2 2 5 4" xfId="46189" xr:uid="{730BF100-FF7A-4756-B79B-E5FE52E81D10}"/>
    <cellStyle name="20% - Accent1 5 2 2 2 6" xfId="46190" xr:uid="{2C25B039-F5B2-4E4F-B3DC-D989EBE89E67}"/>
    <cellStyle name="20% - Accent1 5 2 2 2 6 2" xfId="46191" xr:uid="{AB59C9F8-22F5-4593-82CE-9C3E3E3B3D9D}"/>
    <cellStyle name="20% - Accent1 5 2 2 2 6 2 2" xfId="46192" xr:uid="{CB2348BF-BC58-410D-B6CF-74BADF6C7379}"/>
    <cellStyle name="20% - Accent1 5 2 2 2 6 2 2 2" xfId="46193" xr:uid="{3874533C-77E9-41CE-8BF7-AC800382748F}"/>
    <cellStyle name="20% - Accent1 5 2 2 2 6 2 3" xfId="46194" xr:uid="{A25EE604-7E4F-480C-8081-5ACF7C1141F3}"/>
    <cellStyle name="20% - Accent1 5 2 2 2 6 3" xfId="46195" xr:uid="{9592C722-88CF-4962-967A-D1CD39DCF961}"/>
    <cellStyle name="20% - Accent1 5 2 2 2 6 3 2" xfId="46196" xr:uid="{2CB13542-8C8E-4B2F-A512-54D4E8CA65BF}"/>
    <cellStyle name="20% - Accent1 5 2 2 2 6 4" xfId="46197" xr:uid="{3BFDAA67-72EE-487F-9467-D5388B006626}"/>
    <cellStyle name="20% - Accent1 5 2 2 2 7" xfId="46198" xr:uid="{57C7D2C6-3EC8-4289-B4DF-591AB0693141}"/>
    <cellStyle name="20% - Accent1 5 2 2 2 7 2" xfId="46199" xr:uid="{8031FF59-1844-43EF-9EA1-89D3B9CAA45C}"/>
    <cellStyle name="20% - Accent1 5 2 2 2 7 2 2" xfId="46200" xr:uid="{A9E4CA08-66B1-4918-9E69-E8D3683EA222}"/>
    <cellStyle name="20% - Accent1 5 2 2 2 7 3" xfId="46201" xr:uid="{5B7412E9-2ECA-4FF8-BAD6-9C79F06A5A97}"/>
    <cellStyle name="20% - Accent1 5 2 2 2 8" xfId="46202" xr:uid="{17192C0A-C7BD-4A9F-B81D-B743ECF3983B}"/>
    <cellStyle name="20% - Accent1 5 2 2 2 8 2" xfId="46203" xr:uid="{2EF2F7C7-D352-42CA-91AF-2C8E26F01F06}"/>
    <cellStyle name="20% - Accent1 5 2 2 2 8 2 2" xfId="46204" xr:uid="{6D275B24-7ADC-4A89-AFCA-32426B4FCE34}"/>
    <cellStyle name="20% - Accent1 5 2 2 2 8 3" xfId="46205" xr:uid="{D714E14B-DCC7-4729-AC5F-06D814A92748}"/>
    <cellStyle name="20% - Accent1 5 2 2 2 9" xfId="46206" xr:uid="{8587EA02-BE29-4EDE-B8A1-C0B960E1A7A7}"/>
    <cellStyle name="20% - Accent1 5 2 2 2 9 2" xfId="46207" xr:uid="{AD07EBFA-B77A-40D0-9EAA-AA78BA2B5E84}"/>
    <cellStyle name="20% - Accent1 5 2 2 3" xfId="46208" xr:uid="{49736426-06FB-4886-8F66-CA2AE5981B3E}"/>
    <cellStyle name="20% - Accent1 5 2 2 3 10" xfId="46209" xr:uid="{144099AF-FF06-4F25-8672-F14325B00FE6}"/>
    <cellStyle name="20% - Accent1 5 2 2 3 10 2" xfId="46210" xr:uid="{72284020-EB20-4EF8-9A58-4756D452A0C3}"/>
    <cellStyle name="20% - Accent1 5 2 2 3 11" xfId="46211" xr:uid="{A996C196-17EC-45F3-8507-D85BB9F45D1A}"/>
    <cellStyle name="20% - Accent1 5 2 2 3 2" xfId="46212" xr:uid="{77180A8E-3DE0-4432-9C4A-341C6D110F4C}"/>
    <cellStyle name="20% - Accent1 5 2 2 3 2 2" xfId="46213" xr:uid="{C62952D7-6A65-4F12-B322-A6E1D9F80B37}"/>
    <cellStyle name="20% - Accent1 5 2 2 3 2 2 2" xfId="46214" xr:uid="{E22CA2A6-1686-4483-9210-D15AFB5D969B}"/>
    <cellStyle name="20% - Accent1 5 2 2 3 2 2 2 2" xfId="46215" xr:uid="{073DA4A7-6AC4-43C1-AA0B-4F49F598FC36}"/>
    <cellStyle name="20% - Accent1 5 2 2 3 2 2 2 2 2" xfId="46216" xr:uid="{73BF19F0-07B2-480E-8AD3-5DD71178BB2E}"/>
    <cellStyle name="20% - Accent1 5 2 2 3 2 2 2 3" xfId="46217" xr:uid="{109CB3B3-2CBE-4B68-BC55-F61B66480EF6}"/>
    <cellStyle name="20% - Accent1 5 2 2 3 2 2 3" xfId="46218" xr:uid="{BA17E51B-8721-4A24-A174-4FFBD4620852}"/>
    <cellStyle name="20% - Accent1 5 2 2 3 2 2 3 2" xfId="46219" xr:uid="{8C388B61-D933-4D89-846C-08FEF635E62A}"/>
    <cellStyle name="20% - Accent1 5 2 2 3 2 2 4" xfId="46220" xr:uid="{EBFF8D55-3814-4425-8E3E-801C3E653E24}"/>
    <cellStyle name="20% - Accent1 5 2 2 3 2 3" xfId="46221" xr:uid="{86E42ECC-2F30-4B34-8AF1-E610FAE35A1E}"/>
    <cellStyle name="20% - Accent1 5 2 2 3 2 3 2" xfId="46222" xr:uid="{A0768C69-CD8F-4807-9133-FCBC66BF2295}"/>
    <cellStyle name="20% - Accent1 5 2 2 3 2 3 2 2" xfId="46223" xr:uid="{DE7B9E84-499A-464B-A287-30F2BA024708}"/>
    <cellStyle name="20% - Accent1 5 2 2 3 2 3 2 2 2" xfId="46224" xr:uid="{70EAAEDC-FECF-4CA8-85D6-4ABBB4CE5D1E}"/>
    <cellStyle name="20% - Accent1 5 2 2 3 2 3 2 3" xfId="46225" xr:uid="{1BB4FBC0-6519-4201-912D-16CB96D2A488}"/>
    <cellStyle name="20% - Accent1 5 2 2 3 2 3 3" xfId="46226" xr:uid="{52629CD5-492E-468E-A224-CF37004F9DEB}"/>
    <cellStyle name="20% - Accent1 5 2 2 3 2 3 3 2" xfId="46227" xr:uid="{3374735C-84D6-4B7A-AD49-8BD6FB55522E}"/>
    <cellStyle name="20% - Accent1 5 2 2 3 2 3 4" xfId="46228" xr:uid="{BA34E9AF-3FB3-4B16-A864-AF6174A16412}"/>
    <cellStyle name="20% - Accent1 5 2 2 3 2 4" xfId="46229" xr:uid="{C4F83AB8-64C6-4D25-BD0D-A460962A93AC}"/>
    <cellStyle name="20% - Accent1 5 2 2 3 2 4 2" xfId="46230" xr:uid="{0B6F94E7-6BBC-4AA4-B7B8-0A9A9D571463}"/>
    <cellStyle name="20% - Accent1 5 2 2 3 2 4 2 2" xfId="46231" xr:uid="{3439E9D8-A588-4196-B9D0-B7C1A64D5375}"/>
    <cellStyle name="20% - Accent1 5 2 2 3 2 4 2 2 2" xfId="46232" xr:uid="{24FD1A72-BC59-49E1-875E-A35E87EBD671}"/>
    <cellStyle name="20% - Accent1 5 2 2 3 2 4 2 3" xfId="46233" xr:uid="{79FC646E-7347-4D66-908C-99557535CECC}"/>
    <cellStyle name="20% - Accent1 5 2 2 3 2 4 3" xfId="46234" xr:uid="{9FA1A4B2-958C-44C9-9E2E-E3E1BDE6442C}"/>
    <cellStyle name="20% - Accent1 5 2 2 3 2 4 3 2" xfId="46235" xr:uid="{5DE11F8F-44E1-4251-B091-8B0B56427DA7}"/>
    <cellStyle name="20% - Accent1 5 2 2 3 2 4 4" xfId="46236" xr:uid="{DC1E31F9-D8EB-4F1B-AC3B-8BDF4EA6D156}"/>
    <cellStyle name="20% - Accent1 5 2 2 3 2 5" xfId="46237" xr:uid="{E5057D36-7F80-47B0-AABF-F230FC0F3E2B}"/>
    <cellStyle name="20% - Accent1 5 2 2 3 2 5 2" xfId="46238" xr:uid="{62D96EB6-F846-46AF-8ECE-37DC4527A9F1}"/>
    <cellStyle name="20% - Accent1 5 2 2 3 2 5 2 2" xfId="46239" xr:uid="{CDD35421-C68C-4844-9525-4FC92D1C6F14}"/>
    <cellStyle name="20% - Accent1 5 2 2 3 2 5 3" xfId="46240" xr:uid="{6C323F72-BDD6-4093-904D-A969059272D1}"/>
    <cellStyle name="20% - Accent1 5 2 2 3 2 6" xfId="46241" xr:uid="{F3D02A57-5F94-4D13-A17E-E23950D0CA85}"/>
    <cellStyle name="20% - Accent1 5 2 2 3 2 6 2" xfId="46242" xr:uid="{35833EBF-4200-4DEA-86DF-3998442312BD}"/>
    <cellStyle name="20% - Accent1 5 2 2 3 2 6 2 2" xfId="46243" xr:uid="{BB9B6DDA-7155-4122-A30C-47F55D5F3462}"/>
    <cellStyle name="20% - Accent1 5 2 2 3 2 6 3" xfId="46244" xr:uid="{21DF3737-9EF9-4742-842C-B7965F918F77}"/>
    <cellStyle name="20% - Accent1 5 2 2 3 2 7" xfId="46245" xr:uid="{67D8BDAF-AF58-4E1D-90DD-39F1AA93981D}"/>
    <cellStyle name="20% - Accent1 5 2 2 3 2 7 2" xfId="46246" xr:uid="{012EACDD-6AFB-4AD2-9E77-6D1A795DE9F8}"/>
    <cellStyle name="20% - Accent1 5 2 2 3 2 8" xfId="46247" xr:uid="{9E274360-8D56-49D5-AFE3-7F66DCE148B3}"/>
    <cellStyle name="20% - Accent1 5 2 2 3 2 8 2" xfId="46248" xr:uid="{454DD6A4-5213-45D6-9A03-ACF9C1E6A34B}"/>
    <cellStyle name="20% - Accent1 5 2 2 3 2 9" xfId="46249" xr:uid="{D5AA0BF2-8870-40FB-BD5E-89FF3E4250FE}"/>
    <cellStyle name="20% - Accent1 5 2 2 3 3" xfId="46250" xr:uid="{126B8372-F6C9-45E9-945B-A28F06C1EC5F}"/>
    <cellStyle name="20% - Accent1 5 2 2 3 3 2" xfId="46251" xr:uid="{9F4768B7-67EA-4245-983C-B577B9EF858A}"/>
    <cellStyle name="20% - Accent1 5 2 2 3 3 2 2" xfId="46252" xr:uid="{B53278D2-0540-4714-AE19-C85EA7F680DC}"/>
    <cellStyle name="20% - Accent1 5 2 2 3 3 2 2 2" xfId="46253" xr:uid="{9BAC5D5A-EEB3-4EC8-88E3-ECEC93E63E74}"/>
    <cellStyle name="20% - Accent1 5 2 2 3 3 2 2 2 2" xfId="46254" xr:uid="{648245E8-98FA-401F-B910-17CC28A19D46}"/>
    <cellStyle name="20% - Accent1 5 2 2 3 3 2 2 3" xfId="46255" xr:uid="{65BE1D7A-74AC-4904-AC90-1CE2350452CA}"/>
    <cellStyle name="20% - Accent1 5 2 2 3 3 2 3" xfId="46256" xr:uid="{944D1754-2889-4EF2-AA18-EA58496ADEF5}"/>
    <cellStyle name="20% - Accent1 5 2 2 3 3 2 3 2" xfId="46257" xr:uid="{331A8E73-5CAA-4B5A-BAA8-66D81315C97B}"/>
    <cellStyle name="20% - Accent1 5 2 2 3 3 2 4" xfId="46258" xr:uid="{ECA8E975-3B1D-4339-8F8B-47B51B170DFA}"/>
    <cellStyle name="20% - Accent1 5 2 2 3 3 3" xfId="46259" xr:uid="{1A86717A-578B-4EF5-BA44-2ABE0C6CDEB0}"/>
    <cellStyle name="20% - Accent1 5 2 2 3 3 3 2" xfId="46260" xr:uid="{E9BBCC0A-106F-4F53-A0A2-6B49E78D71AB}"/>
    <cellStyle name="20% - Accent1 5 2 2 3 3 3 2 2" xfId="46261" xr:uid="{08E8CEAF-32DB-4267-A024-7C7515F8E8FC}"/>
    <cellStyle name="20% - Accent1 5 2 2 3 3 3 2 2 2" xfId="46262" xr:uid="{A0BE2600-D89F-4203-AD74-F3DCC4EBD81F}"/>
    <cellStyle name="20% - Accent1 5 2 2 3 3 3 2 3" xfId="46263" xr:uid="{36CA23F6-638A-4AF1-A1DB-0EFEB7F0CCF5}"/>
    <cellStyle name="20% - Accent1 5 2 2 3 3 3 3" xfId="46264" xr:uid="{A7FBCB04-CE4A-4010-9646-8F266902D6EF}"/>
    <cellStyle name="20% - Accent1 5 2 2 3 3 3 3 2" xfId="46265" xr:uid="{93299E86-04D4-4BC1-A522-6F534F85747A}"/>
    <cellStyle name="20% - Accent1 5 2 2 3 3 3 4" xfId="46266" xr:uid="{3B2C603B-2125-4D50-99C8-433D85A1880F}"/>
    <cellStyle name="20% - Accent1 5 2 2 3 3 4" xfId="46267" xr:uid="{EA39ED40-CD87-430D-A587-FB4D12390D9C}"/>
    <cellStyle name="20% - Accent1 5 2 2 3 3 4 2" xfId="46268" xr:uid="{4BBC28E7-7F7C-465D-AB2A-E3093C0A7E66}"/>
    <cellStyle name="20% - Accent1 5 2 2 3 3 4 2 2" xfId="46269" xr:uid="{182DC62D-1928-4EA6-A162-3ED3EB8B142B}"/>
    <cellStyle name="20% - Accent1 5 2 2 3 3 4 2 2 2" xfId="46270" xr:uid="{AA6F2FAA-7204-43A2-96B9-027DAA8B14CD}"/>
    <cellStyle name="20% - Accent1 5 2 2 3 3 4 2 3" xfId="46271" xr:uid="{C31BE59D-2154-4600-AECA-3D43F7DCC5DE}"/>
    <cellStyle name="20% - Accent1 5 2 2 3 3 4 3" xfId="46272" xr:uid="{144CC225-55C1-406D-BA9B-6A76A20ED90A}"/>
    <cellStyle name="20% - Accent1 5 2 2 3 3 4 3 2" xfId="46273" xr:uid="{727AD3EC-5A19-449F-AABD-C8D4A465E3C1}"/>
    <cellStyle name="20% - Accent1 5 2 2 3 3 4 4" xfId="46274" xr:uid="{6FBA5EED-6893-44DA-97BB-76FAD033CA96}"/>
    <cellStyle name="20% - Accent1 5 2 2 3 3 5" xfId="46275" xr:uid="{101370FC-CD42-4518-A9DF-A03336482563}"/>
    <cellStyle name="20% - Accent1 5 2 2 3 3 5 2" xfId="46276" xr:uid="{619354FF-172B-4CEA-809F-E49D76EA2F71}"/>
    <cellStyle name="20% - Accent1 5 2 2 3 3 5 2 2" xfId="46277" xr:uid="{471F60EC-C268-4C08-9A54-63675B02BE9A}"/>
    <cellStyle name="20% - Accent1 5 2 2 3 3 5 3" xfId="46278" xr:uid="{93894063-CE69-4DCF-B517-C7898CACB9E8}"/>
    <cellStyle name="20% - Accent1 5 2 2 3 3 6" xfId="46279" xr:uid="{70DD592D-E8D2-4949-A543-9D383B24BB50}"/>
    <cellStyle name="20% - Accent1 5 2 2 3 3 6 2" xfId="46280" xr:uid="{97715DFA-D7E6-4914-B0A2-50A126981C61}"/>
    <cellStyle name="20% - Accent1 5 2 2 3 3 6 2 2" xfId="46281" xr:uid="{F32B4866-6C23-4773-91D5-FE9FEAA53E5E}"/>
    <cellStyle name="20% - Accent1 5 2 2 3 3 6 3" xfId="46282" xr:uid="{1058A960-DFF4-406C-A47C-FCBE2D34E266}"/>
    <cellStyle name="20% - Accent1 5 2 2 3 3 7" xfId="46283" xr:uid="{5EBEAEDA-EE14-4BC0-9429-C4AC300B539E}"/>
    <cellStyle name="20% - Accent1 5 2 2 3 3 7 2" xfId="46284" xr:uid="{D2C05EB5-5055-47E1-8D42-1819951A0599}"/>
    <cellStyle name="20% - Accent1 5 2 2 3 3 8" xfId="46285" xr:uid="{31884BAB-1CCD-4296-8991-A82C1B7E986B}"/>
    <cellStyle name="20% - Accent1 5 2 2 3 3 8 2" xfId="46286" xr:uid="{39C73C52-ECA7-4717-9BC6-2ED780B511E6}"/>
    <cellStyle name="20% - Accent1 5 2 2 3 3 9" xfId="46287" xr:uid="{1BBADE11-66C9-4BAC-9705-0E0BF8D69294}"/>
    <cellStyle name="20% - Accent1 5 2 2 3 4" xfId="46288" xr:uid="{4A0B353F-4700-43FD-897B-1EC7A0A6060D}"/>
    <cellStyle name="20% - Accent1 5 2 2 3 4 2" xfId="46289" xr:uid="{EC530B86-0FDD-4CE0-B8B6-E22FED8C0953}"/>
    <cellStyle name="20% - Accent1 5 2 2 3 4 2 2" xfId="46290" xr:uid="{08248F33-20CF-497C-B155-EF792189574C}"/>
    <cellStyle name="20% - Accent1 5 2 2 3 4 2 2 2" xfId="46291" xr:uid="{30B9A9BD-FB58-42A5-B4A4-DC572A955311}"/>
    <cellStyle name="20% - Accent1 5 2 2 3 4 2 3" xfId="46292" xr:uid="{67577287-C5DF-4BD4-BF51-EB7A19AD132B}"/>
    <cellStyle name="20% - Accent1 5 2 2 3 4 3" xfId="46293" xr:uid="{1D320982-8B59-4EEF-8F05-19A3EACD9C15}"/>
    <cellStyle name="20% - Accent1 5 2 2 3 4 3 2" xfId="46294" xr:uid="{8896999F-27FA-4438-855F-4263D36C88D4}"/>
    <cellStyle name="20% - Accent1 5 2 2 3 4 4" xfId="46295" xr:uid="{FD3D2B46-3EC5-4EC4-8F6D-CCE58F01DB5E}"/>
    <cellStyle name="20% - Accent1 5 2 2 3 5" xfId="46296" xr:uid="{D9361218-C168-46F0-936C-F18EA86501AA}"/>
    <cellStyle name="20% - Accent1 5 2 2 3 5 2" xfId="46297" xr:uid="{F34ECF3D-0608-48A0-96CF-0526C75CFC43}"/>
    <cellStyle name="20% - Accent1 5 2 2 3 5 2 2" xfId="46298" xr:uid="{99180F17-5E82-47A1-92FE-A6F07B3D8426}"/>
    <cellStyle name="20% - Accent1 5 2 2 3 5 2 2 2" xfId="46299" xr:uid="{219C4CCA-4DF5-4781-8948-2CB7D703AFE5}"/>
    <cellStyle name="20% - Accent1 5 2 2 3 5 2 3" xfId="46300" xr:uid="{AB959D8D-D44C-4A74-A436-03DFD472E17A}"/>
    <cellStyle name="20% - Accent1 5 2 2 3 5 3" xfId="46301" xr:uid="{EAA1E7A8-F8EA-47DF-9385-8F1C293F0225}"/>
    <cellStyle name="20% - Accent1 5 2 2 3 5 3 2" xfId="46302" xr:uid="{01998EF4-9BF9-4BE0-9782-2CE821C1EE1F}"/>
    <cellStyle name="20% - Accent1 5 2 2 3 5 4" xfId="46303" xr:uid="{CDE875D0-D092-42DC-915E-5E01F8470CCC}"/>
    <cellStyle name="20% - Accent1 5 2 2 3 6" xfId="46304" xr:uid="{A6004F8E-E824-48C9-9188-E1A0A8A466ED}"/>
    <cellStyle name="20% - Accent1 5 2 2 3 6 2" xfId="46305" xr:uid="{FC9B08F4-8FAD-4C08-AEFC-BC82B5A9A888}"/>
    <cellStyle name="20% - Accent1 5 2 2 3 6 2 2" xfId="46306" xr:uid="{9DC17899-72AB-4180-BEB0-F43A2DA87817}"/>
    <cellStyle name="20% - Accent1 5 2 2 3 6 2 2 2" xfId="46307" xr:uid="{DD4DC704-D7D5-4D24-AFB4-CA9E6B076A62}"/>
    <cellStyle name="20% - Accent1 5 2 2 3 6 2 3" xfId="46308" xr:uid="{3038FC9C-B8DD-4364-B827-9DA378112B20}"/>
    <cellStyle name="20% - Accent1 5 2 2 3 6 3" xfId="46309" xr:uid="{A4061E97-3CCD-4B75-A10B-37553EFD87E0}"/>
    <cellStyle name="20% - Accent1 5 2 2 3 6 3 2" xfId="46310" xr:uid="{B6F27A3F-2D2E-4BB3-B2D0-8210E230E566}"/>
    <cellStyle name="20% - Accent1 5 2 2 3 6 4" xfId="46311" xr:uid="{8016E9ED-785F-461E-96A7-BA5C84C81632}"/>
    <cellStyle name="20% - Accent1 5 2 2 3 7" xfId="46312" xr:uid="{C4104077-1B7B-4DCA-BA3D-3BCEB2A7366D}"/>
    <cellStyle name="20% - Accent1 5 2 2 3 7 2" xfId="46313" xr:uid="{A856578A-9607-4F49-B282-3CFCF18EF5CE}"/>
    <cellStyle name="20% - Accent1 5 2 2 3 7 2 2" xfId="46314" xr:uid="{7BDEAD55-464E-4536-A0AC-ED9EF6DFFF73}"/>
    <cellStyle name="20% - Accent1 5 2 2 3 7 3" xfId="46315" xr:uid="{E2FE534A-8743-46E5-84F0-891763416720}"/>
    <cellStyle name="20% - Accent1 5 2 2 3 8" xfId="46316" xr:uid="{00334F53-C81B-44B4-A3C8-737AEFDBF94A}"/>
    <cellStyle name="20% - Accent1 5 2 2 3 8 2" xfId="46317" xr:uid="{6C56E7FA-8E8F-4AD7-96FB-41B31D146889}"/>
    <cellStyle name="20% - Accent1 5 2 2 3 8 2 2" xfId="46318" xr:uid="{9A288BD4-1E19-4EBA-B8C8-0A8AE606E8D9}"/>
    <cellStyle name="20% - Accent1 5 2 2 3 8 3" xfId="46319" xr:uid="{A021A8E8-4F07-4884-B779-711BFBCFA593}"/>
    <cellStyle name="20% - Accent1 5 2 2 3 9" xfId="46320" xr:uid="{4090FE05-AF8F-4D71-9E3E-114EDD02E1CA}"/>
    <cellStyle name="20% - Accent1 5 2 2 3 9 2" xfId="46321" xr:uid="{05BA61AC-86BC-4D0D-BA2D-CB96B7D767E3}"/>
    <cellStyle name="20% - Accent1 5 2 2 4" xfId="46322" xr:uid="{4DB2EBCD-3A2D-4739-95CD-B4FAFE4B37BA}"/>
    <cellStyle name="20% - Accent1 5 2 2 4 10" xfId="46323" xr:uid="{B1B3ADFD-7A7E-47D8-BD36-15B7EFC5BEDB}"/>
    <cellStyle name="20% - Accent1 5 2 2 4 10 2" xfId="46324" xr:uid="{874DC9C2-D879-4952-B139-8CAA39108236}"/>
    <cellStyle name="20% - Accent1 5 2 2 4 11" xfId="46325" xr:uid="{5FDCC5B6-535B-42F4-B70B-06CF1C23AC51}"/>
    <cellStyle name="20% - Accent1 5 2 2 4 2" xfId="46326" xr:uid="{31F6C266-A22C-4E62-93EA-D9B4FC5B33FF}"/>
    <cellStyle name="20% - Accent1 5 2 2 4 2 2" xfId="46327" xr:uid="{B420B2BE-19F6-45C9-AC35-650F83770EE2}"/>
    <cellStyle name="20% - Accent1 5 2 2 4 2 2 2" xfId="46328" xr:uid="{40C53A42-E516-406A-B92F-CC997D417A29}"/>
    <cellStyle name="20% - Accent1 5 2 2 4 2 2 2 2" xfId="46329" xr:uid="{23292644-A382-4A17-BE96-631F352F49CA}"/>
    <cellStyle name="20% - Accent1 5 2 2 4 2 2 2 2 2" xfId="46330" xr:uid="{82253339-59B5-4CC4-8BCF-B0DA95A845A7}"/>
    <cellStyle name="20% - Accent1 5 2 2 4 2 2 2 3" xfId="46331" xr:uid="{7DB3C57B-A819-40BB-B89B-991CB2932124}"/>
    <cellStyle name="20% - Accent1 5 2 2 4 2 2 3" xfId="46332" xr:uid="{4BDC355A-42C3-4F14-8CA8-217DBDF5DE67}"/>
    <cellStyle name="20% - Accent1 5 2 2 4 2 2 3 2" xfId="46333" xr:uid="{848F0627-E98F-4BDD-BF9F-909722E49010}"/>
    <cellStyle name="20% - Accent1 5 2 2 4 2 2 4" xfId="46334" xr:uid="{F4348383-0006-482A-9B9A-E7A643BB9237}"/>
    <cellStyle name="20% - Accent1 5 2 2 4 2 3" xfId="46335" xr:uid="{FC0D9672-E7E6-408F-8470-5DC0C89526CB}"/>
    <cellStyle name="20% - Accent1 5 2 2 4 2 3 2" xfId="46336" xr:uid="{2AE9C41F-5FE7-4691-8BE5-F96E260F8079}"/>
    <cellStyle name="20% - Accent1 5 2 2 4 2 3 2 2" xfId="46337" xr:uid="{3A4EFDC6-A5AD-4925-A93B-342EB5B73941}"/>
    <cellStyle name="20% - Accent1 5 2 2 4 2 3 2 2 2" xfId="46338" xr:uid="{D0DA56CD-0166-4795-AA67-B8E9CF853F26}"/>
    <cellStyle name="20% - Accent1 5 2 2 4 2 3 2 3" xfId="46339" xr:uid="{5F6CCCD4-B7DE-4303-8DD0-28DCB87F7F79}"/>
    <cellStyle name="20% - Accent1 5 2 2 4 2 3 3" xfId="46340" xr:uid="{870C2BE4-FEDE-4623-99D6-978B2EA95370}"/>
    <cellStyle name="20% - Accent1 5 2 2 4 2 3 3 2" xfId="46341" xr:uid="{A474363F-E433-4388-A149-1D019FDE476B}"/>
    <cellStyle name="20% - Accent1 5 2 2 4 2 3 4" xfId="46342" xr:uid="{F18D3AED-3574-4166-B09C-7D50DAA2E698}"/>
    <cellStyle name="20% - Accent1 5 2 2 4 2 4" xfId="46343" xr:uid="{540B5DDB-1878-4372-8BEA-4C9E30130D4E}"/>
    <cellStyle name="20% - Accent1 5 2 2 4 2 4 2" xfId="46344" xr:uid="{D1E97477-F8FC-429B-B58E-BF9BD14EE36B}"/>
    <cellStyle name="20% - Accent1 5 2 2 4 2 4 2 2" xfId="46345" xr:uid="{B3EA68FD-9EF1-4F97-8881-1A87A6B8E4FC}"/>
    <cellStyle name="20% - Accent1 5 2 2 4 2 4 2 2 2" xfId="46346" xr:uid="{E60A1F62-1624-4FA4-9125-AF4F6F6772ED}"/>
    <cellStyle name="20% - Accent1 5 2 2 4 2 4 2 3" xfId="46347" xr:uid="{28AC767A-A23E-45CE-AA51-0698518AAB41}"/>
    <cellStyle name="20% - Accent1 5 2 2 4 2 4 3" xfId="46348" xr:uid="{C2F58386-00B4-45F9-98A1-8EAD8E0833E4}"/>
    <cellStyle name="20% - Accent1 5 2 2 4 2 4 3 2" xfId="46349" xr:uid="{E34D4BEB-BFAF-4FF3-A32A-D9D6518F7121}"/>
    <cellStyle name="20% - Accent1 5 2 2 4 2 4 4" xfId="46350" xr:uid="{BA3A9533-0171-4408-89AA-4F636BD26894}"/>
    <cellStyle name="20% - Accent1 5 2 2 4 2 5" xfId="46351" xr:uid="{2D11136B-0185-49DC-9049-CEDDB115A7E5}"/>
    <cellStyle name="20% - Accent1 5 2 2 4 2 5 2" xfId="46352" xr:uid="{AD12CFAC-B690-440D-A4AE-907829D27A8F}"/>
    <cellStyle name="20% - Accent1 5 2 2 4 2 5 2 2" xfId="46353" xr:uid="{483411FE-7FE0-4488-B232-6ED41BDADE63}"/>
    <cellStyle name="20% - Accent1 5 2 2 4 2 5 3" xfId="46354" xr:uid="{4B1E955D-4AD6-4D21-BBDE-C815C37892D8}"/>
    <cellStyle name="20% - Accent1 5 2 2 4 2 6" xfId="46355" xr:uid="{BF5D121B-0C53-4E78-A9A3-92062F339873}"/>
    <cellStyle name="20% - Accent1 5 2 2 4 2 6 2" xfId="46356" xr:uid="{876A0507-5B25-454B-AB38-79DF628E833D}"/>
    <cellStyle name="20% - Accent1 5 2 2 4 2 6 2 2" xfId="46357" xr:uid="{593F90F3-B6A0-43CB-8B47-0B5D8CFACB25}"/>
    <cellStyle name="20% - Accent1 5 2 2 4 2 6 3" xfId="46358" xr:uid="{71F6827C-83F1-4E30-8905-1FE8CD330CEA}"/>
    <cellStyle name="20% - Accent1 5 2 2 4 2 7" xfId="46359" xr:uid="{51018FC5-2675-4F6B-8BE3-A8086028CA8A}"/>
    <cellStyle name="20% - Accent1 5 2 2 4 2 7 2" xfId="46360" xr:uid="{98C7C468-FBF1-473B-A64C-1B2965735FDB}"/>
    <cellStyle name="20% - Accent1 5 2 2 4 2 8" xfId="46361" xr:uid="{E69E10E1-F5D4-4C19-A5EF-9555E8693C0D}"/>
    <cellStyle name="20% - Accent1 5 2 2 4 2 8 2" xfId="46362" xr:uid="{02D604A8-2C7A-402D-AE90-BD5BF2CB93BA}"/>
    <cellStyle name="20% - Accent1 5 2 2 4 2 9" xfId="46363" xr:uid="{0E924F80-592E-45EB-909B-B617B730013D}"/>
    <cellStyle name="20% - Accent1 5 2 2 4 3" xfId="46364" xr:uid="{757B2D19-B6FF-445C-99CC-C1008679FC7D}"/>
    <cellStyle name="20% - Accent1 5 2 2 4 3 2" xfId="46365" xr:uid="{0A50A2F6-83FD-4A00-9102-973E237A4721}"/>
    <cellStyle name="20% - Accent1 5 2 2 4 3 2 2" xfId="46366" xr:uid="{55055663-465B-4ED2-B138-934BE9EB6AE6}"/>
    <cellStyle name="20% - Accent1 5 2 2 4 3 2 2 2" xfId="46367" xr:uid="{6DFEC94D-DB30-4CD4-8BBD-89F20589C9C9}"/>
    <cellStyle name="20% - Accent1 5 2 2 4 3 2 2 2 2" xfId="46368" xr:uid="{37927C27-822E-45BA-B235-A4639DCF4AA3}"/>
    <cellStyle name="20% - Accent1 5 2 2 4 3 2 2 3" xfId="46369" xr:uid="{599706D0-E978-457F-98B8-71D1799DBC1E}"/>
    <cellStyle name="20% - Accent1 5 2 2 4 3 2 3" xfId="46370" xr:uid="{DF1A1DC6-C5E3-4586-9165-08057BA4DABB}"/>
    <cellStyle name="20% - Accent1 5 2 2 4 3 2 3 2" xfId="46371" xr:uid="{BD138D22-A51D-41DB-ABA3-3A2FCB87635A}"/>
    <cellStyle name="20% - Accent1 5 2 2 4 3 2 4" xfId="46372" xr:uid="{C4F25C8E-336C-4B3B-AE29-BED4F049EB88}"/>
    <cellStyle name="20% - Accent1 5 2 2 4 3 3" xfId="46373" xr:uid="{144650BF-BE85-462F-A9D4-FA44345250FC}"/>
    <cellStyle name="20% - Accent1 5 2 2 4 3 3 2" xfId="46374" xr:uid="{992DD570-44E3-4591-BA82-961B26EB097C}"/>
    <cellStyle name="20% - Accent1 5 2 2 4 3 3 2 2" xfId="46375" xr:uid="{52013ABC-7070-4B31-966C-C8855C90D6DC}"/>
    <cellStyle name="20% - Accent1 5 2 2 4 3 3 2 2 2" xfId="46376" xr:uid="{C9A223C8-B349-4EAB-9790-4329583870E8}"/>
    <cellStyle name="20% - Accent1 5 2 2 4 3 3 2 3" xfId="46377" xr:uid="{01D11BF5-D9A5-4836-A03E-C1F76F512DD6}"/>
    <cellStyle name="20% - Accent1 5 2 2 4 3 3 3" xfId="46378" xr:uid="{63353869-59B8-4D4D-95F0-4DF2D67ACD37}"/>
    <cellStyle name="20% - Accent1 5 2 2 4 3 3 3 2" xfId="46379" xr:uid="{19408F67-AD76-497D-83F9-B8CBFE443AC0}"/>
    <cellStyle name="20% - Accent1 5 2 2 4 3 3 4" xfId="46380" xr:uid="{E7BE5F8E-3DB3-40FE-826C-C18742E93D75}"/>
    <cellStyle name="20% - Accent1 5 2 2 4 3 4" xfId="46381" xr:uid="{43D142AC-CBA2-4829-A8DD-43587C70C20D}"/>
    <cellStyle name="20% - Accent1 5 2 2 4 3 4 2" xfId="46382" xr:uid="{35F1027F-7C53-4800-8E59-1F24077CB913}"/>
    <cellStyle name="20% - Accent1 5 2 2 4 3 4 2 2" xfId="46383" xr:uid="{68248574-7ED3-410D-8769-588452489F1D}"/>
    <cellStyle name="20% - Accent1 5 2 2 4 3 4 2 2 2" xfId="46384" xr:uid="{87BB512D-F892-463C-B1BF-DBC93CAF146A}"/>
    <cellStyle name="20% - Accent1 5 2 2 4 3 4 2 3" xfId="46385" xr:uid="{2D66AEE2-1172-4EA3-ABBA-482C6843C950}"/>
    <cellStyle name="20% - Accent1 5 2 2 4 3 4 3" xfId="46386" xr:uid="{1F2BF58F-AB96-4383-8FAF-FBF92B45AE48}"/>
    <cellStyle name="20% - Accent1 5 2 2 4 3 4 3 2" xfId="46387" xr:uid="{5169338C-D3CF-4197-9F3E-4CE4930B4CD7}"/>
    <cellStyle name="20% - Accent1 5 2 2 4 3 4 4" xfId="46388" xr:uid="{209CC3B4-72B8-46D2-BB98-EBE378BD6DC7}"/>
    <cellStyle name="20% - Accent1 5 2 2 4 3 5" xfId="46389" xr:uid="{7D29EAD5-A18B-4B31-94F6-162048608626}"/>
    <cellStyle name="20% - Accent1 5 2 2 4 3 5 2" xfId="46390" xr:uid="{56CA8B1A-69EF-4C4F-9139-7827BE33CC48}"/>
    <cellStyle name="20% - Accent1 5 2 2 4 3 5 2 2" xfId="46391" xr:uid="{B623128B-F51F-48F2-9A32-92D5B4E684FD}"/>
    <cellStyle name="20% - Accent1 5 2 2 4 3 5 3" xfId="46392" xr:uid="{2BF20C4C-9097-45B2-90A3-0FA9AB56263B}"/>
    <cellStyle name="20% - Accent1 5 2 2 4 3 6" xfId="46393" xr:uid="{FB61C9ED-4B7C-4ECF-A4AA-AC00B9A559D6}"/>
    <cellStyle name="20% - Accent1 5 2 2 4 3 6 2" xfId="46394" xr:uid="{52B71BCB-308E-4773-B4C3-90FD65E4E84D}"/>
    <cellStyle name="20% - Accent1 5 2 2 4 3 6 2 2" xfId="46395" xr:uid="{BF6D5EE0-A93A-4FEE-97AD-4DB8A63FAC5B}"/>
    <cellStyle name="20% - Accent1 5 2 2 4 3 6 3" xfId="46396" xr:uid="{183C8495-9F10-484A-B61A-83C452F67CE8}"/>
    <cellStyle name="20% - Accent1 5 2 2 4 3 7" xfId="46397" xr:uid="{F8363AAC-829E-42C7-AD1E-6170BAF83B0F}"/>
    <cellStyle name="20% - Accent1 5 2 2 4 3 7 2" xfId="46398" xr:uid="{D296BE7E-6313-418F-8DE8-44C963579E3B}"/>
    <cellStyle name="20% - Accent1 5 2 2 4 3 8" xfId="46399" xr:uid="{B44010B7-4D49-4F7E-AAF5-9971691418E4}"/>
    <cellStyle name="20% - Accent1 5 2 2 4 3 8 2" xfId="46400" xr:uid="{43656856-DE4C-4108-A2A3-BA9DE9493601}"/>
    <cellStyle name="20% - Accent1 5 2 2 4 3 9" xfId="46401" xr:uid="{6F380BDA-CFDC-4608-A1FB-0C0638935400}"/>
    <cellStyle name="20% - Accent1 5 2 2 4 4" xfId="46402" xr:uid="{5473AB6A-0279-4C87-8BA9-55CED3DD6F49}"/>
    <cellStyle name="20% - Accent1 5 2 2 4 4 2" xfId="46403" xr:uid="{21DAEE82-5B37-4253-9E40-C4E7854C91C2}"/>
    <cellStyle name="20% - Accent1 5 2 2 4 4 2 2" xfId="46404" xr:uid="{7B269FC8-FD35-4B88-B7ED-D4D74D49F8C0}"/>
    <cellStyle name="20% - Accent1 5 2 2 4 4 2 2 2" xfId="46405" xr:uid="{8D7E94E1-C091-4FEB-BEF5-175EBD85B31D}"/>
    <cellStyle name="20% - Accent1 5 2 2 4 4 2 3" xfId="46406" xr:uid="{03D825A5-1372-4262-BB40-73328A4B5402}"/>
    <cellStyle name="20% - Accent1 5 2 2 4 4 3" xfId="46407" xr:uid="{6D467605-F97D-48CE-944C-6724D57BAA8E}"/>
    <cellStyle name="20% - Accent1 5 2 2 4 4 3 2" xfId="46408" xr:uid="{E6C6AC25-145D-4BED-98FD-E6522106EEB2}"/>
    <cellStyle name="20% - Accent1 5 2 2 4 4 4" xfId="46409" xr:uid="{8372BF90-E9B2-4EB3-900C-363B04BC57D2}"/>
    <cellStyle name="20% - Accent1 5 2 2 4 5" xfId="46410" xr:uid="{0A2DDCCE-876B-4264-B628-8D8303A76549}"/>
    <cellStyle name="20% - Accent1 5 2 2 4 5 2" xfId="46411" xr:uid="{1144DB62-4176-4258-BC3A-52DED8909E28}"/>
    <cellStyle name="20% - Accent1 5 2 2 4 5 2 2" xfId="46412" xr:uid="{2B00F9B5-607E-4F93-9B63-42F8C4230EA1}"/>
    <cellStyle name="20% - Accent1 5 2 2 4 5 2 2 2" xfId="46413" xr:uid="{2D7FD1FB-EF3C-4FB7-BC5E-36876E89C9D1}"/>
    <cellStyle name="20% - Accent1 5 2 2 4 5 2 3" xfId="46414" xr:uid="{6F595357-429B-42EF-987F-03723733D8C4}"/>
    <cellStyle name="20% - Accent1 5 2 2 4 5 3" xfId="46415" xr:uid="{BAF0755E-B244-4C65-90DF-3EC0E0427B78}"/>
    <cellStyle name="20% - Accent1 5 2 2 4 5 3 2" xfId="46416" xr:uid="{39B2BB52-D06C-4F9E-9567-0EC3F90B4304}"/>
    <cellStyle name="20% - Accent1 5 2 2 4 5 4" xfId="46417" xr:uid="{5948D13A-B785-441B-BE69-72E96028A36C}"/>
    <cellStyle name="20% - Accent1 5 2 2 4 6" xfId="46418" xr:uid="{EAB9BA61-12E3-4CAE-AAC7-6C8872E1FF83}"/>
    <cellStyle name="20% - Accent1 5 2 2 4 6 2" xfId="46419" xr:uid="{64C91E75-C349-445D-A094-99B76176CBC6}"/>
    <cellStyle name="20% - Accent1 5 2 2 4 6 2 2" xfId="46420" xr:uid="{8452125D-5FAC-4D0C-8B72-AD9B49FCF767}"/>
    <cellStyle name="20% - Accent1 5 2 2 4 6 2 2 2" xfId="46421" xr:uid="{888C65D5-FF28-4F4B-AA08-4C9E40C405ED}"/>
    <cellStyle name="20% - Accent1 5 2 2 4 6 2 3" xfId="46422" xr:uid="{0E1ED361-02B4-4988-B1E5-D9CDFBA54AC3}"/>
    <cellStyle name="20% - Accent1 5 2 2 4 6 3" xfId="46423" xr:uid="{C58F34B0-A381-4E6C-8E50-F5F87C9ABDB1}"/>
    <cellStyle name="20% - Accent1 5 2 2 4 6 3 2" xfId="46424" xr:uid="{787AAFE4-DD07-44C8-855A-341ECB22D033}"/>
    <cellStyle name="20% - Accent1 5 2 2 4 6 4" xfId="46425" xr:uid="{BBBF1EC1-ECB4-4B69-86B2-449FDA26296F}"/>
    <cellStyle name="20% - Accent1 5 2 2 4 7" xfId="46426" xr:uid="{749344CC-9268-4AB6-8728-EA4AB4B2EF1F}"/>
    <cellStyle name="20% - Accent1 5 2 2 4 7 2" xfId="46427" xr:uid="{10794B34-F1DA-4B16-A3BA-8CADD605AA28}"/>
    <cellStyle name="20% - Accent1 5 2 2 4 7 2 2" xfId="46428" xr:uid="{5C70A8B6-D294-43B2-A028-9EDC4FF74C86}"/>
    <cellStyle name="20% - Accent1 5 2 2 4 7 3" xfId="46429" xr:uid="{730727FE-34C5-43EE-B072-37F844CE0F40}"/>
    <cellStyle name="20% - Accent1 5 2 2 4 8" xfId="46430" xr:uid="{6862EED5-7010-4556-8103-004DBD785625}"/>
    <cellStyle name="20% - Accent1 5 2 2 4 8 2" xfId="46431" xr:uid="{0DE6015A-DB45-4ECC-BB59-4A950D5C8A75}"/>
    <cellStyle name="20% - Accent1 5 2 2 4 8 2 2" xfId="46432" xr:uid="{190E9EC0-685D-412B-B0C0-DBC09E56EA69}"/>
    <cellStyle name="20% - Accent1 5 2 2 4 8 3" xfId="46433" xr:uid="{3EC1D491-B6AE-4EB4-B0BD-D5BFB96811C3}"/>
    <cellStyle name="20% - Accent1 5 2 2 4 9" xfId="46434" xr:uid="{4E08EFD6-FB7B-4A1C-85C2-C6A06D7663A6}"/>
    <cellStyle name="20% - Accent1 5 2 2 4 9 2" xfId="46435" xr:uid="{F10A688F-BD93-4AE3-B0DE-5F2BD6377DAA}"/>
    <cellStyle name="20% - Accent1 5 2 2 5" xfId="46436" xr:uid="{6E335038-E3CE-4F62-BD57-B1541F7730AC}"/>
    <cellStyle name="20% - Accent1 5 2 2 5 2" xfId="46437" xr:uid="{546FA95D-475F-4D45-843D-E1969F98B0FF}"/>
    <cellStyle name="20% - Accent1 5 2 2 5 2 2" xfId="46438" xr:uid="{114B95A2-985E-4132-9206-B53946BF0E72}"/>
    <cellStyle name="20% - Accent1 5 2 2 5 2 2 2" xfId="46439" xr:uid="{B551CF7A-B95C-4942-A4C1-96617B4FC9FB}"/>
    <cellStyle name="20% - Accent1 5 2 2 5 2 2 2 2" xfId="46440" xr:uid="{E4E4E029-7F38-45FD-9628-136A95D95685}"/>
    <cellStyle name="20% - Accent1 5 2 2 5 2 2 3" xfId="46441" xr:uid="{74BF9AE8-08B1-4D13-98A8-49B6CB388F6F}"/>
    <cellStyle name="20% - Accent1 5 2 2 5 2 3" xfId="46442" xr:uid="{EEE31EBF-9411-487E-B678-C08700D295C7}"/>
    <cellStyle name="20% - Accent1 5 2 2 5 2 3 2" xfId="46443" xr:uid="{07BBF5E2-B8D2-4EEF-9475-E1C9C9C59C7F}"/>
    <cellStyle name="20% - Accent1 5 2 2 5 2 4" xfId="46444" xr:uid="{9708DE71-72E2-4F70-9F13-D24DCB69D976}"/>
    <cellStyle name="20% - Accent1 5 2 2 5 3" xfId="46445" xr:uid="{062E08BA-C44B-49B0-9E74-869D1C68F046}"/>
    <cellStyle name="20% - Accent1 5 2 2 5 3 2" xfId="46446" xr:uid="{51E84861-909D-4081-80A4-38F518BF3FFA}"/>
    <cellStyle name="20% - Accent1 5 2 2 5 3 2 2" xfId="46447" xr:uid="{293EE618-62FE-4084-843D-1B885A22E3E6}"/>
    <cellStyle name="20% - Accent1 5 2 2 5 3 2 2 2" xfId="46448" xr:uid="{416B8D6C-E49C-4CE7-8C92-8E91E8E488AA}"/>
    <cellStyle name="20% - Accent1 5 2 2 5 3 2 3" xfId="46449" xr:uid="{F5EC5C88-75B4-4EE6-9BCA-7C56F44A1BA3}"/>
    <cellStyle name="20% - Accent1 5 2 2 5 3 3" xfId="46450" xr:uid="{73B46B17-0AEA-47F4-9984-8B158C7F31F8}"/>
    <cellStyle name="20% - Accent1 5 2 2 5 3 3 2" xfId="46451" xr:uid="{611C3322-D656-4C82-8315-54079E49093D}"/>
    <cellStyle name="20% - Accent1 5 2 2 5 3 4" xfId="46452" xr:uid="{9D9C3D29-325C-496B-9F76-8034168ABBB0}"/>
    <cellStyle name="20% - Accent1 5 2 2 5 4" xfId="46453" xr:uid="{3C898405-0281-4042-89F3-F06B3DA2C014}"/>
    <cellStyle name="20% - Accent1 5 2 2 5 4 2" xfId="46454" xr:uid="{05D1409B-3B64-41C4-9085-62236F59FCEE}"/>
    <cellStyle name="20% - Accent1 5 2 2 5 4 2 2" xfId="46455" xr:uid="{DA1D852F-8B58-456D-8243-5C629D0095AC}"/>
    <cellStyle name="20% - Accent1 5 2 2 5 4 2 2 2" xfId="46456" xr:uid="{C39DBCAE-CC09-49E8-B937-08F08A583974}"/>
    <cellStyle name="20% - Accent1 5 2 2 5 4 2 3" xfId="46457" xr:uid="{85A24CBD-7D12-4A55-9D25-CF8722639017}"/>
    <cellStyle name="20% - Accent1 5 2 2 5 4 3" xfId="46458" xr:uid="{2202C3DD-2C58-474D-8B77-55CB08CFAC0C}"/>
    <cellStyle name="20% - Accent1 5 2 2 5 4 3 2" xfId="46459" xr:uid="{D6170954-AA4E-49AA-88B8-347BF2FF928F}"/>
    <cellStyle name="20% - Accent1 5 2 2 5 4 4" xfId="46460" xr:uid="{73888717-C382-41A7-B7D0-8E9EB04FBBE8}"/>
    <cellStyle name="20% - Accent1 5 2 2 5 5" xfId="46461" xr:uid="{FDDDB882-D6C8-422F-8E43-FAA48104BEAA}"/>
    <cellStyle name="20% - Accent1 5 2 2 5 5 2" xfId="46462" xr:uid="{4EC83A4D-3AE7-405C-B265-CD2CFCB0668C}"/>
    <cellStyle name="20% - Accent1 5 2 2 5 5 2 2" xfId="46463" xr:uid="{6F87BAB7-2181-49F0-A572-2273326997D6}"/>
    <cellStyle name="20% - Accent1 5 2 2 5 5 3" xfId="46464" xr:uid="{A8EA63DE-1DF9-48DB-A09E-604334F49B14}"/>
    <cellStyle name="20% - Accent1 5 2 2 5 6" xfId="46465" xr:uid="{96408CC7-CA70-4D14-A793-27BED5CA0A4C}"/>
    <cellStyle name="20% - Accent1 5 2 2 5 6 2" xfId="46466" xr:uid="{CF817B85-F303-4F6E-AA1E-E1BDA75D60FC}"/>
    <cellStyle name="20% - Accent1 5 2 2 5 6 2 2" xfId="46467" xr:uid="{5A77055A-CF4E-4770-A08B-10FA524B3008}"/>
    <cellStyle name="20% - Accent1 5 2 2 5 6 3" xfId="46468" xr:uid="{6DAD600F-BE22-468A-BDA1-66EB11D77FF0}"/>
    <cellStyle name="20% - Accent1 5 2 2 5 7" xfId="46469" xr:uid="{F79CEE1A-8DB2-499E-A2C7-4DFB84D8CEBC}"/>
    <cellStyle name="20% - Accent1 5 2 2 5 7 2" xfId="46470" xr:uid="{5B53909B-9504-4498-BEED-C7E2A95B2A46}"/>
    <cellStyle name="20% - Accent1 5 2 2 5 8" xfId="46471" xr:uid="{254DEEAD-8427-42E4-B138-3DEF67CE26C0}"/>
    <cellStyle name="20% - Accent1 5 2 2 5 8 2" xfId="46472" xr:uid="{32F5F76E-5447-4944-8547-6F4EBB411A17}"/>
    <cellStyle name="20% - Accent1 5 2 2 5 9" xfId="46473" xr:uid="{3B3D7A3C-2BDB-487F-B617-09D9EB86EC6C}"/>
    <cellStyle name="20% - Accent1 5 2 2 6" xfId="46474" xr:uid="{22B2A388-BA41-4232-B6FD-741B214780DD}"/>
    <cellStyle name="20% - Accent1 5 2 2 6 2" xfId="46475" xr:uid="{CC732DE6-277A-4FE1-9EAB-2E219BF5B2AE}"/>
    <cellStyle name="20% - Accent1 5 2 2 6 2 2" xfId="46476" xr:uid="{B15D9436-F151-44F3-917E-52E59387105C}"/>
    <cellStyle name="20% - Accent1 5 2 2 6 2 2 2" xfId="46477" xr:uid="{8B4FFD73-3A78-4193-BE6F-E739BBC0C024}"/>
    <cellStyle name="20% - Accent1 5 2 2 6 2 2 2 2" xfId="46478" xr:uid="{74E0E9CB-FF23-4535-A8C2-AF2FDDD017F6}"/>
    <cellStyle name="20% - Accent1 5 2 2 6 2 2 3" xfId="46479" xr:uid="{DD79BB8C-ED0D-4CA6-B245-571699FD3DB7}"/>
    <cellStyle name="20% - Accent1 5 2 2 6 2 3" xfId="46480" xr:uid="{7AF3A747-CEED-4A45-8829-935793C5A1D0}"/>
    <cellStyle name="20% - Accent1 5 2 2 6 2 3 2" xfId="46481" xr:uid="{A3A45175-D10E-4722-AE39-A2A52B5D10B9}"/>
    <cellStyle name="20% - Accent1 5 2 2 6 2 4" xfId="46482" xr:uid="{FB090E03-213E-495A-9E90-BD4B4EBCAF6F}"/>
    <cellStyle name="20% - Accent1 5 2 2 6 3" xfId="46483" xr:uid="{E54C8B25-7366-4E97-B22D-E937B6DB7A7F}"/>
    <cellStyle name="20% - Accent1 5 2 2 6 3 2" xfId="46484" xr:uid="{43D687A8-64DD-41B2-A66B-B053DECE0788}"/>
    <cellStyle name="20% - Accent1 5 2 2 6 3 2 2" xfId="46485" xr:uid="{0F06D142-6E45-40C3-A5FB-257713CB069A}"/>
    <cellStyle name="20% - Accent1 5 2 2 6 3 2 2 2" xfId="46486" xr:uid="{651150C0-35DA-47E3-9D8C-5A5C68F25FE9}"/>
    <cellStyle name="20% - Accent1 5 2 2 6 3 2 3" xfId="46487" xr:uid="{5608B44A-9527-479E-8A88-77A06EC3F309}"/>
    <cellStyle name="20% - Accent1 5 2 2 6 3 3" xfId="46488" xr:uid="{D329ACA1-979B-44D8-B000-488BFC5A8771}"/>
    <cellStyle name="20% - Accent1 5 2 2 6 3 3 2" xfId="46489" xr:uid="{2EF4D52D-BF0B-4E1D-B3EC-7AAE6F6D7299}"/>
    <cellStyle name="20% - Accent1 5 2 2 6 3 4" xfId="46490" xr:uid="{17EF9AC6-BEE2-446F-8601-1FA4A05DD58F}"/>
    <cellStyle name="20% - Accent1 5 2 2 6 4" xfId="46491" xr:uid="{0F10AE55-2A0B-4ADD-9DF0-BFF5B095131B}"/>
    <cellStyle name="20% - Accent1 5 2 2 6 4 2" xfId="46492" xr:uid="{A61E2834-58D3-41F2-B754-4D451B772802}"/>
    <cellStyle name="20% - Accent1 5 2 2 6 4 2 2" xfId="46493" xr:uid="{74952404-159D-4709-9A39-FF78AF59D10D}"/>
    <cellStyle name="20% - Accent1 5 2 2 6 4 2 2 2" xfId="46494" xr:uid="{8F5420D3-719F-4787-AEF6-29954EF82EE1}"/>
    <cellStyle name="20% - Accent1 5 2 2 6 4 2 3" xfId="46495" xr:uid="{6B699329-C103-419F-948B-1516B0039859}"/>
    <cellStyle name="20% - Accent1 5 2 2 6 4 3" xfId="46496" xr:uid="{4C739CCD-48ED-4A91-9763-3FE9CE361FFB}"/>
    <cellStyle name="20% - Accent1 5 2 2 6 4 3 2" xfId="46497" xr:uid="{B35EB0D7-9786-47DF-A1E4-6F2C017D28AA}"/>
    <cellStyle name="20% - Accent1 5 2 2 6 4 4" xfId="46498" xr:uid="{C46C042D-8981-4883-9E82-6265C79E08CF}"/>
    <cellStyle name="20% - Accent1 5 2 2 6 5" xfId="46499" xr:uid="{3D756A8E-EE8E-411E-B7B4-2FA9BD1A1773}"/>
    <cellStyle name="20% - Accent1 5 2 2 6 5 2" xfId="46500" xr:uid="{D0049453-FCBE-4787-9560-04EB68872480}"/>
    <cellStyle name="20% - Accent1 5 2 2 6 5 2 2" xfId="46501" xr:uid="{3EAE2E3E-392C-4C17-9FB4-312C3B44512A}"/>
    <cellStyle name="20% - Accent1 5 2 2 6 5 3" xfId="46502" xr:uid="{2DF21E67-E3AB-4F7F-AFE5-EFDBD967BEB5}"/>
    <cellStyle name="20% - Accent1 5 2 2 6 6" xfId="46503" xr:uid="{CF5DA504-EB73-4C37-B67F-13CAAD6D49AB}"/>
    <cellStyle name="20% - Accent1 5 2 2 6 6 2" xfId="46504" xr:uid="{07B8D395-95C5-4676-85AF-DD32A9FA25A5}"/>
    <cellStyle name="20% - Accent1 5 2 2 6 6 2 2" xfId="46505" xr:uid="{E37E82B1-8F33-4349-9F0B-CC89932AD3DE}"/>
    <cellStyle name="20% - Accent1 5 2 2 6 6 3" xfId="46506" xr:uid="{08F1B9CE-D0D9-4446-BEA6-EB7299803CE3}"/>
    <cellStyle name="20% - Accent1 5 2 2 6 7" xfId="46507" xr:uid="{5A79F17F-B64C-47F3-835A-CEB13CEDACB2}"/>
    <cellStyle name="20% - Accent1 5 2 2 6 7 2" xfId="46508" xr:uid="{41871AFA-F0B1-4DDE-B959-3389FAF6F920}"/>
    <cellStyle name="20% - Accent1 5 2 2 6 8" xfId="46509" xr:uid="{7173C3CA-77A5-4C24-999F-8BA1662F9180}"/>
    <cellStyle name="20% - Accent1 5 2 2 6 8 2" xfId="46510" xr:uid="{CC709708-E289-40A9-B770-49296D934112}"/>
    <cellStyle name="20% - Accent1 5 2 2 6 9" xfId="46511" xr:uid="{38D2FF3A-BB68-4091-A165-1B6F1243CABA}"/>
    <cellStyle name="20% - Accent1 5 2 2 7" xfId="46512" xr:uid="{B2FDCDB3-A8F6-4842-A7A8-AB4B818CACC3}"/>
    <cellStyle name="20% - Accent1 5 2 2 7 2" xfId="46513" xr:uid="{C91097F6-F123-48DE-9561-C80901DC7F6A}"/>
    <cellStyle name="20% - Accent1 5 2 2 7 2 2" xfId="46514" xr:uid="{20CF1DC9-CAD4-45C5-BFE5-BD2ED7E6F360}"/>
    <cellStyle name="20% - Accent1 5 2 2 7 2 2 2" xfId="46515" xr:uid="{22636358-8278-4E7A-96BC-DD718B05C844}"/>
    <cellStyle name="20% - Accent1 5 2 2 7 2 3" xfId="46516" xr:uid="{8DFA7076-C299-4F20-89C8-FA6A549E0007}"/>
    <cellStyle name="20% - Accent1 5 2 2 7 3" xfId="46517" xr:uid="{0CDFD499-0348-422B-81B5-7268A162B85F}"/>
    <cellStyle name="20% - Accent1 5 2 2 7 3 2" xfId="46518" xr:uid="{97281490-6400-40EE-A867-5C92EAAF4A4C}"/>
    <cellStyle name="20% - Accent1 5 2 2 7 4" xfId="46519" xr:uid="{40EF58E5-7420-4337-849D-38CDBB575551}"/>
    <cellStyle name="20% - Accent1 5 2 2 8" xfId="46520" xr:uid="{8853A06D-6E77-4B72-81E6-03F704C714C4}"/>
    <cellStyle name="20% - Accent1 5 2 2 8 2" xfId="46521" xr:uid="{F17CB5C7-7C89-49DA-A6FB-C57CBA0D961A}"/>
    <cellStyle name="20% - Accent1 5 2 2 8 2 2" xfId="46522" xr:uid="{A5C6E9A0-8233-46FC-B45B-79027E0AAA60}"/>
    <cellStyle name="20% - Accent1 5 2 2 8 2 2 2" xfId="46523" xr:uid="{1D5F97B3-204F-4ACD-960C-CB23432EB748}"/>
    <cellStyle name="20% - Accent1 5 2 2 8 2 3" xfId="46524" xr:uid="{5806B9F8-6E07-4ACD-9BBE-730ADE1F60FE}"/>
    <cellStyle name="20% - Accent1 5 2 2 8 3" xfId="46525" xr:uid="{A2FA8159-F3F5-4851-A1BF-597142E5E172}"/>
    <cellStyle name="20% - Accent1 5 2 2 8 3 2" xfId="46526" xr:uid="{8EECD2F1-8F25-4B4E-9DD3-D628C6BE1EAC}"/>
    <cellStyle name="20% - Accent1 5 2 2 8 4" xfId="46527" xr:uid="{C3AC8E3D-94AD-4BC0-A04A-2093F4717019}"/>
    <cellStyle name="20% - Accent1 5 2 2 9" xfId="46528" xr:uid="{C8685B31-0848-4556-92CC-DD4E519C214F}"/>
    <cellStyle name="20% - Accent1 5 2 2 9 2" xfId="46529" xr:uid="{733D0124-ACA5-4C39-B5A5-CEAEDD0E6D15}"/>
    <cellStyle name="20% - Accent1 5 2 2 9 2 2" xfId="46530" xr:uid="{2CB528CE-F684-4C0B-8C46-9DB22D59C3C7}"/>
    <cellStyle name="20% - Accent1 5 2 2 9 2 2 2" xfId="46531" xr:uid="{2D03F3C8-1EA9-43D2-8899-8EABFD1D9984}"/>
    <cellStyle name="20% - Accent1 5 2 2 9 2 3" xfId="46532" xr:uid="{22C7E0CA-7F17-43F8-B81A-1DED1A4BA75B}"/>
    <cellStyle name="20% - Accent1 5 2 2 9 3" xfId="46533" xr:uid="{9BED2CA2-BAB2-4A58-BB07-A0D254743185}"/>
    <cellStyle name="20% - Accent1 5 2 2 9 3 2" xfId="46534" xr:uid="{959FAB41-F44F-49F1-A33E-59EE4AADDC43}"/>
    <cellStyle name="20% - Accent1 5 2 2 9 4" xfId="46535" xr:uid="{82EC5606-68B8-456A-9167-8A7E9F986F85}"/>
    <cellStyle name="20% - Accent1 5 2 3" xfId="46536" xr:uid="{619D58E3-6D28-4217-A42D-F6B7D911AAF1}"/>
    <cellStyle name="20% - Accent1 5 2 3 10" xfId="46537" xr:uid="{1619779B-F921-41D3-9385-0CC0F12F28A7}"/>
    <cellStyle name="20% - Accent1 5 2 3 10 2" xfId="46538" xr:uid="{0E566029-4194-42DC-84B9-BF5E79AC9716}"/>
    <cellStyle name="20% - Accent1 5 2 3 11" xfId="46539" xr:uid="{084956FF-4501-4060-9308-16B9EC9FB211}"/>
    <cellStyle name="20% - Accent1 5 2 3 2" xfId="46540" xr:uid="{2F798154-3B1D-47BB-9A67-23A86C2F211B}"/>
    <cellStyle name="20% - Accent1 5 2 3 2 2" xfId="46541" xr:uid="{066DE99A-7E6C-4BF6-AFE0-E727721AE662}"/>
    <cellStyle name="20% - Accent1 5 2 3 2 2 2" xfId="46542" xr:uid="{5F0FB4EC-C6F2-44E5-8AF7-AE2EFF4C9549}"/>
    <cellStyle name="20% - Accent1 5 2 3 2 2 2 2" xfId="46543" xr:uid="{33C96755-4A26-45ED-9463-5ACEE8739092}"/>
    <cellStyle name="20% - Accent1 5 2 3 2 2 2 2 2" xfId="46544" xr:uid="{515837A0-A1F2-47D0-81CA-B861D06E2C7E}"/>
    <cellStyle name="20% - Accent1 5 2 3 2 2 2 3" xfId="46545" xr:uid="{A7E06029-FFF4-4870-BCC0-B727D6DD821F}"/>
    <cellStyle name="20% - Accent1 5 2 3 2 2 3" xfId="46546" xr:uid="{0EB483B3-90CD-4CA9-93EF-782CCF4C724C}"/>
    <cellStyle name="20% - Accent1 5 2 3 2 2 3 2" xfId="46547" xr:uid="{C5603823-607F-4F2E-B107-1696181CA923}"/>
    <cellStyle name="20% - Accent1 5 2 3 2 2 4" xfId="46548" xr:uid="{52BDE899-1204-43B8-917C-4096816B1EFB}"/>
    <cellStyle name="20% - Accent1 5 2 3 2 3" xfId="46549" xr:uid="{8F253A7A-B5DC-4EA6-AABE-92BCED4D875C}"/>
    <cellStyle name="20% - Accent1 5 2 3 2 3 2" xfId="46550" xr:uid="{3D6D9A3B-11CC-4543-8718-5016767F7016}"/>
    <cellStyle name="20% - Accent1 5 2 3 2 3 2 2" xfId="46551" xr:uid="{EE1CD5DF-DD15-4A48-AF35-E828271E5C06}"/>
    <cellStyle name="20% - Accent1 5 2 3 2 3 2 2 2" xfId="46552" xr:uid="{F8D60F9E-B556-470D-BA4D-DE23D928370B}"/>
    <cellStyle name="20% - Accent1 5 2 3 2 3 2 3" xfId="46553" xr:uid="{700E5899-1A4F-4D23-BEBF-5846252C8635}"/>
    <cellStyle name="20% - Accent1 5 2 3 2 3 3" xfId="46554" xr:uid="{A91962A0-34CF-4F22-B32A-9BFBBDC18249}"/>
    <cellStyle name="20% - Accent1 5 2 3 2 3 3 2" xfId="46555" xr:uid="{347BDD4C-28DD-462A-A29B-2BF3BFEED7E5}"/>
    <cellStyle name="20% - Accent1 5 2 3 2 3 4" xfId="46556" xr:uid="{AB3FC38F-F91D-4CB5-8EB8-4C93A7F3AAD1}"/>
    <cellStyle name="20% - Accent1 5 2 3 2 4" xfId="46557" xr:uid="{E74FC00A-7309-4FD6-9BC6-B00263D8C77A}"/>
    <cellStyle name="20% - Accent1 5 2 3 2 4 2" xfId="46558" xr:uid="{D5FD9DA9-B610-41EE-BD21-026DD227B7DD}"/>
    <cellStyle name="20% - Accent1 5 2 3 2 4 2 2" xfId="46559" xr:uid="{7B5B7210-275C-4416-9BF2-9B4BEB30690B}"/>
    <cellStyle name="20% - Accent1 5 2 3 2 4 2 2 2" xfId="46560" xr:uid="{42BB9C4B-67C6-4A60-AC23-E17F003EBEE1}"/>
    <cellStyle name="20% - Accent1 5 2 3 2 4 2 3" xfId="46561" xr:uid="{AD9B7D6D-65F3-472C-9837-38D1E87669BA}"/>
    <cellStyle name="20% - Accent1 5 2 3 2 4 3" xfId="46562" xr:uid="{21F1C17A-63CD-4A09-A053-C7CD3F44D966}"/>
    <cellStyle name="20% - Accent1 5 2 3 2 4 3 2" xfId="46563" xr:uid="{93D40628-792D-4113-B4E6-A8F58B982925}"/>
    <cellStyle name="20% - Accent1 5 2 3 2 4 4" xfId="46564" xr:uid="{DF055C1D-C382-43E3-93DF-1088FC76674D}"/>
    <cellStyle name="20% - Accent1 5 2 3 2 5" xfId="46565" xr:uid="{8C5EA487-37B8-4E34-B88E-6D2FA0AD4733}"/>
    <cellStyle name="20% - Accent1 5 2 3 2 5 2" xfId="46566" xr:uid="{4E8D643D-013A-4662-95C3-2567BD9F630A}"/>
    <cellStyle name="20% - Accent1 5 2 3 2 5 2 2" xfId="46567" xr:uid="{6F258E69-E87A-44CD-8332-B70884E3B0DA}"/>
    <cellStyle name="20% - Accent1 5 2 3 2 5 3" xfId="46568" xr:uid="{3EE6434A-30C5-4CA3-91B5-414691740FF9}"/>
    <cellStyle name="20% - Accent1 5 2 3 2 6" xfId="46569" xr:uid="{4604A469-8B40-4F13-9ED5-E102A8BC6690}"/>
    <cellStyle name="20% - Accent1 5 2 3 2 6 2" xfId="46570" xr:uid="{5D5594D3-7F89-4F95-808F-38874825870A}"/>
    <cellStyle name="20% - Accent1 5 2 3 2 6 2 2" xfId="46571" xr:uid="{92B2AEA0-5D5B-4BAF-823C-83D8D7D4F3DA}"/>
    <cellStyle name="20% - Accent1 5 2 3 2 6 3" xfId="46572" xr:uid="{0C062953-D7EC-4AE7-8BDE-32E6A957859E}"/>
    <cellStyle name="20% - Accent1 5 2 3 2 7" xfId="46573" xr:uid="{208E3319-27C9-4B78-9CA2-080D6F57E45D}"/>
    <cellStyle name="20% - Accent1 5 2 3 2 7 2" xfId="46574" xr:uid="{250E555D-6D23-4B7B-BC00-4C926066533F}"/>
    <cellStyle name="20% - Accent1 5 2 3 2 8" xfId="46575" xr:uid="{6F447182-2EB7-4D2E-83DF-8D0375339B0A}"/>
    <cellStyle name="20% - Accent1 5 2 3 2 8 2" xfId="46576" xr:uid="{BD223DBA-A29E-46A5-90D0-D6515A54B1C3}"/>
    <cellStyle name="20% - Accent1 5 2 3 2 9" xfId="46577" xr:uid="{EF939574-83B2-459B-A92A-890F916F6911}"/>
    <cellStyle name="20% - Accent1 5 2 3 3" xfId="46578" xr:uid="{511B3C29-B884-4B6A-834D-30B45C3E06FF}"/>
    <cellStyle name="20% - Accent1 5 2 3 3 2" xfId="46579" xr:uid="{124F35A4-7474-442C-A3B0-17A505BAFF8E}"/>
    <cellStyle name="20% - Accent1 5 2 3 3 2 2" xfId="46580" xr:uid="{02BC86F6-883E-42E9-8FCD-87660304040B}"/>
    <cellStyle name="20% - Accent1 5 2 3 3 2 2 2" xfId="46581" xr:uid="{086ACDC1-98BC-46B7-97BA-F2EB8AE0B2E2}"/>
    <cellStyle name="20% - Accent1 5 2 3 3 2 2 2 2" xfId="46582" xr:uid="{EAC39AA0-1BDC-495A-A8A8-87533275A92A}"/>
    <cellStyle name="20% - Accent1 5 2 3 3 2 2 3" xfId="46583" xr:uid="{D87AA54A-E850-4046-8FF7-B65AB741C77C}"/>
    <cellStyle name="20% - Accent1 5 2 3 3 2 3" xfId="46584" xr:uid="{B6756F5E-E975-45B8-AD70-9841807E7652}"/>
    <cellStyle name="20% - Accent1 5 2 3 3 2 3 2" xfId="46585" xr:uid="{2C2C7084-9804-4925-8EE3-AD366AB17C2C}"/>
    <cellStyle name="20% - Accent1 5 2 3 3 2 4" xfId="46586" xr:uid="{E062133B-98FA-4089-A677-8373110760F9}"/>
    <cellStyle name="20% - Accent1 5 2 3 3 3" xfId="46587" xr:uid="{D7C66EE8-173D-4C6B-A693-19E41374CBC6}"/>
    <cellStyle name="20% - Accent1 5 2 3 3 3 2" xfId="46588" xr:uid="{02C8435E-466F-43C9-9FB6-34C9BAB068EC}"/>
    <cellStyle name="20% - Accent1 5 2 3 3 3 2 2" xfId="46589" xr:uid="{5E540AE5-ABDF-4676-A071-E401AB76B49B}"/>
    <cellStyle name="20% - Accent1 5 2 3 3 3 2 2 2" xfId="46590" xr:uid="{0B105CD7-2823-4F81-82B3-519C30083025}"/>
    <cellStyle name="20% - Accent1 5 2 3 3 3 2 3" xfId="46591" xr:uid="{32828F6A-A534-4776-877C-294F4A3F788C}"/>
    <cellStyle name="20% - Accent1 5 2 3 3 3 3" xfId="46592" xr:uid="{BB617AE1-D859-4D41-B096-5BA3DA34A1A3}"/>
    <cellStyle name="20% - Accent1 5 2 3 3 3 3 2" xfId="46593" xr:uid="{1F3ECB17-B9CE-4BFB-A814-23460A8BA298}"/>
    <cellStyle name="20% - Accent1 5 2 3 3 3 4" xfId="46594" xr:uid="{34EF16A6-8BC2-425B-BCCB-D3BB24446331}"/>
    <cellStyle name="20% - Accent1 5 2 3 3 4" xfId="46595" xr:uid="{2E3AB420-9F4B-4814-855D-075156BC81F0}"/>
    <cellStyle name="20% - Accent1 5 2 3 3 4 2" xfId="46596" xr:uid="{DC0C9318-A958-44D8-8741-1CB05C8EA0BF}"/>
    <cellStyle name="20% - Accent1 5 2 3 3 4 2 2" xfId="46597" xr:uid="{1F30A054-AE48-47B5-8E3E-3F359D69FCB0}"/>
    <cellStyle name="20% - Accent1 5 2 3 3 4 2 2 2" xfId="46598" xr:uid="{408D6786-D025-4308-B32F-2EBE60B1376B}"/>
    <cellStyle name="20% - Accent1 5 2 3 3 4 2 3" xfId="46599" xr:uid="{9C440DCC-3695-47B5-B570-BEC0BC0AC293}"/>
    <cellStyle name="20% - Accent1 5 2 3 3 4 3" xfId="46600" xr:uid="{EEEEC6F6-E815-49A6-949C-1F670BA50A05}"/>
    <cellStyle name="20% - Accent1 5 2 3 3 4 3 2" xfId="46601" xr:uid="{2EC4462F-1535-44D3-87B7-9F5924E88460}"/>
    <cellStyle name="20% - Accent1 5 2 3 3 4 4" xfId="46602" xr:uid="{92A7A136-44A2-41DC-B248-C22F83F33AAB}"/>
    <cellStyle name="20% - Accent1 5 2 3 3 5" xfId="46603" xr:uid="{9C5E1B38-3BCB-41DC-8CCF-CA6315D2FAA6}"/>
    <cellStyle name="20% - Accent1 5 2 3 3 5 2" xfId="46604" xr:uid="{710431D9-E1AE-492E-981C-3FE05458A764}"/>
    <cellStyle name="20% - Accent1 5 2 3 3 5 2 2" xfId="46605" xr:uid="{B9C92148-425B-4490-9238-4413DC13875B}"/>
    <cellStyle name="20% - Accent1 5 2 3 3 5 3" xfId="46606" xr:uid="{01DDA103-2D9B-4DF4-AC2D-1843C806158D}"/>
    <cellStyle name="20% - Accent1 5 2 3 3 6" xfId="46607" xr:uid="{8590564A-4A78-483C-9CA3-30A93F81D962}"/>
    <cellStyle name="20% - Accent1 5 2 3 3 6 2" xfId="46608" xr:uid="{B06D4F57-B321-4880-ABEE-B67DB995F013}"/>
    <cellStyle name="20% - Accent1 5 2 3 3 6 2 2" xfId="46609" xr:uid="{603888BA-EC1B-4791-AEFB-E7D5E784A5BB}"/>
    <cellStyle name="20% - Accent1 5 2 3 3 6 3" xfId="46610" xr:uid="{5EB5AD2C-48C3-48BF-8E4B-6E307261FB8F}"/>
    <cellStyle name="20% - Accent1 5 2 3 3 7" xfId="46611" xr:uid="{2F575F0D-FC21-454E-8F04-3AD65AEE0420}"/>
    <cellStyle name="20% - Accent1 5 2 3 3 7 2" xfId="46612" xr:uid="{B978009A-1C47-4C2F-A9D7-024139B7DF68}"/>
    <cellStyle name="20% - Accent1 5 2 3 3 8" xfId="46613" xr:uid="{53A6D3F4-9769-4D32-9DC2-1A2F5F469384}"/>
    <cellStyle name="20% - Accent1 5 2 3 3 8 2" xfId="46614" xr:uid="{E8F4E00E-6665-4F44-8B28-50643144A39A}"/>
    <cellStyle name="20% - Accent1 5 2 3 3 9" xfId="46615" xr:uid="{76DC36A8-188B-4E6C-9890-DA8E2E0BE3D4}"/>
    <cellStyle name="20% - Accent1 5 2 3 4" xfId="46616" xr:uid="{323D6857-73B2-4952-9EC9-DFF57AFAEF95}"/>
    <cellStyle name="20% - Accent1 5 2 3 4 2" xfId="46617" xr:uid="{EF9C6F1E-CDA0-4753-BFF6-1D75E2A25CC6}"/>
    <cellStyle name="20% - Accent1 5 2 3 4 2 2" xfId="46618" xr:uid="{74D55BE7-B72F-4506-BA63-73A65425D792}"/>
    <cellStyle name="20% - Accent1 5 2 3 4 2 2 2" xfId="46619" xr:uid="{7834F5CF-3E37-4AEA-AC28-08A0F6DC08B0}"/>
    <cellStyle name="20% - Accent1 5 2 3 4 2 3" xfId="46620" xr:uid="{ED7FAFB9-51AC-4718-9AE8-F33DFC2731F6}"/>
    <cellStyle name="20% - Accent1 5 2 3 4 3" xfId="46621" xr:uid="{E02D18B6-E90C-4B1C-816A-46671F432F96}"/>
    <cellStyle name="20% - Accent1 5 2 3 4 3 2" xfId="46622" xr:uid="{9BFC4D9F-55B4-4A04-BF4F-8ED1B7B7B01F}"/>
    <cellStyle name="20% - Accent1 5 2 3 4 4" xfId="46623" xr:uid="{816C6EA0-90D0-44DF-8FE6-9F3147683307}"/>
    <cellStyle name="20% - Accent1 5 2 3 5" xfId="46624" xr:uid="{8FDAD446-BBA7-481A-AD88-D8FA214DBF03}"/>
    <cellStyle name="20% - Accent1 5 2 3 5 2" xfId="46625" xr:uid="{057C3AE3-7D48-48D1-AF4A-44E80CF20BB5}"/>
    <cellStyle name="20% - Accent1 5 2 3 5 2 2" xfId="46626" xr:uid="{33966520-99DE-4036-B9C6-5379B8572B2F}"/>
    <cellStyle name="20% - Accent1 5 2 3 5 2 2 2" xfId="46627" xr:uid="{3766E7C4-6D11-49EB-A300-DEB39FFFBC79}"/>
    <cellStyle name="20% - Accent1 5 2 3 5 2 3" xfId="46628" xr:uid="{72FF74FB-CA1F-4BBC-AC76-7F578C1AA0BB}"/>
    <cellStyle name="20% - Accent1 5 2 3 5 3" xfId="46629" xr:uid="{717404A3-5C45-445D-909F-042BD360D0C3}"/>
    <cellStyle name="20% - Accent1 5 2 3 5 3 2" xfId="46630" xr:uid="{56B5DBCC-CE56-4C43-82D7-381629F30DB9}"/>
    <cellStyle name="20% - Accent1 5 2 3 5 4" xfId="46631" xr:uid="{5FE2AB76-9870-4F8C-8619-C0BC038E086A}"/>
    <cellStyle name="20% - Accent1 5 2 3 6" xfId="46632" xr:uid="{4446158F-2279-42AE-AAFC-A651B3770120}"/>
    <cellStyle name="20% - Accent1 5 2 3 6 2" xfId="46633" xr:uid="{247610BE-781E-4CA2-86BB-23AC7D891028}"/>
    <cellStyle name="20% - Accent1 5 2 3 6 2 2" xfId="46634" xr:uid="{F12BE967-0258-4FBF-947C-02F51004C2E6}"/>
    <cellStyle name="20% - Accent1 5 2 3 6 2 2 2" xfId="46635" xr:uid="{003B5714-78AA-4FD5-8DFF-F28B8976027A}"/>
    <cellStyle name="20% - Accent1 5 2 3 6 2 3" xfId="46636" xr:uid="{187F5A46-E44B-4D75-92F6-B4F7AE4F1206}"/>
    <cellStyle name="20% - Accent1 5 2 3 6 3" xfId="46637" xr:uid="{CA56EB1C-B458-4792-93AD-9657C2DD8B00}"/>
    <cellStyle name="20% - Accent1 5 2 3 6 3 2" xfId="46638" xr:uid="{2E02EA63-4B1D-4B68-9C80-03389E0AD298}"/>
    <cellStyle name="20% - Accent1 5 2 3 6 4" xfId="46639" xr:uid="{BE62EB7E-BFA0-4659-9D5C-899CCE8B5F05}"/>
    <cellStyle name="20% - Accent1 5 2 3 7" xfId="46640" xr:uid="{CF40C99F-9588-4858-8DA3-C29B93F0F1E4}"/>
    <cellStyle name="20% - Accent1 5 2 3 7 2" xfId="46641" xr:uid="{A56A2E7C-9F03-4803-A8D1-106EE19FAF22}"/>
    <cellStyle name="20% - Accent1 5 2 3 7 2 2" xfId="46642" xr:uid="{A5F690FB-31BD-451C-872D-02CC18468DE4}"/>
    <cellStyle name="20% - Accent1 5 2 3 7 3" xfId="46643" xr:uid="{1AD8FCD4-E466-4D3B-B0E7-1A62CB70A25C}"/>
    <cellStyle name="20% - Accent1 5 2 3 8" xfId="46644" xr:uid="{05B119BF-05D6-4150-8F2F-7F4B47D1BC22}"/>
    <cellStyle name="20% - Accent1 5 2 3 8 2" xfId="46645" xr:uid="{E74CED8F-61BF-43F8-9661-C2B4DEB43123}"/>
    <cellStyle name="20% - Accent1 5 2 3 8 2 2" xfId="46646" xr:uid="{A7835937-6276-4AA6-8F2C-358594CFDEA3}"/>
    <cellStyle name="20% - Accent1 5 2 3 8 3" xfId="46647" xr:uid="{E63548F3-BF3E-4787-B57D-0FF0FA3B58F5}"/>
    <cellStyle name="20% - Accent1 5 2 3 9" xfId="46648" xr:uid="{A414ACB9-D50A-4712-906D-0312DD86A322}"/>
    <cellStyle name="20% - Accent1 5 2 3 9 2" xfId="46649" xr:uid="{6F3970D2-EDA6-4BE8-B14B-6287CE760394}"/>
    <cellStyle name="20% - Accent1 5 2 4" xfId="46650" xr:uid="{42F5BD4E-8291-41E8-9E7A-3C171C9E418C}"/>
    <cellStyle name="20% - Accent1 5 2 4 10" xfId="46651" xr:uid="{E31FE477-C398-4477-A838-6648637174D1}"/>
    <cellStyle name="20% - Accent1 5 2 4 10 2" xfId="46652" xr:uid="{C44A9BEE-3BC6-46F5-8C81-AD75AD893D87}"/>
    <cellStyle name="20% - Accent1 5 2 4 11" xfId="46653" xr:uid="{A572A6D6-52AA-4111-A562-F2C4995E335F}"/>
    <cellStyle name="20% - Accent1 5 2 4 2" xfId="46654" xr:uid="{D3F2055E-F2C0-4310-8B8F-0BD6FBDD2957}"/>
    <cellStyle name="20% - Accent1 5 2 4 2 2" xfId="46655" xr:uid="{4A261C16-F050-4BE5-BD3C-5EA70C3CC61F}"/>
    <cellStyle name="20% - Accent1 5 2 4 2 2 2" xfId="46656" xr:uid="{A5B40740-DA59-432F-94EB-545FCD99EC72}"/>
    <cellStyle name="20% - Accent1 5 2 4 2 2 2 2" xfId="46657" xr:uid="{DF368D48-2E74-4CC9-A8BD-58F50C2D1E07}"/>
    <cellStyle name="20% - Accent1 5 2 4 2 2 2 2 2" xfId="46658" xr:uid="{7D3C5F5B-985B-4C46-8655-A41F3B377C8B}"/>
    <cellStyle name="20% - Accent1 5 2 4 2 2 2 3" xfId="46659" xr:uid="{14BAB42D-F24E-499E-8D42-77CCB4F28A98}"/>
    <cellStyle name="20% - Accent1 5 2 4 2 2 3" xfId="46660" xr:uid="{58F86A47-E9E0-4CAE-98CE-4ED59AA8C5B2}"/>
    <cellStyle name="20% - Accent1 5 2 4 2 2 3 2" xfId="46661" xr:uid="{84BA0675-8CC5-45B8-A462-17046E893D4D}"/>
    <cellStyle name="20% - Accent1 5 2 4 2 2 4" xfId="46662" xr:uid="{165B43BC-214D-4926-AC89-694471AFA911}"/>
    <cellStyle name="20% - Accent1 5 2 4 2 3" xfId="46663" xr:uid="{A6F2C4BE-581D-40ED-BF5E-CEC9B59FE353}"/>
    <cellStyle name="20% - Accent1 5 2 4 2 3 2" xfId="46664" xr:uid="{5EFB70EE-A461-468E-A632-D5157275204B}"/>
    <cellStyle name="20% - Accent1 5 2 4 2 3 2 2" xfId="46665" xr:uid="{B278DC59-604D-473C-9CDE-359E2F71E677}"/>
    <cellStyle name="20% - Accent1 5 2 4 2 3 2 2 2" xfId="46666" xr:uid="{39EAD7E7-C9F3-4454-AA0A-AA11BE7EAEF9}"/>
    <cellStyle name="20% - Accent1 5 2 4 2 3 2 3" xfId="46667" xr:uid="{00D0FF88-C93C-4C24-8399-02148B80015F}"/>
    <cellStyle name="20% - Accent1 5 2 4 2 3 3" xfId="46668" xr:uid="{6AF71CAD-A105-4D99-92A4-6745E0899C10}"/>
    <cellStyle name="20% - Accent1 5 2 4 2 3 3 2" xfId="46669" xr:uid="{AA135A9C-1303-4CDD-B49F-5446A652A7B8}"/>
    <cellStyle name="20% - Accent1 5 2 4 2 3 4" xfId="46670" xr:uid="{B5777657-0965-49AD-BBDC-85093443783E}"/>
    <cellStyle name="20% - Accent1 5 2 4 2 4" xfId="46671" xr:uid="{E0847325-3BC5-4FB5-A1AC-680081AB53B8}"/>
    <cellStyle name="20% - Accent1 5 2 4 2 4 2" xfId="46672" xr:uid="{153CB21E-7DCC-4CE0-BECD-C682819FC687}"/>
    <cellStyle name="20% - Accent1 5 2 4 2 4 2 2" xfId="46673" xr:uid="{6A8CC06A-B0E5-4615-8A3A-F07D0EFE2495}"/>
    <cellStyle name="20% - Accent1 5 2 4 2 4 2 2 2" xfId="46674" xr:uid="{D72DB048-9495-4AB2-9261-07968382CF67}"/>
    <cellStyle name="20% - Accent1 5 2 4 2 4 2 3" xfId="46675" xr:uid="{DF6F77B8-CBB6-4AA4-BA90-CCA1EC2B7682}"/>
    <cellStyle name="20% - Accent1 5 2 4 2 4 3" xfId="46676" xr:uid="{271FD75A-A8F5-471F-AD40-79DC525D15BD}"/>
    <cellStyle name="20% - Accent1 5 2 4 2 4 3 2" xfId="46677" xr:uid="{83B2D2D7-AD40-4D12-8DEE-C2ECF29EB9F8}"/>
    <cellStyle name="20% - Accent1 5 2 4 2 4 4" xfId="46678" xr:uid="{631D8CC5-5572-42FF-A6ED-EAFB798D90C2}"/>
    <cellStyle name="20% - Accent1 5 2 4 2 5" xfId="46679" xr:uid="{4629E76E-3A67-4131-A65B-C222D51EC56F}"/>
    <cellStyle name="20% - Accent1 5 2 4 2 5 2" xfId="46680" xr:uid="{EEACECC0-C43F-4E91-8EFF-EEF1E3A827E7}"/>
    <cellStyle name="20% - Accent1 5 2 4 2 5 2 2" xfId="46681" xr:uid="{8C531C77-CBEA-4E83-A8EE-AEC20B940602}"/>
    <cellStyle name="20% - Accent1 5 2 4 2 5 3" xfId="46682" xr:uid="{296833C1-C9A6-4473-BC2D-69FB41C56F62}"/>
    <cellStyle name="20% - Accent1 5 2 4 2 6" xfId="46683" xr:uid="{E31FDCDD-493C-4EFD-9294-2DE6EB3FECDB}"/>
    <cellStyle name="20% - Accent1 5 2 4 2 6 2" xfId="46684" xr:uid="{ED019EED-7489-4E61-9F40-4FCC614CED68}"/>
    <cellStyle name="20% - Accent1 5 2 4 2 6 2 2" xfId="46685" xr:uid="{A8884583-045B-46DA-98D3-FF93D9DF3A8F}"/>
    <cellStyle name="20% - Accent1 5 2 4 2 6 3" xfId="46686" xr:uid="{141326D9-D805-49F1-BB59-367A71E43BAE}"/>
    <cellStyle name="20% - Accent1 5 2 4 2 7" xfId="46687" xr:uid="{26E0B27C-DA96-43F7-93A8-B60D0CDF4DA2}"/>
    <cellStyle name="20% - Accent1 5 2 4 2 7 2" xfId="46688" xr:uid="{DF8BD01A-6C50-4F3C-96A9-67EA3D277720}"/>
    <cellStyle name="20% - Accent1 5 2 4 2 8" xfId="46689" xr:uid="{F8C7137F-A50B-4400-9270-A71C7362B91E}"/>
    <cellStyle name="20% - Accent1 5 2 4 2 8 2" xfId="46690" xr:uid="{DBFD13C8-6FD4-48DE-BD1E-DA48BD68BB30}"/>
    <cellStyle name="20% - Accent1 5 2 4 2 9" xfId="46691" xr:uid="{D1A32FFC-4E85-4797-A7A4-95B79E025C39}"/>
    <cellStyle name="20% - Accent1 5 2 4 3" xfId="46692" xr:uid="{C3DA6903-EFF2-4B92-9B71-4807E7145499}"/>
    <cellStyle name="20% - Accent1 5 2 4 3 2" xfId="46693" xr:uid="{79AD870A-3776-47AF-B375-3AC4D7F6347A}"/>
    <cellStyle name="20% - Accent1 5 2 4 3 2 2" xfId="46694" xr:uid="{205E4C26-9BA5-46D9-AC2D-EDE17B002CD3}"/>
    <cellStyle name="20% - Accent1 5 2 4 3 2 2 2" xfId="46695" xr:uid="{2AFD8AE2-6BCF-44A6-AB0D-DCEEECA5975E}"/>
    <cellStyle name="20% - Accent1 5 2 4 3 2 2 2 2" xfId="46696" xr:uid="{2F35D55A-0970-487F-A1F6-9BF9E384DB50}"/>
    <cellStyle name="20% - Accent1 5 2 4 3 2 2 3" xfId="46697" xr:uid="{77016C0B-C46A-44E6-851F-A6EBC8AFA7EE}"/>
    <cellStyle name="20% - Accent1 5 2 4 3 2 3" xfId="46698" xr:uid="{ECF8F7C4-E399-495A-8735-936ED01C5A5C}"/>
    <cellStyle name="20% - Accent1 5 2 4 3 2 3 2" xfId="46699" xr:uid="{5A693D03-CCA9-407B-A717-52B2915A2A6D}"/>
    <cellStyle name="20% - Accent1 5 2 4 3 2 4" xfId="46700" xr:uid="{58900735-32BE-4678-80CC-1B59D84D2FF7}"/>
    <cellStyle name="20% - Accent1 5 2 4 3 3" xfId="46701" xr:uid="{C69A46F1-223B-4792-8E15-CE9110A35438}"/>
    <cellStyle name="20% - Accent1 5 2 4 3 3 2" xfId="46702" xr:uid="{B3BA775C-C93E-42B6-9B24-31D2BF8DD1B4}"/>
    <cellStyle name="20% - Accent1 5 2 4 3 3 2 2" xfId="46703" xr:uid="{82598A65-9EC1-478F-B21D-1C6D95EFDADC}"/>
    <cellStyle name="20% - Accent1 5 2 4 3 3 2 2 2" xfId="46704" xr:uid="{5DCBDDD0-1AC1-4F53-9760-56F22F89C2CF}"/>
    <cellStyle name="20% - Accent1 5 2 4 3 3 2 3" xfId="46705" xr:uid="{918EAE8F-1750-4F23-8BE6-15707332D9FC}"/>
    <cellStyle name="20% - Accent1 5 2 4 3 3 3" xfId="46706" xr:uid="{99407D68-EF77-4A80-BA37-6FEDC1AA4C27}"/>
    <cellStyle name="20% - Accent1 5 2 4 3 3 3 2" xfId="46707" xr:uid="{E8F43F6D-8779-4DD1-88A7-246E76287810}"/>
    <cellStyle name="20% - Accent1 5 2 4 3 3 4" xfId="46708" xr:uid="{C922BC3A-018D-4D89-9B94-95230BD3F816}"/>
    <cellStyle name="20% - Accent1 5 2 4 3 4" xfId="46709" xr:uid="{646A7862-DE64-4B0A-B053-18B177FC1CCB}"/>
    <cellStyle name="20% - Accent1 5 2 4 3 4 2" xfId="46710" xr:uid="{498FE041-334B-4DB1-BB92-5C1704C2E0A0}"/>
    <cellStyle name="20% - Accent1 5 2 4 3 4 2 2" xfId="46711" xr:uid="{F476114B-0AA6-49E8-8713-C51E31443A0A}"/>
    <cellStyle name="20% - Accent1 5 2 4 3 4 2 2 2" xfId="46712" xr:uid="{967D31CA-CEB8-4365-9F25-84B14DEE111A}"/>
    <cellStyle name="20% - Accent1 5 2 4 3 4 2 3" xfId="46713" xr:uid="{27D0DEC5-F5ED-49F2-A9F9-0AAB87D1077B}"/>
    <cellStyle name="20% - Accent1 5 2 4 3 4 3" xfId="46714" xr:uid="{5F18A229-2A9E-4E70-8AD1-2B21392F56CB}"/>
    <cellStyle name="20% - Accent1 5 2 4 3 4 3 2" xfId="46715" xr:uid="{59A77391-7842-42A8-8DAF-6506E52B456B}"/>
    <cellStyle name="20% - Accent1 5 2 4 3 4 4" xfId="46716" xr:uid="{CA87BA11-0E50-49FD-8031-7E37DAFFB844}"/>
    <cellStyle name="20% - Accent1 5 2 4 3 5" xfId="46717" xr:uid="{759E4B9C-753F-4B1A-B644-16DF012BA07F}"/>
    <cellStyle name="20% - Accent1 5 2 4 3 5 2" xfId="46718" xr:uid="{8EDDDB6B-196D-425A-B8E8-86625368F3E8}"/>
    <cellStyle name="20% - Accent1 5 2 4 3 5 2 2" xfId="46719" xr:uid="{EBD41789-0855-4DFC-9F58-DBA08D54A551}"/>
    <cellStyle name="20% - Accent1 5 2 4 3 5 3" xfId="46720" xr:uid="{12D125B9-9CA8-4E9B-9F75-20CFEFFE9350}"/>
    <cellStyle name="20% - Accent1 5 2 4 3 6" xfId="46721" xr:uid="{F74F9B7E-0AC9-42D8-87C3-8AC20F7904C3}"/>
    <cellStyle name="20% - Accent1 5 2 4 3 6 2" xfId="46722" xr:uid="{EECD84CA-BFE7-4A46-9C2A-FC7A838AE28C}"/>
    <cellStyle name="20% - Accent1 5 2 4 3 6 2 2" xfId="46723" xr:uid="{B0052CB7-48E2-4873-AA0C-C65BFDC56937}"/>
    <cellStyle name="20% - Accent1 5 2 4 3 6 3" xfId="46724" xr:uid="{DC693862-DC56-4D26-AFC9-8D1FA3BC813E}"/>
    <cellStyle name="20% - Accent1 5 2 4 3 7" xfId="46725" xr:uid="{4ABC0570-8CFD-4C68-918F-4E0E4A5AB5F7}"/>
    <cellStyle name="20% - Accent1 5 2 4 3 7 2" xfId="46726" xr:uid="{886E96A5-974A-46F6-BEA2-AA941ADA4430}"/>
    <cellStyle name="20% - Accent1 5 2 4 3 8" xfId="46727" xr:uid="{7AAA42CB-159C-40E9-948B-E307961E1614}"/>
    <cellStyle name="20% - Accent1 5 2 4 3 8 2" xfId="46728" xr:uid="{7E5244E2-C6F5-452F-A844-E3B851B73275}"/>
    <cellStyle name="20% - Accent1 5 2 4 3 9" xfId="46729" xr:uid="{7ED40D37-E7A8-40C7-8AE1-2559378BB5B0}"/>
    <cellStyle name="20% - Accent1 5 2 4 4" xfId="46730" xr:uid="{B8F0F5FC-4686-4203-9719-80B4377C943B}"/>
    <cellStyle name="20% - Accent1 5 2 4 4 2" xfId="46731" xr:uid="{71504654-E9B9-4DA1-82ED-F850CC78BD4D}"/>
    <cellStyle name="20% - Accent1 5 2 4 4 2 2" xfId="46732" xr:uid="{4315EF0A-5F6F-4E04-B9A7-173818D274A3}"/>
    <cellStyle name="20% - Accent1 5 2 4 4 2 2 2" xfId="46733" xr:uid="{D10941F2-9E84-409B-AA56-8BA662AE1A27}"/>
    <cellStyle name="20% - Accent1 5 2 4 4 2 3" xfId="46734" xr:uid="{9245F7C7-3160-4F5B-ABDF-F181F55E603C}"/>
    <cellStyle name="20% - Accent1 5 2 4 4 3" xfId="46735" xr:uid="{0243BC31-C062-488A-8B90-83CCF6D3289E}"/>
    <cellStyle name="20% - Accent1 5 2 4 4 3 2" xfId="46736" xr:uid="{E58A32CB-4225-4BBA-9987-5E459E49136D}"/>
    <cellStyle name="20% - Accent1 5 2 4 4 4" xfId="46737" xr:uid="{1899F4BB-2990-4104-95F0-E3D20BA49E6A}"/>
    <cellStyle name="20% - Accent1 5 2 4 5" xfId="46738" xr:uid="{01B7ABC0-94A6-410E-AC5C-E9F72CAEAA2E}"/>
    <cellStyle name="20% - Accent1 5 2 4 5 2" xfId="46739" xr:uid="{951D84E7-AE3D-41E7-851E-BE767E44CC9D}"/>
    <cellStyle name="20% - Accent1 5 2 4 5 2 2" xfId="46740" xr:uid="{BC59ED56-13F5-402B-870E-F140BD6C0B4A}"/>
    <cellStyle name="20% - Accent1 5 2 4 5 2 2 2" xfId="46741" xr:uid="{C3B17D84-629F-47BF-8F74-3050BDD62F8F}"/>
    <cellStyle name="20% - Accent1 5 2 4 5 2 3" xfId="46742" xr:uid="{32B83039-CB54-4F7A-AFCE-993D8D66AB56}"/>
    <cellStyle name="20% - Accent1 5 2 4 5 3" xfId="46743" xr:uid="{098831E9-774E-4BC9-8BB8-A69937AA4DE3}"/>
    <cellStyle name="20% - Accent1 5 2 4 5 3 2" xfId="46744" xr:uid="{3722C40B-FE10-4EB2-9B9C-6609E7B109B9}"/>
    <cellStyle name="20% - Accent1 5 2 4 5 4" xfId="46745" xr:uid="{A0A990AA-BB6F-40E4-9E8C-0DFB6F8B3530}"/>
    <cellStyle name="20% - Accent1 5 2 4 6" xfId="46746" xr:uid="{E1C45EBA-BE0E-4AA8-82D4-60A2F2542CB4}"/>
    <cellStyle name="20% - Accent1 5 2 4 6 2" xfId="46747" xr:uid="{18898FE4-94DB-4EE6-9A54-536A9A97F31A}"/>
    <cellStyle name="20% - Accent1 5 2 4 6 2 2" xfId="46748" xr:uid="{99E181B3-2C34-4608-8328-1B0689387926}"/>
    <cellStyle name="20% - Accent1 5 2 4 6 2 2 2" xfId="46749" xr:uid="{A27E2F34-5C6C-46F3-BDB1-856AC8EE6A7D}"/>
    <cellStyle name="20% - Accent1 5 2 4 6 2 3" xfId="46750" xr:uid="{6C9D4EC1-AA4C-4B3F-849E-2139DEA81654}"/>
    <cellStyle name="20% - Accent1 5 2 4 6 3" xfId="46751" xr:uid="{8451771C-5E2D-4D80-B20C-E9B79DF26EAE}"/>
    <cellStyle name="20% - Accent1 5 2 4 6 3 2" xfId="46752" xr:uid="{69A532F5-877A-4CE9-A88B-1109B2F57BAA}"/>
    <cellStyle name="20% - Accent1 5 2 4 6 4" xfId="46753" xr:uid="{8ABD30BE-31BF-494C-9ADB-0A55F977DC77}"/>
    <cellStyle name="20% - Accent1 5 2 4 7" xfId="46754" xr:uid="{498F5B02-115B-44DB-93C6-EA39CF2F5670}"/>
    <cellStyle name="20% - Accent1 5 2 4 7 2" xfId="46755" xr:uid="{6451576C-2CF6-45E1-8A9F-23B0909C97BB}"/>
    <cellStyle name="20% - Accent1 5 2 4 7 2 2" xfId="46756" xr:uid="{446C673F-9D76-49BA-8AED-B7F6E36CFF4F}"/>
    <cellStyle name="20% - Accent1 5 2 4 7 3" xfId="46757" xr:uid="{1EE6A3F5-6FCE-400D-97FE-8533FC4B48BC}"/>
    <cellStyle name="20% - Accent1 5 2 4 8" xfId="46758" xr:uid="{6547101F-C4AF-46C8-BACE-6BD5FDE44040}"/>
    <cellStyle name="20% - Accent1 5 2 4 8 2" xfId="46759" xr:uid="{20A50E61-24F1-4706-B463-C0E7240249BD}"/>
    <cellStyle name="20% - Accent1 5 2 4 8 2 2" xfId="46760" xr:uid="{7E2E6599-EBA1-459E-856C-C4A27F81DFA4}"/>
    <cellStyle name="20% - Accent1 5 2 4 8 3" xfId="46761" xr:uid="{E7F127E8-F586-45BE-9F46-4E48DCB07348}"/>
    <cellStyle name="20% - Accent1 5 2 4 9" xfId="46762" xr:uid="{AD5AD1D2-2739-4E77-A3A2-D8EACB19711A}"/>
    <cellStyle name="20% - Accent1 5 2 4 9 2" xfId="46763" xr:uid="{78519130-12E9-40DA-84D8-B05260749858}"/>
    <cellStyle name="20% - Accent1 5 2 5" xfId="46764" xr:uid="{6837E983-2726-4B54-8E99-721C2ECDCA33}"/>
    <cellStyle name="20% - Accent1 5 2 5 10" xfId="46765" xr:uid="{3446AD8F-CE9E-4694-80DC-7EA6647E8EBE}"/>
    <cellStyle name="20% - Accent1 5 2 5 10 2" xfId="46766" xr:uid="{6A7B0AF3-E2A2-4D6A-B0DF-A128755D808C}"/>
    <cellStyle name="20% - Accent1 5 2 5 11" xfId="46767" xr:uid="{3A15BAB7-71B8-465D-9B04-4AE6F20E1951}"/>
    <cellStyle name="20% - Accent1 5 2 5 2" xfId="46768" xr:uid="{604D8F8B-334D-47DC-81B9-0085AB1405FE}"/>
    <cellStyle name="20% - Accent1 5 2 5 2 2" xfId="46769" xr:uid="{64FF52E2-850D-439E-A0F8-040F23A2BF59}"/>
    <cellStyle name="20% - Accent1 5 2 5 2 2 2" xfId="46770" xr:uid="{11C1606E-F5D4-4E44-918D-5A6757B6CC56}"/>
    <cellStyle name="20% - Accent1 5 2 5 2 2 2 2" xfId="46771" xr:uid="{4412F39C-32DF-4488-8062-F896E371C566}"/>
    <cellStyle name="20% - Accent1 5 2 5 2 2 2 2 2" xfId="46772" xr:uid="{022D2DFA-C329-4EB7-9F81-3D70C72E9DB2}"/>
    <cellStyle name="20% - Accent1 5 2 5 2 2 2 3" xfId="46773" xr:uid="{BC52D0FB-6C13-409F-AB8B-58418D13BFD3}"/>
    <cellStyle name="20% - Accent1 5 2 5 2 2 3" xfId="46774" xr:uid="{74FB9A58-570A-405E-BE7F-32FB027F266B}"/>
    <cellStyle name="20% - Accent1 5 2 5 2 2 3 2" xfId="46775" xr:uid="{BB3F0EB6-A5CF-4DA8-9C5E-F7E8F36C751E}"/>
    <cellStyle name="20% - Accent1 5 2 5 2 2 4" xfId="46776" xr:uid="{2337E069-1067-46A6-9FF6-52855BFDCB3F}"/>
    <cellStyle name="20% - Accent1 5 2 5 2 3" xfId="46777" xr:uid="{26DF99C5-3822-4A73-8EC8-8DE4F2980DEC}"/>
    <cellStyle name="20% - Accent1 5 2 5 2 3 2" xfId="46778" xr:uid="{927EAF98-31F0-4D5E-B16B-FA478553076C}"/>
    <cellStyle name="20% - Accent1 5 2 5 2 3 2 2" xfId="46779" xr:uid="{5AB2BB18-C706-4CB9-A882-60939FE99D71}"/>
    <cellStyle name="20% - Accent1 5 2 5 2 3 2 2 2" xfId="46780" xr:uid="{098BCCC8-2182-416A-816B-6430988F9EBB}"/>
    <cellStyle name="20% - Accent1 5 2 5 2 3 2 3" xfId="46781" xr:uid="{06C2B9C3-8C6E-4041-8641-4C4F48491AB3}"/>
    <cellStyle name="20% - Accent1 5 2 5 2 3 3" xfId="46782" xr:uid="{CB940890-698E-423D-86FE-91E630BA92BF}"/>
    <cellStyle name="20% - Accent1 5 2 5 2 3 3 2" xfId="46783" xr:uid="{8CE5FDFE-5CD6-4E6D-A9F6-014208441E3A}"/>
    <cellStyle name="20% - Accent1 5 2 5 2 3 4" xfId="46784" xr:uid="{8355C6B9-AC02-47C1-A013-CA198674BA23}"/>
    <cellStyle name="20% - Accent1 5 2 5 2 4" xfId="46785" xr:uid="{55611579-B062-4CF5-8144-1174C5260CE1}"/>
    <cellStyle name="20% - Accent1 5 2 5 2 4 2" xfId="46786" xr:uid="{828ED6B3-083D-4497-9F54-0C66006CE398}"/>
    <cellStyle name="20% - Accent1 5 2 5 2 4 2 2" xfId="46787" xr:uid="{EE0B5D79-6363-425E-8129-AE36F62CE3FE}"/>
    <cellStyle name="20% - Accent1 5 2 5 2 4 2 2 2" xfId="46788" xr:uid="{B2995ECE-B6C0-4A52-ABFB-C93CF5B0EAD3}"/>
    <cellStyle name="20% - Accent1 5 2 5 2 4 2 3" xfId="46789" xr:uid="{7E45C54A-BF71-407E-A94D-FCFFA7E963F3}"/>
    <cellStyle name="20% - Accent1 5 2 5 2 4 3" xfId="46790" xr:uid="{78AFD7E4-A144-4E8F-94D4-5D6CF1BF6FA1}"/>
    <cellStyle name="20% - Accent1 5 2 5 2 4 3 2" xfId="46791" xr:uid="{DFEC8483-DBBA-4B1A-ABCE-CDEE37BEC0B6}"/>
    <cellStyle name="20% - Accent1 5 2 5 2 4 4" xfId="46792" xr:uid="{8E59067C-0886-4FE8-9B66-4CC70973C164}"/>
    <cellStyle name="20% - Accent1 5 2 5 2 5" xfId="46793" xr:uid="{8F68B530-E8F3-479E-B64E-24F08DCBC688}"/>
    <cellStyle name="20% - Accent1 5 2 5 2 5 2" xfId="46794" xr:uid="{269B7DC6-AA3F-4E26-AA52-A4ACEF7B83C2}"/>
    <cellStyle name="20% - Accent1 5 2 5 2 5 2 2" xfId="46795" xr:uid="{BFB816DB-0F17-4BF0-91D8-8000F35B6F8D}"/>
    <cellStyle name="20% - Accent1 5 2 5 2 5 3" xfId="46796" xr:uid="{60F7977C-6BD6-4B78-B207-F44206204E32}"/>
    <cellStyle name="20% - Accent1 5 2 5 2 6" xfId="46797" xr:uid="{28FA9B2D-CD81-4050-8C6E-A3010DB50E79}"/>
    <cellStyle name="20% - Accent1 5 2 5 2 6 2" xfId="46798" xr:uid="{8C609A30-B9F5-489A-9D8E-5C622366C359}"/>
    <cellStyle name="20% - Accent1 5 2 5 2 6 2 2" xfId="46799" xr:uid="{33F4098E-920F-40C6-A68A-065A1E5769CB}"/>
    <cellStyle name="20% - Accent1 5 2 5 2 6 3" xfId="46800" xr:uid="{CC1CC2B7-2F1E-4A78-83B2-0306497118E8}"/>
    <cellStyle name="20% - Accent1 5 2 5 2 7" xfId="46801" xr:uid="{8F9DE105-6A2D-42FF-B2CE-BB018FD34891}"/>
    <cellStyle name="20% - Accent1 5 2 5 2 7 2" xfId="46802" xr:uid="{4A3572A2-F7DC-47D4-8CDB-8CCFDCAE3CFD}"/>
    <cellStyle name="20% - Accent1 5 2 5 2 8" xfId="46803" xr:uid="{9350F509-9FE8-48E9-AB14-EDA4D8AAA241}"/>
    <cellStyle name="20% - Accent1 5 2 5 2 8 2" xfId="46804" xr:uid="{A808FD9F-4911-42EE-AC65-CEA68D1300BD}"/>
    <cellStyle name="20% - Accent1 5 2 5 2 9" xfId="46805" xr:uid="{F6E73260-CED7-4CE6-A721-031EEB679859}"/>
    <cellStyle name="20% - Accent1 5 2 5 3" xfId="46806" xr:uid="{A2085CF9-00FC-4D6A-AF2D-E4ABE54772FF}"/>
    <cellStyle name="20% - Accent1 5 2 5 3 2" xfId="46807" xr:uid="{6AA3A77B-85EC-427C-96D4-96FD7A0E3D88}"/>
    <cellStyle name="20% - Accent1 5 2 5 3 2 2" xfId="46808" xr:uid="{AE70B337-745A-4E7D-9870-42B2B774D86D}"/>
    <cellStyle name="20% - Accent1 5 2 5 3 2 2 2" xfId="46809" xr:uid="{822C6A6B-483C-4540-8DD3-1D3FEA3B854C}"/>
    <cellStyle name="20% - Accent1 5 2 5 3 2 2 2 2" xfId="46810" xr:uid="{DE75034C-B0CC-4741-8E28-0F7A79DA4458}"/>
    <cellStyle name="20% - Accent1 5 2 5 3 2 2 3" xfId="46811" xr:uid="{5D71FCA1-BE29-43BF-9772-CE53141D63B2}"/>
    <cellStyle name="20% - Accent1 5 2 5 3 2 3" xfId="46812" xr:uid="{A64A2AC9-5D7C-4DC5-A797-B44E86205A7B}"/>
    <cellStyle name="20% - Accent1 5 2 5 3 2 3 2" xfId="46813" xr:uid="{3A2C6D6C-6725-48C3-9049-0F156C2BC98D}"/>
    <cellStyle name="20% - Accent1 5 2 5 3 2 4" xfId="46814" xr:uid="{FA4A5B5F-C52C-4A3A-8204-8A33E1208D2F}"/>
    <cellStyle name="20% - Accent1 5 2 5 3 3" xfId="46815" xr:uid="{D7A9D22A-ADEA-4FC3-9260-4E07D1E76C1F}"/>
    <cellStyle name="20% - Accent1 5 2 5 3 3 2" xfId="46816" xr:uid="{261023E1-02C7-47AF-ADE0-D476DCB6ABFD}"/>
    <cellStyle name="20% - Accent1 5 2 5 3 3 2 2" xfId="46817" xr:uid="{BD26D5D2-126A-4CE4-A812-B2A6B7822037}"/>
    <cellStyle name="20% - Accent1 5 2 5 3 3 2 2 2" xfId="46818" xr:uid="{652AF046-CC3F-47D5-B3F6-F36EDCC54D6A}"/>
    <cellStyle name="20% - Accent1 5 2 5 3 3 2 3" xfId="46819" xr:uid="{6711703C-C3B2-4E44-9B82-2ECBA00C9FA5}"/>
    <cellStyle name="20% - Accent1 5 2 5 3 3 3" xfId="46820" xr:uid="{A94D70A8-DB0F-4BEC-BC4F-FB212BE5B854}"/>
    <cellStyle name="20% - Accent1 5 2 5 3 3 3 2" xfId="46821" xr:uid="{83C774BF-3D15-4300-9559-21605810C5EC}"/>
    <cellStyle name="20% - Accent1 5 2 5 3 3 4" xfId="46822" xr:uid="{0E222B58-6D7B-4CA5-AC37-F8D4DCD40368}"/>
    <cellStyle name="20% - Accent1 5 2 5 3 4" xfId="46823" xr:uid="{6682335A-B03A-4554-8CE1-DFFF761694BB}"/>
    <cellStyle name="20% - Accent1 5 2 5 3 4 2" xfId="46824" xr:uid="{84FA29F5-AAC3-47F6-A01A-FD22B903DDBC}"/>
    <cellStyle name="20% - Accent1 5 2 5 3 4 2 2" xfId="46825" xr:uid="{10A9A71D-7B1C-4CFB-9E85-9C11E82DD193}"/>
    <cellStyle name="20% - Accent1 5 2 5 3 4 2 2 2" xfId="46826" xr:uid="{4BD63727-D72D-46C5-A685-7AD6C855F7E9}"/>
    <cellStyle name="20% - Accent1 5 2 5 3 4 2 3" xfId="46827" xr:uid="{61DDB5C9-1DE7-4DF8-B6F6-24DCE8F2C167}"/>
    <cellStyle name="20% - Accent1 5 2 5 3 4 3" xfId="46828" xr:uid="{884F215D-1755-4371-87D6-E13E7647E8F0}"/>
    <cellStyle name="20% - Accent1 5 2 5 3 4 3 2" xfId="46829" xr:uid="{F348F2D8-E419-4CB7-B71F-BCBAB1605F41}"/>
    <cellStyle name="20% - Accent1 5 2 5 3 4 4" xfId="46830" xr:uid="{B78AA2B2-94A3-4D24-A236-7FF691E58958}"/>
    <cellStyle name="20% - Accent1 5 2 5 3 5" xfId="46831" xr:uid="{235F4737-2DE2-45F7-848D-4F4EBCE78927}"/>
    <cellStyle name="20% - Accent1 5 2 5 3 5 2" xfId="46832" xr:uid="{9676159A-FAC3-4C4D-80AF-63FEF772B11E}"/>
    <cellStyle name="20% - Accent1 5 2 5 3 5 2 2" xfId="46833" xr:uid="{F085779D-2DD5-4BED-8C31-376E3DBF7881}"/>
    <cellStyle name="20% - Accent1 5 2 5 3 5 3" xfId="46834" xr:uid="{DDD8ABF2-FD88-405C-96E3-EE10744B722E}"/>
    <cellStyle name="20% - Accent1 5 2 5 3 6" xfId="46835" xr:uid="{3C1FBA32-D0FF-4D18-B156-9BFE8B366DF2}"/>
    <cellStyle name="20% - Accent1 5 2 5 3 6 2" xfId="46836" xr:uid="{19FD2E2D-AE42-4DC8-A68A-0479BCBEED87}"/>
    <cellStyle name="20% - Accent1 5 2 5 3 6 2 2" xfId="46837" xr:uid="{28DB5999-01B3-4BE4-817E-55C9A08BB824}"/>
    <cellStyle name="20% - Accent1 5 2 5 3 6 3" xfId="46838" xr:uid="{525D224A-AC2C-4674-BB61-9C515FFD81FB}"/>
    <cellStyle name="20% - Accent1 5 2 5 3 7" xfId="46839" xr:uid="{FAA86697-E60F-4C9A-8AE6-A7A84D9CE52B}"/>
    <cellStyle name="20% - Accent1 5 2 5 3 7 2" xfId="46840" xr:uid="{B24B1682-E4F8-43BB-9B54-7CBD49E3E125}"/>
    <cellStyle name="20% - Accent1 5 2 5 3 8" xfId="46841" xr:uid="{0B84A8B0-965B-443B-B296-1F1A93DFF1CA}"/>
    <cellStyle name="20% - Accent1 5 2 5 3 8 2" xfId="46842" xr:uid="{23C25792-5990-4DA8-A578-3B8336439BA8}"/>
    <cellStyle name="20% - Accent1 5 2 5 3 9" xfId="46843" xr:uid="{6F7162DA-867D-4DD2-8D80-A256A78A7218}"/>
    <cellStyle name="20% - Accent1 5 2 5 4" xfId="46844" xr:uid="{D40F0AE5-FF86-49F4-B674-9146C06BBCDA}"/>
    <cellStyle name="20% - Accent1 5 2 5 4 2" xfId="46845" xr:uid="{FEB0D940-6FBF-44DD-85A5-3900041BB654}"/>
    <cellStyle name="20% - Accent1 5 2 5 4 2 2" xfId="46846" xr:uid="{89184E3B-C2DE-4AF5-82BD-BA33E7FA892E}"/>
    <cellStyle name="20% - Accent1 5 2 5 4 2 2 2" xfId="46847" xr:uid="{3AE3D0FD-2A6D-41B9-BEB0-63F5ADA684B6}"/>
    <cellStyle name="20% - Accent1 5 2 5 4 2 3" xfId="46848" xr:uid="{584E7B67-51DC-4A72-B874-A776BD91B370}"/>
    <cellStyle name="20% - Accent1 5 2 5 4 3" xfId="46849" xr:uid="{79E5B6C7-7AE3-4EC8-A6D3-054F0E25E63E}"/>
    <cellStyle name="20% - Accent1 5 2 5 4 3 2" xfId="46850" xr:uid="{17B5EA1E-E7F6-4494-A7B5-AFE9B76CB74F}"/>
    <cellStyle name="20% - Accent1 5 2 5 4 4" xfId="46851" xr:uid="{4F7B745E-1DC4-4422-AE70-4B151492FF85}"/>
    <cellStyle name="20% - Accent1 5 2 5 5" xfId="46852" xr:uid="{E1A23483-2220-45D5-9FC2-A75EC9962A01}"/>
    <cellStyle name="20% - Accent1 5 2 5 5 2" xfId="46853" xr:uid="{B98F2EA6-6596-42BF-8DEC-A7517E1B6D50}"/>
    <cellStyle name="20% - Accent1 5 2 5 5 2 2" xfId="46854" xr:uid="{D50B009C-C3D6-4AD4-B2A1-33A44F30562D}"/>
    <cellStyle name="20% - Accent1 5 2 5 5 2 2 2" xfId="46855" xr:uid="{3B8413AA-19E7-4E08-8741-E5EB98EEB7EB}"/>
    <cellStyle name="20% - Accent1 5 2 5 5 2 3" xfId="46856" xr:uid="{5380C1B7-E6D3-41FF-B2E1-99383AA4DABD}"/>
    <cellStyle name="20% - Accent1 5 2 5 5 3" xfId="46857" xr:uid="{E67B8A89-7153-4CDE-BFB8-6E675336586F}"/>
    <cellStyle name="20% - Accent1 5 2 5 5 3 2" xfId="46858" xr:uid="{B36EAA5B-5FE7-4E9B-9AE4-7FD311C4FE07}"/>
    <cellStyle name="20% - Accent1 5 2 5 5 4" xfId="46859" xr:uid="{989948D5-64CD-4143-A40B-2DF6D482CE73}"/>
    <cellStyle name="20% - Accent1 5 2 5 6" xfId="46860" xr:uid="{84A8E13A-AF48-401B-8ED1-9810175767CA}"/>
    <cellStyle name="20% - Accent1 5 2 5 6 2" xfId="46861" xr:uid="{115961D4-7F3B-4B75-BE35-609978F6614D}"/>
    <cellStyle name="20% - Accent1 5 2 5 6 2 2" xfId="46862" xr:uid="{67128D95-6F68-43BC-A148-43451F7942E2}"/>
    <cellStyle name="20% - Accent1 5 2 5 6 2 2 2" xfId="46863" xr:uid="{9A133908-EB11-467C-8784-C553C12817ED}"/>
    <cellStyle name="20% - Accent1 5 2 5 6 2 3" xfId="46864" xr:uid="{5C1794D9-9019-4E0C-9137-C6D9EADD9A80}"/>
    <cellStyle name="20% - Accent1 5 2 5 6 3" xfId="46865" xr:uid="{F68A7EB2-972D-4E6D-B50A-D406FF50489C}"/>
    <cellStyle name="20% - Accent1 5 2 5 6 3 2" xfId="46866" xr:uid="{18C76B2C-0EBB-4FD3-9356-186065E709B6}"/>
    <cellStyle name="20% - Accent1 5 2 5 6 4" xfId="46867" xr:uid="{B1E45D96-B7FA-4DFE-9091-CAA579F3115A}"/>
    <cellStyle name="20% - Accent1 5 2 5 7" xfId="46868" xr:uid="{F253D99E-364D-48D1-A7C1-0F6B92CC4CEE}"/>
    <cellStyle name="20% - Accent1 5 2 5 7 2" xfId="46869" xr:uid="{B63009CA-B049-425B-BA51-896049FE423C}"/>
    <cellStyle name="20% - Accent1 5 2 5 7 2 2" xfId="46870" xr:uid="{50F80D99-E42F-4296-8103-EBD2F95C390C}"/>
    <cellStyle name="20% - Accent1 5 2 5 7 3" xfId="46871" xr:uid="{5DD76027-E35A-4808-BE9A-B78368F89DA4}"/>
    <cellStyle name="20% - Accent1 5 2 5 8" xfId="46872" xr:uid="{6D646C37-86BE-43CE-9A2A-336737858A4D}"/>
    <cellStyle name="20% - Accent1 5 2 5 8 2" xfId="46873" xr:uid="{7DE3079A-AA32-4F34-99BB-25BE86D2FDB5}"/>
    <cellStyle name="20% - Accent1 5 2 5 8 2 2" xfId="46874" xr:uid="{3A058855-E4E1-4C02-871A-9A009F7702AB}"/>
    <cellStyle name="20% - Accent1 5 2 5 8 3" xfId="46875" xr:uid="{988EEA1E-300B-4D6F-8C71-ADD90AD88A43}"/>
    <cellStyle name="20% - Accent1 5 2 5 9" xfId="46876" xr:uid="{7B4AF9C1-2498-41D8-9D23-DDCEBBF9D5CF}"/>
    <cellStyle name="20% - Accent1 5 2 5 9 2" xfId="46877" xr:uid="{F96408C2-EAA0-4963-9226-6F87480CCD40}"/>
    <cellStyle name="20% - Accent1 5 2 6" xfId="46878" xr:uid="{72CCABB9-2A85-4406-A9BE-1328B021AAC6}"/>
    <cellStyle name="20% - Accent1 5 2 6 2" xfId="46879" xr:uid="{D758391D-1982-411E-892E-7BFA376839A5}"/>
    <cellStyle name="20% - Accent1 5 2 6 2 2" xfId="46880" xr:uid="{12ACE822-4E65-4D67-B541-E7CE453424FF}"/>
    <cellStyle name="20% - Accent1 5 2 6 2 2 2" xfId="46881" xr:uid="{18D95D4A-AC1F-4D8D-81B5-C134DDF708FA}"/>
    <cellStyle name="20% - Accent1 5 2 6 2 2 2 2" xfId="46882" xr:uid="{31F527A6-6F32-436F-A0D5-03B050A185F7}"/>
    <cellStyle name="20% - Accent1 5 2 6 2 2 3" xfId="46883" xr:uid="{D9F25053-3D89-4D88-80ED-E0DE6D2092E3}"/>
    <cellStyle name="20% - Accent1 5 2 6 2 3" xfId="46884" xr:uid="{A422C881-CC5D-44B9-A0D4-2811A2703CC8}"/>
    <cellStyle name="20% - Accent1 5 2 6 2 3 2" xfId="46885" xr:uid="{3E7CD74E-381C-4FC9-819C-0B52D2EE61A8}"/>
    <cellStyle name="20% - Accent1 5 2 6 2 4" xfId="46886" xr:uid="{D8645D5E-FAD2-482C-B3A6-8179CB94FBD6}"/>
    <cellStyle name="20% - Accent1 5 2 6 3" xfId="46887" xr:uid="{58FEAE46-70FF-42BF-AF7F-E565A3D71750}"/>
    <cellStyle name="20% - Accent1 5 2 6 3 2" xfId="46888" xr:uid="{5E24DF7B-5482-4DB9-A1C6-118DD989B5BA}"/>
    <cellStyle name="20% - Accent1 5 2 6 3 2 2" xfId="46889" xr:uid="{3E325552-FDA8-44CC-B72B-55055BA127EE}"/>
    <cellStyle name="20% - Accent1 5 2 6 3 2 2 2" xfId="46890" xr:uid="{B812E498-0560-40DA-9EDA-768EC2C1402B}"/>
    <cellStyle name="20% - Accent1 5 2 6 3 2 3" xfId="46891" xr:uid="{DDD36DDE-2677-42FD-954B-715E2925CE0E}"/>
    <cellStyle name="20% - Accent1 5 2 6 3 3" xfId="46892" xr:uid="{AD86382B-6450-43F5-B838-ACDCA84BEE20}"/>
    <cellStyle name="20% - Accent1 5 2 6 3 3 2" xfId="46893" xr:uid="{2335EAFE-FE06-4FD0-8559-EBEA0E124219}"/>
    <cellStyle name="20% - Accent1 5 2 6 3 4" xfId="46894" xr:uid="{78C9A3D9-9361-4D9E-9CA2-C1C22EB20BB7}"/>
    <cellStyle name="20% - Accent1 5 2 6 4" xfId="46895" xr:uid="{D3B22EBF-5A8B-4E2F-9827-49986DA10977}"/>
    <cellStyle name="20% - Accent1 5 2 6 4 2" xfId="46896" xr:uid="{53BC2AC3-CA45-4D41-A914-32F2D9B215C7}"/>
    <cellStyle name="20% - Accent1 5 2 6 4 2 2" xfId="46897" xr:uid="{95ACDDD3-DDFF-45DE-B6AB-0E862CB0E123}"/>
    <cellStyle name="20% - Accent1 5 2 6 4 2 2 2" xfId="46898" xr:uid="{F306BEC8-4125-40EC-A4C2-7D79CD8B3EC1}"/>
    <cellStyle name="20% - Accent1 5 2 6 4 2 3" xfId="46899" xr:uid="{0E53B90E-2DC5-43FF-859B-744FB4A85FF7}"/>
    <cellStyle name="20% - Accent1 5 2 6 4 3" xfId="46900" xr:uid="{037BFA9E-4A07-4357-87FC-1F3CA784FAF7}"/>
    <cellStyle name="20% - Accent1 5 2 6 4 3 2" xfId="46901" xr:uid="{971880BE-EE1F-4B64-8821-18E60CFA51FF}"/>
    <cellStyle name="20% - Accent1 5 2 6 4 4" xfId="46902" xr:uid="{A9C4644D-9966-44AE-8DF5-FD61A3B72FA9}"/>
    <cellStyle name="20% - Accent1 5 2 6 5" xfId="46903" xr:uid="{991BFF0F-7EAC-43ED-BB50-87C1A3CBA911}"/>
    <cellStyle name="20% - Accent1 5 2 6 5 2" xfId="46904" xr:uid="{7B22E6E9-47DE-42D3-A8BB-58280A6ADE38}"/>
    <cellStyle name="20% - Accent1 5 2 6 5 2 2" xfId="46905" xr:uid="{37BC5427-1D2B-43A1-B202-60D9D86A9378}"/>
    <cellStyle name="20% - Accent1 5 2 6 5 3" xfId="46906" xr:uid="{76031AD8-E6C5-4916-B63D-E469A0B37AD1}"/>
    <cellStyle name="20% - Accent1 5 2 6 6" xfId="46907" xr:uid="{0E896822-6257-4AF5-971E-A95493EE398D}"/>
    <cellStyle name="20% - Accent1 5 2 6 6 2" xfId="46908" xr:uid="{CCA3FEBC-1434-43FE-9A96-C519FC29D17C}"/>
    <cellStyle name="20% - Accent1 5 2 6 6 2 2" xfId="46909" xr:uid="{F437E4F8-1E5F-4458-A449-2BF6EFA0B818}"/>
    <cellStyle name="20% - Accent1 5 2 6 6 3" xfId="46910" xr:uid="{7E38A66F-077B-4DC2-B82B-3C033924EB13}"/>
    <cellStyle name="20% - Accent1 5 2 6 7" xfId="46911" xr:uid="{D728BECF-5B3A-4591-B884-984BF2232606}"/>
    <cellStyle name="20% - Accent1 5 2 6 7 2" xfId="46912" xr:uid="{353A6ACC-F820-4F72-8422-24FEE737DC18}"/>
    <cellStyle name="20% - Accent1 5 2 6 8" xfId="46913" xr:uid="{C3666AF1-F87F-4DBF-8485-EBEC87EF2250}"/>
    <cellStyle name="20% - Accent1 5 2 6 8 2" xfId="46914" xr:uid="{852DD36B-DF70-4E93-A225-79AAE95BC262}"/>
    <cellStyle name="20% - Accent1 5 2 6 9" xfId="46915" xr:uid="{231D50C4-DF9C-4345-9D5C-8901C011927B}"/>
    <cellStyle name="20% - Accent1 5 2 7" xfId="46916" xr:uid="{C36ADF84-2CCF-4C14-B368-9D0F0DECEA46}"/>
    <cellStyle name="20% - Accent1 5 2 7 2" xfId="46917" xr:uid="{87E1FD4E-CA4A-4EE2-8E82-4EA509D5B07B}"/>
    <cellStyle name="20% - Accent1 5 2 7 2 2" xfId="46918" xr:uid="{A0F4DFFC-9729-4206-96FB-56F747100B2A}"/>
    <cellStyle name="20% - Accent1 5 2 7 2 2 2" xfId="46919" xr:uid="{969C331A-7B34-432E-9AD3-ED0C6AD4015A}"/>
    <cellStyle name="20% - Accent1 5 2 7 2 2 2 2" xfId="46920" xr:uid="{D6003B5A-33D9-40AB-AB2E-9A2840A9E04B}"/>
    <cellStyle name="20% - Accent1 5 2 7 2 2 3" xfId="46921" xr:uid="{E04A5B37-D451-4A1D-966E-F0F2F8F5081F}"/>
    <cellStyle name="20% - Accent1 5 2 7 2 3" xfId="46922" xr:uid="{B4618E37-E16C-44FC-8FEF-30715426A01D}"/>
    <cellStyle name="20% - Accent1 5 2 7 2 3 2" xfId="46923" xr:uid="{999DB828-A80F-4AA1-B21A-1DC98DFDA00A}"/>
    <cellStyle name="20% - Accent1 5 2 7 2 4" xfId="46924" xr:uid="{95E06D49-CC34-45DA-A876-36A1F5BC5450}"/>
    <cellStyle name="20% - Accent1 5 2 7 3" xfId="46925" xr:uid="{CAA9875F-6B11-4ED7-92A5-AFF1B7C48635}"/>
    <cellStyle name="20% - Accent1 5 2 7 3 2" xfId="46926" xr:uid="{75533F15-42A7-470B-9EC1-84381134E065}"/>
    <cellStyle name="20% - Accent1 5 2 7 3 2 2" xfId="46927" xr:uid="{C01E406C-0E86-4A65-B131-A622C7FDDC19}"/>
    <cellStyle name="20% - Accent1 5 2 7 3 2 2 2" xfId="46928" xr:uid="{A5BB0E32-CB15-4A0F-A04E-1D0F18E91B3A}"/>
    <cellStyle name="20% - Accent1 5 2 7 3 2 3" xfId="46929" xr:uid="{E36E979A-F99C-4B96-9519-7D4853F1E662}"/>
    <cellStyle name="20% - Accent1 5 2 7 3 3" xfId="46930" xr:uid="{44A43F9E-AD93-4396-A21E-1CDFC19950DD}"/>
    <cellStyle name="20% - Accent1 5 2 7 3 3 2" xfId="46931" xr:uid="{DA18BEFE-628E-41D3-A808-FA66EE3CFFD8}"/>
    <cellStyle name="20% - Accent1 5 2 7 3 4" xfId="46932" xr:uid="{15062CE9-D1AE-43AE-8EDE-7F361EA8702C}"/>
    <cellStyle name="20% - Accent1 5 2 7 4" xfId="46933" xr:uid="{06B6BF75-3BC5-48DC-876D-9AA06B4144C9}"/>
    <cellStyle name="20% - Accent1 5 2 7 4 2" xfId="46934" xr:uid="{983D2869-3E55-492D-98C6-451D18723283}"/>
    <cellStyle name="20% - Accent1 5 2 7 4 2 2" xfId="46935" xr:uid="{870C9F8C-37C7-4D87-92C8-995E2EABD433}"/>
    <cellStyle name="20% - Accent1 5 2 7 4 2 2 2" xfId="46936" xr:uid="{803D007A-48AE-4314-8EE5-E252377B7050}"/>
    <cellStyle name="20% - Accent1 5 2 7 4 2 3" xfId="46937" xr:uid="{F7741CAB-6EB4-4D6B-83E3-66A37C408148}"/>
    <cellStyle name="20% - Accent1 5 2 7 4 3" xfId="46938" xr:uid="{6BF939AB-6290-42BE-8691-DA6B8CBCD4CF}"/>
    <cellStyle name="20% - Accent1 5 2 7 4 3 2" xfId="46939" xr:uid="{997C763C-43F0-4AF9-8116-4C26C96B96F0}"/>
    <cellStyle name="20% - Accent1 5 2 7 4 4" xfId="46940" xr:uid="{108A7DA2-7369-489D-A0C2-75703944F246}"/>
    <cellStyle name="20% - Accent1 5 2 7 5" xfId="46941" xr:uid="{BFE8ED85-9B26-4D38-92DB-81749F89D8D2}"/>
    <cellStyle name="20% - Accent1 5 2 7 5 2" xfId="46942" xr:uid="{734F0145-B17E-43B8-BF8B-9898945E8403}"/>
    <cellStyle name="20% - Accent1 5 2 7 5 2 2" xfId="46943" xr:uid="{2AA8545E-8611-4BCF-863D-0E0FB4DBF42F}"/>
    <cellStyle name="20% - Accent1 5 2 7 5 3" xfId="46944" xr:uid="{C24D2D05-F67C-40AB-A8F3-6A5BB9BC2B3E}"/>
    <cellStyle name="20% - Accent1 5 2 7 6" xfId="46945" xr:uid="{E1CB984E-CBA7-4B9F-BB2C-5A9CAA2F687A}"/>
    <cellStyle name="20% - Accent1 5 2 7 6 2" xfId="46946" xr:uid="{4CAC5B0F-B3F1-413C-B483-C610DB099BBA}"/>
    <cellStyle name="20% - Accent1 5 2 7 6 2 2" xfId="46947" xr:uid="{688A8DBF-8EF9-4FB2-B36A-8295986F802B}"/>
    <cellStyle name="20% - Accent1 5 2 7 6 3" xfId="46948" xr:uid="{12E78DF0-40CA-47C0-9DEF-76F18382137B}"/>
    <cellStyle name="20% - Accent1 5 2 7 7" xfId="46949" xr:uid="{36C69804-4C67-47CD-B1C1-557369ACCBD4}"/>
    <cellStyle name="20% - Accent1 5 2 7 7 2" xfId="46950" xr:uid="{B687C43A-5860-438B-8BD2-669C7337F960}"/>
    <cellStyle name="20% - Accent1 5 2 7 8" xfId="46951" xr:uid="{635576E0-4DFE-444A-B439-44F5779C30BA}"/>
    <cellStyle name="20% - Accent1 5 2 7 8 2" xfId="46952" xr:uid="{B0A2D760-B342-4C31-A610-2C2FA340D2C5}"/>
    <cellStyle name="20% - Accent1 5 2 7 9" xfId="46953" xr:uid="{F78C2E58-9A0C-4E53-943C-4D75164AD486}"/>
    <cellStyle name="20% - Accent1 5 2 8" xfId="46954" xr:uid="{F5A25068-F590-4DF8-89B1-28928E4D0D33}"/>
    <cellStyle name="20% - Accent1 5 2 8 2" xfId="46955" xr:uid="{5A71ABBF-4FDA-4DAE-9CA4-5FEBC8B1B13D}"/>
    <cellStyle name="20% - Accent1 5 2 8 2 2" xfId="46956" xr:uid="{4947E1CB-D1AA-4F1A-90AA-8F6993AE42A2}"/>
    <cellStyle name="20% - Accent1 5 2 8 2 2 2" xfId="46957" xr:uid="{887C3BFB-5AEF-418F-840A-C8952A40B150}"/>
    <cellStyle name="20% - Accent1 5 2 8 2 3" xfId="46958" xr:uid="{2CD5ED39-FCE7-440F-94E0-C704695A1FF7}"/>
    <cellStyle name="20% - Accent1 5 2 8 3" xfId="46959" xr:uid="{ED1749E2-EA0C-48DA-9C0B-F490383DEA9D}"/>
    <cellStyle name="20% - Accent1 5 2 8 3 2" xfId="46960" xr:uid="{D0747B12-561E-415D-A357-287BEE9F633F}"/>
    <cellStyle name="20% - Accent1 5 2 8 4" xfId="46961" xr:uid="{A54ED29D-91E5-47CA-9E95-BA3A6BFD192F}"/>
    <cellStyle name="20% - Accent1 5 2 9" xfId="46962" xr:uid="{A8B57E37-75A9-49C7-AE48-EEE8F3EFA9A6}"/>
    <cellStyle name="20% - Accent1 5 2 9 2" xfId="46963" xr:uid="{9E398FA7-DB1B-4874-9A1C-2149FFF06CBD}"/>
    <cellStyle name="20% - Accent1 5 2 9 2 2" xfId="46964" xr:uid="{5CB66C01-2283-4013-8F9F-1D90E8FA9909}"/>
    <cellStyle name="20% - Accent1 5 2 9 2 2 2" xfId="46965" xr:uid="{F21A251D-4DC9-48B5-9716-4D7733772407}"/>
    <cellStyle name="20% - Accent1 5 2 9 2 3" xfId="46966" xr:uid="{F36BA096-85B3-4D46-B75A-BC51BD77E694}"/>
    <cellStyle name="20% - Accent1 5 2 9 3" xfId="46967" xr:uid="{10A97940-37F6-4398-93AD-24E3AACDDFE6}"/>
    <cellStyle name="20% - Accent1 5 2 9 3 2" xfId="46968" xr:uid="{21FC21C9-FA0E-4939-A242-E90C614C98EE}"/>
    <cellStyle name="20% - Accent1 5 2 9 4" xfId="46969" xr:uid="{EF30292C-DBA1-4020-A427-940DCCBBDB7A}"/>
    <cellStyle name="20% - Accent1 5 3" xfId="46970" xr:uid="{097C7814-9563-4164-8528-FB0E4DBFD0DF}"/>
    <cellStyle name="20% - Accent1 5 3 10" xfId="46971" xr:uid="{4EAE8D75-4B13-4611-A2AC-812A616FBF46}"/>
    <cellStyle name="20% - Accent1 5 3 10 2" xfId="46972" xr:uid="{A742CF14-8228-483C-9A15-867C69CF9538}"/>
    <cellStyle name="20% - Accent1 5 3 10 2 2" xfId="46973" xr:uid="{5E4C8CB0-22F8-41C0-A703-F49B305AD6DE}"/>
    <cellStyle name="20% - Accent1 5 3 10 3" xfId="46974" xr:uid="{00ACB5A9-8D53-4A4F-88CB-5306566329B9}"/>
    <cellStyle name="20% - Accent1 5 3 11" xfId="46975" xr:uid="{A1288493-BC28-4D77-9886-8F7F2BA35629}"/>
    <cellStyle name="20% - Accent1 5 3 11 2" xfId="46976" xr:uid="{8CD414D3-61BC-4BB6-8BC7-9D52277416C9}"/>
    <cellStyle name="20% - Accent1 5 3 11 2 2" xfId="46977" xr:uid="{8A8C1CE9-6BF0-436D-8D69-03BCEAD1301A}"/>
    <cellStyle name="20% - Accent1 5 3 11 3" xfId="46978" xr:uid="{8B5CC2F2-566A-4C1F-8B17-4A80B633696A}"/>
    <cellStyle name="20% - Accent1 5 3 12" xfId="46979" xr:uid="{D4F35A8A-5EDE-4CB5-9E89-353AD779A3BF}"/>
    <cellStyle name="20% - Accent1 5 3 12 2" xfId="46980" xr:uid="{F902AB35-7891-4A39-AF44-313759A9C404}"/>
    <cellStyle name="20% - Accent1 5 3 13" xfId="46981" xr:uid="{E3502B4A-2CC0-4BF4-A470-06C6E716F34A}"/>
    <cellStyle name="20% - Accent1 5 3 13 2" xfId="46982" xr:uid="{D07DECF2-303C-405C-97EC-68F20D2017C6}"/>
    <cellStyle name="20% - Accent1 5 3 14" xfId="46983" xr:uid="{AA3A45C6-735E-4533-9642-9D5999C900C0}"/>
    <cellStyle name="20% - Accent1 5 3 2" xfId="46984" xr:uid="{0A8CF6E0-6305-4467-A9B8-F6EAEBD67AEB}"/>
    <cellStyle name="20% - Accent1 5 3 2 10" xfId="46985" xr:uid="{67C93B9A-FD15-4BD3-9735-67942A773EA0}"/>
    <cellStyle name="20% - Accent1 5 3 2 10 2" xfId="46986" xr:uid="{F3F349DD-6C42-4702-BD35-831A7C6949DB}"/>
    <cellStyle name="20% - Accent1 5 3 2 11" xfId="46987" xr:uid="{F3ED9AEE-1440-4A5A-8864-386A3421F8EC}"/>
    <cellStyle name="20% - Accent1 5 3 2 2" xfId="46988" xr:uid="{32831080-DF55-497A-81E8-5D536CB5F618}"/>
    <cellStyle name="20% - Accent1 5 3 2 2 2" xfId="46989" xr:uid="{B6510CE3-41ED-4119-8612-F94267B52B5F}"/>
    <cellStyle name="20% - Accent1 5 3 2 2 2 2" xfId="46990" xr:uid="{5CBB2356-4F40-4ABF-B60B-63E73AF72F31}"/>
    <cellStyle name="20% - Accent1 5 3 2 2 2 2 2" xfId="46991" xr:uid="{E46134D3-E7D4-480A-859A-1AE274AD0DE5}"/>
    <cellStyle name="20% - Accent1 5 3 2 2 2 2 2 2" xfId="46992" xr:uid="{B63A37C2-F3B0-441B-9906-B72781D11EB8}"/>
    <cellStyle name="20% - Accent1 5 3 2 2 2 2 3" xfId="46993" xr:uid="{F676091F-2910-4E71-B6DC-041819166717}"/>
    <cellStyle name="20% - Accent1 5 3 2 2 2 3" xfId="46994" xr:uid="{6FA7FA50-AA19-4F89-AE1A-190A68F9795F}"/>
    <cellStyle name="20% - Accent1 5 3 2 2 2 3 2" xfId="46995" xr:uid="{FD0B709C-4711-47F7-B683-6D701C47815A}"/>
    <cellStyle name="20% - Accent1 5 3 2 2 2 4" xfId="46996" xr:uid="{B8683F34-9C2E-4576-A522-0E25B211543F}"/>
    <cellStyle name="20% - Accent1 5 3 2 2 3" xfId="46997" xr:uid="{2B41D3F2-3F09-4444-B667-1D1895E699C2}"/>
    <cellStyle name="20% - Accent1 5 3 2 2 3 2" xfId="46998" xr:uid="{78C56F49-1765-487F-ABAD-789EE9C0112E}"/>
    <cellStyle name="20% - Accent1 5 3 2 2 3 2 2" xfId="46999" xr:uid="{208D1446-3F61-4ED3-8626-135303AD7887}"/>
    <cellStyle name="20% - Accent1 5 3 2 2 3 2 2 2" xfId="47000" xr:uid="{E33B7C69-1033-44C4-B135-0F7B47A62CC5}"/>
    <cellStyle name="20% - Accent1 5 3 2 2 3 2 3" xfId="47001" xr:uid="{CF87AD21-7F58-43AA-93B7-E3776F4ED53F}"/>
    <cellStyle name="20% - Accent1 5 3 2 2 3 3" xfId="47002" xr:uid="{56CA863F-E8D8-4BBB-8689-E684CCE09AF0}"/>
    <cellStyle name="20% - Accent1 5 3 2 2 3 3 2" xfId="47003" xr:uid="{0CD70611-1EB5-4AED-A423-C00E988609BA}"/>
    <cellStyle name="20% - Accent1 5 3 2 2 3 4" xfId="47004" xr:uid="{0B0AF53B-7340-4650-A6F1-F4C06D76266B}"/>
    <cellStyle name="20% - Accent1 5 3 2 2 4" xfId="47005" xr:uid="{350F9E3D-2A2C-4345-B4D0-C65104A5279A}"/>
    <cellStyle name="20% - Accent1 5 3 2 2 4 2" xfId="47006" xr:uid="{DF6FE674-F5FA-4B18-BD49-01D084A4FA2E}"/>
    <cellStyle name="20% - Accent1 5 3 2 2 4 2 2" xfId="47007" xr:uid="{D944AEAE-E001-4C33-B121-91AD414652C9}"/>
    <cellStyle name="20% - Accent1 5 3 2 2 4 2 2 2" xfId="47008" xr:uid="{7AB5A483-6CD8-42C3-807C-D6B737D2D4E2}"/>
    <cellStyle name="20% - Accent1 5 3 2 2 4 2 3" xfId="47009" xr:uid="{17AE8E9B-082F-4F40-92E3-446D1C37E7A3}"/>
    <cellStyle name="20% - Accent1 5 3 2 2 4 3" xfId="47010" xr:uid="{B569F9CA-93AC-4201-A696-1237CED8D775}"/>
    <cellStyle name="20% - Accent1 5 3 2 2 4 3 2" xfId="47011" xr:uid="{6C2D79C6-0BF7-4F1F-8153-46AF677DB13E}"/>
    <cellStyle name="20% - Accent1 5 3 2 2 4 4" xfId="47012" xr:uid="{1336CA7B-6145-4750-8E04-599D6C091278}"/>
    <cellStyle name="20% - Accent1 5 3 2 2 5" xfId="47013" xr:uid="{3406DD7A-1D5C-45CD-9B56-C6A1179E8F1A}"/>
    <cellStyle name="20% - Accent1 5 3 2 2 5 2" xfId="47014" xr:uid="{65BDCF79-4353-4C44-A3E8-79CC20FE19F2}"/>
    <cellStyle name="20% - Accent1 5 3 2 2 5 2 2" xfId="47015" xr:uid="{CA40F13F-72B7-47C0-880C-3A2D2017AC89}"/>
    <cellStyle name="20% - Accent1 5 3 2 2 5 3" xfId="47016" xr:uid="{AF68986A-0044-472F-9308-C0D4C81DF1F9}"/>
    <cellStyle name="20% - Accent1 5 3 2 2 6" xfId="47017" xr:uid="{F9AB84F0-DA35-495C-BE44-A0D52BCCBC03}"/>
    <cellStyle name="20% - Accent1 5 3 2 2 6 2" xfId="47018" xr:uid="{3DE5803F-8FFC-4AFB-A4F2-84ACC66AFDD4}"/>
    <cellStyle name="20% - Accent1 5 3 2 2 6 2 2" xfId="47019" xr:uid="{6A016146-BC27-4908-B733-F9EC9A09A44B}"/>
    <cellStyle name="20% - Accent1 5 3 2 2 6 3" xfId="47020" xr:uid="{C1CEE0F1-5740-44D9-A9D6-5850D9B74029}"/>
    <cellStyle name="20% - Accent1 5 3 2 2 7" xfId="47021" xr:uid="{B5DD201A-1721-4997-9812-F08E979CFE3F}"/>
    <cellStyle name="20% - Accent1 5 3 2 2 7 2" xfId="47022" xr:uid="{05219E84-8F7E-42B1-9363-B98018B35DF3}"/>
    <cellStyle name="20% - Accent1 5 3 2 2 8" xfId="47023" xr:uid="{47925542-4EBD-471B-87DB-F975D4281E4A}"/>
    <cellStyle name="20% - Accent1 5 3 2 2 8 2" xfId="47024" xr:uid="{1706B44C-7C4B-4AF4-BA19-F2CA23663FB9}"/>
    <cellStyle name="20% - Accent1 5 3 2 2 9" xfId="47025" xr:uid="{4F6758F1-BC44-4CAA-A353-9B6B54618BE8}"/>
    <cellStyle name="20% - Accent1 5 3 2 3" xfId="47026" xr:uid="{C777AFB5-BD65-49D0-960B-2539D7ADFD81}"/>
    <cellStyle name="20% - Accent1 5 3 2 3 2" xfId="47027" xr:uid="{486221A7-38D9-4380-B81A-9501F1F2F21A}"/>
    <cellStyle name="20% - Accent1 5 3 2 3 2 2" xfId="47028" xr:uid="{77DE17A0-1AE2-4D48-A8CF-2157BA565696}"/>
    <cellStyle name="20% - Accent1 5 3 2 3 2 2 2" xfId="47029" xr:uid="{C003B72D-1636-4572-AB1E-04EA1D2234B8}"/>
    <cellStyle name="20% - Accent1 5 3 2 3 2 2 2 2" xfId="47030" xr:uid="{10FD1BCD-6D62-4572-B0E1-F72759FDB7E4}"/>
    <cellStyle name="20% - Accent1 5 3 2 3 2 2 3" xfId="47031" xr:uid="{57A01D35-8E24-4CF5-9AA4-5B2E6C2766C2}"/>
    <cellStyle name="20% - Accent1 5 3 2 3 2 3" xfId="47032" xr:uid="{13C15354-5556-4F6E-8249-3D04C9178C99}"/>
    <cellStyle name="20% - Accent1 5 3 2 3 2 3 2" xfId="47033" xr:uid="{FA4B2B48-24E7-4733-B9A3-0EA845687DB5}"/>
    <cellStyle name="20% - Accent1 5 3 2 3 2 4" xfId="47034" xr:uid="{48BD7FE9-731C-494A-B582-3FB5938C68AB}"/>
    <cellStyle name="20% - Accent1 5 3 2 3 3" xfId="47035" xr:uid="{ECA86261-E057-4DE7-B1CA-2818D3F2CF72}"/>
    <cellStyle name="20% - Accent1 5 3 2 3 3 2" xfId="47036" xr:uid="{E1691131-4C3C-4BD5-9547-3C787AEEB899}"/>
    <cellStyle name="20% - Accent1 5 3 2 3 3 2 2" xfId="47037" xr:uid="{6E34B80A-A276-4EE8-997A-A593F439A1C7}"/>
    <cellStyle name="20% - Accent1 5 3 2 3 3 2 2 2" xfId="47038" xr:uid="{57C90AF6-4167-4B4F-8D52-51023688B503}"/>
    <cellStyle name="20% - Accent1 5 3 2 3 3 2 3" xfId="47039" xr:uid="{D1ACA233-93D9-4F56-AA8D-8D0F6C278B02}"/>
    <cellStyle name="20% - Accent1 5 3 2 3 3 3" xfId="47040" xr:uid="{902CF617-A527-4E8F-A532-38C9801C7C88}"/>
    <cellStyle name="20% - Accent1 5 3 2 3 3 3 2" xfId="47041" xr:uid="{BB8598ED-DB74-4AE0-B460-273EB3D61002}"/>
    <cellStyle name="20% - Accent1 5 3 2 3 3 4" xfId="47042" xr:uid="{1B81A0DC-D91D-4D32-B856-333C5667777B}"/>
    <cellStyle name="20% - Accent1 5 3 2 3 4" xfId="47043" xr:uid="{5913DB54-7CE1-4497-9140-9652A6F54313}"/>
    <cellStyle name="20% - Accent1 5 3 2 3 4 2" xfId="47044" xr:uid="{8B82733F-47F3-42DF-8001-C35BC281ACDC}"/>
    <cellStyle name="20% - Accent1 5 3 2 3 4 2 2" xfId="47045" xr:uid="{3E2DE792-9C8F-420D-A6F0-2CCA38B4924E}"/>
    <cellStyle name="20% - Accent1 5 3 2 3 4 2 2 2" xfId="47046" xr:uid="{412EE182-A8E9-4A28-B576-B796F2906CC4}"/>
    <cellStyle name="20% - Accent1 5 3 2 3 4 2 3" xfId="47047" xr:uid="{92C4F8A2-AEA5-4FC2-A712-BF5F7F6109DB}"/>
    <cellStyle name="20% - Accent1 5 3 2 3 4 3" xfId="47048" xr:uid="{171686FE-0DEA-415E-81A7-61B7970955D4}"/>
    <cellStyle name="20% - Accent1 5 3 2 3 4 3 2" xfId="47049" xr:uid="{53E238CA-4A5F-4148-B672-FC65651CA7F2}"/>
    <cellStyle name="20% - Accent1 5 3 2 3 4 4" xfId="47050" xr:uid="{44149137-3856-409D-B102-DED909B80E2F}"/>
    <cellStyle name="20% - Accent1 5 3 2 3 5" xfId="47051" xr:uid="{D43077CF-B5CC-4398-BC31-245B103A60CF}"/>
    <cellStyle name="20% - Accent1 5 3 2 3 5 2" xfId="47052" xr:uid="{FCD40990-326D-4835-A999-9515A5E16AEC}"/>
    <cellStyle name="20% - Accent1 5 3 2 3 5 2 2" xfId="47053" xr:uid="{EA1BE3A5-2248-4DC7-B957-D826FDD33D92}"/>
    <cellStyle name="20% - Accent1 5 3 2 3 5 3" xfId="47054" xr:uid="{58F0C6DA-27BE-4E4D-A27E-07BE2A0E3743}"/>
    <cellStyle name="20% - Accent1 5 3 2 3 6" xfId="47055" xr:uid="{8E8F69AC-F2FD-4A7B-86F7-258615320435}"/>
    <cellStyle name="20% - Accent1 5 3 2 3 6 2" xfId="47056" xr:uid="{71D1ABC9-3E36-47A5-9123-74E524807A56}"/>
    <cellStyle name="20% - Accent1 5 3 2 3 6 2 2" xfId="47057" xr:uid="{448C524E-CBD1-499F-A081-8C2769C7C3EF}"/>
    <cellStyle name="20% - Accent1 5 3 2 3 6 3" xfId="47058" xr:uid="{457F1AAB-8A74-4596-ADE6-0480FAD3D25D}"/>
    <cellStyle name="20% - Accent1 5 3 2 3 7" xfId="47059" xr:uid="{EC9210D0-4702-49D0-8FA5-5EE04B452D37}"/>
    <cellStyle name="20% - Accent1 5 3 2 3 7 2" xfId="47060" xr:uid="{DC26A6B9-9B10-41B8-AA91-9411DB2BE0E6}"/>
    <cellStyle name="20% - Accent1 5 3 2 3 8" xfId="47061" xr:uid="{11A8F904-984E-4B04-B48C-6A2A3E2671AC}"/>
    <cellStyle name="20% - Accent1 5 3 2 3 8 2" xfId="47062" xr:uid="{9B0EFBD0-A7C6-46A5-9987-B7143751DC11}"/>
    <cellStyle name="20% - Accent1 5 3 2 3 9" xfId="47063" xr:uid="{7CEE19BF-3928-4144-8063-02BC9C0BC515}"/>
    <cellStyle name="20% - Accent1 5 3 2 4" xfId="47064" xr:uid="{D9E36C0C-3ECE-4A92-A603-DB66784ED8CE}"/>
    <cellStyle name="20% - Accent1 5 3 2 4 2" xfId="47065" xr:uid="{69846C0B-7095-4748-9A13-959026A665E9}"/>
    <cellStyle name="20% - Accent1 5 3 2 4 2 2" xfId="47066" xr:uid="{E69AA069-D093-493F-899C-41D7DD9414A1}"/>
    <cellStyle name="20% - Accent1 5 3 2 4 2 2 2" xfId="47067" xr:uid="{DB836B54-A584-4E49-86F3-321538E209AF}"/>
    <cellStyle name="20% - Accent1 5 3 2 4 2 3" xfId="47068" xr:uid="{3FD8B4A8-725F-42BA-977D-2EF277EB4BFD}"/>
    <cellStyle name="20% - Accent1 5 3 2 4 3" xfId="47069" xr:uid="{CA17FE00-4463-43D3-9886-0957AB1FDCC6}"/>
    <cellStyle name="20% - Accent1 5 3 2 4 3 2" xfId="47070" xr:uid="{C0DCE76C-55F2-41F6-809D-7E0BDED322F5}"/>
    <cellStyle name="20% - Accent1 5 3 2 4 4" xfId="47071" xr:uid="{93DA3ED5-AB63-457D-9DF5-1CB083EC66CE}"/>
    <cellStyle name="20% - Accent1 5 3 2 5" xfId="47072" xr:uid="{6F11BE20-280D-492C-A877-C822AA335251}"/>
    <cellStyle name="20% - Accent1 5 3 2 5 2" xfId="47073" xr:uid="{BE6E960F-D0DB-4050-B9E5-F631D8BC7D09}"/>
    <cellStyle name="20% - Accent1 5 3 2 5 2 2" xfId="47074" xr:uid="{EA5B5C30-7320-484B-8AAC-9CE3C4AA750A}"/>
    <cellStyle name="20% - Accent1 5 3 2 5 2 2 2" xfId="47075" xr:uid="{47093895-F774-4380-AFD8-C5404B26A77C}"/>
    <cellStyle name="20% - Accent1 5 3 2 5 2 3" xfId="47076" xr:uid="{11A98422-5569-4811-BC1C-FCB360F8A683}"/>
    <cellStyle name="20% - Accent1 5 3 2 5 3" xfId="47077" xr:uid="{B23CE3E2-31AA-47DA-AFDB-EF1C4AF67E1D}"/>
    <cellStyle name="20% - Accent1 5 3 2 5 3 2" xfId="47078" xr:uid="{324B91DE-AABC-4F24-B645-32E90954C481}"/>
    <cellStyle name="20% - Accent1 5 3 2 5 4" xfId="47079" xr:uid="{6A15092F-6819-4A2B-B292-5B7F3B27DB50}"/>
    <cellStyle name="20% - Accent1 5 3 2 6" xfId="47080" xr:uid="{F897F454-DED0-4FB2-B50A-1BB0A65E90BD}"/>
    <cellStyle name="20% - Accent1 5 3 2 6 2" xfId="47081" xr:uid="{65BA7512-BBA5-4D12-8718-92129CBC810D}"/>
    <cellStyle name="20% - Accent1 5 3 2 6 2 2" xfId="47082" xr:uid="{8C9C3FA1-7401-42B2-AEC2-06378DDF1C16}"/>
    <cellStyle name="20% - Accent1 5 3 2 6 2 2 2" xfId="47083" xr:uid="{474545DD-4F3B-4C45-B37C-591E5184B632}"/>
    <cellStyle name="20% - Accent1 5 3 2 6 2 3" xfId="47084" xr:uid="{A70F5D52-5EC1-4857-A649-A0DFD7A1A427}"/>
    <cellStyle name="20% - Accent1 5 3 2 6 3" xfId="47085" xr:uid="{3D1EAED2-9E6C-466D-942A-40F694E110DB}"/>
    <cellStyle name="20% - Accent1 5 3 2 6 3 2" xfId="47086" xr:uid="{CFE1DF33-CF5E-42E4-9D42-D4EF833A1AB3}"/>
    <cellStyle name="20% - Accent1 5 3 2 6 4" xfId="47087" xr:uid="{7A381F57-0D07-48A9-ACA8-CEB7ADC100CB}"/>
    <cellStyle name="20% - Accent1 5 3 2 7" xfId="47088" xr:uid="{15EFF032-C2A1-41E2-9342-2BA0D2986342}"/>
    <cellStyle name="20% - Accent1 5 3 2 7 2" xfId="47089" xr:uid="{9EEF2F97-0D00-465D-BFE1-7B5644126614}"/>
    <cellStyle name="20% - Accent1 5 3 2 7 2 2" xfId="47090" xr:uid="{28082538-90C4-4ABF-9AA5-48D4A4295256}"/>
    <cellStyle name="20% - Accent1 5 3 2 7 3" xfId="47091" xr:uid="{C888AB34-D38C-4DF8-8224-906B94D23F1A}"/>
    <cellStyle name="20% - Accent1 5 3 2 8" xfId="47092" xr:uid="{9845B9F7-3CA1-4A25-B823-E9840C897469}"/>
    <cellStyle name="20% - Accent1 5 3 2 8 2" xfId="47093" xr:uid="{2ED9755C-7B6D-46E8-8B4D-39BE59E41825}"/>
    <cellStyle name="20% - Accent1 5 3 2 8 2 2" xfId="47094" xr:uid="{842EA0C2-1BBA-4222-8FE6-9D15C938815F}"/>
    <cellStyle name="20% - Accent1 5 3 2 8 3" xfId="47095" xr:uid="{D7B01055-7981-46F5-98A2-A443F2A07A11}"/>
    <cellStyle name="20% - Accent1 5 3 2 9" xfId="47096" xr:uid="{7D1C3EC1-4751-4C8E-89B8-FCA8ECC615FE}"/>
    <cellStyle name="20% - Accent1 5 3 2 9 2" xfId="47097" xr:uid="{E0505410-7F8B-4C29-AB73-D10302C5BC75}"/>
    <cellStyle name="20% - Accent1 5 3 3" xfId="47098" xr:uid="{60F6AE3D-2CAE-4ED7-B05B-F4A61A30A50E}"/>
    <cellStyle name="20% - Accent1 5 3 3 10" xfId="47099" xr:uid="{43CC5F80-7A5F-4F85-A34B-C29709696849}"/>
    <cellStyle name="20% - Accent1 5 3 3 10 2" xfId="47100" xr:uid="{038D1E27-E250-460C-B8EF-C50300E35FBD}"/>
    <cellStyle name="20% - Accent1 5 3 3 11" xfId="47101" xr:uid="{40600422-3F98-4A3A-BF80-135EAD73FEB1}"/>
    <cellStyle name="20% - Accent1 5 3 3 2" xfId="47102" xr:uid="{071896BC-4AC2-4EE8-8ADC-F32841FEAE60}"/>
    <cellStyle name="20% - Accent1 5 3 3 2 2" xfId="47103" xr:uid="{F504DA90-E45E-44B8-9C96-70D1F2D33D40}"/>
    <cellStyle name="20% - Accent1 5 3 3 2 2 2" xfId="47104" xr:uid="{C7FB74F4-94FE-4FAD-90E7-6DC0FC3D000E}"/>
    <cellStyle name="20% - Accent1 5 3 3 2 2 2 2" xfId="47105" xr:uid="{481080A8-1B11-4318-80E1-462E6CFCFA63}"/>
    <cellStyle name="20% - Accent1 5 3 3 2 2 2 2 2" xfId="47106" xr:uid="{F14C775F-FC79-4F08-A91B-A190D776239B}"/>
    <cellStyle name="20% - Accent1 5 3 3 2 2 2 3" xfId="47107" xr:uid="{9C8273E2-DA6F-4CE9-B329-0FFD19C1FE03}"/>
    <cellStyle name="20% - Accent1 5 3 3 2 2 3" xfId="47108" xr:uid="{A718BE77-EE47-42CE-8408-6C2BBF76C31A}"/>
    <cellStyle name="20% - Accent1 5 3 3 2 2 3 2" xfId="47109" xr:uid="{93C3A33A-A8CF-49A1-9C1D-7316B3B70B11}"/>
    <cellStyle name="20% - Accent1 5 3 3 2 2 4" xfId="47110" xr:uid="{250343F7-A8E6-4BC5-8B18-EC3FC4E56511}"/>
    <cellStyle name="20% - Accent1 5 3 3 2 3" xfId="47111" xr:uid="{8EB9F869-06E6-4BCE-891D-E9E84BF14BB1}"/>
    <cellStyle name="20% - Accent1 5 3 3 2 3 2" xfId="47112" xr:uid="{96D5F79A-EB73-4891-8C1C-1FEA3B8B93FF}"/>
    <cellStyle name="20% - Accent1 5 3 3 2 3 2 2" xfId="47113" xr:uid="{DC0AAD32-1562-46D0-9C68-4824BCBC9C92}"/>
    <cellStyle name="20% - Accent1 5 3 3 2 3 2 2 2" xfId="47114" xr:uid="{75890438-3C48-402B-AE5D-5090AF4E8307}"/>
    <cellStyle name="20% - Accent1 5 3 3 2 3 2 3" xfId="47115" xr:uid="{5B80B35B-A04E-4B4D-9284-531D84C8069D}"/>
    <cellStyle name="20% - Accent1 5 3 3 2 3 3" xfId="47116" xr:uid="{9E11BFE1-F0A9-44C4-B554-86CB5F4ED8EE}"/>
    <cellStyle name="20% - Accent1 5 3 3 2 3 3 2" xfId="47117" xr:uid="{F6B2BBE1-D6B1-4665-A49D-01614F6FDBC6}"/>
    <cellStyle name="20% - Accent1 5 3 3 2 3 4" xfId="47118" xr:uid="{0B79EAC0-243B-430B-802F-8C8A8386990E}"/>
    <cellStyle name="20% - Accent1 5 3 3 2 4" xfId="47119" xr:uid="{44905F6F-E540-4D69-896D-A7449BD794CD}"/>
    <cellStyle name="20% - Accent1 5 3 3 2 4 2" xfId="47120" xr:uid="{0A689D7A-C80B-4D29-8DD2-75A6A7195F20}"/>
    <cellStyle name="20% - Accent1 5 3 3 2 4 2 2" xfId="47121" xr:uid="{364D7106-7737-4C1D-827B-D5706F5CBF81}"/>
    <cellStyle name="20% - Accent1 5 3 3 2 4 2 2 2" xfId="47122" xr:uid="{0440641C-A064-4CA1-BAA3-E7787CE3CAD0}"/>
    <cellStyle name="20% - Accent1 5 3 3 2 4 2 3" xfId="47123" xr:uid="{0F47E222-B3F1-49F7-AE75-90C87635F84D}"/>
    <cellStyle name="20% - Accent1 5 3 3 2 4 3" xfId="47124" xr:uid="{A0B4C734-8A1E-4592-8AAC-2C90DD19A39E}"/>
    <cellStyle name="20% - Accent1 5 3 3 2 4 3 2" xfId="47125" xr:uid="{0DA2FE21-196F-4D4B-B032-4B69417BCB80}"/>
    <cellStyle name="20% - Accent1 5 3 3 2 4 4" xfId="47126" xr:uid="{AB8537F5-4A32-4663-8E71-CF985C23CE1F}"/>
    <cellStyle name="20% - Accent1 5 3 3 2 5" xfId="47127" xr:uid="{D03AD7F8-5CE1-4B8C-8D94-44F0D854486A}"/>
    <cellStyle name="20% - Accent1 5 3 3 2 5 2" xfId="47128" xr:uid="{C07270AE-B8B6-4BAB-8C2C-FF08C7E233F4}"/>
    <cellStyle name="20% - Accent1 5 3 3 2 5 2 2" xfId="47129" xr:uid="{03484AFB-3C20-47EB-A19B-1FD404FA5A16}"/>
    <cellStyle name="20% - Accent1 5 3 3 2 5 3" xfId="47130" xr:uid="{0B2C8294-7D3C-4D88-9425-7BE4DC2F5136}"/>
    <cellStyle name="20% - Accent1 5 3 3 2 6" xfId="47131" xr:uid="{1FCC41BC-E8E4-4DC5-A7E0-7CACFC4BD10C}"/>
    <cellStyle name="20% - Accent1 5 3 3 2 6 2" xfId="47132" xr:uid="{9F02D8E5-DF09-4C90-97FD-D2ADE30A23C9}"/>
    <cellStyle name="20% - Accent1 5 3 3 2 6 2 2" xfId="47133" xr:uid="{7025995C-E315-4C00-B788-E04629C30242}"/>
    <cellStyle name="20% - Accent1 5 3 3 2 6 3" xfId="47134" xr:uid="{9680B0AE-F3DA-48A1-9EB5-F4F20F45EFE4}"/>
    <cellStyle name="20% - Accent1 5 3 3 2 7" xfId="47135" xr:uid="{E40EC1EA-0F8B-4617-A0DD-E33B8965D945}"/>
    <cellStyle name="20% - Accent1 5 3 3 2 7 2" xfId="47136" xr:uid="{B9604092-36DC-478B-84F2-7682EA48AB63}"/>
    <cellStyle name="20% - Accent1 5 3 3 2 8" xfId="47137" xr:uid="{6574BCF7-F479-43D0-B0CC-618B6B0F9073}"/>
    <cellStyle name="20% - Accent1 5 3 3 2 8 2" xfId="47138" xr:uid="{BC24CE81-7D1E-439A-A94A-4DAD14360FF9}"/>
    <cellStyle name="20% - Accent1 5 3 3 2 9" xfId="47139" xr:uid="{771F56B5-4BC4-402C-AFA4-DE331AE47D81}"/>
    <cellStyle name="20% - Accent1 5 3 3 3" xfId="47140" xr:uid="{739D2B2F-F168-4315-B675-6D379DC8542C}"/>
    <cellStyle name="20% - Accent1 5 3 3 3 2" xfId="47141" xr:uid="{40F1D6B3-6A34-45AC-8BBD-46F98A8E122B}"/>
    <cellStyle name="20% - Accent1 5 3 3 3 2 2" xfId="47142" xr:uid="{915FB9A4-FCC6-4767-B25E-20DC752B9617}"/>
    <cellStyle name="20% - Accent1 5 3 3 3 2 2 2" xfId="47143" xr:uid="{6AD18C21-8D32-4329-9DFA-DF094178F70A}"/>
    <cellStyle name="20% - Accent1 5 3 3 3 2 2 2 2" xfId="47144" xr:uid="{30EFA5CB-A61F-4668-8BF3-3D4323EFF190}"/>
    <cellStyle name="20% - Accent1 5 3 3 3 2 2 3" xfId="47145" xr:uid="{74834E02-C8BC-4027-B4A1-1C8B4B4CE66A}"/>
    <cellStyle name="20% - Accent1 5 3 3 3 2 3" xfId="47146" xr:uid="{86B4F550-AEC9-4A84-9FA6-F26B04067EAF}"/>
    <cellStyle name="20% - Accent1 5 3 3 3 2 3 2" xfId="47147" xr:uid="{E6182454-F256-442C-B95F-12EA677FE168}"/>
    <cellStyle name="20% - Accent1 5 3 3 3 2 4" xfId="47148" xr:uid="{1C72A03D-1011-43A9-9421-6FAA9E98BE45}"/>
    <cellStyle name="20% - Accent1 5 3 3 3 3" xfId="47149" xr:uid="{2CDFDA79-F463-416E-9F50-0698E58C6B2E}"/>
    <cellStyle name="20% - Accent1 5 3 3 3 3 2" xfId="47150" xr:uid="{C688CA93-2AB5-40AA-B1AA-B2ADE18CDD78}"/>
    <cellStyle name="20% - Accent1 5 3 3 3 3 2 2" xfId="47151" xr:uid="{8843B454-FEA1-4FCF-9D10-09E79948A605}"/>
    <cellStyle name="20% - Accent1 5 3 3 3 3 2 2 2" xfId="47152" xr:uid="{F7B4AB93-1EDA-4A17-A156-608E9A663228}"/>
    <cellStyle name="20% - Accent1 5 3 3 3 3 2 3" xfId="47153" xr:uid="{F8E5376F-C962-4B8F-8BD3-ED483E1B4388}"/>
    <cellStyle name="20% - Accent1 5 3 3 3 3 3" xfId="47154" xr:uid="{A9563B15-5793-45B5-90BD-FF5129A5C8E7}"/>
    <cellStyle name="20% - Accent1 5 3 3 3 3 3 2" xfId="47155" xr:uid="{F0FC4F73-51F8-490A-BE67-F68DB10A2331}"/>
    <cellStyle name="20% - Accent1 5 3 3 3 3 4" xfId="47156" xr:uid="{62D92211-1FF1-4CC9-B2D0-265DD4D801FE}"/>
    <cellStyle name="20% - Accent1 5 3 3 3 4" xfId="47157" xr:uid="{4EC359A3-D8A2-4BA1-8FD8-7428536CD3B0}"/>
    <cellStyle name="20% - Accent1 5 3 3 3 4 2" xfId="47158" xr:uid="{C39CDACC-85A1-4CC1-BABE-86F94BBBFB0D}"/>
    <cellStyle name="20% - Accent1 5 3 3 3 4 2 2" xfId="47159" xr:uid="{8FF4083F-7189-4B43-9E40-A635BBFBB127}"/>
    <cellStyle name="20% - Accent1 5 3 3 3 4 2 2 2" xfId="47160" xr:uid="{FB24645D-F7C4-4600-9C48-1EDCEB00674C}"/>
    <cellStyle name="20% - Accent1 5 3 3 3 4 2 3" xfId="47161" xr:uid="{B27EC9D8-2CA4-4B4B-B173-00759BAD71B4}"/>
    <cellStyle name="20% - Accent1 5 3 3 3 4 3" xfId="47162" xr:uid="{5E31FA27-43CA-43FB-9F0A-C4305F8AB04C}"/>
    <cellStyle name="20% - Accent1 5 3 3 3 4 3 2" xfId="47163" xr:uid="{B3AF9D2C-17DA-466E-A0D3-3C7AAF21266B}"/>
    <cellStyle name="20% - Accent1 5 3 3 3 4 4" xfId="47164" xr:uid="{5954028B-4C0B-4507-BC02-AA565F0C3CA3}"/>
    <cellStyle name="20% - Accent1 5 3 3 3 5" xfId="47165" xr:uid="{05766BF7-014E-4628-9516-10F1346BF8C8}"/>
    <cellStyle name="20% - Accent1 5 3 3 3 5 2" xfId="47166" xr:uid="{CE5818E8-B24D-4D10-A807-7A7967786A49}"/>
    <cellStyle name="20% - Accent1 5 3 3 3 5 2 2" xfId="47167" xr:uid="{EB8CA2A7-9B7D-4D19-933C-7AF800798E14}"/>
    <cellStyle name="20% - Accent1 5 3 3 3 5 3" xfId="47168" xr:uid="{59273F6A-725A-4EC3-9CB1-3D5B7C516F00}"/>
    <cellStyle name="20% - Accent1 5 3 3 3 6" xfId="47169" xr:uid="{FFDEF93F-E382-4CC3-9A99-A8153CDAD07A}"/>
    <cellStyle name="20% - Accent1 5 3 3 3 6 2" xfId="47170" xr:uid="{9B1F8763-2262-4F47-8E51-B32B0243A790}"/>
    <cellStyle name="20% - Accent1 5 3 3 3 6 2 2" xfId="47171" xr:uid="{A64B59D1-54B8-42A7-B9D3-A4EB0B486DE8}"/>
    <cellStyle name="20% - Accent1 5 3 3 3 6 3" xfId="47172" xr:uid="{89C0228E-0E1B-4F18-AC17-F2F5D652EDD0}"/>
    <cellStyle name="20% - Accent1 5 3 3 3 7" xfId="47173" xr:uid="{5ED58F34-E72C-40E5-8FF1-A9A9A4C44B20}"/>
    <cellStyle name="20% - Accent1 5 3 3 3 7 2" xfId="47174" xr:uid="{6984C522-B4A2-4B61-8884-772E64E7FA3A}"/>
    <cellStyle name="20% - Accent1 5 3 3 3 8" xfId="47175" xr:uid="{6557C525-D211-4769-890E-CA6DC6E7045A}"/>
    <cellStyle name="20% - Accent1 5 3 3 3 8 2" xfId="47176" xr:uid="{4E2A9B5D-4C59-4449-9D2B-57867076A48D}"/>
    <cellStyle name="20% - Accent1 5 3 3 3 9" xfId="47177" xr:uid="{DD127652-2F7D-4837-80C6-0092F9163D7B}"/>
    <cellStyle name="20% - Accent1 5 3 3 4" xfId="47178" xr:uid="{D9A30AC1-1FB3-4A5C-8847-0038F5D9444D}"/>
    <cellStyle name="20% - Accent1 5 3 3 4 2" xfId="47179" xr:uid="{F06EBFBF-6EC5-41C5-AD89-51D5729EB44A}"/>
    <cellStyle name="20% - Accent1 5 3 3 4 2 2" xfId="47180" xr:uid="{DBB4B603-258F-4843-8C59-72C4480E0D45}"/>
    <cellStyle name="20% - Accent1 5 3 3 4 2 2 2" xfId="47181" xr:uid="{CD5776CB-B656-45AE-99F2-CF7ADD0A9AC0}"/>
    <cellStyle name="20% - Accent1 5 3 3 4 2 3" xfId="47182" xr:uid="{B2820D24-3C8B-45A8-BB82-19BDDD318568}"/>
    <cellStyle name="20% - Accent1 5 3 3 4 3" xfId="47183" xr:uid="{1699EA99-842E-4E63-9A7C-064AA475A257}"/>
    <cellStyle name="20% - Accent1 5 3 3 4 3 2" xfId="47184" xr:uid="{B521AADF-7C43-4FFA-B4D2-2D5295DC1290}"/>
    <cellStyle name="20% - Accent1 5 3 3 4 4" xfId="47185" xr:uid="{E48BAAFA-43C6-4FD6-8935-A444B914C24C}"/>
    <cellStyle name="20% - Accent1 5 3 3 5" xfId="47186" xr:uid="{D5200CBB-2A48-4EA4-886C-560221253E2D}"/>
    <cellStyle name="20% - Accent1 5 3 3 5 2" xfId="47187" xr:uid="{1B624473-1A71-480B-A635-46FF83E8D5AF}"/>
    <cellStyle name="20% - Accent1 5 3 3 5 2 2" xfId="47188" xr:uid="{CD7EC689-9DAC-4067-AA51-823F15F1EA97}"/>
    <cellStyle name="20% - Accent1 5 3 3 5 2 2 2" xfId="47189" xr:uid="{D886C0C3-1240-4412-AA6C-5E6113305976}"/>
    <cellStyle name="20% - Accent1 5 3 3 5 2 3" xfId="47190" xr:uid="{0C6425F0-0201-4218-B7E6-3C242DE556D8}"/>
    <cellStyle name="20% - Accent1 5 3 3 5 3" xfId="47191" xr:uid="{E9D41A69-6068-4774-8354-717F6EAA4E06}"/>
    <cellStyle name="20% - Accent1 5 3 3 5 3 2" xfId="47192" xr:uid="{A5CB9508-C8C1-4A47-A1BF-612935421809}"/>
    <cellStyle name="20% - Accent1 5 3 3 5 4" xfId="47193" xr:uid="{DC251FA6-9171-49F7-A47C-2E8D3FE13601}"/>
    <cellStyle name="20% - Accent1 5 3 3 6" xfId="47194" xr:uid="{0A5A600B-65D5-430B-B5F1-522B13F39473}"/>
    <cellStyle name="20% - Accent1 5 3 3 6 2" xfId="47195" xr:uid="{0FF77C04-B4F5-4510-B4BD-A1CDA73E8D94}"/>
    <cellStyle name="20% - Accent1 5 3 3 6 2 2" xfId="47196" xr:uid="{E11D6613-B4D2-4953-803A-8DBBD9EF206F}"/>
    <cellStyle name="20% - Accent1 5 3 3 6 2 2 2" xfId="47197" xr:uid="{27453B94-8799-4E04-8584-1EDBCA5A9BC1}"/>
    <cellStyle name="20% - Accent1 5 3 3 6 2 3" xfId="47198" xr:uid="{A6CCCA01-7D43-459A-820C-88012A2A66FD}"/>
    <cellStyle name="20% - Accent1 5 3 3 6 3" xfId="47199" xr:uid="{8716EA15-AE3F-48D8-90EA-CA8E9D4D73E0}"/>
    <cellStyle name="20% - Accent1 5 3 3 6 3 2" xfId="47200" xr:uid="{D9A7F144-7B8B-487E-91B2-8DAF6510BC3D}"/>
    <cellStyle name="20% - Accent1 5 3 3 6 4" xfId="47201" xr:uid="{73D531F3-DCCA-46CB-B1E1-AD5BEC78E5F8}"/>
    <cellStyle name="20% - Accent1 5 3 3 7" xfId="47202" xr:uid="{4659F43D-3A48-4683-8971-A12821B282B9}"/>
    <cellStyle name="20% - Accent1 5 3 3 7 2" xfId="47203" xr:uid="{14D57550-53D1-40B9-8725-6E32C294DD88}"/>
    <cellStyle name="20% - Accent1 5 3 3 7 2 2" xfId="47204" xr:uid="{F7A30A63-E902-4FC4-8118-878CB0C699B7}"/>
    <cellStyle name="20% - Accent1 5 3 3 7 3" xfId="47205" xr:uid="{BD6B3FB1-E42B-42BB-8C41-85726084D302}"/>
    <cellStyle name="20% - Accent1 5 3 3 8" xfId="47206" xr:uid="{4A69AE66-0C98-4B09-870C-3F4EBB9935B9}"/>
    <cellStyle name="20% - Accent1 5 3 3 8 2" xfId="47207" xr:uid="{0000DE7A-76EE-4A8A-B69A-FB2439E7A16F}"/>
    <cellStyle name="20% - Accent1 5 3 3 8 2 2" xfId="47208" xr:uid="{8F08D29E-9053-41D3-B9E6-6650FA32955A}"/>
    <cellStyle name="20% - Accent1 5 3 3 8 3" xfId="47209" xr:uid="{F23011DB-0927-4EE4-942D-6B6707DD79A9}"/>
    <cellStyle name="20% - Accent1 5 3 3 9" xfId="47210" xr:uid="{30C4C297-AC58-470D-A38A-0645C8F542DB}"/>
    <cellStyle name="20% - Accent1 5 3 3 9 2" xfId="47211" xr:uid="{B8818FB2-BF86-4142-A4D7-4300717CB791}"/>
    <cellStyle name="20% - Accent1 5 3 4" xfId="47212" xr:uid="{4DCB41A6-58E2-4863-97A9-BDCF19FC589A}"/>
    <cellStyle name="20% - Accent1 5 3 4 10" xfId="47213" xr:uid="{C34D4377-F55B-4BD3-A166-B815FE8EB592}"/>
    <cellStyle name="20% - Accent1 5 3 4 10 2" xfId="47214" xr:uid="{E58C8B3B-ADC6-4074-8A78-378DBE5F5862}"/>
    <cellStyle name="20% - Accent1 5 3 4 11" xfId="47215" xr:uid="{AE3164B9-B177-467A-BA8E-F386251BCEDB}"/>
    <cellStyle name="20% - Accent1 5 3 4 2" xfId="47216" xr:uid="{71BAC5E8-6E90-4EF2-A6B2-97032ED4C3EB}"/>
    <cellStyle name="20% - Accent1 5 3 4 2 2" xfId="47217" xr:uid="{11040451-C0EE-45D1-8DE7-88D6091D66A6}"/>
    <cellStyle name="20% - Accent1 5 3 4 2 2 2" xfId="47218" xr:uid="{E9044413-5CAD-4615-8B91-26272A530C0F}"/>
    <cellStyle name="20% - Accent1 5 3 4 2 2 2 2" xfId="47219" xr:uid="{5B89D1B3-0FEB-431A-B2CB-E703F734E10B}"/>
    <cellStyle name="20% - Accent1 5 3 4 2 2 2 2 2" xfId="47220" xr:uid="{FA07F6A7-0D38-479A-A736-CC2B564E49B5}"/>
    <cellStyle name="20% - Accent1 5 3 4 2 2 2 3" xfId="47221" xr:uid="{BEA19E5A-94A8-479B-A7C9-A8B0ECAFCCAB}"/>
    <cellStyle name="20% - Accent1 5 3 4 2 2 3" xfId="47222" xr:uid="{D6F6C651-C8F4-463F-A7A3-EEC641DCAD08}"/>
    <cellStyle name="20% - Accent1 5 3 4 2 2 3 2" xfId="47223" xr:uid="{562D4528-E3FC-4DEA-A243-3643CE3BC0EC}"/>
    <cellStyle name="20% - Accent1 5 3 4 2 2 4" xfId="47224" xr:uid="{9C9DCDC2-6AC4-450A-99C3-6C06F2AC2F15}"/>
    <cellStyle name="20% - Accent1 5 3 4 2 3" xfId="47225" xr:uid="{2B937212-9A29-4ABA-90AB-0D585C3466E7}"/>
    <cellStyle name="20% - Accent1 5 3 4 2 3 2" xfId="47226" xr:uid="{4A431B18-5F58-48B7-973D-66482A025C75}"/>
    <cellStyle name="20% - Accent1 5 3 4 2 3 2 2" xfId="47227" xr:uid="{C6D50F5B-3E70-401F-AF69-77CCEDFB2AE3}"/>
    <cellStyle name="20% - Accent1 5 3 4 2 3 2 2 2" xfId="47228" xr:uid="{17CEBA1B-C1E9-4840-B45B-4E0D1516ED37}"/>
    <cellStyle name="20% - Accent1 5 3 4 2 3 2 3" xfId="47229" xr:uid="{048FB821-2CB1-4D11-8E4E-DE66411FA33D}"/>
    <cellStyle name="20% - Accent1 5 3 4 2 3 3" xfId="47230" xr:uid="{9A407B5C-7805-4ACB-8997-AB672F025F08}"/>
    <cellStyle name="20% - Accent1 5 3 4 2 3 3 2" xfId="47231" xr:uid="{893C1E72-6C4B-4ED7-88CA-F5845671E75A}"/>
    <cellStyle name="20% - Accent1 5 3 4 2 3 4" xfId="47232" xr:uid="{F6F0C0B2-0499-4021-A3E1-9A09D184A5F5}"/>
    <cellStyle name="20% - Accent1 5 3 4 2 4" xfId="47233" xr:uid="{86EC85ED-8BA9-4711-A9EB-22319BF0850C}"/>
    <cellStyle name="20% - Accent1 5 3 4 2 4 2" xfId="47234" xr:uid="{B0736ADE-779E-44A5-BDBF-1E0B46362046}"/>
    <cellStyle name="20% - Accent1 5 3 4 2 4 2 2" xfId="47235" xr:uid="{FBD99FBE-B5F6-42A6-A417-A938B7185626}"/>
    <cellStyle name="20% - Accent1 5 3 4 2 4 2 2 2" xfId="47236" xr:uid="{8AFE9118-9F8B-40B1-B2BD-A8F0FC8B574D}"/>
    <cellStyle name="20% - Accent1 5 3 4 2 4 2 3" xfId="47237" xr:uid="{FE5770C1-04D0-4D33-BD77-844888082D6C}"/>
    <cellStyle name="20% - Accent1 5 3 4 2 4 3" xfId="47238" xr:uid="{C53CBCE0-5AEC-4614-8F3B-71DF0C7AF45B}"/>
    <cellStyle name="20% - Accent1 5 3 4 2 4 3 2" xfId="47239" xr:uid="{F9E2BD9D-152F-4784-B16E-A85A8940A7C6}"/>
    <cellStyle name="20% - Accent1 5 3 4 2 4 4" xfId="47240" xr:uid="{4755DD59-92F2-4135-AFFA-814647A86058}"/>
    <cellStyle name="20% - Accent1 5 3 4 2 5" xfId="47241" xr:uid="{73FC6B08-6D42-4903-A630-CCE4C71199E2}"/>
    <cellStyle name="20% - Accent1 5 3 4 2 5 2" xfId="47242" xr:uid="{251D11E8-8017-4B03-899C-DA5B3F53465B}"/>
    <cellStyle name="20% - Accent1 5 3 4 2 5 2 2" xfId="47243" xr:uid="{66D4669A-5317-471D-AB67-21FD7EEF33DF}"/>
    <cellStyle name="20% - Accent1 5 3 4 2 5 3" xfId="47244" xr:uid="{30479F11-0B36-494D-9D2A-8C29437296CC}"/>
    <cellStyle name="20% - Accent1 5 3 4 2 6" xfId="47245" xr:uid="{F0599856-4A02-4924-B096-A63DCB888314}"/>
    <cellStyle name="20% - Accent1 5 3 4 2 6 2" xfId="47246" xr:uid="{DF74D26E-58AF-4E7B-99F5-EAFC9C84E993}"/>
    <cellStyle name="20% - Accent1 5 3 4 2 6 2 2" xfId="47247" xr:uid="{2902B00F-87BB-422A-B7DE-CB517A74C05F}"/>
    <cellStyle name="20% - Accent1 5 3 4 2 6 3" xfId="47248" xr:uid="{3E3C8A6B-D36F-497A-B461-553DA68FB28B}"/>
    <cellStyle name="20% - Accent1 5 3 4 2 7" xfId="47249" xr:uid="{7B5D075E-49AE-4BE3-87DF-59442459800E}"/>
    <cellStyle name="20% - Accent1 5 3 4 2 7 2" xfId="47250" xr:uid="{AC2F8BE4-4BCC-4E55-8A15-569C4E203D9D}"/>
    <cellStyle name="20% - Accent1 5 3 4 2 8" xfId="47251" xr:uid="{375DE76F-3CCF-4780-99D8-A1043732E95C}"/>
    <cellStyle name="20% - Accent1 5 3 4 2 8 2" xfId="47252" xr:uid="{B4A64999-3C90-412D-B3A7-64722FF19E82}"/>
    <cellStyle name="20% - Accent1 5 3 4 2 9" xfId="47253" xr:uid="{3D7D6E1B-9C44-4FAC-BD5D-B22D9B39AC79}"/>
    <cellStyle name="20% - Accent1 5 3 4 3" xfId="47254" xr:uid="{F2F43683-43B5-456B-9E53-16B198D3E418}"/>
    <cellStyle name="20% - Accent1 5 3 4 3 2" xfId="47255" xr:uid="{5D2CF761-EDB1-4595-872A-A6118B2600EF}"/>
    <cellStyle name="20% - Accent1 5 3 4 3 2 2" xfId="47256" xr:uid="{8B0FA281-E962-4F5D-A987-9592EA57EC88}"/>
    <cellStyle name="20% - Accent1 5 3 4 3 2 2 2" xfId="47257" xr:uid="{A98A6937-F825-41B0-AA38-960B41A37DA2}"/>
    <cellStyle name="20% - Accent1 5 3 4 3 2 2 2 2" xfId="47258" xr:uid="{42E1788D-13BF-4D64-AC36-4D9274A165E1}"/>
    <cellStyle name="20% - Accent1 5 3 4 3 2 2 3" xfId="47259" xr:uid="{641E1FD4-82D8-42F5-865B-D16388381B98}"/>
    <cellStyle name="20% - Accent1 5 3 4 3 2 3" xfId="47260" xr:uid="{D79F817C-D903-469B-A219-AF3EB2382577}"/>
    <cellStyle name="20% - Accent1 5 3 4 3 2 3 2" xfId="47261" xr:uid="{E7485362-57C0-4D59-858D-01CF72B5C9AE}"/>
    <cellStyle name="20% - Accent1 5 3 4 3 2 4" xfId="47262" xr:uid="{7516C93E-01F4-407A-9850-883E7D62676E}"/>
    <cellStyle name="20% - Accent1 5 3 4 3 3" xfId="47263" xr:uid="{374D93FD-DB0A-46B4-840A-731D7C2AA0FB}"/>
    <cellStyle name="20% - Accent1 5 3 4 3 3 2" xfId="47264" xr:uid="{1E9599B2-1AD8-484F-A02E-175178EC026D}"/>
    <cellStyle name="20% - Accent1 5 3 4 3 3 2 2" xfId="47265" xr:uid="{764F278E-906E-4501-A757-F3901D2F10F7}"/>
    <cellStyle name="20% - Accent1 5 3 4 3 3 2 2 2" xfId="47266" xr:uid="{3583123A-4B35-4AC5-8288-427E38EAD9F2}"/>
    <cellStyle name="20% - Accent1 5 3 4 3 3 2 3" xfId="47267" xr:uid="{9ED93D9A-A0CC-47F0-843F-B614D444906A}"/>
    <cellStyle name="20% - Accent1 5 3 4 3 3 3" xfId="47268" xr:uid="{683EE579-D1B3-45FA-82A4-94D548FEE1FF}"/>
    <cellStyle name="20% - Accent1 5 3 4 3 3 3 2" xfId="47269" xr:uid="{FF740266-2438-4063-B815-FD24CB35FBCA}"/>
    <cellStyle name="20% - Accent1 5 3 4 3 3 4" xfId="47270" xr:uid="{5131148D-8E66-4737-9309-4C6C5ACEF67E}"/>
    <cellStyle name="20% - Accent1 5 3 4 3 4" xfId="47271" xr:uid="{A074A3DD-56D7-465B-9140-96020E2FE502}"/>
    <cellStyle name="20% - Accent1 5 3 4 3 4 2" xfId="47272" xr:uid="{3765836A-E661-4D53-A75F-14A466BB6F04}"/>
    <cellStyle name="20% - Accent1 5 3 4 3 4 2 2" xfId="47273" xr:uid="{0DAA7250-9D01-418F-81E0-2C370580D493}"/>
    <cellStyle name="20% - Accent1 5 3 4 3 4 2 2 2" xfId="47274" xr:uid="{5BB76D7F-4A9E-4AB1-BD8E-66F3AD5B069E}"/>
    <cellStyle name="20% - Accent1 5 3 4 3 4 2 3" xfId="47275" xr:uid="{039F75D8-EDC9-469A-9576-ECB23E6B9BB3}"/>
    <cellStyle name="20% - Accent1 5 3 4 3 4 3" xfId="47276" xr:uid="{38A980C2-4555-4334-82ED-53489AF4E702}"/>
    <cellStyle name="20% - Accent1 5 3 4 3 4 3 2" xfId="47277" xr:uid="{7A68B2B8-B3DF-405F-A507-624E0722AA25}"/>
    <cellStyle name="20% - Accent1 5 3 4 3 4 4" xfId="47278" xr:uid="{C4F32510-4324-41CE-99B7-8C7A144F1527}"/>
    <cellStyle name="20% - Accent1 5 3 4 3 5" xfId="47279" xr:uid="{C238FE60-DBDA-4FA8-AC5D-5932438DBC7F}"/>
    <cellStyle name="20% - Accent1 5 3 4 3 5 2" xfId="47280" xr:uid="{6D277592-12FC-44B3-94C5-EA1AD83AF787}"/>
    <cellStyle name="20% - Accent1 5 3 4 3 5 2 2" xfId="47281" xr:uid="{EF31AA52-3AF2-45EE-895F-A58E4A95D4D4}"/>
    <cellStyle name="20% - Accent1 5 3 4 3 5 3" xfId="47282" xr:uid="{E48A1D2F-F6CD-4972-B1A6-993158A0B1F5}"/>
    <cellStyle name="20% - Accent1 5 3 4 3 6" xfId="47283" xr:uid="{9164988B-DA7D-4BC4-8029-771B40530640}"/>
    <cellStyle name="20% - Accent1 5 3 4 3 6 2" xfId="47284" xr:uid="{84AAB6EC-495B-4308-BF6B-563278CE5DCE}"/>
    <cellStyle name="20% - Accent1 5 3 4 3 6 2 2" xfId="47285" xr:uid="{4109EB02-EAF3-409E-928D-816B9B0A4933}"/>
    <cellStyle name="20% - Accent1 5 3 4 3 6 3" xfId="47286" xr:uid="{886F94EF-D6CA-4200-A806-2773E391D64B}"/>
    <cellStyle name="20% - Accent1 5 3 4 3 7" xfId="47287" xr:uid="{CA5CF571-D953-49BC-84B9-43B886634430}"/>
    <cellStyle name="20% - Accent1 5 3 4 3 7 2" xfId="47288" xr:uid="{1FD24904-E794-43B1-B714-123A19D804EE}"/>
    <cellStyle name="20% - Accent1 5 3 4 3 8" xfId="47289" xr:uid="{72E60242-C891-420A-899C-B2FF64244095}"/>
    <cellStyle name="20% - Accent1 5 3 4 3 8 2" xfId="47290" xr:uid="{9FDFF036-78BE-4E8C-9FCD-C957CEE06232}"/>
    <cellStyle name="20% - Accent1 5 3 4 3 9" xfId="47291" xr:uid="{4BBC1D31-8CBD-4EF4-A10B-AB601DF54BD6}"/>
    <cellStyle name="20% - Accent1 5 3 4 4" xfId="47292" xr:uid="{566FDA90-CEEB-4671-ACBD-AC3BCDA26174}"/>
    <cellStyle name="20% - Accent1 5 3 4 4 2" xfId="47293" xr:uid="{218F8FF7-C2EF-4878-81BA-7D641D8AFAE9}"/>
    <cellStyle name="20% - Accent1 5 3 4 4 2 2" xfId="47294" xr:uid="{6106C2EF-5928-4952-896E-1ECD07BC90B5}"/>
    <cellStyle name="20% - Accent1 5 3 4 4 2 2 2" xfId="47295" xr:uid="{2C57400F-7D69-4229-8F62-94777FF9E693}"/>
    <cellStyle name="20% - Accent1 5 3 4 4 2 3" xfId="47296" xr:uid="{948F1C7C-D1FE-4457-9667-9AF28DE7BE01}"/>
    <cellStyle name="20% - Accent1 5 3 4 4 3" xfId="47297" xr:uid="{5C337D45-A9F8-4F3A-B886-978870E1344B}"/>
    <cellStyle name="20% - Accent1 5 3 4 4 3 2" xfId="47298" xr:uid="{72CE8414-20B3-4F68-A1A0-E1887A183B63}"/>
    <cellStyle name="20% - Accent1 5 3 4 4 4" xfId="47299" xr:uid="{F96D88FE-476B-4D1F-A870-25E929C95278}"/>
    <cellStyle name="20% - Accent1 5 3 4 5" xfId="47300" xr:uid="{E6135F97-E2D5-461B-A2E3-45ADADE52CFF}"/>
    <cellStyle name="20% - Accent1 5 3 4 5 2" xfId="47301" xr:uid="{3A8AA7B7-532C-40DF-89E5-45CE2B5B890C}"/>
    <cellStyle name="20% - Accent1 5 3 4 5 2 2" xfId="47302" xr:uid="{EC1C9548-A163-49D2-B39F-AEBCA7C0D1BC}"/>
    <cellStyle name="20% - Accent1 5 3 4 5 2 2 2" xfId="47303" xr:uid="{4FF810B4-D190-460B-B5AA-A5EAC72927C9}"/>
    <cellStyle name="20% - Accent1 5 3 4 5 2 3" xfId="47304" xr:uid="{B5EEB120-377B-4828-BB8A-04A5A3C767B1}"/>
    <cellStyle name="20% - Accent1 5 3 4 5 3" xfId="47305" xr:uid="{C1D72934-C41B-4CE3-ADC2-7CB6AB357C2F}"/>
    <cellStyle name="20% - Accent1 5 3 4 5 3 2" xfId="47306" xr:uid="{886D50BF-65A2-40D6-B9C5-81B0C74CA00B}"/>
    <cellStyle name="20% - Accent1 5 3 4 5 4" xfId="47307" xr:uid="{8D486952-8C91-47BD-BFEC-08A73F4566D0}"/>
    <cellStyle name="20% - Accent1 5 3 4 6" xfId="47308" xr:uid="{680188EA-815F-4824-8B48-F9661F26737D}"/>
    <cellStyle name="20% - Accent1 5 3 4 6 2" xfId="47309" xr:uid="{2C15668F-0374-4D1A-B96F-A7999FC24D0F}"/>
    <cellStyle name="20% - Accent1 5 3 4 6 2 2" xfId="47310" xr:uid="{A13889C5-A2A8-47F9-96A6-5CD48310D83E}"/>
    <cellStyle name="20% - Accent1 5 3 4 6 2 2 2" xfId="47311" xr:uid="{F6520653-3348-41D6-A85B-343DC0B208E7}"/>
    <cellStyle name="20% - Accent1 5 3 4 6 2 3" xfId="47312" xr:uid="{F046A728-D76E-4095-866D-B1BE559F834B}"/>
    <cellStyle name="20% - Accent1 5 3 4 6 3" xfId="47313" xr:uid="{D43513C9-547A-4543-8EEC-524E4B2CF925}"/>
    <cellStyle name="20% - Accent1 5 3 4 6 3 2" xfId="47314" xr:uid="{916AA820-C92B-43AF-BAD4-BF655419B1AD}"/>
    <cellStyle name="20% - Accent1 5 3 4 6 4" xfId="47315" xr:uid="{09B715B9-E1E4-4CA0-9910-2B675FEEF095}"/>
    <cellStyle name="20% - Accent1 5 3 4 7" xfId="47316" xr:uid="{34BBBDDE-0545-4E9F-9A1B-F5ED3B3A7DD5}"/>
    <cellStyle name="20% - Accent1 5 3 4 7 2" xfId="47317" xr:uid="{81AF7EB5-6A62-4FCE-9C54-C8007FF7D9D2}"/>
    <cellStyle name="20% - Accent1 5 3 4 7 2 2" xfId="47318" xr:uid="{891CE995-1556-421A-9413-81EAA2104F91}"/>
    <cellStyle name="20% - Accent1 5 3 4 7 3" xfId="47319" xr:uid="{4FFF43A0-5EF3-4507-BCE9-979C1D330967}"/>
    <cellStyle name="20% - Accent1 5 3 4 8" xfId="47320" xr:uid="{4EDB8432-7238-49C6-ACB2-E2A511672076}"/>
    <cellStyle name="20% - Accent1 5 3 4 8 2" xfId="47321" xr:uid="{1CD071A3-CB8C-44BE-90A4-459FE244E9A5}"/>
    <cellStyle name="20% - Accent1 5 3 4 8 2 2" xfId="47322" xr:uid="{E348DAB2-87B7-4773-89A4-390D0AD087E9}"/>
    <cellStyle name="20% - Accent1 5 3 4 8 3" xfId="47323" xr:uid="{733F5F2F-1E14-4CAC-BCD9-0380F32AAD52}"/>
    <cellStyle name="20% - Accent1 5 3 4 9" xfId="47324" xr:uid="{99B519FE-DF7C-4184-962C-670F8181EED5}"/>
    <cellStyle name="20% - Accent1 5 3 4 9 2" xfId="47325" xr:uid="{3318D67B-FEC3-45A6-BC4E-413852EE843F}"/>
    <cellStyle name="20% - Accent1 5 3 5" xfId="47326" xr:uid="{E010E441-C0C0-4F4E-8CD3-24676AC24444}"/>
    <cellStyle name="20% - Accent1 5 3 5 2" xfId="47327" xr:uid="{ABE4A7F3-94DC-46C8-97A2-C0F8ABF18AFB}"/>
    <cellStyle name="20% - Accent1 5 3 5 2 2" xfId="47328" xr:uid="{F3C2D30A-B672-486A-B228-1B42F2B8E88E}"/>
    <cellStyle name="20% - Accent1 5 3 5 2 2 2" xfId="47329" xr:uid="{37EAE552-7075-4E12-8488-8EC0E52A7064}"/>
    <cellStyle name="20% - Accent1 5 3 5 2 2 2 2" xfId="47330" xr:uid="{09AD7CD4-08B2-4C7D-8D0F-D755B218CFD3}"/>
    <cellStyle name="20% - Accent1 5 3 5 2 2 3" xfId="47331" xr:uid="{6E0FDB5E-A7AB-4F9C-A836-EA94E6D64B24}"/>
    <cellStyle name="20% - Accent1 5 3 5 2 3" xfId="47332" xr:uid="{605E546F-862D-4AA9-9D80-2104CE4D1054}"/>
    <cellStyle name="20% - Accent1 5 3 5 2 3 2" xfId="47333" xr:uid="{EB429B69-C9B3-478C-B5D9-9E78CED68F77}"/>
    <cellStyle name="20% - Accent1 5 3 5 2 4" xfId="47334" xr:uid="{3CE78321-34E2-44DC-8931-7980111E452E}"/>
    <cellStyle name="20% - Accent1 5 3 5 3" xfId="47335" xr:uid="{31665DD3-6865-468C-8221-A5BFF2A5170D}"/>
    <cellStyle name="20% - Accent1 5 3 5 3 2" xfId="47336" xr:uid="{04C2555D-2971-4D14-A665-E4BFDB1385C8}"/>
    <cellStyle name="20% - Accent1 5 3 5 3 2 2" xfId="47337" xr:uid="{1EB2E71E-3CA9-4358-93FE-5E04F479B655}"/>
    <cellStyle name="20% - Accent1 5 3 5 3 2 2 2" xfId="47338" xr:uid="{B91E1AF6-E678-4FDD-917C-69E0D5FC414F}"/>
    <cellStyle name="20% - Accent1 5 3 5 3 2 3" xfId="47339" xr:uid="{E502CE51-CF01-4F0A-9B46-577458589C43}"/>
    <cellStyle name="20% - Accent1 5 3 5 3 3" xfId="47340" xr:uid="{AF208BED-1DD7-4BCB-8969-E495741C1836}"/>
    <cellStyle name="20% - Accent1 5 3 5 3 3 2" xfId="47341" xr:uid="{AD29AA8B-D8CA-49CE-8490-E4C1BEFB9CD2}"/>
    <cellStyle name="20% - Accent1 5 3 5 3 4" xfId="47342" xr:uid="{8049267D-973B-49D3-AC57-4B525EE3F161}"/>
    <cellStyle name="20% - Accent1 5 3 5 4" xfId="47343" xr:uid="{96A44BD3-7E03-4F77-91F8-47E2D29D0651}"/>
    <cellStyle name="20% - Accent1 5 3 5 4 2" xfId="47344" xr:uid="{A0A2B287-96D1-47D7-83B3-6505BF0191F7}"/>
    <cellStyle name="20% - Accent1 5 3 5 4 2 2" xfId="47345" xr:uid="{76A9B421-CD61-4E2E-B4D6-393DD583327C}"/>
    <cellStyle name="20% - Accent1 5 3 5 4 2 2 2" xfId="47346" xr:uid="{66D5B4CB-F363-432F-AE52-FDDEFF530D5E}"/>
    <cellStyle name="20% - Accent1 5 3 5 4 2 3" xfId="47347" xr:uid="{3E53466A-25AA-4EA8-B0E3-98E7E0C86F6A}"/>
    <cellStyle name="20% - Accent1 5 3 5 4 3" xfId="47348" xr:uid="{4D9E9B1F-D424-443C-97ED-CA27AA03B7E6}"/>
    <cellStyle name="20% - Accent1 5 3 5 4 3 2" xfId="47349" xr:uid="{60BFB024-799A-4BD9-9982-98CD1B8B5A81}"/>
    <cellStyle name="20% - Accent1 5 3 5 4 4" xfId="47350" xr:uid="{B839C675-1ACF-45B2-A0A4-D11512D105E7}"/>
    <cellStyle name="20% - Accent1 5 3 5 5" xfId="47351" xr:uid="{99A414A3-9362-4BEF-84CF-A33C0D4C47E7}"/>
    <cellStyle name="20% - Accent1 5 3 5 5 2" xfId="47352" xr:uid="{C8C6EC3A-DAF3-438A-890B-6D202A5DCA51}"/>
    <cellStyle name="20% - Accent1 5 3 5 5 2 2" xfId="47353" xr:uid="{E1CB76D2-315E-418F-89D7-6486084FD8B8}"/>
    <cellStyle name="20% - Accent1 5 3 5 5 3" xfId="47354" xr:uid="{B9E0388A-4FA1-4AE4-9370-7E6EB0ACB515}"/>
    <cellStyle name="20% - Accent1 5 3 5 6" xfId="47355" xr:uid="{72DBF70A-1CA3-4B7C-915A-437536078A10}"/>
    <cellStyle name="20% - Accent1 5 3 5 6 2" xfId="47356" xr:uid="{691924AE-A01C-4853-945E-D7126C3457E6}"/>
    <cellStyle name="20% - Accent1 5 3 5 6 2 2" xfId="47357" xr:uid="{3BF49097-9A8F-4DD5-86CF-BC3859A2B658}"/>
    <cellStyle name="20% - Accent1 5 3 5 6 3" xfId="47358" xr:uid="{D025697A-CDEA-4C5E-ADD0-BD9F56EF8624}"/>
    <cellStyle name="20% - Accent1 5 3 5 7" xfId="47359" xr:uid="{6195563E-6D89-4637-918D-F16DE12EE9F4}"/>
    <cellStyle name="20% - Accent1 5 3 5 7 2" xfId="47360" xr:uid="{34DFD77A-975B-414B-8CBA-FBDD04B98E34}"/>
    <cellStyle name="20% - Accent1 5 3 5 8" xfId="47361" xr:uid="{134B3334-41D7-466C-9F61-3647DC4CA5F4}"/>
    <cellStyle name="20% - Accent1 5 3 5 8 2" xfId="47362" xr:uid="{C61F46BA-3E07-410F-B75F-D9D89C810D89}"/>
    <cellStyle name="20% - Accent1 5 3 5 9" xfId="47363" xr:uid="{1AC30579-82A4-4F3D-9AA5-2E13D079A5A1}"/>
    <cellStyle name="20% - Accent1 5 3 6" xfId="47364" xr:uid="{4CFAC921-E785-48EA-AA42-0B01FEAA6609}"/>
    <cellStyle name="20% - Accent1 5 3 6 2" xfId="47365" xr:uid="{FF663A9E-920C-4F08-8C7B-05B8E7C217C4}"/>
    <cellStyle name="20% - Accent1 5 3 6 2 2" xfId="47366" xr:uid="{A8BC1829-D01D-4CB2-B788-8689C22832B2}"/>
    <cellStyle name="20% - Accent1 5 3 6 2 2 2" xfId="47367" xr:uid="{82BDF2B2-A662-4F64-8040-B6E4948F9BB2}"/>
    <cellStyle name="20% - Accent1 5 3 6 2 2 2 2" xfId="47368" xr:uid="{7D9A12D8-D6E9-47A5-BB77-49DC2F78D383}"/>
    <cellStyle name="20% - Accent1 5 3 6 2 2 3" xfId="47369" xr:uid="{63E6EA1E-27B9-41CE-9B77-B6ED215F9DCA}"/>
    <cellStyle name="20% - Accent1 5 3 6 2 3" xfId="47370" xr:uid="{926162BE-B383-44C7-A7C1-D09130FCCFAE}"/>
    <cellStyle name="20% - Accent1 5 3 6 2 3 2" xfId="47371" xr:uid="{59F0A554-856D-4F5F-85DF-294D0FBCBB95}"/>
    <cellStyle name="20% - Accent1 5 3 6 2 4" xfId="47372" xr:uid="{0C38FD0F-3A60-4A84-8D69-012FE12CB7C8}"/>
    <cellStyle name="20% - Accent1 5 3 6 3" xfId="47373" xr:uid="{B442E94F-C624-4AF2-91D4-041007D71CFC}"/>
    <cellStyle name="20% - Accent1 5 3 6 3 2" xfId="47374" xr:uid="{237BD5B1-5658-46CD-BAA0-33666A49B0EC}"/>
    <cellStyle name="20% - Accent1 5 3 6 3 2 2" xfId="47375" xr:uid="{770D799B-9F9E-4029-BA52-1BD6FEF00A41}"/>
    <cellStyle name="20% - Accent1 5 3 6 3 2 2 2" xfId="47376" xr:uid="{353EAA16-AC78-4447-9224-34AA54ED580D}"/>
    <cellStyle name="20% - Accent1 5 3 6 3 2 3" xfId="47377" xr:uid="{5B9A63AB-9889-4B45-9D81-22DFBEE17944}"/>
    <cellStyle name="20% - Accent1 5 3 6 3 3" xfId="47378" xr:uid="{B4ABF167-746E-44AA-A850-7600F3249620}"/>
    <cellStyle name="20% - Accent1 5 3 6 3 3 2" xfId="47379" xr:uid="{7B3E110D-635F-4284-9604-F4C70132BE09}"/>
    <cellStyle name="20% - Accent1 5 3 6 3 4" xfId="47380" xr:uid="{A6744BE7-3693-47A4-822A-B9B0C2171A15}"/>
    <cellStyle name="20% - Accent1 5 3 6 4" xfId="47381" xr:uid="{3EEF7612-FC41-4E78-B1D9-144A3BE285F2}"/>
    <cellStyle name="20% - Accent1 5 3 6 4 2" xfId="47382" xr:uid="{7280DA3F-2704-4E4C-BE36-22AC42F8BF62}"/>
    <cellStyle name="20% - Accent1 5 3 6 4 2 2" xfId="47383" xr:uid="{13E78E5F-E16D-4540-88FA-FCCBE0F8D3DE}"/>
    <cellStyle name="20% - Accent1 5 3 6 4 2 2 2" xfId="47384" xr:uid="{6234B94E-ACA9-4606-974F-D1D24CCD1115}"/>
    <cellStyle name="20% - Accent1 5 3 6 4 2 3" xfId="47385" xr:uid="{A8F73DFD-5D82-4EDE-BA35-CA9EE232A838}"/>
    <cellStyle name="20% - Accent1 5 3 6 4 3" xfId="47386" xr:uid="{1A4F6BD0-AE7F-4B26-9889-22DA76BB3F4A}"/>
    <cellStyle name="20% - Accent1 5 3 6 4 3 2" xfId="47387" xr:uid="{74A1DDB7-7B61-4154-BF66-FEA3C898CDFA}"/>
    <cellStyle name="20% - Accent1 5 3 6 4 4" xfId="47388" xr:uid="{50F2F196-A378-4C91-ACB3-D5A855B20425}"/>
    <cellStyle name="20% - Accent1 5 3 6 5" xfId="47389" xr:uid="{B3A7F6E5-2EDE-4960-8A9A-CB130058983F}"/>
    <cellStyle name="20% - Accent1 5 3 6 5 2" xfId="47390" xr:uid="{5B8DFA7B-B75A-40C9-B714-EEAF5B3BC37F}"/>
    <cellStyle name="20% - Accent1 5 3 6 5 2 2" xfId="47391" xr:uid="{88BDE637-99C3-45C2-967F-ACBEE4C8FF12}"/>
    <cellStyle name="20% - Accent1 5 3 6 5 3" xfId="47392" xr:uid="{83C860CE-AB03-4462-949C-027A9C70663D}"/>
    <cellStyle name="20% - Accent1 5 3 6 6" xfId="47393" xr:uid="{512AFF18-CFB4-465F-A1CE-3A81E05BED9D}"/>
    <cellStyle name="20% - Accent1 5 3 6 6 2" xfId="47394" xr:uid="{DA410E03-3F21-493D-9F81-185906E7F0A6}"/>
    <cellStyle name="20% - Accent1 5 3 6 6 2 2" xfId="47395" xr:uid="{29020159-3528-471C-8CC4-941F146F6463}"/>
    <cellStyle name="20% - Accent1 5 3 6 6 3" xfId="47396" xr:uid="{9814B4B1-9D1D-4484-AD51-CA6E84F2B935}"/>
    <cellStyle name="20% - Accent1 5 3 6 7" xfId="47397" xr:uid="{81DE698D-F359-40E4-AC6E-C3A331C5B9EF}"/>
    <cellStyle name="20% - Accent1 5 3 6 7 2" xfId="47398" xr:uid="{201DF45D-5438-4660-A61E-104E4462889A}"/>
    <cellStyle name="20% - Accent1 5 3 6 8" xfId="47399" xr:uid="{46B61B04-BAB5-4A33-816A-AE326F673E9D}"/>
    <cellStyle name="20% - Accent1 5 3 6 8 2" xfId="47400" xr:uid="{F75D947E-244C-4792-995F-96083DD69705}"/>
    <cellStyle name="20% - Accent1 5 3 6 9" xfId="47401" xr:uid="{A4AB618A-0034-4B40-B560-EBBDF232631B}"/>
    <cellStyle name="20% - Accent1 5 3 7" xfId="47402" xr:uid="{B6F35BD1-9C98-4488-A2A0-11457702C823}"/>
    <cellStyle name="20% - Accent1 5 3 7 2" xfId="47403" xr:uid="{A28B8EEC-5A60-4F9D-8B47-619E51E1CFCB}"/>
    <cellStyle name="20% - Accent1 5 3 7 2 2" xfId="47404" xr:uid="{31B01E27-6D0E-49D9-AFC9-F93F9D7E817D}"/>
    <cellStyle name="20% - Accent1 5 3 7 2 2 2" xfId="47405" xr:uid="{9BF5E8F0-34D9-4480-A87F-3454099B1CFF}"/>
    <cellStyle name="20% - Accent1 5 3 7 2 3" xfId="47406" xr:uid="{9350ED5E-3208-46BF-91A9-334007DC3FDE}"/>
    <cellStyle name="20% - Accent1 5 3 7 3" xfId="47407" xr:uid="{A3FC3662-0E18-45B9-84E4-34E7D655DEF2}"/>
    <cellStyle name="20% - Accent1 5 3 7 3 2" xfId="47408" xr:uid="{A66B6420-2D4D-42B0-8D4A-FE7A4AE9EAF8}"/>
    <cellStyle name="20% - Accent1 5 3 7 4" xfId="47409" xr:uid="{914758C1-B382-4927-806A-07FEC889C7FD}"/>
    <cellStyle name="20% - Accent1 5 3 8" xfId="47410" xr:uid="{3D3A2FED-9A67-42E2-93C8-4000F17C23B5}"/>
    <cellStyle name="20% - Accent1 5 3 8 2" xfId="47411" xr:uid="{E1AB7571-C2F6-4854-ABCB-6C3B4E56F5E4}"/>
    <cellStyle name="20% - Accent1 5 3 8 2 2" xfId="47412" xr:uid="{1C1CB4BC-C9B6-4C98-BE7F-5F902DF99594}"/>
    <cellStyle name="20% - Accent1 5 3 8 2 2 2" xfId="47413" xr:uid="{9EC88906-90F7-4834-A86D-095B0EDDFCAD}"/>
    <cellStyle name="20% - Accent1 5 3 8 2 3" xfId="47414" xr:uid="{108F20D6-7AFD-4D04-AED6-7217060D1640}"/>
    <cellStyle name="20% - Accent1 5 3 8 3" xfId="47415" xr:uid="{301859E9-73E3-483D-AC68-BA77F3C245A1}"/>
    <cellStyle name="20% - Accent1 5 3 8 3 2" xfId="47416" xr:uid="{FA35EB83-0647-4A57-B5F7-5616478201B5}"/>
    <cellStyle name="20% - Accent1 5 3 8 4" xfId="47417" xr:uid="{CB5D318F-867A-4A3A-A6C2-8133444302C5}"/>
    <cellStyle name="20% - Accent1 5 3 9" xfId="47418" xr:uid="{0B6D4B8A-EBC1-4C47-97B9-4CE5F0991AC3}"/>
    <cellStyle name="20% - Accent1 5 3 9 2" xfId="47419" xr:uid="{8658532B-1A4C-4BFE-B44E-C9849CAF0E73}"/>
    <cellStyle name="20% - Accent1 5 3 9 2 2" xfId="47420" xr:uid="{DC1B2E2F-42BB-4AF8-B46D-F2C08D48929B}"/>
    <cellStyle name="20% - Accent1 5 3 9 2 2 2" xfId="47421" xr:uid="{99E29481-D48D-4B7E-BF35-78CE43A17613}"/>
    <cellStyle name="20% - Accent1 5 3 9 2 3" xfId="47422" xr:uid="{166B551D-9BFA-4373-A63A-CCC0B82DC075}"/>
    <cellStyle name="20% - Accent1 5 3 9 3" xfId="47423" xr:uid="{E3601D9B-9C56-4A36-80D4-6DF7996E2DD3}"/>
    <cellStyle name="20% - Accent1 5 3 9 3 2" xfId="47424" xr:uid="{167C1BB3-67E3-4991-8FEC-546F6ED95E45}"/>
    <cellStyle name="20% - Accent1 5 3 9 4" xfId="47425" xr:uid="{50EA4D78-80EC-433D-826E-D5C61859F46A}"/>
    <cellStyle name="20% - Accent1 5 4" xfId="47426" xr:uid="{CEFA1BA4-6868-49E2-9E2E-9A6A8CAD435B}"/>
    <cellStyle name="20% - Accent1 5 4 10" xfId="47427" xr:uid="{98D481DA-6AAE-47D3-B753-5554D86B7DB6}"/>
    <cellStyle name="20% - Accent1 5 4 10 2" xfId="47428" xr:uid="{D6EE421B-7677-41F8-A0B5-8FAEC00486E5}"/>
    <cellStyle name="20% - Accent1 5 4 11" xfId="47429" xr:uid="{78B1079E-674D-4756-A125-8DA3F7BD03B0}"/>
    <cellStyle name="20% - Accent1 5 4 2" xfId="47430" xr:uid="{F6F21E81-6A37-4CC3-A07E-238DB9A6148A}"/>
    <cellStyle name="20% - Accent1 5 4 2 2" xfId="47431" xr:uid="{3BE3C7BC-AD32-4343-A688-BFE427320AA4}"/>
    <cellStyle name="20% - Accent1 5 4 2 2 2" xfId="47432" xr:uid="{D49FA25E-1088-4CDB-A09D-4D603BB46236}"/>
    <cellStyle name="20% - Accent1 5 4 2 2 2 2" xfId="47433" xr:uid="{0CBC5E00-4226-49A5-91AB-F282C5B0BCB3}"/>
    <cellStyle name="20% - Accent1 5 4 2 2 2 2 2" xfId="47434" xr:uid="{3D38962E-E125-4E40-A118-F9F56A76676F}"/>
    <cellStyle name="20% - Accent1 5 4 2 2 2 3" xfId="47435" xr:uid="{BA202BF7-A1F3-4BF1-9ABE-22293BC03F38}"/>
    <cellStyle name="20% - Accent1 5 4 2 2 3" xfId="47436" xr:uid="{D621C638-65B3-49EE-8857-2FD9C8E0D049}"/>
    <cellStyle name="20% - Accent1 5 4 2 2 3 2" xfId="47437" xr:uid="{2CB1D43D-5B6F-470C-87E7-E2F932ABCF01}"/>
    <cellStyle name="20% - Accent1 5 4 2 2 4" xfId="47438" xr:uid="{4B45ED4A-F5BF-4946-A295-F85707A6939B}"/>
    <cellStyle name="20% - Accent1 5 4 2 3" xfId="47439" xr:uid="{4B762BE6-D059-4E9C-B4DA-F4BDE98B27A2}"/>
    <cellStyle name="20% - Accent1 5 4 2 3 2" xfId="47440" xr:uid="{533A4A76-8E6E-4944-99C2-97AB4072315F}"/>
    <cellStyle name="20% - Accent1 5 4 2 3 2 2" xfId="47441" xr:uid="{46437B0A-335F-4A4A-916E-EB78B662EC51}"/>
    <cellStyle name="20% - Accent1 5 4 2 3 2 2 2" xfId="47442" xr:uid="{E366F1F1-7A56-4A09-8EA3-B8D93899A840}"/>
    <cellStyle name="20% - Accent1 5 4 2 3 2 3" xfId="47443" xr:uid="{6A104AA0-14B1-47DB-8EB7-63FA81B44D6A}"/>
    <cellStyle name="20% - Accent1 5 4 2 3 3" xfId="47444" xr:uid="{72AFFE11-6E8A-4A07-BE92-BDA78E3733DB}"/>
    <cellStyle name="20% - Accent1 5 4 2 3 3 2" xfId="47445" xr:uid="{048E01CA-239D-4177-A259-16F72111B71D}"/>
    <cellStyle name="20% - Accent1 5 4 2 3 4" xfId="47446" xr:uid="{341EC967-D668-456E-8DBD-23701D11DB15}"/>
    <cellStyle name="20% - Accent1 5 4 2 4" xfId="47447" xr:uid="{C1DD883F-38A2-43F8-BE12-C6850250CA81}"/>
    <cellStyle name="20% - Accent1 5 4 2 4 2" xfId="47448" xr:uid="{2C0450DA-68EA-4D7A-B29E-D21FA27580AD}"/>
    <cellStyle name="20% - Accent1 5 4 2 4 2 2" xfId="47449" xr:uid="{71A4597A-7667-429B-9BBF-F8D1F1B01C79}"/>
    <cellStyle name="20% - Accent1 5 4 2 4 2 2 2" xfId="47450" xr:uid="{630A646C-5D88-4D64-B83B-59F0DA7AD7A7}"/>
    <cellStyle name="20% - Accent1 5 4 2 4 2 3" xfId="47451" xr:uid="{DBC57C8B-358F-4AD4-80CE-1FF39BA67871}"/>
    <cellStyle name="20% - Accent1 5 4 2 4 3" xfId="47452" xr:uid="{CF788EB0-3AAB-4F75-B321-C5E0E2D98E97}"/>
    <cellStyle name="20% - Accent1 5 4 2 4 3 2" xfId="47453" xr:uid="{568DD183-B90C-4AA1-ACD5-D28D81FDA5FF}"/>
    <cellStyle name="20% - Accent1 5 4 2 4 4" xfId="47454" xr:uid="{55D66620-3D48-4C19-9367-A23D04232E7E}"/>
    <cellStyle name="20% - Accent1 5 4 2 5" xfId="47455" xr:uid="{7987F5D4-1984-430E-9A54-D2BD399BC0FE}"/>
    <cellStyle name="20% - Accent1 5 4 2 5 2" xfId="47456" xr:uid="{A9D86981-8E77-4C4C-AE24-6CEC2079506B}"/>
    <cellStyle name="20% - Accent1 5 4 2 5 2 2" xfId="47457" xr:uid="{A5E489F9-3211-43E8-9874-40B8E0EAA09B}"/>
    <cellStyle name="20% - Accent1 5 4 2 5 3" xfId="47458" xr:uid="{F391703C-05BE-4D31-B6B1-938EDBCBB5A2}"/>
    <cellStyle name="20% - Accent1 5 4 2 6" xfId="47459" xr:uid="{E8255F7C-A3D7-432D-AD57-26D74823EDA9}"/>
    <cellStyle name="20% - Accent1 5 4 2 6 2" xfId="47460" xr:uid="{FB2251E6-EE9D-47C2-B659-21C1B5B1A16D}"/>
    <cellStyle name="20% - Accent1 5 4 2 6 2 2" xfId="47461" xr:uid="{693FD5E5-0AE7-455D-AFEE-4E876AEF5C17}"/>
    <cellStyle name="20% - Accent1 5 4 2 6 3" xfId="47462" xr:uid="{FF5C82CA-9C1D-4E4E-8C93-B6266EF6CF71}"/>
    <cellStyle name="20% - Accent1 5 4 2 7" xfId="47463" xr:uid="{6B2B7A3A-7ED8-4AA4-9BB1-4CD1802C9E61}"/>
    <cellStyle name="20% - Accent1 5 4 2 7 2" xfId="47464" xr:uid="{537A13CE-76B1-4DFF-A9BF-3166FF3B93FD}"/>
    <cellStyle name="20% - Accent1 5 4 2 8" xfId="47465" xr:uid="{9FD928BF-8B2B-4BEA-9C0A-BCF95F70660C}"/>
    <cellStyle name="20% - Accent1 5 4 2 8 2" xfId="47466" xr:uid="{0B00AA00-ECCE-424C-8724-BB2E74201020}"/>
    <cellStyle name="20% - Accent1 5 4 2 9" xfId="47467" xr:uid="{0EF61AAA-B6AD-4A66-BE75-F719885FAC1D}"/>
    <cellStyle name="20% - Accent1 5 4 3" xfId="47468" xr:uid="{C8C6CA3D-A6DD-456F-8968-15936416E222}"/>
    <cellStyle name="20% - Accent1 5 4 3 2" xfId="47469" xr:uid="{6B42B67C-9047-4CA0-9793-7891BF6A7712}"/>
    <cellStyle name="20% - Accent1 5 4 3 2 2" xfId="47470" xr:uid="{42A05DA5-97D9-4902-A9ED-F4D364CC6F73}"/>
    <cellStyle name="20% - Accent1 5 4 3 2 2 2" xfId="47471" xr:uid="{13FD5950-696B-4048-816B-6347671A5756}"/>
    <cellStyle name="20% - Accent1 5 4 3 2 2 2 2" xfId="47472" xr:uid="{A9EED2B9-1454-4C3C-8405-60E13A48C922}"/>
    <cellStyle name="20% - Accent1 5 4 3 2 2 3" xfId="47473" xr:uid="{4053E364-D942-45B5-A8E0-98C89C6014F7}"/>
    <cellStyle name="20% - Accent1 5 4 3 2 3" xfId="47474" xr:uid="{61D49768-CAE1-46BA-AD69-2F6D197B428D}"/>
    <cellStyle name="20% - Accent1 5 4 3 2 3 2" xfId="47475" xr:uid="{11BF6319-7979-4717-9975-FECF6FAE21CB}"/>
    <cellStyle name="20% - Accent1 5 4 3 2 4" xfId="47476" xr:uid="{F7A00909-8BFB-4A62-986E-A186F52C1DBE}"/>
    <cellStyle name="20% - Accent1 5 4 3 3" xfId="47477" xr:uid="{5F580A9C-ACF8-4D63-9BC8-0A27E7BF1CC5}"/>
    <cellStyle name="20% - Accent1 5 4 3 3 2" xfId="47478" xr:uid="{8535AB04-86FB-44B1-9167-C4A7A7083FED}"/>
    <cellStyle name="20% - Accent1 5 4 3 3 2 2" xfId="47479" xr:uid="{FAB881F9-D284-4B07-96BB-AABE2F991FF4}"/>
    <cellStyle name="20% - Accent1 5 4 3 3 2 2 2" xfId="47480" xr:uid="{54A5EBC0-102E-4185-BE11-1FD83AE3E890}"/>
    <cellStyle name="20% - Accent1 5 4 3 3 2 3" xfId="47481" xr:uid="{64C12756-3D0C-44F4-8402-8D8A8ABAB770}"/>
    <cellStyle name="20% - Accent1 5 4 3 3 3" xfId="47482" xr:uid="{B529AA40-D3AA-4F46-9317-251D92AA69C1}"/>
    <cellStyle name="20% - Accent1 5 4 3 3 3 2" xfId="47483" xr:uid="{E27E4563-8C38-4A35-8662-CA751B55F18A}"/>
    <cellStyle name="20% - Accent1 5 4 3 3 4" xfId="47484" xr:uid="{219861BA-FC02-4F19-97A0-F9BDC408754E}"/>
    <cellStyle name="20% - Accent1 5 4 3 4" xfId="47485" xr:uid="{15FBA5D2-52D6-4D80-9C4C-7F360DA19E00}"/>
    <cellStyle name="20% - Accent1 5 4 3 4 2" xfId="47486" xr:uid="{355F4F9A-015B-455F-B3F9-D5C6B7AE97DF}"/>
    <cellStyle name="20% - Accent1 5 4 3 4 2 2" xfId="47487" xr:uid="{4FFCCD0B-3C78-413E-9443-41C5C8EDEEAC}"/>
    <cellStyle name="20% - Accent1 5 4 3 4 2 2 2" xfId="47488" xr:uid="{605354D1-2B61-45A3-B415-882486F6BF0E}"/>
    <cellStyle name="20% - Accent1 5 4 3 4 2 3" xfId="47489" xr:uid="{B49FF8DA-2001-46DF-9807-5101C5E7E53D}"/>
    <cellStyle name="20% - Accent1 5 4 3 4 3" xfId="47490" xr:uid="{B6678455-AEA0-4515-B52B-C08F279080E9}"/>
    <cellStyle name="20% - Accent1 5 4 3 4 3 2" xfId="47491" xr:uid="{0E8B9AD4-5762-47D2-994A-5F38D6DDFAE1}"/>
    <cellStyle name="20% - Accent1 5 4 3 4 4" xfId="47492" xr:uid="{99E63792-E759-4CC5-A63E-5EA1AA96C061}"/>
    <cellStyle name="20% - Accent1 5 4 3 5" xfId="47493" xr:uid="{BF47395E-C07B-411B-9DAE-4744F5077AFE}"/>
    <cellStyle name="20% - Accent1 5 4 3 5 2" xfId="47494" xr:uid="{45FA0A67-E6AF-4B8D-A4A7-0BFBD0EA1152}"/>
    <cellStyle name="20% - Accent1 5 4 3 5 2 2" xfId="47495" xr:uid="{DECD9110-8015-4388-93F0-D387C803ADEA}"/>
    <cellStyle name="20% - Accent1 5 4 3 5 3" xfId="47496" xr:uid="{EFFC02B2-A059-4C84-A2F5-E62735793EB1}"/>
    <cellStyle name="20% - Accent1 5 4 3 6" xfId="47497" xr:uid="{D555BB69-CBA2-41DB-BE6B-57A7B963345F}"/>
    <cellStyle name="20% - Accent1 5 4 3 6 2" xfId="47498" xr:uid="{601EDE81-0C6D-4EED-95D1-F7237F5E32D3}"/>
    <cellStyle name="20% - Accent1 5 4 3 6 2 2" xfId="47499" xr:uid="{4B896173-991A-42AF-95E8-4D285ECA53FE}"/>
    <cellStyle name="20% - Accent1 5 4 3 6 3" xfId="47500" xr:uid="{0EFB1B7B-4260-4B9E-9EDA-71A7817D9C6D}"/>
    <cellStyle name="20% - Accent1 5 4 3 7" xfId="47501" xr:uid="{EE4594AE-7F93-42E9-A1F7-7DAA74988B36}"/>
    <cellStyle name="20% - Accent1 5 4 3 7 2" xfId="47502" xr:uid="{32C61B05-9C52-433E-97BF-E1062E63E43A}"/>
    <cellStyle name="20% - Accent1 5 4 3 8" xfId="47503" xr:uid="{B789CE11-460C-4567-AF6B-7A1156FB6290}"/>
    <cellStyle name="20% - Accent1 5 4 3 8 2" xfId="47504" xr:uid="{CEB45600-2AC3-417B-97C7-2BD96C3B1A21}"/>
    <cellStyle name="20% - Accent1 5 4 3 9" xfId="47505" xr:uid="{819B554F-2A36-4B53-90A8-84AC74887B31}"/>
    <cellStyle name="20% - Accent1 5 4 4" xfId="47506" xr:uid="{474D319B-334E-4B08-8230-9F9D997C24B8}"/>
    <cellStyle name="20% - Accent1 5 4 4 2" xfId="47507" xr:uid="{11CEC586-608F-41FA-B273-D497D7136692}"/>
    <cellStyle name="20% - Accent1 5 4 4 2 2" xfId="47508" xr:uid="{090188BC-467F-4D85-B2D6-D97812CFF066}"/>
    <cellStyle name="20% - Accent1 5 4 4 2 2 2" xfId="47509" xr:uid="{057163A3-DE7E-4097-9E0A-A2544DD887C2}"/>
    <cellStyle name="20% - Accent1 5 4 4 2 3" xfId="47510" xr:uid="{E643A052-1841-4AC0-9DDC-06D987CFB8E1}"/>
    <cellStyle name="20% - Accent1 5 4 4 3" xfId="47511" xr:uid="{B974215B-400B-4D12-9E57-A17207176D4C}"/>
    <cellStyle name="20% - Accent1 5 4 4 3 2" xfId="47512" xr:uid="{C159566B-728A-43D9-A8FE-7957D59A0234}"/>
    <cellStyle name="20% - Accent1 5 4 4 4" xfId="47513" xr:uid="{3EEA65EB-C45D-42E0-90EA-508B222692E8}"/>
    <cellStyle name="20% - Accent1 5 4 5" xfId="47514" xr:uid="{83586E1D-7FF5-4AFD-8BAB-AB5BE357B09E}"/>
    <cellStyle name="20% - Accent1 5 4 5 2" xfId="47515" xr:uid="{6C9FE276-7479-4C81-8719-441AD5EF6C25}"/>
    <cellStyle name="20% - Accent1 5 4 5 2 2" xfId="47516" xr:uid="{3E191473-7653-4F59-A9FF-1821CBB81590}"/>
    <cellStyle name="20% - Accent1 5 4 5 2 2 2" xfId="47517" xr:uid="{E84BF153-55C8-4FAF-90F3-A0F60956CC48}"/>
    <cellStyle name="20% - Accent1 5 4 5 2 3" xfId="47518" xr:uid="{5B0D93D0-153C-41E3-8980-1C6AA5479DF6}"/>
    <cellStyle name="20% - Accent1 5 4 5 3" xfId="47519" xr:uid="{BCBF5BF8-BC90-4837-BD21-8A7FD66C9D90}"/>
    <cellStyle name="20% - Accent1 5 4 5 3 2" xfId="47520" xr:uid="{BDDBDAEA-24CC-48E4-9A28-FDDFCB89130A}"/>
    <cellStyle name="20% - Accent1 5 4 5 4" xfId="47521" xr:uid="{885DE12F-D399-43BF-8C98-C11589871437}"/>
    <cellStyle name="20% - Accent1 5 4 6" xfId="47522" xr:uid="{411B920A-A997-4031-9E1F-0D0FC61E883D}"/>
    <cellStyle name="20% - Accent1 5 4 6 2" xfId="47523" xr:uid="{3CB6BD25-9600-4245-A117-2015706135ED}"/>
    <cellStyle name="20% - Accent1 5 4 6 2 2" xfId="47524" xr:uid="{2AF2BB5A-3D57-4753-B0D4-CE580076D77A}"/>
    <cellStyle name="20% - Accent1 5 4 6 2 2 2" xfId="47525" xr:uid="{1A0E5330-503B-435E-8671-5A4D1A9FA3B3}"/>
    <cellStyle name="20% - Accent1 5 4 6 2 3" xfId="47526" xr:uid="{3DD96409-0830-4383-8877-4F2F8C40B6A1}"/>
    <cellStyle name="20% - Accent1 5 4 6 3" xfId="47527" xr:uid="{057E9A77-3336-416F-9248-1B9C552D7CBE}"/>
    <cellStyle name="20% - Accent1 5 4 6 3 2" xfId="47528" xr:uid="{20CE7075-9054-412C-921F-1849C02CD8EB}"/>
    <cellStyle name="20% - Accent1 5 4 6 4" xfId="47529" xr:uid="{7B16A20C-6C36-477F-832D-547972F28F39}"/>
    <cellStyle name="20% - Accent1 5 4 7" xfId="47530" xr:uid="{B80F3C8C-F25D-4A19-9886-A7299AE14D54}"/>
    <cellStyle name="20% - Accent1 5 4 7 2" xfId="47531" xr:uid="{533E053B-9E16-4049-B922-F68E44CC77C3}"/>
    <cellStyle name="20% - Accent1 5 4 7 2 2" xfId="47532" xr:uid="{EF0176C9-C9F8-43CA-9177-4456A426DD20}"/>
    <cellStyle name="20% - Accent1 5 4 7 3" xfId="47533" xr:uid="{BEBB367D-6DED-4FBD-8FBF-490DABEECB61}"/>
    <cellStyle name="20% - Accent1 5 4 8" xfId="47534" xr:uid="{55538C26-E5D9-4C94-9F08-7AC52CBFE7D7}"/>
    <cellStyle name="20% - Accent1 5 4 8 2" xfId="47535" xr:uid="{B0D2CB66-799F-4B37-86D7-5C02FA6AED3F}"/>
    <cellStyle name="20% - Accent1 5 4 8 2 2" xfId="47536" xr:uid="{A68C064B-E2FE-45A0-BED5-5B5A3B1C603B}"/>
    <cellStyle name="20% - Accent1 5 4 8 3" xfId="47537" xr:uid="{76B7DDA7-66EF-4F4E-B81C-B3F9CF99C00C}"/>
    <cellStyle name="20% - Accent1 5 4 9" xfId="47538" xr:uid="{BD8416D4-0ADD-4FB3-918B-FC50AB04A121}"/>
    <cellStyle name="20% - Accent1 5 4 9 2" xfId="47539" xr:uid="{37BE5E31-46EA-4C00-BB8C-4CD53369B90E}"/>
    <cellStyle name="20% - Accent1 5 5" xfId="47540" xr:uid="{E3F85AF6-0D0B-4B00-AAAF-776351165A49}"/>
    <cellStyle name="20% - Accent1 5 5 10" xfId="47541" xr:uid="{7ACFAF8C-9840-45D5-9324-4C4F371253EA}"/>
    <cellStyle name="20% - Accent1 5 5 10 2" xfId="47542" xr:uid="{998F14D7-D7DA-4D35-9756-02953B57FFE0}"/>
    <cellStyle name="20% - Accent1 5 5 11" xfId="47543" xr:uid="{BE3601C0-421B-44FD-BB06-26A518ED015B}"/>
    <cellStyle name="20% - Accent1 5 5 2" xfId="47544" xr:uid="{8BD5EFBB-A1F7-4D20-9D7D-6752AF29FE39}"/>
    <cellStyle name="20% - Accent1 5 5 2 2" xfId="47545" xr:uid="{2CCA8DD5-F6E9-40CB-83C7-5E3181542F09}"/>
    <cellStyle name="20% - Accent1 5 5 2 2 2" xfId="47546" xr:uid="{2381C6C5-8017-435D-85F1-58A930C1F0F8}"/>
    <cellStyle name="20% - Accent1 5 5 2 2 2 2" xfId="47547" xr:uid="{05F82F84-89D4-4BD7-8693-5DFFE1A702FD}"/>
    <cellStyle name="20% - Accent1 5 5 2 2 2 2 2" xfId="47548" xr:uid="{990C5B28-5B4E-405A-9645-31FB87B14493}"/>
    <cellStyle name="20% - Accent1 5 5 2 2 2 3" xfId="47549" xr:uid="{5A87A99D-3509-442F-966A-24B02C9E2782}"/>
    <cellStyle name="20% - Accent1 5 5 2 2 3" xfId="47550" xr:uid="{82F509D4-64F1-4DC3-9355-965ADFAFF8BF}"/>
    <cellStyle name="20% - Accent1 5 5 2 2 3 2" xfId="47551" xr:uid="{4986EC73-CF6A-4DE2-92C9-D734DC310D85}"/>
    <cellStyle name="20% - Accent1 5 5 2 2 4" xfId="47552" xr:uid="{4377C2CD-1F62-4B0B-A612-9DBA1CB9C601}"/>
    <cellStyle name="20% - Accent1 5 5 2 3" xfId="47553" xr:uid="{ECABDC73-B002-49F0-8729-01AEF586E10B}"/>
    <cellStyle name="20% - Accent1 5 5 2 3 2" xfId="47554" xr:uid="{6E20A8DC-0F93-48F8-B041-9A58C105FBD5}"/>
    <cellStyle name="20% - Accent1 5 5 2 3 2 2" xfId="47555" xr:uid="{5A3F9BEE-DA9D-444E-82F9-3A7BF30A2598}"/>
    <cellStyle name="20% - Accent1 5 5 2 3 2 2 2" xfId="47556" xr:uid="{F26F685E-FF5A-4C0E-8909-A62F13BC71F3}"/>
    <cellStyle name="20% - Accent1 5 5 2 3 2 3" xfId="47557" xr:uid="{113FFBBA-0A69-4E59-B995-187790E9D3E8}"/>
    <cellStyle name="20% - Accent1 5 5 2 3 3" xfId="47558" xr:uid="{67EB2A3F-6A0C-4CB4-96CF-880061362508}"/>
    <cellStyle name="20% - Accent1 5 5 2 3 3 2" xfId="47559" xr:uid="{F9B41FC2-5993-4A9B-B916-F1C2CF9D9AF6}"/>
    <cellStyle name="20% - Accent1 5 5 2 3 4" xfId="47560" xr:uid="{6A0961C3-E98A-4631-8EDE-75B62A31A182}"/>
    <cellStyle name="20% - Accent1 5 5 2 4" xfId="47561" xr:uid="{580D31B2-3FE1-46F1-A398-57C8AB73EAFD}"/>
    <cellStyle name="20% - Accent1 5 5 2 4 2" xfId="47562" xr:uid="{70ED704A-FB0B-4503-8EEF-6BDE7189DF33}"/>
    <cellStyle name="20% - Accent1 5 5 2 4 2 2" xfId="47563" xr:uid="{BBA58C2D-48B9-476B-B9B1-F1E1F73D5CD8}"/>
    <cellStyle name="20% - Accent1 5 5 2 4 2 2 2" xfId="47564" xr:uid="{0B1C7E9E-8BC1-42C9-8DDC-14E394BFC62C}"/>
    <cellStyle name="20% - Accent1 5 5 2 4 2 3" xfId="47565" xr:uid="{E28BFAA7-CFCD-412E-BF16-55A70432F937}"/>
    <cellStyle name="20% - Accent1 5 5 2 4 3" xfId="47566" xr:uid="{3BE4A582-EE59-45C1-8C3A-8F9FED85EAB0}"/>
    <cellStyle name="20% - Accent1 5 5 2 4 3 2" xfId="47567" xr:uid="{CA408ECF-8232-4928-9665-F4A7B1CB7492}"/>
    <cellStyle name="20% - Accent1 5 5 2 4 4" xfId="47568" xr:uid="{C1ADA043-319C-45EE-859D-1C1CE6593C61}"/>
    <cellStyle name="20% - Accent1 5 5 2 5" xfId="47569" xr:uid="{CBABBECB-86DB-4BDF-8F81-11AE70A0AAA8}"/>
    <cellStyle name="20% - Accent1 5 5 2 5 2" xfId="47570" xr:uid="{60908CFD-FDBF-4A59-B0D8-6243D8BD6E4C}"/>
    <cellStyle name="20% - Accent1 5 5 2 5 2 2" xfId="47571" xr:uid="{B82C4AFE-B2D6-4A7F-B4A1-F13553A175BF}"/>
    <cellStyle name="20% - Accent1 5 5 2 5 3" xfId="47572" xr:uid="{C47A41D9-54CC-4B29-AD05-BA1E1211C842}"/>
    <cellStyle name="20% - Accent1 5 5 2 6" xfId="47573" xr:uid="{05DB96CB-5131-4773-AF99-3BB2CBD82FDA}"/>
    <cellStyle name="20% - Accent1 5 5 2 6 2" xfId="47574" xr:uid="{82650B9F-29D2-40CD-B767-A3E559F7DC01}"/>
    <cellStyle name="20% - Accent1 5 5 2 6 2 2" xfId="47575" xr:uid="{BE159727-564C-4C9D-8209-04201DF4C9EC}"/>
    <cellStyle name="20% - Accent1 5 5 2 6 3" xfId="47576" xr:uid="{1DDE4FB1-2A8A-4440-922D-EAB168EA9107}"/>
    <cellStyle name="20% - Accent1 5 5 2 7" xfId="47577" xr:uid="{730C8401-E353-4DE1-8D7D-98F93271952F}"/>
    <cellStyle name="20% - Accent1 5 5 2 7 2" xfId="47578" xr:uid="{636F33F0-49BF-4A6A-80D1-AF0C4F673B54}"/>
    <cellStyle name="20% - Accent1 5 5 2 8" xfId="47579" xr:uid="{8270BB83-ED76-4AAA-B722-F93F319EAB42}"/>
    <cellStyle name="20% - Accent1 5 5 2 8 2" xfId="47580" xr:uid="{A5C7F2BC-E65F-4DE6-9278-6AB13F49B893}"/>
    <cellStyle name="20% - Accent1 5 5 2 9" xfId="47581" xr:uid="{82F1F1F8-49B7-4FD1-BFDD-22D5C4C37A4D}"/>
    <cellStyle name="20% - Accent1 5 5 3" xfId="47582" xr:uid="{587B40FC-9D4C-4FEB-8920-68551049CFBC}"/>
    <cellStyle name="20% - Accent1 5 5 3 2" xfId="47583" xr:uid="{401E540A-646A-4629-9A46-E2ECBCD3D349}"/>
    <cellStyle name="20% - Accent1 5 5 3 2 2" xfId="47584" xr:uid="{F4E92BAB-E528-47FD-8EE8-7D4A3DCFFA9B}"/>
    <cellStyle name="20% - Accent1 5 5 3 2 2 2" xfId="47585" xr:uid="{9F745F51-67AE-49F6-BC7E-6E6B2D4BD718}"/>
    <cellStyle name="20% - Accent1 5 5 3 2 2 2 2" xfId="47586" xr:uid="{C83AD85F-50DF-4E6F-80D4-506F56A28D9E}"/>
    <cellStyle name="20% - Accent1 5 5 3 2 2 3" xfId="47587" xr:uid="{C84862DC-F3C1-4D48-935B-3CD3E29B3606}"/>
    <cellStyle name="20% - Accent1 5 5 3 2 3" xfId="47588" xr:uid="{C9DB2915-BBEE-4BB5-88F4-5A86526973E1}"/>
    <cellStyle name="20% - Accent1 5 5 3 2 3 2" xfId="47589" xr:uid="{AFCFAEEC-3F4A-46DA-A081-CD30CD796168}"/>
    <cellStyle name="20% - Accent1 5 5 3 2 4" xfId="47590" xr:uid="{CF80F766-146F-46E2-8198-4880E8B93944}"/>
    <cellStyle name="20% - Accent1 5 5 3 3" xfId="47591" xr:uid="{4FBB7803-C8DB-4401-9EBC-ACD9E76D92D5}"/>
    <cellStyle name="20% - Accent1 5 5 3 3 2" xfId="47592" xr:uid="{BE08ADB0-24A7-4468-BA16-2E6DC5D206EB}"/>
    <cellStyle name="20% - Accent1 5 5 3 3 2 2" xfId="47593" xr:uid="{458DF5C4-DD8C-4650-AE7D-9FB8AAC6EC69}"/>
    <cellStyle name="20% - Accent1 5 5 3 3 2 2 2" xfId="47594" xr:uid="{3E31E7B9-C581-430F-ACA1-171469FFA9D3}"/>
    <cellStyle name="20% - Accent1 5 5 3 3 2 3" xfId="47595" xr:uid="{AC2248CB-DBC8-415C-AE60-6A27A86884C0}"/>
    <cellStyle name="20% - Accent1 5 5 3 3 3" xfId="47596" xr:uid="{526B54F6-33F4-43C0-93B0-FC876D6006F7}"/>
    <cellStyle name="20% - Accent1 5 5 3 3 3 2" xfId="47597" xr:uid="{EF8A7702-8AB0-4FED-BE34-F92DC9B80441}"/>
    <cellStyle name="20% - Accent1 5 5 3 3 4" xfId="47598" xr:uid="{5C1AE91D-39D9-4AEF-8F73-62133AC3F7F4}"/>
    <cellStyle name="20% - Accent1 5 5 3 4" xfId="47599" xr:uid="{08FF4EAA-9E84-4D47-AACD-48F69DD2F012}"/>
    <cellStyle name="20% - Accent1 5 5 3 4 2" xfId="47600" xr:uid="{27FD2EF1-BAC7-457E-B501-B253D12AD05E}"/>
    <cellStyle name="20% - Accent1 5 5 3 4 2 2" xfId="47601" xr:uid="{35BE229C-4816-48E0-A00F-8AEFEBDB916C}"/>
    <cellStyle name="20% - Accent1 5 5 3 4 2 2 2" xfId="47602" xr:uid="{9C31D030-D467-44FB-9CFF-FFA2F6C53E15}"/>
    <cellStyle name="20% - Accent1 5 5 3 4 2 3" xfId="47603" xr:uid="{2EB94CF7-F0B9-41BD-880C-E3131A2454CD}"/>
    <cellStyle name="20% - Accent1 5 5 3 4 3" xfId="47604" xr:uid="{EA6B1583-6412-41E2-B6F5-A7F0DA8FCA19}"/>
    <cellStyle name="20% - Accent1 5 5 3 4 3 2" xfId="47605" xr:uid="{284A177F-0F8E-4C30-A2FF-7D45DC52FBE0}"/>
    <cellStyle name="20% - Accent1 5 5 3 4 4" xfId="47606" xr:uid="{9DA7C451-7570-4C1F-88AF-66B4EC7B98C9}"/>
    <cellStyle name="20% - Accent1 5 5 3 5" xfId="47607" xr:uid="{02288EA2-F57A-4465-A9EE-1AACED85BE69}"/>
    <cellStyle name="20% - Accent1 5 5 3 5 2" xfId="47608" xr:uid="{298BE5CD-D224-4F39-9B17-F90AE292D65A}"/>
    <cellStyle name="20% - Accent1 5 5 3 5 2 2" xfId="47609" xr:uid="{1AA56495-2464-4FE1-86D0-2DC77AFF4188}"/>
    <cellStyle name="20% - Accent1 5 5 3 5 3" xfId="47610" xr:uid="{E643AB0D-595C-4EE3-AACC-C5238BC97CCB}"/>
    <cellStyle name="20% - Accent1 5 5 3 6" xfId="47611" xr:uid="{6D711A6F-2D07-4F1C-92DF-1CDC0FE83ED0}"/>
    <cellStyle name="20% - Accent1 5 5 3 6 2" xfId="47612" xr:uid="{5D319331-28EF-4AB1-AD94-672555F1EE15}"/>
    <cellStyle name="20% - Accent1 5 5 3 6 2 2" xfId="47613" xr:uid="{9FA1897E-C18F-4E63-BA0A-28D8C991F1BD}"/>
    <cellStyle name="20% - Accent1 5 5 3 6 3" xfId="47614" xr:uid="{39F6544A-11D8-44E4-96C9-7FE15686B447}"/>
    <cellStyle name="20% - Accent1 5 5 3 7" xfId="47615" xr:uid="{D56825F1-F29E-49D4-ACD5-625B0C316487}"/>
    <cellStyle name="20% - Accent1 5 5 3 7 2" xfId="47616" xr:uid="{9523D795-F63E-4682-8D1C-7ED7FDFC5DB8}"/>
    <cellStyle name="20% - Accent1 5 5 3 8" xfId="47617" xr:uid="{5B2B78A3-604E-4E5D-A50F-72B4591CAFEE}"/>
    <cellStyle name="20% - Accent1 5 5 3 8 2" xfId="47618" xr:uid="{CCEE1B45-B516-4119-8B0B-DC7AA34AC42E}"/>
    <cellStyle name="20% - Accent1 5 5 3 9" xfId="47619" xr:uid="{6ABCBA26-52AB-41ED-A181-B73BEDC9141E}"/>
    <cellStyle name="20% - Accent1 5 5 4" xfId="47620" xr:uid="{77D2CA2E-16C0-4182-B7AB-BB02BEEFC452}"/>
    <cellStyle name="20% - Accent1 5 5 4 2" xfId="47621" xr:uid="{66FE9818-AFDC-4DCA-AC4A-E6B868D7F117}"/>
    <cellStyle name="20% - Accent1 5 5 4 2 2" xfId="47622" xr:uid="{082ED455-B460-4E6B-9F5C-86E1A41AB32A}"/>
    <cellStyle name="20% - Accent1 5 5 4 2 2 2" xfId="47623" xr:uid="{58CBEF4D-ABB6-469E-88DB-083B39E3F593}"/>
    <cellStyle name="20% - Accent1 5 5 4 2 3" xfId="47624" xr:uid="{ACDE2FF0-6CE4-400A-B9CA-5CB6E8105F15}"/>
    <cellStyle name="20% - Accent1 5 5 4 3" xfId="47625" xr:uid="{FAF7F3E4-C0F4-4A74-97EF-51E82035A7FC}"/>
    <cellStyle name="20% - Accent1 5 5 4 3 2" xfId="47626" xr:uid="{11D831E6-E3F1-400F-9C21-1A944E8F2B8A}"/>
    <cellStyle name="20% - Accent1 5 5 4 4" xfId="47627" xr:uid="{D950393D-DEC7-4E5E-A37C-E9FF8BE80866}"/>
    <cellStyle name="20% - Accent1 5 5 5" xfId="47628" xr:uid="{1341511F-AF58-4EAC-AEAE-935E0E9CD647}"/>
    <cellStyle name="20% - Accent1 5 5 5 2" xfId="47629" xr:uid="{A47C08CD-93BE-4C92-80CF-9BA03EB7D3EE}"/>
    <cellStyle name="20% - Accent1 5 5 5 2 2" xfId="47630" xr:uid="{56DA4C85-507C-40FA-BC28-CE381711FD14}"/>
    <cellStyle name="20% - Accent1 5 5 5 2 2 2" xfId="47631" xr:uid="{85D7ECB9-3CAD-4AE8-AD82-BB06073353D4}"/>
    <cellStyle name="20% - Accent1 5 5 5 2 3" xfId="47632" xr:uid="{097BB365-D812-4E15-A376-B6A08165371B}"/>
    <cellStyle name="20% - Accent1 5 5 5 3" xfId="47633" xr:uid="{E5539454-2B3A-4ABF-91F0-F6C3C5F0A3B0}"/>
    <cellStyle name="20% - Accent1 5 5 5 3 2" xfId="47634" xr:uid="{DDD424F8-74BD-453A-AD69-16129A5B362C}"/>
    <cellStyle name="20% - Accent1 5 5 5 4" xfId="47635" xr:uid="{8ECEB05E-0BD8-4669-A28E-A6F5DCA4297B}"/>
    <cellStyle name="20% - Accent1 5 5 6" xfId="47636" xr:uid="{03C6BE20-D541-4360-A72E-6277C609F5D2}"/>
    <cellStyle name="20% - Accent1 5 5 6 2" xfId="47637" xr:uid="{1B2060F4-D5C1-4E74-9D7F-D9D2ECEDCEDC}"/>
    <cellStyle name="20% - Accent1 5 5 6 2 2" xfId="47638" xr:uid="{A97177A0-CFBA-4FB5-B7E0-2FA59D3CE390}"/>
    <cellStyle name="20% - Accent1 5 5 6 2 2 2" xfId="47639" xr:uid="{8286FDB5-DA20-46B0-9525-9CF4C30C0D9A}"/>
    <cellStyle name="20% - Accent1 5 5 6 2 3" xfId="47640" xr:uid="{4427956E-9A19-4074-8CF1-ACAAE1E1CD4F}"/>
    <cellStyle name="20% - Accent1 5 5 6 3" xfId="47641" xr:uid="{599EDA23-DD1D-4EF6-A0D4-62B130E853BB}"/>
    <cellStyle name="20% - Accent1 5 5 6 3 2" xfId="47642" xr:uid="{9235F343-3BB8-4079-8E19-D4069FAAC52E}"/>
    <cellStyle name="20% - Accent1 5 5 6 4" xfId="47643" xr:uid="{8088F1F2-204F-480E-B64A-4983247712F8}"/>
    <cellStyle name="20% - Accent1 5 5 7" xfId="47644" xr:uid="{E4480FB3-BFD8-4878-BB7B-93991343D3B2}"/>
    <cellStyle name="20% - Accent1 5 5 7 2" xfId="47645" xr:uid="{C9A9DA0F-4EEC-4C1D-87D8-F438F82A376F}"/>
    <cellStyle name="20% - Accent1 5 5 7 2 2" xfId="47646" xr:uid="{376BBDD9-F7FF-4D37-8F69-34CFE32033D9}"/>
    <cellStyle name="20% - Accent1 5 5 7 3" xfId="47647" xr:uid="{005032BD-778E-401B-B9A9-AFA95669E8C4}"/>
    <cellStyle name="20% - Accent1 5 5 8" xfId="47648" xr:uid="{B18E41D7-6A8A-43C2-8FF9-ECC7F85CCBDB}"/>
    <cellStyle name="20% - Accent1 5 5 8 2" xfId="47649" xr:uid="{1E145B28-EA36-4D36-85DC-CB1A612AA298}"/>
    <cellStyle name="20% - Accent1 5 5 8 2 2" xfId="47650" xr:uid="{6F38AE04-2313-4021-8430-71A94EB073B9}"/>
    <cellStyle name="20% - Accent1 5 5 8 3" xfId="47651" xr:uid="{7CAC3BEC-F2EA-4652-ABA4-0531EA0E6F83}"/>
    <cellStyle name="20% - Accent1 5 5 9" xfId="47652" xr:uid="{4A07A652-8E48-4285-AFE7-F123AA4685F2}"/>
    <cellStyle name="20% - Accent1 5 5 9 2" xfId="47653" xr:uid="{62B996E5-FA39-4AA3-A70E-D1D0DB27779D}"/>
    <cellStyle name="20% - Accent1 5 6" xfId="47654" xr:uid="{4A9F0860-4BAA-4A13-8709-69CEC34FC7EA}"/>
    <cellStyle name="20% - Accent1 5 6 10" xfId="47655" xr:uid="{6E8D531C-A801-40D0-8B65-0D99948DD99A}"/>
    <cellStyle name="20% - Accent1 5 6 10 2" xfId="47656" xr:uid="{38A16E9C-0429-4BAB-938B-4AE26806106C}"/>
    <cellStyle name="20% - Accent1 5 6 11" xfId="47657" xr:uid="{88ED0EFD-B2E3-43D9-8E81-C22A52712556}"/>
    <cellStyle name="20% - Accent1 5 6 2" xfId="47658" xr:uid="{C3CBB50E-42A2-4F65-AEAF-9F91D4399055}"/>
    <cellStyle name="20% - Accent1 5 6 2 2" xfId="47659" xr:uid="{001BF54D-5C1D-4D7B-A628-651915880CB2}"/>
    <cellStyle name="20% - Accent1 5 6 2 2 2" xfId="47660" xr:uid="{5F7B493D-9709-4D15-92FB-DC170A0F7BF3}"/>
    <cellStyle name="20% - Accent1 5 6 2 2 2 2" xfId="47661" xr:uid="{7E048990-3FC9-42E3-96C8-8D5E439849E8}"/>
    <cellStyle name="20% - Accent1 5 6 2 2 2 2 2" xfId="47662" xr:uid="{F070FD16-0A97-4A79-8D04-D8BFDA45092B}"/>
    <cellStyle name="20% - Accent1 5 6 2 2 2 3" xfId="47663" xr:uid="{7B784673-63A0-499B-B04D-92B78820BE60}"/>
    <cellStyle name="20% - Accent1 5 6 2 2 3" xfId="47664" xr:uid="{92D0179A-895E-4CC7-A2E7-62E236F5392B}"/>
    <cellStyle name="20% - Accent1 5 6 2 2 3 2" xfId="47665" xr:uid="{9460CA38-B528-4C44-9044-1C9370D456A5}"/>
    <cellStyle name="20% - Accent1 5 6 2 2 4" xfId="47666" xr:uid="{E84EC73D-9DDF-48C3-888C-ECAF3A493C32}"/>
    <cellStyle name="20% - Accent1 5 6 2 3" xfId="47667" xr:uid="{80458376-EDAD-44B3-B261-E9395C766094}"/>
    <cellStyle name="20% - Accent1 5 6 2 3 2" xfId="47668" xr:uid="{C637C2DD-B31F-4189-AC51-70B0240624AC}"/>
    <cellStyle name="20% - Accent1 5 6 2 3 2 2" xfId="47669" xr:uid="{A3FD93A7-B350-473F-884E-42790CCFDC87}"/>
    <cellStyle name="20% - Accent1 5 6 2 3 2 2 2" xfId="47670" xr:uid="{87E3548D-F138-494D-B906-7670B9F6C859}"/>
    <cellStyle name="20% - Accent1 5 6 2 3 2 3" xfId="47671" xr:uid="{E3B16FA5-6843-4FA9-AF54-2379BD850FA9}"/>
    <cellStyle name="20% - Accent1 5 6 2 3 3" xfId="47672" xr:uid="{05EB5D6B-C7EE-4C21-B305-776A2860BF56}"/>
    <cellStyle name="20% - Accent1 5 6 2 3 3 2" xfId="47673" xr:uid="{78105A4C-ECCF-4363-B565-573D9EEB5D47}"/>
    <cellStyle name="20% - Accent1 5 6 2 3 4" xfId="47674" xr:uid="{5C389A88-3530-48E1-88FF-2FC9739DC119}"/>
    <cellStyle name="20% - Accent1 5 6 2 4" xfId="47675" xr:uid="{51DDFA2F-3FE6-474C-BE49-04250529A39B}"/>
    <cellStyle name="20% - Accent1 5 6 2 4 2" xfId="47676" xr:uid="{5341181F-CF30-4C77-84AC-3336581458DE}"/>
    <cellStyle name="20% - Accent1 5 6 2 4 2 2" xfId="47677" xr:uid="{48B7A888-6E52-4C26-A0D1-E0F39BE4421D}"/>
    <cellStyle name="20% - Accent1 5 6 2 4 2 2 2" xfId="47678" xr:uid="{A1657D67-A127-47C3-9921-0EC061C8E1D4}"/>
    <cellStyle name="20% - Accent1 5 6 2 4 2 3" xfId="47679" xr:uid="{40B2C417-C310-41D3-9CAC-3F64E46DDE6E}"/>
    <cellStyle name="20% - Accent1 5 6 2 4 3" xfId="47680" xr:uid="{F7C81DA0-4854-4D40-A4CA-EEB6EAA905F3}"/>
    <cellStyle name="20% - Accent1 5 6 2 4 3 2" xfId="47681" xr:uid="{4F073B49-D757-41D9-8A33-7B95ED469B0C}"/>
    <cellStyle name="20% - Accent1 5 6 2 4 4" xfId="47682" xr:uid="{3A0F1D29-C6A9-4C60-B870-43FE769E54D1}"/>
    <cellStyle name="20% - Accent1 5 6 2 5" xfId="47683" xr:uid="{7AB054D1-55A4-48AF-AF02-65F0A41E8F74}"/>
    <cellStyle name="20% - Accent1 5 6 2 5 2" xfId="47684" xr:uid="{DDE4BC14-9838-4217-BAD0-09F8B9DB31E4}"/>
    <cellStyle name="20% - Accent1 5 6 2 5 2 2" xfId="47685" xr:uid="{CDFF3FAA-EEBF-4A02-A2F4-64BA65ED5163}"/>
    <cellStyle name="20% - Accent1 5 6 2 5 3" xfId="47686" xr:uid="{5AC8830E-F980-45D3-A02D-16353B9E7B04}"/>
    <cellStyle name="20% - Accent1 5 6 2 6" xfId="47687" xr:uid="{85F3EEAC-D94A-4CA6-9112-B8C3F25ACD9B}"/>
    <cellStyle name="20% - Accent1 5 6 2 6 2" xfId="47688" xr:uid="{D5A021F1-D08E-45BF-9078-56C0597DE26C}"/>
    <cellStyle name="20% - Accent1 5 6 2 6 2 2" xfId="47689" xr:uid="{5BDB793B-DEE0-494D-8F95-982CC3FF3C99}"/>
    <cellStyle name="20% - Accent1 5 6 2 6 3" xfId="47690" xr:uid="{F8A4484A-DAEC-4C1B-BE41-0BC418E2E76F}"/>
    <cellStyle name="20% - Accent1 5 6 2 7" xfId="47691" xr:uid="{616B93A3-6E86-45F8-BD55-064433651B23}"/>
    <cellStyle name="20% - Accent1 5 6 2 7 2" xfId="47692" xr:uid="{60D119D8-A32D-4DE2-9A45-66B7040F7438}"/>
    <cellStyle name="20% - Accent1 5 6 2 8" xfId="47693" xr:uid="{21D13BDA-6594-46F2-9E9E-AD9D59EE7AB4}"/>
    <cellStyle name="20% - Accent1 5 6 2 8 2" xfId="47694" xr:uid="{9A7E76F7-3241-457F-B562-FE6C0F36D700}"/>
    <cellStyle name="20% - Accent1 5 6 2 9" xfId="47695" xr:uid="{0FD0B053-3715-4E18-B5C4-1536E629972E}"/>
    <cellStyle name="20% - Accent1 5 6 3" xfId="47696" xr:uid="{5D468A20-3ACC-4978-9EAE-535F7AF03123}"/>
    <cellStyle name="20% - Accent1 5 6 3 2" xfId="47697" xr:uid="{A27696C3-2A31-40D1-AE99-7DCC45EF74C7}"/>
    <cellStyle name="20% - Accent1 5 6 3 2 2" xfId="47698" xr:uid="{03540C5A-764D-4651-8DA8-9B002469D650}"/>
    <cellStyle name="20% - Accent1 5 6 3 2 2 2" xfId="47699" xr:uid="{4D4918B9-A218-4F9A-A461-F1019AE8DBBA}"/>
    <cellStyle name="20% - Accent1 5 6 3 2 2 2 2" xfId="47700" xr:uid="{90C143C1-412A-402E-AB68-A252E89F7D53}"/>
    <cellStyle name="20% - Accent1 5 6 3 2 2 3" xfId="47701" xr:uid="{BFE463F1-8178-4326-AECD-FDC19DA8E62B}"/>
    <cellStyle name="20% - Accent1 5 6 3 2 3" xfId="47702" xr:uid="{BFC97918-EF7E-403E-9C2E-688B9B33E926}"/>
    <cellStyle name="20% - Accent1 5 6 3 2 3 2" xfId="47703" xr:uid="{D97A71E2-FA18-46AD-8EF9-4F2DBF3DD88D}"/>
    <cellStyle name="20% - Accent1 5 6 3 2 4" xfId="47704" xr:uid="{3B927197-F277-4E8E-A134-6245322EFC35}"/>
    <cellStyle name="20% - Accent1 5 6 3 3" xfId="47705" xr:uid="{59C82A67-7F39-4390-8088-1E79B19414CD}"/>
    <cellStyle name="20% - Accent1 5 6 3 3 2" xfId="47706" xr:uid="{0F2F1CAF-C8D3-47E9-B3DF-C7BDFD25DEE7}"/>
    <cellStyle name="20% - Accent1 5 6 3 3 2 2" xfId="47707" xr:uid="{B2ACCF3D-6E9C-4DC4-AFF6-7D931D93F959}"/>
    <cellStyle name="20% - Accent1 5 6 3 3 2 2 2" xfId="47708" xr:uid="{22326D02-C791-4A51-86DE-0B44F8768017}"/>
    <cellStyle name="20% - Accent1 5 6 3 3 2 3" xfId="47709" xr:uid="{E51AB614-9EF9-4690-9F7C-24D95052D3F2}"/>
    <cellStyle name="20% - Accent1 5 6 3 3 3" xfId="47710" xr:uid="{33F944FF-6564-46C1-A86D-00AFEAF50666}"/>
    <cellStyle name="20% - Accent1 5 6 3 3 3 2" xfId="47711" xr:uid="{6B80C4B2-902F-4BE4-963A-F23713D02A76}"/>
    <cellStyle name="20% - Accent1 5 6 3 3 4" xfId="47712" xr:uid="{435DAA5C-B258-4F48-AE60-4B635F46AB08}"/>
    <cellStyle name="20% - Accent1 5 6 3 4" xfId="47713" xr:uid="{88DF1912-53E9-4555-9A05-2DC6E5896E6A}"/>
    <cellStyle name="20% - Accent1 5 6 3 4 2" xfId="47714" xr:uid="{DDB39EFD-5005-431B-9DE5-D624D933A15F}"/>
    <cellStyle name="20% - Accent1 5 6 3 4 2 2" xfId="47715" xr:uid="{EBCC8F41-9D11-4019-A7F9-FC64FA313846}"/>
    <cellStyle name="20% - Accent1 5 6 3 4 2 2 2" xfId="47716" xr:uid="{1F2BD995-62E5-4926-8D2C-13A6A2D7C275}"/>
    <cellStyle name="20% - Accent1 5 6 3 4 2 3" xfId="47717" xr:uid="{0CA92C6B-8DB4-4AEB-8C82-30C4FD1255F7}"/>
    <cellStyle name="20% - Accent1 5 6 3 4 3" xfId="47718" xr:uid="{18AF2C95-842F-465B-A268-1138A16683A1}"/>
    <cellStyle name="20% - Accent1 5 6 3 4 3 2" xfId="47719" xr:uid="{B4C7D446-846F-4708-9786-D1FCDEA719AA}"/>
    <cellStyle name="20% - Accent1 5 6 3 4 4" xfId="47720" xr:uid="{FC81E8C3-6A18-46E7-BE6B-62472CEB84CF}"/>
    <cellStyle name="20% - Accent1 5 6 3 5" xfId="47721" xr:uid="{0890FE25-66CB-479D-A930-8A0CB3A95BFE}"/>
    <cellStyle name="20% - Accent1 5 6 3 5 2" xfId="47722" xr:uid="{31F3DADE-E1DA-4EB0-8B41-9973A9938EA6}"/>
    <cellStyle name="20% - Accent1 5 6 3 5 2 2" xfId="47723" xr:uid="{9FF0B7CE-DB5D-4C11-AE27-FB4DC75CAFC9}"/>
    <cellStyle name="20% - Accent1 5 6 3 5 3" xfId="47724" xr:uid="{5A14F5BF-D82F-4172-BC6E-FA8C82BB800F}"/>
    <cellStyle name="20% - Accent1 5 6 3 6" xfId="47725" xr:uid="{E11391CD-F02E-496D-A8AA-9D3190D7246A}"/>
    <cellStyle name="20% - Accent1 5 6 3 6 2" xfId="47726" xr:uid="{C4BC5908-1269-40BA-B634-6645E7387637}"/>
    <cellStyle name="20% - Accent1 5 6 3 6 2 2" xfId="47727" xr:uid="{E1E34C40-FEEE-4B36-B6C0-B5E3A01AB4B5}"/>
    <cellStyle name="20% - Accent1 5 6 3 6 3" xfId="47728" xr:uid="{233B459B-3DC7-4B00-8C8D-2A51B95A2539}"/>
    <cellStyle name="20% - Accent1 5 6 3 7" xfId="47729" xr:uid="{08D3960D-D0F0-45A7-98A5-D9C91A7E92F8}"/>
    <cellStyle name="20% - Accent1 5 6 3 7 2" xfId="47730" xr:uid="{206D4049-F030-4185-B607-D0BA663F41FD}"/>
    <cellStyle name="20% - Accent1 5 6 3 8" xfId="47731" xr:uid="{70770F8F-4AC9-4642-BD99-8DCA89B12989}"/>
    <cellStyle name="20% - Accent1 5 6 3 8 2" xfId="47732" xr:uid="{385FB7AF-132A-417E-A5F0-129681DC5F56}"/>
    <cellStyle name="20% - Accent1 5 6 3 9" xfId="47733" xr:uid="{ED621788-B41D-4C4C-A307-1BFEBE7F229F}"/>
    <cellStyle name="20% - Accent1 5 6 4" xfId="47734" xr:uid="{63141773-6D76-4BE3-921F-852C26B2252A}"/>
    <cellStyle name="20% - Accent1 5 6 4 2" xfId="47735" xr:uid="{076A0948-4FBF-4336-A3E1-5FCE440F6C1F}"/>
    <cellStyle name="20% - Accent1 5 6 4 2 2" xfId="47736" xr:uid="{D1CF3A71-EA30-4441-8918-200AC031BCD1}"/>
    <cellStyle name="20% - Accent1 5 6 4 2 2 2" xfId="47737" xr:uid="{F81E33EA-871D-4AC4-94A0-645D32F49F87}"/>
    <cellStyle name="20% - Accent1 5 6 4 2 3" xfId="47738" xr:uid="{13251C0B-D116-4685-B648-EB5FD930088D}"/>
    <cellStyle name="20% - Accent1 5 6 4 3" xfId="47739" xr:uid="{C521139E-8189-457B-9349-3A6ACBE8AF08}"/>
    <cellStyle name="20% - Accent1 5 6 4 3 2" xfId="47740" xr:uid="{F105139A-0A82-42B0-A8AF-BCC7BDB775C9}"/>
    <cellStyle name="20% - Accent1 5 6 4 4" xfId="47741" xr:uid="{66DD5CB0-2076-4E04-8D92-C1A79035FA65}"/>
    <cellStyle name="20% - Accent1 5 6 5" xfId="47742" xr:uid="{5AEDC1F4-9C6F-4F8B-ABB7-1C5E55958C1F}"/>
    <cellStyle name="20% - Accent1 5 6 5 2" xfId="47743" xr:uid="{3966EC75-6A10-46FD-AFA1-591EE14ADC25}"/>
    <cellStyle name="20% - Accent1 5 6 5 2 2" xfId="47744" xr:uid="{1C6312B8-C9D6-46D7-909E-F836FBEEA7EF}"/>
    <cellStyle name="20% - Accent1 5 6 5 2 2 2" xfId="47745" xr:uid="{8ACD529D-236C-4D65-BAB1-2149E3F3357D}"/>
    <cellStyle name="20% - Accent1 5 6 5 2 3" xfId="47746" xr:uid="{9B6DEFB0-DAAC-4176-B954-E8E0FFB335A8}"/>
    <cellStyle name="20% - Accent1 5 6 5 3" xfId="47747" xr:uid="{40112601-C0B4-47B8-B194-FBA522927C1C}"/>
    <cellStyle name="20% - Accent1 5 6 5 3 2" xfId="47748" xr:uid="{3FAE1B68-A84C-4C57-96D8-A47AF3B11A77}"/>
    <cellStyle name="20% - Accent1 5 6 5 4" xfId="47749" xr:uid="{D38579B9-5B73-4D93-AC6C-FC85BEE540C7}"/>
    <cellStyle name="20% - Accent1 5 6 6" xfId="47750" xr:uid="{0F421E79-DE11-479F-91A1-4DB3D473D89D}"/>
    <cellStyle name="20% - Accent1 5 6 6 2" xfId="47751" xr:uid="{09CC62F7-7EFE-4A73-A940-8E0D8C513708}"/>
    <cellStyle name="20% - Accent1 5 6 6 2 2" xfId="47752" xr:uid="{C83FFD66-E20B-4844-9D0E-C52276C5F7D4}"/>
    <cellStyle name="20% - Accent1 5 6 6 2 2 2" xfId="47753" xr:uid="{F640BC30-C5D0-4598-8316-7FB48715340F}"/>
    <cellStyle name="20% - Accent1 5 6 6 2 3" xfId="47754" xr:uid="{6378EEE0-F5D7-4BA4-AAC0-495050E22AA5}"/>
    <cellStyle name="20% - Accent1 5 6 6 3" xfId="47755" xr:uid="{1487FAC7-78E7-41B7-AB79-FFAB71F951B9}"/>
    <cellStyle name="20% - Accent1 5 6 6 3 2" xfId="47756" xr:uid="{DB719392-8426-4A93-BAC3-6C2B18B0494E}"/>
    <cellStyle name="20% - Accent1 5 6 6 4" xfId="47757" xr:uid="{4C40B785-240C-4145-AF80-DD5CAD781894}"/>
    <cellStyle name="20% - Accent1 5 6 7" xfId="47758" xr:uid="{57D2D0D4-9459-4D3C-AEF6-C45335940BBE}"/>
    <cellStyle name="20% - Accent1 5 6 7 2" xfId="47759" xr:uid="{9CFEB349-58C5-4E60-AA84-310589AC5C55}"/>
    <cellStyle name="20% - Accent1 5 6 7 2 2" xfId="47760" xr:uid="{347DB5BB-C12D-4A78-9D20-E840FB4AB926}"/>
    <cellStyle name="20% - Accent1 5 6 7 3" xfId="47761" xr:uid="{170960F6-5E7F-437E-845F-7B1D5EF5E9B8}"/>
    <cellStyle name="20% - Accent1 5 6 8" xfId="47762" xr:uid="{4FAA7A7F-6CAC-41A9-8D80-24E68234A330}"/>
    <cellStyle name="20% - Accent1 5 6 8 2" xfId="47763" xr:uid="{EE0BA9B8-145F-4B4C-B62B-AAE1A2C6894E}"/>
    <cellStyle name="20% - Accent1 5 6 8 2 2" xfId="47764" xr:uid="{1B258C5A-091C-4190-A491-452750C2E013}"/>
    <cellStyle name="20% - Accent1 5 6 8 3" xfId="47765" xr:uid="{F0221002-AC9E-4E9E-8BC2-D8BC13C59B5A}"/>
    <cellStyle name="20% - Accent1 5 6 9" xfId="47766" xr:uid="{CC8A6194-2C7B-4DBE-90CE-AB9F0EDB1002}"/>
    <cellStyle name="20% - Accent1 5 6 9 2" xfId="47767" xr:uid="{30D44DB9-2F8D-4D68-966C-F790B901004B}"/>
    <cellStyle name="20% - Accent1 5 7" xfId="47768" xr:uid="{E0FDDB0F-865D-45D6-AAEF-67555CBCCA00}"/>
    <cellStyle name="20% - Accent1 5 7 2" xfId="47769" xr:uid="{C8916BD6-6BCA-4E99-8541-FBE32A545412}"/>
    <cellStyle name="20% - Accent1 5 7 2 2" xfId="47770" xr:uid="{A79502B9-98F8-4CAB-9D3C-2943475A1A0D}"/>
    <cellStyle name="20% - Accent1 5 7 2 2 2" xfId="47771" xr:uid="{C02DAA3E-34BB-4595-9E3F-37A7EC46A76F}"/>
    <cellStyle name="20% - Accent1 5 7 2 2 2 2" xfId="47772" xr:uid="{FC84E78B-CA08-4054-9624-A29700BAA9BC}"/>
    <cellStyle name="20% - Accent1 5 7 2 2 3" xfId="47773" xr:uid="{DAFD21C7-6478-4A0F-991D-0676C13DC0B8}"/>
    <cellStyle name="20% - Accent1 5 7 2 3" xfId="47774" xr:uid="{A2DA2486-B2B4-4D4E-A81A-73334D16A76F}"/>
    <cellStyle name="20% - Accent1 5 7 2 3 2" xfId="47775" xr:uid="{9DDA06D1-256C-4F8C-9255-77DC30C995DD}"/>
    <cellStyle name="20% - Accent1 5 7 2 4" xfId="47776" xr:uid="{3644B6FE-30C7-4ADE-8201-3FA7BE26DD99}"/>
    <cellStyle name="20% - Accent1 5 7 3" xfId="47777" xr:uid="{AC50BD58-37B3-42C9-BE81-5505E103C839}"/>
    <cellStyle name="20% - Accent1 5 7 3 2" xfId="47778" xr:uid="{F6F1D232-6D0C-4775-ABEC-7CC489773D1B}"/>
    <cellStyle name="20% - Accent1 5 7 3 2 2" xfId="47779" xr:uid="{4E10C369-5DE7-4855-868A-E27F798D8372}"/>
    <cellStyle name="20% - Accent1 5 7 3 2 2 2" xfId="47780" xr:uid="{882BF5E7-A43F-4EBB-800B-C03A8345904D}"/>
    <cellStyle name="20% - Accent1 5 7 3 2 3" xfId="47781" xr:uid="{895AB8A8-26ED-4365-837C-13CEC1285B0B}"/>
    <cellStyle name="20% - Accent1 5 7 3 3" xfId="47782" xr:uid="{6268FF4A-A75C-47AC-A0EE-17E6FF0774EB}"/>
    <cellStyle name="20% - Accent1 5 7 3 3 2" xfId="47783" xr:uid="{B5DC34AA-AE17-479F-98AC-484D18424F4D}"/>
    <cellStyle name="20% - Accent1 5 7 3 4" xfId="47784" xr:uid="{88766F4F-1231-45DD-82EC-F87B0EF923B4}"/>
    <cellStyle name="20% - Accent1 5 7 4" xfId="47785" xr:uid="{54B766B6-9CD3-4718-AF22-9EEB68C2B397}"/>
    <cellStyle name="20% - Accent1 5 7 4 2" xfId="47786" xr:uid="{D5FEC020-25D1-46EA-ADC2-C5AA030FA661}"/>
    <cellStyle name="20% - Accent1 5 7 4 2 2" xfId="47787" xr:uid="{EC31CB3D-D132-4FDC-BFF5-F21245F58B2A}"/>
    <cellStyle name="20% - Accent1 5 7 4 2 2 2" xfId="47788" xr:uid="{1318E175-6606-423D-9CA4-7E8EE11EC02D}"/>
    <cellStyle name="20% - Accent1 5 7 4 2 3" xfId="47789" xr:uid="{A59D58A7-7830-40E5-8CCA-C05DBE6F726B}"/>
    <cellStyle name="20% - Accent1 5 7 4 3" xfId="47790" xr:uid="{722B25FD-EE75-408C-BD92-4022045266A5}"/>
    <cellStyle name="20% - Accent1 5 7 4 3 2" xfId="47791" xr:uid="{948E7F39-1133-49C9-9235-C699BEE28DD6}"/>
    <cellStyle name="20% - Accent1 5 7 4 4" xfId="47792" xr:uid="{4FFE81FC-7284-479F-81C4-64CFF4BF9725}"/>
    <cellStyle name="20% - Accent1 5 7 5" xfId="47793" xr:uid="{BC67886E-FD23-4A4F-9336-AC809EFCEE5E}"/>
    <cellStyle name="20% - Accent1 5 7 5 2" xfId="47794" xr:uid="{5B5FA332-3266-4174-86A7-67F9240636F0}"/>
    <cellStyle name="20% - Accent1 5 7 5 2 2" xfId="47795" xr:uid="{80CDB0E6-EEEE-48F4-8437-37B969FA1950}"/>
    <cellStyle name="20% - Accent1 5 7 5 3" xfId="47796" xr:uid="{B4C8FF8B-3909-48D2-85F2-C51EE6021CC8}"/>
    <cellStyle name="20% - Accent1 5 7 6" xfId="47797" xr:uid="{6D41AC06-A2C7-47E8-B73B-296D4C155EC6}"/>
    <cellStyle name="20% - Accent1 5 7 6 2" xfId="47798" xr:uid="{05A2AA2C-8092-43EF-9266-BF841251A7E5}"/>
    <cellStyle name="20% - Accent1 5 7 6 2 2" xfId="47799" xr:uid="{CAEED8AC-C3E9-4CF7-8EC1-80F591E43529}"/>
    <cellStyle name="20% - Accent1 5 7 6 3" xfId="47800" xr:uid="{BE546BE6-4FCE-4F22-B2A5-A9DDCD5DF552}"/>
    <cellStyle name="20% - Accent1 5 7 7" xfId="47801" xr:uid="{65FACB1F-4335-4DD4-BCC4-F01DD6594747}"/>
    <cellStyle name="20% - Accent1 5 7 7 2" xfId="47802" xr:uid="{32A67576-1434-453B-8426-EE9735412F34}"/>
    <cellStyle name="20% - Accent1 5 7 8" xfId="47803" xr:uid="{93D0D28B-720E-4B71-9FDD-A1465A634186}"/>
    <cellStyle name="20% - Accent1 5 7 8 2" xfId="47804" xr:uid="{072BEFAB-394D-4B80-A158-F677524EBA35}"/>
    <cellStyle name="20% - Accent1 5 7 9" xfId="47805" xr:uid="{3550F368-2F39-4D9E-84DA-052C3C47A832}"/>
    <cellStyle name="20% - Accent1 5 8" xfId="47806" xr:uid="{475EA6AB-4309-4444-98E0-A7BFEDF77C05}"/>
    <cellStyle name="20% - Accent1 5 8 2" xfId="47807" xr:uid="{1733DCE8-3286-46E1-8E01-C990D6EDEE88}"/>
    <cellStyle name="20% - Accent1 5 8 2 2" xfId="47808" xr:uid="{A6434448-FE38-4769-955D-8324FA1BD556}"/>
    <cellStyle name="20% - Accent1 5 8 2 2 2" xfId="47809" xr:uid="{B575AC40-67CB-490D-9D2F-E8606B392CE5}"/>
    <cellStyle name="20% - Accent1 5 8 2 2 2 2" xfId="47810" xr:uid="{168F2651-166E-40FC-8019-2E7E34BEA1F0}"/>
    <cellStyle name="20% - Accent1 5 8 2 2 3" xfId="47811" xr:uid="{DAFBC887-F1FD-42EC-8764-D308400BE1A2}"/>
    <cellStyle name="20% - Accent1 5 8 2 3" xfId="47812" xr:uid="{14BDFACA-B71C-4C73-8DA6-EAFC625F044A}"/>
    <cellStyle name="20% - Accent1 5 8 2 3 2" xfId="47813" xr:uid="{D6098C2E-D037-401E-9F57-EF4168613272}"/>
    <cellStyle name="20% - Accent1 5 8 2 4" xfId="47814" xr:uid="{0ABCE120-E289-447F-B4E4-9556FFEE8D62}"/>
    <cellStyle name="20% - Accent1 5 8 3" xfId="47815" xr:uid="{5AD46476-A682-47A7-8FC8-0E86DE336750}"/>
    <cellStyle name="20% - Accent1 5 8 3 2" xfId="47816" xr:uid="{CB6254F4-307C-4EB8-9C76-6E32B46CFBA3}"/>
    <cellStyle name="20% - Accent1 5 8 3 2 2" xfId="47817" xr:uid="{BDFCBA3D-1BBF-450C-82C3-228361238D7C}"/>
    <cellStyle name="20% - Accent1 5 8 3 2 2 2" xfId="47818" xr:uid="{063B5A41-D730-4D22-A7A8-EFCEAF539EDB}"/>
    <cellStyle name="20% - Accent1 5 8 3 2 3" xfId="47819" xr:uid="{12A3882F-3AF9-428F-A594-CD25019B4D70}"/>
    <cellStyle name="20% - Accent1 5 8 3 3" xfId="47820" xr:uid="{FF1CBD8A-C120-453C-952B-6AB924DA55DB}"/>
    <cellStyle name="20% - Accent1 5 8 3 3 2" xfId="47821" xr:uid="{4EC8B902-507A-4BAC-A6BA-D2296CA0A8BE}"/>
    <cellStyle name="20% - Accent1 5 8 3 4" xfId="47822" xr:uid="{F0A53B1F-259D-4439-8995-75B1E58094D7}"/>
    <cellStyle name="20% - Accent1 5 8 4" xfId="47823" xr:uid="{E23C63F4-EC47-48CC-9852-4BCF022C2B1F}"/>
    <cellStyle name="20% - Accent1 5 8 4 2" xfId="47824" xr:uid="{8EEA77E0-9DB3-417E-AEB8-7AA0C03B3BC4}"/>
    <cellStyle name="20% - Accent1 5 8 4 2 2" xfId="47825" xr:uid="{2CCD059E-CDF3-4544-BCB6-7C53FDB7C389}"/>
    <cellStyle name="20% - Accent1 5 8 4 2 2 2" xfId="47826" xr:uid="{5AE12E5A-D858-44BD-8C3B-0DC5C421C9FE}"/>
    <cellStyle name="20% - Accent1 5 8 4 2 3" xfId="47827" xr:uid="{124D47FD-3DB0-43F9-A700-C51B6C76215C}"/>
    <cellStyle name="20% - Accent1 5 8 4 3" xfId="47828" xr:uid="{427FB0A2-8A0F-42C8-872E-42B22F8D2E03}"/>
    <cellStyle name="20% - Accent1 5 8 4 3 2" xfId="47829" xr:uid="{E733FE11-632C-44FC-8240-D6140DBE783A}"/>
    <cellStyle name="20% - Accent1 5 8 4 4" xfId="47830" xr:uid="{8C4E76FD-A8E4-4CBF-934F-B3C6492EB183}"/>
    <cellStyle name="20% - Accent1 5 8 5" xfId="47831" xr:uid="{750DCE90-8329-4D9C-BD68-414C97976DC0}"/>
    <cellStyle name="20% - Accent1 5 8 5 2" xfId="47832" xr:uid="{07CEE86E-EDA6-4F3A-BFE3-FC738CBDB7F4}"/>
    <cellStyle name="20% - Accent1 5 8 5 2 2" xfId="47833" xr:uid="{546B5712-0D04-4C3E-BEB1-FB217B45866A}"/>
    <cellStyle name="20% - Accent1 5 8 5 3" xfId="47834" xr:uid="{8FC15C78-4713-496E-96EC-1AC4522F7FB0}"/>
    <cellStyle name="20% - Accent1 5 8 6" xfId="47835" xr:uid="{3A197C58-654E-4549-82FC-D94AC7AB1377}"/>
    <cellStyle name="20% - Accent1 5 8 6 2" xfId="47836" xr:uid="{27444A4D-A027-437B-AC41-90E57DBC4F73}"/>
    <cellStyle name="20% - Accent1 5 8 6 2 2" xfId="47837" xr:uid="{45CA853A-89F7-4FB1-87D4-54D36F63EB56}"/>
    <cellStyle name="20% - Accent1 5 8 6 3" xfId="47838" xr:uid="{17233B9A-13D5-44C2-AB39-82FD948523D8}"/>
    <cellStyle name="20% - Accent1 5 8 7" xfId="47839" xr:uid="{B3F050D1-E056-41A5-A069-53925774D0AA}"/>
    <cellStyle name="20% - Accent1 5 8 7 2" xfId="47840" xr:uid="{E63700A6-98A2-474F-B52A-8C3CD6D9A9FF}"/>
    <cellStyle name="20% - Accent1 5 8 8" xfId="47841" xr:uid="{34A62430-12DC-4EAE-9288-EDBAE2388BE9}"/>
    <cellStyle name="20% - Accent1 5 8 8 2" xfId="47842" xr:uid="{453CF8D8-F233-4207-81A2-D59156E0793E}"/>
    <cellStyle name="20% - Accent1 5 8 9" xfId="47843" xr:uid="{EFD72A7E-2844-4D7E-807C-E7E39B7E2E31}"/>
    <cellStyle name="20% - Accent1 5 9" xfId="47844" xr:uid="{6F777875-D17A-42D4-AC8E-B050A5D075A9}"/>
    <cellStyle name="20% - Accent1 5 9 2" xfId="47845" xr:uid="{3C3AEBC2-0C32-48D9-A501-B4E5F1CFC2E6}"/>
    <cellStyle name="20% - Accent1 5 9 2 2" xfId="47846" xr:uid="{009EA481-4B1E-4E08-8DAD-6BEC50E96C19}"/>
    <cellStyle name="20% - Accent1 5 9 2 2 2" xfId="47847" xr:uid="{E04AF068-40CC-4202-A7EF-C5EE3A8DA7D3}"/>
    <cellStyle name="20% - Accent1 5 9 2 3" xfId="47848" xr:uid="{95C980AA-C055-429A-9D0C-802A1CAC347C}"/>
    <cellStyle name="20% - Accent1 5 9 3" xfId="47849" xr:uid="{6381F843-9AAF-4919-8343-1549D6EC18DA}"/>
    <cellStyle name="20% - Accent1 5 9 3 2" xfId="47850" xr:uid="{21AE7447-937D-43F8-81FF-F044139F0907}"/>
    <cellStyle name="20% - Accent1 5 9 4" xfId="47851" xr:uid="{412032AA-E4AA-4BAA-962C-6360C621E545}"/>
    <cellStyle name="20% - Accent1 6" xfId="47852" xr:uid="{9D6A2183-FF0C-428E-BDCF-65F1F7E35C57}"/>
    <cellStyle name="20% - Accent1 6 10" xfId="47853" xr:uid="{20C536F6-2A14-4315-A0A0-C9F5E07D43D9}"/>
    <cellStyle name="20% - Accent1 6 10 2" xfId="47854" xr:uid="{FFE5C1A0-B439-44A5-B1C9-D80D90C45858}"/>
    <cellStyle name="20% - Accent1 6 10 2 2" xfId="47855" xr:uid="{DEDDACFA-99B7-4BC1-8E95-04739380A8A6}"/>
    <cellStyle name="20% - Accent1 6 10 2 2 2" xfId="47856" xr:uid="{19CB7771-19F6-48F5-B9A2-88016B3A3E59}"/>
    <cellStyle name="20% - Accent1 6 10 2 3" xfId="47857" xr:uid="{5C57C41A-4086-4BC6-8628-6B137F71CD17}"/>
    <cellStyle name="20% - Accent1 6 10 3" xfId="47858" xr:uid="{228F0E22-2EC1-4D9A-9CF4-0FE5C0615912}"/>
    <cellStyle name="20% - Accent1 6 10 3 2" xfId="47859" xr:uid="{0B88AC53-9E5A-471B-9DB4-24D0CC7C5B23}"/>
    <cellStyle name="20% - Accent1 6 10 4" xfId="47860" xr:uid="{3ABFD647-CBAA-468C-992C-65828DC37E0E}"/>
    <cellStyle name="20% - Accent1 6 11" xfId="47861" xr:uid="{36C3BE14-2F5A-4091-B068-3011890F357F}"/>
    <cellStyle name="20% - Accent1 6 11 2" xfId="47862" xr:uid="{B7C3057F-1D31-446C-A613-6453D453551A}"/>
    <cellStyle name="20% - Accent1 6 11 2 2" xfId="47863" xr:uid="{3E38ECE8-5155-4EDB-969D-39AC77A8B787}"/>
    <cellStyle name="20% - Accent1 6 11 2 2 2" xfId="47864" xr:uid="{F7803C92-1EC9-49D6-A51F-A5AD16E4F76E}"/>
    <cellStyle name="20% - Accent1 6 11 2 3" xfId="47865" xr:uid="{08272652-6E01-452F-B427-574C1C1D2EBC}"/>
    <cellStyle name="20% - Accent1 6 11 3" xfId="47866" xr:uid="{B6E3D868-BE4E-4DAB-924B-4EE5777493F7}"/>
    <cellStyle name="20% - Accent1 6 11 3 2" xfId="47867" xr:uid="{55A88970-D9DC-48BF-97A7-BA98FC1B3CA7}"/>
    <cellStyle name="20% - Accent1 6 11 4" xfId="47868" xr:uid="{4AC67A88-F55E-4599-AFD5-BF2990CECF7B}"/>
    <cellStyle name="20% - Accent1 6 12" xfId="47869" xr:uid="{DFF118B3-E707-4EF5-8EED-C0EF17F6CA17}"/>
    <cellStyle name="20% - Accent1 6 12 2" xfId="47870" xr:uid="{245FE6F8-4083-4BC7-8B88-ACA0619BCE6B}"/>
    <cellStyle name="20% - Accent1 6 12 2 2" xfId="47871" xr:uid="{A1D161D9-85F6-43C4-9AA7-303E6E3E6796}"/>
    <cellStyle name="20% - Accent1 6 12 3" xfId="47872" xr:uid="{3EA5097A-F4AC-49FE-80E9-BDCA4EA8647E}"/>
    <cellStyle name="20% - Accent1 6 13" xfId="47873" xr:uid="{07C01B36-241F-418C-ACCA-4D0247BFFF3B}"/>
    <cellStyle name="20% - Accent1 6 13 2" xfId="47874" xr:uid="{CE7B30CB-C67C-4FE4-823D-6434B90C76FF}"/>
    <cellStyle name="20% - Accent1 6 13 2 2" xfId="47875" xr:uid="{7114E585-A4A3-45C7-B2B0-1381B67F8E24}"/>
    <cellStyle name="20% - Accent1 6 13 3" xfId="47876" xr:uid="{5D7DF2A5-0583-4E9A-9F21-7EE2409E96B0}"/>
    <cellStyle name="20% - Accent1 6 14" xfId="47877" xr:uid="{CEAA8117-7598-4A82-AE50-B269FA558691}"/>
    <cellStyle name="20% - Accent1 6 14 2" xfId="47878" xr:uid="{94AC36D0-34A0-4C36-92BF-6940BE96592D}"/>
    <cellStyle name="20% - Accent1 6 15" xfId="47879" xr:uid="{518AE829-4444-488B-AEBE-A93D68E518FA}"/>
    <cellStyle name="20% - Accent1 6 15 2" xfId="47880" xr:uid="{55F48E3C-F421-4E7D-9F14-8A1B11CAB556}"/>
    <cellStyle name="20% - Accent1 6 16" xfId="47881" xr:uid="{FF8099ED-D2EC-460F-B88A-76BD2F83DDA2}"/>
    <cellStyle name="20% - Accent1 6 2" xfId="47882" xr:uid="{BBBE27E8-8D86-4330-AD62-67D21B5B529E}"/>
    <cellStyle name="20% - Accent1 6 2 10" xfId="47883" xr:uid="{AE15CA46-5FBC-4275-9688-A6255EAF4B00}"/>
    <cellStyle name="20% - Accent1 6 2 10 2" xfId="47884" xr:uid="{5C130944-3BD9-4B27-AC8A-247397734590}"/>
    <cellStyle name="20% - Accent1 6 2 10 2 2" xfId="47885" xr:uid="{EF6287D1-E9F7-4E4B-9274-D758715A727A}"/>
    <cellStyle name="20% - Accent1 6 2 10 2 2 2" xfId="47886" xr:uid="{76C448D1-EFAA-46AE-AB4F-F1410C530BDD}"/>
    <cellStyle name="20% - Accent1 6 2 10 2 3" xfId="47887" xr:uid="{BED13BA9-4A06-40EF-93EC-C4AEB7F66778}"/>
    <cellStyle name="20% - Accent1 6 2 10 3" xfId="47888" xr:uid="{CC7CAE8A-E8CB-4006-A7E3-1C50D40B3CF5}"/>
    <cellStyle name="20% - Accent1 6 2 10 3 2" xfId="47889" xr:uid="{99D62550-D74C-41D1-B995-39C2663176CC}"/>
    <cellStyle name="20% - Accent1 6 2 10 4" xfId="47890" xr:uid="{6EAD34B4-D6C6-420A-97CF-DA13B60415D2}"/>
    <cellStyle name="20% - Accent1 6 2 11" xfId="47891" xr:uid="{4C60E85E-4394-4C22-BB6D-C9670765B4D0}"/>
    <cellStyle name="20% - Accent1 6 2 11 2" xfId="47892" xr:uid="{655D61F1-F67E-4A1B-9E93-C3CA7F991BAD}"/>
    <cellStyle name="20% - Accent1 6 2 11 2 2" xfId="47893" xr:uid="{585763FA-8E7A-4087-B494-90B9A86E80C8}"/>
    <cellStyle name="20% - Accent1 6 2 11 3" xfId="47894" xr:uid="{C48893E4-A527-4E13-913C-95181C9706B4}"/>
    <cellStyle name="20% - Accent1 6 2 12" xfId="47895" xr:uid="{DE938F98-671D-4FF5-9BF3-F2AFA25F28C4}"/>
    <cellStyle name="20% - Accent1 6 2 12 2" xfId="47896" xr:uid="{EAD49043-2B92-4E5F-ACA2-B141517A8072}"/>
    <cellStyle name="20% - Accent1 6 2 12 2 2" xfId="47897" xr:uid="{13982EC3-021A-45B4-94AB-100428F705A6}"/>
    <cellStyle name="20% - Accent1 6 2 12 3" xfId="47898" xr:uid="{92659B04-6636-48ED-AC0B-A4B816379A65}"/>
    <cellStyle name="20% - Accent1 6 2 13" xfId="47899" xr:uid="{97D7600E-8D7F-485B-844B-458B6F1983AE}"/>
    <cellStyle name="20% - Accent1 6 2 13 2" xfId="47900" xr:uid="{DB65F8D2-C8D3-462C-995C-77A8E5828FA5}"/>
    <cellStyle name="20% - Accent1 6 2 14" xfId="47901" xr:uid="{33F57579-D0D8-4547-B754-EFC1DA879966}"/>
    <cellStyle name="20% - Accent1 6 2 14 2" xfId="47902" xr:uid="{10779B3D-77B3-49AA-B127-21A368CA1D2F}"/>
    <cellStyle name="20% - Accent1 6 2 15" xfId="47903" xr:uid="{173E2771-1C23-4993-B990-7F7C89548DAD}"/>
    <cellStyle name="20% - Accent1 6 2 2" xfId="47904" xr:uid="{C4E14944-E8FE-4D04-A49E-89FFC7D0D0CB}"/>
    <cellStyle name="20% - Accent1 6 2 2 10" xfId="47905" xr:uid="{77B39CE4-B99B-4227-A61E-B800FCC29619}"/>
    <cellStyle name="20% - Accent1 6 2 2 10 2" xfId="47906" xr:uid="{F55AFB0B-794C-42DF-B0FB-6B4A5D2E6134}"/>
    <cellStyle name="20% - Accent1 6 2 2 10 2 2" xfId="47907" xr:uid="{84188AE5-075B-49F8-9D7F-DA7ACDF12DB3}"/>
    <cellStyle name="20% - Accent1 6 2 2 10 3" xfId="47908" xr:uid="{484A3B2D-E709-4D13-83F6-F850AB7B4E22}"/>
    <cellStyle name="20% - Accent1 6 2 2 11" xfId="47909" xr:uid="{C2A7601A-44AC-4A27-98BA-205FD8A00C88}"/>
    <cellStyle name="20% - Accent1 6 2 2 11 2" xfId="47910" xr:uid="{589072F0-EBE4-40AA-9598-075B2E8B6132}"/>
    <cellStyle name="20% - Accent1 6 2 2 11 2 2" xfId="47911" xr:uid="{F1DE3C54-E745-45B0-810E-FE0AAA8D3DD8}"/>
    <cellStyle name="20% - Accent1 6 2 2 11 3" xfId="47912" xr:uid="{692A6BD3-05CC-460D-98F0-C503472EE462}"/>
    <cellStyle name="20% - Accent1 6 2 2 12" xfId="47913" xr:uid="{C67CDB6A-4680-4CD2-9D8C-C0C988C3882A}"/>
    <cellStyle name="20% - Accent1 6 2 2 12 2" xfId="47914" xr:uid="{D5AE6E54-B0C0-47EC-BD10-676B9F41A673}"/>
    <cellStyle name="20% - Accent1 6 2 2 13" xfId="47915" xr:uid="{3DBBEE9E-7A15-473E-8D6E-99FA72F3BE35}"/>
    <cellStyle name="20% - Accent1 6 2 2 13 2" xfId="47916" xr:uid="{DA43E26C-A206-4264-BDEB-52A474607833}"/>
    <cellStyle name="20% - Accent1 6 2 2 14" xfId="47917" xr:uid="{A9AF3F0E-C0D1-4F6E-A558-3AD51B52E9FF}"/>
    <cellStyle name="20% - Accent1 6 2 2 2" xfId="47918" xr:uid="{64B62AAA-43AA-4773-BF53-C5E05E02B978}"/>
    <cellStyle name="20% - Accent1 6 2 2 2 10" xfId="47919" xr:uid="{5F4C8719-A6BC-432F-94C4-9C70C3FD39A9}"/>
    <cellStyle name="20% - Accent1 6 2 2 2 10 2" xfId="47920" xr:uid="{30DB8C34-0A19-4944-B03F-5A6208FC7139}"/>
    <cellStyle name="20% - Accent1 6 2 2 2 11" xfId="47921" xr:uid="{04EE5C2B-295E-471E-8B78-79035F8A7049}"/>
    <cellStyle name="20% - Accent1 6 2 2 2 2" xfId="47922" xr:uid="{5F725EF2-8398-4823-9726-94E659E5ED79}"/>
    <cellStyle name="20% - Accent1 6 2 2 2 2 2" xfId="47923" xr:uid="{D857CA5F-33FF-41CC-A9F9-488329231CEA}"/>
    <cellStyle name="20% - Accent1 6 2 2 2 2 2 2" xfId="47924" xr:uid="{0071964D-F580-4C06-9B4A-BD0B13536BB1}"/>
    <cellStyle name="20% - Accent1 6 2 2 2 2 2 2 2" xfId="47925" xr:uid="{187F2AE1-8D74-40BA-BD12-2A5F607B69CC}"/>
    <cellStyle name="20% - Accent1 6 2 2 2 2 2 2 2 2" xfId="47926" xr:uid="{1F9384DA-CE44-4CA5-A6D9-3B00C821AD07}"/>
    <cellStyle name="20% - Accent1 6 2 2 2 2 2 2 3" xfId="47927" xr:uid="{5749982F-C92F-4AB4-8443-E4785424162E}"/>
    <cellStyle name="20% - Accent1 6 2 2 2 2 2 3" xfId="47928" xr:uid="{085E347C-4CBB-420F-8278-5C3F0D4AB89A}"/>
    <cellStyle name="20% - Accent1 6 2 2 2 2 2 3 2" xfId="47929" xr:uid="{E58272EF-E959-4BD8-A6E7-70E9001A4AA7}"/>
    <cellStyle name="20% - Accent1 6 2 2 2 2 2 4" xfId="47930" xr:uid="{731452AE-F36D-415F-81BC-4E5C7FCD1442}"/>
    <cellStyle name="20% - Accent1 6 2 2 2 2 3" xfId="47931" xr:uid="{1DB9D8E0-CBF6-4C65-A212-CA696B446343}"/>
    <cellStyle name="20% - Accent1 6 2 2 2 2 3 2" xfId="47932" xr:uid="{813C1427-C28A-42E1-B4F0-5BDDE17D8A64}"/>
    <cellStyle name="20% - Accent1 6 2 2 2 2 3 2 2" xfId="47933" xr:uid="{52920C90-D328-4156-B78F-0D5A23B8087E}"/>
    <cellStyle name="20% - Accent1 6 2 2 2 2 3 2 2 2" xfId="47934" xr:uid="{69487293-0C71-43F7-A10D-BB0D15DDFDFC}"/>
    <cellStyle name="20% - Accent1 6 2 2 2 2 3 2 3" xfId="47935" xr:uid="{F3796296-65C6-4C8F-96C0-FF89EB705CA3}"/>
    <cellStyle name="20% - Accent1 6 2 2 2 2 3 3" xfId="47936" xr:uid="{35E79721-1ACA-44C7-90E3-A53B6439E637}"/>
    <cellStyle name="20% - Accent1 6 2 2 2 2 3 3 2" xfId="47937" xr:uid="{AB4EAE0E-5FA2-41E6-BC87-3F921153FD08}"/>
    <cellStyle name="20% - Accent1 6 2 2 2 2 3 4" xfId="47938" xr:uid="{8533285A-786A-46DC-BBBE-BD158EEE21FB}"/>
    <cellStyle name="20% - Accent1 6 2 2 2 2 4" xfId="47939" xr:uid="{BDB4015F-F7AE-4FE8-ACD6-FF85B3EE6C28}"/>
    <cellStyle name="20% - Accent1 6 2 2 2 2 4 2" xfId="47940" xr:uid="{F2CDF28A-5B00-4F75-B262-A6E4DEAC7789}"/>
    <cellStyle name="20% - Accent1 6 2 2 2 2 4 2 2" xfId="47941" xr:uid="{83CCBEAD-C989-48D2-84D2-C0B46A2470B1}"/>
    <cellStyle name="20% - Accent1 6 2 2 2 2 4 2 2 2" xfId="47942" xr:uid="{94019771-B611-41E5-86B5-F1496A0691C4}"/>
    <cellStyle name="20% - Accent1 6 2 2 2 2 4 2 3" xfId="47943" xr:uid="{CEB1CBE6-7068-4105-90E2-BD8ABE82678D}"/>
    <cellStyle name="20% - Accent1 6 2 2 2 2 4 3" xfId="47944" xr:uid="{C5F8EB38-E52D-4F9A-A7BF-DA1FD2F1692B}"/>
    <cellStyle name="20% - Accent1 6 2 2 2 2 4 3 2" xfId="47945" xr:uid="{B53AC135-183A-4C05-9B3F-9C7B4291C7D5}"/>
    <cellStyle name="20% - Accent1 6 2 2 2 2 4 4" xfId="47946" xr:uid="{8A67F272-BBE2-4D4E-812A-5D7B2C86D0B7}"/>
    <cellStyle name="20% - Accent1 6 2 2 2 2 5" xfId="47947" xr:uid="{82BEF22E-D117-4E70-8E42-95AEE6AC59BC}"/>
    <cellStyle name="20% - Accent1 6 2 2 2 2 5 2" xfId="47948" xr:uid="{3253FE33-C016-4A30-B2BB-DAAB65129474}"/>
    <cellStyle name="20% - Accent1 6 2 2 2 2 5 2 2" xfId="47949" xr:uid="{5187C82A-07BD-493D-A1FF-D014D6EC98B9}"/>
    <cellStyle name="20% - Accent1 6 2 2 2 2 5 3" xfId="47950" xr:uid="{17F3AE40-9CEB-4884-8F27-B4FE4BD2C445}"/>
    <cellStyle name="20% - Accent1 6 2 2 2 2 6" xfId="47951" xr:uid="{304F1AB9-2F77-4581-BCC6-5193B79699FE}"/>
    <cellStyle name="20% - Accent1 6 2 2 2 2 6 2" xfId="47952" xr:uid="{4CF06C4D-EC4B-4B28-A38C-B5F5CC55C3ED}"/>
    <cellStyle name="20% - Accent1 6 2 2 2 2 6 2 2" xfId="47953" xr:uid="{6969BE06-ABBD-4127-A949-1B751D359141}"/>
    <cellStyle name="20% - Accent1 6 2 2 2 2 6 3" xfId="47954" xr:uid="{D75183B7-AA6B-4EB9-9091-263491EC9A6C}"/>
    <cellStyle name="20% - Accent1 6 2 2 2 2 7" xfId="47955" xr:uid="{8DDAA53E-FBBB-4E90-A5BC-B9057AFD1759}"/>
    <cellStyle name="20% - Accent1 6 2 2 2 2 7 2" xfId="47956" xr:uid="{67253428-F096-4F66-BA6E-59934E33E9CB}"/>
    <cellStyle name="20% - Accent1 6 2 2 2 2 8" xfId="47957" xr:uid="{E5B54A85-1BEB-499D-B9E8-D2667B0F5D75}"/>
    <cellStyle name="20% - Accent1 6 2 2 2 2 8 2" xfId="47958" xr:uid="{96CB09AF-D4A7-40EE-8C24-440353DE8E2A}"/>
    <cellStyle name="20% - Accent1 6 2 2 2 2 9" xfId="47959" xr:uid="{7BC14E35-85B6-4522-A0C6-5FD59A6C8CEA}"/>
    <cellStyle name="20% - Accent1 6 2 2 2 3" xfId="47960" xr:uid="{2731C3BC-2A07-4510-A139-5EFB65A6F24B}"/>
    <cellStyle name="20% - Accent1 6 2 2 2 3 2" xfId="47961" xr:uid="{EF379479-3D43-44A4-AF62-1F4800E06547}"/>
    <cellStyle name="20% - Accent1 6 2 2 2 3 2 2" xfId="47962" xr:uid="{FB1F86B1-72B5-4873-92B7-273BF44F4701}"/>
    <cellStyle name="20% - Accent1 6 2 2 2 3 2 2 2" xfId="47963" xr:uid="{FF2BE0B9-A6D9-46F9-A282-06A860174E44}"/>
    <cellStyle name="20% - Accent1 6 2 2 2 3 2 2 2 2" xfId="47964" xr:uid="{967BD877-BBE7-48CE-8404-FCEF1DA2F4E8}"/>
    <cellStyle name="20% - Accent1 6 2 2 2 3 2 2 3" xfId="47965" xr:uid="{FE832D2A-F7F6-48B3-977B-9D1550224803}"/>
    <cellStyle name="20% - Accent1 6 2 2 2 3 2 3" xfId="47966" xr:uid="{0C4E4C13-B3B8-4C8E-ADD3-CE11722E6B25}"/>
    <cellStyle name="20% - Accent1 6 2 2 2 3 2 3 2" xfId="47967" xr:uid="{114744EB-977C-4F24-B06D-CAC4C7E6BB8C}"/>
    <cellStyle name="20% - Accent1 6 2 2 2 3 2 4" xfId="47968" xr:uid="{2D6EB655-5220-446B-8C2F-BA1DA68C2FCB}"/>
    <cellStyle name="20% - Accent1 6 2 2 2 3 3" xfId="47969" xr:uid="{4D8812EE-EE73-4E41-934B-81E367AA82A7}"/>
    <cellStyle name="20% - Accent1 6 2 2 2 3 3 2" xfId="47970" xr:uid="{DD55F263-39F0-4318-A60D-3026E41F72F6}"/>
    <cellStyle name="20% - Accent1 6 2 2 2 3 3 2 2" xfId="47971" xr:uid="{3376E797-5DDA-4494-B7F4-84A0303C1475}"/>
    <cellStyle name="20% - Accent1 6 2 2 2 3 3 2 2 2" xfId="47972" xr:uid="{C74CF148-AB7B-4B65-B778-F3E665B10EE4}"/>
    <cellStyle name="20% - Accent1 6 2 2 2 3 3 2 3" xfId="47973" xr:uid="{94255D71-1F9D-4686-8639-C6A825A7D265}"/>
    <cellStyle name="20% - Accent1 6 2 2 2 3 3 3" xfId="47974" xr:uid="{8744ED38-CE44-49C9-8697-7995A4111D38}"/>
    <cellStyle name="20% - Accent1 6 2 2 2 3 3 3 2" xfId="47975" xr:uid="{C0AD2E28-1353-4E10-90A6-E36B3DD15720}"/>
    <cellStyle name="20% - Accent1 6 2 2 2 3 3 4" xfId="47976" xr:uid="{1245FF27-A358-4C2E-AB58-4D3AE602BE6C}"/>
    <cellStyle name="20% - Accent1 6 2 2 2 3 4" xfId="47977" xr:uid="{F2E6D367-BB78-400F-B39B-C8B8A95CEF99}"/>
    <cellStyle name="20% - Accent1 6 2 2 2 3 4 2" xfId="47978" xr:uid="{675A5542-8372-4501-8A48-4E4EFFA6EA4A}"/>
    <cellStyle name="20% - Accent1 6 2 2 2 3 4 2 2" xfId="47979" xr:uid="{6BB822C1-D969-49CC-94A1-A3C31B0A0059}"/>
    <cellStyle name="20% - Accent1 6 2 2 2 3 4 2 2 2" xfId="47980" xr:uid="{94E4B881-39AF-4B32-B805-5B04983D7FE0}"/>
    <cellStyle name="20% - Accent1 6 2 2 2 3 4 2 3" xfId="47981" xr:uid="{0E1F00A1-9391-4919-AA64-284D20AC462E}"/>
    <cellStyle name="20% - Accent1 6 2 2 2 3 4 3" xfId="47982" xr:uid="{39277331-0CD4-4C32-9AD1-60BE51366297}"/>
    <cellStyle name="20% - Accent1 6 2 2 2 3 4 3 2" xfId="47983" xr:uid="{18DD04D7-0484-4B6A-8C5D-4CCAC531D91F}"/>
    <cellStyle name="20% - Accent1 6 2 2 2 3 4 4" xfId="47984" xr:uid="{1A26413C-7E4B-42BF-9A77-45DB73E136C2}"/>
    <cellStyle name="20% - Accent1 6 2 2 2 3 5" xfId="47985" xr:uid="{1A3212F0-464D-4CC0-9ABB-05FC1500B613}"/>
    <cellStyle name="20% - Accent1 6 2 2 2 3 5 2" xfId="47986" xr:uid="{6F70252A-5BEE-4BD7-ABC3-75E91446FAF1}"/>
    <cellStyle name="20% - Accent1 6 2 2 2 3 5 2 2" xfId="47987" xr:uid="{C8C7E5B7-1772-4566-887B-1E7D7BEBCF97}"/>
    <cellStyle name="20% - Accent1 6 2 2 2 3 5 3" xfId="47988" xr:uid="{5FE63D01-1554-4487-A109-C2B7261289F5}"/>
    <cellStyle name="20% - Accent1 6 2 2 2 3 6" xfId="47989" xr:uid="{A2298C5E-E8DC-4CEA-9963-D4626D367478}"/>
    <cellStyle name="20% - Accent1 6 2 2 2 3 6 2" xfId="47990" xr:uid="{9F3BB982-6344-42D8-9CAA-9D860F446742}"/>
    <cellStyle name="20% - Accent1 6 2 2 2 3 6 2 2" xfId="47991" xr:uid="{4002F6E3-3BA2-4E1F-9479-9AD58F3BBA0A}"/>
    <cellStyle name="20% - Accent1 6 2 2 2 3 6 3" xfId="47992" xr:uid="{6967C103-CF90-48D7-B40B-BD9839224D36}"/>
    <cellStyle name="20% - Accent1 6 2 2 2 3 7" xfId="47993" xr:uid="{0DDD8AB8-475B-4310-81DD-52570A4D623B}"/>
    <cellStyle name="20% - Accent1 6 2 2 2 3 7 2" xfId="47994" xr:uid="{608B669B-3803-4759-9850-E9670A3945A4}"/>
    <cellStyle name="20% - Accent1 6 2 2 2 3 8" xfId="47995" xr:uid="{2CF4E543-46BC-463C-B5B5-0EE71BCC3269}"/>
    <cellStyle name="20% - Accent1 6 2 2 2 3 8 2" xfId="47996" xr:uid="{7815B4CF-3FE2-4312-B981-B3F24EADC923}"/>
    <cellStyle name="20% - Accent1 6 2 2 2 3 9" xfId="47997" xr:uid="{C191F283-6912-4094-8765-F778979EB5D5}"/>
    <cellStyle name="20% - Accent1 6 2 2 2 4" xfId="47998" xr:uid="{299C6507-0C9B-4C8E-B81F-60F2522633DD}"/>
    <cellStyle name="20% - Accent1 6 2 2 2 4 2" xfId="47999" xr:uid="{D653978C-BD74-4BC0-ACD6-93143C66866E}"/>
    <cellStyle name="20% - Accent1 6 2 2 2 4 2 2" xfId="48000" xr:uid="{B0245C33-E377-4063-ADB8-99F2A69D8352}"/>
    <cellStyle name="20% - Accent1 6 2 2 2 4 2 2 2" xfId="48001" xr:uid="{5EABF95C-3962-42D1-A56F-8087D296C326}"/>
    <cellStyle name="20% - Accent1 6 2 2 2 4 2 3" xfId="48002" xr:uid="{02B26DD7-6F66-4E19-833D-2727BFBD109A}"/>
    <cellStyle name="20% - Accent1 6 2 2 2 4 3" xfId="48003" xr:uid="{DD89365F-6160-49F3-94C8-3C22ED414880}"/>
    <cellStyle name="20% - Accent1 6 2 2 2 4 3 2" xfId="48004" xr:uid="{BF943F6C-FABB-4B8A-BD78-6D1F428B701C}"/>
    <cellStyle name="20% - Accent1 6 2 2 2 4 4" xfId="48005" xr:uid="{A44D69B2-25D2-4FEE-A834-841A3D715D07}"/>
    <cellStyle name="20% - Accent1 6 2 2 2 5" xfId="48006" xr:uid="{BB386C99-85F1-4011-BBC6-9AD05D3F40A1}"/>
    <cellStyle name="20% - Accent1 6 2 2 2 5 2" xfId="48007" xr:uid="{5B982053-226E-4219-AB2A-CAD101427B07}"/>
    <cellStyle name="20% - Accent1 6 2 2 2 5 2 2" xfId="48008" xr:uid="{DECF98C2-7186-465E-8923-EB6BDF7A045C}"/>
    <cellStyle name="20% - Accent1 6 2 2 2 5 2 2 2" xfId="48009" xr:uid="{7E17C7C1-3F1B-4D34-9CA5-83F5C22D380D}"/>
    <cellStyle name="20% - Accent1 6 2 2 2 5 2 3" xfId="48010" xr:uid="{FE45B98D-5EFD-4EFC-A353-6D6BBA419C52}"/>
    <cellStyle name="20% - Accent1 6 2 2 2 5 3" xfId="48011" xr:uid="{81AA6DA3-7273-4F8B-A3A3-8540427BEB56}"/>
    <cellStyle name="20% - Accent1 6 2 2 2 5 3 2" xfId="48012" xr:uid="{81E29116-8FDB-4D09-B145-79F3F0EA554D}"/>
    <cellStyle name="20% - Accent1 6 2 2 2 5 4" xfId="48013" xr:uid="{2E8F7633-AC79-431D-85AB-9AE7C738EB1F}"/>
    <cellStyle name="20% - Accent1 6 2 2 2 6" xfId="48014" xr:uid="{A9C44308-19E4-4E41-B589-F7409A961098}"/>
    <cellStyle name="20% - Accent1 6 2 2 2 6 2" xfId="48015" xr:uid="{6BEED76B-CBEC-4799-946E-CEB9F0DC9F91}"/>
    <cellStyle name="20% - Accent1 6 2 2 2 6 2 2" xfId="48016" xr:uid="{D483390D-31AA-44CC-AED8-9E8C8077FDCD}"/>
    <cellStyle name="20% - Accent1 6 2 2 2 6 2 2 2" xfId="48017" xr:uid="{10FA610D-D15E-4EC4-B225-47312F3171F6}"/>
    <cellStyle name="20% - Accent1 6 2 2 2 6 2 3" xfId="48018" xr:uid="{A1A53B87-D408-4B3E-9B69-88F348A7AD0B}"/>
    <cellStyle name="20% - Accent1 6 2 2 2 6 3" xfId="48019" xr:uid="{A9462711-3197-41A1-9952-0CBF94B7B5CB}"/>
    <cellStyle name="20% - Accent1 6 2 2 2 6 3 2" xfId="48020" xr:uid="{87C1CCFE-ABC6-42E7-B67F-F046907E2CFB}"/>
    <cellStyle name="20% - Accent1 6 2 2 2 6 4" xfId="48021" xr:uid="{A4C6ACE2-0498-4384-9DB8-F61492421083}"/>
    <cellStyle name="20% - Accent1 6 2 2 2 7" xfId="48022" xr:uid="{CDEFD285-F9F2-4B28-AEE1-2CF5C7D508DF}"/>
    <cellStyle name="20% - Accent1 6 2 2 2 7 2" xfId="48023" xr:uid="{35F0E05F-5749-48B1-A0EE-B4EE280016C7}"/>
    <cellStyle name="20% - Accent1 6 2 2 2 7 2 2" xfId="48024" xr:uid="{BC9B8A6C-8388-4EF2-AB7D-085EB02591F2}"/>
    <cellStyle name="20% - Accent1 6 2 2 2 7 3" xfId="48025" xr:uid="{41AF1023-D6E5-4C8E-9EC8-5A319B9AB8C7}"/>
    <cellStyle name="20% - Accent1 6 2 2 2 8" xfId="48026" xr:uid="{2101F5BF-0E6C-49D9-B78F-7AAF21B5A76A}"/>
    <cellStyle name="20% - Accent1 6 2 2 2 8 2" xfId="48027" xr:uid="{5DCEE23C-5696-4EAF-A3F3-4D03AE8CC671}"/>
    <cellStyle name="20% - Accent1 6 2 2 2 8 2 2" xfId="48028" xr:uid="{F8676B67-2ADD-4BB0-90EF-5A4423B3861A}"/>
    <cellStyle name="20% - Accent1 6 2 2 2 8 3" xfId="48029" xr:uid="{559EC1F4-DAAD-431C-9B79-CCCC422BD93A}"/>
    <cellStyle name="20% - Accent1 6 2 2 2 9" xfId="48030" xr:uid="{2C980527-BF82-467A-811B-BF3CB160A5E7}"/>
    <cellStyle name="20% - Accent1 6 2 2 2 9 2" xfId="48031" xr:uid="{62291FDC-D4AD-4881-AF0C-DD8B737CD7DA}"/>
    <cellStyle name="20% - Accent1 6 2 2 3" xfId="48032" xr:uid="{ED47CDE8-4959-4D81-97E1-C25CF626F607}"/>
    <cellStyle name="20% - Accent1 6 2 2 3 10" xfId="48033" xr:uid="{FB8BBBB1-B114-4CC6-9A5B-192FD9638690}"/>
    <cellStyle name="20% - Accent1 6 2 2 3 10 2" xfId="48034" xr:uid="{78F3E61F-6C4A-43DB-8D4F-42005019DF77}"/>
    <cellStyle name="20% - Accent1 6 2 2 3 11" xfId="48035" xr:uid="{C7D1D832-7AC8-4BA0-8A7F-C2EF62F6897B}"/>
    <cellStyle name="20% - Accent1 6 2 2 3 2" xfId="48036" xr:uid="{B53A3339-63A1-4AA6-8740-20CE81088855}"/>
    <cellStyle name="20% - Accent1 6 2 2 3 2 2" xfId="48037" xr:uid="{2D997F08-195F-4F20-AD5A-CD1338C191BF}"/>
    <cellStyle name="20% - Accent1 6 2 2 3 2 2 2" xfId="48038" xr:uid="{810EE974-2F04-436B-A5AD-F274751F255C}"/>
    <cellStyle name="20% - Accent1 6 2 2 3 2 2 2 2" xfId="48039" xr:uid="{5AA1C876-4837-4E13-B27E-935B358BB73C}"/>
    <cellStyle name="20% - Accent1 6 2 2 3 2 2 2 2 2" xfId="48040" xr:uid="{F3BEE6FE-8306-4756-BD23-7342B37EF360}"/>
    <cellStyle name="20% - Accent1 6 2 2 3 2 2 2 3" xfId="48041" xr:uid="{4FDDF07F-023A-480A-BEA3-72A7DE01B4BE}"/>
    <cellStyle name="20% - Accent1 6 2 2 3 2 2 3" xfId="48042" xr:uid="{53C08703-BFCC-4B2E-AA46-92CD285EE8BB}"/>
    <cellStyle name="20% - Accent1 6 2 2 3 2 2 3 2" xfId="48043" xr:uid="{828BC58C-EAA9-4B4B-83CF-78FFDFAFD936}"/>
    <cellStyle name="20% - Accent1 6 2 2 3 2 2 4" xfId="48044" xr:uid="{3B5401A7-8016-4DF1-9D57-2A6A7CD85515}"/>
    <cellStyle name="20% - Accent1 6 2 2 3 2 3" xfId="48045" xr:uid="{D5F3E84F-52C2-4A45-B993-BCF2205F79D4}"/>
    <cellStyle name="20% - Accent1 6 2 2 3 2 3 2" xfId="48046" xr:uid="{CFF146ED-D561-48B0-8E04-0F05C7FA3BA7}"/>
    <cellStyle name="20% - Accent1 6 2 2 3 2 3 2 2" xfId="48047" xr:uid="{C678564D-03B8-4296-A44F-B673D58E1C42}"/>
    <cellStyle name="20% - Accent1 6 2 2 3 2 3 2 2 2" xfId="48048" xr:uid="{7C74E4CB-FBDC-41A8-A3EA-90B4D70264AF}"/>
    <cellStyle name="20% - Accent1 6 2 2 3 2 3 2 3" xfId="48049" xr:uid="{FDCA73CD-C964-4D13-8BBD-EBEC195F1EC8}"/>
    <cellStyle name="20% - Accent1 6 2 2 3 2 3 3" xfId="48050" xr:uid="{FB0FE368-41AC-4809-A3E8-85820803B0CB}"/>
    <cellStyle name="20% - Accent1 6 2 2 3 2 3 3 2" xfId="48051" xr:uid="{D2EC2472-9696-4C84-8FF1-7630EF39E6CD}"/>
    <cellStyle name="20% - Accent1 6 2 2 3 2 3 4" xfId="48052" xr:uid="{B7EB6489-3956-47A5-B5C1-7A0C50EF5CA4}"/>
    <cellStyle name="20% - Accent1 6 2 2 3 2 4" xfId="48053" xr:uid="{2B9AEDF9-BB98-4B12-9997-145457329379}"/>
    <cellStyle name="20% - Accent1 6 2 2 3 2 4 2" xfId="48054" xr:uid="{C70D719D-46C8-4D86-AD8E-1786584FAD9A}"/>
    <cellStyle name="20% - Accent1 6 2 2 3 2 4 2 2" xfId="48055" xr:uid="{EE40BE75-51A4-4AC8-8DB6-21C8BAE76B7E}"/>
    <cellStyle name="20% - Accent1 6 2 2 3 2 4 2 2 2" xfId="48056" xr:uid="{A179E53C-0188-44B7-BA8B-915816C94B98}"/>
    <cellStyle name="20% - Accent1 6 2 2 3 2 4 2 3" xfId="48057" xr:uid="{A0570164-7526-4ECE-84D6-4697EAAE9B85}"/>
    <cellStyle name="20% - Accent1 6 2 2 3 2 4 3" xfId="48058" xr:uid="{ADE2DD41-A43E-4F7C-87C3-B1A176164F86}"/>
    <cellStyle name="20% - Accent1 6 2 2 3 2 4 3 2" xfId="48059" xr:uid="{3DB1FDD0-7309-49AC-9E0D-EC5C329D9B4A}"/>
    <cellStyle name="20% - Accent1 6 2 2 3 2 4 4" xfId="48060" xr:uid="{8D5A9997-C207-4CED-902C-B1732B0382F0}"/>
    <cellStyle name="20% - Accent1 6 2 2 3 2 5" xfId="48061" xr:uid="{2D904E01-2281-4892-8459-196BF9D548C1}"/>
    <cellStyle name="20% - Accent1 6 2 2 3 2 5 2" xfId="48062" xr:uid="{C4268301-5C19-4F39-9270-231ED454FD8F}"/>
    <cellStyle name="20% - Accent1 6 2 2 3 2 5 2 2" xfId="48063" xr:uid="{9177FC4B-C70B-4CE3-A268-3124ADA00B89}"/>
    <cellStyle name="20% - Accent1 6 2 2 3 2 5 3" xfId="48064" xr:uid="{020C29FB-E734-4B5B-8DF8-F305AD7EB263}"/>
    <cellStyle name="20% - Accent1 6 2 2 3 2 6" xfId="48065" xr:uid="{94D925F6-4D0E-4808-A01D-252E417C225B}"/>
    <cellStyle name="20% - Accent1 6 2 2 3 2 6 2" xfId="48066" xr:uid="{0BF76F0C-0881-4F31-AF50-9847DEFA6E42}"/>
    <cellStyle name="20% - Accent1 6 2 2 3 2 6 2 2" xfId="48067" xr:uid="{5388E865-D7FD-4018-ACE3-3C05B2EFC9A1}"/>
    <cellStyle name="20% - Accent1 6 2 2 3 2 6 3" xfId="48068" xr:uid="{B1C313FA-D859-4A5B-A6B9-B9C222E10846}"/>
    <cellStyle name="20% - Accent1 6 2 2 3 2 7" xfId="48069" xr:uid="{F28A3FE5-B0E3-407B-B540-98319EEDD0C8}"/>
    <cellStyle name="20% - Accent1 6 2 2 3 2 7 2" xfId="48070" xr:uid="{97FBFC6C-03C3-4066-AC04-AEED5A1E7590}"/>
    <cellStyle name="20% - Accent1 6 2 2 3 2 8" xfId="48071" xr:uid="{AE7AB37F-75AA-4A7D-8BD7-F9BFA0732F0F}"/>
    <cellStyle name="20% - Accent1 6 2 2 3 2 8 2" xfId="48072" xr:uid="{F4D44021-1F8A-4B5B-8A4F-3B47BDE82DF6}"/>
    <cellStyle name="20% - Accent1 6 2 2 3 2 9" xfId="48073" xr:uid="{FFC9229E-D6AC-45B1-A431-E402A98F1EE0}"/>
    <cellStyle name="20% - Accent1 6 2 2 3 3" xfId="48074" xr:uid="{550B399F-5606-4BC1-9274-9315DBF6BE50}"/>
    <cellStyle name="20% - Accent1 6 2 2 3 3 2" xfId="48075" xr:uid="{A6F60F99-EF1E-49D6-9AEB-32A5C8B378DE}"/>
    <cellStyle name="20% - Accent1 6 2 2 3 3 2 2" xfId="48076" xr:uid="{10BD5070-27F7-408C-A054-5F2301011A31}"/>
    <cellStyle name="20% - Accent1 6 2 2 3 3 2 2 2" xfId="48077" xr:uid="{EEEF7DDF-B0C5-44E3-9806-4B038544EBD9}"/>
    <cellStyle name="20% - Accent1 6 2 2 3 3 2 2 2 2" xfId="48078" xr:uid="{AE155F76-CFC3-4575-A726-DC871D546C36}"/>
    <cellStyle name="20% - Accent1 6 2 2 3 3 2 2 3" xfId="48079" xr:uid="{BCA4D5B1-C8D6-4519-A07F-E7EA8D6FD7E0}"/>
    <cellStyle name="20% - Accent1 6 2 2 3 3 2 3" xfId="48080" xr:uid="{E9CA66D1-408C-4E02-9DF5-92E0A8BAF415}"/>
    <cellStyle name="20% - Accent1 6 2 2 3 3 2 3 2" xfId="48081" xr:uid="{885E49EB-28EA-4A40-9B6D-2E6B26180D1F}"/>
    <cellStyle name="20% - Accent1 6 2 2 3 3 2 4" xfId="48082" xr:uid="{3BDA2D37-DA30-4BBB-9F7B-A1D5AB7EB2E4}"/>
    <cellStyle name="20% - Accent1 6 2 2 3 3 3" xfId="48083" xr:uid="{9FA99BFC-9B42-46A1-952D-8E01E9853BDF}"/>
    <cellStyle name="20% - Accent1 6 2 2 3 3 3 2" xfId="48084" xr:uid="{916413AE-C6F0-421C-B8D4-A10EF8DF5367}"/>
    <cellStyle name="20% - Accent1 6 2 2 3 3 3 2 2" xfId="48085" xr:uid="{CBC774C7-B7F3-42BC-A613-BFE2F09DD3D2}"/>
    <cellStyle name="20% - Accent1 6 2 2 3 3 3 2 2 2" xfId="48086" xr:uid="{958E4C64-43DB-4022-9B14-9E9479BBE81A}"/>
    <cellStyle name="20% - Accent1 6 2 2 3 3 3 2 3" xfId="48087" xr:uid="{6075F751-0333-46DD-8279-5AC4C69005CC}"/>
    <cellStyle name="20% - Accent1 6 2 2 3 3 3 3" xfId="48088" xr:uid="{FADBDFF7-61DE-4504-9991-1FFDD78B8E49}"/>
    <cellStyle name="20% - Accent1 6 2 2 3 3 3 3 2" xfId="48089" xr:uid="{7B135C64-C075-417C-A6B6-6615780F3AC5}"/>
    <cellStyle name="20% - Accent1 6 2 2 3 3 3 4" xfId="48090" xr:uid="{942F2F41-44BF-462D-88E8-75C5BA364777}"/>
    <cellStyle name="20% - Accent1 6 2 2 3 3 4" xfId="48091" xr:uid="{D1E305E5-77B8-4865-B468-1291A81A04A3}"/>
    <cellStyle name="20% - Accent1 6 2 2 3 3 4 2" xfId="48092" xr:uid="{A1474419-98BA-46E6-9166-B94EA1FC6648}"/>
    <cellStyle name="20% - Accent1 6 2 2 3 3 4 2 2" xfId="48093" xr:uid="{61B2E75B-2B2C-4250-9537-1ADDE4F6FD24}"/>
    <cellStyle name="20% - Accent1 6 2 2 3 3 4 2 2 2" xfId="48094" xr:uid="{DD5D7F1D-E05B-4FEB-9822-12EC2C7BB433}"/>
    <cellStyle name="20% - Accent1 6 2 2 3 3 4 2 3" xfId="48095" xr:uid="{443F37FB-A17C-49DC-88E3-95BC0466E732}"/>
    <cellStyle name="20% - Accent1 6 2 2 3 3 4 3" xfId="48096" xr:uid="{18C98312-3C4A-4795-B787-54B518BD7542}"/>
    <cellStyle name="20% - Accent1 6 2 2 3 3 4 3 2" xfId="48097" xr:uid="{28EBAFE1-3B67-4938-8EA7-D656251BD92E}"/>
    <cellStyle name="20% - Accent1 6 2 2 3 3 4 4" xfId="48098" xr:uid="{2DC04F7D-6045-4A50-A2E9-4CAB85A7673B}"/>
    <cellStyle name="20% - Accent1 6 2 2 3 3 5" xfId="48099" xr:uid="{3FBE7E17-B80C-4912-8A44-1C4A23A5E3E2}"/>
    <cellStyle name="20% - Accent1 6 2 2 3 3 5 2" xfId="48100" xr:uid="{CD157A01-6E2C-41C4-8CCC-CCFE44288A82}"/>
    <cellStyle name="20% - Accent1 6 2 2 3 3 5 2 2" xfId="48101" xr:uid="{0B7F97EC-739D-4390-9865-F25AB340DD53}"/>
    <cellStyle name="20% - Accent1 6 2 2 3 3 5 3" xfId="48102" xr:uid="{0B12FC9A-9069-4A34-A11F-E7732AB5B3B0}"/>
    <cellStyle name="20% - Accent1 6 2 2 3 3 6" xfId="48103" xr:uid="{CE79E45E-5B91-413F-82A6-4B98E6B34280}"/>
    <cellStyle name="20% - Accent1 6 2 2 3 3 6 2" xfId="48104" xr:uid="{B21EB35C-5674-4B55-8D1B-1FBADD32632B}"/>
    <cellStyle name="20% - Accent1 6 2 2 3 3 6 2 2" xfId="48105" xr:uid="{4331267C-D915-483D-ABAA-CD736DD02A81}"/>
    <cellStyle name="20% - Accent1 6 2 2 3 3 6 3" xfId="48106" xr:uid="{D6D1A148-67EE-446D-B7FF-88B902C5774F}"/>
    <cellStyle name="20% - Accent1 6 2 2 3 3 7" xfId="48107" xr:uid="{B2CD915E-F28B-4BA1-970A-BB52590548B8}"/>
    <cellStyle name="20% - Accent1 6 2 2 3 3 7 2" xfId="48108" xr:uid="{34CDDCFD-A1EC-49D3-B169-3BD1698B38CC}"/>
    <cellStyle name="20% - Accent1 6 2 2 3 3 8" xfId="48109" xr:uid="{42D20806-9259-46D4-9491-3A1A964C15D4}"/>
    <cellStyle name="20% - Accent1 6 2 2 3 3 8 2" xfId="48110" xr:uid="{3CED73E3-9157-434D-8C6A-8B24DA790526}"/>
    <cellStyle name="20% - Accent1 6 2 2 3 3 9" xfId="48111" xr:uid="{DAB189D6-1A75-444E-AC94-136503D1B3D6}"/>
    <cellStyle name="20% - Accent1 6 2 2 3 4" xfId="48112" xr:uid="{E825ADD9-F5DD-41D8-9C29-31FA6E3EA970}"/>
    <cellStyle name="20% - Accent1 6 2 2 3 4 2" xfId="48113" xr:uid="{1D00C1BD-8EBB-42FC-A4FF-943DF0369916}"/>
    <cellStyle name="20% - Accent1 6 2 2 3 4 2 2" xfId="48114" xr:uid="{31B375B7-66EC-499F-B738-9D9260D6A785}"/>
    <cellStyle name="20% - Accent1 6 2 2 3 4 2 2 2" xfId="48115" xr:uid="{DBB36948-54D6-44B6-B070-77DD8DFABC83}"/>
    <cellStyle name="20% - Accent1 6 2 2 3 4 2 3" xfId="48116" xr:uid="{7ED3366C-D52A-4171-8CDD-D1CAA30E8D82}"/>
    <cellStyle name="20% - Accent1 6 2 2 3 4 3" xfId="48117" xr:uid="{4B6B8F05-9D29-4092-9ADF-C4C82F63579C}"/>
    <cellStyle name="20% - Accent1 6 2 2 3 4 3 2" xfId="48118" xr:uid="{60F24F04-0361-4C2D-933B-8C9489B52420}"/>
    <cellStyle name="20% - Accent1 6 2 2 3 4 4" xfId="48119" xr:uid="{5B276B7B-8870-4B5D-A14A-93A5B8C0C416}"/>
    <cellStyle name="20% - Accent1 6 2 2 3 5" xfId="48120" xr:uid="{F6E442E1-ECC2-4BED-AFB5-3B8C556A9DBF}"/>
    <cellStyle name="20% - Accent1 6 2 2 3 5 2" xfId="48121" xr:uid="{A3BE9E76-1C65-4F48-82EB-999BEBD4F865}"/>
    <cellStyle name="20% - Accent1 6 2 2 3 5 2 2" xfId="48122" xr:uid="{E43D6218-15D1-45EE-B424-48D8CF0C777A}"/>
    <cellStyle name="20% - Accent1 6 2 2 3 5 2 2 2" xfId="48123" xr:uid="{E77DCF0E-412D-4E52-9EF2-4EEE01589186}"/>
    <cellStyle name="20% - Accent1 6 2 2 3 5 2 3" xfId="48124" xr:uid="{30276384-4DCF-4220-A85B-00604EE9BB0A}"/>
    <cellStyle name="20% - Accent1 6 2 2 3 5 3" xfId="48125" xr:uid="{6FBE8B63-9170-4341-A7D9-35A39CFC4ABF}"/>
    <cellStyle name="20% - Accent1 6 2 2 3 5 3 2" xfId="48126" xr:uid="{7C6257A2-5A05-4B86-ACB9-EFA3CA034AF7}"/>
    <cellStyle name="20% - Accent1 6 2 2 3 5 4" xfId="48127" xr:uid="{BDA9732A-7CE1-4DCF-A424-E2B59131D8F5}"/>
    <cellStyle name="20% - Accent1 6 2 2 3 6" xfId="48128" xr:uid="{B4F3AE90-AA8A-4C50-BB0F-3A67F9F065C2}"/>
    <cellStyle name="20% - Accent1 6 2 2 3 6 2" xfId="48129" xr:uid="{22561F1A-2FAB-4357-9658-52BE942FF7C1}"/>
    <cellStyle name="20% - Accent1 6 2 2 3 6 2 2" xfId="48130" xr:uid="{A1512BDE-8F59-4756-A378-103A1C0842F6}"/>
    <cellStyle name="20% - Accent1 6 2 2 3 6 2 2 2" xfId="48131" xr:uid="{D6B42284-01ED-4ABF-88B9-CA64D032CB16}"/>
    <cellStyle name="20% - Accent1 6 2 2 3 6 2 3" xfId="48132" xr:uid="{761E8B22-FF37-414E-A60F-6C54314BC2AA}"/>
    <cellStyle name="20% - Accent1 6 2 2 3 6 3" xfId="48133" xr:uid="{4A719821-3370-4AFA-A124-EEEFBD0C7774}"/>
    <cellStyle name="20% - Accent1 6 2 2 3 6 3 2" xfId="48134" xr:uid="{5B9A8ABF-C2AC-4CD6-A489-958F89743424}"/>
    <cellStyle name="20% - Accent1 6 2 2 3 6 4" xfId="48135" xr:uid="{4AB2EB5B-4AEE-4D26-A4BE-270CBBFE5665}"/>
    <cellStyle name="20% - Accent1 6 2 2 3 7" xfId="48136" xr:uid="{35B2A244-9E82-4B9E-A45E-AEF8BB8345EB}"/>
    <cellStyle name="20% - Accent1 6 2 2 3 7 2" xfId="48137" xr:uid="{664AC929-0EEF-405E-AD50-E04D9FA09B92}"/>
    <cellStyle name="20% - Accent1 6 2 2 3 7 2 2" xfId="48138" xr:uid="{69460723-08F6-4062-AA60-BA06C3B6A562}"/>
    <cellStyle name="20% - Accent1 6 2 2 3 7 3" xfId="48139" xr:uid="{9CAFCEAC-8066-45E5-BBFB-CEC7D7F612AF}"/>
    <cellStyle name="20% - Accent1 6 2 2 3 8" xfId="48140" xr:uid="{933CFF6B-8D23-4228-B8C0-9C1067A932A4}"/>
    <cellStyle name="20% - Accent1 6 2 2 3 8 2" xfId="48141" xr:uid="{FD5F8D7C-8AF6-4D96-9C8A-F6B9765F721D}"/>
    <cellStyle name="20% - Accent1 6 2 2 3 8 2 2" xfId="48142" xr:uid="{094FA772-15D6-491C-8DB8-7DF2C564F3CD}"/>
    <cellStyle name="20% - Accent1 6 2 2 3 8 3" xfId="48143" xr:uid="{C1A468FF-1559-4EEE-AB57-F60D29E2E006}"/>
    <cellStyle name="20% - Accent1 6 2 2 3 9" xfId="48144" xr:uid="{F3116971-0C35-4404-88D9-77EF6A825CEB}"/>
    <cellStyle name="20% - Accent1 6 2 2 3 9 2" xfId="48145" xr:uid="{31BB6618-4587-4B4E-A50B-1C77E3657EC2}"/>
    <cellStyle name="20% - Accent1 6 2 2 4" xfId="48146" xr:uid="{6013C6E8-158F-4025-A2E2-A27DD3997DC8}"/>
    <cellStyle name="20% - Accent1 6 2 2 4 10" xfId="48147" xr:uid="{CD9E508A-5CA8-4347-B433-E855EACCC431}"/>
    <cellStyle name="20% - Accent1 6 2 2 4 10 2" xfId="48148" xr:uid="{E4AAFA7E-DEA4-431E-BC5F-1DCEA54CE3DA}"/>
    <cellStyle name="20% - Accent1 6 2 2 4 11" xfId="48149" xr:uid="{6E028CF2-58EF-417B-AE56-0707C86C34F1}"/>
    <cellStyle name="20% - Accent1 6 2 2 4 2" xfId="48150" xr:uid="{A4CE57D3-7D49-4B1F-BC6A-F2EF962ED1BA}"/>
    <cellStyle name="20% - Accent1 6 2 2 4 2 2" xfId="48151" xr:uid="{E1D781D5-F5B0-49F9-9CBA-47181F1E13DD}"/>
    <cellStyle name="20% - Accent1 6 2 2 4 2 2 2" xfId="48152" xr:uid="{C6665145-FC9C-48C1-830A-5D7E6E45C587}"/>
    <cellStyle name="20% - Accent1 6 2 2 4 2 2 2 2" xfId="48153" xr:uid="{DBC1625C-1DEA-4808-8398-CFD8B29743BE}"/>
    <cellStyle name="20% - Accent1 6 2 2 4 2 2 2 2 2" xfId="48154" xr:uid="{B77E16DB-B927-4BFF-A20A-0FCC167BBDBF}"/>
    <cellStyle name="20% - Accent1 6 2 2 4 2 2 2 3" xfId="48155" xr:uid="{0DFE4FCE-95F1-4F56-B111-F8A47338EDD9}"/>
    <cellStyle name="20% - Accent1 6 2 2 4 2 2 3" xfId="48156" xr:uid="{E6CA3625-A0D3-476F-82C5-96066C8856B4}"/>
    <cellStyle name="20% - Accent1 6 2 2 4 2 2 3 2" xfId="48157" xr:uid="{5BEEB2C4-C8D6-48A3-9D58-A89BEB24A8A0}"/>
    <cellStyle name="20% - Accent1 6 2 2 4 2 2 4" xfId="48158" xr:uid="{BC467563-7926-4CD6-889C-6D4D2F746DC8}"/>
    <cellStyle name="20% - Accent1 6 2 2 4 2 3" xfId="48159" xr:uid="{E36FF956-69E5-4E01-92CC-299383289EB0}"/>
    <cellStyle name="20% - Accent1 6 2 2 4 2 3 2" xfId="48160" xr:uid="{DC6ED55F-0DB4-4CF3-9280-25252B5686E6}"/>
    <cellStyle name="20% - Accent1 6 2 2 4 2 3 2 2" xfId="48161" xr:uid="{AE6B9E13-E28F-41AF-89D8-70696CB8A7F6}"/>
    <cellStyle name="20% - Accent1 6 2 2 4 2 3 2 2 2" xfId="48162" xr:uid="{2183F1BA-6000-4CEA-9638-B4CF21EEF334}"/>
    <cellStyle name="20% - Accent1 6 2 2 4 2 3 2 3" xfId="48163" xr:uid="{41BEFA2B-E98D-416A-9F19-037505A247AC}"/>
    <cellStyle name="20% - Accent1 6 2 2 4 2 3 3" xfId="48164" xr:uid="{26F2DDA3-2DE8-4091-905A-6E43CB5BDC7C}"/>
    <cellStyle name="20% - Accent1 6 2 2 4 2 3 3 2" xfId="48165" xr:uid="{7813E241-B493-459A-B497-3983727AA814}"/>
    <cellStyle name="20% - Accent1 6 2 2 4 2 3 4" xfId="48166" xr:uid="{9CDCF2BF-94F2-4A71-BD05-E0C8F91487E6}"/>
    <cellStyle name="20% - Accent1 6 2 2 4 2 4" xfId="48167" xr:uid="{6A37F543-7298-4BB6-8D9C-936005A818C4}"/>
    <cellStyle name="20% - Accent1 6 2 2 4 2 4 2" xfId="48168" xr:uid="{D70F6FB2-59A0-4235-9856-A04A8C6E704D}"/>
    <cellStyle name="20% - Accent1 6 2 2 4 2 4 2 2" xfId="48169" xr:uid="{D055C3FB-25A6-4FDE-90E6-85FC731A1096}"/>
    <cellStyle name="20% - Accent1 6 2 2 4 2 4 2 2 2" xfId="48170" xr:uid="{FC07163C-2187-49D6-8952-D38D10342950}"/>
    <cellStyle name="20% - Accent1 6 2 2 4 2 4 2 3" xfId="48171" xr:uid="{B1810C05-BC3A-4462-AC02-2748B6F20139}"/>
    <cellStyle name="20% - Accent1 6 2 2 4 2 4 3" xfId="48172" xr:uid="{A0A9304D-BE31-4AAA-AFEE-3F479AEE5B56}"/>
    <cellStyle name="20% - Accent1 6 2 2 4 2 4 3 2" xfId="48173" xr:uid="{D482AB6B-11D0-48B4-838A-E3433F8E1FB6}"/>
    <cellStyle name="20% - Accent1 6 2 2 4 2 4 4" xfId="48174" xr:uid="{3992DA26-7F9B-454F-B8BD-8530A7F2BA5B}"/>
    <cellStyle name="20% - Accent1 6 2 2 4 2 5" xfId="48175" xr:uid="{9807DC34-4323-41F2-93C5-B4805802E670}"/>
    <cellStyle name="20% - Accent1 6 2 2 4 2 5 2" xfId="48176" xr:uid="{495D950A-5917-4977-BBB8-DA1FA92072A6}"/>
    <cellStyle name="20% - Accent1 6 2 2 4 2 5 2 2" xfId="48177" xr:uid="{E715E3DD-0B4A-4640-BFDE-47BF91D36FB8}"/>
    <cellStyle name="20% - Accent1 6 2 2 4 2 5 3" xfId="48178" xr:uid="{081AEA6D-B12E-400A-B153-1DBC9C04C2F9}"/>
    <cellStyle name="20% - Accent1 6 2 2 4 2 6" xfId="48179" xr:uid="{309F907B-38E9-438C-84D3-E89AD5CD5B6F}"/>
    <cellStyle name="20% - Accent1 6 2 2 4 2 6 2" xfId="48180" xr:uid="{25521B6D-9E98-43FC-AD74-A07CAA450AB8}"/>
    <cellStyle name="20% - Accent1 6 2 2 4 2 6 2 2" xfId="48181" xr:uid="{3B081E67-7558-41A1-807B-B29BF448264F}"/>
    <cellStyle name="20% - Accent1 6 2 2 4 2 6 3" xfId="48182" xr:uid="{C3C4D092-E128-4DD5-A0F8-EEA1C4109C24}"/>
    <cellStyle name="20% - Accent1 6 2 2 4 2 7" xfId="48183" xr:uid="{29A1DCFF-A783-43CE-A7DE-48656B60EA29}"/>
    <cellStyle name="20% - Accent1 6 2 2 4 2 7 2" xfId="48184" xr:uid="{AC8264A4-915E-4EC5-86BB-90AB17C71C9F}"/>
    <cellStyle name="20% - Accent1 6 2 2 4 2 8" xfId="48185" xr:uid="{09AF9909-A5D5-4A51-BE65-61DAD3BD81FF}"/>
    <cellStyle name="20% - Accent1 6 2 2 4 2 8 2" xfId="48186" xr:uid="{7B8BB2D4-1412-42D3-973B-EEE79D9AEB70}"/>
    <cellStyle name="20% - Accent1 6 2 2 4 2 9" xfId="48187" xr:uid="{F3194F70-F4BD-469D-82AE-C30C3F4AA0F6}"/>
    <cellStyle name="20% - Accent1 6 2 2 4 3" xfId="48188" xr:uid="{1D9D613E-D3C2-4A13-8214-50A792925EDC}"/>
    <cellStyle name="20% - Accent1 6 2 2 4 3 2" xfId="48189" xr:uid="{91DA276A-5B2A-4967-AFCC-FEFF9209C38A}"/>
    <cellStyle name="20% - Accent1 6 2 2 4 3 2 2" xfId="48190" xr:uid="{4EE70AC9-828A-46C4-8D58-A9CF89AE0960}"/>
    <cellStyle name="20% - Accent1 6 2 2 4 3 2 2 2" xfId="48191" xr:uid="{121BB7F2-E061-4465-9B57-B49DDCAEA743}"/>
    <cellStyle name="20% - Accent1 6 2 2 4 3 2 2 2 2" xfId="48192" xr:uid="{6ACC8400-2679-4898-A8F1-7A0C46D45815}"/>
    <cellStyle name="20% - Accent1 6 2 2 4 3 2 2 3" xfId="48193" xr:uid="{39ABC920-AC7A-433C-A33D-5E2291A18F79}"/>
    <cellStyle name="20% - Accent1 6 2 2 4 3 2 3" xfId="48194" xr:uid="{0EBA8D88-4233-4488-9945-3D226761B2D6}"/>
    <cellStyle name="20% - Accent1 6 2 2 4 3 2 3 2" xfId="48195" xr:uid="{EEA13071-DA01-4367-8FB5-4B52B1703335}"/>
    <cellStyle name="20% - Accent1 6 2 2 4 3 2 4" xfId="48196" xr:uid="{8534F1B3-6F87-48B8-8248-B1C46F7C0217}"/>
    <cellStyle name="20% - Accent1 6 2 2 4 3 3" xfId="48197" xr:uid="{0A537FB5-01E4-4401-8D9A-7B60380C8459}"/>
    <cellStyle name="20% - Accent1 6 2 2 4 3 3 2" xfId="48198" xr:uid="{D7329F01-56B6-400B-9B69-D173795F88D0}"/>
    <cellStyle name="20% - Accent1 6 2 2 4 3 3 2 2" xfId="48199" xr:uid="{1FB5A7A4-BF7E-43C5-BB40-8B630B8476FF}"/>
    <cellStyle name="20% - Accent1 6 2 2 4 3 3 2 2 2" xfId="48200" xr:uid="{98337E4E-B5AB-4776-9179-EAF4471E963D}"/>
    <cellStyle name="20% - Accent1 6 2 2 4 3 3 2 3" xfId="48201" xr:uid="{601C331E-DE92-4414-9359-0AFFDCBA7577}"/>
    <cellStyle name="20% - Accent1 6 2 2 4 3 3 3" xfId="48202" xr:uid="{4F4DDC5E-C6EC-4641-8E28-EAEDF6B1D387}"/>
    <cellStyle name="20% - Accent1 6 2 2 4 3 3 3 2" xfId="48203" xr:uid="{82D574AD-17C5-4FA8-B990-F11BB368822A}"/>
    <cellStyle name="20% - Accent1 6 2 2 4 3 3 4" xfId="48204" xr:uid="{628351F3-0231-4608-8F8A-86D5B9EA5F9D}"/>
    <cellStyle name="20% - Accent1 6 2 2 4 3 4" xfId="48205" xr:uid="{2A9A1C4B-412C-4C70-8EF0-C9CAA68EA2C7}"/>
    <cellStyle name="20% - Accent1 6 2 2 4 3 4 2" xfId="48206" xr:uid="{BCF4268D-E56A-429D-BED6-942B507A7B02}"/>
    <cellStyle name="20% - Accent1 6 2 2 4 3 4 2 2" xfId="48207" xr:uid="{56409551-B320-4C08-931E-CC07636D5817}"/>
    <cellStyle name="20% - Accent1 6 2 2 4 3 4 2 2 2" xfId="48208" xr:uid="{06A9F2AC-41BC-448E-AE3F-0225249413E2}"/>
    <cellStyle name="20% - Accent1 6 2 2 4 3 4 2 3" xfId="48209" xr:uid="{744EFAD2-F8D0-4F32-BEBC-B5C86D91555F}"/>
    <cellStyle name="20% - Accent1 6 2 2 4 3 4 3" xfId="48210" xr:uid="{BDCB9106-B172-4A45-B0F9-CD649097A30B}"/>
    <cellStyle name="20% - Accent1 6 2 2 4 3 4 3 2" xfId="48211" xr:uid="{1404F1ED-51ED-4DA1-8687-44C8EA03278E}"/>
    <cellStyle name="20% - Accent1 6 2 2 4 3 4 4" xfId="48212" xr:uid="{6B3DD335-A869-403C-A63F-D3CEBA9AE07C}"/>
    <cellStyle name="20% - Accent1 6 2 2 4 3 5" xfId="48213" xr:uid="{103C8B67-4510-4919-B19C-70150DE1F6BA}"/>
    <cellStyle name="20% - Accent1 6 2 2 4 3 5 2" xfId="48214" xr:uid="{E89E8898-CB43-4BCC-BAF3-70355186D800}"/>
    <cellStyle name="20% - Accent1 6 2 2 4 3 5 2 2" xfId="48215" xr:uid="{29B3B212-6FC8-4B2B-8996-43C074FDE538}"/>
    <cellStyle name="20% - Accent1 6 2 2 4 3 5 3" xfId="48216" xr:uid="{BF8E53F3-898B-4845-8052-BC0873654B3B}"/>
    <cellStyle name="20% - Accent1 6 2 2 4 3 6" xfId="48217" xr:uid="{01049012-7B2C-4063-805C-D3912C6AE80B}"/>
    <cellStyle name="20% - Accent1 6 2 2 4 3 6 2" xfId="48218" xr:uid="{DE51C280-56B7-4D44-9BFA-080DFE7E5A96}"/>
    <cellStyle name="20% - Accent1 6 2 2 4 3 6 2 2" xfId="48219" xr:uid="{B0089C01-9958-45DB-9B3C-E7782903A69E}"/>
    <cellStyle name="20% - Accent1 6 2 2 4 3 6 3" xfId="48220" xr:uid="{6D20BAF0-FE96-47AA-BDD7-D8305F25EB84}"/>
    <cellStyle name="20% - Accent1 6 2 2 4 3 7" xfId="48221" xr:uid="{60302045-3E69-4544-B5BF-C682D8C56BB1}"/>
    <cellStyle name="20% - Accent1 6 2 2 4 3 7 2" xfId="48222" xr:uid="{CD8C2163-E599-4DF0-A7E5-ADF1850B0555}"/>
    <cellStyle name="20% - Accent1 6 2 2 4 3 8" xfId="48223" xr:uid="{EC42B9CF-3853-4D2A-AE76-679DB50220C9}"/>
    <cellStyle name="20% - Accent1 6 2 2 4 3 8 2" xfId="48224" xr:uid="{FDE2B919-C1C1-4E75-B529-9F1635063633}"/>
    <cellStyle name="20% - Accent1 6 2 2 4 3 9" xfId="48225" xr:uid="{9C0CC7AA-F2BB-4548-885F-726E5AEE2671}"/>
    <cellStyle name="20% - Accent1 6 2 2 4 4" xfId="48226" xr:uid="{A321691C-F4F5-41E2-9706-10341D27EE8F}"/>
    <cellStyle name="20% - Accent1 6 2 2 4 4 2" xfId="48227" xr:uid="{3007B32E-E99F-42CC-9AF3-50BC8C5E1F25}"/>
    <cellStyle name="20% - Accent1 6 2 2 4 4 2 2" xfId="48228" xr:uid="{45C96F76-1778-45BF-B727-6EF3837EC37E}"/>
    <cellStyle name="20% - Accent1 6 2 2 4 4 2 2 2" xfId="48229" xr:uid="{F290B6F3-E477-4994-8C6F-FD0AEEBBA821}"/>
    <cellStyle name="20% - Accent1 6 2 2 4 4 2 3" xfId="48230" xr:uid="{EC841B65-71F5-451A-B4A3-31367FDE7CD2}"/>
    <cellStyle name="20% - Accent1 6 2 2 4 4 3" xfId="48231" xr:uid="{852FADFF-5B34-4816-9A9B-9DC39812870C}"/>
    <cellStyle name="20% - Accent1 6 2 2 4 4 3 2" xfId="48232" xr:uid="{BFDF450C-368A-45A0-8A3C-2077DD4CB545}"/>
    <cellStyle name="20% - Accent1 6 2 2 4 4 4" xfId="48233" xr:uid="{0B0D70EA-7FEC-46EE-A790-05B0D6958937}"/>
    <cellStyle name="20% - Accent1 6 2 2 4 5" xfId="48234" xr:uid="{B8890A1F-27DA-4E4A-911F-D75A9DE9B3B3}"/>
    <cellStyle name="20% - Accent1 6 2 2 4 5 2" xfId="48235" xr:uid="{D7DDD3A8-3854-452B-86BA-63193CCF2E1A}"/>
    <cellStyle name="20% - Accent1 6 2 2 4 5 2 2" xfId="48236" xr:uid="{22C35449-DC0A-4DCD-B125-829D66C9B48C}"/>
    <cellStyle name="20% - Accent1 6 2 2 4 5 2 2 2" xfId="48237" xr:uid="{226C6CD6-340B-419B-9FBC-4EFB2EE2C79F}"/>
    <cellStyle name="20% - Accent1 6 2 2 4 5 2 3" xfId="48238" xr:uid="{621CEBDA-D928-4902-AA95-F354FBB7A150}"/>
    <cellStyle name="20% - Accent1 6 2 2 4 5 3" xfId="48239" xr:uid="{23550676-52AB-4362-8CA9-16256C8DC4D8}"/>
    <cellStyle name="20% - Accent1 6 2 2 4 5 3 2" xfId="48240" xr:uid="{B1851136-26FF-4E1E-826B-9D56AE4B3C4D}"/>
    <cellStyle name="20% - Accent1 6 2 2 4 5 4" xfId="48241" xr:uid="{35D619FD-663A-4C02-A803-EA1101203E6C}"/>
    <cellStyle name="20% - Accent1 6 2 2 4 6" xfId="48242" xr:uid="{85CC191F-6231-4F3A-A2E5-AD4CBD66C58A}"/>
    <cellStyle name="20% - Accent1 6 2 2 4 6 2" xfId="48243" xr:uid="{B460D42A-7D26-4220-A3E5-C9DF0F8045E2}"/>
    <cellStyle name="20% - Accent1 6 2 2 4 6 2 2" xfId="48244" xr:uid="{6B478E33-7FB3-43DC-A5B3-22212E235443}"/>
    <cellStyle name="20% - Accent1 6 2 2 4 6 2 2 2" xfId="48245" xr:uid="{A33251AF-412E-44F6-B485-8CD9BB39ECC9}"/>
    <cellStyle name="20% - Accent1 6 2 2 4 6 2 3" xfId="48246" xr:uid="{3143AE57-F4D3-4592-BB27-697CE751F902}"/>
    <cellStyle name="20% - Accent1 6 2 2 4 6 3" xfId="48247" xr:uid="{09AA31E0-C03D-4D0B-8702-958D009F992E}"/>
    <cellStyle name="20% - Accent1 6 2 2 4 6 3 2" xfId="48248" xr:uid="{9E3E5025-521E-4CC7-860B-E9C27628643F}"/>
    <cellStyle name="20% - Accent1 6 2 2 4 6 4" xfId="48249" xr:uid="{1B2CBF64-F760-4961-8E20-C8764D101321}"/>
    <cellStyle name="20% - Accent1 6 2 2 4 7" xfId="48250" xr:uid="{C0F9AE9C-17D2-4AEB-A349-78176E5FDA51}"/>
    <cellStyle name="20% - Accent1 6 2 2 4 7 2" xfId="48251" xr:uid="{32DD4F23-CCF4-40ED-88D0-3A34AE148714}"/>
    <cellStyle name="20% - Accent1 6 2 2 4 7 2 2" xfId="48252" xr:uid="{1AB5149C-A877-419D-96D5-FEF622763A9C}"/>
    <cellStyle name="20% - Accent1 6 2 2 4 7 3" xfId="48253" xr:uid="{D3875733-03A3-4440-BC1B-DF219CB6EAA9}"/>
    <cellStyle name="20% - Accent1 6 2 2 4 8" xfId="48254" xr:uid="{E994AE5B-0877-415D-97A6-0EC61D5FDA13}"/>
    <cellStyle name="20% - Accent1 6 2 2 4 8 2" xfId="48255" xr:uid="{825ED103-CDFC-4BA7-B691-E7935BC539A9}"/>
    <cellStyle name="20% - Accent1 6 2 2 4 8 2 2" xfId="48256" xr:uid="{7789B32F-DE11-4366-B109-B3B605503CB8}"/>
    <cellStyle name="20% - Accent1 6 2 2 4 8 3" xfId="48257" xr:uid="{9F96A472-E520-45A6-BC60-CDB305A2C376}"/>
    <cellStyle name="20% - Accent1 6 2 2 4 9" xfId="48258" xr:uid="{0038AC65-CF43-4579-B4AB-165ED013F041}"/>
    <cellStyle name="20% - Accent1 6 2 2 4 9 2" xfId="48259" xr:uid="{D5D212F7-5659-49D4-8F76-911C40236C3A}"/>
    <cellStyle name="20% - Accent1 6 2 2 5" xfId="48260" xr:uid="{44719A94-74CF-4D80-B2B7-DB3FDA63CC93}"/>
    <cellStyle name="20% - Accent1 6 2 2 5 2" xfId="48261" xr:uid="{7790AE14-717D-41F9-BFB8-B441F211E08D}"/>
    <cellStyle name="20% - Accent1 6 2 2 5 2 2" xfId="48262" xr:uid="{66515410-19E7-41AE-8BC9-4D9831679AB1}"/>
    <cellStyle name="20% - Accent1 6 2 2 5 2 2 2" xfId="48263" xr:uid="{49C2400F-523E-4330-8B3D-C6B47418133B}"/>
    <cellStyle name="20% - Accent1 6 2 2 5 2 2 2 2" xfId="48264" xr:uid="{E18C1BDD-6B0E-4080-A86A-A72D447E2A48}"/>
    <cellStyle name="20% - Accent1 6 2 2 5 2 2 3" xfId="48265" xr:uid="{57D2AC67-CDAA-4437-A333-F4A68ED97DA6}"/>
    <cellStyle name="20% - Accent1 6 2 2 5 2 3" xfId="48266" xr:uid="{D663B330-9D6F-4B47-8971-E10E0BEA64CF}"/>
    <cellStyle name="20% - Accent1 6 2 2 5 2 3 2" xfId="48267" xr:uid="{54DDE6CA-6EA4-40CE-A852-01F8148A0201}"/>
    <cellStyle name="20% - Accent1 6 2 2 5 2 4" xfId="48268" xr:uid="{5A443143-597D-476A-8C11-E123AF91A0EB}"/>
    <cellStyle name="20% - Accent1 6 2 2 5 3" xfId="48269" xr:uid="{F5D0506B-0746-48EE-A903-56845F40FE06}"/>
    <cellStyle name="20% - Accent1 6 2 2 5 3 2" xfId="48270" xr:uid="{B30134A4-19D6-41D2-B230-D2E2479DECAD}"/>
    <cellStyle name="20% - Accent1 6 2 2 5 3 2 2" xfId="48271" xr:uid="{67E9D7B8-3571-4B30-BFDE-DE1936231C79}"/>
    <cellStyle name="20% - Accent1 6 2 2 5 3 2 2 2" xfId="48272" xr:uid="{16645FA5-3DE7-47B1-9215-7339101E4FA0}"/>
    <cellStyle name="20% - Accent1 6 2 2 5 3 2 3" xfId="48273" xr:uid="{B346F179-06EF-48F4-BF64-E6FD3C1DC686}"/>
    <cellStyle name="20% - Accent1 6 2 2 5 3 3" xfId="48274" xr:uid="{FC525AFC-D143-4CB1-A5FB-699C866CC3EC}"/>
    <cellStyle name="20% - Accent1 6 2 2 5 3 3 2" xfId="48275" xr:uid="{02CC3B5F-1B1F-4119-800B-2C4F77477A92}"/>
    <cellStyle name="20% - Accent1 6 2 2 5 3 4" xfId="48276" xr:uid="{D1FC0FDD-AF54-49B2-8945-CF0ABFFB6212}"/>
    <cellStyle name="20% - Accent1 6 2 2 5 4" xfId="48277" xr:uid="{34EDB986-0D73-42E2-94E7-EF38A0421935}"/>
    <cellStyle name="20% - Accent1 6 2 2 5 4 2" xfId="48278" xr:uid="{6B8F4007-B0A2-49DB-BA21-106A5A5F2937}"/>
    <cellStyle name="20% - Accent1 6 2 2 5 4 2 2" xfId="48279" xr:uid="{876A8A6C-FEFA-42A4-A66F-7716689DBE00}"/>
    <cellStyle name="20% - Accent1 6 2 2 5 4 2 2 2" xfId="48280" xr:uid="{30AE2FFB-83C1-4CC2-A148-30652766388C}"/>
    <cellStyle name="20% - Accent1 6 2 2 5 4 2 3" xfId="48281" xr:uid="{769869FA-EF1C-4EB3-822E-5FFCDF737213}"/>
    <cellStyle name="20% - Accent1 6 2 2 5 4 3" xfId="48282" xr:uid="{2F75BEBF-73EA-4883-9FE0-7FFF572920D9}"/>
    <cellStyle name="20% - Accent1 6 2 2 5 4 3 2" xfId="48283" xr:uid="{22DE94AB-F38E-43B4-9F19-824A72479B30}"/>
    <cellStyle name="20% - Accent1 6 2 2 5 4 4" xfId="48284" xr:uid="{DA9A6AAF-72CB-492C-BF14-4A48AA20A9E7}"/>
    <cellStyle name="20% - Accent1 6 2 2 5 5" xfId="48285" xr:uid="{C7530F51-D7BF-4D20-8BB6-343731D59FF4}"/>
    <cellStyle name="20% - Accent1 6 2 2 5 5 2" xfId="48286" xr:uid="{460E7486-14A2-40BD-A505-FE6FDDD04A3A}"/>
    <cellStyle name="20% - Accent1 6 2 2 5 5 2 2" xfId="48287" xr:uid="{3F3D8C25-71E9-4F0E-A1E7-677691D37F97}"/>
    <cellStyle name="20% - Accent1 6 2 2 5 5 3" xfId="48288" xr:uid="{2C64DC1C-9F18-4CAD-BD91-5AC9973EE67F}"/>
    <cellStyle name="20% - Accent1 6 2 2 5 6" xfId="48289" xr:uid="{AA431B6A-0D09-4E45-86D6-E7D64138417D}"/>
    <cellStyle name="20% - Accent1 6 2 2 5 6 2" xfId="48290" xr:uid="{8CB9433D-A7F6-4B44-9CC4-07F9A5EC1DD2}"/>
    <cellStyle name="20% - Accent1 6 2 2 5 6 2 2" xfId="48291" xr:uid="{CD58565B-D789-4730-A016-340F74F581DF}"/>
    <cellStyle name="20% - Accent1 6 2 2 5 6 3" xfId="48292" xr:uid="{30C724A0-DDE3-425F-8FA5-89573E858A69}"/>
    <cellStyle name="20% - Accent1 6 2 2 5 7" xfId="48293" xr:uid="{A872C5E1-A8FF-4AD4-8517-F114B6960905}"/>
    <cellStyle name="20% - Accent1 6 2 2 5 7 2" xfId="48294" xr:uid="{77D8D06A-033E-408A-9684-D7FD132F91B2}"/>
    <cellStyle name="20% - Accent1 6 2 2 5 8" xfId="48295" xr:uid="{C7647200-641B-43B7-835A-AE6B65B164B6}"/>
    <cellStyle name="20% - Accent1 6 2 2 5 8 2" xfId="48296" xr:uid="{151220A4-8A5E-4DB2-A8FA-6C7DAFA3D5DC}"/>
    <cellStyle name="20% - Accent1 6 2 2 5 9" xfId="48297" xr:uid="{B9163C2C-B26E-4624-8025-9EBC84436A66}"/>
    <cellStyle name="20% - Accent1 6 2 2 6" xfId="48298" xr:uid="{AB9E34B1-0846-4366-81A0-7704CEF77A0A}"/>
    <cellStyle name="20% - Accent1 6 2 2 6 2" xfId="48299" xr:uid="{4DBB2A96-7671-4EFB-932E-8E0D7E15F449}"/>
    <cellStyle name="20% - Accent1 6 2 2 6 2 2" xfId="48300" xr:uid="{BF5190FB-9488-475B-BB7D-3C24CD3F5258}"/>
    <cellStyle name="20% - Accent1 6 2 2 6 2 2 2" xfId="48301" xr:uid="{9EBF5120-6EFD-4EA2-88E0-FC58D81A9CA3}"/>
    <cellStyle name="20% - Accent1 6 2 2 6 2 2 2 2" xfId="48302" xr:uid="{F54EDA1C-6E80-45FF-B294-50DC17E734E3}"/>
    <cellStyle name="20% - Accent1 6 2 2 6 2 2 3" xfId="48303" xr:uid="{A25B5077-A807-4273-8C5F-81353243BF0F}"/>
    <cellStyle name="20% - Accent1 6 2 2 6 2 3" xfId="48304" xr:uid="{D68A3251-9255-48F9-9E13-EC6CA7699EF1}"/>
    <cellStyle name="20% - Accent1 6 2 2 6 2 3 2" xfId="48305" xr:uid="{C90B182C-2F2C-49C5-9B1D-EC3D16E0D4C5}"/>
    <cellStyle name="20% - Accent1 6 2 2 6 2 4" xfId="48306" xr:uid="{FC8E4BD1-6B2D-461F-B864-734E8AEF573E}"/>
    <cellStyle name="20% - Accent1 6 2 2 6 3" xfId="48307" xr:uid="{5B10FD5D-D158-4409-AC83-63B83580EC13}"/>
    <cellStyle name="20% - Accent1 6 2 2 6 3 2" xfId="48308" xr:uid="{08404EA3-5155-4D9A-9ABE-8847CB87C0FF}"/>
    <cellStyle name="20% - Accent1 6 2 2 6 3 2 2" xfId="48309" xr:uid="{ED9F53B2-CD87-4B30-9F6B-17667BC14234}"/>
    <cellStyle name="20% - Accent1 6 2 2 6 3 2 2 2" xfId="48310" xr:uid="{056D53D8-9FBA-4FA8-B36C-EE2B4801BB6C}"/>
    <cellStyle name="20% - Accent1 6 2 2 6 3 2 3" xfId="48311" xr:uid="{D7A7FBAC-F0EB-44D8-9B20-3977E3EAA7DB}"/>
    <cellStyle name="20% - Accent1 6 2 2 6 3 3" xfId="48312" xr:uid="{C7E80CB6-5699-4E23-BB07-F7D2130B6593}"/>
    <cellStyle name="20% - Accent1 6 2 2 6 3 3 2" xfId="48313" xr:uid="{E186C451-F901-409F-822D-049FC1D1666F}"/>
    <cellStyle name="20% - Accent1 6 2 2 6 3 4" xfId="48314" xr:uid="{F3929C6C-D8E3-4756-AD61-7F502218A5A4}"/>
    <cellStyle name="20% - Accent1 6 2 2 6 4" xfId="48315" xr:uid="{D3C2442C-C8DE-4BC6-9F81-13C73D3D7938}"/>
    <cellStyle name="20% - Accent1 6 2 2 6 4 2" xfId="48316" xr:uid="{B4402CAF-5586-438E-95DB-6ED5E1312894}"/>
    <cellStyle name="20% - Accent1 6 2 2 6 4 2 2" xfId="48317" xr:uid="{C85873C8-E0D6-4213-B2C9-0DF6A00955A6}"/>
    <cellStyle name="20% - Accent1 6 2 2 6 4 2 2 2" xfId="48318" xr:uid="{E078D67F-5134-4C5C-A035-7835EA65ADFC}"/>
    <cellStyle name="20% - Accent1 6 2 2 6 4 2 3" xfId="48319" xr:uid="{13E009DB-D5AC-4B36-97EA-09D6360866F1}"/>
    <cellStyle name="20% - Accent1 6 2 2 6 4 3" xfId="48320" xr:uid="{49315803-CD5A-49B9-AE61-028FCCC08B2A}"/>
    <cellStyle name="20% - Accent1 6 2 2 6 4 3 2" xfId="48321" xr:uid="{7257EA44-6480-4680-8F99-68594DAB1B04}"/>
    <cellStyle name="20% - Accent1 6 2 2 6 4 4" xfId="48322" xr:uid="{2F486BB1-A574-4EFB-A0FA-27A0A6845AB2}"/>
    <cellStyle name="20% - Accent1 6 2 2 6 5" xfId="48323" xr:uid="{2E935A6A-028F-4300-8C46-BE574D916066}"/>
    <cellStyle name="20% - Accent1 6 2 2 6 5 2" xfId="48324" xr:uid="{53E51ED9-B8A8-43E0-8379-20FF1B7F67CB}"/>
    <cellStyle name="20% - Accent1 6 2 2 6 5 2 2" xfId="48325" xr:uid="{9FD47DFD-9EC4-42EB-86D5-FC2AA9393348}"/>
    <cellStyle name="20% - Accent1 6 2 2 6 5 3" xfId="48326" xr:uid="{D499B096-1FB2-46FF-BEC7-BB338C96BAAB}"/>
    <cellStyle name="20% - Accent1 6 2 2 6 6" xfId="48327" xr:uid="{2D13F80F-5215-4737-B74A-3BBC82BAB3F0}"/>
    <cellStyle name="20% - Accent1 6 2 2 6 6 2" xfId="48328" xr:uid="{B2ACD686-EAF7-4D08-B014-3539870C1EBC}"/>
    <cellStyle name="20% - Accent1 6 2 2 6 6 2 2" xfId="48329" xr:uid="{90037788-5C20-427D-ABCA-164C729BA329}"/>
    <cellStyle name="20% - Accent1 6 2 2 6 6 3" xfId="48330" xr:uid="{549A003A-0515-44CD-AC3B-EC5B830CE6E3}"/>
    <cellStyle name="20% - Accent1 6 2 2 6 7" xfId="48331" xr:uid="{1AA476A6-C4C1-4E25-9CD8-408AE1AD9A65}"/>
    <cellStyle name="20% - Accent1 6 2 2 6 7 2" xfId="48332" xr:uid="{06D4A236-6303-45D5-9F7B-B89660A952BC}"/>
    <cellStyle name="20% - Accent1 6 2 2 6 8" xfId="48333" xr:uid="{F80E6143-95C8-48F5-8E7D-F945522860E5}"/>
    <cellStyle name="20% - Accent1 6 2 2 6 8 2" xfId="48334" xr:uid="{5C61A275-B152-46B1-9CAC-C913CD220D8E}"/>
    <cellStyle name="20% - Accent1 6 2 2 6 9" xfId="48335" xr:uid="{0F8FF9E0-A50B-4C0E-AACF-21C9C944CFC7}"/>
    <cellStyle name="20% - Accent1 6 2 2 7" xfId="48336" xr:uid="{6A3383CE-B9CC-4B36-858A-5C2DE493F513}"/>
    <cellStyle name="20% - Accent1 6 2 2 7 2" xfId="48337" xr:uid="{F3CB63D7-2AF1-4B23-BF40-E6B61E113E5C}"/>
    <cellStyle name="20% - Accent1 6 2 2 7 2 2" xfId="48338" xr:uid="{A67A59D4-90C3-4D6A-8704-1F947AF8C622}"/>
    <cellStyle name="20% - Accent1 6 2 2 7 2 2 2" xfId="48339" xr:uid="{7A879395-B4C7-4D4A-B2BE-2B5B90080439}"/>
    <cellStyle name="20% - Accent1 6 2 2 7 2 3" xfId="48340" xr:uid="{8FFC7FAA-CBA9-403F-9B03-CADBAADE7AE2}"/>
    <cellStyle name="20% - Accent1 6 2 2 7 3" xfId="48341" xr:uid="{508635E3-622D-4561-A6D6-C42985B9A4AA}"/>
    <cellStyle name="20% - Accent1 6 2 2 7 3 2" xfId="48342" xr:uid="{8437ABEB-8108-4352-AA7A-ECCC9C27B259}"/>
    <cellStyle name="20% - Accent1 6 2 2 7 4" xfId="48343" xr:uid="{957DEB8F-DDD9-4CFB-829A-BFAC4F840306}"/>
    <cellStyle name="20% - Accent1 6 2 2 8" xfId="48344" xr:uid="{710A9FAB-43EA-430F-8922-83C1F3FE34FA}"/>
    <cellStyle name="20% - Accent1 6 2 2 8 2" xfId="48345" xr:uid="{6D0B08ED-6707-435F-B773-E436C0B26FC0}"/>
    <cellStyle name="20% - Accent1 6 2 2 8 2 2" xfId="48346" xr:uid="{10407348-C124-4A87-B629-23EADABFDFC3}"/>
    <cellStyle name="20% - Accent1 6 2 2 8 2 2 2" xfId="48347" xr:uid="{182F920A-C7CD-4929-942E-984B4B5A0EF3}"/>
    <cellStyle name="20% - Accent1 6 2 2 8 2 3" xfId="48348" xr:uid="{0749F09B-F2EF-4154-B1DE-E688B888A917}"/>
    <cellStyle name="20% - Accent1 6 2 2 8 3" xfId="48349" xr:uid="{C6B5825B-3355-4C60-8EF7-19DB5BBF6D8A}"/>
    <cellStyle name="20% - Accent1 6 2 2 8 3 2" xfId="48350" xr:uid="{6A41158E-72AB-42D7-A413-F5DB34DE2B10}"/>
    <cellStyle name="20% - Accent1 6 2 2 8 4" xfId="48351" xr:uid="{4098984D-E5B3-4886-8D8A-360DFD2E5024}"/>
    <cellStyle name="20% - Accent1 6 2 2 9" xfId="48352" xr:uid="{67FE9A3D-B3DD-4FBF-8916-71650A55F762}"/>
    <cellStyle name="20% - Accent1 6 2 2 9 2" xfId="48353" xr:uid="{4B7513C6-159C-4025-AE61-73D899CBAD05}"/>
    <cellStyle name="20% - Accent1 6 2 2 9 2 2" xfId="48354" xr:uid="{BC11933A-3DA5-48F3-B270-FF709B4288E3}"/>
    <cellStyle name="20% - Accent1 6 2 2 9 2 2 2" xfId="48355" xr:uid="{57A6D37F-34C2-40BC-92B7-1411BF2BB7A2}"/>
    <cellStyle name="20% - Accent1 6 2 2 9 2 3" xfId="48356" xr:uid="{679A769C-2C4C-41E5-B001-EA8351976653}"/>
    <cellStyle name="20% - Accent1 6 2 2 9 3" xfId="48357" xr:uid="{0F38A500-4BEC-4F0E-9AB9-91A659D75567}"/>
    <cellStyle name="20% - Accent1 6 2 2 9 3 2" xfId="48358" xr:uid="{8765E037-85F0-4513-AEFA-FF9A05C27966}"/>
    <cellStyle name="20% - Accent1 6 2 2 9 4" xfId="48359" xr:uid="{CC53A7EF-AB4E-4132-87C2-A267C934D06C}"/>
    <cellStyle name="20% - Accent1 6 2 3" xfId="48360" xr:uid="{D81D97BF-32E5-4C2B-B880-AE3C5738675A}"/>
    <cellStyle name="20% - Accent1 6 2 3 10" xfId="48361" xr:uid="{A2048287-2F57-4305-A23C-AC63F89A166B}"/>
    <cellStyle name="20% - Accent1 6 2 3 10 2" xfId="48362" xr:uid="{A252A95A-381F-4113-A598-A93AF7148793}"/>
    <cellStyle name="20% - Accent1 6 2 3 11" xfId="48363" xr:uid="{AF9F5206-6BE6-4A78-8E9E-22E3F6C251EA}"/>
    <cellStyle name="20% - Accent1 6 2 3 2" xfId="48364" xr:uid="{5C114313-D462-48B0-B656-0CD75EE739D1}"/>
    <cellStyle name="20% - Accent1 6 2 3 2 2" xfId="48365" xr:uid="{0F2DF7B7-6C74-40DE-9F23-361CBB7133C4}"/>
    <cellStyle name="20% - Accent1 6 2 3 2 2 2" xfId="48366" xr:uid="{C5D8894F-1E9B-446C-9F3D-992184845E75}"/>
    <cellStyle name="20% - Accent1 6 2 3 2 2 2 2" xfId="48367" xr:uid="{590B56B0-9956-4932-8B95-4F63AF7982B6}"/>
    <cellStyle name="20% - Accent1 6 2 3 2 2 2 2 2" xfId="48368" xr:uid="{DCB9552D-B4D5-4F9E-8977-D7A3FBE7AE0F}"/>
    <cellStyle name="20% - Accent1 6 2 3 2 2 2 3" xfId="48369" xr:uid="{6B4E61BD-2916-4EBA-8D1A-71C7AC60D122}"/>
    <cellStyle name="20% - Accent1 6 2 3 2 2 3" xfId="48370" xr:uid="{75FF793F-8D4F-4C28-9BB7-BB79A6961084}"/>
    <cellStyle name="20% - Accent1 6 2 3 2 2 3 2" xfId="48371" xr:uid="{3CA51DC1-FACA-417D-BA3A-60200DE77F3E}"/>
    <cellStyle name="20% - Accent1 6 2 3 2 2 4" xfId="48372" xr:uid="{E187DC69-0BA2-4ABB-9AC4-7DAFAB91DD8D}"/>
    <cellStyle name="20% - Accent1 6 2 3 2 3" xfId="48373" xr:uid="{333E6A9D-D164-454D-9D5D-876D3EC3E374}"/>
    <cellStyle name="20% - Accent1 6 2 3 2 3 2" xfId="48374" xr:uid="{F8DA8BD9-B5FE-439C-AEA5-8E35494F75B5}"/>
    <cellStyle name="20% - Accent1 6 2 3 2 3 2 2" xfId="48375" xr:uid="{EFE4EE55-B70B-4E64-B934-EAC31DB26C8E}"/>
    <cellStyle name="20% - Accent1 6 2 3 2 3 2 2 2" xfId="48376" xr:uid="{57124993-C2AB-4EF8-A931-2711D9102EE0}"/>
    <cellStyle name="20% - Accent1 6 2 3 2 3 2 3" xfId="48377" xr:uid="{6863D6E8-D167-48B8-87D9-53F63F5A4CA8}"/>
    <cellStyle name="20% - Accent1 6 2 3 2 3 3" xfId="48378" xr:uid="{67C183C4-1D0A-46F5-B7DC-AD62BA99DE8A}"/>
    <cellStyle name="20% - Accent1 6 2 3 2 3 3 2" xfId="48379" xr:uid="{E5454679-3CDC-4A8D-8420-73D816EBD77E}"/>
    <cellStyle name="20% - Accent1 6 2 3 2 3 4" xfId="48380" xr:uid="{7997BC02-846D-4E6A-93FE-7E8B003B48A9}"/>
    <cellStyle name="20% - Accent1 6 2 3 2 4" xfId="48381" xr:uid="{C2586489-4A03-4F30-B421-4841F4AC8B8F}"/>
    <cellStyle name="20% - Accent1 6 2 3 2 4 2" xfId="48382" xr:uid="{E6F6A4F0-749D-4DE3-A061-9DAD00B651D6}"/>
    <cellStyle name="20% - Accent1 6 2 3 2 4 2 2" xfId="48383" xr:uid="{7B044FC4-FF49-4F5C-AABE-BAFE905BA476}"/>
    <cellStyle name="20% - Accent1 6 2 3 2 4 2 2 2" xfId="48384" xr:uid="{4043C6B4-84A1-4639-8475-9ED483FA7F9A}"/>
    <cellStyle name="20% - Accent1 6 2 3 2 4 2 3" xfId="48385" xr:uid="{266385EC-7C54-4811-86E0-BFDBD14DDF28}"/>
    <cellStyle name="20% - Accent1 6 2 3 2 4 3" xfId="48386" xr:uid="{7EF20859-EED5-45D2-95DB-6C4ECD60184A}"/>
    <cellStyle name="20% - Accent1 6 2 3 2 4 3 2" xfId="48387" xr:uid="{020BB1CB-195F-4108-819F-791BCDF14E28}"/>
    <cellStyle name="20% - Accent1 6 2 3 2 4 4" xfId="48388" xr:uid="{305BC13B-68EE-4B2D-B82F-9E0F6C859185}"/>
    <cellStyle name="20% - Accent1 6 2 3 2 5" xfId="48389" xr:uid="{A111B7BD-0652-4CB6-A570-D1FFE922F4F2}"/>
    <cellStyle name="20% - Accent1 6 2 3 2 5 2" xfId="48390" xr:uid="{734A7508-4704-4389-9A8D-2A68BBC052BD}"/>
    <cellStyle name="20% - Accent1 6 2 3 2 5 2 2" xfId="48391" xr:uid="{C972FFD6-E1A6-494A-B08C-F4855D8A989E}"/>
    <cellStyle name="20% - Accent1 6 2 3 2 5 3" xfId="48392" xr:uid="{A265C1F5-407F-42C2-B518-FA37B2A7C314}"/>
    <cellStyle name="20% - Accent1 6 2 3 2 6" xfId="48393" xr:uid="{19FAF30A-9DBC-4A85-9DE2-831F45FB1DC8}"/>
    <cellStyle name="20% - Accent1 6 2 3 2 6 2" xfId="48394" xr:uid="{18026C35-F92B-4B0C-BEE3-A25A6888FA83}"/>
    <cellStyle name="20% - Accent1 6 2 3 2 6 2 2" xfId="48395" xr:uid="{0B62091F-5BCE-4CC4-B513-70D3EDD9A50C}"/>
    <cellStyle name="20% - Accent1 6 2 3 2 6 3" xfId="48396" xr:uid="{73755B35-51E0-4AE7-8394-E654B8B19597}"/>
    <cellStyle name="20% - Accent1 6 2 3 2 7" xfId="48397" xr:uid="{AD24F040-62ED-44B0-BFCE-7C03F11DBDA1}"/>
    <cellStyle name="20% - Accent1 6 2 3 2 7 2" xfId="48398" xr:uid="{DE82A3B4-7A9D-45B2-B61F-76A64F7B32E2}"/>
    <cellStyle name="20% - Accent1 6 2 3 2 8" xfId="48399" xr:uid="{5D9184AB-6CFA-4D8E-AAD5-72B252948D76}"/>
    <cellStyle name="20% - Accent1 6 2 3 2 8 2" xfId="48400" xr:uid="{1CF42ED7-8891-40A6-BBFD-9EF45A398D96}"/>
    <cellStyle name="20% - Accent1 6 2 3 2 9" xfId="48401" xr:uid="{24ECC664-740A-458F-B5B5-6A05D4E9EDC4}"/>
    <cellStyle name="20% - Accent1 6 2 3 3" xfId="48402" xr:uid="{A0353004-7A97-40B3-B14D-21952658B0B6}"/>
    <cellStyle name="20% - Accent1 6 2 3 3 2" xfId="48403" xr:uid="{629DB1F1-DCE2-4FD9-8F00-94353C2D6E02}"/>
    <cellStyle name="20% - Accent1 6 2 3 3 2 2" xfId="48404" xr:uid="{7A6F2E4D-40B5-4AD6-80D1-769C2181F468}"/>
    <cellStyle name="20% - Accent1 6 2 3 3 2 2 2" xfId="48405" xr:uid="{5CFEB4BF-74A7-4651-8049-E1D93197C87B}"/>
    <cellStyle name="20% - Accent1 6 2 3 3 2 2 2 2" xfId="48406" xr:uid="{359681DD-4D81-4433-AFBD-FAC736EC5EF4}"/>
    <cellStyle name="20% - Accent1 6 2 3 3 2 2 3" xfId="48407" xr:uid="{A785928F-41CD-43EF-A311-37744753BD33}"/>
    <cellStyle name="20% - Accent1 6 2 3 3 2 3" xfId="48408" xr:uid="{6C75B9E9-16DA-46F2-8BDE-196760508C60}"/>
    <cellStyle name="20% - Accent1 6 2 3 3 2 3 2" xfId="48409" xr:uid="{DDD622C2-5EBD-497F-8638-75E692974868}"/>
    <cellStyle name="20% - Accent1 6 2 3 3 2 4" xfId="48410" xr:uid="{DD5C9306-9DDA-4FAA-AE13-04E0CDFEE059}"/>
    <cellStyle name="20% - Accent1 6 2 3 3 3" xfId="48411" xr:uid="{145FE257-E334-4508-9F24-5E81A264B382}"/>
    <cellStyle name="20% - Accent1 6 2 3 3 3 2" xfId="48412" xr:uid="{770FEFC2-92E6-42AD-9498-4A6AD5C94891}"/>
    <cellStyle name="20% - Accent1 6 2 3 3 3 2 2" xfId="48413" xr:uid="{85BEA877-948B-487E-9B22-02C83FD4B70A}"/>
    <cellStyle name="20% - Accent1 6 2 3 3 3 2 2 2" xfId="48414" xr:uid="{6694523C-7F3D-4791-96F7-F1B7A0A6087A}"/>
    <cellStyle name="20% - Accent1 6 2 3 3 3 2 3" xfId="48415" xr:uid="{1A0A5DC6-614A-4AEB-ACDE-5345E6D01E9B}"/>
    <cellStyle name="20% - Accent1 6 2 3 3 3 3" xfId="48416" xr:uid="{CAAD02E5-65B0-4BDC-A16F-3FD10812D44F}"/>
    <cellStyle name="20% - Accent1 6 2 3 3 3 3 2" xfId="48417" xr:uid="{4FC1B0E7-C61C-40FE-A590-53CEC116F493}"/>
    <cellStyle name="20% - Accent1 6 2 3 3 3 4" xfId="48418" xr:uid="{233F0C43-B73A-4E22-B52B-629FC2F010B9}"/>
    <cellStyle name="20% - Accent1 6 2 3 3 4" xfId="48419" xr:uid="{BE5645B2-4094-4DA3-B57D-A78A4632F187}"/>
    <cellStyle name="20% - Accent1 6 2 3 3 4 2" xfId="48420" xr:uid="{E75F2B98-D634-40E8-A937-638407312FDA}"/>
    <cellStyle name="20% - Accent1 6 2 3 3 4 2 2" xfId="48421" xr:uid="{2BD33046-CE12-4B53-9C51-75E38B26D3AE}"/>
    <cellStyle name="20% - Accent1 6 2 3 3 4 2 2 2" xfId="48422" xr:uid="{B697B3DA-E75C-40FD-AC42-A75200C0755F}"/>
    <cellStyle name="20% - Accent1 6 2 3 3 4 2 3" xfId="48423" xr:uid="{A9D92EB8-1BF8-4248-A652-1E00395DD3CC}"/>
    <cellStyle name="20% - Accent1 6 2 3 3 4 3" xfId="48424" xr:uid="{A9E2E2E6-4EF1-4636-8F55-B649E19F5430}"/>
    <cellStyle name="20% - Accent1 6 2 3 3 4 3 2" xfId="48425" xr:uid="{5EE957B7-14AE-4708-8C18-A221A11E0335}"/>
    <cellStyle name="20% - Accent1 6 2 3 3 4 4" xfId="48426" xr:uid="{86B5B9B1-7CA7-42B5-8564-FC89B6F294A4}"/>
    <cellStyle name="20% - Accent1 6 2 3 3 5" xfId="48427" xr:uid="{A4C238CF-14E6-457C-AA59-1E3559308E7B}"/>
    <cellStyle name="20% - Accent1 6 2 3 3 5 2" xfId="48428" xr:uid="{A2328136-AE89-46C1-9E1D-D968721D5FDF}"/>
    <cellStyle name="20% - Accent1 6 2 3 3 5 2 2" xfId="48429" xr:uid="{339404AD-5129-44BB-9091-36B2748F3BF6}"/>
    <cellStyle name="20% - Accent1 6 2 3 3 5 3" xfId="48430" xr:uid="{430216AB-486E-47A6-AB4E-144D9E0A8E07}"/>
    <cellStyle name="20% - Accent1 6 2 3 3 6" xfId="48431" xr:uid="{1FEC065C-6CB1-4CE2-86C9-7A6103AEBE00}"/>
    <cellStyle name="20% - Accent1 6 2 3 3 6 2" xfId="48432" xr:uid="{2E4F26C1-FAFE-4B8C-96F1-E5DD38A1C2CA}"/>
    <cellStyle name="20% - Accent1 6 2 3 3 6 2 2" xfId="48433" xr:uid="{AA61B877-E2C7-4D18-B674-AA7BE008AF2D}"/>
    <cellStyle name="20% - Accent1 6 2 3 3 6 3" xfId="48434" xr:uid="{48CEFCF6-38C9-4889-82A3-159F7FB75797}"/>
    <cellStyle name="20% - Accent1 6 2 3 3 7" xfId="48435" xr:uid="{76AC78FD-238A-4B6B-95BA-BA3F6F65D765}"/>
    <cellStyle name="20% - Accent1 6 2 3 3 7 2" xfId="48436" xr:uid="{8A22E1A1-17B9-4561-BC7F-90FA6FC4A4F3}"/>
    <cellStyle name="20% - Accent1 6 2 3 3 8" xfId="48437" xr:uid="{A67E0711-AADC-4871-970C-6AC1DAC9FD1B}"/>
    <cellStyle name="20% - Accent1 6 2 3 3 8 2" xfId="48438" xr:uid="{54EC7141-C4F0-43A9-B976-C17795C87CC6}"/>
    <cellStyle name="20% - Accent1 6 2 3 3 9" xfId="48439" xr:uid="{A260B1FE-AA79-4E9D-A27E-A77B79621406}"/>
    <cellStyle name="20% - Accent1 6 2 3 4" xfId="48440" xr:uid="{5C795A76-DD76-4667-94CA-CE8AF9877CBB}"/>
    <cellStyle name="20% - Accent1 6 2 3 4 2" xfId="48441" xr:uid="{C52DE3BE-B159-46C1-B9C8-04B918B2A575}"/>
    <cellStyle name="20% - Accent1 6 2 3 4 2 2" xfId="48442" xr:uid="{21D5984D-5413-4C52-98FB-329D1317FD1B}"/>
    <cellStyle name="20% - Accent1 6 2 3 4 2 2 2" xfId="48443" xr:uid="{5FBA7969-403E-4C64-A741-FBC86721AB9D}"/>
    <cellStyle name="20% - Accent1 6 2 3 4 2 3" xfId="48444" xr:uid="{C1F7C659-4C38-4224-8B34-8BF2062DCB91}"/>
    <cellStyle name="20% - Accent1 6 2 3 4 3" xfId="48445" xr:uid="{219928C3-86EC-43E9-8A8F-322BC714F276}"/>
    <cellStyle name="20% - Accent1 6 2 3 4 3 2" xfId="48446" xr:uid="{B99A1534-B716-4908-9A55-0159747DA318}"/>
    <cellStyle name="20% - Accent1 6 2 3 4 4" xfId="48447" xr:uid="{59484D22-21C6-4CAA-AE4A-1FB4D91694F9}"/>
    <cellStyle name="20% - Accent1 6 2 3 5" xfId="48448" xr:uid="{5EC0BE23-659B-46C2-86E6-F444A888FB60}"/>
    <cellStyle name="20% - Accent1 6 2 3 5 2" xfId="48449" xr:uid="{3FBDEAAC-909F-4270-A909-F8452065C53B}"/>
    <cellStyle name="20% - Accent1 6 2 3 5 2 2" xfId="48450" xr:uid="{ED9C4B75-6CAA-4B87-BD2A-190BC1FBE9B3}"/>
    <cellStyle name="20% - Accent1 6 2 3 5 2 2 2" xfId="48451" xr:uid="{E1F21531-D696-4FD9-B63E-78DDA01C8F43}"/>
    <cellStyle name="20% - Accent1 6 2 3 5 2 3" xfId="48452" xr:uid="{1469FBD6-59CE-4D32-8C3A-9B974BCF0D47}"/>
    <cellStyle name="20% - Accent1 6 2 3 5 3" xfId="48453" xr:uid="{27AA394C-53F8-45DB-8361-14B066974575}"/>
    <cellStyle name="20% - Accent1 6 2 3 5 3 2" xfId="48454" xr:uid="{4EBC2905-5972-481D-BB21-E026C5C55131}"/>
    <cellStyle name="20% - Accent1 6 2 3 5 4" xfId="48455" xr:uid="{5B6B0C73-118B-4FA8-8AE5-2B7E2648A532}"/>
    <cellStyle name="20% - Accent1 6 2 3 6" xfId="48456" xr:uid="{C566AF10-57F3-4C31-984F-167C0B49A649}"/>
    <cellStyle name="20% - Accent1 6 2 3 6 2" xfId="48457" xr:uid="{BA52A69B-E0D3-4368-978D-AD3B4B60CB24}"/>
    <cellStyle name="20% - Accent1 6 2 3 6 2 2" xfId="48458" xr:uid="{92E13F1B-F87C-4320-A461-ED71BC9BB491}"/>
    <cellStyle name="20% - Accent1 6 2 3 6 2 2 2" xfId="48459" xr:uid="{D4263450-CD4C-4435-9D7E-039BCAD82A16}"/>
    <cellStyle name="20% - Accent1 6 2 3 6 2 3" xfId="48460" xr:uid="{FA7FBC78-3A41-40FF-A65D-D1395377790F}"/>
    <cellStyle name="20% - Accent1 6 2 3 6 3" xfId="48461" xr:uid="{CAC55F16-A0BA-4417-B904-92F5A751598C}"/>
    <cellStyle name="20% - Accent1 6 2 3 6 3 2" xfId="48462" xr:uid="{FAB10B7E-7E4E-4EA8-9800-55508F07C2E8}"/>
    <cellStyle name="20% - Accent1 6 2 3 6 4" xfId="48463" xr:uid="{9209AB93-70DE-404A-BA91-22246B2120A7}"/>
    <cellStyle name="20% - Accent1 6 2 3 7" xfId="48464" xr:uid="{CD57B8CB-57C8-4577-9FD5-918C8BB88B24}"/>
    <cellStyle name="20% - Accent1 6 2 3 7 2" xfId="48465" xr:uid="{BDC8114B-F5BD-4031-814A-2A4A57468AF8}"/>
    <cellStyle name="20% - Accent1 6 2 3 7 2 2" xfId="48466" xr:uid="{6B0FE826-11E3-4A23-9800-82810EDE56B9}"/>
    <cellStyle name="20% - Accent1 6 2 3 7 3" xfId="48467" xr:uid="{68D6C5ED-BA0E-47BA-A8A6-2E35C7C9915F}"/>
    <cellStyle name="20% - Accent1 6 2 3 8" xfId="48468" xr:uid="{BB865D52-FC57-4268-9685-474DB89306CF}"/>
    <cellStyle name="20% - Accent1 6 2 3 8 2" xfId="48469" xr:uid="{1151FA1A-EC94-447D-91B3-6131672D16F6}"/>
    <cellStyle name="20% - Accent1 6 2 3 8 2 2" xfId="48470" xr:uid="{77952B97-4C18-467C-ADFF-256102AF26AF}"/>
    <cellStyle name="20% - Accent1 6 2 3 8 3" xfId="48471" xr:uid="{308A77D5-3538-42D4-B421-63E1B78CD9FF}"/>
    <cellStyle name="20% - Accent1 6 2 3 9" xfId="48472" xr:uid="{5AEE7CC0-1507-434D-A56C-3C12C3B8750C}"/>
    <cellStyle name="20% - Accent1 6 2 3 9 2" xfId="48473" xr:uid="{8AD100DA-0538-4152-8DAC-FD62E158C78C}"/>
    <cellStyle name="20% - Accent1 6 2 4" xfId="48474" xr:uid="{FC2FE457-8DD5-4085-81F9-D16F0B4FF9E0}"/>
    <cellStyle name="20% - Accent1 6 2 4 10" xfId="48475" xr:uid="{86D51467-0F21-466D-A066-25A2CC5BFF87}"/>
    <cellStyle name="20% - Accent1 6 2 4 10 2" xfId="48476" xr:uid="{B84E5F2C-B0A8-471B-85A4-E3BD0CE16743}"/>
    <cellStyle name="20% - Accent1 6 2 4 11" xfId="48477" xr:uid="{022BD551-957C-469D-A12D-F925A1A11A80}"/>
    <cellStyle name="20% - Accent1 6 2 4 2" xfId="48478" xr:uid="{3EDA3E98-0F44-4B9B-B025-E8058944FB75}"/>
    <cellStyle name="20% - Accent1 6 2 4 2 2" xfId="48479" xr:uid="{89E4EC22-41E8-48E1-AB23-9311D5B42525}"/>
    <cellStyle name="20% - Accent1 6 2 4 2 2 2" xfId="48480" xr:uid="{67EF677E-DA5C-43D8-9197-CE2868D41CAE}"/>
    <cellStyle name="20% - Accent1 6 2 4 2 2 2 2" xfId="48481" xr:uid="{1B3F4AF3-737D-413C-87C2-DE2EE960EF64}"/>
    <cellStyle name="20% - Accent1 6 2 4 2 2 2 2 2" xfId="48482" xr:uid="{BA83D359-4904-48A2-B90A-63A58A663170}"/>
    <cellStyle name="20% - Accent1 6 2 4 2 2 2 3" xfId="48483" xr:uid="{6723DED3-E68F-4832-94F6-2EEAC308732A}"/>
    <cellStyle name="20% - Accent1 6 2 4 2 2 3" xfId="48484" xr:uid="{0B642C41-1B93-47C7-BBC4-6264E43E0073}"/>
    <cellStyle name="20% - Accent1 6 2 4 2 2 3 2" xfId="48485" xr:uid="{30CC8603-5E14-4874-8D64-EB6F2AA493CA}"/>
    <cellStyle name="20% - Accent1 6 2 4 2 2 4" xfId="48486" xr:uid="{66F23E57-8E3C-4EA0-B27A-C1BFD9F025AD}"/>
    <cellStyle name="20% - Accent1 6 2 4 2 3" xfId="48487" xr:uid="{67374CC8-7A15-43A1-B1F7-218EDE7B8311}"/>
    <cellStyle name="20% - Accent1 6 2 4 2 3 2" xfId="48488" xr:uid="{9A2F7481-F6C7-4649-AA54-D790CAB6A20C}"/>
    <cellStyle name="20% - Accent1 6 2 4 2 3 2 2" xfId="48489" xr:uid="{2266E79A-130B-40AD-B201-971293E9827D}"/>
    <cellStyle name="20% - Accent1 6 2 4 2 3 2 2 2" xfId="48490" xr:uid="{013C13BD-C133-4180-9AE8-B9380E834D75}"/>
    <cellStyle name="20% - Accent1 6 2 4 2 3 2 3" xfId="48491" xr:uid="{E8043E84-B771-4C46-A0A6-128CDE0A28F5}"/>
    <cellStyle name="20% - Accent1 6 2 4 2 3 3" xfId="48492" xr:uid="{A05C3415-5EC8-4904-9A75-C9ED99E45DF4}"/>
    <cellStyle name="20% - Accent1 6 2 4 2 3 3 2" xfId="48493" xr:uid="{993B3863-8EF2-421B-ADE4-C7BFC3262653}"/>
    <cellStyle name="20% - Accent1 6 2 4 2 3 4" xfId="48494" xr:uid="{B28B895A-3645-46F1-B979-F6AF0076A4EE}"/>
    <cellStyle name="20% - Accent1 6 2 4 2 4" xfId="48495" xr:uid="{F0D835C6-ED5B-48E9-9A57-CB9B15986FAC}"/>
    <cellStyle name="20% - Accent1 6 2 4 2 4 2" xfId="48496" xr:uid="{49C00FE3-08C0-4F6E-BFB7-B8C13B6FDCFF}"/>
    <cellStyle name="20% - Accent1 6 2 4 2 4 2 2" xfId="48497" xr:uid="{BE7AAE58-88E7-4BE3-BC0B-96E5FF5F7233}"/>
    <cellStyle name="20% - Accent1 6 2 4 2 4 2 2 2" xfId="48498" xr:uid="{429110FE-3C4E-47DB-B5D4-4E5DB5D4FD6C}"/>
    <cellStyle name="20% - Accent1 6 2 4 2 4 2 3" xfId="48499" xr:uid="{DD31C7CC-DBD0-4FC4-ACD4-9D437C764898}"/>
    <cellStyle name="20% - Accent1 6 2 4 2 4 3" xfId="48500" xr:uid="{2C127532-C370-4897-99AA-1068F5163094}"/>
    <cellStyle name="20% - Accent1 6 2 4 2 4 3 2" xfId="48501" xr:uid="{95314135-9441-4A9C-BBCB-A379EA12F829}"/>
    <cellStyle name="20% - Accent1 6 2 4 2 4 4" xfId="48502" xr:uid="{22BC2EBD-3F59-474D-836C-3233A6B5665C}"/>
    <cellStyle name="20% - Accent1 6 2 4 2 5" xfId="48503" xr:uid="{B678EA0C-7B7C-43FB-80D1-A38DC77D67DC}"/>
    <cellStyle name="20% - Accent1 6 2 4 2 5 2" xfId="48504" xr:uid="{D5F9602D-69AF-4368-9209-380B5268B516}"/>
    <cellStyle name="20% - Accent1 6 2 4 2 5 2 2" xfId="48505" xr:uid="{7AE58A51-D1C4-49EE-AE8C-2DAA2FE0A1AB}"/>
    <cellStyle name="20% - Accent1 6 2 4 2 5 3" xfId="48506" xr:uid="{77012634-34C6-4C92-930A-1BBA6D372539}"/>
    <cellStyle name="20% - Accent1 6 2 4 2 6" xfId="48507" xr:uid="{8846495F-52B8-46DC-8F40-A5F17A5560AE}"/>
    <cellStyle name="20% - Accent1 6 2 4 2 6 2" xfId="48508" xr:uid="{FD69D22A-5FF7-4A94-B9B9-3DA5720A2548}"/>
    <cellStyle name="20% - Accent1 6 2 4 2 6 2 2" xfId="48509" xr:uid="{0971234B-FBDE-4C3D-90B6-A9D52E3B32C0}"/>
    <cellStyle name="20% - Accent1 6 2 4 2 6 3" xfId="48510" xr:uid="{65E291C9-24C9-44D8-9606-F169E9BB7916}"/>
    <cellStyle name="20% - Accent1 6 2 4 2 7" xfId="48511" xr:uid="{14AAFD12-D249-4BA6-ADBE-72754640396B}"/>
    <cellStyle name="20% - Accent1 6 2 4 2 7 2" xfId="48512" xr:uid="{5BABCBF6-F3FA-4F38-82DA-6C376CCDD231}"/>
    <cellStyle name="20% - Accent1 6 2 4 2 8" xfId="48513" xr:uid="{E77E640A-BC3B-46EF-9D4A-AB9D3658A0F8}"/>
    <cellStyle name="20% - Accent1 6 2 4 2 8 2" xfId="48514" xr:uid="{87F6A108-A035-4ECD-B813-F707CE8C6F87}"/>
    <cellStyle name="20% - Accent1 6 2 4 2 9" xfId="48515" xr:uid="{89A575A9-4F0F-49DA-A948-6A2E7B305A89}"/>
    <cellStyle name="20% - Accent1 6 2 4 3" xfId="48516" xr:uid="{45884268-6029-4750-BFB1-7E135987F058}"/>
    <cellStyle name="20% - Accent1 6 2 4 3 2" xfId="48517" xr:uid="{DC32DAE9-C6AD-4547-A348-BCD2B2E0795C}"/>
    <cellStyle name="20% - Accent1 6 2 4 3 2 2" xfId="48518" xr:uid="{B9FD0026-7DE1-4B35-B7CB-9107252E7774}"/>
    <cellStyle name="20% - Accent1 6 2 4 3 2 2 2" xfId="48519" xr:uid="{8408BE06-B147-4102-AB66-2431A8C365A1}"/>
    <cellStyle name="20% - Accent1 6 2 4 3 2 2 2 2" xfId="48520" xr:uid="{71F762D2-1ED4-4733-9484-63FCFF90D3A8}"/>
    <cellStyle name="20% - Accent1 6 2 4 3 2 2 3" xfId="48521" xr:uid="{6FC07F98-5760-434F-BA44-D965CB51E201}"/>
    <cellStyle name="20% - Accent1 6 2 4 3 2 3" xfId="48522" xr:uid="{01268EE0-7027-4CAE-BC6D-43F86197B8C5}"/>
    <cellStyle name="20% - Accent1 6 2 4 3 2 3 2" xfId="48523" xr:uid="{F80AAD14-1062-4995-8AF2-C26F0A875650}"/>
    <cellStyle name="20% - Accent1 6 2 4 3 2 4" xfId="48524" xr:uid="{D2202806-7F2E-48D1-B57B-9D44F8070D30}"/>
    <cellStyle name="20% - Accent1 6 2 4 3 3" xfId="48525" xr:uid="{D5FE8C46-9B3A-4171-872A-C2529B2A8E8B}"/>
    <cellStyle name="20% - Accent1 6 2 4 3 3 2" xfId="48526" xr:uid="{8A5AD49A-BD0E-4AC1-87A0-CA33419F9B25}"/>
    <cellStyle name="20% - Accent1 6 2 4 3 3 2 2" xfId="48527" xr:uid="{F0BD0E4D-317F-40F6-B798-697DA7CD3B89}"/>
    <cellStyle name="20% - Accent1 6 2 4 3 3 2 2 2" xfId="48528" xr:uid="{1B5D5F3B-B4AD-4DBD-B3FB-EC28358B4EB9}"/>
    <cellStyle name="20% - Accent1 6 2 4 3 3 2 3" xfId="48529" xr:uid="{02C11846-FE39-4EF9-812E-6AB691148B16}"/>
    <cellStyle name="20% - Accent1 6 2 4 3 3 3" xfId="48530" xr:uid="{18FF94FE-6D62-42E4-B78F-65EF7C428534}"/>
    <cellStyle name="20% - Accent1 6 2 4 3 3 3 2" xfId="48531" xr:uid="{21942A36-62ED-4882-A750-C7681E1B4393}"/>
    <cellStyle name="20% - Accent1 6 2 4 3 3 4" xfId="48532" xr:uid="{A73F6408-E0DC-4FED-BCA5-C3D33A61FC67}"/>
    <cellStyle name="20% - Accent1 6 2 4 3 4" xfId="48533" xr:uid="{879BD532-5784-4414-B87C-CB547B970049}"/>
    <cellStyle name="20% - Accent1 6 2 4 3 4 2" xfId="48534" xr:uid="{11FD9946-2404-43F3-BFF6-28A1F6373C37}"/>
    <cellStyle name="20% - Accent1 6 2 4 3 4 2 2" xfId="48535" xr:uid="{76DE9A1D-EE82-451B-8F76-9DE40D79266B}"/>
    <cellStyle name="20% - Accent1 6 2 4 3 4 2 2 2" xfId="48536" xr:uid="{A1C90D4F-91C3-4020-96E3-7C86D5E9B9DD}"/>
    <cellStyle name="20% - Accent1 6 2 4 3 4 2 3" xfId="48537" xr:uid="{D22AC3DF-513C-410D-A2B6-4A4B1F1944FF}"/>
    <cellStyle name="20% - Accent1 6 2 4 3 4 3" xfId="48538" xr:uid="{6297B9FD-44F2-48C2-A98A-F573CF3DCF48}"/>
    <cellStyle name="20% - Accent1 6 2 4 3 4 3 2" xfId="48539" xr:uid="{08E27F20-874F-4885-BF2E-AAE28143F029}"/>
    <cellStyle name="20% - Accent1 6 2 4 3 4 4" xfId="48540" xr:uid="{B3700FA4-E6C4-4000-A981-02B46578009E}"/>
    <cellStyle name="20% - Accent1 6 2 4 3 5" xfId="48541" xr:uid="{4D365D60-A48F-4930-A968-26A893AF511E}"/>
    <cellStyle name="20% - Accent1 6 2 4 3 5 2" xfId="48542" xr:uid="{D4A865F9-6E96-4EB6-8654-CE588E1F7D84}"/>
    <cellStyle name="20% - Accent1 6 2 4 3 5 2 2" xfId="48543" xr:uid="{D54E8BD2-A09D-4101-8E5E-A36ABD1933C6}"/>
    <cellStyle name="20% - Accent1 6 2 4 3 5 3" xfId="48544" xr:uid="{94FC2C7A-0BE6-43B2-97B9-4ECC54BD7F2A}"/>
    <cellStyle name="20% - Accent1 6 2 4 3 6" xfId="48545" xr:uid="{2C0344FA-5A82-4ED0-A515-98537CD56289}"/>
    <cellStyle name="20% - Accent1 6 2 4 3 6 2" xfId="48546" xr:uid="{EFB842EF-0C39-4622-85CB-07AFF9CCD1E5}"/>
    <cellStyle name="20% - Accent1 6 2 4 3 6 2 2" xfId="48547" xr:uid="{0C29A870-CD90-4496-A550-0C2335504832}"/>
    <cellStyle name="20% - Accent1 6 2 4 3 6 3" xfId="48548" xr:uid="{C5B553CD-C230-4B70-9AA8-5068F5CB53C3}"/>
    <cellStyle name="20% - Accent1 6 2 4 3 7" xfId="48549" xr:uid="{5168A702-F994-4CB0-818D-84F00A1486BF}"/>
    <cellStyle name="20% - Accent1 6 2 4 3 7 2" xfId="48550" xr:uid="{CE249F71-A377-448A-9DF5-DF587418BE3B}"/>
    <cellStyle name="20% - Accent1 6 2 4 3 8" xfId="48551" xr:uid="{2CB88F68-C791-49BF-B6F3-68D7FD5090CE}"/>
    <cellStyle name="20% - Accent1 6 2 4 3 8 2" xfId="48552" xr:uid="{F598C13A-CE1C-4099-97BA-5BF476806B53}"/>
    <cellStyle name="20% - Accent1 6 2 4 3 9" xfId="48553" xr:uid="{FC4E1D02-055F-4082-9E62-DCA6768FB44A}"/>
    <cellStyle name="20% - Accent1 6 2 4 4" xfId="48554" xr:uid="{47F4B413-D697-44BD-A9BE-65AA870F2441}"/>
    <cellStyle name="20% - Accent1 6 2 4 4 2" xfId="48555" xr:uid="{D39A50BC-FF4A-4E4C-8FB8-32E52E81B151}"/>
    <cellStyle name="20% - Accent1 6 2 4 4 2 2" xfId="48556" xr:uid="{99EBDD11-713C-4161-81AB-10C5CF128E4B}"/>
    <cellStyle name="20% - Accent1 6 2 4 4 2 2 2" xfId="48557" xr:uid="{DF9A800E-895F-4FDE-97BB-F15C36B8188C}"/>
    <cellStyle name="20% - Accent1 6 2 4 4 2 3" xfId="48558" xr:uid="{DA54FE96-F67A-4AEA-A6E0-F5FE0E18A9A6}"/>
    <cellStyle name="20% - Accent1 6 2 4 4 3" xfId="48559" xr:uid="{7FBBB25C-3A3B-4038-875B-A78B38EBD466}"/>
    <cellStyle name="20% - Accent1 6 2 4 4 3 2" xfId="48560" xr:uid="{FD7E5CB0-CC65-49F7-A7C5-A4E1E8F087BF}"/>
    <cellStyle name="20% - Accent1 6 2 4 4 4" xfId="48561" xr:uid="{6ADC9E60-819D-400E-A2F8-4F36612C123F}"/>
    <cellStyle name="20% - Accent1 6 2 4 5" xfId="48562" xr:uid="{57813410-14B7-4830-9062-953B6371D49F}"/>
    <cellStyle name="20% - Accent1 6 2 4 5 2" xfId="48563" xr:uid="{85AEC1FD-FF91-44BF-8CC5-55156B5B0C3B}"/>
    <cellStyle name="20% - Accent1 6 2 4 5 2 2" xfId="48564" xr:uid="{62BA613C-616E-49EF-AA2A-91C6E7A90073}"/>
    <cellStyle name="20% - Accent1 6 2 4 5 2 2 2" xfId="48565" xr:uid="{4880CF08-8FB3-4AAE-98F9-7E15CDF2E8E1}"/>
    <cellStyle name="20% - Accent1 6 2 4 5 2 3" xfId="48566" xr:uid="{DC1A4C63-1C35-4F3B-8FCA-62D095BDDEBC}"/>
    <cellStyle name="20% - Accent1 6 2 4 5 3" xfId="48567" xr:uid="{531AD3CC-EBF0-4F90-948C-7FDF48060F0F}"/>
    <cellStyle name="20% - Accent1 6 2 4 5 3 2" xfId="48568" xr:uid="{D484D3FA-419E-4993-998D-A92AB9EBA960}"/>
    <cellStyle name="20% - Accent1 6 2 4 5 4" xfId="48569" xr:uid="{7FBC259B-687C-49A7-8A87-11C00C6D45F1}"/>
    <cellStyle name="20% - Accent1 6 2 4 6" xfId="48570" xr:uid="{69E9E8C1-84B8-4789-880B-A3EE49F80925}"/>
    <cellStyle name="20% - Accent1 6 2 4 6 2" xfId="48571" xr:uid="{2C0D34F0-5851-4278-9A8F-882EDB33DF4F}"/>
    <cellStyle name="20% - Accent1 6 2 4 6 2 2" xfId="48572" xr:uid="{F8AA80C0-3985-4036-9D8B-8DAD09E66D89}"/>
    <cellStyle name="20% - Accent1 6 2 4 6 2 2 2" xfId="48573" xr:uid="{1E309930-5339-4D11-9596-98D34615960A}"/>
    <cellStyle name="20% - Accent1 6 2 4 6 2 3" xfId="48574" xr:uid="{D1051C9F-E7AC-4245-A6F9-483FB9682D73}"/>
    <cellStyle name="20% - Accent1 6 2 4 6 3" xfId="48575" xr:uid="{862A75C9-9629-4B80-96DD-E1F3716CA822}"/>
    <cellStyle name="20% - Accent1 6 2 4 6 3 2" xfId="48576" xr:uid="{97F31D71-E9F8-4128-87A8-DFBF03B8148E}"/>
    <cellStyle name="20% - Accent1 6 2 4 6 4" xfId="48577" xr:uid="{B6F604DF-811B-440B-8D5F-364E8FF652B3}"/>
    <cellStyle name="20% - Accent1 6 2 4 7" xfId="48578" xr:uid="{AB7A6539-8917-4544-A5BF-255D29B715BC}"/>
    <cellStyle name="20% - Accent1 6 2 4 7 2" xfId="48579" xr:uid="{13C11CBC-3810-473F-9642-9488B756BFA7}"/>
    <cellStyle name="20% - Accent1 6 2 4 7 2 2" xfId="48580" xr:uid="{5A56A132-53AE-471D-9F9B-5CF17559CA8F}"/>
    <cellStyle name="20% - Accent1 6 2 4 7 3" xfId="48581" xr:uid="{52943ECF-0B98-48A3-939B-2EF33FB98E67}"/>
    <cellStyle name="20% - Accent1 6 2 4 8" xfId="48582" xr:uid="{A259EF35-FFDC-49ED-993E-19BA1F147505}"/>
    <cellStyle name="20% - Accent1 6 2 4 8 2" xfId="48583" xr:uid="{96906428-1B74-403E-90EC-6679E78E2B17}"/>
    <cellStyle name="20% - Accent1 6 2 4 8 2 2" xfId="48584" xr:uid="{5B262882-7615-4260-98DC-A5B8CCBF3A3B}"/>
    <cellStyle name="20% - Accent1 6 2 4 8 3" xfId="48585" xr:uid="{F14B00E5-4FF2-4A43-A000-B956F819F11C}"/>
    <cellStyle name="20% - Accent1 6 2 4 9" xfId="48586" xr:uid="{08112B57-CCAC-43F5-BD28-9BDAC75A35E2}"/>
    <cellStyle name="20% - Accent1 6 2 4 9 2" xfId="48587" xr:uid="{42AE34B3-3517-4FAE-BCE8-872D1C1D9D8E}"/>
    <cellStyle name="20% - Accent1 6 2 5" xfId="48588" xr:uid="{E46ACC23-049F-463F-8FFA-68EFF87730A8}"/>
    <cellStyle name="20% - Accent1 6 2 5 10" xfId="48589" xr:uid="{15914B3F-B0F2-4DD3-B9A6-FB4FC62BB48E}"/>
    <cellStyle name="20% - Accent1 6 2 5 10 2" xfId="48590" xr:uid="{2554D69C-045C-46E2-B058-7499BE8C9E70}"/>
    <cellStyle name="20% - Accent1 6 2 5 11" xfId="48591" xr:uid="{76759B1D-07F6-441B-993A-53F98448F2C6}"/>
    <cellStyle name="20% - Accent1 6 2 5 2" xfId="48592" xr:uid="{9023C2A6-37B9-4CA9-9568-721BBAEF69AB}"/>
    <cellStyle name="20% - Accent1 6 2 5 2 2" xfId="48593" xr:uid="{A373FAEC-9FCC-47B5-82B9-8AF0F37877E5}"/>
    <cellStyle name="20% - Accent1 6 2 5 2 2 2" xfId="48594" xr:uid="{9779FD27-B14C-4B84-B012-01FC985FA2E0}"/>
    <cellStyle name="20% - Accent1 6 2 5 2 2 2 2" xfId="48595" xr:uid="{7D1DD9F3-DDB3-4FF9-93D7-6E14EFCF4965}"/>
    <cellStyle name="20% - Accent1 6 2 5 2 2 2 2 2" xfId="48596" xr:uid="{4300251A-FB68-478C-BE4A-10C0A96F8591}"/>
    <cellStyle name="20% - Accent1 6 2 5 2 2 2 3" xfId="48597" xr:uid="{937D71BF-34A3-4251-9BDA-853B116E40E0}"/>
    <cellStyle name="20% - Accent1 6 2 5 2 2 3" xfId="48598" xr:uid="{7F3E3B64-4293-4137-B267-7EF360DCE7D4}"/>
    <cellStyle name="20% - Accent1 6 2 5 2 2 3 2" xfId="48599" xr:uid="{BE7B10C2-B0B0-475E-87BE-9BB296A1F0C6}"/>
    <cellStyle name="20% - Accent1 6 2 5 2 2 4" xfId="48600" xr:uid="{7DE6D0BB-2937-4D7F-84AF-BCB9C67E19A6}"/>
    <cellStyle name="20% - Accent1 6 2 5 2 3" xfId="48601" xr:uid="{CA71A2D5-9066-4CD0-A62B-0273F490DE84}"/>
    <cellStyle name="20% - Accent1 6 2 5 2 3 2" xfId="48602" xr:uid="{9EF42996-B517-4A56-B4D4-1078665135C1}"/>
    <cellStyle name="20% - Accent1 6 2 5 2 3 2 2" xfId="48603" xr:uid="{931B33C3-AA2C-48DC-8EA2-27C8A32B1D5B}"/>
    <cellStyle name="20% - Accent1 6 2 5 2 3 2 2 2" xfId="48604" xr:uid="{5448809E-4075-4803-8DA2-22BEB15431EF}"/>
    <cellStyle name="20% - Accent1 6 2 5 2 3 2 3" xfId="48605" xr:uid="{2651ED0F-3D41-4E9D-87A8-3A93C49AECAF}"/>
    <cellStyle name="20% - Accent1 6 2 5 2 3 3" xfId="48606" xr:uid="{DE4C7957-649B-46F1-809D-45F49E019F98}"/>
    <cellStyle name="20% - Accent1 6 2 5 2 3 3 2" xfId="48607" xr:uid="{9E2F1FF6-E4E9-4AE5-814D-22BD472BBA4D}"/>
    <cellStyle name="20% - Accent1 6 2 5 2 3 4" xfId="48608" xr:uid="{DB66E9BF-A184-414E-8C2A-6222F903B9DC}"/>
    <cellStyle name="20% - Accent1 6 2 5 2 4" xfId="48609" xr:uid="{1DBA4603-B65C-4034-B4B3-53440C9FFEBB}"/>
    <cellStyle name="20% - Accent1 6 2 5 2 4 2" xfId="48610" xr:uid="{CC7A108B-833B-45B7-B9C8-5FBB8CF6FDB5}"/>
    <cellStyle name="20% - Accent1 6 2 5 2 4 2 2" xfId="48611" xr:uid="{E735DDB6-CC6F-4E24-B6F5-165C3B7FC1C1}"/>
    <cellStyle name="20% - Accent1 6 2 5 2 4 2 2 2" xfId="48612" xr:uid="{4E800C67-CEE7-4630-9B0A-7E8E6352F822}"/>
    <cellStyle name="20% - Accent1 6 2 5 2 4 2 3" xfId="48613" xr:uid="{7C62649D-053F-43D7-A5CD-381482DB0174}"/>
    <cellStyle name="20% - Accent1 6 2 5 2 4 3" xfId="48614" xr:uid="{F9D01ADC-37CA-420B-9F2E-21FDB0DF18EB}"/>
    <cellStyle name="20% - Accent1 6 2 5 2 4 3 2" xfId="48615" xr:uid="{C76AAB71-57F0-4BB2-9DAE-CF2B61D9BC02}"/>
    <cellStyle name="20% - Accent1 6 2 5 2 4 4" xfId="48616" xr:uid="{0CB62535-FCD2-4E44-A5C2-7E3D937DBFED}"/>
    <cellStyle name="20% - Accent1 6 2 5 2 5" xfId="48617" xr:uid="{04D2BB4D-FB9E-4760-9803-25AFC40581AE}"/>
    <cellStyle name="20% - Accent1 6 2 5 2 5 2" xfId="48618" xr:uid="{3EBDD96C-A8DC-4BBF-AFCE-1AA026C6EE7A}"/>
    <cellStyle name="20% - Accent1 6 2 5 2 5 2 2" xfId="48619" xr:uid="{66C973BD-18CF-4061-89A0-0149E2D9F54E}"/>
    <cellStyle name="20% - Accent1 6 2 5 2 5 3" xfId="48620" xr:uid="{9169431F-9D81-4284-8463-5B6EB150801A}"/>
    <cellStyle name="20% - Accent1 6 2 5 2 6" xfId="48621" xr:uid="{51D8AEF9-636E-4FDC-A4D3-F9D8BF0A2E6C}"/>
    <cellStyle name="20% - Accent1 6 2 5 2 6 2" xfId="48622" xr:uid="{1658C812-A383-4DBD-A19F-C82A94BD60DF}"/>
    <cellStyle name="20% - Accent1 6 2 5 2 6 2 2" xfId="48623" xr:uid="{051D5E01-8B91-44B5-B80C-0E9C280D8D1D}"/>
    <cellStyle name="20% - Accent1 6 2 5 2 6 3" xfId="48624" xr:uid="{D1D27D4A-52FB-44BA-A015-6C2D2924A44E}"/>
    <cellStyle name="20% - Accent1 6 2 5 2 7" xfId="48625" xr:uid="{9AEAA9B6-0217-4BF3-A07D-135AEC0AD743}"/>
    <cellStyle name="20% - Accent1 6 2 5 2 7 2" xfId="48626" xr:uid="{16512A4B-8C6F-4A9B-95AB-81A825EC5F12}"/>
    <cellStyle name="20% - Accent1 6 2 5 2 8" xfId="48627" xr:uid="{82B1ADFD-5B42-4CC7-992C-02A419D98AD0}"/>
    <cellStyle name="20% - Accent1 6 2 5 2 8 2" xfId="48628" xr:uid="{6C17B400-CBC2-4A61-A0B6-3C86F18BCF85}"/>
    <cellStyle name="20% - Accent1 6 2 5 2 9" xfId="48629" xr:uid="{085DC59D-5520-479C-8DA7-EF49CAF07668}"/>
    <cellStyle name="20% - Accent1 6 2 5 3" xfId="48630" xr:uid="{BBFDBC5E-B647-4304-9E3C-D365BF800DC2}"/>
    <cellStyle name="20% - Accent1 6 2 5 3 2" xfId="48631" xr:uid="{91D7BFAF-30A0-4732-8D07-CAB46A9A9DC4}"/>
    <cellStyle name="20% - Accent1 6 2 5 3 2 2" xfId="48632" xr:uid="{BE99D7C1-F08F-42E7-B362-BAB3B7018B43}"/>
    <cellStyle name="20% - Accent1 6 2 5 3 2 2 2" xfId="48633" xr:uid="{BC82AD81-CAE1-4E68-AEBB-FD1BAF301055}"/>
    <cellStyle name="20% - Accent1 6 2 5 3 2 2 2 2" xfId="48634" xr:uid="{F2B828DB-0130-46A3-AABA-4414AC5C2A39}"/>
    <cellStyle name="20% - Accent1 6 2 5 3 2 2 3" xfId="48635" xr:uid="{B0C9E079-3B5A-4C70-AA8A-74C12BD4F5CE}"/>
    <cellStyle name="20% - Accent1 6 2 5 3 2 3" xfId="48636" xr:uid="{F4101F6D-CB1D-4CBE-BF0E-F2A95C32823F}"/>
    <cellStyle name="20% - Accent1 6 2 5 3 2 3 2" xfId="48637" xr:uid="{3CF47C2A-51FA-4CAB-B270-94A971475D87}"/>
    <cellStyle name="20% - Accent1 6 2 5 3 2 4" xfId="48638" xr:uid="{02C896DE-B9DA-45D7-A594-46E3A6EAD4A7}"/>
    <cellStyle name="20% - Accent1 6 2 5 3 3" xfId="48639" xr:uid="{6F83C882-CE47-4BB8-9720-C7F62A78DE2D}"/>
    <cellStyle name="20% - Accent1 6 2 5 3 3 2" xfId="48640" xr:uid="{031FC265-FF58-4353-8026-A33A57CBD0FC}"/>
    <cellStyle name="20% - Accent1 6 2 5 3 3 2 2" xfId="48641" xr:uid="{21730E63-0943-4567-9843-01B938036B3E}"/>
    <cellStyle name="20% - Accent1 6 2 5 3 3 2 2 2" xfId="48642" xr:uid="{B07255E4-98D6-415A-8199-CB88B27DDC8F}"/>
    <cellStyle name="20% - Accent1 6 2 5 3 3 2 3" xfId="48643" xr:uid="{A69B7AC0-A645-4C10-A8C0-C48C48ED4DB9}"/>
    <cellStyle name="20% - Accent1 6 2 5 3 3 3" xfId="48644" xr:uid="{BEEF055E-6432-4D70-95CE-A989DE685A2B}"/>
    <cellStyle name="20% - Accent1 6 2 5 3 3 3 2" xfId="48645" xr:uid="{E8389848-B457-4CDB-9E61-7BFC14532B57}"/>
    <cellStyle name="20% - Accent1 6 2 5 3 3 4" xfId="48646" xr:uid="{2EC93E23-4EE8-47E8-A8A1-642320ED91CD}"/>
    <cellStyle name="20% - Accent1 6 2 5 3 4" xfId="48647" xr:uid="{80F6F668-FB07-4174-8051-A8EC5418ECA8}"/>
    <cellStyle name="20% - Accent1 6 2 5 3 4 2" xfId="48648" xr:uid="{EBC83302-3A51-4786-B3E7-6E853B828CB6}"/>
    <cellStyle name="20% - Accent1 6 2 5 3 4 2 2" xfId="48649" xr:uid="{CC55463A-6460-46FC-8121-C1E3FBB5693E}"/>
    <cellStyle name="20% - Accent1 6 2 5 3 4 2 2 2" xfId="48650" xr:uid="{BA20ABCD-0E13-4072-987C-D5A56DB6A321}"/>
    <cellStyle name="20% - Accent1 6 2 5 3 4 2 3" xfId="48651" xr:uid="{A9941C66-45F6-467F-B7D4-CE965AEBB29C}"/>
    <cellStyle name="20% - Accent1 6 2 5 3 4 3" xfId="48652" xr:uid="{178A5D9A-645F-460E-AD60-A21FCB51E992}"/>
    <cellStyle name="20% - Accent1 6 2 5 3 4 3 2" xfId="48653" xr:uid="{DAB4EAF5-912A-4DD7-AFC4-D34C11849284}"/>
    <cellStyle name="20% - Accent1 6 2 5 3 4 4" xfId="48654" xr:uid="{CB4FD36C-97A4-429C-8667-E39566D27C6E}"/>
    <cellStyle name="20% - Accent1 6 2 5 3 5" xfId="48655" xr:uid="{78F0DF77-2FD4-4665-96A4-6EF5954F8517}"/>
    <cellStyle name="20% - Accent1 6 2 5 3 5 2" xfId="48656" xr:uid="{EC5B8ED3-3951-466C-BCEB-80981292A8D3}"/>
    <cellStyle name="20% - Accent1 6 2 5 3 5 2 2" xfId="48657" xr:uid="{8E71865E-BC0F-491F-8095-73916B64B9D8}"/>
    <cellStyle name="20% - Accent1 6 2 5 3 5 3" xfId="48658" xr:uid="{EAB7854C-38F8-49AB-91BE-914D33334BFD}"/>
    <cellStyle name="20% - Accent1 6 2 5 3 6" xfId="48659" xr:uid="{C19C6A34-13E0-4379-B94C-9A0E18C9E502}"/>
    <cellStyle name="20% - Accent1 6 2 5 3 6 2" xfId="48660" xr:uid="{DAB19B1F-663A-4FFD-A6E2-A223CB768BFC}"/>
    <cellStyle name="20% - Accent1 6 2 5 3 6 2 2" xfId="48661" xr:uid="{92D1F59A-4283-45FE-A027-D208CE626E08}"/>
    <cellStyle name="20% - Accent1 6 2 5 3 6 3" xfId="48662" xr:uid="{DB7D30F1-8B07-49B0-AEAF-FFE31CE2DD24}"/>
    <cellStyle name="20% - Accent1 6 2 5 3 7" xfId="48663" xr:uid="{FA6B4475-3E73-4F24-8BD3-274C5681CE47}"/>
    <cellStyle name="20% - Accent1 6 2 5 3 7 2" xfId="48664" xr:uid="{E7882CFC-4F29-4536-89A0-3395C9643F4A}"/>
    <cellStyle name="20% - Accent1 6 2 5 3 8" xfId="48665" xr:uid="{8FBBCDEF-DA94-45B7-803E-97FCA6F3F5A2}"/>
    <cellStyle name="20% - Accent1 6 2 5 3 8 2" xfId="48666" xr:uid="{0F67176A-C02B-4709-9C4A-5F443C433C55}"/>
    <cellStyle name="20% - Accent1 6 2 5 3 9" xfId="48667" xr:uid="{98B116E8-5C0A-43BD-87A8-7B35D878980A}"/>
    <cellStyle name="20% - Accent1 6 2 5 4" xfId="48668" xr:uid="{81A92CD4-4038-4CB4-B70F-6C67E8006386}"/>
    <cellStyle name="20% - Accent1 6 2 5 4 2" xfId="48669" xr:uid="{6E21054F-CB22-4735-8CCB-AC1E38553B62}"/>
    <cellStyle name="20% - Accent1 6 2 5 4 2 2" xfId="48670" xr:uid="{6BBC220D-6BC1-4D4E-A80F-0AE95AF55CDB}"/>
    <cellStyle name="20% - Accent1 6 2 5 4 2 2 2" xfId="48671" xr:uid="{780FFA3C-07E8-4E83-9EBD-86BAB5C891ED}"/>
    <cellStyle name="20% - Accent1 6 2 5 4 2 3" xfId="48672" xr:uid="{734DD2C8-D4A0-402F-94F4-605E7E01A769}"/>
    <cellStyle name="20% - Accent1 6 2 5 4 3" xfId="48673" xr:uid="{79B29B05-CFE8-4E9A-A441-3DBAA4123484}"/>
    <cellStyle name="20% - Accent1 6 2 5 4 3 2" xfId="48674" xr:uid="{5010DD70-AF26-4855-B84B-78BF36FD9537}"/>
    <cellStyle name="20% - Accent1 6 2 5 4 4" xfId="48675" xr:uid="{B376BFA6-DC64-464F-BF6D-B89C28D48767}"/>
    <cellStyle name="20% - Accent1 6 2 5 5" xfId="48676" xr:uid="{DE550CBD-9346-4823-B604-5FA2946C54AA}"/>
    <cellStyle name="20% - Accent1 6 2 5 5 2" xfId="48677" xr:uid="{1EAA5CEF-BB81-413F-9610-CC89559A91FD}"/>
    <cellStyle name="20% - Accent1 6 2 5 5 2 2" xfId="48678" xr:uid="{05860A69-8736-4948-984D-C86F234FD726}"/>
    <cellStyle name="20% - Accent1 6 2 5 5 2 2 2" xfId="48679" xr:uid="{CC95374D-4E44-4BF8-9B78-D403254D6D4E}"/>
    <cellStyle name="20% - Accent1 6 2 5 5 2 3" xfId="48680" xr:uid="{8EF6067A-D6BE-4B06-9F6D-2BEBF41569E4}"/>
    <cellStyle name="20% - Accent1 6 2 5 5 3" xfId="48681" xr:uid="{259DCEAF-D134-4DEE-A737-6B2D1EAC2FAE}"/>
    <cellStyle name="20% - Accent1 6 2 5 5 3 2" xfId="48682" xr:uid="{BD710ED9-284E-4CA3-9E89-1C790C1D5410}"/>
    <cellStyle name="20% - Accent1 6 2 5 5 4" xfId="48683" xr:uid="{E8E740A3-801D-449D-B87F-536B61E59F55}"/>
    <cellStyle name="20% - Accent1 6 2 5 6" xfId="48684" xr:uid="{6402DB04-9D90-429A-8CE3-C71D2FEFFE6C}"/>
    <cellStyle name="20% - Accent1 6 2 5 6 2" xfId="48685" xr:uid="{209FE7CF-78CD-4070-AE98-E3522EE2CD97}"/>
    <cellStyle name="20% - Accent1 6 2 5 6 2 2" xfId="48686" xr:uid="{E5700E00-8330-486C-8C1A-F45B9ABD2AEF}"/>
    <cellStyle name="20% - Accent1 6 2 5 6 2 2 2" xfId="48687" xr:uid="{BAF6973E-16BD-4D3E-8927-085EF624E127}"/>
    <cellStyle name="20% - Accent1 6 2 5 6 2 3" xfId="48688" xr:uid="{01CB4B95-D5A1-48C7-87C7-53C297563F6B}"/>
    <cellStyle name="20% - Accent1 6 2 5 6 3" xfId="48689" xr:uid="{B23014C8-1995-4E7B-9F8D-C01DD784E9BE}"/>
    <cellStyle name="20% - Accent1 6 2 5 6 3 2" xfId="48690" xr:uid="{68A2960B-94BD-402A-9D6D-527B02BE95FD}"/>
    <cellStyle name="20% - Accent1 6 2 5 6 4" xfId="48691" xr:uid="{A7346813-0CA5-4AFD-8779-F52DFB800BF9}"/>
    <cellStyle name="20% - Accent1 6 2 5 7" xfId="48692" xr:uid="{88B08843-CBCC-4781-BCD3-17C68D06F569}"/>
    <cellStyle name="20% - Accent1 6 2 5 7 2" xfId="48693" xr:uid="{BF4682A5-C70D-4D18-9115-C214F6CD7AF7}"/>
    <cellStyle name="20% - Accent1 6 2 5 7 2 2" xfId="48694" xr:uid="{CB816A88-B846-4C96-BC0A-75064FD74571}"/>
    <cellStyle name="20% - Accent1 6 2 5 7 3" xfId="48695" xr:uid="{22CDD79A-5808-4A2E-BF97-4AAEF312D159}"/>
    <cellStyle name="20% - Accent1 6 2 5 8" xfId="48696" xr:uid="{E13ADA54-A21B-4A1F-9DFB-20658BF03021}"/>
    <cellStyle name="20% - Accent1 6 2 5 8 2" xfId="48697" xr:uid="{699F00DF-73A6-4BC1-A2BC-5BBB8DF6CD84}"/>
    <cellStyle name="20% - Accent1 6 2 5 8 2 2" xfId="48698" xr:uid="{70D0B94E-1D17-4C7B-A59E-DB3D3765C982}"/>
    <cellStyle name="20% - Accent1 6 2 5 8 3" xfId="48699" xr:uid="{61E445AC-EFC1-45DB-B1D3-43F6A6BBC927}"/>
    <cellStyle name="20% - Accent1 6 2 5 9" xfId="48700" xr:uid="{75801DED-AB44-43AD-ADF3-11B93E421D3B}"/>
    <cellStyle name="20% - Accent1 6 2 5 9 2" xfId="48701" xr:uid="{0C896E2C-4B8D-42BD-AFA0-502C4A29A6FF}"/>
    <cellStyle name="20% - Accent1 6 2 6" xfId="48702" xr:uid="{032155AB-DFE5-40CA-BAAB-A9EE7A5C8608}"/>
    <cellStyle name="20% - Accent1 6 2 6 2" xfId="48703" xr:uid="{6739ACB5-E445-4937-A4CC-4784CD0BFB67}"/>
    <cellStyle name="20% - Accent1 6 2 6 2 2" xfId="48704" xr:uid="{F11E2C97-035A-405C-B36A-32983E0765F0}"/>
    <cellStyle name="20% - Accent1 6 2 6 2 2 2" xfId="48705" xr:uid="{F04A309A-8DDD-441B-87FF-0B5B0735ABCD}"/>
    <cellStyle name="20% - Accent1 6 2 6 2 2 2 2" xfId="48706" xr:uid="{940EC15F-BD77-4AA9-9166-ADC09FD76279}"/>
    <cellStyle name="20% - Accent1 6 2 6 2 2 3" xfId="48707" xr:uid="{F5A7504D-8531-418E-B52D-3B3EECBB304A}"/>
    <cellStyle name="20% - Accent1 6 2 6 2 3" xfId="48708" xr:uid="{3D438055-66A2-4412-8265-5831902E2DF2}"/>
    <cellStyle name="20% - Accent1 6 2 6 2 3 2" xfId="48709" xr:uid="{47CB4A02-BF34-4E7C-A61E-FAB383E546C6}"/>
    <cellStyle name="20% - Accent1 6 2 6 2 4" xfId="48710" xr:uid="{445E45DE-1CE4-4264-B03A-9C52A8499AB0}"/>
    <cellStyle name="20% - Accent1 6 2 6 3" xfId="48711" xr:uid="{4A411729-CC0C-4354-B284-FE291F28558D}"/>
    <cellStyle name="20% - Accent1 6 2 6 3 2" xfId="48712" xr:uid="{F7B6B3C8-4AB9-4B11-9E8F-80C03630A11A}"/>
    <cellStyle name="20% - Accent1 6 2 6 3 2 2" xfId="48713" xr:uid="{3131B220-F654-4B67-A1AC-3B078CA54E16}"/>
    <cellStyle name="20% - Accent1 6 2 6 3 2 2 2" xfId="48714" xr:uid="{D17A666E-788A-4A25-8ACF-C8C4EB0202FB}"/>
    <cellStyle name="20% - Accent1 6 2 6 3 2 3" xfId="48715" xr:uid="{A4A0AB93-AD77-45E7-BF30-1AC90D157561}"/>
    <cellStyle name="20% - Accent1 6 2 6 3 3" xfId="48716" xr:uid="{DC6C0F2A-F65B-49B5-819B-7CB676D59311}"/>
    <cellStyle name="20% - Accent1 6 2 6 3 3 2" xfId="48717" xr:uid="{AC7F2281-B5B0-47C0-B964-CF71D7CFA78C}"/>
    <cellStyle name="20% - Accent1 6 2 6 3 4" xfId="48718" xr:uid="{BECB55C3-FEF0-4072-B3E2-D79FC14D3D45}"/>
    <cellStyle name="20% - Accent1 6 2 6 4" xfId="48719" xr:uid="{77E7120E-2900-41E2-BAF9-1A590064BF2C}"/>
    <cellStyle name="20% - Accent1 6 2 6 4 2" xfId="48720" xr:uid="{7308E2F3-F98F-4F09-907D-57C055DB66B9}"/>
    <cellStyle name="20% - Accent1 6 2 6 4 2 2" xfId="48721" xr:uid="{5182A606-CE63-449E-B231-96282357BEF3}"/>
    <cellStyle name="20% - Accent1 6 2 6 4 2 2 2" xfId="48722" xr:uid="{9079A2C1-5861-4D58-AFCC-647A3B0E4C04}"/>
    <cellStyle name="20% - Accent1 6 2 6 4 2 3" xfId="48723" xr:uid="{EFB006C8-226E-4EBC-A615-2C2CACBBBCC6}"/>
    <cellStyle name="20% - Accent1 6 2 6 4 3" xfId="48724" xr:uid="{20739D36-4DED-417F-8586-F42F64F71B21}"/>
    <cellStyle name="20% - Accent1 6 2 6 4 3 2" xfId="48725" xr:uid="{3700051F-7654-4864-B8E5-66CAC832E715}"/>
    <cellStyle name="20% - Accent1 6 2 6 4 4" xfId="48726" xr:uid="{A0D5F4EB-0D6C-45E8-8DA1-257C906EE635}"/>
    <cellStyle name="20% - Accent1 6 2 6 5" xfId="48727" xr:uid="{4C6CBCBF-0AEF-4D69-8E82-41A3E130FA84}"/>
    <cellStyle name="20% - Accent1 6 2 6 5 2" xfId="48728" xr:uid="{B13B4210-8212-4509-A785-616C4A367741}"/>
    <cellStyle name="20% - Accent1 6 2 6 5 2 2" xfId="48729" xr:uid="{46F3F0D6-1E94-4869-85A8-3023BFF1948C}"/>
    <cellStyle name="20% - Accent1 6 2 6 5 3" xfId="48730" xr:uid="{CC72B98B-C932-45B0-89CF-79A659CAFFE6}"/>
    <cellStyle name="20% - Accent1 6 2 6 6" xfId="48731" xr:uid="{22A8A30C-5A14-48D6-8C29-7C21049E3A80}"/>
    <cellStyle name="20% - Accent1 6 2 6 6 2" xfId="48732" xr:uid="{7AE11A8C-5EC4-4212-91B9-0F3024D5D81E}"/>
    <cellStyle name="20% - Accent1 6 2 6 6 2 2" xfId="48733" xr:uid="{3290FAF0-1B41-440F-9183-E9892DC80E05}"/>
    <cellStyle name="20% - Accent1 6 2 6 6 3" xfId="48734" xr:uid="{EBB5FDD7-A878-4D2B-A567-AB50B51DEC27}"/>
    <cellStyle name="20% - Accent1 6 2 6 7" xfId="48735" xr:uid="{C9B681AC-5738-43EA-8786-749CC1D3CD68}"/>
    <cellStyle name="20% - Accent1 6 2 6 7 2" xfId="48736" xr:uid="{71D70366-540B-4EB2-92DE-71FF993BA6E5}"/>
    <cellStyle name="20% - Accent1 6 2 6 8" xfId="48737" xr:uid="{52914A3F-618F-46CB-9908-4B08F07C79D3}"/>
    <cellStyle name="20% - Accent1 6 2 6 8 2" xfId="48738" xr:uid="{F9287BF6-C1B4-4177-88E7-24774902E5DB}"/>
    <cellStyle name="20% - Accent1 6 2 6 9" xfId="48739" xr:uid="{5AA2607B-26EE-4803-991C-5F4915F54DC6}"/>
    <cellStyle name="20% - Accent1 6 2 7" xfId="48740" xr:uid="{0EEB7695-3B1A-457D-BCB5-2D5A846D1CF6}"/>
    <cellStyle name="20% - Accent1 6 2 7 2" xfId="48741" xr:uid="{6E296CB5-84AB-4433-BF23-B4C983638F48}"/>
    <cellStyle name="20% - Accent1 6 2 7 2 2" xfId="48742" xr:uid="{3CAA7C98-2DF2-4AFB-95C5-63B9B0788E32}"/>
    <cellStyle name="20% - Accent1 6 2 7 2 2 2" xfId="48743" xr:uid="{F4BA0531-8D1F-4A7A-A627-53BAC9F0511D}"/>
    <cellStyle name="20% - Accent1 6 2 7 2 2 2 2" xfId="48744" xr:uid="{BC4E9233-146B-4C23-BD85-203411E781D5}"/>
    <cellStyle name="20% - Accent1 6 2 7 2 2 3" xfId="48745" xr:uid="{1496607A-6471-452E-8553-1FBDA1B6B875}"/>
    <cellStyle name="20% - Accent1 6 2 7 2 3" xfId="48746" xr:uid="{5EFDDAC0-09C3-4F81-AAC8-40BB55E41D7D}"/>
    <cellStyle name="20% - Accent1 6 2 7 2 3 2" xfId="48747" xr:uid="{EFC2B1BF-3FF3-49AB-8F91-CD923D6B91A5}"/>
    <cellStyle name="20% - Accent1 6 2 7 2 4" xfId="48748" xr:uid="{48FF73EC-01E6-491A-B9B6-DBACC25EE7C8}"/>
    <cellStyle name="20% - Accent1 6 2 7 3" xfId="48749" xr:uid="{8C26BA37-A572-47BB-9F90-9DCCF0426508}"/>
    <cellStyle name="20% - Accent1 6 2 7 3 2" xfId="48750" xr:uid="{998D4EC6-3D8E-44CC-853B-283753DE39C8}"/>
    <cellStyle name="20% - Accent1 6 2 7 3 2 2" xfId="48751" xr:uid="{564900D3-880F-4CA7-AA6B-525F61DC229F}"/>
    <cellStyle name="20% - Accent1 6 2 7 3 2 2 2" xfId="48752" xr:uid="{C55BB249-D209-4E36-B7B4-E7F14BA95014}"/>
    <cellStyle name="20% - Accent1 6 2 7 3 2 3" xfId="48753" xr:uid="{615789D8-953A-4241-844B-50535B7C2B32}"/>
    <cellStyle name="20% - Accent1 6 2 7 3 3" xfId="48754" xr:uid="{A24BA4C1-4B7F-4D62-817C-AD7FA757EA41}"/>
    <cellStyle name="20% - Accent1 6 2 7 3 3 2" xfId="48755" xr:uid="{0560F823-15AB-4BB7-81FC-FB51C7D801D0}"/>
    <cellStyle name="20% - Accent1 6 2 7 3 4" xfId="48756" xr:uid="{C3C87EF8-E3E2-46D9-AF6E-96CB0B7D1A6B}"/>
    <cellStyle name="20% - Accent1 6 2 7 4" xfId="48757" xr:uid="{78CD3CB3-DD87-48D5-B138-773DCFF31A6E}"/>
    <cellStyle name="20% - Accent1 6 2 7 4 2" xfId="48758" xr:uid="{B5898E20-15AA-408F-A050-B4EBCD1B8A46}"/>
    <cellStyle name="20% - Accent1 6 2 7 4 2 2" xfId="48759" xr:uid="{43B5ED21-E9C3-471E-9D7C-9F649A2BCC8F}"/>
    <cellStyle name="20% - Accent1 6 2 7 4 2 2 2" xfId="48760" xr:uid="{38CE3FFA-4DDC-4345-A132-B58C24713B70}"/>
    <cellStyle name="20% - Accent1 6 2 7 4 2 3" xfId="48761" xr:uid="{B58201FB-342C-46F2-BA8C-D12AEF0021EE}"/>
    <cellStyle name="20% - Accent1 6 2 7 4 3" xfId="48762" xr:uid="{FFEC00A0-7794-45BC-B418-E7245BB92CEB}"/>
    <cellStyle name="20% - Accent1 6 2 7 4 3 2" xfId="48763" xr:uid="{79D084FC-D079-467D-A544-CACA840C1B1D}"/>
    <cellStyle name="20% - Accent1 6 2 7 4 4" xfId="48764" xr:uid="{3862AB58-5CE3-49D8-8106-BC0ADF0E6D2C}"/>
    <cellStyle name="20% - Accent1 6 2 7 5" xfId="48765" xr:uid="{D04594A5-DC0D-41A8-8837-E50F472F564D}"/>
    <cellStyle name="20% - Accent1 6 2 7 5 2" xfId="48766" xr:uid="{69D8D83A-ACA0-4000-BA58-5E9A7DA6A616}"/>
    <cellStyle name="20% - Accent1 6 2 7 5 2 2" xfId="48767" xr:uid="{BB3E0D39-7108-4584-BEB9-C662E1A4081B}"/>
    <cellStyle name="20% - Accent1 6 2 7 5 3" xfId="48768" xr:uid="{C7C3A638-6938-45A5-A262-B4A289953FCC}"/>
    <cellStyle name="20% - Accent1 6 2 7 6" xfId="48769" xr:uid="{2FC37B0A-8124-4AC9-8D50-0E72FBA92947}"/>
    <cellStyle name="20% - Accent1 6 2 7 6 2" xfId="48770" xr:uid="{2DFEBB66-6FDA-4F29-A0FB-E042DD18FBF9}"/>
    <cellStyle name="20% - Accent1 6 2 7 6 2 2" xfId="48771" xr:uid="{E8055A44-BBCC-457C-B868-7169E1E31A86}"/>
    <cellStyle name="20% - Accent1 6 2 7 6 3" xfId="48772" xr:uid="{7DDEAB1B-5CA9-4634-9FFC-AC5914D1C9F8}"/>
    <cellStyle name="20% - Accent1 6 2 7 7" xfId="48773" xr:uid="{28759BBC-3333-4A41-8B50-0A308770E225}"/>
    <cellStyle name="20% - Accent1 6 2 7 7 2" xfId="48774" xr:uid="{ECD8A2E6-0581-4964-A633-7E6578594FA5}"/>
    <cellStyle name="20% - Accent1 6 2 7 8" xfId="48775" xr:uid="{B9B2F6A4-96AA-4F04-ACA5-86BEFF4A6B5E}"/>
    <cellStyle name="20% - Accent1 6 2 7 8 2" xfId="48776" xr:uid="{B6F17865-FCFD-4DE8-B582-0909527D8A74}"/>
    <cellStyle name="20% - Accent1 6 2 7 9" xfId="48777" xr:uid="{220BDBCA-00FA-4FC8-9E9C-CBA6A7E4457F}"/>
    <cellStyle name="20% - Accent1 6 2 8" xfId="48778" xr:uid="{79B1F7DA-2F97-4D7A-845D-486BDC814443}"/>
    <cellStyle name="20% - Accent1 6 2 8 2" xfId="48779" xr:uid="{7F52C410-6148-40A4-84E6-873B5F27F2F6}"/>
    <cellStyle name="20% - Accent1 6 2 8 2 2" xfId="48780" xr:uid="{18BEB56B-E6C6-4D8F-8E54-CBB0B4F19785}"/>
    <cellStyle name="20% - Accent1 6 2 8 2 2 2" xfId="48781" xr:uid="{6D986F5C-F400-4A89-A1FE-2992E1254920}"/>
    <cellStyle name="20% - Accent1 6 2 8 2 3" xfId="48782" xr:uid="{093FC5BE-AFF7-4FD0-A61B-3E74F39D2592}"/>
    <cellStyle name="20% - Accent1 6 2 8 3" xfId="48783" xr:uid="{D45ED900-167E-4C7C-96CF-76BEA7624D50}"/>
    <cellStyle name="20% - Accent1 6 2 8 3 2" xfId="48784" xr:uid="{0D367B45-CD6D-43C5-A554-722CD031D2E2}"/>
    <cellStyle name="20% - Accent1 6 2 8 4" xfId="48785" xr:uid="{496AE4A8-C2B8-4023-8126-E788F3B9938A}"/>
    <cellStyle name="20% - Accent1 6 2 9" xfId="48786" xr:uid="{0467EE50-B2AF-4629-B41F-94B3CB952011}"/>
    <cellStyle name="20% - Accent1 6 2 9 2" xfId="48787" xr:uid="{3A817727-87E3-4E01-BC71-48D9A8AD1A60}"/>
    <cellStyle name="20% - Accent1 6 2 9 2 2" xfId="48788" xr:uid="{C49DA315-0B53-43DE-8B55-2BFA70827757}"/>
    <cellStyle name="20% - Accent1 6 2 9 2 2 2" xfId="48789" xr:uid="{8F244F04-A195-4415-9F75-5A53B1E4EB54}"/>
    <cellStyle name="20% - Accent1 6 2 9 2 3" xfId="48790" xr:uid="{5A764069-1F8E-40B2-991B-EF5B3A856833}"/>
    <cellStyle name="20% - Accent1 6 2 9 3" xfId="48791" xr:uid="{B75091FA-12B4-41B8-B4F2-6EE7AD71E3C6}"/>
    <cellStyle name="20% - Accent1 6 2 9 3 2" xfId="48792" xr:uid="{EC438521-5897-4FBB-A601-4E140A5599B1}"/>
    <cellStyle name="20% - Accent1 6 2 9 4" xfId="48793" xr:uid="{A20F8D52-F9F0-4D08-86AE-D11E566DE1FD}"/>
    <cellStyle name="20% - Accent1 6 3" xfId="48794" xr:uid="{A6F1CE67-13BF-4F8C-81C8-7F58C84158D1}"/>
    <cellStyle name="20% - Accent1 6 3 10" xfId="48795" xr:uid="{D99FCFAE-5964-4F5A-8FE4-F3326D0D8735}"/>
    <cellStyle name="20% - Accent1 6 3 10 2" xfId="48796" xr:uid="{6874F26E-C0C2-4953-9A44-DC3DB4875F95}"/>
    <cellStyle name="20% - Accent1 6 3 10 2 2" xfId="48797" xr:uid="{B2E2CF72-BA98-4400-AEA6-FAD796DE115D}"/>
    <cellStyle name="20% - Accent1 6 3 10 3" xfId="48798" xr:uid="{4CE19DA0-E71B-4A03-A348-22891D9A189E}"/>
    <cellStyle name="20% - Accent1 6 3 11" xfId="48799" xr:uid="{8F2B696A-FBEE-4A7D-B86A-580446060E40}"/>
    <cellStyle name="20% - Accent1 6 3 11 2" xfId="48800" xr:uid="{27F54DB7-290D-4320-A1C8-C0E09883AA22}"/>
    <cellStyle name="20% - Accent1 6 3 11 2 2" xfId="48801" xr:uid="{8340635F-6277-4506-BD34-18328E7FD0F5}"/>
    <cellStyle name="20% - Accent1 6 3 11 3" xfId="48802" xr:uid="{859B77D5-8C38-4DD3-AB6D-EFBFC0228D56}"/>
    <cellStyle name="20% - Accent1 6 3 12" xfId="48803" xr:uid="{810BD667-5402-4479-8C18-C42C9F665E2B}"/>
    <cellStyle name="20% - Accent1 6 3 12 2" xfId="48804" xr:uid="{910BEA63-9C1D-492F-B2C6-3E91C228719D}"/>
    <cellStyle name="20% - Accent1 6 3 13" xfId="48805" xr:uid="{F3E2E788-497C-4A8E-9393-15A62D31766E}"/>
    <cellStyle name="20% - Accent1 6 3 13 2" xfId="48806" xr:uid="{237BFE71-8EB5-45E1-911A-16A8966C3F30}"/>
    <cellStyle name="20% - Accent1 6 3 14" xfId="48807" xr:uid="{F86FDA52-12DD-4DBD-A468-85CFFE1E1D36}"/>
    <cellStyle name="20% - Accent1 6 3 2" xfId="48808" xr:uid="{93C0452B-2297-432B-AD6E-20615C2D89F0}"/>
    <cellStyle name="20% - Accent1 6 3 2 10" xfId="48809" xr:uid="{AD3E76DC-21F2-45B1-9096-56C24AE72063}"/>
    <cellStyle name="20% - Accent1 6 3 2 10 2" xfId="48810" xr:uid="{735A3C11-3BA3-4879-AD99-28C93B0DE152}"/>
    <cellStyle name="20% - Accent1 6 3 2 11" xfId="48811" xr:uid="{7257E5D3-8ED0-49DE-AB76-65BB286AEB23}"/>
    <cellStyle name="20% - Accent1 6 3 2 2" xfId="48812" xr:uid="{DAEAA9F0-4B47-4096-9BD0-BF2A77AF849A}"/>
    <cellStyle name="20% - Accent1 6 3 2 2 2" xfId="48813" xr:uid="{7F74517D-CCE4-4334-85A3-A4DA4943C4D3}"/>
    <cellStyle name="20% - Accent1 6 3 2 2 2 2" xfId="48814" xr:uid="{524C927C-8861-4E1A-AE77-21784AFAC4B1}"/>
    <cellStyle name="20% - Accent1 6 3 2 2 2 2 2" xfId="48815" xr:uid="{BD84565B-8235-4FD1-8055-2DDFA150673B}"/>
    <cellStyle name="20% - Accent1 6 3 2 2 2 2 2 2" xfId="48816" xr:uid="{4001F034-ED20-44D5-83DE-7CF80D25E5B7}"/>
    <cellStyle name="20% - Accent1 6 3 2 2 2 2 3" xfId="48817" xr:uid="{50DFD5EA-1672-4EBA-B0B2-DF6BA466D631}"/>
    <cellStyle name="20% - Accent1 6 3 2 2 2 3" xfId="48818" xr:uid="{3C6F5790-2D21-4B4D-B0D3-6BE7A42A8A4B}"/>
    <cellStyle name="20% - Accent1 6 3 2 2 2 3 2" xfId="48819" xr:uid="{B0C3D101-2EEC-44CB-BDBD-2D2496FDF33A}"/>
    <cellStyle name="20% - Accent1 6 3 2 2 2 4" xfId="48820" xr:uid="{E7624C22-CEC6-4DE1-B9CF-EBFA5B35BB90}"/>
    <cellStyle name="20% - Accent1 6 3 2 2 3" xfId="48821" xr:uid="{4483B9D7-FD05-43A6-8005-DFB8B5625F50}"/>
    <cellStyle name="20% - Accent1 6 3 2 2 3 2" xfId="48822" xr:uid="{A9D39370-5EC5-4416-A2F2-4488CF9283D8}"/>
    <cellStyle name="20% - Accent1 6 3 2 2 3 2 2" xfId="48823" xr:uid="{ED73D629-C89B-462C-9C10-37BB419F9BCF}"/>
    <cellStyle name="20% - Accent1 6 3 2 2 3 2 2 2" xfId="48824" xr:uid="{79410E37-C969-4D65-B480-FFD5CE2A7E64}"/>
    <cellStyle name="20% - Accent1 6 3 2 2 3 2 3" xfId="48825" xr:uid="{699C3F61-ECEA-4ADB-9A80-2D38235DA7E8}"/>
    <cellStyle name="20% - Accent1 6 3 2 2 3 3" xfId="48826" xr:uid="{058850B3-B292-48AE-B7ED-5D73B5E94609}"/>
    <cellStyle name="20% - Accent1 6 3 2 2 3 3 2" xfId="48827" xr:uid="{7E623936-99D6-4645-B9FF-249EB7898DDC}"/>
    <cellStyle name="20% - Accent1 6 3 2 2 3 4" xfId="48828" xr:uid="{FCB4FC35-316A-434E-8787-B4761CA837C8}"/>
    <cellStyle name="20% - Accent1 6 3 2 2 4" xfId="48829" xr:uid="{B3C369F6-8E17-40B6-9B7A-76075CCFE4B5}"/>
    <cellStyle name="20% - Accent1 6 3 2 2 4 2" xfId="48830" xr:uid="{801058C5-FDFB-43E5-A55C-72B076C97698}"/>
    <cellStyle name="20% - Accent1 6 3 2 2 4 2 2" xfId="48831" xr:uid="{9462C54A-650E-4641-8498-7517E9E26E23}"/>
    <cellStyle name="20% - Accent1 6 3 2 2 4 2 2 2" xfId="48832" xr:uid="{6268E48C-F38B-4C0F-98EC-E0BABCF65F30}"/>
    <cellStyle name="20% - Accent1 6 3 2 2 4 2 3" xfId="48833" xr:uid="{43F9F37E-FEEB-44A6-A3BE-B6B83AD3F2BF}"/>
    <cellStyle name="20% - Accent1 6 3 2 2 4 3" xfId="48834" xr:uid="{DA41B871-E7BE-48A3-B39F-2C000437FDF4}"/>
    <cellStyle name="20% - Accent1 6 3 2 2 4 3 2" xfId="48835" xr:uid="{883C3F42-3951-4726-815F-491DF430C85F}"/>
    <cellStyle name="20% - Accent1 6 3 2 2 4 4" xfId="48836" xr:uid="{72F739C0-1153-44DA-846C-145EFF8EE849}"/>
    <cellStyle name="20% - Accent1 6 3 2 2 5" xfId="48837" xr:uid="{E1EBE389-16B1-4BB4-8F47-44918CE9DD69}"/>
    <cellStyle name="20% - Accent1 6 3 2 2 5 2" xfId="48838" xr:uid="{68288A09-6984-4C3F-99D0-4045422F52ED}"/>
    <cellStyle name="20% - Accent1 6 3 2 2 5 2 2" xfId="48839" xr:uid="{6018DF5C-6C1A-49B4-A811-97E1483B5C6B}"/>
    <cellStyle name="20% - Accent1 6 3 2 2 5 3" xfId="48840" xr:uid="{A9E070D9-CC09-4AE2-917E-2B4306E51629}"/>
    <cellStyle name="20% - Accent1 6 3 2 2 6" xfId="48841" xr:uid="{3CD14291-09BF-4EA0-9A32-15DEA0C2A034}"/>
    <cellStyle name="20% - Accent1 6 3 2 2 6 2" xfId="48842" xr:uid="{E6630635-D84A-4674-A914-7D80D69DB585}"/>
    <cellStyle name="20% - Accent1 6 3 2 2 6 2 2" xfId="48843" xr:uid="{A392924F-005D-4D72-B06A-D0426339C9B9}"/>
    <cellStyle name="20% - Accent1 6 3 2 2 6 3" xfId="48844" xr:uid="{634A9630-E48B-4FF7-9543-40666EFFF62D}"/>
    <cellStyle name="20% - Accent1 6 3 2 2 7" xfId="48845" xr:uid="{EB250CE8-E5BE-4BF5-B8E2-A409A943C836}"/>
    <cellStyle name="20% - Accent1 6 3 2 2 7 2" xfId="48846" xr:uid="{14A1199C-BAC4-4A5B-B42E-AF6D5964ECFF}"/>
    <cellStyle name="20% - Accent1 6 3 2 2 8" xfId="48847" xr:uid="{3638EE16-0882-43EB-99EE-16B07223093D}"/>
    <cellStyle name="20% - Accent1 6 3 2 2 8 2" xfId="48848" xr:uid="{4619A0FD-4F29-40D2-8A0C-912EE208F4BD}"/>
    <cellStyle name="20% - Accent1 6 3 2 2 9" xfId="48849" xr:uid="{9532429F-36E6-4492-B77A-8534013B794F}"/>
    <cellStyle name="20% - Accent1 6 3 2 3" xfId="48850" xr:uid="{DA4815C4-E2DA-4BBF-A11F-A88D3B1547EA}"/>
    <cellStyle name="20% - Accent1 6 3 2 3 2" xfId="48851" xr:uid="{6CEB604B-CCA9-471E-9ADD-AA6650F2C4AE}"/>
    <cellStyle name="20% - Accent1 6 3 2 3 2 2" xfId="48852" xr:uid="{5BE271B7-414A-4BDA-AAC5-EB83B073B55F}"/>
    <cellStyle name="20% - Accent1 6 3 2 3 2 2 2" xfId="48853" xr:uid="{3AB439E0-279D-4C89-A797-C78D9CC18514}"/>
    <cellStyle name="20% - Accent1 6 3 2 3 2 2 2 2" xfId="48854" xr:uid="{BCEF05BB-5108-4150-837F-E97D5CA3C7E2}"/>
    <cellStyle name="20% - Accent1 6 3 2 3 2 2 3" xfId="48855" xr:uid="{85B95C58-D4B4-492F-B8C3-94A788C52160}"/>
    <cellStyle name="20% - Accent1 6 3 2 3 2 3" xfId="48856" xr:uid="{C562D254-F4CF-4A17-AF50-9F7AB0813238}"/>
    <cellStyle name="20% - Accent1 6 3 2 3 2 3 2" xfId="48857" xr:uid="{2AB41034-9791-45FC-A1F8-9FAAC304A327}"/>
    <cellStyle name="20% - Accent1 6 3 2 3 2 4" xfId="48858" xr:uid="{ACCCBF71-7049-45D5-8722-2E76C2730BF1}"/>
    <cellStyle name="20% - Accent1 6 3 2 3 3" xfId="48859" xr:uid="{08CA60E4-E6C4-4BD2-927D-5B15C8C148BB}"/>
    <cellStyle name="20% - Accent1 6 3 2 3 3 2" xfId="48860" xr:uid="{E96BE28C-00FB-411A-9853-DF584AC7437A}"/>
    <cellStyle name="20% - Accent1 6 3 2 3 3 2 2" xfId="48861" xr:uid="{E622013B-9185-4938-8A19-6C10D7C1006B}"/>
    <cellStyle name="20% - Accent1 6 3 2 3 3 2 2 2" xfId="48862" xr:uid="{B6FC8B17-273A-4786-92E6-8D1F96CFF6C8}"/>
    <cellStyle name="20% - Accent1 6 3 2 3 3 2 3" xfId="48863" xr:uid="{C6FF8584-9DDB-45A7-BE4A-18D894B5E2B0}"/>
    <cellStyle name="20% - Accent1 6 3 2 3 3 3" xfId="48864" xr:uid="{E35ED52A-2044-4024-90DC-A758510EE4D4}"/>
    <cellStyle name="20% - Accent1 6 3 2 3 3 3 2" xfId="48865" xr:uid="{5BD65EFA-1373-4AF4-A7B1-88320A255353}"/>
    <cellStyle name="20% - Accent1 6 3 2 3 3 4" xfId="48866" xr:uid="{3E09C8FD-7D41-421A-A99A-5FCEE17CBA75}"/>
    <cellStyle name="20% - Accent1 6 3 2 3 4" xfId="48867" xr:uid="{843CD669-F9B1-4F54-87C1-BD5CB5E9B1C9}"/>
    <cellStyle name="20% - Accent1 6 3 2 3 4 2" xfId="48868" xr:uid="{0FC168E9-DE6D-4D85-ACED-7F4E7F4A28A2}"/>
    <cellStyle name="20% - Accent1 6 3 2 3 4 2 2" xfId="48869" xr:uid="{2FE9AFAC-4532-4371-B404-698E2A67A6A3}"/>
    <cellStyle name="20% - Accent1 6 3 2 3 4 2 2 2" xfId="48870" xr:uid="{F308B55F-A0E2-4299-AE99-EF0244B173BA}"/>
    <cellStyle name="20% - Accent1 6 3 2 3 4 2 3" xfId="48871" xr:uid="{43A77C6A-ACE4-41A9-B49C-A12E609DD0EC}"/>
    <cellStyle name="20% - Accent1 6 3 2 3 4 3" xfId="48872" xr:uid="{36706D55-3A0C-488A-A315-98817541ED1C}"/>
    <cellStyle name="20% - Accent1 6 3 2 3 4 3 2" xfId="48873" xr:uid="{1C986BA5-986A-4191-9FBE-C09DA84D7A0B}"/>
    <cellStyle name="20% - Accent1 6 3 2 3 4 4" xfId="48874" xr:uid="{174AC5A1-7856-4F52-AC26-D5D2148B5BF6}"/>
    <cellStyle name="20% - Accent1 6 3 2 3 5" xfId="48875" xr:uid="{51488A6F-B4C1-4D7E-8C6A-35540222279C}"/>
    <cellStyle name="20% - Accent1 6 3 2 3 5 2" xfId="48876" xr:uid="{8E602954-743B-4AFC-9017-FB10C49514C0}"/>
    <cellStyle name="20% - Accent1 6 3 2 3 5 2 2" xfId="48877" xr:uid="{7FBEDA89-8DB9-483A-B750-37C25CEB3836}"/>
    <cellStyle name="20% - Accent1 6 3 2 3 5 3" xfId="48878" xr:uid="{3FB37158-B591-4BE3-B942-4A16DF941DAB}"/>
    <cellStyle name="20% - Accent1 6 3 2 3 6" xfId="48879" xr:uid="{FC8DC1E6-C4D2-40DF-9027-A9AE55987996}"/>
    <cellStyle name="20% - Accent1 6 3 2 3 6 2" xfId="48880" xr:uid="{A124CC3B-3871-4438-956E-2807EC05984E}"/>
    <cellStyle name="20% - Accent1 6 3 2 3 6 2 2" xfId="48881" xr:uid="{834D7E80-7A2C-4107-B105-1C75F5004670}"/>
    <cellStyle name="20% - Accent1 6 3 2 3 6 3" xfId="48882" xr:uid="{486EE887-C9B0-482B-B949-FB6EFE87D654}"/>
    <cellStyle name="20% - Accent1 6 3 2 3 7" xfId="48883" xr:uid="{4995D103-6229-481D-A510-283B2C0CF3E7}"/>
    <cellStyle name="20% - Accent1 6 3 2 3 7 2" xfId="48884" xr:uid="{4BC2578E-FA5A-4415-94DA-3531B6C870DA}"/>
    <cellStyle name="20% - Accent1 6 3 2 3 8" xfId="48885" xr:uid="{BAEDDEB0-6CE6-4C60-AC62-74E64D301E49}"/>
    <cellStyle name="20% - Accent1 6 3 2 3 8 2" xfId="48886" xr:uid="{BF359434-DDD1-436A-8A38-E748D897DFC1}"/>
    <cellStyle name="20% - Accent1 6 3 2 3 9" xfId="48887" xr:uid="{31EE90A7-2B82-4FAD-A730-4455BE60F07D}"/>
    <cellStyle name="20% - Accent1 6 3 2 4" xfId="48888" xr:uid="{CB0B5F93-5847-4EE4-B9E9-C03046FC1ACE}"/>
    <cellStyle name="20% - Accent1 6 3 2 4 2" xfId="48889" xr:uid="{5270660A-F9B0-4E91-B8B0-37945F91A309}"/>
    <cellStyle name="20% - Accent1 6 3 2 4 2 2" xfId="48890" xr:uid="{2C0D554B-1D6C-42F0-A4F0-7ADA3106EAE9}"/>
    <cellStyle name="20% - Accent1 6 3 2 4 2 2 2" xfId="48891" xr:uid="{2851561E-6030-4B14-8877-E1EA02913EF1}"/>
    <cellStyle name="20% - Accent1 6 3 2 4 2 3" xfId="48892" xr:uid="{8CCD4FEB-906B-4FD3-BD73-7B840EF36F63}"/>
    <cellStyle name="20% - Accent1 6 3 2 4 3" xfId="48893" xr:uid="{F4DFA2DB-8A5F-4E68-B7DC-983D08A73CD9}"/>
    <cellStyle name="20% - Accent1 6 3 2 4 3 2" xfId="48894" xr:uid="{B4A38573-7241-4F1B-A613-620E39EF2002}"/>
    <cellStyle name="20% - Accent1 6 3 2 4 4" xfId="48895" xr:uid="{E56809D4-0A04-4854-A8EE-7C1ABFD3C6CD}"/>
    <cellStyle name="20% - Accent1 6 3 2 5" xfId="48896" xr:uid="{3CCFBC36-C9D5-4603-9A5E-662C976DFF77}"/>
    <cellStyle name="20% - Accent1 6 3 2 5 2" xfId="48897" xr:uid="{3E8ACD25-F8B2-4708-A226-F9613CACE1A0}"/>
    <cellStyle name="20% - Accent1 6 3 2 5 2 2" xfId="48898" xr:uid="{B0CC9D86-09B3-412E-9926-C2AAB308CC28}"/>
    <cellStyle name="20% - Accent1 6 3 2 5 2 2 2" xfId="48899" xr:uid="{E8FB83B6-93BA-4A35-80E2-C7220118387B}"/>
    <cellStyle name="20% - Accent1 6 3 2 5 2 3" xfId="48900" xr:uid="{CB627E14-4668-441C-99C7-95B5DF20DEDB}"/>
    <cellStyle name="20% - Accent1 6 3 2 5 3" xfId="48901" xr:uid="{101C561E-9115-4AEF-8423-E13657765C72}"/>
    <cellStyle name="20% - Accent1 6 3 2 5 3 2" xfId="48902" xr:uid="{37FD28E8-90E3-4787-B0C1-6C57E3E743A2}"/>
    <cellStyle name="20% - Accent1 6 3 2 5 4" xfId="48903" xr:uid="{5A35F7B4-7350-4990-B649-472A33126DD7}"/>
    <cellStyle name="20% - Accent1 6 3 2 6" xfId="48904" xr:uid="{34377AA9-1AC1-40B8-BA1B-13D59F586F73}"/>
    <cellStyle name="20% - Accent1 6 3 2 6 2" xfId="48905" xr:uid="{2A3A3957-2F0E-4E86-95CC-8512E7165D3A}"/>
    <cellStyle name="20% - Accent1 6 3 2 6 2 2" xfId="48906" xr:uid="{BA705F85-ED4F-478C-BA58-F2C283BB5A34}"/>
    <cellStyle name="20% - Accent1 6 3 2 6 2 2 2" xfId="48907" xr:uid="{DCA7C752-4911-46F7-BCF7-3E997BE263F2}"/>
    <cellStyle name="20% - Accent1 6 3 2 6 2 3" xfId="48908" xr:uid="{A46E2B6D-CA1E-4706-9062-F23FC7BA3507}"/>
    <cellStyle name="20% - Accent1 6 3 2 6 3" xfId="48909" xr:uid="{93277FA1-9F08-4C27-87A0-F473058F6C71}"/>
    <cellStyle name="20% - Accent1 6 3 2 6 3 2" xfId="48910" xr:uid="{53473B1F-AB75-4449-BC49-DDD32DC9DF52}"/>
    <cellStyle name="20% - Accent1 6 3 2 6 4" xfId="48911" xr:uid="{C92D6605-028E-4997-BD53-BE5273A033B1}"/>
    <cellStyle name="20% - Accent1 6 3 2 7" xfId="48912" xr:uid="{4F611714-2D39-403B-B0E0-BC6DEC8E385E}"/>
    <cellStyle name="20% - Accent1 6 3 2 7 2" xfId="48913" xr:uid="{66AF00A0-7500-47E4-ABA7-18DCF3EE2ECD}"/>
    <cellStyle name="20% - Accent1 6 3 2 7 2 2" xfId="48914" xr:uid="{60CDD584-63AC-4284-9145-99F98542A523}"/>
    <cellStyle name="20% - Accent1 6 3 2 7 3" xfId="48915" xr:uid="{527EE869-3780-4F41-9C9A-6DC2B5ADA587}"/>
    <cellStyle name="20% - Accent1 6 3 2 8" xfId="48916" xr:uid="{19AA0529-2D4F-40DE-9E1F-7630BDFF76C0}"/>
    <cellStyle name="20% - Accent1 6 3 2 8 2" xfId="48917" xr:uid="{1060BB0A-8A0A-4278-AE3C-A3A13450290C}"/>
    <cellStyle name="20% - Accent1 6 3 2 8 2 2" xfId="48918" xr:uid="{E81289C5-BBEB-4837-887D-18A55C5DD468}"/>
    <cellStyle name="20% - Accent1 6 3 2 8 3" xfId="48919" xr:uid="{31ACCDD4-F124-4671-BF93-451027FB6BC8}"/>
    <cellStyle name="20% - Accent1 6 3 2 9" xfId="48920" xr:uid="{532DC4A1-BB02-4455-B42C-2046F9470236}"/>
    <cellStyle name="20% - Accent1 6 3 2 9 2" xfId="48921" xr:uid="{0E691859-B1C7-4953-B358-8F3717384B29}"/>
    <cellStyle name="20% - Accent1 6 3 3" xfId="48922" xr:uid="{E939A582-9892-45EC-A217-3C892EE86794}"/>
    <cellStyle name="20% - Accent1 6 3 3 10" xfId="48923" xr:uid="{3D7ACA02-E5F6-4DDC-8124-798AD3F27A14}"/>
    <cellStyle name="20% - Accent1 6 3 3 10 2" xfId="48924" xr:uid="{DFD00267-C450-471A-99A3-6104D294973F}"/>
    <cellStyle name="20% - Accent1 6 3 3 11" xfId="48925" xr:uid="{8E327013-3B86-4540-BD0E-1CF7E97C0141}"/>
    <cellStyle name="20% - Accent1 6 3 3 2" xfId="48926" xr:uid="{11C72FFC-84A6-4D65-9244-644BE33057D1}"/>
    <cellStyle name="20% - Accent1 6 3 3 2 2" xfId="48927" xr:uid="{4889A0E4-8AEE-4BD8-8F04-AFCDB642129C}"/>
    <cellStyle name="20% - Accent1 6 3 3 2 2 2" xfId="48928" xr:uid="{3E0A2808-2FBC-43C8-A159-F8036C9E1564}"/>
    <cellStyle name="20% - Accent1 6 3 3 2 2 2 2" xfId="48929" xr:uid="{9AB27A45-5251-4AC9-8CB3-844BBE1D7BBF}"/>
    <cellStyle name="20% - Accent1 6 3 3 2 2 2 2 2" xfId="48930" xr:uid="{B59C8F46-8A3E-41EA-B98B-84A5D7F119BD}"/>
    <cellStyle name="20% - Accent1 6 3 3 2 2 2 3" xfId="48931" xr:uid="{F4C0A496-9EE3-46B8-8425-0F94B5DDECD7}"/>
    <cellStyle name="20% - Accent1 6 3 3 2 2 3" xfId="48932" xr:uid="{823E2971-5EDA-4FC5-819D-65E8A9235DD2}"/>
    <cellStyle name="20% - Accent1 6 3 3 2 2 3 2" xfId="48933" xr:uid="{559331CF-82D2-436E-A194-844C19F0D013}"/>
    <cellStyle name="20% - Accent1 6 3 3 2 2 4" xfId="48934" xr:uid="{328D9834-92F9-4C57-9794-76E5C95D8553}"/>
    <cellStyle name="20% - Accent1 6 3 3 2 3" xfId="48935" xr:uid="{9688E3F5-05D0-4573-B83B-9FC4CF29DA86}"/>
    <cellStyle name="20% - Accent1 6 3 3 2 3 2" xfId="48936" xr:uid="{15BDD5E6-CD51-4635-BBB7-38201A009A3A}"/>
    <cellStyle name="20% - Accent1 6 3 3 2 3 2 2" xfId="48937" xr:uid="{8C804877-12EF-49BF-A9F4-40EAC41C135F}"/>
    <cellStyle name="20% - Accent1 6 3 3 2 3 2 2 2" xfId="48938" xr:uid="{D477F50A-0875-4DB8-8B82-BBD0A5ADD6AE}"/>
    <cellStyle name="20% - Accent1 6 3 3 2 3 2 3" xfId="48939" xr:uid="{D5B96553-4ED7-46A2-BBD2-323D49149E3B}"/>
    <cellStyle name="20% - Accent1 6 3 3 2 3 3" xfId="48940" xr:uid="{1FD93AA7-2B4E-4926-A6C2-9310EDF1199F}"/>
    <cellStyle name="20% - Accent1 6 3 3 2 3 3 2" xfId="48941" xr:uid="{C9A967A9-CD4F-4EFB-B7C3-074C16E6CAFB}"/>
    <cellStyle name="20% - Accent1 6 3 3 2 3 4" xfId="48942" xr:uid="{78F9009F-2E43-41CA-9AED-5EA0DA5D6E31}"/>
    <cellStyle name="20% - Accent1 6 3 3 2 4" xfId="48943" xr:uid="{A4A5CDDD-A9F5-4669-AE6F-C988B90016EE}"/>
    <cellStyle name="20% - Accent1 6 3 3 2 4 2" xfId="48944" xr:uid="{BDC05DF6-E639-4CA5-AB32-30F3CD278454}"/>
    <cellStyle name="20% - Accent1 6 3 3 2 4 2 2" xfId="48945" xr:uid="{E97E5C99-62B2-4DE6-92B9-45CDD1DD6B14}"/>
    <cellStyle name="20% - Accent1 6 3 3 2 4 2 2 2" xfId="48946" xr:uid="{39419567-FCD9-4DD7-801D-76A5A9A3D5BC}"/>
    <cellStyle name="20% - Accent1 6 3 3 2 4 2 3" xfId="48947" xr:uid="{564B6FBD-90C6-4185-9DEB-83964A14E24D}"/>
    <cellStyle name="20% - Accent1 6 3 3 2 4 3" xfId="48948" xr:uid="{3B2E4269-9662-4E3B-B114-967D60E6BD7E}"/>
    <cellStyle name="20% - Accent1 6 3 3 2 4 3 2" xfId="48949" xr:uid="{FD22D1E8-DC6F-469E-BCCA-86CACDD375EA}"/>
    <cellStyle name="20% - Accent1 6 3 3 2 4 4" xfId="48950" xr:uid="{E67387DF-1513-46FF-ACBF-577A2828CE30}"/>
    <cellStyle name="20% - Accent1 6 3 3 2 5" xfId="48951" xr:uid="{0F9BCAC0-3AA9-4B54-8B3D-56CA1814BDD7}"/>
    <cellStyle name="20% - Accent1 6 3 3 2 5 2" xfId="48952" xr:uid="{BE780A99-B4C4-4B1F-B00F-178BB1CC605B}"/>
    <cellStyle name="20% - Accent1 6 3 3 2 5 2 2" xfId="48953" xr:uid="{8B008E6A-D2C3-4655-90B1-954C285D7D06}"/>
    <cellStyle name="20% - Accent1 6 3 3 2 5 3" xfId="48954" xr:uid="{040F71E2-57D0-4D7D-A066-1B7158202F69}"/>
    <cellStyle name="20% - Accent1 6 3 3 2 6" xfId="48955" xr:uid="{24535A2E-9A3C-458A-895D-EA759D135266}"/>
    <cellStyle name="20% - Accent1 6 3 3 2 6 2" xfId="48956" xr:uid="{F04BA076-80D6-422E-A589-7EBAED5795BE}"/>
    <cellStyle name="20% - Accent1 6 3 3 2 6 2 2" xfId="48957" xr:uid="{D7F3B050-FA93-4DE5-B287-6B33027E712C}"/>
    <cellStyle name="20% - Accent1 6 3 3 2 6 3" xfId="48958" xr:uid="{3B1400A0-8115-414D-A1A6-01EBB98CAB95}"/>
    <cellStyle name="20% - Accent1 6 3 3 2 7" xfId="48959" xr:uid="{2DA4ABEE-1520-492D-B2E1-5AD9E397EA0C}"/>
    <cellStyle name="20% - Accent1 6 3 3 2 7 2" xfId="48960" xr:uid="{743A13F5-F29E-4AE6-A72F-10527DEA5F62}"/>
    <cellStyle name="20% - Accent1 6 3 3 2 8" xfId="48961" xr:uid="{97351F60-89BF-4A11-A0D7-0597677835CC}"/>
    <cellStyle name="20% - Accent1 6 3 3 2 8 2" xfId="48962" xr:uid="{DF4D9493-FB5A-4420-9851-C89BB0A04E17}"/>
    <cellStyle name="20% - Accent1 6 3 3 2 9" xfId="48963" xr:uid="{D93A0BC4-5225-471D-ACBB-2E0AB55F5D64}"/>
    <cellStyle name="20% - Accent1 6 3 3 3" xfId="48964" xr:uid="{77EE1AC5-5A61-4C97-B9B3-25B92BAEA64B}"/>
    <cellStyle name="20% - Accent1 6 3 3 3 2" xfId="48965" xr:uid="{E9590006-04B0-4284-8BAA-318BABF348AF}"/>
    <cellStyle name="20% - Accent1 6 3 3 3 2 2" xfId="48966" xr:uid="{9407B0F9-6121-423B-9417-1930E75062E0}"/>
    <cellStyle name="20% - Accent1 6 3 3 3 2 2 2" xfId="48967" xr:uid="{911C6EDB-586E-448C-AFC7-FF3F66F1F4F1}"/>
    <cellStyle name="20% - Accent1 6 3 3 3 2 2 2 2" xfId="48968" xr:uid="{78559C65-EB62-4E25-B5ED-EA8C8371FD9F}"/>
    <cellStyle name="20% - Accent1 6 3 3 3 2 2 3" xfId="48969" xr:uid="{14DF396B-BA4E-498A-A31E-7BDEFB9E7AE8}"/>
    <cellStyle name="20% - Accent1 6 3 3 3 2 3" xfId="48970" xr:uid="{CCD7E52E-2D37-46D9-BB77-15786D8515C6}"/>
    <cellStyle name="20% - Accent1 6 3 3 3 2 3 2" xfId="48971" xr:uid="{DF10D135-27A2-417F-AE02-C808656F23D6}"/>
    <cellStyle name="20% - Accent1 6 3 3 3 2 4" xfId="48972" xr:uid="{AF29F360-8BB8-49A5-8A40-E35AFBE3D290}"/>
    <cellStyle name="20% - Accent1 6 3 3 3 3" xfId="48973" xr:uid="{0ED2FB7E-8DD6-4D26-91B4-800C2A12F0CA}"/>
    <cellStyle name="20% - Accent1 6 3 3 3 3 2" xfId="48974" xr:uid="{CCA3081A-066A-4A76-BA78-3DE643B967DE}"/>
    <cellStyle name="20% - Accent1 6 3 3 3 3 2 2" xfId="48975" xr:uid="{503AF6FA-E69C-465E-B495-8E94F1808A1E}"/>
    <cellStyle name="20% - Accent1 6 3 3 3 3 2 2 2" xfId="48976" xr:uid="{BBF19788-1C03-4BC4-A464-67E253802493}"/>
    <cellStyle name="20% - Accent1 6 3 3 3 3 2 3" xfId="48977" xr:uid="{E0F8F207-8144-4FB4-B2B3-5DC65BD91AAF}"/>
    <cellStyle name="20% - Accent1 6 3 3 3 3 3" xfId="48978" xr:uid="{D9C4764A-2106-48FF-9400-E0F7C7C75376}"/>
    <cellStyle name="20% - Accent1 6 3 3 3 3 3 2" xfId="48979" xr:uid="{6BCA814D-C506-4C62-9B21-5B03D2FEE9D5}"/>
    <cellStyle name="20% - Accent1 6 3 3 3 3 4" xfId="48980" xr:uid="{2CD0489E-C7E5-4DC5-A8EA-93C901A14D73}"/>
    <cellStyle name="20% - Accent1 6 3 3 3 4" xfId="48981" xr:uid="{73021C68-3616-486F-A731-65391DD90A0E}"/>
    <cellStyle name="20% - Accent1 6 3 3 3 4 2" xfId="48982" xr:uid="{EEF2AF0C-F654-4691-913F-E2205E6FD3B5}"/>
    <cellStyle name="20% - Accent1 6 3 3 3 4 2 2" xfId="48983" xr:uid="{60FF204F-E310-400A-8E42-4199425531BD}"/>
    <cellStyle name="20% - Accent1 6 3 3 3 4 2 2 2" xfId="48984" xr:uid="{CF9F737F-F80A-44D8-B5D8-1D4EDCCE62FA}"/>
    <cellStyle name="20% - Accent1 6 3 3 3 4 2 3" xfId="48985" xr:uid="{70369FFE-CF6E-4204-AC7D-0B83D244DB84}"/>
    <cellStyle name="20% - Accent1 6 3 3 3 4 3" xfId="48986" xr:uid="{19AB6123-44E2-4A7E-A9CA-79622C70F355}"/>
    <cellStyle name="20% - Accent1 6 3 3 3 4 3 2" xfId="48987" xr:uid="{F52CEC69-32B4-48FE-ABAA-5D66358421BD}"/>
    <cellStyle name="20% - Accent1 6 3 3 3 4 4" xfId="48988" xr:uid="{C1F85650-B4C9-4D97-92F1-C85E7EE63D8F}"/>
    <cellStyle name="20% - Accent1 6 3 3 3 5" xfId="48989" xr:uid="{DA023775-69E2-4534-840D-7B63F15D9560}"/>
    <cellStyle name="20% - Accent1 6 3 3 3 5 2" xfId="48990" xr:uid="{1592B67F-DEDB-4520-BE01-C01E8992F100}"/>
    <cellStyle name="20% - Accent1 6 3 3 3 5 2 2" xfId="48991" xr:uid="{714C6D3C-3F56-42C8-9D42-7DD266AE573C}"/>
    <cellStyle name="20% - Accent1 6 3 3 3 5 3" xfId="48992" xr:uid="{BEB957A5-CE99-44B7-8883-8BAEE36B6895}"/>
    <cellStyle name="20% - Accent1 6 3 3 3 6" xfId="48993" xr:uid="{332A7F3B-61B7-443C-A354-E0C5BA7E8DD2}"/>
    <cellStyle name="20% - Accent1 6 3 3 3 6 2" xfId="48994" xr:uid="{30CF3A19-F876-4CD9-A08F-89728F332527}"/>
    <cellStyle name="20% - Accent1 6 3 3 3 6 2 2" xfId="48995" xr:uid="{70E8CC80-578D-455B-A23F-E737957B26C0}"/>
    <cellStyle name="20% - Accent1 6 3 3 3 6 3" xfId="48996" xr:uid="{6A06F246-EBFD-4CFA-AD1F-EE96FC5CD31F}"/>
    <cellStyle name="20% - Accent1 6 3 3 3 7" xfId="48997" xr:uid="{BD880004-69BD-4FD9-9A0D-3CB571B9A3BD}"/>
    <cellStyle name="20% - Accent1 6 3 3 3 7 2" xfId="48998" xr:uid="{6ED94E04-312A-4AC0-8BB3-B1CDC48D5478}"/>
    <cellStyle name="20% - Accent1 6 3 3 3 8" xfId="48999" xr:uid="{89AE3606-1A9B-4F56-96A4-B27A777112B6}"/>
    <cellStyle name="20% - Accent1 6 3 3 3 8 2" xfId="49000" xr:uid="{EAB0CC5E-0C7D-4718-B3FF-268A0260697B}"/>
    <cellStyle name="20% - Accent1 6 3 3 3 9" xfId="49001" xr:uid="{4B4F1C70-CFBD-4FD7-9E2B-4828793B56DD}"/>
    <cellStyle name="20% - Accent1 6 3 3 4" xfId="49002" xr:uid="{D7264229-30E2-4983-BF22-FA8334383E72}"/>
    <cellStyle name="20% - Accent1 6 3 3 4 2" xfId="49003" xr:uid="{07EA0C32-B0E7-47AF-97EA-3E36EFB52CEA}"/>
    <cellStyle name="20% - Accent1 6 3 3 4 2 2" xfId="49004" xr:uid="{7A3248E5-AAFB-4BD9-954C-CB6146997AD0}"/>
    <cellStyle name="20% - Accent1 6 3 3 4 2 2 2" xfId="49005" xr:uid="{67033315-C6F8-4BF6-B991-0D455C12FFCA}"/>
    <cellStyle name="20% - Accent1 6 3 3 4 2 3" xfId="49006" xr:uid="{E5E863E0-69D1-4416-A9C7-15C1B4A57458}"/>
    <cellStyle name="20% - Accent1 6 3 3 4 3" xfId="49007" xr:uid="{92232ACC-EF22-426B-BAF9-34718656027E}"/>
    <cellStyle name="20% - Accent1 6 3 3 4 3 2" xfId="49008" xr:uid="{1C17CCA3-1FCB-4EA2-8AC3-8952CCC4282E}"/>
    <cellStyle name="20% - Accent1 6 3 3 4 4" xfId="49009" xr:uid="{B6A6A8E3-18B2-483F-8E5D-49ADE779CC6F}"/>
    <cellStyle name="20% - Accent1 6 3 3 5" xfId="49010" xr:uid="{DCE028C6-00FE-4020-83EA-0CB3588B960C}"/>
    <cellStyle name="20% - Accent1 6 3 3 5 2" xfId="49011" xr:uid="{1BF112D6-F421-4913-AA96-4A5319DFB4CF}"/>
    <cellStyle name="20% - Accent1 6 3 3 5 2 2" xfId="49012" xr:uid="{2D23746A-B77D-44A1-9CB5-12D775C87C13}"/>
    <cellStyle name="20% - Accent1 6 3 3 5 2 2 2" xfId="49013" xr:uid="{B6983657-1959-4292-9D6F-E28F4799018A}"/>
    <cellStyle name="20% - Accent1 6 3 3 5 2 3" xfId="49014" xr:uid="{FFA0E1BC-BA55-4372-BE3D-60E02B9A0755}"/>
    <cellStyle name="20% - Accent1 6 3 3 5 3" xfId="49015" xr:uid="{E6A54E07-AEE1-4ACB-81FA-130DFBA43CCE}"/>
    <cellStyle name="20% - Accent1 6 3 3 5 3 2" xfId="49016" xr:uid="{EF2E3D6C-9B89-4204-8C0D-9E7C37E66486}"/>
    <cellStyle name="20% - Accent1 6 3 3 5 4" xfId="49017" xr:uid="{E639DE0B-466F-4254-A3CC-29A3772AA82E}"/>
    <cellStyle name="20% - Accent1 6 3 3 6" xfId="49018" xr:uid="{901AF71E-A2DA-4314-B38F-BE4744FB9F39}"/>
    <cellStyle name="20% - Accent1 6 3 3 6 2" xfId="49019" xr:uid="{8C3BF3AA-8E58-4D30-9DBD-5CDFA16B881B}"/>
    <cellStyle name="20% - Accent1 6 3 3 6 2 2" xfId="49020" xr:uid="{34F05509-C621-408E-B52E-C4307C9DB9AD}"/>
    <cellStyle name="20% - Accent1 6 3 3 6 2 2 2" xfId="49021" xr:uid="{07F51C02-FE65-4797-AFA6-D4519BC4234C}"/>
    <cellStyle name="20% - Accent1 6 3 3 6 2 3" xfId="49022" xr:uid="{35FA8334-1380-4585-9A57-5B9CCA79EB8B}"/>
    <cellStyle name="20% - Accent1 6 3 3 6 3" xfId="49023" xr:uid="{7FBADB4B-455F-42F0-8345-B00ADED996C9}"/>
    <cellStyle name="20% - Accent1 6 3 3 6 3 2" xfId="49024" xr:uid="{61E12D8A-1D0E-498E-BF1D-0EE68611AAD4}"/>
    <cellStyle name="20% - Accent1 6 3 3 6 4" xfId="49025" xr:uid="{041ECF49-6654-4A7F-87C8-474FFD0F7B7F}"/>
    <cellStyle name="20% - Accent1 6 3 3 7" xfId="49026" xr:uid="{5373D2AF-94F7-4D9F-A858-E5B8A70A62CF}"/>
    <cellStyle name="20% - Accent1 6 3 3 7 2" xfId="49027" xr:uid="{7983246F-136D-407F-B2C6-57F6977A8511}"/>
    <cellStyle name="20% - Accent1 6 3 3 7 2 2" xfId="49028" xr:uid="{A1FB627A-196A-409D-89C0-B49685C44AD1}"/>
    <cellStyle name="20% - Accent1 6 3 3 7 3" xfId="49029" xr:uid="{C12918C4-C6BA-458C-8CBB-2516C3B8E48C}"/>
    <cellStyle name="20% - Accent1 6 3 3 8" xfId="49030" xr:uid="{B61E9730-9EE7-4968-992D-02621DA86200}"/>
    <cellStyle name="20% - Accent1 6 3 3 8 2" xfId="49031" xr:uid="{A726DE5D-81E0-419D-B076-EA879B677D2B}"/>
    <cellStyle name="20% - Accent1 6 3 3 8 2 2" xfId="49032" xr:uid="{E1B59C84-6A44-4A63-92B3-7BF8664D8FFC}"/>
    <cellStyle name="20% - Accent1 6 3 3 8 3" xfId="49033" xr:uid="{6C7C4CCE-B5E5-4FA4-A11E-42CF605874CE}"/>
    <cellStyle name="20% - Accent1 6 3 3 9" xfId="49034" xr:uid="{127EFDF2-ABBE-4AE1-9C4A-6808010558E7}"/>
    <cellStyle name="20% - Accent1 6 3 3 9 2" xfId="49035" xr:uid="{FF7E31A6-7371-4511-91C6-2546E457C252}"/>
    <cellStyle name="20% - Accent1 6 3 4" xfId="49036" xr:uid="{14B65FC8-0E1D-4626-BBB7-F9048D9C36A1}"/>
    <cellStyle name="20% - Accent1 6 3 4 10" xfId="49037" xr:uid="{8D03BBB3-A525-4E93-BDC6-386B5E46976A}"/>
    <cellStyle name="20% - Accent1 6 3 4 10 2" xfId="49038" xr:uid="{952A425C-71AC-4639-ADB0-061B1CC1942C}"/>
    <cellStyle name="20% - Accent1 6 3 4 11" xfId="49039" xr:uid="{0CD5CE1B-AAA7-40B9-941B-BBD3A966F466}"/>
    <cellStyle name="20% - Accent1 6 3 4 2" xfId="49040" xr:uid="{53DDA6A7-20D4-4963-96B1-56206AB7D557}"/>
    <cellStyle name="20% - Accent1 6 3 4 2 2" xfId="49041" xr:uid="{CD5EF3C9-A2F5-4680-898F-C2E637837DF9}"/>
    <cellStyle name="20% - Accent1 6 3 4 2 2 2" xfId="49042" xr:uid="{2669F841-640A-4CDD-B9BA-D80D88FD2176}"/>
    <cellStyle name="20% - Accent1 6 3 4 2 2 2 2" xfId="49043" xr:uid="{79750359-55FC-4B40-9E90-84E87B1698C6}"/>
    <cellStyle name="20% - Accent1 6 3 4 2 2 2 2 2" xfId="49044" xr:uid="{6919E390-04A3-4156-A236-698F6673EE38}"/>
    <cellStyle name="20% - Accent1 6 3 4 2 2 2 3" xfId="49045" xr:uid="{90237D11-D48E-4800-8F1D-57CCAF9EAFD3}"/>
    <cellStyle name="20% - Accent1 6 3 4 2 2 3" xfId="49046" xr:uid="{C37D93FA-33EC-4A66-8082-703CF901FB72}"/>
    <cellStyle name="20% - Accent1 6 3 4 2 2 3 2" xfId="49047" xr:uid="{622534CF-22D7-4EC4-993D-4846796BAF7F}"/>
    <cellStyle name="20% - Accent1 6 3 4 2 2 4" xfId="49048" xr:uid="{63158082-9820-4C9C-8C4C-81838749A1A8}"/>
    <cellStyle name="20% - Accent1 6 3 4 2 3" xfId="49049" xr:uid="{4F9FFDF6-B093-49F9-9A94-B863EE0B8DC5}"/>
    <cellStyle name="20% - Accent1 6 3 4 2 3 2" xfId="49050" xr:uid="{54E5FAA0-AC67-4DBE-8D69-07D8431AFCDE}"/>
    <cellStyle name="20% - Accent1 6 3 4 2 3 2 2" xfId="49051" xr:uid="{2CFAAEA9-D398-47FD-A41C-AA5E356F8374}"/>
    <cellStyle name="20% - Accent1 6 3 4 2 3 2 2 2" xfId="49052" xr:uid="{982991DD-CC91-4763-9F0C-65C708EAAD72}"/>
    <cellStyle name="20% - Accent1 6 3 4 2 3 2 3" xfId="49053" xr:uid="{9A1A0349-5181-439A-B854-0981033DA813}"/>
    <cellStyle name="20% - Accent1 6 3 4 2 3 3" xfId="49054" xr:uid="{7273D5EA-6CFB-4C89-9461-DC169C7415CF}"/>
    <cellStyle name="20% - Accent1 6 3 4 2 3 3 2" xfId="49055" xr:uid="{35EB3F72-B1A2-419F-948E-FCAD6DFFEE7A}"/>
    <cellStyle name="20% - Accent1 6 3 4 2 3 4" xfId="49056" xr:uid="{2342CFB1-B261-4C06-943D-BD404345BCCE}"/>
    <cellStyle name="20% - Accent1 6 3 4 2 4" xfId="49057" xr:uid="{F75B0F02-632A-4427-A1C4-2FC610F368D6}"/>
    <cellStyle name="20% - Accent1 6 3 4 2 4 2" xfId="49058" xr:uid="{07CC7B11-A4FC-45A5-A908-908905820CDB}"/>
    <cellStyle name="20% - Accent1 6 3 4 2 4 2 2" xfId="49059" xr:uid="{3D285540-EB5D-44A9-A7F5-7489B063D4BA}"/>
    <cellStyle name="20% - Accent1 6 3 4 2 4 2 2 2" xfId="49060" xr:uid="{6D00AAB2-6448-4282-AA08-1BEC33043088}"/>
    <cellStyle name="20% - Accent1 6 3 4 2 4 2 3" xfId="49061" xr:uid="{D316BDBB-D2E3-4573-8154-1EAF1487D44F}"/>
    <cellStyle name="20% - Accent1 6 3 4 2 4 3" xfId="49062" xr:uid="{76726091-A2B9-4620-B7E5-2D94C7FF7960}"/>
    <cellStyle name="20% - Accent1 6 3 4 2 4 3 2" xfId="49063" xr:uid="{BE3D236F-1B40-4BE1-BA13-4D67E60FDDE0}"/>
    <cellStyle name="20% - Accent1 6 3 4 2 4 4" xfId="49064" xr:uid="{04008EE5-89A1-4E0B-9E1E-741312113EF1}"/>
    <cellStyle name="20% - Accent1 6 3 4 2 5" xfId="49065" xr:uid="{50A2B86C-4AC1-46AE-8C60-C869E2235138}"/>
    <cellStyle name="20% - Accent1 6 3 4 2 5 2" xfId="49066" xr:uid="{8E1838CC-FEC4-475B-B23E-A129DB02C6B8}"/>
    <cellStyle name="20% - Accent1 6 3 4 2 5 2 2" xfId="49067" xr:uid="{40709E74-A3D2-4B21-851A-6D2BAE9D4728}"/>
    <cellStyle name="20% - Accent1 6 3 4 2 5 3" xfId="49068" xr:uid="{E9326A0A-924E-4F33-9755-C111725E73EC}"/>
    <cellStyle name="20% - Accent1 6 3 4 2 6" xfId="49069" xr:uid="{753EDAA6-9116-4CFE-A1CF-9B615C2B0194}"/>
    <cellStyle name="20% - Accent1 6 3 4 2 6 2" xfId="49070" xr:uid="{DB6AE4A5-087B-400C-9E33-377B74C8CFEE}"/>
    <cellStyle name="20% - Accent1 6 3 4 2 6 2 2" xfId="49071" xr:uid="{F10DD5BA-87EA-433B-8CA3-962247FAD00E}"/>
    <cellStyle name="20% - Accent1 6 3 4 2 6 3" xfId="49072" xr:uid="{1930B533-2BAF-4DB0-82B3-8C3521D94518}"/>
    <cellStyle name="20% - Accent1 6 3 4 2 7" xfId="49073" xr:uid="{68E46D16-1F15-469B-AC4B-7C432ADA9F45}"/>
    <cellStyle name="20% - Accent1 6 3 4 2 7 2" xfId="49074" xr:uid="{98ACE70E-F96C-42C4-95B6-E94A99ED26F9}"/>
    <cellStyle name="20% - Accent1 6 3 4 2 8" xfId="49075" xr:uid="{E734B24E-2600-4D5C-AA96-8F77CDA9F84C}"/>
    <cellStyle name="20% - Accent1 6 3 4 2 8 2" xfId="49076" xr:uid="{84096EF8-6E6F-4C53-8511-2DA72B7DEFF5}"/>
    <cellStyle name="20% - Accent1 6 3 4 2 9" xfId="49077" xr:uid="{4F90ACF9-F7BA-4060-9E72-9FB1B1548B6B}"/>
    <cellStyle name="20% - Accent1 6 3 4 3" xfId="49078" xr:uid="{89720788-98E4-4DA2-9A07-A6C90A743275}"/>
    <cellStyle name="20% - Accent1 6 3 4 3 2" xfId="49079" xr:uid="{550FEF63-764C-4447-9B0A-37F1E5631992}"/>
    <cellStyle name="20% - Accent1 6 3 4 3 2 2" xfId="49080" xr:uid="{400312BA-67B9-4250-95BA-CFD8CDB882CF}"/>
    <cellStyle name="20% - Accent1 6 3 4 3 2 2 2" xfId="49081" xr:uid="{C3CB56A0-F584-4764-863D-E227D2A356EA}"/>
    <cellStyle name="20% - Accent1 6 3 4 3 2 2 2 2" xfId="49082" xr:uid="{9FD64B55-B216-433F-8FF4-A9F3C24BF3C0}"/>
    <cellStyle name="20% - Accent1 6 3 4 3 2 2 3" xfId="49083" xr:uid="{6CD71EAF-208A-4826-ACD8-87E5CAC304EE}"/>
    <cellStyle name="20% - Accent1 6 3 4 3 2 3" xfId="49084" xr:uid="{C46D6A6E-B1FE-4BDC-A178-BFCF36B112D7}"/>
    <cellStyle name="20% - Accent1 6 3 4 3 2 3 2" xfId="49085" xr:uid="{563C914D-5CB4-49B8-AADE-72C74FC80016}"/>
    <cellStyle name="20% - Accent1 6 3 4 3 2 4" xfId="49086" xr:uid="{F3AE1040-31E7-4ACC-9C32-9EFADA8FB59C}"/>
    <cellStyle name="20% - Accent1 6 3 4 3 3" xfId="49087" xr:uid="{3C3A6A9C-8340-47FC-80AE-A05B71F2C253}"/>
    <cellStyle name="20% - Accent1 6 3 4 3 3 2" xfId="49088" xr:uid="{D5C6E543-58E9-4E83-92F0-8CE0B452464A}"/>
    <cellStyle name="20% - Accent1 6 3 4 3 3 2 2" xfId="49089" xr:uid="{F26124C2-3928-401E-AA59-E0CAF748D398}"/>
    <cellStyle name="20% - Accent1 6 3 4 3 3 2 2 2" xfId="49090" xr:uid="{151D08F6-2120-4E26-B5BC-A118008EC6DE}"/>
    <cellStyle name="20% - Accent1 6 3 4 3 3 2 3" xfId="49091" xr:uid="{4A3EA73B-37F5-44FB-A2BE-E46F3085989A}"/>
    <cellStyle name="20% - Accent1 6 3 4 3 3 3" xfId="49092" xr:uid="{19C02151-6229-4669-BA26-DD334EEDAE9E}"/>
    <cellStyle name="20% - Accent1 6 3 4 3 3 3 2" xfId="49093" xr:uid="{B6C43484-B79A-449F-808E-3AE09E6B9A20}"/>
    <cellStyle name="20% - Accent1 6 3 4 3 3 4" xfId="49094" xr:uid="{D2467721-5F84-4D96-8DD4-25AE7412D95B}"/>
    <cellStyle name="20% - Accent1 6 3 4 3 4" xfId="49095" xr:uid="{A6F9E410-C87A-47C2-989E-8D60553840B4}"/>
    <cellStyle name="20% - Accent1 6 3 4 3 4 2" xfId="49096" xr:uid="{3E5AF7B9-B52B-4957-9744-2A2436EB6138}"/>
    <cellStyle name="20% - Accent1 6 3 4 3 4 2 2" xfId="49097" xr:uid="{675EF395-2975-442C-9A61-79BE873400A9}"/>
    <cellStyle name="20% - Accent1 6 3 4 3 4 2 2 2" xfId="49098" xr:uid="{E6F5EA9D-CD14-49F1-BF87-F0143D9F0E66}"/>
    <cellStyle name="20% - Accent1 6 3 4 3 4 2 3" xfId="49099" xr:uid="{A348F7B3-DC10-4249-A513-B33A9A30B045}"/>
    <cellStyle name="20% - Accent1 6 3 4 3 4 3" xfId="49100" xr:uid="{D916D437-98D5-4D5A-87D6-26809ED1838E}"/>
    <cellStyle name="20% - Accent1 6 3 4 3 4 3 2" xfId="49101" xr:uid="{71A299DF-0CD1-42B4-B0DA-4961840CC00F}"/>
    <cellStyle name="20% - Accent1 6 3 4 3 4 4" xfId="49102" xr:uid="{9324BCFC-36F8-49CC-85D7-6F5861146B45}"/>
    <cellStyle name="20% - Accent1 6 3 4 3 5" xfId="49103" xr:uid="{F447E354-3076-4FE6-98CA-9D8E01C951F2}"/>
    <cellStyle name="20% - Accent1 6 3 4 3 5 2" xfId="49104" xr:uid="{2818C4C6-1655-411A-93D9-6B956FFBA760}"/>
    <cellStyle name="20% - Accent1 6 3 4 3 5 2 2" xfId="49105" xr:uid="{88448DD7-92E8-4FD5-9879-7144EDFEC6FE}"/>
    <cellStyle name="20% - Accent1 6 3 4 3 5 3" xfId="49106" xr:uid="{4B54F2B6-B96B-494B-97C7-6A7621FCAA8B}"/>
    <cellStyle name="20% - Accent1 6 3 4 3 6" xfId="49107" xr:uid="{07770884-813F-46E9-9114-3E6D6F0FDE4E}"/>
    <cellStyle name="20% - Accent1 6 3 4 3 6 2" xfId="49108" xr:uid="{044C5868-0A55-442C-890D-723EE427B2AE}"/>
    <cellStyle name="20% - Accent1 6 3 4 3 6 2 2" xfId="49109" xr:uid="{AE64E38D-DFF5-47B5-8DE1-481F5B2C7C4A}"/>
    <cellStyle name="20% - Accent1 6 3 4 3 6 3" xfId="49110" xr:uid="{EAABDF96-C0DC-4271-AFBD-5A6FA4039893}"/>
    <cellStyle name="20% - Accent1 6 3 4 3 7" xfId="49111" xr:uid="{69E758D7-15F5-4337-B6DB-EE07287179A5}"/>
    <cellStyle name="20% - Accent1 6 3 4 3 7 2" xfId="49112" xr:uid="{D8DBAD59-CDDD-4882-BB35-31CB693322E4}"/>
    <cellStyle name="20% - Accent1 6 3 4 3 8" xfId="49113" xr:uid="{EB99C1CB-DAA8-4EB9-83EE-4F634B860166}"/>
    <cellStyle name="20% - Accent1 6 3 4 3 8 2" xfId="49114" xr:uid="{D86F09E2-9696-4515-A505-BA552DBC4572}"/>
    <cellStyle name="20% - Accent1 6 3 4 3 9" xfId="49115" xr:uid="{CAD97050-D66A-4F77-8496-F098DEF60C8F}"/>
    <cellStyle name="20% - Accent1 6 3 4 4" xfId="49116" xr:uid="{A95E37E4-A2E2-4609-A026-B16A9973CB1C}"/>
    <cellStyle name="20% - Accent1 6 3 4 4 2" xfId="49117" xr:uid="{66A456E0-BEC0-48C5-8275-924C56BC980B}"/>
    <cellStyle name="20% - Accent1 6 3 4 4 2 2" xfId="49118" xr:uid="{6C93E677-38B7-42F0-B098-72CC46378B8B}"/>
    <cellStyle name="20% - Accent1 6 3 4 4 2 2 2" xfId="49119" xr:uid="{8D40FA68-98C6-4E27-96BE-130EBAAE1BB8}"/>
    <cellStyle name="20% - Accent1 6 3 4 4 2 3" xfId="49120" xr:uid="{7528FEE1-2554-4D87-B1DA-E633B0C4B3E3}"/>
    <cellStyle name="20% - Accent1 6 3 4 4 3" xfId="49121" xr:uid="{0BE11AB2-7B91-4C33-BD99-99C95761A2D1}"/>
    <cellStyle name="20% - Accent1 6 3 4 4 3 2" xfId="49122" xr:uid="{755A5E93-A351-4DFB-8BBD-544DD347BB84}"/>
    <cellStyle name="20% - Accent1 6 3 4 4 4" xfId="49123" xr:uid="{41DA8F9E-2063-470F-8D1F-B86DD8D36112}"/>
    <cellStyle name="20% - Accent1 6 3 4 5" xfId="49124" xr:uid="{E1877893-3B42-463B-A325-EC0E28B5984E}"/>
    <cellStyle name="20% - Accent1 6 3 4 5 2" xfId="49125" xr:uid="{A6047265-FFB2-4B4B-BB55-C7BCED21ECF7}"/>
    <cellStyle name="20% - Accent1 6 3 4 5 2 2" xfId="49126" xr:uid="{FFD91A5E-9D20-4647-90C5-99AF374DF9AE}"/>
    <cellStyle name="20% - Accent1 6 3 4 5 2 2 2" xfId="49127" xr:uid="{29344245-1ADE-48B9-A80C-B0D7DDA893E3}"/>
    <cellStyle name="20% - Accent1 6 3 4 5 2 3" xfId="49128" xr:uid="{B0509B58-64BE-446A-A1A2-3C82A41BDA18}"/>
    <cellStyle name="20% - Accent1 6 3 4 5 3" xfId="49129" xr:uid="{DA1FC169-5538-4F16-A7C7-93359673D73C}"/>
    <cellStyle name="20% - Accent1 6 3 4 5 3 2" xfId="49130" xr:uid="{5ABFE856-55F6-425F-8CD2-336455347002}"/>
    <cellStyle name="20% - Accent1 6 3 4 5 4" xfId="49131" xr:uid="{A54A7A1A-89DE-4BEE-8FF4-50572DBE5A23}"/>
    <cellStyle name="20% - Accent1 6 3 4 6" xfId="49132" xr:uid="{C3ED7A32-A3A2-4640-8781-A80D66F701F0}"/>
    <cellStyle name="20% - Accent1 6 3 4 6 2" xfId="49133" xr:uid="{C6780060-F7DC-4396-B025-74316329D3BD}"/>
    <cellStyle name="20% - Accent1 6 3 4 6 2 2" xfId="49134" xr:uid="{37F88EA6-0C46-44FE-A1B4-89F0346BE1C6}"/>
    <cellStyle name="20% - Accent1 6 3 4 6 2 2 2" xfId="49135" xr:uid="{4F552F87-ED23-44A7-A086-0D4CF738CB0D}"/>
    <cellStyle name="20% - Accent1 6 3 4 6 2 3" xfId="49136" xr:uid="{023AF875-11DE-4324-82BA-971B5CC7737E}"/>
    <cellStyle name="20% - Accent1 6 3 4 6 3" xfId="49137" xr:uid="{CA68C75D-DE4C-4CD0-B998-36DDB122F0AD}"/>
    <cellStyle name="20% - Accent1 6 3 4 6 3 2" xfId="49138" xr:uid="{25DE56F7-636D-47EF-8065-7D7EF837CE80}"/>
    <cellStyle name="20% - Accent1 6 3 4 6 4" xfId="49139" xr:uid="{EBE6A8F7-4A7C-4E3C-B275-F39D6F8EACAD}"/>
    <cellStyle name="20% - Accent1 6 3 4 7" xfId="49140" xr:uid="{FC601471-3AAC-448A-82A6-DAA33663E105}"/>
    <cellStyle name="20% - Accent1 6 3 4 7 2" xfId="49141" xr:uid="{F829D467-1F88-468C-884B-4841B5FBB1CB}"/>
    <cellStyle name="20% - Accent1 6 3 4 7 2 2" xfId="49142" xr:uid="{A3DBD052-097F-41C5-B7BB-05B7B79A49EC}"/>
    <cellStyle name="20% - Accent1 6 3 4 7 3" xfId="49143" xr:uid="{9CE7EFCF-32C6-47B5-80FD-7BE5989CB33D}"/>
    <cellStyle name="20% - Accent1 6 3 4 8" xfId="49144" xr:uid="{5B228684-988E-4F7C-995C-B629908B156A}"/>
    <cellStyle name="20% - Accent1 6 3 4 8 2" xfId="49145" xr:uid="{DDD392F7-01DB-464F-A78F-CDCBA55C3057}"/>
    <cellStyle name="20% - Accent1 6 3 4 8 2 2" xfId="49146" xr:uid="{D9E251A2-75B9-4D5A-A017-F5784DD44B04}"/>
    <cellStyle name="20% - Accent1 6 3 4 8 3" xfId="49147" xr:uid="{F284906A-DE62-43D7-A0DE-C47AE381A057}"/>
    <cellStyle name="20% - Accent1 6 3 4 9" xfId="49148" xr:uid="{39DB24B2-56AB-4B0A-9093-A08CC4969B6F}"/>
    <cellStyle name="20% - Accent1 6 3 4 9 2" xfId="49149" xr:uid="{98507BB7-43BE-4F3C-8413-D28B45D7C8BB}"/>
    <cellStyle name="20% - Accent1 6 3 5" xfId="49150" xr:uid="{89481BD8-7C4D-44EC-98F9-66CB2EC662CD}"/>
    <cellStyle name="20% - Accent1 6 3 5 2" xfId="49151" xr:uid="{72054253-329E-4140-AE5E-0AC319F99A69}"/>
    <cellStyle name="20% - Accent1 6 3 5 2 2" xfId="49152" xr:uid="{8DDB36E9-DE7D-43BB-BCC4-68CE2D7BB14D}"/>
    <cellStyle name="20% - Accent1 6 3 5 2 2 2" xfId="49153" xr:uid="{AB1B7B10-8DF7-43F1-8A61-BEC36F0A9F26}"/>
    <cellStyle name="20% - Accent1 6 3 5 2 2 2 2" xfId="49154" xr:uid="{92CEC893-5052-479A-94AF-1F69898AF1CB}"/>
    <cellStyle name="20% - Accent1 6 3 5 2 2 3" xfId="49155" xr:uid="{14BDCD45-0D54-45A4-BFA3-CDFA491F8153}"/>
    <cellStyle name="20% - Accent1 6 3 5 2 3" xfId="49156" xr:uid="{4AD60E43-87D4-4B42-A265-499A7908C1A8}"/>
    <cellStyle name="20% - Accent1 6 3 5 2 3 2" xfId="49157" xr:uid="{8EE56173-C5B3-4F83-B89A-77A5D41B33F7}"/>
    <cellStyle name="20% - Accent1 6 3 5 2 4" xfId="49158" xr:uid="{6A1B3B11-5DDB-43D3-8C67-1E98E4971C7C}"/>
    <cellStyle name="20% - Accent1 6 3 5 3" xfId="49159" xr:uid="{59AC033B-4403-4722-8E03-422B7107A567}"/>
    <cellStyle name="20% - Accent1 6 3 5 3 2" xfId="49160" xr:uid="{5ACFAE01-9D80-4B02-8EF9-E99D6D6BD03C}"/>
    <cellStyle name="20% - Accent1 6 3 5 3 2 2" xfId="49161" xr:uid="{1992C982-D725-4546-B68F-7EF05CFB5D59}"/>
    <cellStyle name="20% - Accent1 6 3 5 3 2 2 2" xfId="49162" xr:uid="{6A5EC04B-FD37-43A5-A735-010DB6BFE421}"/>
    <cellStyle name="20% - Accent1 6 3 5 3 2 3" xfId="49163" xr:uid="{79E4B764-9D67-4559-928D-CC7F7A988C22}"/>
    <cellStyle name="20% - Accent1 6 3 5 3 3" xfId="49164" xr:uid="{4489B6BF-2C81-4A5D-AE7D-24CDD45A9321}"/>
    <cellStyle name="20% - Accent1 6 3 5 3 3 2" xfId="49165" xr:uid="{AE1CD408-2B75-4885-814C-B5536AB1A258}"/>
    <cellStyle name="20% - Accent1 6 3 5 3 4" xfId="49166" xr:uid="{7F001907-2752-41F4-880E-3B9596386113}"/>
    <cellStyle name="20% - Accent1 6 3 5 4" xfId="49167" xr:uid="{0CE846BB-8412-4ECC-B55F-A62633207EEF}"/>
    <cellStyle name="20% - Accent1 6 3 5 4 2" xfId="49168" xr:uid="{6029CC56-CAFD-49FB-B51D-7481D4D58537}"/>
    <cellStyle name="20% - Accent1 6 3 5 4 2 2" xfId="49169" xr:uid="{CC12A229-3414-44A3-B79A-428025EC9C2F}"/>
    <cellStyle name="20% - Accent1 6 3 5 4 2 2 2" xfId="49170" xr:uid="{CC4A67C3-809A-4281-A1BD-A7ADD1737266}"/>
    <cellStyle name="20% - Accent1 6 3 5 4 2 3" xfId="49171" xr:uid="{359567EE-EABA-44F4-9C31-FECC455A58FF}"/>
    <cellStyle name="20% - Accent1 6 3 5 4 3" xfId="49172" xr:uid="{488302E6-C909-4B25-8FD1-FAED2C55CF28}"/>
    <cellStyle name="20% - Accent1 6 3 5 4 3 2" xfId="49173" xr:uid="{25633E62-3F7D-44C5-8E24-F2C276CE3F7F}"/>
    <cellStyle name="20% - Accent1 6 3 5 4 4" xfId="49174" xr:uid="{CFEB383F-6975-4961-ADCC-2435BEFA9DDB}"/>
    <cellStyle name="20% - Accent1 6 3 5 5" xfId="49175" xr:uid="{C2226D81-1CD5-4B73-8C1E-546F2C125134}"/>
    <cellStyle name="20% - Accent1 6 3 5 5 2" xfId="49176" xr:uid="{E7BC8C78-3C54-400E-A9CF-5501A344030F}"/>
    <cellStyle name="20% - Accent1 6 3 5 5 2 2" xfId="49177" xr:uid="{2CD1BD5E-E9A4-4C3B-B939-66CDFEE223DA}"/>
    <cellStyle name="20% - Accent1 6 3 5 5 3" xfId="49178" xr:uid="{D7D38C81-821F-40AF-9151-B7AF6B73A749}"/>
    <cellStyle name="20% - Accent1 6 3 5 6" xfId="49179" xr:uid="{0F3AD1D1-BB72-48B5-B998-DFBF1720344B}"/>
    <cellStyle name="20% - Accent1 6 3 5 6 2" xfId="49180" xr:uid="{2EAA4264-5C62-42DF-BA3B-8F4FBDA3F1E3}"/>
    <cellStyle name="20% - Accent1 6 3 5 6 2 2" xfId="49181" xr:uid="{DB1CC64F-478C-47EA-81A4-F232C807C707}"/>
    <cellStyle name="20% - Accent1 6 3 5 6 3" xfId="49182" xr:uid="{80E80FC2-B789-4058-88E1-12EF9237BD2E}"/>
    <cellStyle name="20% - Accent1 6 3 5 7" xfId="49183" xr:uid="{27C5D209-EC6C-427E-BD17-D32D934D1ED8}"/>
    <cellStyle name="20% - Accent1 6 3 5 7 2" xfId="49184" xr:uid="{A90236D5-3ACC-405E-823D-4450002068F4}"/>
    <cellStyle name="20% - Accent1 6 3 5 8" xfId="49185" xr:uid="{12BC97F7-3422-48F1-869C-F50AAE871A65}"/>
    <cellStyle name="20% - Accent1 6 3 5 8 2" xfId="49186" xr:uid="{70DD558D-05D8-4D0D-BBE9-AC0BB5B679DC}"/>
    <cellStyle name="20% - Accent1 6 3 5 9" xfId="49187" xr:uid="{084DBF1C-C6C1-47AB-B097-3B2803738A6D}"/>
    <cellStyle name="20% - Accent1 6 3 6" xfId="49188" xr:uid="{098CC8E9-007D-4E55-BD8F-B19A4EDF0C45}"/>
    <cellStyle name="20% - Accent1 6 3 6 2" xfId="49189" xr:uid="{F8713943-588E-43F6-87F7-773660FB9DF2}"/>
    <cellStyle name="20% - Accent1 6 3 6 2 2" xfId="49190" xr:uid="{7BEC6D42-8B90-4856-A9B1-E95AA0C0A3A5}"/>
    <cellStyle name="20% - Accent1 6 3 6 2 2 2" xfId="49191" xr:uid="{2921C945-71EB-4104-BCCA-4E769273E895}"/>
    <cellStyle name="20% - Accent1 6 3 6 2 2 2 2" xfId="49192" xr:uid="{7509AF15-6250-4950-9FCC-61BA6238E329}"/>
    <cellStyle name="20% - Accent1 6 3 6 2 2 3" xfId="49193" xr:uid="{AD112B87-86BF-4D81-9055-2B9B471CC667}"/>
    <cellStyle name="20% - Accent1 6 3 6 2 3" xfId="49194" xr:uid="{51E09A16-9F3A-4DD7-A5D0-3891C659DDA7}"/>
    <cellStyle name="20% - Accent1 6 3 6 2 3 2" xfId="49195" xr:uid="{BD41F2DF-52C7-4CEC-AC55-A1F3579D03F2}"/>
    <cellStyle name="20% - Accent1 6 3 6 2 4" xfId="49196" xr:uid="{DF171DFD-4BF3-4647-B3AA-681C8C9FF99A}"/>
    <cellStyle name="20% - Accent1 6 3 6 3" xfId="49197" xr:uid="{1750FBFD-0914-4389-BC28-FB450AB2B0F5}"/>
    <cellStyle name="20% - Accent1 6 3 6 3 2" xfId="49198" xr:uid="{F1486515-8D6F-4C02-8757-E912CDBDD588}"/>
    <cellStyle name="20% - Accent1 6 3 6 3 2 2" xfId="49199" xr:uid="{AD4BBA92-73A2-4188-862D-F5CAF5EB6A1A}"/>
    <cellStyle name="20% - Accent1 6 3 6 3 2 2 2" xfId="49200" xr:uid="{F2D15A55-D3E4-46F7-846E-3191762BA6E5}"/>
    <cellStyle name="20% - Accent1 6 3 6 3 2 3" xfId="49201" xr:uid="{7009F43E-C281-4B66-A507-CEA402FB5A5F}"/>
    <cellStyle name="20% - Accent1 6 3 6 3 3" xfId="49202" xr:uid="{360CE059-05A4-414B-BE47-A4BA4309BF9E}"/>
    <cellStyle name="20% - Accent1 6 3 6 3 3 2" xfId="49203" xr:uid="{60FA21D9-443D-4BA7-9509-BEB5F1ED89D9}"/>
    <cellStyle name="20% - Accent1 6 3 6 3 4" xfId="49204" xr:uid="{FAA98981-E917-44ED-974B-07EFF136D119}"/>
    <cellStyle name="20% - Accent1 6 3 6 4" xfId="49205" xr:uid="{B8F37546-FCE7-412A-94AF-4B637BBA09A4}"/>
    <cellStyle name="20% - Accent1 6 3 6 4 2" xfId="49206" xr:uid="{45CB8D56-D496-4769-8B77-1CCB932856DD}"/>
    <cellStyle name="20% - Accent1 6 3 6 4 2 2" xfId="49207" xr:uid="{72673837-BFA3-4364-B6EB-7C74EBAD389C}"/>
    <cellStyle name="20% - Accent1 6 3 6 4 2 2 2" xfId="49208" xr:uid="{F986DC80-81EC-4BC0-A433-FB75E3C2C643}"/>
    <cellStyle name="20% - Accent1 6 3 6 4 2 3" xfId="49209" xr:uid="{7271F310-5D93-4E5D-A120-A595FF16CB94}"/>
    <cellStyle name="20% - Accent1 6 3 6 4 3" xfId="49210" xr:uid="{1B8408DC-04DB-4F23-AF48-31A5274EED8D}"/>
    <cellStyle name="20% - Accent1 6 3 6 4 3 2" xfId="49211" xr:uid="{5076C738-E868-462D-94AC-515DF931F2DF}"/>
    <cellStyle name="20% - Accent1 6 3 6 4 4" xfId="49212" xr:uid="{D81C0E1B-17CD-4F44-B6B6-241923F5753D}"/>
    <cellStyle name="20% - Accent1 6 3 6 5" xfId="49213" xr:uid="{DBA1F4EE-539C-4034-8C03-2B542D9F9A02}"/>
    <cellStyle name="20% - Accent1 6 3 6 5 2" xfId="49214" xr:uid="{4546CAB5-9297-48C7-AD56-8B7BFA5264DF}"/>
    <cellStyle name="20% - Accent1 6 3 6 5 2 2" xfId="49215" xr:uid="{B0586B6A-217D-4528-8FA5-6E443517BAD3}"/>
    <cellStyle name="20% - Accent1 6 3 6 5 3" xfId="49216" xr:uid="{AA009823-0254-40D8-9B0F-AEFCA860CC73}"/>
    <cellStyle name="20% - Accent1 6 3 6 6" xfId="49217" xr:uid="{E601BA8A-95E0-41E8-BCFC-0B3813328A82}"/>
    <cellStyle name="20% - Accent1 6 3 6 6 2" xfId="49218" xr:uid="{057B4272-705A-416C-8ABE-D875E2B66E1B}"/>
    <cellStyle name="20% - Accent1 6 3 6 6 2 2" xfId="49219" xr:uid="{69D8DFCE-D364-4C6D-B7BF-C8CC8820A576}"/>
    <cellStyle name="20% - Accent1 6 3 6 6 3" xfId="49220" xr:uid="{DA286544-F80E-4FB9-A9A7-35B37369F55D}"/>
    <cellStyle name="20% - Accent1 6 3 6 7" xfId="49221" xr:uid="{F2683B58-5BDE-47D1-B14C-C5748070F6EC}"/>
    <cellStyle name="20% - Accent1 6 3 6 7 2" xfId="49222" xr:uid="{BB059E77-A073-49EA-9E0F-1FA2E38F1440}"/>
    <cellStyle name="20% - Accent1 6 3 6 8" xfId="49223" xr:uid="{2B848D7C-95DC-4EA8-B6DD-69CF20E88EF5}"/>
    <cellStyle name="20% - Accent1 6 3 6 8 2" xfId="49224" xr:uid="{9DB4879D-F67B-4434-A800-BA5694CADA36}"/>
    <cellStyle name="20% - Accent1 6 3 6 9" xfId="49225" xr:uid="{392D907A-1EA7-4BA1-8EEB-97EDC7799225}"/>
    <cellStyle name="20% - Accent1 6 3 7" xfId="49226" xr:uid="{4AF23AA0-EB28-4786-9B14-269B145DBA77}"/>
    <cellStyle name="20% - Accent1 6 3 7 2" xfId="49227" xr:uid="{088ED300-3164-42B9-9EDA-FE6354068826}"/>
    <cellStyle name="20% - Accent1 6 3 7 2 2" xfId="49228" xr:uid="{F8A98305-E46C-4378-847C-7BDE484BB8D2}"/>
    <cellStyle name="20% - Accent1 6 3 7 2 2 2" xfId="49229" xr:uid="{6D239F49-3EE1-46EC-AAB6-3F7E979A2C67}"/>
    <cellStyle name="20% - Accent1 6 3 7 2 3" xfId="49230" xr:uid="{08944D2A-15B9-4BCC-9086-9789FDDA922E}"/>
    <cellStyle name="20% - Accent1 6 3 7 3" xfId="49231" xr:uid="{799650F6-F13C-446B-A30D-B443B366D37A}"/>
    <cellStyle name="20% - Accent1 6 3 7 3 2" xfId="49232" xr:uid="{85406366-88C0-466A-9B36-CEADE00EF6ED}"/>
    <cellStyle name="20% - Accent1 6 3 7 4" xfId="49233" xr:uid="{31DD853B-B1FD-4B06-873E-F1BDEECE9B90}"/>
    <cellStyle name="20% - Accent1 6 3 8" xfId="49234" xr:uid="{A2ECF7B5-668E-48E3-A149-104C6DC36960}"/>
    <cellStyle name="20% - Accent1 6 3 8 2" xfId="49235" xr:uid="{98981847-D95B-4E1E-BC33-E3BFC4D20253}"/>
    <cellStyle name="20% - Accent1 6 3 8 2 2" xfId="49236" xr:uid="{FB0B16A6-278B-4C85-987C-37164A38F942}"/>
    <cellStyle name="20% - Accent1 6 3 8 2 2 2" xfId="49237" xr:uid="{CFFC1C1D-949C-45EF-8212-D2A6F5FDA584}"/>
    <cellStyle name="20% - Accent1 6 3 8 2 3" xfId="49238" xr:uid="{C8CE8127-3D9F-4F56-9B78-EEB5D1ABA959}"/>
    <cellStyle name="20% - Accent1 6 3 8 3" xfId="49239" xr:uid="{C4B766C4-DAB2-4B74-9D37-7CF05B7CD9A8}"/>
    <cellStyle name="20% - Accent1 6 3 8 3 2" xfId="49240" xr:uid="{486F2E4F-1F92-4361-AFA6-B577B4091A9C}"/>
    <cellStyle name="20% - Accent1 6 3 8 4" xfId="49241" xr:uid="{ED6988C8-6977-4CE6-A19E-6E366A7E4A93}"/>
    <cellStyle name="20% - Accent1 6 3 9" xfId="49242" xr:uid="{6ABD7174-F45E-4C41-8DAA-EADF292551E5}"/>
    <cellStyle name="20% - Accent1 6 3 9 2" xfId="49243" xr:uid="{147BF10F-108E-4214-B378-84911A7F7563}"/>
    <cellStyle name="20% - Accent1 6 3 9 2 2" xfId="49244" xr:uid="{B1EDEA70-5164-4A56-94B0-95FADBD00A4A}"/>
    <cellStyle name="20% - Accent1 6 3 9 2 2 2" xfId="49245" xr:uid="{DD294759-FB12-4050-A35D-F6255D8FC4DC}"/>
    <cellStyle name="20% - Accent1 6 3 9 2 3" xfId="49246" xr:uid="{2DCAE7B1-8C2B-440F-B34A-1FFA409B9F1F}"/>
    <cellStyle name="20% - Accent1 6 3 9 3" xfId="49247" xr:uid="{6F4CDEEC-460D-4968-80A3-3E787291BBE8}"/>
    <cellStyle name="20% - Accent1 6 3 9 3 2" xfId="49248" xr:uid="{209CF065-192F-4D91-8366-A2DD8B6D66EC}"/>
    <cellStyle name="20% - Accent1 6 3 9 4" xfId="49249" xr:uid="{77B2F851-5499-4731-BCAD-2C47413D1E99}"/>
    <cellStyle name="20% - Accent1 6 4" xfId="49250" xr:uid="{A09FC1A8-6EF9-4781-AD0B-E60D09190BA6}"/>
    <cellStyle name="20% - Accent1 6 4 10" xfId="49251" xr:uid="{2BF95410-A322-48C3-8087-1EC0A7498258}"/>
    <cellStyle name="20% - Accent1 6 4 10 2" xfId="49252" xr:uid="{2C5F1A55-0A26-482A-9736-700F43D4F40B}"/>
    <cellStyle name="20% - Accent1 6 4 11" xfId="49253" xr:uid="{BCDD6DCB-C3AF-4888-A231-39982B503E6F}"/>
    <cellStyle name="20% - Accent1 6 4 2" xfId="49254" xr:uid="{3A8DD9D9-B7B8-4CA0-A072-0691E375591D}"/>
    <cellStyle name="20% - Accent1 6 4 2 2" xfId="49255" xr:uid="{2E58E49A-0610-4A28-8AC0-C43CAE74D02A}"/>
    <cellStyle name="20% - Accent1 6 4 2 2 2" xfId="49256" xr:uid="{1818D685-21BA-4553-80DF-4A58B6B5487C}"/>
    <cellStyle name="20% - Accent1 6 4 2 2 2 2" xfId="49257" xr:uid="{94383D37-5D5E-4673-A1DB-0129EFE81D20}"/>
    <cellStyle name="20% - Accent1 6 4 2 2 2 2 2" xfId="49258" xr:uid="{137E1C68-189D-4417-B475-FE16200663BD}"/>
    <cellStyle name="20% - Accent1 6 4 2 2 2 3" xfId="49259" xr:uid="{6B6B6CAD-6D2C-42D0-823F-6D83669FC252}"/>
    <cellStyle name="20% - Accent1 6 4 2 2 3" xfId="49260" xr:uid="{60685A03-AE22-4582-A80F-261A6C87AAB2}"/>
    <cellStyle name="20% - Accent1 6 4 2 2 3 2" xfId="49261" xr:uid="{45ABA819-DD9D-4247-BE25-DF039AC53314}"/>
    <cellStyle name="20% - Accent1 6 4 2 2 4" xfId="49262" xr:uid="{899F5694-8038-4C52-BD47-17965F4ABFCE}"/>
    <cellStyle name="20% - Accent1 6 4 2 3" xfId="49263" xr:uid="{1AC96A08-C670-4328-832F-0006D5D7DDB9}"/>
    <cellStyle name="20% - Accent1 6 4 2 3 2" xfId="49264" xr:uid="{AF998687-BA7F-4D3D-A76C-5203E161384B}"/>
    <cellStyle name="20% - Accent1 6 4 2 3 2 2" xfId="49265" xr:uid="{8C2099D2-E584-443E-AED5-66E2F6FBA8D6}"/>
    <cellStyle name="20% - Accent1 6 4 2 3 2 2 2" xfId="49266" xr:uid="{BC81DFF4-EB4A-43DC-96E0-06DFB5AFD049}"/>
    <cellStyle name="20% - Accent1 6 4 2 3 2 3" xfId="49267" xr:uid="{27261CE6-6A2B-4235-8C77-381D4E24432E}"/>
    <cellStyle name="20% - Accent1 6 4 2 3 3" xfId="49268" xr:uid="{74AD1B1A-DB29-4A6B-8756-CCF3A66F8EE5}"/>
    <cellStyle name="20% - Accent1 6 4 2 3 3 2" xfId="49269" xr:uid="{043B8E3E-8B7B-4301-AB30-17DE983321B6}"/>
    <cellStyle name="20% - Accent1 6 4 2 3 4" xfId="49270" xr:uid="{F04E3504-2FF6-4CDF-A1B6-F77451E70967}"/>
    <cellStyle name="20% - Accent1 6 4 2 4" xfId="49271" xr:uid="{D78250C9-7C07-4C36-B7D3-6776B838717A}"/>
    <cellStyle name="20% - Accent1 6 4 2 4 2" xfId="49272" xr:uid="{639AEBD2-7050-4BE1-A0F0-85369E9ED114}"/>
    <cellStyle name="20% - Accent1 6 4 2 4 2 2" xfId="49273" xr:uid="{25A8E9D8-0F57-42FD-9C1B-7A9C6887B883}"/>
    <cellStyle name="20% - Accent1 6 4 2 4 2 2 2" xfId="49274" xr:uid="{3D9B715B-E404-4E7A-878E-FE17CED4999B}"/>
    <cellStyle name="20% - Accent1 6 4 2 4 2 3" xfId="49275" xr:uid="{4AB6706C-D1D5-4DC6-AC38-675629B29FB2}"/>
    <cellStyle name="20% - Accent1 6 4 2 4 3" xfId="49276" xr:uid="{3548246C-38C2-4C58-B1AC-BBD857953A5D}"/>
    <cellStyle name="20% - Accent1 6 4 2 4 3 2" xfId="49277" xr:uid="{85D91094-70FE-40BD-B79A-7F834AE6F8BE}"/>
    <cellStyle name="20% - Accent1 6 4 2 4 4" xfId="49278" xr:uid="{8907BA42-25E7-481E-B4E0-C315E4905F73}"/>
    <cellStyle name="20% - Accent1 6 4 2 5" xfId="49279" xr:uid="{4A15DBFC-E919-458D-ABB7-8F770BE7BDDF}"/>
    <cellStyle name="20% - Accent1 6 4 2 5 2" xfId="49280" xr:uid="{8609E424-B982-45DF-A26E-0533995BE617}"/>
    <cellStyle name="20% - Accent1 6 4 2 5 2 2" xfId="49281" xr:uid="{B15142B8-5B3A-43C6-A190-77408EB679B3}"/>
    <cellStyle name="20% - Accent1 6 4 2 5 3" xfId="49282" xr:uid="{C99A1293-D9F2-442A-B984-6B377D25A23A}"/>
    <cellStyle name="20% - Accent1 6 4 2 6" xfId="49283" xr:uid="{88213CE7-E63E-46BB-921D-E081D14E9013}"/>
    <cellStyle name="20% - Accent1 6 4 2 6 2" xfId="49284" xr:uid="{16340CC6-505C-4715-91B5-5C819669628A}"/>
    <cellStyle name="20% - Accent1 6 4 2 6 2 2" xfId="49285" xr:uid="{98D54FA6-B1CB-400E-84C2-AE985BE2B9F1}"/>
    <cellStyle name="20% - Accent1 6 4 2 6 3" xfId="49286" xr:uid="{AC1F8EAA-CF0B-460A-AC0A-0ACFEF79060E}"/>
    <cellStyle name="20% - Accent1 6 4 2 7" xfId="49287" xr:uid="{00882C36-F5C8-426F-BEDF-DAA47269135D}"/>
    <cellStyle name="20% - Accent1 6 4 2 7 2" xfId="49288" xr:uid="{24F2E1F4-A2B0-483F-9E3D-3B40556DCE16}"/>
    <cellStyle name="20% - Accent1 6 4 2 8" xfId="49289" xr:uid="{E5DE359C-D451-4F8E-9CF4-BB251A0733EC}"/>
    <cellStyle name="20% - Accent1 6 4 2 8 2" xfId="49290" xr:uid="{CAF14233-C39C-4D11-A490-FDB77448A243}"/>
    <cellStyle name="20% - Accent1 6 4 2 9" xfId="49291" xr:uid="{CC1356F5-3C7E-463D-9FDD-BE27A9986A22}"/>
    <cellStyle name="20% - Accent1 6 4 3" xfId="49292" xr:uid="{FBBD5AFA-9688-40B1-AA2D-FA6C9C7026C8}"/>
    <cellStyle name="20% - Accent1 6 4 3 2" xfId="49293" xr:uid="{64E65AA7-F01B-45CA-A644-156895FDE2B8}"/>
    <cellStyle name="20% - Accent1 6 4 3 2 2" xfId="49294" xr:uid="{F696851B-14C3-48EF-9D87-0A2307023726}"/>
    <cellStyle name="20% - Accent1 6 4 3 2 2 2" xfId="49295" xr:uid="{05B114CD-F286-4740-9536-9BCCF7BDEA3C}"/>
    <cellStyle name="20% - Accent1 6 4 3 2 2 2 2" xfId="49296" xr:uid="{0E038B02-1AEE-42A5-A161-F7CF5547EB11}"/>
    <cellStyle name="20% - Accent1 6 4 3 2 2 3" xfId="49297" xr:uid="{0EC386CA-AFFF-4550-84F3-E816ECB8166F}"/>
    <cellStyle name="20% - Accent1 6 4 3 2 3" xfId="49298" xr:uid="{4CB68250-D360-403B-9DC1-4E48D260A1CA}"/>
    <cellStyle name="20% - Accent1 6 4 3 2 3 2" xfId="49299" xr:uid="{5AF63AA3-6B80-44A6-8E8C-2092729E3CEB}"/>
    <cellStyle name="20% - Accent1 6 4 3 2 4" xfId="49300" xr:uid="{E58BAB0B-FFD0-4840-893D-E194C9258C0D}"/>
    <cellStyle name="20% - Accent1 6 4 3 3" xfId="49301" xr:uid="{FEA54A31-2139-4B9B-86AE-875EA0F5C0A5}"/>
    <cellStyle name="20% - Accent1 6 4 3 3 2" xfId="49302" xr:uid="{62F4B5F2-4EBF-4CFD-9854-CBA680E393A6}"/>
    <cellStyle name="20% - Accent1 6 4 3 3 2 2" xfId="49303" xr:uid="{A5CF55EE-2EC2-4A4E-8333-D9D52B5029BE}"/>
    <cellStyle name="20% - Accent1 6 4 3 3 2 2 2" xfId="49304" xr:uid="{54BF9256-3E16-4F50-8423-2EA304AB45E7}"/>
    <cellStyle name="20% - Accent1 6 4 3 3 2 3" xfId="49305" xr:uid="{DEA61281-F8E5-415F-B9FD-AA47B921754C}"/>
    <cellStyle name="20% - Accent1 6 4 3 3 3" xfId="49306" xr:uid="{105D55B9-5FE0-4E05-920A-80C4515AE015}"/>
    <cellStyle name="20% - Accent1 6 4 3 3 3 2" xfId="49307" xr:uid="{5D02F338-2C70-4DC7-8B49-0662D8D3058C}"/>
    <cellStyle name="20% - Accent1 6 4 3 3 4" xfId="49308" xr:uid="{C611A265-353C-413B-A47D-B4D02754BB3C}"/>
    <cellStyle name="20% - Accent1 6 4 3 4" xfId="49309" xr:uid="{542C8776-96DA-43D4-B075-776E5AD2C20C}"/>
    <cellStyle name="20% - Accent1 6 4 3 4 2" xfId="49310" xr:uid="{E1922A01-7C05-419C-93DC-140AA55C1882}"/>
    <cellStyle name="20% - Accent1 6 4 3 4 2 2" xfId="49311" xr:uid="{83AF6DE4-D0CB-4F89-B738-E88B1F995F24}"/>
    <cellStyle name="20% - Accent1 6 4 3 4 2 2 2" xfId="49312" xr:uid="{B283A60A-1124-4413-A556-1511281BE748}"/>
    <cellStyle name="20% - Accent1 6 4 3 4 2 3" xfId="49313" xr:uid="{60745967-2CFB-4A65-BF7F-443A1F263CCA}"/>
    <cellStyle name="20% - Accent1 6 4 3 4 3" xfId="49314" xr:uid="{8C9496BA-3271-4216-ADE6-020967882392}"/>
    <cellStyle name="20% - Accent1 6 4 3 4 3 2" xfId="49315" xr:uid="{57E5A1D4-EA99-48C3-8DBA-3AF6A763A563}"/>
    <cellStyle name="20% - Accent1 6 4 3 4 4" xfId="49316" xr:uid="{920E3674-693F-4167-A96E-F6E995D24E17}"/>
    <cellStyle name="20% - Accent1 6 4 3 5" xfId="49317" xr:uid="{E71B569D-6B2F-4695-891B-1808849136E1}"/>
    <cellStyle name="20% - Accent1 6 4 3 5 2" xfId="49318" xr:uid="{CD95806F-5C5F-4754-A63E-66C0E2248480}"/>
    <cellStyle name="20% - Accent1 6 4 3 5 2 2" xfId="49319" xr:uid="{50D9C227-7740-469E-9132-E589A802DCFE}"/>
    <cellStyle name="20% - Accent1 6 4 3 5 3" xfId="49320" xr:uid="{D4A9A132-9157-42AB-A24B-7B81611164D7}"/>
    <cellStyle name="20% - Accent1 6 4 3 6" xfId="49321" xr:uid="{48DB986F-75BF-4736-A237-9CF99888631E}"/>
    <cellStyle name="20% - Accent1 6 4 3 6 2" xfId="49322" xr:uid="{E223E776-9AC1-4E23-A790-01B3636BEE88}"/>
    <cellStyle name="20% - Accent1 6 4 3 6 2 2" xfId="49323" xr:uid="{2720E60E-324E-46D4-85F1-2FABFB8BDBE7}"/>
    <cellStyle name="20% - Accent1 6 4 3 6 3" xfId="49324" xr:uid="{FA555A72-AD26-430D-86EA-69A789175557}"/>
    <cellStyle name="20% - Accent1 6 4 3 7" xfId="49325" xr:uid="{46B09E29-248E-4B18-9B2C-C70780DABFD2}"/>
    <cellStyle name="20% - Accent1 6 4 3 7 2" xfId="49326" xr:uid="{EE12B3C3-15CD-4936-AE95-5331CA127342}"/>
    <cellStyle name="20% - Accent1 6 4 3 8" xfId="49327" xr:uid="{6EF455D9-35CB-49C9-AFB8-60C095D22B23}"/>
    <cellStyle name="20% - Accent1 6 4 3 8 2" xfId="49328" xr:uid="{1FFE10A6-6C8A-4D6F-881C-ACDBEBDAD6C0}"/>
    <cellStyle name="20% - Accent1 6 4 3 9" xfId="49329" xr:uid="{07FE283D-B843-4772-B065-045F3685DF04}"/>
    <cellStyle name="20% - Accent1 6 4 4" xfId="49330" xr:uid="{45E8BFC3-6793-4DA6-B1C5-FAFE36E3D156}"/>
    <cellStyle name="20% - Accent1 6 4 4 2" xfId="49331" xr:uid="{38CA3019-3F4A-4EA2-9B2D-77704B7BE840}"/>
    <cellStyle name="20% - Accent1 6 4 4 2 2" xfId="49332" xr:uid="{63EEE040-555B-4E7F-BAD5-499ECCBF7E70}"/>
    <cellStyle name="20% - Accent1 6 4 4 2 2 2" xfId="49333" xr:uid="{38EF4D36-121C-42BD-B2A9-F2F62580CB75}"/>
    <cellStyle name="20% - Accent1 6 4 4 2 3" xfId="49334" xr:uid="{00BB87AA-9AE2-4DE5-A6B8-EC46113AB6F9}"/>
    <cellStyle name="20% - Accent1 6 4 4 3" xfId="49335" xr:uid="{45685DC9-90CE-4A07-8303-A7258EA4FF1E}"/>
    <cellStyle name="20% - Accent1 6 4 4 3 2" xfId="49336" xr:uid="{0697DC0B-0050-45BA-80D8-71D5345AC038}"/>
    <cellStyle name="20% - Accent1 6 4 4 4" xfId="49337" xr:uid="{6E81CD00-0369-4B01-A61C-B39F0A0272EF}"/>
    <cellStyle name="20% - Accent1 6 4 5" xfId="49338" xr:uid="{760E9F82-2D60-4EE5-8A61-6A83A5BAF039}"/>
    <cellStyle name="20% - Accent1 6 4 5 2" xfId="49339" xr:uid="{BCC1B118-1D09-487C-A669-0DFB17AFAF3B}"/>
    <cellStyle name="20% - Accent1 6 4 5 2 2" xfId="49340" xr:uid="{13C30C02-D8A2-4CA1-B852-C495B7DE4A99}"/>
    <cellStyle name="20% - Accent1 6 4 5 2 2 2" xfId="49341" xr:uid="{B5426912-FE5B-4E42-AA37-EC8957098DDE}"/>
    <cellStyle name="20% - Accent1 6 4 5 2 3" xfId="49342" xr:uid="{011B881D-810B-48A4-BEF1-9052E7CBB570}"/>
    <cellStyle name="20% - Accent1 6 4 5 3" xfId="49343" xr:uid="{319E8A07-4D80-4032-B28E-6DC53D4E13B7}"/>
    <cellStyle name="20% - Accent1 6 4 5 3 2" xfId="49344" xr:uid="{3DE463E7-4978-4FA1-8AFA-63B36FF8105D}"/>
    <cellStyle name="20% - Accent1 6 4 5 4" xfId="49345" xr:uid="{2B3E824F-10CD-481C-BCD1-10B8273407A3}"/>
    <cellStyle name="20% - Accent1 6 4 6" xfId="49346" xr:uid="{B8A8515C-751D-4A43-B663-99EA73CED9E7}"/>
    <cellStyle name="20% - Accent1 6 4 6 2" xfId="49347" xr:uid="{0405FB74-5E06-4077-A6A0-6C413EFD1DF1}"/>
    <cellStyle name="20% - Accent1 6 4 6 2 2" xfId="49348" xr:uid="{C9C46CAE-6DB1-4724-B25A-16DC2FE92EC7}"/>
    <cellStyle name="20% - Accent1 6 4 6 2 2 2" xfId="49349" xr:uid="{ADD7A6C5-F370-454D-8211-0DB350F064CE}"/>
    <cellStyle name="20% - Accent1 6 4 6 2 3" xfId="49350" xr:uid="{DEBE3DB4-6307-43E2-82D1-6735FEA34635}"/>
    <cellStyle name="20% - Accent1 6 4 6 3" xfId="49351" xr:uid="{89DA9432-ADD8-49CE-8E36-6A3544787E04}"/>
    <cellStyle name="20% - Accent1 6 4 6 3 2" xfId="49352" xr:uid="{47AAFD96-9960-494C-B2CD-C4586FDF4C29}"/>
    <cellStyle name="20% - Accent1 6 4 6 4" xfId="49353" xr:uid="{4B5ED684-59D4-4C3C-AF36-E1A52FD42B83}"/>
    <cellStyle name="20% - Accent1 6 4 7" xfId="49354" xr:uid="{EA94F14C-0DDF-4486-9410-A364E38126A3}"/>
    <cellStyle name="20% - Accent1 6 4 7 2" xfId="49355" xr:uid="{8E07D6C5-1BE3-424E-B473-E9EB19C6532A}"/>
    <cellStyle name="20% - Accent1 6 4 7 2 2" xfId="49356" xr:uid="{59198FD5-AC48-45CF-9087-1FE36974E9D0}"/>
    <cellStyle name="20% - Accent1 6 4 7 3" xfId="49357" xr:uid="{9A9F479B-FB8A-4E18-927D-74279914B385}"/>
    <cellStyle name="20% - Accent1 6 4 8" xfId="49358" xr:uid="{00FCD22B-CBF0-446F-948E-48AF1C13FED7}"/>
    <cellStyle name="20% - Accent1 6 4 8 2" xfId="49359" xr:uid="{EF212DB8-9535-4AE6-B9B7-02833F5B0F05}"/>
    <cellStyle name="20% - Accent1 6 4 8 2 2" xfId="49360" xr:uid="{F1FF4759-4E73-4E91-9044-509C6CD861A5}"/>
    <cellStyle name="20% - Accent1 6 4 8 3" xfId="49361" xr:uid="{B8DDBAAF-7FC7-400A-AAFD-04C273DFC7E4}"/>
    <cellStyle name="20% - Accent1 6 4 9" xfId="49362" xr:uid="{730A02D7-1487-4CD4-AF3E-25E1695BDFDC}"/>
    <cellStyle name="20% - Accent1 6 4 9 2" xfId="49363" xr:uid="{B90DCA39-CBB6-4707-BC67-6D7EB92309EF}"/>
    <cellStyle name="20% - Accent1 6 5" xfId="49364" xr:uid="{CD7AD667-1575-4B85-8799-42046AB564C1}"/>
    <cellStyle name="20% - Accent1 6 5 10" xfId="49365" xr:uid="{5A90002C-F9D9-4C6B-BEA0-CF2BE9694779}"/>
    <cellStyle name="20% - Accent1 6 5 10 2" xfId="49366" xr:uid="{E58F6695-E160-48D2-93AA-2272524CE8DF}"/>
    <cellStyle name="20% - Accent1 6 5 11" xfId="49367" xr:uid="{CCF87FA9-791A-46CE-9911-728235730E15}"/>
    <cellStyle name="20% - Accent1 6 5 2" xfId="49368" xr:uid="{6D3F9C2A-C6D7-4022-A8E5-BE871A5EA09B}"/>
    <cellStyle name="20% - Accent1 6 5 2 2" xfId="49369" xr:uid="{5A675E53-B366-4A1C-BBB2-37F70EFF0015}"/>
    <cellStyle name="20% - Accent1 6 5 2 2 2" xfId="49370" xr:uid="{08D81882-0BA7-4EF8-8BD8-C0153A0C56BF}"/>
    <cellStyle name="20% - Accent1 6 5 2 2 2 2" xfId="49371" xr:uid="{7CE7B5F0-0DD1-469D-AEE3-7FB0860C3893}"/>
    <cellStyle name="20% - Accent1 6 5 2 2 2 2 2" xfId="49372" xr:uid="{9DC6DE15-3F9C-469F-97CE-3FCE987BF916}"/>
    <cellStyle name="20% - Accent1 6 5 2 2 2 3" xfId="49373" xr:uid="{781B16CB-B82E-46C6-AFED-2A4EEF1AC4F2}"/>
    <cellStyle name="20% - Accent1 6 5 2 2 3" xfId="49374" xr:uid="{A5135362-55E6-4515-8318-63C8049A18DD}"/>
    <cellStyle name="20% - Accent1 6 5 2 2 3 2" xfId="49375" xr:uid="{D08EDCBA-9A32-4BD8-8B30-8DFE91A9278E}"/>
    <cellStyle name="20% - Accent1 6 5 2 2 4" xfId="49376" xr:uid="{451C2DA4-B3DF-4101-8B91-F8DC76D5200B}"/>
    <cellStyle name="20% - Accent1 6 5 2 3" xfId="49377" xr:uid="{07888F75-4FCF-4AE8-8BE3-85B7E6DDA76D}"/>
    <cellStyle name="20% - Accent1 6 5 2 3 2" xfId="49378" xr:uid="{7340F556-1770-4D73-AB57-8282183F142E}"/>
    <cellStyle name="20% - Accent1 6 5 2 3 2 2" xfId="49379" xr:uid="{7C43BDBC-DC37-4908-B079-1D6FBA6171FE}"/>
    <cellStyle name="20% - Accent1 6 5 2 3 2 2 2" xfId="49380" xr:uid="{725A1A57-06E3-4AD2-9262-7BF41A0796EA}"/>
    <cellStyle name="20% - Accent1 6 5 2 3 2 3" xfId="49381" xr:uid="{CF78AC21-EB6D-442D-B340-C250E45FBEBE}"/>
    <cellStyle name="20% - Accent1 6 5 2 3 3" xfId="49382" xr:uid="{E4AB30D9-AE83-439B-9B6E-B049A0A9F9DC}"/>
    <cellStyle name="20% - Accent1 6 5 2 3 3 2" xfId="49383" xr:uid="{07686DDF-B764-4828-8DB5-E07446A00204}"/>
    <cellStyle name="20% - Accent1 6 5 2 3 4" xfId="49384" xr:uid="{DB452C02-380D-4AF2-AA49-D3E525C0103D}"/>
    <cellStyle name="20% - Accent1 6 5 2 4" xfId="49385" xr:uid="{EC632242-5A95-41A1-9768-CA17B1DD8D4A}"/>
    <cellStyle name="20% - Accent1 6 5 2 4 2" xfId="49386" xr:uid="{9C34F3BD-DDAF-4931-850D-4F9C854174E8}"/>
    <cellStyle name="20% - Accent1 6 5 2 4 2 2" xfId="49387" xr:uid="{85AD8EC0-9144-40B1-8931-26D977804EC2}"/>
    <cellStyle name="20% - Accent1 6 5 2 4 2 2 2" xfId="49388" xr:uid="{9D14CE21-EBBD-4377-8724-3F0F4EFA7BA1}"/>
    <cellStyle name="20% - Accent1 6 5 2 4 2 3" xfId="49389" xr:uid="{BAEDBDC1-BDC8-4757-BE7E-E73431E8A5E5}"/>
    <cellStyle name="20% - Accent1 6 5 2 4 3" xfId="49390" xr:uid="{6DA0A2F0-9CA3-4DFA-8612-E0233282357E}"/>
    <cellStyle name="20% - Accent1 6 5 2 4 3 2" xfId="49391" xr:uid="{71DD4B3B-BDB4-4B92-843D-7288CDEE7F08}"/>
    <cellStyle name="20% - Accent1 6 5 2 4 4" xfId="49392" xr:uid="{056381CA-4225-4EE8-9DB3-C8C69929BC23}"/>
    <cellStyle name="20% - Accent1 6 5 2 5" xfId="49393" xr:uid="{9395C8D0-3149-493F-B1A9-A8CB90C10546}"/>
    <cellStyle name="20% - Accent1 6 5 2 5 2" xfId="49394" xr:uid="{D310D22E-062F-4512-94CD-8B568E331A26}"/>
    <cellStyle name="20% - Accent1 6 5 2 5 2 2" xfId="49395" xr:uid="{498E11BA-D1E2-4A00-84C2-E5CA978CDF28}"/>
    <cellStyle name="20% - Accent1 6 5 2 5 3" xfId="49396" xr:uid="{6A670C8E-B374-402C-8032-DF3548165744}"/>
    <cellStyle name="20% - Accent1 6 5 2 6" xfId="49397" xr:uid="{EE21194A-F3A9-4756-8FB5-55B416A4A135}"/>
    <cellStyle name="20% - Accent1 6 5 2 6 2" xfId="49398" xr:uid="{72A74C40-0E5A-4343-B572-9D2FD977423F}"/>
    <cellStyle name="20% - Accent1 6 5 2 6 2 2" xfId="49399" xr:uid="{36927153-01EE-428B-A5C8-068FD34AF7EF}"/>
    <cellStyle name="20% - Accent1 6 5 2 6 3" xfId="49400" xr:uid="{A023E1AD-3CC6-49A5-8B6B-A89A9FC791F5}"/>
    <cellStyle name="20% - Accent1 6 5 2 7" xfId="49401" xr:uid="{8AE06A1B-BA80-41CE-8165-4E8268218A00}"/>
    <cellStyle name="20% - Accent1 6 5 2 7 2" xfId="49402" xr:uid="{B07F674C-8A12-4DE0-8336-C71B743BC22E}"/>
    <cellStyle name="20% - Accent1 6 5 2 8" xfId="49403" xr:uid="{7A50E376-381F-4274-A8C5-CF24B882F485}"/>
    <cellStyle name="20% - Accent1 6 5 2 8 2" xfId="49404" xr:uid="{8D79A9F6-51E3-42BF-ADEB-62151759A01B}"/>
    <cellStyle name="20% - Accent1 6 5 2 9" xfId="49405" xr:uid="{D5F617FF-55F9-4F5E-8DE3-E697D566EE2A}"/>
    <cellStyle name="20% - Accent1 6 5 3" xfId="49406" xr:uid="{DD219975-4107-4459-AB81-C445BF14291B}"/>
    <cellStyle name="20% - Accent1 6 5 3 2" xfId="49407" xr:uid="{E9E727E8-E5B2-4410-B142-7A1A9DC5F500}"/>
    <cellStyle name="20% - Accent1 6 5 3 2 2" xfId="49408" xr:uid="{E972E32F-FF30-4F1F-B330-E5D617698528}"/>
    <cellStyle name="20% - Accent1 6 5 3 2 2 2" xfId="49409" xr:uid="{00AB31AF-4D62-4035-B791-FA9FC602878C}"/>
    <cellStyle name="20% - Accent1 6 5 3 2 2 2 2" xfId="49410" xr:uid="{3401F721-D84A-47C2-8138-6F3B02C6D2A8}"/>
    <cellStyle name="20% - Accent1 6 5 3 2 2 3" xfId="49411" xr:uid="{5F1563D5-2663-4320-BF3B-5C7D9D75EE2F}"/>
    <cellStyle name="20% - Accent1 6 5 3 2 3" xfId="49412" xr:uid="{E02B59FF-0198-49BA-B7E3-90556C0B185E}"/>
    <cellStyle name="20% - Accent1 6 5 3 2 3 2" xfId="49413" xr:uid="{7D09FB0A-0517-42A3-8273-61AB02319BAD}"/>
    <cellStyle name="20% - Accent1 6 5 3 2 4" xfId="49414" xr:uid="{451699A2-A673-438A-9BE2-54618D48B598}"/>
    <cellStyle name="20% - Accent1 6 5 3 3" xfId="49415" xr:uid="{819AFFA0-51E6-4A60-95FE-83D9E45EF09E}"/>
    <cellStyle name="20% - Accent1 6 5 3 3 2" xfId="49416" xr:uid="{B46A6820-1832-4EB3-866E-D787BA2B54FE}"/>
    <cellStyle name="20% - Accent1 6 5 3 3 2 2" xfId="49417" xr:uid="{6629AD13-BC77-4D2D-BE21-945F88D9161F}"/>
    <cellStyle name="20% - Accent1 6 5 3 3 2 2 2" xfId="49418" xr:uid="{B4B33A13-9802-4D25-B71B-0D6206BE83B6}"/>
    <cellStyle name="20% - Accent1 6 5 3 3 2 3" xfId="49419" xr:uid="{8399D45B-D978-4ADF-9C7E-BD2F2571B7B8}"/>
    <cellStyle name="20% - Accent1 6 5 3 3 3" xfId="49420" xr:uid="{490CD4B1-FC88-42B7-BABC-F6B78A3936F9}"/>
    <cellStyle name="20% - Accent1 6 5 3 3 3 2" xfId="49421" xr:uid="{67CB7D26-D2D0-42AB-9C59-1F04582B97B1}"/>
    <cellStyle name="20% - Accent1 6 5 3 3 4" xfId="49422" xr:uid="{D14CC035-0FF0-46CD-A681-C147A87BE58C}"/>
    <cellStyle name="20% - Accent1 6 5 3 4" xfId="49423" xr:uid="{FB4590BF-81B8-453E-9069-94F6E07C9EEF}"/>
    <cellStyle name="20% - Accent1 6 5 3 4 2" xfId="49424" xr:uid="{361BB7C7-1CE5-4CB8-A033-6393C8207107}"/>
    <cellStyle name="20% - Accent1 6 5 3 4 2 2" xfId="49425" xr:uid="{1F1C6179-A669-49AD-BBBC-0133789DFD47}"/>
    <cellStyle name="20% - Accent1 6 5 3 4 2 2 2" xfId="49426" xr:uid="{9EF859AF-B839-4204-8F66-80737108EFDB}"/>
    <cellStyle name="20% - Accent1 6 5 3 4 2 3" xfId="49427" xr:uid="{821A3CD5-C952-454C-942E-5922323B3573}"/>
    <cellStyle name="20% - Accent1 6 5 3 4 3" xfId="49428" xr:uid="{9634EA89-4321-491A-BFD6-1FD16D28E2BB}"/>
    <cellStyle name="20% - Accent1 6 5 3 4 3 2" xfId="49429" xr:uid="{0C1A3351-F811-4CDB-8069-7ED4EEFC0567}"/>
    <cellStyle name="20% - Accent1 6 5 3 4 4" xfId="49430" xr:uid="{35268B7C-81F3-45E5-A215-472866279D78}"/>
    <cellStyle name="20% - Accent1 6 5 3 5" xfId="49431" xr:uid="{D1A8133C-5241-4157-95C3-3245031E24A6}"/>
    <cellStyle name="20% - Accent1 6 5 3 5 2" xfId="49432" xr:uid="{126B95AB-9F9E-4D28-A57F-F74712AC7906}"/>
    <cellStyle name="20% - Accent1 6 5 3 5 2 2" xfId="49433" xr:uid="{64FDF7BF-0AB4-4924-94F5-A029498D02E9}"/>
    <cellStyle name="20% - Accent1 6 5 3 5 3" xfId="49434" xr:uid="{D437E09F-95E2-4B67-A014-85F1CD7BD320}"/>
    <cellStyle name="20% - Accent1 6 5 3 6" xfId="49435" xr:uid="{89AC4326-BE0D-480D-9748-47F5E119BFFC}"/>
    <cellStyle name="20% - Accent1 6 5 3 6 2" xfId="49436" xr:uid="{1BE178BE-F421-4E49-B12B-74867C892995}"/>
    <cellStyle name="20% - Accent1 6 5 3 6 2 2" xfId="49437" xr:uid="{98D53202-5391-42E5-9FEA-EBEB6A060DCB}"/>
    <cellStyle name="20% - Accent1 6 5 3 6 3" xfId="49438" xr:uid="{1541A498-BC9E-40C5-A1DE-5C81D80600E9}"/>
    <cellStyle name="20% - Accent1 6 5 3 7" xfId="49439" xr:uid="{114D04BF-95B5-4A9D-9165-06471E27CF10}"/>
    <cellStyle name="20% - Accent1 6 5 3 7 2" xfId="49440" xr:uid="{A9A3D31B-B814-444A-91B0-8D3E3EDFE58D}"/>
    <cellStyle name="20% - Accent1 6 5 3 8" xfId="49441" xr:uid="{17506D0A-FC00-47CA-AE3F-4A49E023F00D}"/>
    <cellStyle name="20% - Accent1 6 5 3 8 2" xfId="49442" xr:uid="{B39D5049-E221-4CBA-82CB-9926221A39B6}"/>
    <cellStyle name="20% - Accent1 6 5 3 9" xfId="49443" xr:uid="{CFA83696-8A24-4B0E-926C-C092A5E459D1}"/>
    <cellStyle name="20% - Accent1 6 5 4" xfId="49444" xr:uid="{8CCCD3F4-0092-457C-BBE0-291AB0741C0A}"/>
    <cellStyle name="20% - Accent1 6 5 4 2" xfId="49445" xr:uid="{77B33382-DE92-4B55-8472-BC98D86C2726}"/>
    <cellStyle name="20% - Accent1 6 5 4 2 2" xfId="49446" xr:uid="{0C5F8FE0-B295-4959-8BB9-D8C78FCAF296}"/>
    <cellStyle name="20% - Accent1 6 5 4 2 2 2" xfId="49447" xr:uid="{0245C056-1B1A-4564-94C0-9877AD548D50}"/>
    <cellStyle name="20% - Accent1 6 5 4 2 3" xfId="49448" xr:uid="{B8BD2DC3-8B77-47F9-80BD-67489503FE81}"/>
    <cellStyle name="20% - Accent1 6 5 4 3" xfId="49449" xr:uid="{D6156A51-4E2E-45A6-A63B-DA05FBC5D624}"/>
    <cellStyle name="20% - Accent1 6 5 4 3 2" xfId="49450" xr:uid="{A1C7ED59-830B-4B02-B328-52159E8E0F0E}"/>
    <cellStyle name="20% - Accent1 6 5 4 4" xfId="49451" xr:uid="{00577655-3F86-4548-BD14-802CF3F18AF8}"/>
    <cellStyle name="20% - Accent1 6 5 5" xfId="49452" xr:uid="{81941C67-8D86-4189-9C36-3FD9A60B221A}"/>
    <cellStyle name="20% - Accent1 6 5 5 2" xfId="49453" xr:uid="{BEB35AF6-CAD4-4720-A853-0A71AB7C366B}"/>
    <cellStyle name="20% - Accent1 6 5 5 2 2" xfId="49454" xr:uid="{B4D68ACC-57B4-4A18-BD4B-0FBD2526D362}"/>
    <cellStyle name="20% - Accent1 6 5 5 2 2 2" xfId="49455" xr:uid="{72ECF622-CD90-454B-9996-A05C2B51ED19}"/>
    <cellStyle name="20% - Accent1 6 5 5 2 3" xfId="49456" xr:uid="{1E90FF38-CDE2-469F-B480-194DD419CB13}"/>
    <cellStyle name="20% - Accent1 6 5 5 3" xfId="49457" xr:uid="{2F8B68B2-80B2-473F-88DB-7CA15A75ACB0}"/>
    <cellStyle name="20% - Accent1 6 5 5 3 2" xfId="49458" xr:uid="{8AAC2541-6961-427C-9995-3E709CF8F32A}"/>
    <cellStyle name="20% - Accent1 6 5 5 4" xfId="49459" xr:uid="{BF842A38-024E-477D-917D-D2B300AF9861}"/>
    <cellStyle name="20% - Accent1 6 5 6" xfId="49460" xr:uid="{1D4223FC-3C87-41F1-9123-8483DAD352FF}"/>
    <cellStyle name="20% - Accent1 6 5 6 2" xfId="49461" xr:uid="{6E4D0C96-1087-4CD6-B4FA-F4D13D943C4B}"/>
    <cellStyle name="20% - Accent1 6 5 6 2 2" xfId="49462" xr:uid="{FAD99666-D54C-4D64-BE5D-E5C1FCB03166}"/>
    <cellStyle name="20% - Accent1 6 5 6 2 2 2" xfId="49463" xr:uid="{7FF2E363-938B-49FC-8EC4-F5DF62B795F9}"/>
    <cellStyle name="20% - Accent1 6 5 6 2 3" xfId="49464" xr:uid="{17946C74-D16E-4CAB-8845-D18580160C34}"/>
    <cellStyle name="20% - Accent1 6 5 6 3" xfId="49465" xr:uid="{DA7DA70D-6D4F-4450-85D2-E189CBE72F1A}"/>
    <cellStyle name="20% - Accent1 6 5 6 3 2" xfId="49466" xr:uid="{8934E489-72CA-4A4D-A130-BC98793C518E}"/>
    <cellStyle name="20% - Accent1 6 5 6 4" xfId="49467" xr:uid="{99828986-6AFC-497C-BDFA-2D51A7C73307}"/>
    <cellStyle name="20% - Accent1 6 5 7" xfId="49468" xr:uid="{B387C0C1-35CB-4CC7-9D3B-798ED6128942}"/>
    <cellStyle name="20% - Accent1 6 5 7 2" xfId="49469" xr:uid="{75E8ACB9-E7F4-43D6-9F20-5E70341FF7DB}"/>
    <cellStyle name="20% - Accent1 6 5 7 2 2" xfId="49470" xr:uid="{BEABEB31-CFCF-4463-BEBC-76D913F9253A}"/>
    <cellStyle name="20% - Accent1 6 5 7 3" xfId="49471" xr:uid="{39802721-F438-44F0-836F-222C2780B465}"/>
    <cellStyle name="20% - Accent1 6 5 8" xfId="49472" xr:uid="{9C7BDEE7-76AA-47D0-8A70-C97338B09B32}"/>
    <cellStyle name="20% - Accent1 6 5 8 2" xfId="49473" xr:uid="{8C45B909-F2CF-4C6B-A08F-7323D154614C}"/>
    <cellStyle name="20% - Accent1 6 5 8 2 2" xfId="49474" xr:uid="{014D31A8-4DED-4DA7-AA16-5125ADC93D34}"/>
    <cellStyle name="20% - Accent1 6 5 8 3" xfId="49475" xr:uid="{FF22BC5C-B5BD-4A81-9CB8-90E49851C6AD}"/>
    <cellStyle name="20% - Accent1 6 5 9" xfId="49476" xr:uid="{A75FE381-DD8F-4640-93B1-49F1C3E09E5D}"/>
    <cellStyle name="20% - Accent1 6 5 9 2" xfId="49477" xr:uid="{FF6AD99B-33F0-4EB4-ACF1-7868E7635746}"/>
    <cellStyle name="20% - Accent1 6 6" xfId="49478" xr:uid="{19EB547E-C6C4-4B42-A532-94C7074961A4}"/>
    <cellStyle name="20% - Accent1 6 6 10" xfId="49479" xr:uid="{9B75C29F-51F0-4881-9F46-FB3DC4DDF411}"/>
    <cellStyle name="20% - Accent1 6 6 10 2" xfId="49480" xr:uid="{1F8C1974-C43C-48FB-89CB-03C35D1508DE}"/>
    <cellStyle name="20% - Accent1 6 6 11" xfId="49481" xr:uid="{6120DD62-FB2D-4BFD-901C-ABFB8FA96BD8}"/>
    <cellStyle name="20% - Accent1 6 6 2" xfId="49482" xr:uid="{D73260FC-AC7F-481B-98A6-7012D1C8A384}"/>
    <cellStyle name="20% - Accent1 6 6 2 2" xfId="49483" xr:uid="{0D5C6CF6-72DC-492C-A242-44071E2FE995}"/>
    <cellStyle name="20% - Accent1 6 6 2 2 2" xfId="49484" xr:uid="{3FAEB6DC-D388-445A-A777-B86A1087602F}"/>
    <cellStyle name="20% - Accent1 6 6 2 2 2 2" xfId="49485" xr:uid="{BC7B35BB-413B-4204-96F0-8E26013F2222}"/>
    <cellStyle name="20% - Accent1 6 6 2 2 2 2 2" xfId="49486" xr:uid="{8C7D2CEB-4B20-429D-9B5D-C6E1644B2429}"/>
    <cellStyle name="20% - Accent1 6 6 2 2 2 3" xfId="49487" xr:uid="{5D1198DA-4365-4CFF-B8F2-C30EC012ED1A}"/>
    <cellStyle name="20% - Accent1 6 6 2 2 3" xfId="49488" xr:uid="{1810DB83-19AF-4962-AAEA-76DE87501414}"/>
    <cellStyle name="20% - Accent1 6 6 2 2 3 2" xfId="49489" xr:uid="{3DF74E19-719A-4DCA-8F27-5F8086B6EA5C}"/>
    <cellStyle name="20% - Accent1 6 6 2 2 4" xfId="49490" xr:uid="{18427E53-C121-44AD-89BA-E2EC4E78A82F}"/>
    <cellStyle name="20% - Accent1 6 6 2 3" xfId="49491" xr:uid="{D35DFBDE-78B6-4C03-B1E9-6D796EB1572D}"/>
    <cellStyle name="20% - Accent1 6 6 2 3 2" xfId="49492" xr:uid="{DCBD8970-7D70-4981-A486-016A29BB60B4}"/>
    <cellStyle name="20% - Accent1 6 6 2 3 2 2" xfId="49493" xr:uid="{A477F05D-2A94-44BB-98A5-2D9EDC3FB722}"/>
    <cellStyle name="20% - Accent1 6 6 2 3 2 2 2" xfId="49494" xr:uid="{18874211-B3D8-4C28-A568-092F3DE41283}"/>
    <cellStyle name="20% - Accent1 6 6 2 3 2 3" xfId="49495" xr:uid="{6228B068-919D-40A0-9D27-D9D6BF7FCE0C}"/>
    <cellStyle name="20% - Accent1 6 6 2 3 3" xfId="49496" xr:uid="{F7A3B2BD-1EAF-4004-813F-039D2B5C0A75}"/>
    <cellStyle name="20% - Accent1 6 6 2 3 3 2" xfId="49497" xr:uid="{6AA4DDBC-956F-41C1-A824-A0E70523201D}"/>
    <cellStyle name="20% - Accent1 6 6 2 3 4" xfId="49498" xr:uid="{720192EE-1C9E-44B8-8DFA-AD9CA26C6E78}"/>
    <cellStyle name="20% - Accent1 6 6 2 4" xfId="49499" xr:uid="{02F1F850-6420-4CB2-A96D-3C620F4293B5}"/>
    <cellStyle name="20% - Accent1 6 6 2 4 2" xfId="49500" xr:uid="{43CAF3BB-1D93-4783-B272-99ADD52AD37A}"/>
    <cellStyle name="20% - Accent1 6 6 2 4 2 2" xfId="49501" xr:uid="{93B081DD-095E-4D62-BDFF-A0E3F5B556CF}"/>
    <cellStyle name="20% - Accent1 6 6 2 4 2 2 2" xfId="49502" xr:uid="{8FDCEFA9-5936-4FC0-B198-2F452164B6AF}"/>
    <cellStyle name="20% - Accent1 6 6 2 4 2 3" xfId="49503" xr:uid="{A3A2B4A0-AC33-42BF-8E4C-2BED69C116E3}"/>
    <cellStyle name="20% - Accent1 6 6 2 4 3" xfId="49504" xr:uid="{5BA4BB81-02A7-4548-B061-D21A011461F4}"/>
    <cellStyle name="20% - Accent1 6 6 2 4 3 2" xfId="49505" xr:uid="{0FDE4CC5-212D-4F16-920B-3C458555BA43}"/>
    <cellStyle name="20% - Accent1 6 6 2 4 4" xfId="49506" xr:uid="{75795A9A-91AF-43CE-9367-6A3D82E34E09}"/>
    <cellStyle name="20% - Accent1 6 6 2 5" xfId="49507" xr:uid="{B0B6AAE2-0241-4A12-B754-1F63F5035929}"/>
    <cellStyle name="20% - Accent1 6 6 2 5 2" xfId="49508" xr:uid="{C3FCC3F8-FA2A-4923-8021-57626D475022}"/>
    <cellStyle name="20% - Accent1 6 6 2 5 2 2" xfId="49509" xr:uid="{1534EFE6-1215-4EFC-A96B-81E53A861BCD}"/>
    <cellStyle name="20% - Accent1 6 6 2 5 3" xfId="49510" xr:uid="{97272063-6A21-4126-9C2B-1CC046C2A737}"/>
    <cellStyle name="20% - Accent1 6 6 2 6" xfId="49511" xr:uid="{939AA8C7-B678-4C08-B6DF-8BF8911980C8}"/>
    <cellStyle name="20% - Accent1 6 6 2 6 2" xfId="49512" xr:uid="{D865C4D7-AACD-4B14-8EBC-60C62E7DDD10}"/>
    <cellStyle name="20% - Accent1 6 6 2 6 2 2" xfId="49513" xr:uid="{6154BB1A-1738-4FD9-A93D-F7F09089E323}"/>
    <cellStyle name="20% - Accent1 6 6 2 6 3" xfId="49514" xr:uid="{A7CE3DB5-663B-42DD-B52D-D00190C19B03}"/>
    <cellStyle name="20% - Accent1 6 6 2 7" xfId="49515" xr:uid="{1EDF8701-86F3-4694-9F1D-B25B4CB6ACB0}"/>
    <cellStyle name="20% - Accent1 6 6 2 7 2" xfId="49516" xr:uid="{8C70CAB9-44A6-4E9F-ABE7-5E04BA41CAFE}"/>
    <cellStyle name="20% - Accent1 6 6 2 8" xfId="49517" xr:uid="{D063981F-6EB6-458C-BFBD-1372732B203B}"/>
    <cellStyle name="20% - Accent1 6 6 2 8 2" xfId="49518" xr:uid="{47D50E66-8DB3-4263-AA2F-0BE5958DFA13}"/>
    <cellStyle name="20% - Accent1 6 6 2 9" xfId="49519" xr:uid="{5151B854-5316-4178-BDAC-2B0CE64E19F4}"/>
    <cellStyle name="20% - Accent1 6 6 3" xfId="49520" xr:uid="{A3637FDA-DBD4-4EA6-87AE-CDF00AD70AC7}"/>
    <cellStyle name="20% - Accent1 6 6 3 2" xfId="49521" xr:uid="{A9E6F30D-126B-4ED1-AD59-92B15F72231E}"/>
    <cellStyle name="20% - Accent1 6 6 3 2 2" xfId="49522" xr:uid="{71438462-B585-4ACB-AE26-E4E267C5D9EA}"/>
    <cellStyle name="20% - Accent1 6 6 3 2 2 2" xfId="49523" xr:uid="{00A8DF7F-A830-4E9C-8AA5-B1DF8C9848CE}"/>
    <cellStyle name="20% - Accent1 6 6 3 2 2 2 2" xfId="49524" xr:uid="{276CBBFE-D1CF-4D0E-84EA-8D0A03CE5247}"/>
    <cellStyle name="20% - Accent1 6 6 3 2 2 3" xfId="49525" xr:uid="{4C79C733-EC52-4EE9-9D27-1420CA0FA9DB}"/>
    <cellStyle name="20% - Accent1 6 6 3 2 3" xfId="49526" xr:uid="{0D20FC76-6353-46D3-93E6-F92F5A9A8247}"/>
    <cellStyle name="20% - Accent1 6 6 3 2 3 2" xfId="49527" xr:uid="{59C4760D-6EAE-49CA-9CEA-79760C7CECA1}"/>
    <cellStyle name="20% - Accent1 6 6 3 2 4" xfId="49528" xr:uid="{1A19845B-2F03-46C5-83E0-2975357FBAE9}"/>
    <cellStyle name="20% - Accent1 6 6 3 3" xfId="49529" xr:uid="{266364DF-F4EA-4C2C-8F4E-0714CDA3B301}"/>
    <cellStyle name="20% - Accent1 6 6 3 3 2" xfId="49530" xr:uid="{B96D24AC-1DCE-4EA2-A52E-1D3AAB891D4F}"/>
    <cellStyle name="20% - Accent1 6 6 3 3 2 2" xfId="49531" xr:uid="{522BC490-07F1-444E-9996-357E72642D28}"/>
    <cellStyle name="20% - Accent1 6 6 3 3 2 2 2" xfId="49532" xr:uid="{C25410B8-B81B-45A8-92DD-9FE6628190C2}"/>
    <cellStyle name="20% - Accent1 6 6 3 3 2 3" xfId="49533" xr:uid="{B160CB86-649B-46E1-A498-DB9A3A497563}"/>
    <cellStyle name="20% - Accent1 6 6 3 3 3" xfId="49534" xr:uid="{4EA6316F-C053-4CE3-A0DF-D3AA497CC4D5}"/>
    <cellStyle name="20% - Accent1 6 6 3 3 3 2" xfId="49535" xr:uid="{F73AA325-46B0-4F08-B9F4-D99D0A57F8E9}"/>
    <cellStyle name="20% - Accent1 6 6 3 3 4" xfId="49536" xr:uid="{F0DB1C75-E6B5-47A3-A90A-7ACF37E3E077}"/>
    <cellStyle name="20% - Accent1 6 6 3 4" xfId="49537" xr:uid="{E2B4F92C-FAB7-4FE7-A389-EC2B8479BD6E}"/>
    <cellStyle name="20% - Accent1 6 6 3 4 2" xfId="49538" xr:uid="{4009DB1A-E16A-4E20-9B37-15DF93AA6145}"/>
    <cellStyle name="20% - Accent1 6 6 3 4 2 2" xfId="49539" xr:uid="{7155A025-BFD8-4484-BE54-C399DC5BD52E}"/>
    <cellStyle name="20% - Accent1 6 6 3 4 2 2 2" xfId="49540" xr:uid="{77B9E984-16A9-40BF-9ACB-F94789F30D0B}"/>
    <cellStyle name="20% - Accent1 6 6 3 4 2 3" xfId="49541" xr:uid="{3BB6615A-CA2C-4B6F-B241-950BFD8E1930}"/>
    <cellStyle name="20% - Accent1 6 6 3 4 3" xfId="49542" xr:uid="{0A86B35A-49F3-4AC7-845D-790BE205029C}"/>
    <cellStyle name="20% - Accent1 6 6 3 4 3 2" xfId="49543" xr:uid="{2CDDB899-BA4E-455B-9BD6-8EA0F5D6558A}"/>
    <cellStyle name="20% - Accent1 6 6 3 4 4" xfId="49544" xr:uid="{E77CB394-5742-49BC-96CB-08206C36FFE2}"/>
    <cellStyle name="20% - Accent1 6 6 3 5" xfId="49545" xr:uid="{9A3EB5F5-6E79-4E1A-9085-4FB74A1F280E}"/>
    <cellStyle name="20% - Accent1 6 6 3 5 2" xfId="49546" xr:uid="{5ED73BAA-EC7E-4001-9B40-AC343CD799FC}"/>
    <cellStyle name="20% - Accent1 6 6 3 5 2 2" xfId="49547" xr:uid="{2B06D3A1-A6E8-4F67-9204-C55286BFFB28}"/>
    <cellStyle name="20% - Accent1 6 6 3 5 3" xfId="49548" xr:uid="{6C8E501D-01F1-4CA5-BBBD-3A07B0A1A69D}"/>
    <cellStyle name="20% - Accent1 6 6 3 6" xfId="49549" xr:uid="{142D0051-A2AA-4A54-BFE3-9F98957C9406}"/>
    <cellStyle name="20% - Accent1 6 6 3 6 2" xfId="49550" xr:uid="{065E6149-06BF-4576-9799-71A738D95CB8}"/>
    <cellStyle name="20% - Accent1 6 6 3 6 2 2" xfId="49551" xr:uid="{63C4A3DB-C264-4828-B9A5-3C9D62926218}"/>
    <cellStyle name="20% - Accent1 6 6 3 6 3" xfId="49552" xr:uid="{130B586E-74A8-4FF5-B2F0-8248490F2D37}"/>
    <cellStyle name="20% - Accent1 6 6 3 7" xfId="49553" xr:uid="{7374B884-854C-4499-AA68-9E099FF47DA9}"/>
    <cellStyle name="20% - Accent1 6 6 3 7 2" xfId="49554" xr:uid="{04A878E6-BCC1-42F8-9246-95C2EE9B28D2}"/>
    <cellStyle name="20% - Accent1 6 6 3 8" xfId="49555" xr:uid="{04EDAFF1-63BE-4738-B66F-D0A6E6B1A3E3}"/>
    <cellStyle name="20% - Accent1 6 6 3 8 2" xfId="49556" xr:uid="{5A2F8A06-FD19-4F73-88C1-BA54E107468D}"/>
    <cellStyle name="20% - Accent1 6 6 3 9" xfId="49557" xr:uid="{1BC51627-70FC-402D-8952-40BE8AB4FF07}"/>
    <cellStyle name="20% - Accent1 6 6 4" xfId="49558" xr:uid="{3FADE603-E14B-4201-8DB5-51C0FAB8E48C}"/>
    <cellStyle name="20% - Accent1 6 6 4 2" xfId="49559" xr:uid="{576AD53D-086D-4C6E-B03C-3E59B33C3659}"/>
    <cellStyle name="20% - Accent1 6 6 4 2 2" xfId="49560" xr:uid="{8F7980C5-CBFD-4AEF-AE74-7BE4F9C86AF2}"/>
    <cellStyle name="20% - Accent1 6 6 4 2 2 2" xfId="49561" xr:uid="{70B23869-381F-4378-AEEB-52B549906E07}"/>
    <cellStyle name="20% - Accent1 6 6 4 2 3" xfId="49562" xr:uid="{F7C3EFE5-326D-4240-B66D-A0ABA6F0092F}"/>
    <cellStyle name="20% - Accent1 6 6 4 3" xfId="49563" xr:uid="{443242AA-CDFF-4E6A-9B80-D3D3FEA10052}"/>
    <cellStyle name="20% - Accent1 6 6 4 3 2" xfId="49564" xr:uid="{D7FA3E73-1796-44F4-9E9F-F116BD99A99E}"/>
    <cellStyle name="20% - Accent1 6 6 4 4" xfId="49565" xr:uid="{F5D01A2D-35E3-4CE9-8CB4-102C71A99586}"/>
    <cellStyle name="20% - Accent1 6 6 5" xfId="49566" xr:uid="{C4FF9F14-36BF-43A4-9F2B-6FC713913CE8}"/>
    <cellStyle name="20% - Accent1 6 6 5 2" xfId="49567" xr:uid="{8C5801A0-BAC2-42D1-A12F-A106C03E3891}"/>
    <cellStyle name="20% - Accent1 6 6 5 2 2" xfId="49568" xr:uid="{AACF89E3-B802-4E3D-8248-39AB89F5F06D}"/>
    <cellStyle name="20% - Accent1 6 6 5 2 2 2" xfId="49569" xr:uid="{618D7B51-79B9-4734-82B2-42CB12314D34}"/>
    <cellStyle name="20% - Accent1 6 6 5 2 3" xfId="49570" xr:uid="{53703044-5BD4-4483-B1AE-0D36ADD9F06C}"/>
    <cellStyle name="20% - Accent1 6 6 5 3" xfId="49571" xr:uid="{F93456D8-3930-466D-8538-5F89C545A204}"/>
    <cellStyle name="20% - Accent1 6 6 5 3 2" xfId="49572" xr:uid="{1E966A31-A157-4DE8-8F07-A032226800D9}"/>
    <cellStyle name="20% - Accent1 6 6 5 4" xfId="49573" xr:uid="{DE644D6C-9177-4544-B545-EB7587B492DF}"/>
    <cellStyle name="20% - Accent1 6 6 6" xfId="49574" xr:uid="{CEF49A4B-2620-480A-BF47-25CB3DAF4F68}"/>
    <cellStyle name="20% - Accent1 6 6 6 2" xfId="49575" xr:uid="{BAB37983-76EE-4B5D-A975-A9CED8C91318}"/>
    <cellStyle name="20% - Accent1 6 6 6 2 2" xfId="49576" xr:uid="{128A2038-BECA-41D7-B1EE-7A82126EFCF9}"/>
    <cellStyle name="20% - Accent1 6 6 6 2 2 2" xfId="49577" xr:uid="{67124AA3-4B3F-45F3-B95A-BC2E09A1FE81}"/>
    <cellStyle name="20% - Accent1 6 6 6 2 3" xfId="49578" xr:uid="{78F05A23-580A-42A5-A3A5-93C00EA31E8C}"/>
    <cellStyle name="20% - Accent1 6 6 6 3" xfId="49579" xr:uid="{04FAA456-AFF3-46CD-A76D-7944AF967B40}"/>
    <cellStyle name="20% - Accent1 6 6 6 3 2" xfId="49580" xr:uid="{7BFCDE5C-366C-4EC9-A288-108F6A270C5C}"/>
    <cellStyle name="20% - Accent1 6 6 6 4" xfId="49581" xr:uid="{4806B43B-06CD-4BC2-9B49-518B85DFFB6C}"/>
    <cellStyle name="20% - Accent1 6 6 7" xfId="49582" xr:uid="{50D9522C-D0EA-45FB-9FAC-ED968D850745}"/>
    <cellStyle name="20% - Accent1 6 6 7 2" xfId="49583" xr:uid="{FD5F65F9-D3D1-4836-A0DD-E58009E35882}"/>
    <cellStyle name="20% - Accent1 6 6 7 2 2" xfId="49584" xr:uid="{E9FF80D1-6166-4509-9605-9EC75CD1B91A}"/>
    <cellStyle name="20% - Accent1 6 6 7 3" xfId="49585" xr:uid="{71808881-50BB-4C80-830F-BFBD890546E5}"/>
    <cellStyle name="20% - Accent1 6 6 8" xfId="49586" xr:uid="{348E3C0B-C0C0-4F83-A66F-442DAB0B6BF8}"/>
    <cellStyle name="20% - Accent1 6 6 8 2" xfId="49587" xr:uid="{62B205E5-FF1F-4C00-AF65-29B782158646}"/>
    <cellStyle name="20% - Accent1 6 6 8 2 2" xfId="49588" xr:uid="{8BE18D4C-4649-4C3C-AB67-1AC1A2FC358A}"/>
    <cellStyle name="20% - Accent1 6 6 8 3" xfId="49589" xr:uid="{6F32A200-8CC8-42CF-AA84-061C3DE20012}"/>
    <cellStyle name="20% - Accent1 6 6 9" xfId="49590" xr:uid="{3415EE11-E84F-4F20-8986-3CC2FC38F026}"/>
    <cellStyle name="20% - Accent1 6 6 9 2" xfId="49591" xr:uid="{3F94690E-999A-4041-A205-9300FE640F72}"/>
    <cellStyle name="20% - Accent1 6 7" xfId="49592" xr:uid="{02AE453A-879D-4484-8733-B749291256E2}"/>
    <cellStyle name="20% - Accent1 6 7 2" xfId="49593" xr:uid="{AE27D5AE-F235-43CF-BD77-67FFC54019B8}"/>
    <cellStyle name="20% - Accent1 6 7 2 2" xfId="49594" xr:uid="{73AC6E09-DAF5-4F3B-AE81-821C3A1B977E}"/>
    <cellStyle name="20% - Accent1 6 7 2 2 2" xfId="49595" xr:uid="{5BC8DB55-B6A3-46FC-A347-B4F19D7368A7}"/>
    <cellStyle name="20% - Accent1 6 7 2 2 2 2" xfId="49596" xr:uid="{2E3D81D4-32AC-4155-A740-98654533C707}"/>
    <cellStyle name="20% - Accent1 6 7 2 2 3" xfId="49597" xr:uid="{A2CAA415-31A7-481D-A02B-B006790A8F00}"/>
    <cellStyle name="20% - Accent1 6 7 2 3" xfId="49598" xr:uid="{7C3648D1-7CDD-4F20-8E7C-8F168265FA6D}"/>
    <cellStyle name="20% - Accent1 6 7 2 3 2" xfId="49599" xr:uid="{16255F11-57E7-45FB-89F9-AAC74A36BDCC}"/>
    <cellStyle name="20% - Accent1 6 7 2 4" xfId="49600" xr:uid="{42D62A1D-F1AE-491D-A0C9-78188267B0BB}"/>
    <cellStyle name="20% - Accent1 6 7 3" xfId="49601" xr:uid="{488CD7AA-056A-41FD-92B0-F8C4952ED23D}"/>
    <cellStyle name="20% - Accent1 6 7 3 2" xfId="49602" xr:uid="{FCF4F2F7-389C-4EA1-B419-2E24FE510068}"/>
    <cellStyle name="20% - Accent1 6 7 3 2 2" xfId="49603" xr:uid="{6D11D203-24E9-4043-886B-EA04ECD7E8DE}"/>
    <cellStyle name="20% - Accent1 6 7 3 2 2 2" xfId="49604" xr:uid="{D8CD803A-076D-4910-BC03-5B9C17E68E8F}"/>
    <cellStyle name="20% - Accent1 6 7 3 2 3" xfId="49605" xr:uid="{5B55AAB7-D216-4436-A55D-E3BE71264E38}"/>
    <cellStyle name="20% - Accent1 6 7 3 3" xfId="49606" xr:uid="{34950F48-D2E7-4F20-8819-4F42A5D66D95}"/>
    <cellStyle name="20% - Accent1 6 7 3 3 2" xfId="49607" xr:uid="{112323B5-94E1-406A-9E57-003A9AF7CA4A}"/>
    <cellStyle name="20% - Accent1 6 7 3 4" xfId="49608" xr:uid="{22FE9652-0712-4DDA-A6A6-E2DEFBAF971E}"/>
    <cellStyle name="20% - Accent1 6 7 4" xfId="49609" xr:uid="{BC97E1FA-71C9-474F-BF45-C0F9A7B241E4}"/>
    <cellStyle name="20% - Accent1 6 7 4 2" xfId="49610" xr:uid="{4453EBBC-BDFD-4D1C-A0AF-F534C3E574EF}"/>
    <cellStyle name="20% - Accent1 6 7 4 2 2" xfId="49611" xr:uid="{6107550E-7957-4DC1-8EC6-C7A5B263ADC4}"/>
    <cellStyle name="20% - Accent1 6 7 4 2 2 2" xfId="49612" xr:uid="{EF489031-0D88-4E6C-AA52-2AB88B9D1AD4}"/>
    <cellStyle name="20% - Accent1 6 7 4 2 3" xfId="49613" xr:uid="{D91CFE59-DEB9-46C0-8184-86A7BCC998B7}"/>
    <cellStyle name="20% - Accent1 6 7 4 3" xfId="49614" xr:uid="{D02C4ACE-CE18-469D-BA1D-69734615E592}"/>
    <cellStyle name="20% - Accent1 6 7 4 3 2" xfId="49615" xr:uid="{3F21353A-6B97-42B9-892C-0E97C66ED2C9}"/>
    <cellStyle name="20% - Accent1 6 7 4 4" xfId="49616" xr:uid="{D9E636F2-26C9-4E40-B213-F6BFC518A8B9}"/>
    <cellStyle name="20% - Accent1 6 7 5" xfId="49617" xr:uid="{73AA6755-93ED-489E-9ADA-171D8AAA467C}"/>
    <cellStyle name="20% - Accent1 6 7 5 2" xfId="49618" xr:uid="{D645B04E-E040-4006-8791-6E81A2686DAA}"/>
    <cellStyle name="20% - Accent1 6 7 5 2 2" xfId="49619" xr:uid="{EA9D59D5-104B-4E74-B263-453EDEB3FACA}"/>
    <cellStyle name="20% - Accent1 6 7 5 3" xfId="49620" xr:uid="{A7BCFC64-5E61-426D-9EEF-F939400BA9D1}"/>
    <cellStyle name="20% - Accent1 6 7 6" xfId="49621" xr:uid="{5F6BEC10-9852-42A3-BD25-FC365B0A0388}"/>
    <cellStyle name="20% - Accent1 6 7 6 2" xfId="49622" xr:uid="{BB38926E-F3A0-4B71-94CA-BB8AC0FB7532}"/>
    <cellStyle name="20% - Accent1 6 7 6 2 2" xfId="49623" xr:uid="{148CA646-E3CE-4FD3-9B54-E412474509BC}"/>
    <cellStyle name="20% - Accent1 6 7 6 3" xfId="49624" xr:uid="{92A03F8A-C6FC-4E90-BA0E-B8FADD150509}"/>
    <cellStyle name="20% - Accent1 6 7 7" xfId="49625" xr:uid="{B4C620AF-DA08-4DE7-8C7E-E455A41F65B9}"/>
    <cellStyle name="20% - Accent1 6 7 7 2" xfId="49626" xr:uid="{7DD9EC62-7504-459A-8BC0-EBC12DA34D94}"/>
    <cellStyle name="20% - Accent1 6 7 8" xfId="49627" xr:uid="{59DF78BE-9BE7-4F60-8072-CB931A14A658}"/>
    <cellStyle name="20% - Accent1 6 7 8 2" xfId="49628" xr:uid="{2FE29B99-7560-41C7-8496-96897F7E18DA}"/>
    <cellStyle name="20% - Accent1 6 7 9" xfId="49629" xr:uid="{5858F542-415D-4826-BA18-EAB651190328}"/>
    <cellStyle name="20% - Accent1 6 8" xfId="49630" xr:uid="{49CF438A-736C-4B0F-8DFB-FB8AC000A4A9}"/>
    <cellStyle name="20% - Accent1 6 8 2" xfId="49631" xr:uid="{33C9810E-9ACF-4C0C-883D-DCFEC5DBE3B6}"/>
    <cellStyle name="20% - Accent1 6 8 2 2" xfId="49632" xr:uid="{3483B773-1CDB-4E9F-A0B5-C63E6FCD5966}"/>
    <cellStyle name="20% - Accent1 6 8 2 2 2" xfId="49633" xr:uid="{FB5C2378-6BC5-400F-9329-805ACFCBA065}"/>
    <cellStyle name="20% - Accent1 6 8 2 2 2 2" xfId="49634" xr:uid="{D21B4CE2-F32C-4C19-B29C-68718B40EFA3}"/>
    <cellStyle name="20% - Accent1 6 8 2 2 3" xfId="49635" xr:uid="{CD29F6B9-01F3-4BE9-80EC-1931B6435C3C}"/>
    <cellStyle name="20% - Accent1 6 8 2 3" xfId="49636" xr:uid="{A65081EF-21B2-475C-9BF1-3FAA7EC08290}"/>
    <cellStyle name="20% - Accent1 6 8 2 3 2" xfId="49637" xr:uid="{7DD8413D-241B-4BE8-BB08-F704D57D9A3F}"/>
    <cellStyle name="20% - Accent1 6 8 2 4" xfId="49638" xr:uid="{836C5F4B-D1CC-4CB1-AC3D-BFAE09BDC4CB}"/>
    <cellStyle name="20% - Accent1 6 8 3" xfId="49639" xr:uid="{DA80E7D7-37A1-4009-AC4E-30A5254E1BC2}"/>
    <cellStyle name="20% - Accent1 6 8 3 2" xfId="49640" xr:uid="{6790B7CE-121E-435C-80ED-5D4731C80C42}"/>
    <cellStyle name="20% - Accent1 6 8 3 2 2" xfId="49641" xr:uid="{9D781228-3860-4364-B43F-A851A328D521}"/>
    <cellStyle name="20% - Accent1 6 8 3 2 2 2" xfId="49642" xr:uid="{1491F7F5-EEAC-42D8-8300-156DD9537323}"/>
    <cellStyle name="20% - Accent1 6 8 3 2 3" xfId="49643" xr:uid="{B78356AE-82EA-4B14-9D53-2881A323B734}"/>
    <cellStyle name="20% - Accent1 6 8 3 3" xfId="49644" xr:uid="{73870902-4F0F-403D-9788-42AB8860226F}"/>
    <cellStyle name="20% - Accent1 6 8 3 3 2" xfId="49645" xr:uid="{32AD48DE-F3D8-4B44-ADE5-48B8B28323A5}"/>
    <cellStyle name="20% - Accent1 6 8 3 4" xfId="49646" xr:uid="{5D9DC5CA-9582-4A90-9912-3C267131B6A3}"/>
    <cellStyle name="20% - Accent1 6 8 4" xfId="49647" xr:uid="{CA64095D-45AF-440C-BFB9-752D739BB19A}"/>
    <cellStyle name="20% - Accent1 6 8 4 2" xfId="49648" xr:uid="{49DE1114-0F61-46C2-A6AB-A9E544538770}"/>
    <cellStyle name="20% - Accent1 6 8 4 2 2" xfId="49649" xr:uid="{D3E38244-B927-4BB3-9F07-F9C24059928D}"/>
    <cellStyle name="20% - Accent1 6 8 4 2 2 2" xfId="49650" xr:uid="{F048D64C-09C2-489B-9448-036EE3A5D803}"/>
    <cellStyle name="20% - Accent1 6 8 4 2 3" xfId="49651" xr:uid="{B5248CB7-D0BE-4A41-BF0F-4B5DFB7FF923}"/>
    <cellStyle name="20% - Accent1 6 8 4 3" xfId="49652" xr:uid="{69FA683D-15BE-4293-BF16-9397A2AEA5B8}"/>
    <cellStyle name="20% - Accent1 6 8 4 3 2" xfId="49653" xr:uid="{E528829C-34D0-4ABD-94CA-08B286042493}"/>
    <cellStyle name="20% - Accent1 6 8 4 4" xfId="49654" xr:uid="{58585F2A-F0C6-4DFC-9612-08B577B69BEE}"/>
    <cellStyle name="20% - Accent1 6 8 5" xfId="49655" xr:uid="{E9E2B047-D5A0-4DD0-8684-E059DE7FB253}"/>
    <cellStyle name="20% - Accent1 6 8 5 2" xfId="49656" xr:uid="{D769B820-26C7-4C4A-B690-EC08F922C5DF}"/>
    <cellStyle name="20% - Accent1 6 8 5 2 2" xfId="49657" xr:uid="{4F0EAD12-4CDA-454E-8C87-E7C279657887}"/>
    <cellStyle name="20% - Accent1 6 8 5 3" xfId="49658" xr:uid="{561023E2-B9F3-4F58-A635-BC24E14013C6}"/>
    <cellStyle name="20% - Accent1 6 8 6" xfId="49659" xr:uid="{4FC98B40-AACE-4865-B8EB-C5B3C341B00A}"/>
    <cellStyle name="20% - Accent1 6 8 6 2" xfId="49660" xr:uid="{884AE2B8-8020-416C-BA05-DBF2A3D02169}"/>
    <cellStyle name="20% - Accent1 6 8 6 2 2" xfId="49661" xr:uid="{BDA99F3D-4662-4FA0-83C0-C2F5F9DCA746}"/>
    <cellStyle name="20% - Accent1 6 8 6 3" xfId="49662" xr:uid="{B7371472-01D1-4FC9-A1EA-FDB12D3653C9}"/>
    <cellStyle name="20% - Accent1 6 8 7" xfId="49663" xr:uid="{03716B21-9DBA-43D5-BA38-81359D7FB659}"/>
    <cellStyle name="20% - Accent1 6 8 7 2" xfId="49664" xr:uid="{4748AAE1-B7F1-4A93-B931-9A763BCB601B}"/>
    <cellStyle name="20% - Accent1 6 8 8" xfId="49665" xr:uid="{AD6BB9E6-BE4A-4766-B0BB-147B0F3AB58A}"/>
    <cellStyle name="20% - Accent1 6 8 8 2" xfId="49666" xr:uid="{B0A20251-E40B-477E-88A4-1DAC4672FB6C}"/>
    <cellStyle name="20% - Accent1 6 8 9" xfId="49667" xr:uid="{CA557C90-50D1-49B2-852F-4A1A45DE2169}"/>
    <cellStyle name="20% - Accent1 6 9" xfId="49668" xr:uid="{1C29C7D6-46AD-47B2-87A1-18BEE8B2D16D}"/>
    <cellStyle name="20% - Accent1 6 9 2" xfId="49669" xr:uid="{95892AC6-4F33-458E-AF48-3F59016D97A7}"/>
    <cellStyle name="20% - Accent1 6 9 2 2" xfId="49670" xr:uid="{4F1B22C5-B3D6-4438-AFC9-C19B2613D8A7}"/>
    <cellStyle name="20% - Accent1 6 9 2 2 2" xfId="49671" xr:uid="{A4AA1492-AA26-4002-9384-496CA8BC6007}"/>
    <cellStyle name="20% - Accent1 6 9 2 3" xfId="49672" xr:uid="{0280F083-203B-40E7-BE79-990CE2F3FD02}"/>
    <cellStyle name="20% - Accent1 6 9 3" xfId="49673" xr:uid="{C05E65E8-C2AA-4647-8EBF-294F855D6328}"/>
    <cellStyle name="20% - Accent1 6 9 3 2" xfId="49674" xr:uid="{81D63748-76F6-4A70-8CE9-B99FA2598C82}"/>
    <cellStyle name="20% - Accent1 6 9 4" xfId="49675" xr:uid="{AA3D43B4-B4E6-4B91-8874-F779A571BC52}"/>
    <cellStyle name="20% - Accent1 7" xfId="49676" xr:uid="{A5A8BF06-CBBE-4FDC-B185-3F2EF95D005B}"/>
    <cellStyle name="20% - Accent1 7 10" xfId="49677" xr:uid="{3A345545-0260-4E0E-B13A-13E75D6686CF}"/>
    <cellStyle name="20% - Accent1 7 10 2" xfId="49678" xr:uid="{38C94CAA-5EF3-404F-96D0-4A8DF7105CD9}"/>
    <cellStyle name="20% - Accent1 7 10 2 2" xfId="49679" xr:uid="{CF546F4E-E132-4CC4-BEA3-C74B3C577922}"/>
    <cellStyle name="20% - Accent1 7 10 2 2 2" xfId="49680" xr:uid="{F23886EE-E4D8-4D57-8CED-698730AB8545}"/>
    <cellStyle name="20% - Accent1 7 10 2 3" xfId="49681" xr:uid="{B4FAF320-645E-4EB7-9E85-A28A51E69BB6}"/>
    <cellStyle name="20% - Accent1 7 10 3" xfId="49682" xr:uid="{FC6B0FF2-AFD1-4018-8CAD-E331D60D1D2E}"/>
    <cellStyle name="20% - Accent1 7 10 3 2" xfId="49683" xr:uid="{E915FAE3-DC5B-47BA-984B-C813687E31CE}"/>
    <cellStyle name="20% - Accent1 7 10 4" xfId="49684" xr:uid="{0C0368F9-7814-4641-82DC-EF437481C2D4}"/>
    <cellStyle name="20% - Accent1 7 11" xfId="49685" xr:uid="{9236538E-6BEE-4F4E-B538-145B649811AA}"/>
    <cellStyle name="20% - Accent1 7 11 2" xfId="49686" xr:uid="{08853EAA-AE76-4201-BEFA-5A4E0C7D2DAE}"/>
    <cellStyle name="20% - Accent1 7 11 2 2" xfId="49687" xr:uid="{34F465CD-A5C2-4FA6-AF96-0E8E8607108D}"/>
    <cellStyle name="20% - Accent1 7 11 2 2 2" xfId="49688" xr:uid="{15488467-1776-41D7-B3F3-F2FC295E6441}"/>
    <cellStyle name="20% - Accent1 7 11 2 3" xfId="49689" xr:uid="{4117AD54-574F-4FC5-AF30-F7D1A696D61F}"/>
    <cellStyle name="20% - Accent1 7 11 3" xfId="49690" xr:uid="{E5002954-94E1-46F1-BC31-C7C2A4115E42}"/>
    <cellStyle name="20% - Accent1 7 11 3 2" xfId="49691" xr:uid="{DFF87EC9-DE57-414E-9360-0A533DEB9D11}"/>
    <cellStyle name="20% - Accent1 7 11 4" xfId="49692" xr:uid="{63A1E25A-B1E1-4228-954C-87DE3A142A56}"/>
    <cellStyle name="20% - Accent1 7 12" xfId="49693" xr:uid="{5E7DC5E9-8989-44FC-94B5-893926D095C5}"/>
    <cellStyle name="20% - Accent1 7 12 2" xfId="49694" xr:uid="{1FFA3E66-7471-44AC-A551-935BF1CEB69C}"/>
    <cellStyle name="20% - Accent1 7 12 2 2" xfId="49695" xr:uid="{F79B78F1-AD42-435D-9FB0-972D1D97881E}"/>
    <cellStyle name="20% - Accent1 7 12 3" xfId="49696" xr:uid="{65371216-301D-47CE-AB28-94C12DE2C831}"/>
    <cellStyle name="20% - Accent1 7 13" xfId="49697" xr:uid="{9A359FCA-785F-4543-9E06-420EEE2E8B1C}"/>
    <cellStyle name="20% - Accent1 7 13 2" xfId="49698" xr:uid="{365CBF2C-70D5-4964-919C-BF41C10D843F}"/>
    <cellStyle name="20% - Accent1 7 13 2 2" xfId="49699" xr:uid="{51456553-7128-411D-AD78-A1D962CCA5D2}"/>
    <cellStyle name="20% - Accent1 7 13 3" xfId="49700" xr:uid="{9727E0DD-E2EE-4E5C-ADA2-8BCE6D0DD059}"/>
    <cellStyle name="20% - Accent1 7 14" xfId="49701" xr:uid="{D256C15B-EE94-42D8-AEF3-A5273B6C8DAF}"/>
    <cellStyle name="20% - Accent1 7 14 2" xfId="49702" xr:uid="{73C6C8D6-8CF2-4950-B8DD-33519967AAB1}"/>
    <cellStyle name="20% - Accent1 7 15" xfId="49703" xr:uid="{83147AFE-44B7-483D-8DB2-782793D30B38}"/>
    <cellStyle name="20% - Accent1 7 15 2" xfId="49704" xr:uid="{E187327C-1D0D-45FC-8196-651D0C739AA0}"/>
    <cellStyle name="20% - Accent1 7 16" xfId="49705" xr:uid="{06EDFDA4-252A-4859-82EF-6197427B0362}"/>
    <cellStyle name="20% - Accent1 7 2" xfId="49706" xr:uid="{578238DC-8541-45C0-BF98-70A0D47E0E29}"/>
    <cellStyle name="20% - Accent1 7 2 10" xfId="49707" xr:uid="{AA98F2BD-3F67-4A3E-8A58-C203BFA51E95}"/>
    <cellStyle name="20% - Accent1 7 2 10 2" xfId="49708" xr:uid="{4667F339-E8F8-47DB-BB0D-A586C5EAF10E}"/>
    <cellStyle name="20% - Accent1 7 2 10 2 2" xfId="49709" xr:uid="{F71710A8-FF93-47D0-BA22-68AFEF96B1A2}"/>
    <cellStyle name="20% - Accent1 7 2 10 2 2 2" xfId="49710" xr:uid="{7FAB5E51-B43E-4E81-A7E5-3CEA360D0622}"/>
    <cellStyle name="20% - Accent1 7 2 10 2 3" xfId="49711" xr:uid="{D274CF6B-8F61-48FD-8BD3-F252D7CA4E1C}"/>
    <cellStyle name="20% - Accent1 7 2 10 3" xfId="49712" xr:uid="{A06AF6E5-E983-446F-A19C-A5927318AC33}"/>
    <cellStyle name="20% - Accent1 7 2 10 3 2" xfId="49713" xr:uid="{810EC158-A5C4-443A-ACEA-065FAFE6CC35}"/>
    <cellStyle name="20% - Accent1 7 2 10 4" xfId="49714" xr:uid="{5DB70536-7D2F-4DEB-B31D-36CA8234ABD6}"/>
    <cellStyle name="20% - Accent1 7 2 11" xfId="49715" xr:uid="{2347DD9C-62D2-4944-8806-958B855BEC94}"/>
    <cellStyle name="20% - Accent1 7 2 11 2" xfId="49716" xr:uid="{8D62445B-ACC3-4653-9BA9-4A3A92DF8C95}"/>
    <cellStyle name="20% - Accent1 7 2 11 2 2" xfId="49717" xr:uid="{6EC459D2-3032-4673-89C9-4C7843A6460E}"/>
    <cellStyle name="20% - Accent1 7 2 11 3" xfId="49718" xr:uid="{11DC6221-328C-4582-9232-F3DCE0894A94}"/>
    <cellStyle name="20% - Accent1 7 2 12" xfId="49719" xr:uid="{C8FF2F6E-ECE2-4FDA-845B-6AB44E3CDD32}"/>
    <cellStyle name="20% - Accent1 7 2 12 2" xfId="49720" xr:uid="{0A125FF8-467D-4C33-8A15-4773386EE262}"/>
    <cellStyle name="20% - Accent1 7 2 12 2 2" xfId="49721" xr:uid="{632F4406-4695-458E-B7D4-92168B704BD6}"/>
    <cellStyle name="20% - Accent1 7 2 12 3" xfId="49722" xr:uid="{85634B39-F827-4CE7-B4F9-1778AA30163A}"/>
    <cellStyle name="20% - Accent1 7 2 13" xfId="49723" xr:uid="{47158184-428E-474A-B90F-5785B9D73986}"/>
    <cellStyle name="20% - Accent1 7 2 13 2" xfId="49724" xr:uid="{81FBA952-ABCF-49E8-836F-822B7BAEC4C7}"/>
    <cellStyle name="20% - Accent1 7 2 14" xfId="49725" xr:uid="{6EAE24B8-B812-4878-AAF3-79CFC0701602}"/>
    <cellStyle name="20% - Accent1 7 2 14 2" xfId="49726" xr:uid="{4CC27E36-A741-4A5A-B848-33B8357BAEAE}"/>
    <cellStyle name="20% - Accent1 7 2 15" xfId="49727" xr:uid="{2141C8A9-6F2B-4571-A271-64B6805866D4}"/>
    <cellStyle name="20% - Accent1 7 2 2" xfId="49728" xr:uid="{D9EB74E0-D47C-487B-BDD2-00E89117D3D4}"/>
    <cellStyle name="20% - Accent1 7 2 2 10" xfId="49729" xr:uid="{BB3444EE-DD53-4187-9A04-25C62A10DB08}"/>
    <cellStyle name="20% - Accent1 7 2 2 10 2" xfId="49730" xr:uid="{EA98BB0F-1F6D-4C62-9EFF-4EC20B00B147}"/>
    <cellStyle name="20% - Accent1 7 2 2 10 2 2" xfId="49731" xr:uid="{AA9B359D-6589-45C3-A2FD-57D5BCA1B1F9}"/>
    <cellStyle name="20% - Accent1 7 2 2 10 3" xfId="49732" xr:uid="{9EA9CCFD-D4F5-4C83-9251-E4C8C640D1AE}"/>
    <cellStyle name="20% - Accent1 7 2 2 11" xfId="49733" xr:uid="{5E4BC486-CC06-4DF9-B8B0-FB5B0E224ADF}"/>
    <cellStyle name="20% - Accent1 7 2 2 11 2" xfId="49734" xr:uid="{D54D712E-6B90-4FF7-8678-7432C92A78BF}"/>
    <cellStyle name="20% - Accent1 7 2 2 11 2 2" xfId="49735" xr:uid="{368CC382-5B3B-4A03-9877-060DD3632BE0}"/>
    <cellStyle name="20% - Accent1 7 2 2 11 3" xfId="49736" xr:uid="{3D029996-640E-44FD-BA98-11FC67E6C57A}"/>
    <cellStyle name="20% - Accent1 7 2 2 12" xfId="49737" xr:uid="{2F8C8692-F7F0-4B77-9B68-B57D10608914}"/>
    <cellStyle name="20% - Accent1 7 2 2 12 2" xfId="49738" xr:uid="{83282720-C877-409C-93F8-476C0142CA24}"/>
    <cellStyle name="20% - Accent1 7 2 2 13" xfId="49739" xr:uid="{870B9E01-BAD0-45D3-816D-83C2CF9EE711}"/>
    <cellStyle name="20% - Accent1 7 2 2 13 2" xfId="49740" xr:uid="{CEF015E2-A66E-4AAE-8644-741CC7E92EF1}"/>
    <cellStyle name="20% - Accent1 7 2 2 14" xfId="49741" xr:uid="{7B5D0C96-EEF6-47FA-879E-6D719EEB215C}"/>
    <cellStyle name="20% - Accent1 7 2 2 2" xfId="49742" xr:uid="{97367C17-510B-4745-A1D1-1E2182249E46}"/>
    <cellStyle name="20% - Accent1 7 2 2 2 10" xfId="49743" xr:uid="{47598C9D-644B-4AE7-A5DD-54692433201C}"/>
    <cellStyle name="20% - Accent1 7 2 2 2 10 2" xfId="49744" xr:uid="{EC1D1192-BA64-4579-B74B-94A870D58AA6}"/>
    <cellStyle name="20% - Accent1 7 2 2 2 11" xfId="49745" xr:uid="{563C6A72-C01D-4B6D-8FC0-D6D46B78270B}"/>
    <cellStyle name="20% - Accent1 7 2 2 2 2" xfId="49746" xr:uid="{92E410EE-2999-4800-BDEE-C4A56DBEF0B2}"/>
    <cellStyle name="20% - Accent1 7 2 2 2 2 2" xfId="49747" xr:uid="{8D20DCC3-3850-4CE6-864D-A81ED4DA2340}"/>
    <cellStyle name="20% - Accent1 7 2 2 2 2 2 2" xfId="49748" xr:uid="{A27AA4DC-FF28-434B-B2A3-EB0C5B333B9C}"/>
    <cellStyle name="20% - Accent1 7 2 2 2 2 2 2 2" xfId="49749" xr:uid="{8C80C47C-F0D7-4CC9-BF29-ADB19F334352}"/>
    <cellStyle name="20% - Accent1 7 2 2 2 2 2 2 2 2" xfId="49750" xr:uid="{BB58B4F4-47B4-4D0F-88D4-720D24C5CFC8}"/>
    <cellStyle name="20% - Accent1 7 2 2 2 2 2 2 3" xfId="49751" xr:uid="{17479A5C-52C3-480E-B5D2-65570F3B4F84}"/>
    <cellStyle name="20% - Accent1 7 2 2 2 2 2 3" xfId="49752" xr:uid="{FA308144-B343-48C9-8899-8201A3875725}"/>
    <cellStyle name="20% - Accent1 7 2 2 2 2 2 3 2" xfId="49753" xr:uid="{D896B3AF-7182-43D4-9EE4-A7B95E0E0944}"/>
    <cellStyle name="20% - Accent1 7 2 2 2 2 2 4" xfId="49754" xr:uid="{5E44FB9F-A45E-4496-B68E-B82E6DB68604}"/>
    <cellStyle name="20% - Accent1 7 2 2 2 2 3" xfId="49755" xr:uid="{B6CC839F-A96D-4B3A-A9DB-4CFEC8C14E55}"/>
    <cellStyle name="20% - Accent1 7 2 2 2 2 3 2" xfId="49756" xr:uid="{CF3D067C-B3F7-459B-83DD-F9B441A690DF}"/>
    <cellStyle name="20% - Accent1 7 2 2 2 2 3 2 2" xfId="49757" xr:uid="{9305D746-9CEA-4F78-825E-D46151455A35}"/>
    <cellStyle name="20% - Accent1 7 2 2 2 2 3 2 2 2" xfId="49758" xr:uid="{AC9D5F32-60CF-40B4-9A6C-56AE75AC6EBC}"/>
    <cellStyle name="20% - Accent1 7 2 2 2 2 3 2 3" xfId="49759" xr:uid="{09509A9E-A36C-42B9-B108-FAE0B828D336}"/>
    <cellStyle name="20% - Accent1 7 2 2 2 2 3 3" xfId="49760" xr:uid="{37CBA559-70A8-4BF2-AA06-B4E936B9E536}"/>
    <cellStyle name="20% - Accent1 7 2 2 2 2 3 3 2" xfId="49761" xr:uid="{16F76105-975F-4873-9E6F-1B17B3373E7B}"/>
    <cellStyle name="20% - Accent1 7 2 2 2 2 3 4" xfId="49762" xr:uid="{8957413D-17FA-4E4E-83CB-C65498D52F67}"/>
    <cellStyle name="20% - Accent1 7 2 2 2 2 4" xfId="49763" xr:uid="{2B51E566-5873-4F51-9739-0575D243A735}"/>
    <cellStyle name="20% - Accent1 7 2 2 2 2 4 2" xfId="49764" xr:uid="{E2DDD1B4-C860-4260-AA32-22854A246651}"/>
    <cellStyle name="20% - Accent1 7 2 2 2 2 4 2 2" xfId="49765" xr:uid="{AC30D93A-4A63-4935-882F-A3A3593925A6}"/>
    <cellStyle name="20% - Accent1 7 2 2 2 2 4 2 2 2" xfId="49766" xr:uid="{59A5DEB0-4089-4CB8-A751-9A6FF1D23AD0}"/>
    <cellStyle name="20% - Accent1 7 2 2 2 2 4 2 3" xfId="49767" xr:uid="{6EB4AB44-0495-4CC9-8D7B-141B202C5E2B}"/>
    <cellStyle name="20% - Accent1 7 2 2 2 2 4 3" xfId="49768" xr:uid="{0362470D-78A3-4149-B716-0BADD77A09FA}"/>
    <cellStyle name="20% - Accent1 7 2 2 2 2 4 3 2" xfId="49769" xr:uid="{20FD0675-81BD-48AA-BBA2-AC1CCE22B8D0}"/>
    <cellStyle name="20% - Accent1 7 2 2 2 2 4 4" xfId="49770" xr:uid="{0BF734A9-64AE-459D-904D-B8E817568ECD}"/>
    <cellStyle name="20% - Accent1 7 2 2 2 2 5" xfId="49771" xr:uid="{910217BB-E0DE-47D9-B360-3CC3C6DD5205}"/>
    <cellStyle name="20% - Accent1 7 2 2 2 2 5 2" xfId="49772" xr:uid="{EB370D91-9DAD-4D0A-854F-9E7CE8D99B72}"/>
    <cellStyle name="20% - Accent1 7 2 2 2 2 5 2 2" xfId="49773" xr:uid="{D1EA36A1-2168-417D-A784-723081FC5C94}"/>
    <cellStyle name="20% - Accent1 7 2 2 2 2 5 3" xfId="49774" xr:uid="{24A31816-87AE-44CF-A5D8-69A50B26320A}"/>
    <cellStyle name="20% - Accent1 7 2 2 2 2 6" xfId="49775" xr:uid="{88C9CA22-F796-4A1A-B766-C3DB83081CAF}"/>
    <cellStyle name="20% - Accent1 7 2 2 2 2 6 2" xfId="49776" xr:uid="{26344D41-BA56-4B91-8A9D-07E81BBF0760}"/>
    <cellStyle name="20% - Accent1 7 2 2 2 2 6 2 2" xfId="49777" xr:uid="{D9C67DE9-C40C-46C7-B4EA-9E01EC025AAF}"/>
    <cellStyle name="20% - Accent1 7 2 2 2 2 6 3" xfId="49778" xr:uid="{579FF4AB-CA24-467A-9B64-46D72160F43A}"/>
    <cellStyle name="20% - Accent1 7 2 2 2 2 7" xfId="49779" xr:uid="{99DBDAE2-F351-41AC-B480-4A82FF3DDDA6}"/>
    <cellStyle name="20% - Accent1 7 2 2 2 2 7 2" xfId="49780" xr:uid="{F2BD7030-7E12-4A49-8E69-C6CE41B12770}"/>
    <cellStyle name="20% - Accent1 7 2 2 2 2 8" xfId="49781" xr:uid="{98BF03AD-B2AB-4595-94F6-6CB8BD6CA5D2}"/>
    <cellStyle name="20% - Accent1 7 2 2 2 2 8 2" xfId="49782" xr:uid="{2F650070-51AE-4866-9FB5-4D2429244AAC}"/>
    <cellStyle name="20% - Accent1 7 2 2 2 2 9" xfId="49783" xr:uid="{7F87359E-64B8-45C5-B2AE-1C6B4A3B8655}"/>
    <cellStyle name="20% - Accent1 7 2 2 2 3" xfId="49784" xr:uid="{704C9020-BCDE-43CE-A451-9180945CD26C}"/>
    <cellStyle name="20% - Accent1 7 2 2 2 3 2" xfId="49785" xr:uid="{1A21DFBC-BEDD-43C8-AD38-54E3992EA48C}"/>
    <cellStyle name="20% - Accent1 7 2 2 2 3 2 2" xfId="49786" xr:uid="{F2739977-1BB6-4564-8C19-2B30D8B9CD00}"/>
    <cellStyle name="20% - Accent1 7 2 2 2 3 2 2 2" xfId="49787" xr:uid="{84F68D8B-7FE7-448B-A88E-81A09A0F98DA}"/>
    <cellStyle name="20% - Accent1 7 2 2 2 3 2 2 2 2" xfId="49788" xr:uid="{D0F19A8D-7623-4B62-8E9A-D6AA4E32BAE8}"/>
    <cellStyle name="20% - Accent1 7 2 2 2 3 2 2 3" xfId="49789" xr:uid="{26C81433-FF5A-4330-A84E-4E4D0B6289D1}"/>
    <cellStyle name="20% - Accent1 7 2 2 2 3 2 3" xfId="49790" xr:uid="{C98B1F93-04B2-4236-9015-D2482F4B36D5}"/>
    <cellStyle name="20% - Accent1 7 2 2 2 3 2 3 2" xfId="49791" xr:uid="{F67822A1-9E2E-4546-8585-DADD8CA461C7}"/>
    <cellStyle name="20% - Accent1 7 2 2 2 3 2 4" xfId="49792" xr:uid="{07492B59-1C8F-44F4-AE4D-614098A1C924}"/>
    <cellStyle name="20% - Accent1 7 2 2 2 3 3" xfId="49793" xr:uid="{FC472974-0E84-4FAD-BCA1-C2501FD69212}"/>
    <cellStyle name="20% - Accent1 7 2 2 2 3 3 2" xfId="49794" xr:uid="{460A500D-CA54-443E-9712-636F11A94F38}"/>
    <cellStyle name="20% - Accent1 7 2 2 2 3 3 2 2" xfId="49795" xr:uid="{76891C12-0457-4420-9321-D002DF618D6D}"/>
    <cellStyle name="20% - Accent1 7 2 2 2 3 3 2 2 2" xfId="49796" xr:uid="{716FA9FE-42F7-4E7C-9F92-1FA977DC483F}"/>
    <cellStyle name="20% - Accent1 7 2 2 2 3 3 2 3" xfId="49797" xr:uid="{C60269CE-C7FD-4EDD-AD5B-28779237DB63}"/>
    <cellStyle name="20% - Accent1 7 2 2 2 3 3 3" xfId="49798" xr:uid="{03FFEAA4-413B-49E8-81AC-27821F8CED33}"/>
    <cellStyle name="20% - Accent1 7 2 2 2 3 3 3 2" xfId="49799" xr:uid="{A1D7B065-1DF9-411B-9DD8-B23E21A65C95}"/>
    <cellStyle name="20% - Accent1 7 2 2 2 3 3 4" xfId="49800" xr:uid="{76E38638-B47B-4720-9B8E-EAD8EBBE3172}"/>
    <cellStyle name="20% - Accent1 7 2 2 2 3 4" xfId="49801" xr:uid="{C523F765-BB24-41F7-9562-9F8FEF40726E}"/>
    <cellStyle name="20% - Accent1 7 2 2 2 3 4 2" xfId="49802" xr:uid="{775BF260-3251-4432-B706-B78A86CA0601}"/>
    <cellStyle name="20% - Accent1 7 2 2 2 3 4 2 2" xfId="49803" xr:uid="{C22FED5B-A8B0-43E0-8384-27A0B79A1203}"/>
    <cellStyle name="20% - Accent1 7 2 2 2 3 4 2 2 2" xfId="49804" xr:uid="{0E3E1054-2573-4EF0-B6D5-1222C0E2732D}"/>
    <cellStyle name="20% - Accent1 7 2 2 2 3 4 2 3" xfId="49805" xr:uid="{7CD4F575-E4B0-4EB8-9BD8-AB39667F8811}"/>
    <cellStyle name="20% - Accent1 7 2 2 2 3 4 3" xfId="49806" xr:uid="{E0FAC058-A927-4B30-A1F1-81298BAEA2CD}"/>
    <cellStyle name="20% - Accent1 7 2 2 2 3 4 3 2" xfId="49807" xr:uid="{B9D69405-A1A9-474D-A0CC-FC75CF6EE8FC}"/>
    <cellStyle name="20% - Accent1 7 2 2 2 3 4 4" xfId="49808" xr:uid="{EE831E82-E246-4E2C-B3B5-ECF26584C8A8}"/>
    <cellStyle name="20% - Accent1 7 2 2 2 3 5" xfId="49809" xr:uid="{5FBC6D91-47D3-45DE-BA44-F169ABFBC68B}"/>
    <cellStyle name="20% - Accent1 7 2 2 2 3 5 2" xfId="49810" xr:uid="{2E0CEA5D-2600-415A-AA8A-E142175ACEB7}"/>
    <cellStyle name="20% - Accent1 7 2 2 2 3 5 2 2" xfId="49811" xr:uid="{82EEF5EE-B196-4E70-859B-AEFE6CD64B72}"/>
    <cellStyle name="20% - Accent1 7 2 2 2 3 5 3" xfId="49812" xr:uid="{DA0DCE6B-EBBB-4F1A-A45D-400DEE7B7B96}"/>
    <cellStyle name="20% - Accent1 7 2 2 2 3 6" xfId="49813" xr:uid="{BD55B608-1047-4D9C-A16B-B6025D11F8F0}"/>
    <cellStyle name="20% - Accent1 7 2 2 2 3 6 2" xfId="49814" xr:uid="{E7081C0B-77EE-4544-9F7C-031FDFBF8588}"/>
    <cellStyle name="20% - Accent1 7 2 2 2 3 6 2 2" xfId="49815" xr:uid="{509F1547-A2EE-43DC-B396-D318DC3CCA4E}"/>
    <cellStyle name="20% - Accent1 7 2 2 2 3 6 3" xfId="49816" xr:uid="{981F2B2C-2314-4225-894C-B7AFD5B88423}"/>
    <cellStyle name="20% - Accent1 7 2 2 2 3 7" xfId="49817" xr:uid="{0CDD4049-12A3-4AE3-9C05-A116046D0C0A}"/>
    <cellStyle name="20% - Accent1 7 2 2 2 3 7 2" xfId="49818" xr:uid="{755988A3-B487-4DCC-8FFE-17C9A3604C58}"/>
    <cellStyle name="20% - Accent1 7 2 2 2 3 8" xfId="49819" xr:uid="{8DD6AFEF-B304-4BAA-BFBE-3DDB37A2C655}"/>
    <cellStyle name="20% - Accent1 7 2 2 2 3 8 2" xfId="49820" xr:uid="{35E8BE1C-28F1-4C6E-9F47-F75FBC247DEB}"/>
    <cellStyle name="20% - Accent1 7 2 2 2 3 9" xfId="49821" xr:uid="{F1472372-4D9A-4748-93FE-F590F46E3BA1}"/>
    <cellStyle name="20% - Accent1 7 2 2 2 4" xfId="49822" xr:uid="{A0C6D052-A77D-46A7-96C4-EECB1FB5FBDD}"/>
    <cellStyle name="20% - Accent1 7 2 2 2 4 2" xfId="49823" xr:uid="{FDC1CDF2-E6FB-4A8F-87AB-72EFAA62785E}"/>
    <cellStyle name="20% - Accent1 7 2 2 2 4 2 2" xfId="49824" xr:uid="{C934C55F-61BE-4AE7-AA8F-3169B847E0B7}"/>
    <cellStyle name="20% - Accent1 7 2 2 2 4 2 2 2" xfId="49825" xr:uid="{B2662A97-FCE6-44C4-9009-8AE4DCD2CD90}"/>
    <cellStyle name="20% - Accent1 7 2 2 2 4 2 3" xfId="49826" xr:uid="{92F63113-2FFD-4EA5-8E44-97F43DB7E132}"/>
    <cellStyle name="20% - Accent1 7 2 2 2 4 3" xfId="49827" xr:uid="{2DEC7800-EB85-4D30-8750-076E9D602EAD}"/>
    <cellStyle name="20% - Accent1 7 2 2 2 4 3 2" xfId="49828" xr:uid="{945FC094-8601-4358-B3DB-45009A4D00D5}"/>
    <cellStyle name="20% - Accent1 7 2 2 2 4 4" xfId="49829" xr:uid="{51D4E457-DEC4-4225-93C9-84B7C558C58D}"/>
    <cellStyle name="20% - Accent1 7 2 2 2 5" xfId="49830" xr:uid="{0B76B1AB-25A4-4E68-83A7-B357547A4BA4}"/>
    <cellStyle name="20% - Accent1 7 2 2 2 5 2" xfId="49831" xr:uid="{B7C6B0EE-DAC2-4CD4-B4E0-5CEAA19AA3E2}"/>
    <cellStyle name="20% - Accent1 7 2 2 2 5 2 2" xfId="49832" xr:uid="{19B34329-87EE-4EA0-8C71-06A414E693F7}"/>
    <cellStyle name="20% - Accent1 7 2 2 2 5 2 2 2" xfId="49833" xr:uid="{12FD5B37-D651-46FD-8DEC-DB07A3000F4C}"/>
    <cellStyle name="20% - Accent1 7 2 2 2 5 2 3" xfId="49834" xr:uid="{22570CB9-67A5-469F-9B57-158E0F9B5ABB}"/>
    <cellStyle name="20% - Accent1 7 2 2 2 5 3" xfId="49835" xr:uid="{50109847-6662-45CB-9D97-70C4334573D9}"/>
    <cellStyle name="20% - Accent1 7 2 2 2 5 3 2" xfId="49836" xr:uid="{9E72BC54-BAEA-4472-AE2A-21E8604A7588}"/>
    <cellStyle name="20% - Accent1 7 2 2 2 5 4" xfId="49837" xr:uid="{8D19D172-CB8C-46AB-8FD2-64DF5A270077}"/>
    <cellStyle name="20% - Accent1 7 2 2 2 6" xfId="49838" xr:uid="{92E92B02-12C1-4A58-903C-A7AB11B4DA3D}"/>
    <cellStyle name="20% - Accent1 7 2 2 2 6 2" xfId="49839" xr:uid="{4896A056-A1DB-4EF0-84DA-5B116D8F96B4}"/>
    <cellStyle name="20% - Accent1 7 2 2 2 6 2 2" xfId="49840" xr:uid="{43DA2908-F9A5-4F7F-8689-B72C4DEAC298}"/>
    <cellStyle name="20% - Accent1 7 2 2 2 6 2 2 2" xfId="49841" xr:uid="{6E7EE766-2A0F-46D3-8D17-F14D607A5988}"/>
    <cellStyle name="20% - Accent1 7 2 2 2 6 2 3" xfId="49842" xr:uid="{12D057A0-F1B6-485D-A1E3-455A13CCBAF8}"/>
    <cellStyle name="20% - Accent1 7 2 2 2 6 3" xfId="49843" xr:uid="{8D66554E-21A9-4EE4-A528-47DB10317142}"/>
    <cellStyle name="20% - Accent1 7 2 2 2 6 3 2" xfId="49844" xr:uid="{513B01F5-F36F-4843-9205-111CE35A63B2}"/>
    <cellStyle name="20% - Accent1 7 2 2 2 6 4" xfId="49845" xr:uid="{D016F143-F89D-4FB5-BF15-54946D514904}"/>
    <cellStyle name="20% - Accent1 7 2 2 2 7" xfId="49846" xr:uid="{2F82210F-8FFA-43D3-8DD8-CC50F831FA6E}"/>
    <cellStyle name="20% - Accent1 7 2 2 2 7 2" xfId="49847" xr:uid="{5D29791A-7111-41ED-88A9-781CCE30541C}"/>
    <cellStyle name="20% - Accent1 7 2 2 2 7 2 2" xfId="49848" xr:uid="{AFC61E1D-7130-4349-AF78-5174A7A5DE6C}"/>
    <cellStyle name="20% - Accent1 7 2 2 2 7 3" xfId="49849" xr:uid="{BEF88344-1F4A-4FBF-BF27-EC8F19C0CC4F}"/>
    <cellStyle name="20% - Accent1 7 2 2 2 8" xfId="49850" xr:uid="{ECD5FFB6-772D-42A0-93D6-88B0699C5152}"/>
    <cellStyle name="20% - Accent1 7 2 2 2 8 2" xfId="49851" xr:uid="{465A8F8A-DE86-467F-95FD-875F299D2661}"/>
    <cellStyle name="20% - Accent1 7 2 2 2 8 2 2" xfId="49852" xr:uid="{1B5BD54B-0C62-4135-A418-1164ACB67DCF}"/>
    <cellStyle name="20% - Accent1 7 2 2 2 8 3" xfId="49853" xr:uid="{45626956-D2C9-49B1-A93C-526A7778890A}"/>
    <cellStyle name="20% - Accent1 7 2 2 2 9" xfId="49854" xr:uid="{59C2959C-C521-4A8A-8545-8B262818A1D5}"/>
    <cellStyle name="20% - Accent1 7 2 2 2 9 2" xfId="49855" xr:uid="{A658E335-E428-41B3-BE3E-AA9C2E09C8AB}"/>
    <cellStyle name="20% - Accent1 7 2 2 3" xfId="49856" xr:uid="{E3DC8FD2-0F90-4B6D-8B60-97A2EE19CDD5}"/>
    <cellStyle name="20% - Accent1 7 2 2 3 10" xfId="49857" xr:uid="{E68C0265-8C50-4C69-B505-26ECBD658E27}"/>
    <cellStyle name="20% - Accent1 7 2 2 3 10 2" xfId="49858" xr:uid="{B3E951C3-7EAA-42FD-BF52-562637ED8542}"/>
    <cellStyle name="20% - Accent1 7 2 2 3 11" xfId="49859" xr:uid="{F64AE91C-3EB4-4D79-9B2A-201ACC677949}"/>
    <cellStyle name="20% - Accent1 7 2 2 3 2" xfId="49860" xr:uid="{1C36C6A0-3951-45FA-B8E2-D57B63AB735D}"/>
    <cellStyle name="20% - Accent1 7 2 2 3 2 2" xfId="49861" xr:uid="{F4AEF294-7079-4613-A2E3-649CB5DE833C}"/>
    <cellStyle name="20% - Accent1 7 2 2 3 2 2 2" xfId="49862" xr:uid="{C485D34A-B4AA-42A4-A74B-3242EB0D26FB}"/>
    <cellStyle name="20% - Accent1 7 2 2 3 2 2 2 2" xfId="49863" xr:uid="{29FE1E0B-4E02-47F7-877E-876E6BC4943A}"/>
    <cellStyle name="20% - Accent1 7 2 2 3 2 2 2 2 2" xfId="49864" xr:uid="{EA225D8D-24B8-4881-85E2-6DAD9A630E68}"/>
    <cellStyle name="20% - Accent1 7 2 2 3 2 2 2 3" xfId="49865" xr:uid="{71588FA5-A044-40C5-8472-87EFBE3CBDA9}"/>
    <cellStyle name="20% - Accent1 7 2 2 3 2 2 3" xfId="49866" xr:uid="{9C9126DC-9F76-452C-A95A-0389143CE373}"/>
    <cellStyle name="20% - Accent1 7 2 2 3 2 2 3 2" xfId="49867" xr:uid="{FD3B4487-BC88-4BC2-9BD9-6C8D983D8ECE}"/>
    <cellStyle name="20% - Accent1 7 2 2 3 2 2 4" xfId="49868" xr:uid="{ECA73139-82E5-4BA8-9147-CFC3729B1EE0}"/>
    <cellStyle name="20% - Accent1 7 2 2 3 2 3" xfId="49869" xr:uid="{5CBF105D-793B-4F9E-B0EB-5E1B0EC53886}"/>
    <cellStyle name="20% - Accent1 7 2 2 3 2 3 2" xfId="49870" xr:uid="{F5CB22CB-4BC0-4790-834F-8924D6057F85}"/>
    <cellStyle name="20% - Accent1 7 2 2 3 2 3 2 2" xfId="49871" xr:uid="{2B0C828B-02E6-4BEC-BB7D-2876A50A70FD}"/>
    <cellStyle name="20% - Accent1 7 2 2 3 2 3 2 2 2" xfId="49872" xr:uid="{F9E8BEC8-9315-4A74-AAD9-9781F99F29FE}"/>
    <cellStyle name="20% - Accent1 7 2 2 3 2 3 2 3" xfId="49873" xr:uid="{3D54D90F-14F8-4D52-87DA-1818CA4302E8}"/>
    <cellStyle name="20% - Accent1 7 2 2 3 2 3 3" xfId="49874" xr:uid="{4A893718-1B55-4067-B94F-9F7BDD13F310}"/>
    <cellStyle name="20% - Accent1 7 2 2 3 2 3 3 2" xfId="49875" xr:uid="{969308AA-BDBB-4FC4-ABB3-DC856E9F601C}"/>
    <cellStyle name="20% - Accent1 7 2 2 3 2 3 4" xfId="49876" xr:uid="{F936F557-FA5F-486F-8BF8-7EA1650D86B3}"/>
    <cellStyle name="20% - Accent1 7 2 2 3 2 4" xfId="49877" xr:uid="{2D373E2A-A528-4012-B63E-B5ED9A3B1A2C}"/>
    <cellStyle name="20% - Accent1 7 2 2 3 2 4 2" xfId="49878" xr:uid="{ABEACCF7-7B21-4186-A986-83787122BAE4}"/>
    <cellStyle name="20% - Accent1 7 2 2 3 2 4 2 2" xfId="49879" xr:uid="{59166B89-5B42-4DF6-8901-782A6CF7A339}"/>
    <cellStyle name="20% - Accent1 7 2 2 3 2 4 2 2 2" xfId="49880" xr:uid="{8F18F43D-E8E9-47E2-B0C5-027C88AFAC24}"/>
    <cellStyle name="20% - Accent1 7 2 2 3 2 4 2 3" xfId="49881" xr:uid="{1765A595-A7C3-4B13-B05F-A3B7E8A305DA}"/>
    <cellStyle name="20% - Accent1 7 2 2 3 2 4 3" xfId="49882" xr:uid="{BBB7E717-D513-4977-A5C5-3571C499D72A}"/>
    <cellStyle name="20% - Accent1 7 2 2 3 2 4 3 2" xfId="49883" xr:uid="{DBEE202D-06BA-4700-9F2E-7011866BB8CC}"/>
    <cellStyle name="20% - Accent1 7 2 2 3 2 4 4" xfId="49884" xr:uid="{C457FA54-5CC4-4C3F-8703-3DDC1CB026E5}"/>
    <cellStyle name="20% - Accent1 7 2 2 3 2 5" xfId="49885" xr:uid="{16EB3505-3772-432F-9116-12A728CC6F9D}"/>
    <cellStyle name="20% - Accent1 7 2 2 3 2 5 2" xfId="49886" xr:uid="{30B2EC8F-F66C-487B-B21F-131E61130BF8}"/>
    <cellStyle name="20% - Accent1 7 2 2 3 2 5 2 2" xfId="49887" xr:uid="{27C35CB3-D6C2-41E6-9D6B-177550CA9643}"/>
    <cellStyle name="20% - Accent1 7 2 2 3 2 5 3" xfId="49888" xr:uid="{01EC9101-BB3B-4007-9DFB-1E41255E8AB5}"/>
    <cellStyle name="20% - Accent1 7 2 2 3 2 6" xfId="49889" xr:uid="{46D4718F-2F00-459B-B3B6-5B2C692112D1}"/>
    <cellStyle name="20% - Accent1 7 2 2 3 2 6 2" xfId="49890" xr:uid="{DA68E854-1EE5-4CD8-974F-8EECB623AFAD}"/>
    <cellStyle name="20% - Accent1 7 2 2 3 2 6 2 2" xfId="49891" xr:uid="{BA061C15-92BC-4B06-9E5E-C2388B05F395}"/>
    <cellStyle name="20% - Accent1 7 2 2 3 2 6 3" xfId="49892" xr:uid="{638DC7CB-2F0F-498E-B920-B830E551F15A}"/>
    <cellStyle name="20% - Accent1 7 2 2 3 2 7" xfId="49893" xr:uid="{917676C3-6373-43F9-89C0-504101F64143}"/>
    <cellStyle name="20% - Accent1 7 2 2 3 2 7 2" xfId="49894" xr:uid="{5F92C258-387E-49A0-9EE4-64E8E9759DA5}"/>
    <cellStyle name="20% - Accent1 7 2 2 3 2 8" xfId="49895" xr:uid="{7538B9ED-EA02-47EC-843F-9C196FE14816}"/>
    <cellStyle name="20% - Accent1 7 2 2 3 2 8 2" xfId="49896" xr:uid="{CD8C3EE2-53AE-420D-96EE-3FD7F799EB11}"/>
    <cellStyle name="20% - Accent1 7 2 2 3 2 9" xfId="49897" xr:uid="{F5EC74BF-9AA9-4D6B-B5CF-7F4541B7ECA6}"/>
    <cellStyle name="20% - Accent1 7 2 2 3 3" xfId="49898" xr:uid="{C9A79729-BD24-45D7-9E30-5E21EBA759EB}"/>
    <cellStyle name="20% - Accent1 7 2 2 3 3 2" xfId="49899" xr:uid="{C8D968DA-3CF9-421C-8D86-25BD81068B8C}"/>
    <cellStyle name="20% - Accent1 7 2 2 3 3 2 2" xfId="49900" xr:uid="{FB470E5A-C0CF-4337-90E8-A267040F4800}"/>
    <cellStyle name="20% - Accent1 7 2 2 3 3 2 2 2" xfId="49901" xr:uid="{7E0D18AE-230D-4EC1-B458-2AF2DDB0A499}"/>
    <cellStyle name="20% - Accent1 7 2 2 3 3 2 2 2 2" xfId="49902" xr:uid="{D61A02EC-5A15-4C4A-933C-20B98EA6EFD8}"/>
    <cellStyle name="20% - Accent1 7 2 2 3 3 2 2 3" xfId="49903" xr:uid="{29799F18-B255-4528-B7F0-7405F8A03173}"/>
    <cellStyle name="20% - Accent1 7 2 2 3 3 2 3" xfId="49904" xr:uid="{71A34263-1526-45B0-A0C7-9BBCAB37EC55}"/>
    <cellStyle name="20% - Accent1 7 2 2 3 3 2 3 2" xfId="49905" xr:uid="{BE068791-B2AA-4FE7-8FB3-F5D6A270381B}"/>
    <cellStyle name="20% - Accent1 7 2 2 3 3 2 4" xfId="49906" xr:uid="{77D2D913-7BEA-4DD3-8367-C5C58CD82838}"/>
    <cellStyle name="20% - Accent1 7 2 2 3 3 3" xfId="49907" xr:uid="{8A8265D0-8326-49A8-9972-5E9AE4480410}"/>
    <cellStyle name="20% - Accent1 7 2 2 3 3 3 2" xfId="49908" xr:uid="{6EA42198-6063-4FFA-8C9D-A7F307A8E3EE}"/>
    <cellStyle name="20% - Accent1 7 2 2 3 3 3 2 2" xfId="49909" xr:uid="{E84EF0C3-63D2-4449-99B4-2EB009718DBA}"/>
    <cellStyle name="20% - Accent1 7 2 2 3 3 3 2 2 2" xfId="49910" xr:uid="{0DC581A1-98FD-4F26-86FA-4831010B061A}"/>
    <cellStyle name="20% - Accent1 7 2 2 3 3 3 2 3" xfId="49911" xr:uid="{0DF7DE96-9397-4C43-9C6B-BFDBD8D3002B}"/>
    <cellStyle name="20% - Accent1 7 2 2 3 3 3 3" xfId="49912" xr:uid="{EA9FBE94-259E-4D18-87ED-B671D616A3C0}"/>
    <cellStyle name="20% - Accent1 7 2 2 3 3 3 3 2" xfId="49913" xr:uid="{287E05E9-8678-49E3-A448-0BC006A27C8B}"/>
    <cellStyle name="20% - Accent1 7 2 2 3 3 3 4" xfId="49914" xr:uid="{09C564D9-1FCF-4018-B846-D5DBC739600E}"/>
    <cellStyle name="20% - Accent1 7 2 2 3 3 4" xfId="49915" xr:uid="{AF297F3B-1C43-45C4-A837-E843C29BC8FA}"/>
    <cellStyle name="20% - Accent1 7 2 2 3 3 4 2" xfId="49916" xr:uid="{B9126739-09B8-4387-8880-14B5DBC2076D}"/>
    <cellStyle name="20% - Accent1 7 2 2 3 3 4 2 2" xfId="49917" xr:uid="{7A9366B3-2B51-4476-A3CE-EB4D4EE355F4}"/>
    <cellStyle name="20% - Accent1 7 2 2 3 3 4 2 2 2" xfId="49918" xr:uid="{5E13D417-CBC6-4519-BDFB-4A4C75C639AC}"/>
    <cellStyle name="20% - Accent1 7 2 2 3 3 4 2 3" xfId="49919" xr:uid="{EE1E3821-0D00-46DF-BAE2-3EBBCB5C5C02}"/>
    <cellStyle name="20% - Accent1 7 2 2 3 3 4 3" xfId="49920" xr:uid="{776106D8-0B89-4775-B850-9558063BE73D}"/>
    <cellStyle name="20% - Accent1 7 2 2 3 3 4 3 2" xfId="49921" xr:uid="{5477E5FB-2834-4C74-A29A-B1CAB4C2F11A}"/>
    <cellStyle name="20% - Accent1 7 2 2 3 3 4 4" xfId="49922" xr:uid="{8600689E-7169-44C8-BC16-0EE368D58074}"/>
    <cellStyle name="20% - Accent1 7 2 2 3 3 5" xfId="49923" xr:uid="{D85FC4E5-82E7-4364-B750-52148D80B11C}"/>
    <cellStyle name="20% - Accent1 7 2 2 3 3 5 2" xfId="49924" xr:uid="{5ECEF10B-BB32-434C-8E15-B20852D5055E}"/>
    <cellStyle name="20% - Accent1 7 2 2 3 3 5 2 2" xfId="49925" xr:uid="{46A2BBD8-876C-4289-9B9B-9245E5EBB02F}"/>
    <cellStyle name="20% - Accent1 7 2 2 3 3 5 3" xfId="49926" xr:uid="{4B075935-8873-4E6B-8A2B-D932B78E404E}"/>
    <cellStyle name="20% - Accent1 7 2 2 3 3 6" xfId="49927" xr:uid="{6AB21F26-A17C-4B7C-82DB-A0B13460DBFB}"/>
    <cellStyle name="20% - Accent1 7 2 2 3 3 6 2" xfId="49928" xr:uid="{763064C0-A4D3-4EFC-90A2-A22A94749B2D}"/>
    <cellStyle name="20% - Accent1 7 2 2 3 3 6 2 2" xfId="49929" xr:uid="{CFD23F9E-4F7A-4CA1-ABFB-3733AD423B31}"/>
    <cellStyle name="20% - Accent1 7 2 2 3 3 6 3" xfId="49930" xr:uid="{5B80BC3D-299D-498E-AB8A-E92DF6D45988}"/>
    <cellStyle name="20% - Accent1 7 2 2 3 3 7" xfId="49931" xr:uid="{11FD761B-47C6-4E52-91F8-DF82FB2D23CC}"/>
    <cellStyle name="20% - Accent1 7 2 2 3 3 7 2" xfId="49932" xr:uid="{265DD846-F9D1-4D7A-9AF6-F9337561DCF7}"/>
    <cellStyle name="20% - Accent1 7 2 2 3 3 8" xfId="49933" xr:uid="{A15076AE-8E47-4ADC-AC1D-970C44E3DD4A}"/>
    <cellStyle name="20% - Accent1 7 2 2 3 3 8 2" xfId="49934" xr:uid="{3B366E1E-D265-470F-AEB7-E49173A4606E}"/>
    <cellStyle name="20% - Accent1 7 2 2 3 3 9" xfId="49935" xr:uid="{030B2789-D8E1-4D8B-A005-5CE744BA02AB}"/>
    <cellStyle name="20% - Accent1 7 2 2 3 4" xfId="49936" xr:uid="{DAB8B45B-592D-4E9A-B644-E638176FE6F6}"/>
    <cellStyle name="20% - Accent1 7 2 2 3 4 2" xfId="49937" xr:uid="{535C27BB-AED9-4118-A016-60F0D32F638E}"/>
    <cellStyle name="20% - Accent1 7 2 2 3 4 2 2" xfId="49938" xr:uid="{FCB60A95-C8C7-448A-A8BC-1EC3E4F829D1}"/>
    <cellStyle name="20% - Accent1 7 2 2 3 4 2 2 2" xfId="49939" xr:uid="{3E340F9F-F912-4016-9488-E9267FC5E79E}"/>
    <cellStyle name="20% - Accent1 7 2 2 3 4 2 3" xfId="49940" xr:uid="{271CC4A0-BF9F-438D-807E-CE46AB2CE598}"/>
    <cellStyle name="20% - Accent1 7 2 2 3 4 3" xfId="49941" xr:uid="{5049BE0A-2D8D-4069-8BC6-AE9070883B74}"/>
    <cellStyle name="20% - Accent1 7 2 2 3 4 3 2" xfId="49942" xr:uid="{869A15A6-E0A9-4941-8694-86E3A9472D87}"/>
    <cellStyle name="20% - Accent1 7 2 2 3 4 4" xfId="49943" xr:uid="{42E3F701-EF4E-4242-9DF0-9E7D1986208D}"/>
    <cellStyle name="20% - Accent1 7 2 2 3 5" xfId="49944" xr:uid="{F6FAC660-66E1-4F0A-9B47-BC93D8A8BBD6}"/>
    <cellStyle name="20% - Accent1 7 2 2 3 5 2" xfId="49945" xr:uid="{900FDBBE-5625-4991-9F6A-1C2240208490}"/>
    <cellStyle name="20% - Accent1 7 2 2 3 5 2 2" xfId="49946" xr:uid="{3D8FB1B3-8FF2-4D53-9C64-D0C3A9A0E4B6}"/>
    <cellStyle name="20% - Accent1 7 2 2 3 5 2 2 2" xfId="49947" xr:uid="{14A77CDF-8E3A-45EB-BC87-BD11D8F1A7E3}"/>
    <cellStyle name="20% - Accent1 7 2 2 3 5 2 3" xfId="49948" xr:uid="{F9312CE5-8BFC-4799-99B5-F0D96D86F941}"/>
    <cellStyle name="20% - Accent1 7 2 2 3 5 3" xfId="49949" xr:uid="{426B6C32-BD57-4F61-886F-C635DD36F792}"/>
    <cellStyle name="20% - Accent1 7 2 2 3 5 3 2" xfId="49950" xr:uid="{CD6754A5-0520-44E7-A7D1-031DF1F3EC5F}"/>
    <cellStyle name="20% - Accent1 7 2 2 3 5 4" xfId="49951" xr:uid="{234E9B3E-0390-4A9B-B38D-839B7D3894DD}"/>
    <cellStyle name="20% - Accent1 7 2 2 3 6" xfId="49952" xr:uid="{5005B977-0964-4675-9963-1D5E228BCDF6}"/>
    <cellStyle name="20% - Accent1 7 2 2 3 6 2" xfId="49953" xr:uid="{F7EC5756-71D3-4B7D-BD7C-383A426847D9}"/>
    <cellStyle name="20% - Accent1 7 2 2 3 6 2 2" xfId="49954" xr:uid="{DDA53374-88B2-4446-992D-AE407050CEB8}"/>
    <cellStyle name="20% - Accent1 7 2 2 3 6 2 2 2" xfId="49955" xr:uid="{4A9411B0-2F6C-41BD-B87B-3B7606E868E9}"/>
    <cellStyle name="20% - Accent1 7 2 2 3 6 2 3" xfId="49956" xr:uid="{E3568260-3F3F-4619-8899-B3D8F90EBE6E}"/>
    <cellStyle name="20% - Accent1 7 2 2 3 6 3" xfId="49957" xr:uid="{8B25D237-BC6C-4C1D-BB17-7CA7E82F2D0C}"/>
    <cellStyle name="20% - Accent1 7 2 2 3 6 3 2" xfId="49958" xr:uid="{451DB2A3-2259-4502-9854-F5A77D4A15D6}"/>
    <cellStyle name="20% - Accent1 7 2 2 3 6 4" xfId="49959" xr:uid="{2469E8AC-3D28-4BD6-8C84-1ED8E2A17681}"/>
    <cellStyle name="20% - Accent1 7 2 2 3 7" xfId="49960" xr:uid="{D98138F9-E747-46BD-BA03-69B7CD796320}"/>
    <cellStyle name="20% - Accent1 7 2 2 3 7 2" xfId="49961" xr:uid="{6ECE44A0-80B5-4E8C-B990-8FCD514637CC}"/>
    <cellStyle name="20% - Accent1 7 2 2 3 7 2 2" xfId="49962" xr:uid="{AD3B31C6-1B55-4DC8-81EA-E52798F7D984}"/>
    <cellStyle name="20% - Accent1 7 2 2 3 7 3" xfId="49963" xr:uid="{A3D29D58-3C70-4060-BC1E-8B7EAADDA041}"/>
    <cellStyle name="20% - Accent1 7 2 2 3 8" xfId="49964" xr:uid="{2D99850D-02F0-4EFA-BD0F-D01C01D8A2E3}"/>
    <cellStyle name="20% - Accent1 7 2 2 3 8 2" xfId="49965" xr:uid="{91CC5999-C806-4404-A4C2-1FF4FF2628EB}"/>
    <cellStyle name="20% - Accent1 7 2 2 3 8 2 2" xfId="49966" xr:uid="{7EE7FDE9-7EEF-40A5-84D4-761E5C61B8F6}"/>
    <cellStyle name="20% - Accent1 7 2 2 3 8 3" xfId="49967" xr:uid="{1987F7EF-B4D5-446E-80A7-251D8F30140F}"/>
    <cellStyle name="20% - Accent1 7 2 2 3 9" xfId="49968" xr:uid="{C01DED76-5343-48CF-96F8-C04E80F44AB5}"/>
    <cellStyle name="20% - Accent1 7 2 2 3 9 2" xfId="49969" xr:uid="{0F308BD2-96D0-461F-ACE3-8147C1369AC7}"/>
    <cellStyle name="20% - Accent1 7 2 2 4" xfId="49970" xr:uid="{D23101C9-898D-4E6C-AE3D-4F1C9A094650}"/>
    <cellStyle name="20% - Accent1 7 2 2 4 10" xfId="49971" xr:uid="{559E3114-963F-4316-8E91-EE04A7D4B259}"/>
    <cellStyle name="20% - Accent1 7 2 2 4 10 2" xfId="49972" xr:uid="{4A6C67A9-1186-436B-AEA4-2C2674E854F9}"/>
    <cellStyle name="20% - Accent1 7 2 2 4 11" xfId="49973" xr:uid="{F2221A18-FB15-4E86-8D38-6FADC8A7DA4B}"/>
    <cellStyle name="20% - Accent1 7 2 2 4 2" xfId="49974" xr:uid="{DA2A3F0E-94A1-4024-842C-E4AD6A839D8A}"/>
    <cellStyle name="20% - Accent1 7 2 2 4 2 2" xfId="49975" xr:uid="{D4FD32FA-644F-490C-BE4C-4D78ADB8D350}"/>
    <cellStyle name="20% - Accent1 7 2 2 4 2 2 2" xfId="49976" xr:uid="{09629DC3-E86E-4B22-BD73-05B9373D6473}"/>
    <cellStyle name="20% - Accent1 7 2 2 4 2 2 2 2" xfId="49977" xr:uid="{B2E61690-A39A-4DFC-95D5-17105F0DAE92}"/>
    <cellStyle name="20% - Accent1 7 2 2 4 2 2 2 2 2" xfId="49978" xr:uid="{D6EDE8E0-1BA0-417B-AFA3-B1F393E11145}"/>
    <cellStyle name="20% - Accent1 7 2 2 4 2 2 2 3" xfId="49979" xr:uid="{DEB07153-8850-464B-A571-EAD29AD063FA}"/>
    <cellStyle name="20% - Accent1 7 2 2 4 2 2 3" xfId="49980" xr:uid="{41E435E4-19C0-402D-B287-05989334B6DC}"/>
    <cellStyle name="20% - Accent1 7 2 2 4 2 2 3 2" xfId="49981" xr:uid="{FB282BDA-69C2-4DEC-9FCD-EE00ECF8FF78}"/>
    <cellStyle name="20% - Accent1 7 2 2 4 2 2 4" xfId="49982" xr:uid="{D411CB91-17E9-4724-B30B-0A47BF90B4AE}"/>
    <cellStyle name="20% - Accent1 7 2 2 4 2 3" xfId="49983" xr:uid="{88C270F9-3637-41D5-AFF9-0D31C88E5003}"/>
    <cellStyle name="20% - Accent1 7 2 2 4 2 3 2" xfId="49984" xr:uid="{E560500B-99E5-44F1-8654-A566E8A5BD2D}"/>
    <cellStyle name="20% - Accent1 7 2 2 4 2 3 2 2" xfId="49985" xr:uid="{6F4EE635-61EB-47B1-A0B0-CA71A067BF45}"/>
    <cellStyle name="20% - Accent1 7 2 2 4 2 3 2 2 2" xfId="49986" xr:uid="{041252C3-38B2-4EF2-9458-431ECF77A936}"/>
    <cellStyle name="20% - Accent1 7 2 2 4 2 3 2 3" xfId="49987" xr:uid="{D775AF5B-9DE8-4C45-832D-F16C003C463C}"/>
    <cellStyle name="20% - Accent1 7 2 2 4 2 3 3" xfId="49988" xr:uid="{0A4AE6EA-8CF6-4645-AC51-B770C833BC15}"/>
    <cellStyle name="20% - Accent1 7 2 2 4 2 3 3 2" xfId="49989" xr:uid="{FD0BC2FB-3B95-472A-8B8A-86F386951010}"/>
    <cellStyle name="20% - Accent1 7 2 2 4 2 3 4" xfId="49990" xr:uid="{0482BB93-95A4-461C-8E34-EB099B12E843}"/>
    <cellStyle name="20% - Accent1 7 2 2 4 2 4" xfId="49991" xr:uid="{51CBAAB9-4B5E-4F7A-B6A1-9A101B1040B9}"/>
    <cellStyle name="20% - Accent1 7 2 2 4 2 4 2" xfId="49992" xr:uid="{35648D08-33E5-4291-955A-ED0755306138}"/>
    <cellStyle name="20% - Accent1 7 2 2 4 2 4 2 2" xfId="49993" xr:uid="{763B3099-BBB4-43F5-A1ED-44AF36972A19}"/>
    <cellStyle name="20% - Accent1 7 2 2 4 2 4 2 2 2" xfId="49994" xr:uid="{2EFF76BA-89F2-47DE-A016-B34D9FF07994}"/>
    <cellStyle name="20% - Accent1 7 2 2 4 2 4 2 3" xfId="49995" xr:uid="{6FEC5EA4-D172-4840-83C0-8D3C9B34FC6F}"/>
    <cellStyle name="20% - Accent1 7 2 2 4 2 4 3" xfId="49996" xr:uid="{ACCCF1CA-1A76-4818-83B4-6B6BDCC000CE}"/>
    <cellStyle name="20% - Accent1 7 2 2 4 2 4 3 2" xfId="49997" xr:uid="{8F9B9AD5-7086-4EF1-B9F3-E47B30B27A57}"/>
    <cellStyle name="20% - Accent1 7 2 2 4 2 4 4" xfId="49998" xr:uid="{B7D0BB02-67D2-4BFA-9CBF-1B12AE7A2FD7}"/>
    <cellStyle name="20% - Accent1 7 2 2 4 2 5" xfId="49999" xr:uid="{8EAEE821-82AB-40D0-951E-9EBC9B57209B}"/>
    <cellStyle name="20% - Accent1 7 2 2 4 2 5 2" xfId="50000" xr:uid="{D7D63069-30CC-446B-A0DC-01F2E877DCC8}"/>
    <cellStyle name="20% - Accent1 7 2 2 4 2 5 2 2" xfId="50001" xr:uid="{6F9D3198-2CE0-4FF0-B946-C7C0CF708F38}"/>
    <cellStyle name="20% - Accent1 7 2 2 4 2 5 3" xfId="50002" xr:uid="{1439A32C-1C0F-4E84-BE1F-663A42CB793F}"/>
    <cellStyle name="20% - Accent1 7 2 2 4 2 6" xfId="50003" xr:uid="{58F6A7F2-2DD8-4637-99FB-3C6A78F580F4}"/>
    <cellStyle name="20% - Accent1 7 2 2 4 2 6 2" xfId="50004" xr:uid="{6FAAA4B0-164C-4867-A6CC-7F87BED9CD67}"/>
    <cellStyle name="20% - Accent1 7 2 2 4 2 6 2 2" xfId="50005" xr:uid="{4E9494BD-2733-45EA-8F9E-AB57B1E645FE}"/>
    <cellStyle name="20% - Accent1 7 2 2 4 2 6 3" xfId="50006" xr:uid="{FFF726CC-12D5-4390-9560-8844C6BBDA35}"/>
    <cellStyle name="20% - Accent1 7 2 2 4 2 7" xfId="50007" xr:uid="{0726855D-7F57-4502-9654-C0346C70785E}"/>
    <cellStyle name="20% - Accent1 7 2 2 4 2 7 2" xfId="50008" xr:uid="{E327F809-94AF-4EDF-BFF0-362483C731D4}"/>
    <cellStyle name="20% - Accent1 7 2 2 4 2 8" xfId="50009" xr:uid="{8C70BC29-1E63-4983-95F1-C2F9EAD384A4}"/>
    <cellStyle name="20% - Accent1 7 2 2 4 2 8 2" xfId="50010" xr:uid="{2C1F6F3F-B23A-4273-BCFA-F6466BC8C896}"/>
    <cellStyle name="20% - Accent1 7 2 2 4 2 9" xfId="50011" xr:uid="{1F87E008-4435-47EC-8C58-6D11C277575B}"/>
    <cellStyle name="20% - Accent1 7 2 2 4 3" xfId="50012" xr:uid="{31EB3BE9-B769-47ED-9188-E921198AC0D3}"/>
    <cellStyle name="20% - Accent1 7 2 2 4 3 2" xfId="50013" xr:uid="{9292C0DC-183B-4189-84D1-8A191B472158}"/>
    <cellStyle name="20% - Accent1 7 2 2 4 3 2 2" xfId="50014" xr:uid="{36B0A606-EDC7-404C-9C25-04DB9E81EE19}"/>
    <cellStyle name="20% - Accent1 7 2 2 4 3 2 2 2" xfId="50015" xr:uid="{EFBF3703-E5B8-4BA1-B804-064D3C3AE2E1}"/>
    <cellStyle name="20% - Accent1 7 2 2 4 3 2 2 2 2" xfId="50016" xr:uid="{F330789F-AD7B-4935-A79A-DEE629242D3D}"/>
    <cellStyle name="20% - Accent1 7 2 2 4 3 2 2 3" xfId="50017" xr:uid="{2079B977-4C9D-450B-8C1D-C041C94028BF}"/>
    <cellStyle name="20% - Accent1 7 2 2 4 3 2 3" xfId="50018" xr:uid="{2DFDE2E9-17E8-478C-8552-F0AEFB5F6591}"/>
    <cellStyle name="20% - Accent1 7 2 2 4 3 2 3 2" xfId="50019" xr:uid="{8AA01415-6C51-46A8-AA70-4DF94F0DEFE4}"/>
    <cellStyle name="20% - Accent1 7 2 2 4 3 2 4" xfId="50020" xr:uid="{13CD891C-30F3-4BB9-80A7-D14777B6E7C3}"/>
    <cellStyle name="20% - Accent1 7 2 2 4 3 3" xfId="50021" xr:uid="{D8C8DA79-9A1B-4D00-8C1C-4424D7A1EA33}"/>
    <cellStyle name="20% - Accent1 7 2 2 4 3 3 2" xfId="50022" xr:uid="{BA84C7BF-592C-4EAB-AA94-AB3A08F19FB4}"/>
    <cellStyle name="20% - Accent1 7 2 2 4 3 3 2 2" xfId="50023" xr:uid="{1739D5D1-6D41-40A9-8DAC-8E451A78398A}"/>
    <cellStyle name="20% - Accent1 7 2 2 4 3 3 2 2 2" xfId="50024" xr:uid="{3E08CF45-9C2D-481C-B15B-9ACA5C091A19}"/>
    <cellStyle name="20% - Accent1 7 2 2 4 3 3 2 3" xfId="50025" xr:uid="{A8DF5F4E-6457-4A1B-B6AE-CF98AF69EEDA}"/>
    <cellStyle name="20% - Accent1 7 2 2 4 3 3 3" xfId="50026" xr:uid="{28024EE6-8E37-425A-8B40-B773C8D01ED1}"/>
    <cellStyle name="20% - Accent1 7 2 2 4 3 3 3 2" xfId="50027" xr:uid="{C1528A64-3F3F-4A8B-A922-FC40242DD1C3}"/>
    <cellStyle name="20% - Accent1 7 2 2 4 3 3 4" xfId="50028" xr:uid="{0345CAB7-7966-42E4-B11E-2EE64D5D69C7}"/>
    <cellStyle name="20% - Accent1 7 2 2 4 3 4" xfId="50029" xr:uid="{E5AEE777-0623-4094-A47C-F15F492DF4B0}"/>
    <cellStyle name="20% - Accent1 7 2 2 4 3 4 2" xfId="50030" xr:uid="{2F2ADDBE-EA48-4412-96A4-ED558B18845F}"/>
    <cellStyle name="20% - Accent1 7 2 2 4 3 4 2 2" xfId="50031" xr:uid="{1748A1DF-D26E-4C12-A874-DEB2B73C100E}"/>
    <cellStyle name="20% - Accent1 7 2 2 4 3 4 2 2 2" xfId="50032" xr:uid="{74A74BE2-4F22-4F36-9AA0-33113076ED92}"/>
    <cellStyle name="20% - Accent1 7 2 2 4 3 4 2 3" xfId="50033" xr:uid="{05DA6D16-4628-4E18-8130-3426D6A202B1}"/>
    <cellStyle name="20% - Accent1 7 2 2 4 3 4 3" xfId="50034" xr:uid="{DDDD7811-A0CC-44FC-8ABA-0570ECF06DBD}"/>
    <cellStyle name="20% - Accent1 7 2 2 4 3 4 3 2" xfId="50035" xr:uid="{34D3F4FA-C6BC-481E-938A-BF01577A1961}"/>
    <cellStyle name="20% - Accent1 7 2 2 4 3 4 4" xfId="50036" xr:uid="{2A3979F3-47EC-4FBE-A44F-1EA3ED2DED59}"/>
    <cellStyle name="20% - Accent1 7 2 2 4 3 5" xfId="50037" xr:uid="{CABE8F28-4871-4E95-8023-7A21CEBB2D65}"/>
    <cellStyle name="20% - Accent1 7 2 2 4 3 5 2" xfId="50038" xr:uid="{0EC06F15-DE97-4FE2-82F3-072432FC5495}"/>
    <cellStyle name="20% - Accent1 7 2 2 4 3 5 2 2" xfId="50039" xr:uid="{DF4761BD-6A96-4F33-A916-62B2B25FA16A}"/>
    <cellStyle name="20% - Accent1 7 2 2 4 3 5 3" xfId="50040" xr:uid="{99FBE258-9CE5-4A2C-8AC5-E010185B4A43}"/>
    <cellStyle name="20% - Accent1 7 2 2 4 3 6" xfId="50041" xr:uid="{512FB342-3A5B-4098-B619-A99589611324}"/>
    <cellStyle name="20% - Accent1 7 2 2 4 3 6 2" xfId="50042" xr:uid="{27D2E04B-0A2B-43D9-B951-86368A572B49}"/>
    <cellStyle name="20% - Accent1 7 2 2 4 3 6 2 2" xfId="50043" xr:uid="{601DBD61-EBA9-4AF1-8C41-C4EA962D6E65}"/>
    <cellStyle name="20% - Accent1 7 2 2 4 3 6 3" xfId="50044" xr:uid="{E151FC12-56CD-480F-B6D9-2DAE803B6719}"/>
    <cellStyle name="20% - Accent1 7 2 2 4 3 7" xfId="50045" xr:uid="{C530DAB9-F113-4CF9-BCC1-45C4B04286FB}"/>
    <cellStyle name="20% - Accent1 7 2 2 4 3 7 2" xfId="50046" xr:uid="{6B894D54-BF7C-49D2-BF9D-E0A5A4B766EE}"/>
    <cellStyle name="20% - Accent1 7 2 2 4 3 8" xfId="50047" xr:uid="{06E334F1-AB67-4C64-A09F-7FC8C02FD31A}"/>
    <cellStyle name="20% - Accent1 7 2 2 4 3 8 2" xfId="50048" xr:uid="{376A47B8-C8A9-4775-8509-6D1E1A83586E}"/>
    <cellStyle name="20% - Accent1 7 2 2 4 3 9" xfId="50049" xr:uid="{A1B7453B-99B0-4C0C-A12C-56D39EB5DFB9}"/>
    <cellStyle name="20% - Accent1 7 2 2 4 4" xfId="50050" xr:uid="{782B675F-7ADC-4178-8473-44B04B9C9897}"/>
    <cellStyle name="20% - Accent1 7 2 2 4 4 2" xfId="50051" xr:uid="{6F63F813-5779-4BA5-A756-C8BF258DC95C}"/>
    <cellStyle name="20% - Accent1 7 2 2 4 4 2 2" xfId="50052" xr:uid="{6C4F86B0-2789-4918-A939-0351235CBD77}"/>
    <cellStyle name="20% - Accent1 7 2 2 4 4 2 2 2" xfId="50053" xr:uid="{8833AAB4-849B-4B7B-8758-57C26F7CFC9C}"/>
    <cellStyle name="20% - Accent1 7 2 2 4 4 2 3" xfId="50054" xr:uid="{87D167A6-640D-4E8D-9F02-8DC5CDAC5260}"/>
    <cellStyle name="20% - Accent1 7 2 2 4 4 3" xfId="50055" xr:uid="{9C734446-B4E8-446A-8AE3-5482074D6E25}"/>
    <cellStyle name="20% - Accent1 7 2 2 4 4 3 2" xfId="50056" xr:uid="{DE08C607-65D3-4EBF-93C8-17F1C0B92922}"/>
    <cellStyle name="20% - Accent1 7 2 2 4 4 4" xfId="50057" xr:uid="{4F16813F-1DD1-4DCE-9086-9F08AD06BF8D}"/>
    <cellStyle name="20% - Accent1 7 2 2 4 5" xfId="50058" xr:uid="{E3E70335-B5E4-48E3-83F2-2B6FAF2F2CDB}"/>
    <cellStyle name="20% - Accent1 7 2 2 4 5 2" xfId="50059" xr:uid="{74C0A95F-746C-452E-9A16-28E1D70332B5}"/>
    <cellStyle name="20% - Accent1 7 2 2 4 5 2 2" xfId="50060" xr:uid="{F4E24C1C-DD4E-4FCC-AA4B-71ACACEA4FA5}"/>
    <cellStyle name="20% - Accent1 7 2 2 4 5 2 2 2" xfId="50061" xr:uid="{D336A614-6563-4A05-AA1D-CC0CDA1D8605}"/>
    <cellStyle name="20% - Accent1 7 2 2 4 5 2 3" xfId="50062" xr:uid="{19BFC574-01A6-48CC-A0F2-19F4267DBD42}"/>
    <cellStyle name="20% - Accent1 7 2 2 4 5 3" xfId="50063" xr:uid="{58089507-DF29-45D0-9AD9-E7F07F5B9574}"/>
    <cellStyle name="20% - Accent1 7 2 2 4 5 3 2" xfId="50064" xr:uid="{25E57451-1080-422E-9AAB-A6ADA8912055}"/>
    <cellStyle name="20% - Accent1 7 2 2 4 5 4" xfId="50065" xr:uid="{22775B25-185B-4BC2-969D-5B1511EAF929}"/>
    <cellStyle name="20% - Accent1 7 2 2 4 6" xfId="50066" xr:uid="{B5C945C5-08F2-4E50-BDAB-40A8A84E8171}"/>
    <cellStyle name="20% - Accent1 7 2 2 4 6 2" xfId="50067" xr:uid="{E2862F51-5100-46F6-B0A2-D3098B21BC75}"/>
    <cellStyle name="20% - Accent1 7 2 2 4 6 2 2" xfId="50068" xr:uid="{99FC1641-616E-4F85-AAA5-E35A9DB89A57}"/>
    <cellStyle name="20% - Accent1 7 2 2 4 6 2 2 2" xfId="50069" xr:uid="{9C83FF32-3266-4003-B03E-0A29CA70E6D9}"/>
    <cellStyle name="20% - Accent1 7 2 2 4 6 2 3" xfId="50070" xr:uid="{6FF9FBD9-F159-4F61-B24B-99A4C4E82587}"/>
    <cellStyle name="20% - Accent1 7 2 2 4 6 3" xfId="50071" xr:uid="{C95AA8A1-4546-433B-89B9-A9DD672E0EF7}"/>
    <cellStyle name="20% - Accent1 7 2 2 4 6 3 2" xfId="50072" xr:uid="{43C422EF-1EAE-4A4C-AED1-58EF3BDBF7B9}"/>
    <cellStyle name="20% - Accent1 7 2 2 4 6 4" xfId="50073" xr:uid="{717F37EC-82A0-4D39-86A6-E36D3AABFC63}"/>
    <cellStyle name="20% - Accent1 7 2 2 4 7" xfId="50074" xr:uid="{114CB6FE-BEA2-43D9-9278-64E5A8062682}"/>
    <cellStyle name="20% - Accent1 7 2 2 4 7 2" xfId="50075" xr:uid="{DE8E7A9A-A260-4F6F-9C92-261EF0D34602}"/>
    <cellStyle name="20% - Accent1 7 2 2 4 7 2 2" xfId="50076" xr:uid="{69ABBDF4-B047-45F4-9D49-2C5B1E7CF038}"/>
    <cellStyle name="20% - Accent1 7 2 2 4 7 3" xfId="50077" xr:uid="{7CAC0F95-01C1-4A6F-A6CF-3D3126B327CA}"/>
    <cellStyle name="20% - Accent1 7 2 2 4 8" xfId="50078" xr:uid="{A189C164-5D6A-4BCB-9B0A-BBE3F50D09BF}"/>
    <cellStyle name="20% - Accent1 7 2 2 4 8 2" xfId="50079" xr:uid="{B7657E72-8CAF-436D-B8DB-ECE467CDBA4A}"/>
    <cellStyle name="20% - Accent1 7 2 2 4 8 2 2" xfId="50080" xr:uid="{31DAB4BB-4988-4FF9-A42C-B1CE7D14D5C3}"/>
    <cellStyle name="20% - Accent1 7 2 2 4 8 3" xfId="50081" xr:uid="{035C22E3-2829-4A3C-85D7-5F92C54078AE}"/>
    <cellStyle name="20% - Accent1 7 2 2 4 9" xfId="50082" xr:uid="{DB796F12-381F-47B9-B846-A6DC80BAD44F}"/>
    <cellStyle name="20% - Accent1 7 2 2 4 9 2" xfId="50083" xr:uid="{903ACF74-470D-4C54-AAFF-795405408D09}"/>
    <cellStyle name="20% - Accent1 7 2 2 5" xfId="50084" xr:uid="{4960CC58-5D8A-4D1F-BCD4-6E56FD668FE8}"/>
    <cellStyle name="20% - Accent1 7 2 2 5 2" xfId="50085" xr:uid="{94BB1AA2-8956-4ACA-9B92-B9AE387A6D05}"/>
    <cellStyle name="20% - Accent1 7 2 2 5 2 2" xfId="50086" xr:uid="{1FB41C2E-1240-4C28-A60A-960D572DEE37}"/>
    <cellStyle name="20% - Accent1 7 2 2 5 2 2 2" xfId="50087" xr:uid="{B6655BC8-8DF6-457C-96CB-FF410EFD54F0}"/>
    <cellStyle name="20% - Accent1 7 2 2 5 2 2 2 2" xfId="50088" xr:uid="{97A822C8-1BDD-4B41-A3CB-A76205A9E775}"/>
    <cellStyle name="20% - Accent1 7 2 2 5 2 2 3" xfId="50089" xr:uid="{8CB3D472-24F7-45C1-949F-DC43BFA1F7F0}"/>
    <cellStyle name="20% - Accent1 7 2 2 5 2 3" xfId="50090" xr:uid="{46BC2C7F-875B-4F22-8CA1-E2346490401E}"/>
    <cellStyle name="20% - Accent1 7 2 2 5 2 3 2" xfId="50091" xr:uid="{174DB1AB-E46B-4D96-902E-B668B075A705}"/>
    <cellStyle name="20% - Accent1 7 2 2 5 2 4" xfId="50092" xr:uid="{6F0F4B7E-4BA2-4F23-B31A-9EDEADA9CBA4}"/>
    <cellStyle name="20% - Accent1 7 2 2 5 3" xfId="50093" xr:uid="{8B4D1CAA-5637-4788-BA3D-E0D32997489F}"/>
    <cellStyle name="20% - Accent1 7 2 2 5 3 2" xfId="50094" xr:uid="{CF119B94-14C8-47C8-839B-341EDFE52EEE}"/>
    <cellStyle name="20% - Accent1 7 2 2 5 3 2 2" xfId="50095" xr:uid="{334F86FF-3287-437C-8A36-0B6872445ED3}"/>
    <cellStyle name="20% - Accent1 7 2 2 5 3 2 2 2" xfId="50096" xr:uid="{E36D1F7B-B1A7-48D0-AE29-F0C42FF1B35E}"/>
    <cellStyle name="20% - Accent1 7 2 2 5 3 2 3" xfId="50097" xr:uid="{469AEA35-E0DA-409C-A444-5041F586BDB5}"/>
    <cellStyle name="20% - Accent1 7 2 2 5 3 3" xfId="50098" xr:uid="{FD4EF126-EB91-4532-8102-03DA87861C34}"/>
    <cellStyle name="20% - Accent1 7 2 2 5 3 3 2" xfId="50099" xr:uid="{8F2F3EB8-90B6-4585-A47A-3B451531432B}"/>
    <cellStyle name="20% - Accent1 7 2 2 5 3 4" xfId="50100" xr:uid="{A524E404-AA72-41FA-A028-244DFC27B00A}"/>
    <cellStyle name="20% - Accent1 7 2 2 5 4" xfId="50101" xr:uid="{BA164A0B-5B54-425A-900B-06CD4CD49461}"/>
    <cellStyle name="20% - Accent1 7 2 2 5 4 2" xfId="50102" xr:uid="{4FCB089D-0196-4129-AE6D-3B837C090804}"/>
    <cellStyle name="20% - Accent1 7 2 2 5 4 2 2" xfId="50103" xr:uid="{35D5CFF9-9227-49DD-82F1-0DF92FED7D4F}"/>
    <cellStyle name="20% - Accent1 7 2 2 5 4 2 2 2" xfId="50104" xr:uid="{14EBAC0F-8F55-46E9-844C-FE09475577C8}"/>
    <cellStyle name="20% - Accent1 7 2 2 5 4 2 3" xfId="50105" xr:uid="{416283A9-1BCF-47CF-9568-896BC761EE00}"/>
    <cellStyle name="20% - Accent1 7 2 2 5 4 3" xfId="50106" xr:uid="{BE9087A8-1425-470C-AE10-1937FD69D79E}"/>
    <cellStyle name="20% - Accent1 7 2 2 5 4 3 2" xfId="50107" xr:uid="{DFAB0A56-4E47-424D-B041-413C0C643E30}"/>
    <cellStyle name="20% - Accent1 7 2 2 5 4 4" xfId="50108" xr:uid="{CBA9AA62-873D-4773-B1DB-8AF970D79079}"/>
    <cellStyle name="20% - Accent1 7 2 2 5 5" xfId="50109" xr:uid="{522828E3-7C72-4E1E-B704-B519163829BA}"/>
    <cellStyle name="20% - Accent1 7 2 2 5 5 2" xfId="50110" xr:uid="{B9702845-6ED4-4D72-8F2D-4FEA4505D8DF}"/>
    <cellStyle name="20% - Accent1 7 2 2 5 5 2 2" xfId="50111" xr:uid="{BAB3B2DD-3870-43CA-9CBC-A56B94F307F3}"/>
    <cellStyle name="20% - Accent1 7 2 2 5 5 3" xfId="50112" xr:uid="{55702794-F412-40FA-B80D-31571F04365E}"/>
    <cellStyle name="20% - Accent1 7 2 2 5 6" xfId="50113" xr:uid="{64302113-C296-4A9D-AEBD-6CC58BC062C1}"/>
    <cellStyle name="20% - Accent1 7 2 2 5 6 2" xfId="50114" xr:uid="{BBC26C79-5D0B-4419-8226-B3540A3849E2}"/>
    <cellStyle name="20% - Accent1 7 2 2 5 6 2 2" xfId="50115" xr:uid="{5328269A-3D6F-4085-97AC-6036985DD38A}"/>
    <cellStyle name="20% - Accent1 7 2 2 5 6 3" xfId="50116" xr:uid="{3DC7D45A-1116-457C-A7EF-8AD082D7BF3B}"/>
    <cellStyle name="20% - Accent1 7 2 2 5 7" xfId="50117" xr:uid="{B72247F7-4E64-46C5-862D-80F8A2819D09}"/>
    <cellStyle name="20% - Accent1 7 2 2 5 7 2" xfId="50118" xr:uid="{9D8B81C2-5A09-40EF-AE48-019980E84FBC}"/>
    <cellStyle name="20% - Accent1 7 2 2 5 8" xfId="50119" xr:uid="{CC56AF5F-5E33-47C5-A41D-91D482A599FD}"/>
    <cellStyle name="20% - Accent1 7 2 2 5 8 2" xfId="50120" xr:uid="{B8798ACC-5BDB-48F2-AF3B-4F7A17C3B691}"/>
    <cellStyle name="20% - Accent1 7 2 2 5 9" xfId="50121" xr:uid="{7F973742-9ECF-48E6-B460-10ECD0A359CC}"/>
    <cellStyle name="20% - Accent1 7 2 2 6" xfId="50122" xr:uid="{255F5F40-C45E-4481-9131-CDC4176F24F7}"/>
    <cellStyle name="20% - Accent1 7 2 2 6 2" xfId="50123" xr:uid="{670118D7-C5FA-4339-B77D-A83D186B931C}"/>
    <cellStyle name="20% - Accent1 7 2 2 6 2 2" xfId="50124" xr:uid="{3AA22C10-2743-463B-91AC-9E28502E8601}"/>
    <cellStyle name="20% - Accent1 7 2 2 6 2 2 2" xfId="50125" xr:uid="{96206C68-337C-400C-BEA9-0779010EABEB}"/>
    <cellStyle name="20% - Accent1 7 2 2 6 2 2 2 2" xfId="50126" xr:uid="{F1AB1575-37AD-4DBA-93B5-67414521383D}"/>
    <cellStyle name="20% - Accent1 7 2 2 6 2 2 3" xfId="50127" xr:uid="{DD385FFB-7AA8-4D22-B766-C63856F3447C}"/>
    <cellStyle name="20% - Accent1 7 2 2 6 2 3" xfId="50128" xr:uid="{D0992267-7909-45EE-A0C3-E486396A86B1}"/>
    <cellStyle name="20% - Accent1 7 2 2 6 2 3 2" xfId="50129" xr:uid="{F8ED242D-ACB4-4AEB-99C8-070007BDF3A8}"/>
    <cellStyle name="20% - Accent1 7 2 2 6 2 4" xfId="50130" xr:uid="{059D30A4-E191-4C82-86C8-73843C2B4647}"/>
    <cellStyle name="20% - Accent1 7 2 2 6 3" xfId="50131" xr:uid="{D9409D3B-560C-4F46-AB35-C14324CCDF4E}"/>
    <cellStyle name="20% - Accent1 7 2 2 6 3 2" xfId="50132" xr:uid="{13E2A24A-264F-41A6-B779-D403D2312604}"/>
    <cellStyle name="20% - Accent1 7 2 2 6 3 2 2" xfId="50133" xr:uid="{4E8E6A20-9FB0-49D8-AF98-97F0B0396C15}"/>
    <cellStyle name="20% - Accent1 7 2 2 6 3 2 2 2" xfId="50134" xr:uid="{BD532B7C-2516-4E9E-AFB8-9D1A7334E676}"/>
    <cellStyle name="20% - Accent1 7 2 2 6 3 2 3" xfId="50135" xr:uid="{FB5EC49A-007E-4F6C-ADA9-029B99FA5B71}"/>
    <cellStyle name="20% - Accent1 7 2 2 6 3 3" xfId="50136" xr:uid="{7D765DBE-AE84-4AB8-92BE-AA447DD56D15}"/>
    <cellStyle name="20% - Accent1 7 2 2 6 3 3 2" xfId="50137" xr:uid="{B89BA33A-ADED-4CBE-BC10-848ABB3D466A}"/>
    <cellStyle name="20% - Accent1 7 2 2 6 3 4" xfId="50138" xr:uid="{901F56B0-5D01-4B45-AA20-1A6671FAA5D1}"/>
    <cellStyle name="20% - Accent1 7 2 2 6 4" xfId="50139" xr:uid="{CD919DFA-8BC0-4DD4-B6D6-5631FCEC9A3B}"/>
    <cellStyle name="20% - Accent1 7 2 2 6 4 2" xfId="50140" xr:uid="{31962595-7494-4B5C-BB2A-C5103B1F952A}"/>
    <cellStyle name="20% - Accent1 7 2 2 6 4 2 2" xfId="50141" xr:uid="{1503358C-BF09-4FAC-A259-F924F740AC22}"/>
    <cellStyle name="20% - Accent1 7 2 2 6 4 2 2 2" xfId="50142" xr:uid="{8430B2C7-02E3-4BDC-8C40-7722BFCB0C03}"/>
    <cellStyle name="20% - Accent1 7 2 2 6 4 2 3" xfId="50143" xr:uid="{5F6A87D4-A7A6-4EFD-B092-BEBDEA763BCC}"/>
    <cellStyle name="20% - Accent1 7 2 2 6 4 3" xfId="50144" xr:uid="{C6AA12E5-56A9-4248-8BED-8C65EB642D7B}"/>
    <cellStyle name="20% - Accent1 7 2 2 6 4 3 2" xfId="50145" xr:uid="{8E406174-E50B-4762-99AC-5FE20C8DE344}"/>
    <cellStyle name="20% - Accent1 7 2 2 6 4 4" xfId="50146" xr:uid="{6A90129C-385E-408D-B130-860126CA4BB7}"/>
    <cellStyle name="20% - Accent1 7 2 2 6 5" xfId="50147" xr:uid="{E0F2EAD8-2B36-4D40-BD7C-8B4FCA2BD8A5}"/>
    <cellStyle name="20% - Accent1 7 2 2 6 5 2" xfId="50148" xr:uid="{72DA700B-A8A5-4CA6-ADCF-D7068E55D724}"/>
    <cellStyle name="20% - Accent1 7 2 2 6 5 2 2" xfId="50149" xr:uid="{F0BBB897-B761-4FB0-9846-62983E9E41EB}"/>
    <cellStyle name="20% - Accent1 7 2 2 6 5 3" xfId="50150" xr:uid="{85D09DC7-4B34-44F9-A345-C67C5DD7268F}"/>
    <cellStyle name="20% - Accent1 7 2 2 6 6" xfId="50151" xr:uid="{C1B8FC7E-CFE7-477B-8F0B-F35E230F5975}"/>
    <cellStyle name="20% - Accent1 7 2 2 6 6 2" xfId="50152" xr:uid="{1CE822FE-3669-433E-9F62-B7B6C2906805}"/>
    <cellStyle name="20% - Accent1 7 2 2 6 6 2 2" xfId="50153" xr:uid="{58523104-98B2-43B5-AFB8-EF18BE57377A}"/>
    <cellStyle name="20% - Accent1 7 2 2 6 6 3" xfId="50154" xr:uid="{9AD59DCD-0CDC-48E2-9389-4B69D27A8DED}"/>
    <cellStyle name="20% - Accent1 7 2 2 6 7" xfId="50155" xr:uid="{6535CE77-B5C1-48E6-A1B9-0F96F3F97CB4}"/>
    <cellStyle name="20% - Accent1 7 2 2 6 7 2" xfId="50156" xr:uid="{98006432-801A-463F-87B8-B0F35FB94018}"/>
    <cellStyle name="20% - Accent1 7 2 2 6 8" xfId="50157" xr:uid="{DB2C0E6F-8CDB-4FD9-8A32-09D7D5D192D6}"/>
    <cellStyle name="20% - Accent1 7 2 2 6 8 2" xfId="50158" xr:uid="{E594357E-4FCB-436D-A9C4-B71750CC3AC0}"/>
    <cellStyle name="20% - Accent1 7 2 2 6 9" xfId="50159" xr:uid="{E757637D-3F24-41D1-A7F9-A0F6D5C276C1}"/>
    <cellStyle name="20% - Accent1 7 2 2 7" xfId="50160" xr:uid="{95C11F29-153A-4423-A156-D0F941649408}"/>
    <cellStyle name="20% - Accent1 7 2 2 7 2" xfId="50161" xr:uid="{5231EBDF-0BB2-4E48-8572-25982EB186EB}"/>
    <cellStyle name="20% - Accent1 7 2 2 7 2 2" xfId="50162" xr:uid="{0444B7B1-4B25-4A3B-9C5F-CAAB211B1162}"/>
    <cellStyle name="20% - Accent1 7 2 2 7 2 2 2" xfId="50163" xr:uid="{F24C83B0-C6DD-4F00-A193-075C60B64494}"/>
    <cellStyle name="20% - Accent1 7 2 2 7 2 3" xfId="50164" xr:uid="{EACBCF74-5EB1-4CAB-9232-37E04A51A4FC}"/>
    <cellStyle name="20% - Accent1 7 2 2 7 3" xfId="50165" xr:uid="{A12A3E09-270F-4B3B-938A-EAA4733127F5}"/>
    <cellStyle name="20% - Accent1 7 2 2 7 3 2" xfId="50166" xr:uid="{116E1AC3-91FE-4623-8EEA-D3ECBE960CCF}"/>
    <cellStyle name="20% - Accent1 7 2 2 7 4" xfId="50167" xr:uid="{B6E37F8A-5FCC-47A0-A530-AB6C372AAE06}"/>
    <cellStyle name="20% - Accent1 7 2 2 8" xfId="50168" xr:uid="{7B9E90AF-D570-4974-8F3E-B78FF5201A73}"/>
    <cellStyle name="20% - Accent1 7 2 2 8 2" xfId="50169" xr:uid="{079B3B6A-A1BA-4A0A-8BF1-22F2870705CD}"/>
    <cellStyle name="20% - Accent1 7 2 2 8 2 2" xfId="50170" xr:uid="{819BD5A5-8A45-4559-A6C9-C57E42FFF827}"/>
    <cellStyle name="20% - Accent1 7 2 2 8 2 2 2" xfId="50171" xr:uid="{4EFEF280-09E5-41B9-BE7C-4AC779B51BF7}"/>
    <cellStyle name="20% - Accent1 7 2 2 8 2 3" xfId="50172" xr:uid="{FBC9D892-EDCE-4741-8A6F-1C45E076CC74}"/>
    <cellStyle name="20% - Accent1 7 2 2 8 3" xfId="50173" xr:uid="{EB7887DB-D716-473D-8B7E-F82D502E9E9F}"/>
    <cellStyle name="20% - Accent1 7 2 2 8 3 2" xfId="50174" xr:uid="{908B0D08-615D-4738-A1A8-1A256229A905}"/>
    <cellStyle name="20% - Accent1 7 2 2 8 4" xfId="50175" xr:uid="{23B68627-8301-4D81-B470-D275E88784A4}"/>
    <cellStyle name="20% - Accent1 7 2 2 9" xfId="50176" xr:uid="{69A44D7C-CEC6-45FA-9FD4-3636CAC08BA2}"/>
    <cellStyle name="20% - Accent1 7 2 2 9 2" xfId="50177" xr:uid="{4247EDC4-0D12-4E9B-A1A7-576E0564DD7A}"/>
    <cellStyle name="20% - Accent1 7 2 2 9 2 2" xfId="50178" xr:uid="{27F44DA3-8BBF-4D84-991A-F5179B4FAC64}"/>
    <cellStyle name="20% - Accent1 7 2 2 9 2 2 2" xfId="50179" xr:uid="{D8284613-8C2A-4221-8751-7A774B96033B}"/>
    <cellStyle name="20% - Accent1 7 2 2 9 2 3" xfId="50180" xr:uid="{F65B4C78-F6D6-4AB9-B7BA-446DA55E2057}"/>
    <cellStyle name="20% - Accent1 7 2 2 9 3" xfId="50181" xr:uid="{2CD850DB-C261-4A26-BA7A-58F5272AFB61}"/>
    <cellStyle name="20% - Accent1 7 2 2 9 3 2" xfId="50182" xr:uid="{CEE4A12E-CEF8-4084-85FB-9D5FCE8C01A0}"/>
    <cellStyle name="20% - Accent1 7 2 2 9 4" xfId="50183" xr:uid="{92EABE7F-3080-42FF-B703-088F5975B287}"/>
    <cellStyle name="20% - Accent1 7 2 3" xfId="50184" xr:uid="{573B4C8A-B715-4883-A1E6-3CB1E8FC5BBE}"/>
    <cellStyle name="20% - Accent1 7 2 3 10" xfId="50185" xr:uid="{055C1F40-4881-40A4-B552-BBC1FD6A88AD}"/>
    <cellStyle name="20% - Accent1 7 2 3 10 2" xfId="50186" xr:uid="{F7DB930F-D52E-4D94-B534-AB1CC7D3B239}"/>
    <cellStyle name="20% - Accent1 7 2 3 11" xfId="50187" xr:uid="{66E89E38-9959-470F-80C5-247D7A0AF868}"/>
    <cellStyle name="20% - Accent1 7 2 3 2" xfId="50188" xr:uid="{80D57F39-7E26-45A0-8B1D-4F3CF674B3D4}"/>
    <cellStyle name="20% - Accent1 7 2 3 2 2" xfId="50189" xr:uid="{3CBD5103-67EE-4DFD-B9FE-29C755CECEAF}"/>
    <cellStyle name="20% - Accent1 7 2 3 2 2 2" xfId="50190" xr:uid="{18D07BF9-10EA-401C-AB28-43AF9C0362B6}"/>
    <cellStyle name="20% - Accent1 7 2 3 2 2 2 2" xfId="50191" xr:uid="{66459F9D-0EA0-406E-9772-F0CEA1E3F31C}"/>
    <cellStyle name="20% - Accent1 7 2 3 2 2 2 2 2" xfId="50192" xr:uid="{04536C20-DD8C-4969-8AA1-8BC09B36AEC4}"/>
    <cellStyle name="20% - Accent1 7 2 3 2 2 2 3" xfId="50193" xr:uid="{69576153-6518-4B3C-80D7-21E052EB07CC}"/>
    <cellStyle name="20% - Accent1 7 2 3 2 2 3" xfId="50194" xr:uid="{B71DA80D-C227-4564-8350-2EEDE6691EE9}"/>
    <cellStyle name="20% - Accent1 7 2 3 2 2 3 2" xfId="50195" xr:uid="{74E2E1E0-05DA-4BFD-B816-01952ED20056}"/>
    <cellStyle name="20% - Accent1 7 2 3 2 2 4" xfId="50196" xr:uid="{2936690D-1C98-410E-BA5E-84FFAA56B4F7}"/>
    <cellStyle name="20% - Accent1 7 2 3 2 3" xfId="50197" xr:uid="{044C6BE1-3601-4526-8C6C-F596850024CD}"/>
    <cellStyle name="20% - Accent1 7 2 3 2 3 2" xfId="50198" xr:uid="{06F1BDD9-6BF1-4A80-BB67-373EB36B3ECB}"/>
    <cellStyle name="20% - Accent1 7 2 3 2 3 2 2" xfId="50199" xr:uid="{42C1FF4D-6F29-4144-9B04-8733DD67D13B}"/>
    <cellStyle name="20% - Accent1 7 2 3 2 3 2 2 2" xfId="50200" xr:uid="{690063B0-F7D4-41BD-80B2-3D9B0D7C50E8}"/>
    <cellStyle name="20% - Accent1 7 2 3 2 3 2 3" xfId="50201" xr:uid="{7C00264E-72CA-41B2-B840-4C5B6A1DD46E}"/>
    <cellStyle name="20% - Accent1 7 2 3 2 3 3" xfId="50202" xr:uid="{D25FBBAE-8E46-45D4-806E-D92AAFFA410A}"/>
    <cellStyle name="20% - Accent1 7 2 3 2 3 3 2" xfId="50203" xr:uid="{D2AE90AF-0D7E-4852-81BA-12F1D40EF0E2}"/>
    <cellStyle name="20% - Accent1 7 2 3 2 3 4" xfId="50204" xr:uid="{95162056-8370-40B1-9FC4-F7B38290825C}"/>
    <cellStyle name="20% - Accent1 7 2 3 2 4" xfId="50205" xr:uid="{F95A9BB9-F0E7-4667-BEED-21974EE83506}"/>
    <cellStyle name="20% - Accent1 7 2 3 2 4 2" xfId="50206" xr:uid="{A036EB22-03EE-4902-B4E5-53900C5EBDC2}"/>
    <cellStyle name="20% - Accent1 7 2 3 2 4 2 2" xfId="50207" xr:uid="{7A337BF6-F531-4255-80DD-93CEBBA431F6}"/>
    <cellStyle name="20% - Accent1 7 2 3 2 4 2 2 2" xfId="50208" xr:uid="{3C5CA5E3-1A8D-436C-B3D7-45418DED4BF3}"/>
    <cellStyle name="20% - Accent1 7 2 3 2 4 2 3" xfId="50209" xr:uid="{60E022C6-DD6D-4E0D-AB9A-97E5BCA9BE67}"/>
    <cellStyle name="20% - Accent1 7 2 3 2 4 3" xfId="50210" xr:uid="{7515C5F0-69A0-423E-BE6C-B842A9DF6D66}"/>
    <cellStyle name="20% - Accent1 7 2 3 2 4 3 2" xfId="50211" xr:uid="{D1554646-13EA-40E7-A7D3-CEB614A461E2}"/>
    <cellStyle name="20% - Accent1 7 2 3 2 4 4" xfId="50212" xr:uid="{14F38865-C8EF-4422-B1AE-FC133CFF7A59}"/>
    <cellStyle name="20% - Accent1 7 2 3 2 5" xfId="50213" xr:uid="{8CA899C3-3136-4B6A-8BB8-242B4B3F38AB}"/>
    <cellStyle name="20% - Accent1 7 2 3 2 5 2" xfId="50214" xr:uid="{7F65EF45-DDE8-49CC-A6B3-47686C2A54FB}"/>
    <cellStyle name="20% - Accent1 7 2 3 2 5 2 2" xfId="50215" xr:uid="{914AD760-4203-40B0-8687-6E3A8B17B05A}"/>
    <cellStyle name="20% - Accent1 7 2 3 2 5 3" xfId="50216" xr:uid="{ABE3F3C6-1E68-469C-9A81-42370533EC46}"/>
    <cellStyle name="20% - Accent1 7 2 3 2 6" xfId="50217" xr:uid="{CA819690-F38A-4555-89E8-59342D1E9EF9}"/>
    <cellStyle name="20% - Accent1 7 2 3 2 6 2" xfId="50218" xr:uid="{95A79308-3DFF-4973-AE33-304DF5B3FA40}"/>
    <cellStyle name="20% - Accent1 7 2 3 2 6 2 2" xfId="50219" xr:uid="{0ACE3B21-D300-476B-AD32-AE86DBC89ACD}"/>
    <cellStyle name="20% - Accent1 7 2 3 2 6 3" xfId="50220" xr:uid="{27C38340-3F8F-486D-B615-91AE571E10F8}"/>
    <cellStyle name="20% - Accent1 7 2 3 2 7" xfId="50221" xr:uid="{82351D38-5DE1-46A6-A814-C1470723634F}"/>
    <cellStyle name="20% - Accent1 7 2 3 2 7 2" xfId="50222" xr:uid="{5863813F-FAC7-4132-B489-092DE4C27313}"/>
    <cellStyle name="20% - Accent1 7 2 3 2 8" xfId="50223" xr:uid="{6A8C0559-3E4B-478A-A4A3-82CD4AB9D1EA}"/>
    <cellStyle name="20% - Accent1 7 2 3 2 8 2" xfId="50224" xr:uid="{73C7E9E2-921C-4458-9CCE-2BA55B1469E1}"/>
    <cellStyle name="20% - Accent1 7 2 3 2 9" xfId="50225" xr:uid="{02554704-FA15-4F95-82DA-1DB4DA20BE37}"/>
    <cellStyle name="20% - Accent1 7 2 3 3" xfId="50226" xr:uid="{0FEF072B-C5C3-4573-BDD6-CBB80FB4EADA}"/>
    <cellStyle name="20% - Accent1 7 2 3 3 2" xfId="50227" xr:uid="{624228C1-3A72-4DAF-8491-BB0F79F66706}"/>
    <cellStyle name="20% - Accent1 7 2 3 3 2 2" xfId="50228" xr:uid="{AD1802C6-8C0D-4A56-B12A-C3D253211D55}"/>
    <cellStyle name="20% - Accent1 7 2 3 3 2 2 2" xfId="50229" xr:uid="{EB2B46FE-B1D6-4BBC-A4CE-2CAFE0799608}"/>
    <cellStyle name="20% - Accent1 7 2 3 3 2 2 2 2" xfId="50230" xr:uid="{57733F73-CD8A-46CF-A468-9818B63948A1}"/>
    <cellStyle name="20% - Accent1 7 2 3 3 2 2 3" xfId="50231" xr:uid="{3F9525A7-B557-4072-B554-0B66DC79989E}"/>
    <cellStyle name="20% - Accent1 7 2 3 3 2 3" xfId="50232" xr:uid="{9325A0DD-7F22-4362-B6C3-381C626D9006}"/>
    <cellStyle name="20% - Accent1 7 2 3 3 2 3 2" xfId="50233" xr:uid="{4FA1070F-4357-43E5-B071-D73A7ADC7FE9}"/>
    <cellStyle name="20% - Accent1 7 2 3 3 2 4" xfId="50234" xr:uid="{B42A55E9-C1EE-433F-B4B2-D5767489C7A0}"/>
    <cellStyle name="20% - Accent1 7 2 3 3 3" xfId="50235" xr:uid="{8F569D8F-E626-4E33-9001-44EC977767EF}"/>
    <cellStyle name="20% - Accent1 7 2 3 3 3 2" xfId="50236" xr:uid="{5AF23F7C-8F9F-441F-BD98-6C473D54AF28}"/>
    <cellStyle name="20% - Accent1 7 2 3 3 3 2 2" xfId="50237" xr:uid="{3067ADFA-FCF4-4E0F-88D8-699C10DC65E6}"/>
    <cellStyle name="20% - Accent1 7 2 3 3 3 2 2 2" xfId="50238" xr:uid="{2FC0B350-6AAF-4400-80C9-660C56886CE8}"/>
    <cellStyle name="20% - Accent1 7 2 3 3 3 2 3" xfId="50239" xr:uid="{2874E21C-3B2D-4853-A179-E4F2ADEC5656}"/>
    <cellStyle name="20% - Accent1 7 2 3 3 3 3" xfId="50240" xr:uid="{B5C3F34A-F4E7-4BA1-BBC0-F245649E3F8A}"/>
    <cellStyle name="20% - Accent1 7 2 3 3 3 3 2" xfId="50241" xr:uid="{19AD5175-7DE1-4EB0-807E-648E115ED462}"/>
    <cellStyle name="20% - Accent1 7 2 3 3 3 4" xfId="50242" xr:uid="{5453933D-3FC4-4322-9A5A-8690983C51F6}"/>
    <cellStyle name="20% - Accent1 7 2 3 3 4" xfId="50243" xr:uid="{4F029609-CE59-40E0-96E9-33EDC0C516D6}"/>
    <cellStyle name="20% - Accent1 7 2 3 3 4 2" xfId="50244" xr:uid="{A72E0BD1-DC8A-4413-87ED-DD7BF3577A6A}"/>
    <cellStyle name="20% - Accent1 7 2 3 3 4 2 2" xfId="50245" xr:uid="{C7C6718A-9660-4D52-A44E-7156B38BF322}"/>
    <cellStyle name="20% - Accent1 7 2 3 3 4 2 2 2" xfId="50246" xr:uid="{CD278FC3-403D-44F9-A950-C07BF2911F01}"/>
    <cellStyle name="20% - Accent1 7 2 3 3 4 2 3" xfId="50247" xr:uid="{138674F8-10FD-4DE4-9096-DDCC19711801}"/>
    <cellStyle name="20% - Accent1 7 2 3 3 4 3" xfId="50248" xr:uid="{BD662DE9-3347-45EA-A834-878BA0701743}"/>
    <cellStyle name="20% - Accent1 7 2 3 3 4 3 2" xfId="50249" xr:uid="{10CF2123-D054-487F-B9D9-CE40B170EB0B}"/>
    <cellStyle name="20% - Accent1 7 2 3 3 4 4" xfId="50250" xr:uid="{42BE1332-C2C1-446F-B100-F496EE2FB887}"/>
    <cellStyle name="20% - Accent1 7 2 3 3 5" xfId="50251" xr:uid="{73C3786C-00A0-4346-B739-3BC46053DF64}"/>
    <cellStyle name="20% - Accent1 7 2 3 3 5 2" xfId="50252" xr:uid="{24D3985A-00DC-47DA-8B77-755DD9D8B622}"/>
    <cellStyle name="20% - Accent1 7 2 3 3 5 2 2" xfId="50253" xr:uid="{912670B3-C036-4590-974F-B8FB6372ACD0}"/>
    <cellStyle name="20% - Accent1 7 2 3 3 5 3" xfId="50254" xr:uid="{3184C61A-0404-4818-ADE3-56C3D99D5995}"/>
    <cellStyle name="20% - Accent1 7 2 3 3 6" xfId="50255" xr:uid="{F27CD8FE-321C-4630-AA27-60006D139EA2}"/>
    <cellStyle name="20% - Accent1 7 2 3 3 6 2" xfId="50256" xr:uid="{49EFBDC6-D06E-47D3-94F6-C79146964A97}"/>
    <cellStyle name="20% - Accent1 7 2 3 3 6 2 2" xfId="50257" xr:uid="{719C9BED-F7AB-45AF-A4B8-2A731596FE8F}"/>
    <cellStyle name="20% - Accent1 7 2 3 3 6 3" xfId="50258" xr:uid="{E0F4D85E-7EE2-40B0-A6C3-604FBEA2D874}"/>
    <cellStyle name="20% - Accent1 7 2 3 3 7" xfId="50259" xr:uid="{896EF300-7D1B-42E8-9009-5F68D26FFD92}"/>
    <cellStyle name="20% - Accent1 7 2 3 3 7 2" xfId="50260" xr:uid="{6FB2E353-FCF2-474E-87C7-9EF31A5BE14C}"/>
    <cellStyle name="20% - Accent1 7 2 3 3 8" xfId="50261" xr:uid="{08D15E8C-9633-4489-B948-8649D08B698C}"/>
    <cellStyle name="20% - Accent1 7 2 3 3 8 2" xfId="50262" xr:uid="{095B33B2-8C12-48D1-93E2-9EBEA83A2272}"/>
    <cellStyle name="20% - Accent1 7 2 3 3 9" xfId="50263" xr:uid="{32DE411E-6F28-4055-9569-9F26137B172F}"/>
    <cellStyle name="20% - Accent1 7 2 3 4" xfId="50264" xr:uid="{E21F02A2-7502-4BD6-BC34-7148658FC681}"/>
    <cellStyle name="20% - Accent1 7 2 3 4 2" xfId="50265" xr:uid="{32D40F51-0D2C-4CFB-8EAC-F2CE69FB842A}"/>
    <cellStyle name="20% - Accent1 7 2 3 4 2 2" xfId="50266" xr:uid="{AF9081CA-7ACC-4710-90D0-2111AD702032}"/>
    <cellStyle name="20% - Accent1 7 2 3 4 2 2 2" xfId="50267" xr:uid="{FFBC0190-CAA6-4E77-AEB0-E978FF83B1BB}"/>
    <cellStyle name="20% - Accent1 7 2 3 4 2 3" xfId="50268" xr:uid="{8D3C433D-F7BB-4511-AA85-576F78112A90}"/>
    <cellStyle name="20% - Accent1 7 2 3 4 3" xfId="50269" xr:uid="{3DAA40EB-0A02-45EF-8AB8-4BFE27DD4146}"/>
    <cellStyle name="20% - Accent1 7 2 3 4 3 2" xfId="50270" xr:uid="{561E24D2-F6FE-4DCE-A5DB-038822BBDEF6}"/>
    <cellStyle name="20% - Accent1 7 2 3 4 4" xfId="50271" xr:uid="{2A6755D2-47E5-49F7-AD46-C6E6D91D4C5E}"/>
    <cellStyle name="20% - Accent1 7 2 3 5" xfId="50272" xr:uid="{32BFBFE4-C6CE-4489-A1A4-0E1F732303BE}"/>
    <cellStyle name="20% - Accent1 7 2 3 5 2" xfId="50273" xr:uid="{F8EC719F-B021-4D1B-AE54-5FBAB6C6348F}"/>
    <cellStyle name="20% - Accent1 7 2 3 5 2 2" xfId="50274" xr:uid="{F9C7655D-4543-4493-BC55-581A165DF677}"/>
    <cellStyle name="20% - Accent1 7 2 3 5 2 2 2" xfId="50275" xr:uid="{6A9574E3-3A45-4121-8209-289231E3F1BD}"/>
    <cellStyle name="20% - Accent1 7 2 3 5 2 3" xfId="50276" xr:uid="{4E419EFA-59F6-41B1-995D-56EDF491640A}"/>
    <cellStyle name="20% - Accent1 7 2 3 5 3" xfId="50277" xr:uid="{2B59E17E-232B-43CA-B6D2-A65DEA00C932}"/>
    <cellStyle name="20% - Accent1 7 2 3 5 3 2" xfId="50278" xr:uid="{DC26762C-CFC9-4985-908D-120D2B99045A}"/>
    <cellStyle name="20% - Accent1 7 2 3 5 4" xfId="50279" xr:uid="{D6E799E6-2AAD-4D6C-8098-D64DFEB962AE}"/>
    <cellStyle name="20% - Accent1 7 2 3 6" xfId="50280" xr:uid="{7DA30D5F-91C1-4F52-B8BC-9A8483003C2C}"/>
    <cellStyle name="20% - Accent1 7 2 3 6 2" xfId="50281" xr:uid="{18641F95-1E86-4FCF-9DCB-482E10CC74DE}"/>
    <cellStyle name="20% - Accent1 7 2 3 6 2 2" xfId="50282" xr:uid="{0E8581D8-F52A-4B8F-8727-9AE1FACF8A92}"/>
    <cellStyle name="20% - Accent1 7 2 3 6 2 2 2" xfId="50283" xr:uid="{8CE9477B-0663-4C70-9B4A-8EF6AB6E7D7C}"/>
    <cellStyle name="20% - Accent1 7 2 3 6 2 3" xfId="50284" xr:uid="{CBF569B8-96C2-46AD-AC38-FE96F5ED642D}"/>
    <cellStyle name="20% - Accent1 7 2 3 6 3" xfId="50285" xr:uid="{2F6EF9C6-55EA-4025-A776-CA77A5410128}"/>
    <cellStyle name="20% - Accent1 7 2 3 6 3 2" xfId="50286" xr:uid="{AB39D2A9-D0E0-4645-B744-6A0B431C1474}"/>
    <cellStyle name="20% - Accent1 7 2 3 6 4" xfId="50287" xr:uid="{06644AD8-41D2-4DD4-85BB-9F56BA5EDCCA}"/>
    <cellStyle name="20% - Accent1 7 2 3 7" xfId="50288" xr:uid="{F889FDBF-5B02-4C3F-9744-D6A6FF266348}"/>
    <cellStyle name="20% - Accent1 7 2 3 7 2" xfId="50289" xr:uid="{09C5D15D-7D08-41D4-B460-36200ED3498D}"/>
    <cellStyle name="20% - Accent1 7 2 3 7 2 2" xfId="50290" xr:uid="{1A53BB73-B7CA-4923-8420-784948912795}"/>
    <cellStyle name="20% - Accent1 7 2 3 7 3" xfId="50291" xr:uid="{3984AD6D-D37E-41D1-8E6E-75DA2E42002A}"/>
    <cellStyle name="20% - Accent1 7 2 3 8" xfId="50292" xr:uid="{E7705C80-C1CE-4209-AE2E-1273F17921BF}"/>
    <cellStyle name="20% - Accent1 7 2 3 8 2" xfId="50293" xr:uid="{83D66C90-A685-4046-A7FF-D7ACA776B432}"/>
    <cellStyle name="20% - Accent1 7 2 3 8 2 2" xfId="50294" xr:uid="{8B2E0F47-9FC1-4FF4-B0DC-442CDDD99C62}"/>
    <cellStyle name="20% - Accent1 7 2 3 8 3" xfId="50295" xr:uid="{C039B793-A820-48B1-97E7-A1C96BA14940}"/>
    <cellStyle name="20% - Accent1 7 2 3 9" xfId="50296" xr:uid="{81897D28-05B9-47CA-9C7D-8BF5773A6D97}"/>
    <cellStyle name="20% - Accent1 7 2 3 9 2" xfId="50297" xr:uid="{E4B58EA0-F6B2-40F9-999B-6B6FB2C6C19D}"/>
    <cellStyle name="20% - Accent1 7 2 4" xfId="50298" xr:uid="{A81828B8-020D-42F2-892A-34DA7BAB1623}"/>
    <cellStyle name="20% - Accent1 7 2 4 10" xfId="50299" xr:uid="{4917035A-05CA-4412-B3FD-DAF3EA7768E4}"/>
    <cellStyle name="20% - Accent1 7 2 4 10 2" xfId="50300" xr:uid="{0A2C5363-4485-4957-B5D2-032B8883B972}"/>
    <cellStyle name="20% - Accent1 7 2 4 11" xfId="50301" xr:uid="{9C8415DB-8755-4E25-B45C-59174C180FA5}"/>
    <cellStyle name="20% - Accent1 7 2 4 2" xfId="50302" xr:uid="{8FEF0E9A-6783-4408-A7C4-A9AE9001B3D0}"/>
    <cellStyle name="20% - Accent1 7 2 4 2 2" xfId="50303" xr:uid="{E8F6765C-96B6-439F-8CBA-A8319EF2CCC4}"/>
    <cellStyle name="20% - Accent1 7 2 4 2 2 2" xfId="50304" xr:uid="{A09C7070-FDAA-441E-99FE-71C727445C4B}"/>
    <cellStyle name="20% - Accent1 7 2 4 2 2 2 2" xfId="50305" xr:uid="{86D72348-8E47-4501-9F5D-74C1D94A65BE}"/>
    <cellStyle name="20% - Accent1 7 2 4 2 2 2 2 2" xfId="50306" xr:uid="{712BF7EB-9019-47F2-B62F-832C51E8E24E}"/>
    <cellStyle name="20% - Accent1 7 2 4 2 2 2 3" xfId="50307" xr:uid="{81A5FE2C-C168-4892-9A65-DA1879603E19}"/>
    <cellStyle name="20% - Accent1 7 2 4 2 2 3" xfId="50308" xr:uid="{CF3361AE-2C6D-4A93-B843-B21A438C76A6}"/>
    <cellStyle name="20% - Accent1 7 2 4 2 2 3 2" xfId="50309" xr:uid="{782627F3-EA84-45EA-BC10-A60B4E46FFD9}"/>
    <cellStyle name="20% - Accent1 7 2 4 2 2 4" xfId="50310" xr:uid="{28FF298F-5075-4ACF-B81A-45342FE8E7AA}"/>
    <cellStyle name="20% - Accent1 7 2 4 2 3" xfId="50311" xr:uid="{7B86B7EE-EF15-4F61-852B-8026233E56B4}"/>
    <cellStyle name="20% - Accent1 7 2 4 2 3 2" xfId="50312" xr:uid="{F8A6BF43-F542-48E3-BA39-8D507E8ABC97}"/>
    <cellStyle name="20% - Accent1 7 2 4 2 3 2 2" xfId="50313" xr:uid="{208607E7-D04A-4CC1-8380-9F1342A9782E}"/>
    <cellStyle name="20% - Accent1 7 2 4 2 3 2 2 2" xfId="50314" xr:uid="{4D7FD578-5132-4CF1-B77E-75C9CFB7314D}"/>
    <cellStyle name="20% - Accent1 7 2 4 2 3 2 3" xfId="50315" xr:uid="{9AA76166-24AF-4AA7-A0DE-912FEF40EED9}"/>
    <cellStyle name="20% - Accent1 7 2 4 2 3 3" xfId="50316" xr:uid="{DFC1DB8B-60BD-42DE-AB6E-562149B75240}"/>
    <cellStyle name="20% - Accent1 7 2 4 2 3 3 2" xfId="50317" xr:uid="{8C9EA279-DF6D-4529-92C8-244CFBDB0944}"/>
    <cellStyle name="20% - Accent1 7 2 4 2 3 4" xfId="50318" xr:uid="{4F4908FB-3D3C-4F83-BBA8-7D274C03C548}"/>
    <cellStyle name="20% - Accent1 7 2 4 2 4" xfId="50319" xr:uid="{EEF9B86C-5B2F-40F8-9CD0-5C9DB0E9458D}"/>
    <cellStyle name="20% - Accent1 7 2 4 2 4 2" xfId="50320" xr:uid="{21570A01-F415-434A-A411-FCBF8853D876}"/>
    <cellStyle name="20% - Accent1 7 2 4 2 4 2 2" xfId="50321" xr:uid="{E94EEF6D-3827-456E-A51D-916CD64C6E48}"/>
    <cellStyle name="20% - Accent1 7 2 4 2 4 2 2 2" xfId="50322" xr:uid="{3C3E3852-7344-4112-9794-E386C67A4CD0}"/>
    <cellStyle name="20% - Accent1 7 2 4 2 4 2 3" xfId="50323" xr:uid="{97647B0E-4ADC-4568-87EE-6C26959090E4}"/>
    <cellStyle name="20% - Accent1 7 2 4 2 4 3" xfId="50324" xr:uid="{0C29A92F-1ED7-4E31-B64D-2C9B4C6B51C2}"/>
    <cellStyle name="20% - Accent1 7 2 4 2 4 3 2" xfId="50325" xr:uid="{F57D3503-CD45-4E09-9411-117F1559181F}"/>
    <cellStyle name="20% - Accent1 7 2 4 2 4 4" xfId="50326" xr:uid="{8A6B495C-F201-4E47-AB58-22DB821AC6BC}"/>
    <cellStyle name="20% - Accent1 7 2 4 2 5" xfId="50327" xr:uid="{591E6797-4CEF-47C7-9F6C-2952C8E27580}"/>
    <cellStyle name="20% - Accent1 7 2 4 2 5 2" xfId="50328" xr:uid="{CB08F3D5-5838-4501-94DA-C490ADCEE88F}"/>
    <cellStyle name="20% - Accent1 7 2 4 2 5 2 2" xfId="50329" xr:uid="{0F4A3669-2AD1-45F2-8EB2-50190145CD11}"/>
    <cellStyle name="20% - Accent1 7 2 4 2 5 3" xfId="50330" xr:uid="{3BC9C856-DA6F-4F21-8A7D-AB80C5453FEA}"/>
    <cellStyle name="20% - Accent1 7 2 4 2 6" xfId="50331" xr:uid="{728248B2-B09D-4A2B-864B-E6DDD77FDED9}"/>
    <cellStyle name="20% - Accent1 7 2 4 2 6 2" xfId="50332" xr:uid="{4A795000-62E9-4106-8986-4EF8AE9F99E7}"/>
    <cellStyle name="20% - Accent1 7 2 4 2 6 2 2" xfId="50333" xr:uid="{B5B58FC5-BCCF-4BBB-BEFA-F182A5482FBB}"/>
    <cellStyle name="20% - Accent1 7 2 4 2 6 3" xfId="50334" xr:uid="{DE04D104-DC08-41A3-8EBD-9CFAE6AD10F6}"/>
    <cellStyle name="20% - Accent1 7 2 4 2 7" xfId="50335" xr:uid="{A81AA53C-212C-468D-86A6-31F5C1F76737}"/>
    <cellStyle name="20% - Accent1 7 2 4 2 7 2" xfId="50336" xr:uid="{B19265C5-F28F-4B9E-A746-25FA00053088}"/>
    <cellStyle name="20% - Accent1 7 2 4 2 8" xfId="50337" xr:uid="{55A7215C-A0B1-42D9-ABBF-D5359495B85C}"/>
    <cellStyle name="20% - Accent1 7 2 4 2 8 2" xfId="50338" xr:uid="{2AF5F70D-BD0D-4010-A528-33C0915EE0A0}"/>
    <cellStyle name="20% - Accent1 7 2 4 2 9" xfId="50339" xr:uid="{8843A3D3-E1E4-447C-9183-05CCCEA02B52}"/>
    <cellStyle name="20% - Accent1 7 2 4 3" xfId="50340" xr:uid="{3C62B1B1-122C-4A70-9E73-9E313FFC38A0}"/>
    <cellStyle name="20% - Accent1 7 2 4 3 2" xfId="50341" xr:uid="{E03D2063-1B5E-4D7A-A432-3A892EFDB6AB}"/>
    <cellStyle name="20% - Accent1 7 2 4 3 2 2" xfId="50342" xr:uid="{A0C369C8-2260-47F9-A336-9E1F9F90562D}"/>
    <cellStyle name="20% - Accent1 7 2 4 3 2 2 2" xfId="50343" xr:uid="{A0101CA2-405D-4D17-9BEB-053A148A9DC1}"/>
    <cellStyle name="20% - Accent1 7 2 4 3 2 2 2 2" xfId="50344" xr:uid="{F52E5BAA-08B5-4E40-BAF7-42DC8741DC66}"/>
    <cellStyle name="20% - Accent1 7 2 4 3 2 2 3" xfId="50345" xr:uid="{EFB9F72C-50DD-4339-B6EC-2CE1AC8ECE1E}"/>
    <cellStyle name="20% - Accent1 7 2 4 3 2 3" xfId="50346" xr:uid="{F144E9D4-230C-4CCE-BCD6-70FD5D1776C0}"/>
    <cellStyle name="20% - Accent1 7 2 4 3 2 3 2" xfId="50347" xr:uid="{B9F0ED84-5124-41E4-8D9D-615E5EB0A3BC}"/>
    <cellStyle name="20% - Accent1 7 2 4 3 2 4" xfId="50348" xr:uid="{FD1A188A-5F68-49F1-91DB-736B119650A6}"/>
    <cellStyle name="20% - Accent1 7 2 4 3 3" xfId="50349" xr:uid="{8CD76D99-1DF5-4082-8AD4-A2BC91279F27}"/>
    <cellStyle name="20% - Accent1 7 2 4 3 3 2" xfId="50350" xr:uid="{3E125808-4130-49C8-A351-EA2997EF144B}"/>
    <cellStyle name="20% - Accent1 7 2 4 3 3 2 2" xfId="50351" xr:uid="{D80934E9-84FE-4CDC-A39D-75AA854AC7B6}"/>
    <cellStyle name="20% - Accent1 7 2 4 3 3 2 2 2" xfId="50352" xr:uid="{29D63294-1318-437F-A5A8-3B66B3464F57}"/>
    <cellStyle name="20% - Accent1 7 2 4 3 3 2 3" xfId="50353" xr:uid="{A451F9B1-846C-40D7-B017-2740BD4FBEAF}"/>
    <cellStyle name="20% - Accent1 7 2 4 3 3 3" xfId="50354" xr:uid="{3B394DCF-C51E-48BB-83B7-639EE8A0868E}"/>
    <cellStyle name="20% - Accent1 7 2 4 3 3 3 2" xfId="50355" xr:uid="{38F43172-F764-45FF-BE25-72A05C3B07D0}"/>
    <cellStyle name="20% - Accent1 7 2 4 3 3 4" xfId="50356" xr:uid="{DFBADEB1-2AD3-4B06-A819-84D810870A53}"/>
    <cellStyle name="20% - Accent1 7 2 4 3 4" xfId="50357" xr:uid="{C0D93D66-4748-4CAF-B8A8-8119BB2EB716}"/>
    <cellStyle name="20% - Accent1 7 2 4 3 4 2" xfId="50358" xr:uid="{622B9A38-31C1-4E54-A071-285CAE1340A3}"/>
    <cellStyle name="20% - Accent1 7 2 4 3 4 2 2" xfId="50359" xr:uid="{9401C02F-4FF9-4CD2-9345-0107C06AEDCE}"/>
    <cellStyle name="20% - Accent1 7 2 4 3 4 2 2 2" xfId="50360" xr:uid="{F025A454-FD0A-4D21-9131-97B8DD41FAC7}"/>
    <cellStyle name="20% - Accent1 7 2 4 3 4 2 3" xfId="50361" xr:uid="{74A94428-5000-4F90-AAB7-473394CA3909}"/>
    <cellStyle name="20% - Accent1 7 2 4 3 4 3" xfId="50362" xr:uid="{DAB2A49E-41B8-4BAF-81B6-C6C7F51D3504}"/>
    <cellStyle name="20% - Accent1 7 2 4 3 4 3 2" xfId="50363" xr:uid="{D95539E1-600E-47D7-99DA-D932466762C5}"/>
    <cellStyle name="20% - Accent1 7 2 4 3 4 4" xfId="50364" xr:uid="{F0166CFC-C95E-45F2-89C9-BDB361A9AF47}"/>
    <cellStyle name="20% - Accent1 7 2 4 3 5" xfId="50365" xr:uid="{376F43D9-D3A3-4FCA-8B43-5D700CDD2E83}"/>
    <cellStyle name="20% - Accent1 7 2 4 3 5 2" xfId="50366" xr:uid="{21EA0C5A-B201-4F46-ABAC-9CED5525FBEC}"/>
    <cellStyle name="20% - Accent1 7 2 4 3 5 2 2" xfId="50367" xr:uid="{A0F5BB5E-CBAA-498D-A00D-7BD9C8C599BC}"/>
    <cellStyle name="20% - Accent1 7 2 4 3 5 3" xfId="50368" xr:uid="{A05569A3-AE59-48B2-9FCF-B4628AF287AA}"/>
    <cellStyle name="20% - Accent1 7 2 4 3 6" xfId="50369" xr:uid="{AFE47DD9-C743-409E-8A4E-855EC77B6D98}"/>
    <cellStyle name="20% - Accent1 7 2 4 3 6 2" xfId="50370" xr:uid="{02BB1E4B-50DB-4EEF-B9F9-25313333489C}"/>
    <cellStyle name="20% - Accent1 7 2 4 3 6 2 2" xfId="50371" xr:uid="{AA0AB6F7-C6FA-46A8-9F64-FA7ECDD8EE29}"/>
    <cellStyle name="20% - Accent1 7 2 4 3 6 3" xfId="50372" xr:uid="{21C8B14D-A551-4BAC-9E88-9EAC927F7A01}"/>
    <cellStyle name="20% - Accent1 7 2 4 3 7" xfId="50373" xr:uid="{18433AC8-52CE-47CE-B4BB-7EC25D0FE5E4}"/>
    <cellStyle name="20% - Accent1 7 2 4 3 7 2" xfId="50374" xr:uid="{638EFE44-9CD5-4AA0-B4A6-23B5BD19CA4B}"/>
    <cellStyle name="20% - Accent1 7 2 4 3 8" xfId="50375" xr:uid="{2566A6C4-28EF-4FA5-9749-1185D094D7EA}"/>
    <cellStyle name="20% - Accent1 7 2 4 3 8 2" xfId="50376" xr:uid="{7363A3F0-73EA-4A55-BE78-C683B25D5F1B}"/>
    <cellStyle name="20% - Accent1 7 2 4 3 9" xfId="50377" xr:uid="{0DCD3CBB-E322-49E2-B312-E4FD61B75974}"/>
    <cellStyle name="20% - Accent1 7 2 4 4" xfId="50378" xr:uid="{95CFFA6C-F101-445A-A994-E3D420279F4F}"/>
    <cellStyle name="20% - Accent1 7 2 4 4 2" xfId="50379" xr:uid="{88439758-2493-4A17-A4F1-ED63FA58E27B}"/>
    <cellStyle name="20% - Accent1 7 2 4 4 2 2" xfId="50380" xr:uid="{FA50BD6F-64F2-43CF-B049-E211E14AF9DB}"/>
    <cellStyle name="20% - Accent1 7 2 4 4 2 2 2" xfId="50381" xr:uid="{3219878B-813E-4D15-8577-72F8716B6562}"/>
    <cellStyle name="20% - Accent1 7 2 4 4 2 3" xfId="50382" xr:uid="{F76B8BA3-3E69-49BC-80F3-98E71FAB0CD9}"/>
    <cellStyle name="20% - Accent1 7 2 4 4 3" xfId="50383" xr:uid="{AD86430D-CC99-464F-BD3E-21D609652CE5}"/>
    <cellStyle name="20% - Accent1 7 2 4 4 3 2" xfId="50384" xr:uid="{0AAF84F2-9605-4F9E-8892-A776CBE80586}"/>
    <cellStyle name="20% - Accent1 7 2 4 4 4" xfId="50385" xr:uid="{4424EEA5-B407-4AC7-ABD8-D0DA596A259B}"/>
    <cellStyle name="20% - Accent1 7 2 4 5" xfId="50386" xr:uid="{15BCA59E-CD6D-4190-A60C-CD1884DAE4AC}"/>
    <cellStyle name="20% - Accent1 7 2 4 5 2" xfId="50387" xr:uid="{55525F26-F879-4A34-BCB5-B9105478077D}"/>
    <cellStyle name="20% - Accent1 7 2 4 5 2 2" xfId="50388" xr:uid="{DB678213-6160-4D9D-8CCB-82ABF55331D9}"/>
    <cellStyle name="20% - Accent1 7 2 4 5 2 2 2" xfId="50389" xr:uid="{E1F5B9CA-BC05-496E-B475-D0C35048F43F}"/>
    <cellStyle name="20% - Accent1 7 2 4 5 2 3" xfId="50390" xr:uid="{9B79D34B-63BA-4AC7-9ACB-690E69E95FF2}"/>
    <cellStyle name="20% - Accent1 7 2 4 5 3" xfId="50391" xr:uid="{AD705699-280E-41AE-AD15-B2134ABB0746}"/>
    <cellStyle name="20% - Accent1 7 2 4 5 3 2" xfId="50392" xr:uid="{D9971B10-D13D-493B-A077-C9FFEE92A53E}"/>
    <cellStyle name="20% - Accent1 7 2 4 5 4" xfId="50393" xr:uid="{0EA916DA-1047-47D5-8BDD-12AA84AD039F}"/>
    <cellStyle name="20% - Accent1 7 2 4 6" xfId="50394" xr:uid="{7705AB15-2B7F-43F6-A441-265C80C43CEF}"/>
    <cellStyle name="20% - Accent1 7 2 4 6 2" xfId="50395" xr:uid="{FE47BF3C-4217-4CF1-AEE6-1AA021CD07BF}"/>
    <cellStyle name="20% - Accent1 7 2 4 6 2 2" xfId="50396" xr:uid="{CC313E06-55FD-43D7-91E2-124713B77D73}"/>
    <cellStyle name="20% - Accent1 7 2 4 6 2 2 2" xfId="50397" xr:uid="{0C080856-9C24-414A-B0B9-35595BCE4806}"/>
    <cellStyle name="20% - Accent1 7 2 4 6 2 3" xfId="50398" xr:uid="{728699F2-62CB-46A6-A3AD-8EB9BC0427AD}"/>
    <cellStyle name="20% - Accent1 7 2 4 6 3" xfId="50399" xr:uid="{F540AA07-DF17-4136-87D7-E4F957FA94B3}"/>
    <cellStyle name="20% - Accent1 7 2 4 6 3 2" xfId="50400" xr:uid="{8C1DF4D0-4399-4274-8E8A-B0AD53A48AF0}"/>
    <cellStyle name="20% - Accent1 7 2 4 6 4" xfId="50401" xr:uid="{ED2152D9-EB13-4137-831D-3321829D9EE8}"/>
    <cellStyle name="20% - Accent1 7 2 4 7" xfId="50402" xr:uid="{64CD755D-5EF9-4EA2-9666-F7364AD63B2B}"/>
    <cellStyle name="20% - Accent1 7 2 4 7 2" xfId="50403" xr:uid="{29768112-9CFA-495D-BC57-9BF3EC296B6E}"/>
    <cellStyle name="20% - Accent1 7 2 4 7 2 2" xfId="50404" xr:uid="{322A681D-6897-4F49-8053-2BE607439F9E}"/>
    <cellStyle name="20% - Accent1 7 2 4 7 3" xfId="50405" xr:uid="{BC2B321F-EDFD-4A7F-B430-F8EFF5FED63A}"/>
    <cellStyle name="20% - Accent1 7 2 4 8" xfId="50406" xr:uid="{2374D88C-5C60-45E8-B8AD-29B2324EB616}"/>
    <cellStyle name="20% - Accent1 7 2 4 8 2" xfId="50407" xr:uid="{0AC0E3A7-86D3-40D5-9B8C-2067B9ED7A87}"/>
    <cellStyle name="20% - Accent1 7 2 4 8 2 2" xfId="50408" xr:uid="{269E956D-E762-43BB-A68A-8440FA82FCB2}"/>
    <cellStyle name="20% - Accent1 7 2 4 8 3" xfId="50409" xr:uid="{422FC45B-909A-42B3-9C57-717BAC65B66F}"/>
    <cellStyle name="20% - Accent1 7 2 4 9" xfId="50410" xr:uid="{AA947368-F83C-4DEF-99E9-6484BF6E82E0}"/>
    <cellStyle name="20% - Accent1 7 2 4 9 2" xfId="50411" xr:uid="{0216B73B-6B46-4654-A7A4-FEC11DBDFB85}"/>
    <cellStyle name="20% - Accent1 7 2 5" xfId="50412" xr:uid="{B20A8303-DAD2-4CC9-B380-FCFFDFC0DA4C}"/>
    <cellStyle name="20% - Accent1 7 2 5 10" xfId="50413" xr:uid="{9E3DCDC8-D546-4A41-B868-1A93D6582AF0}"/>
    <cellStyle name="20% - Accent1 7 2 5 10 2" xfId="50414" xr:uid="{8E260ED8-8263-41DC-9632-F63D2193C7D6}"/>
    <cellStyle name="20% - Accent1 7 2 5 11" xfId="50415" xr:uid="{7D3CAB0A-3550-4F36-9041-D896C4229302}"/>
    <cellStyle name="20% - Accent1 7 2 5 2" xfId="50416" xr:uid="{71A3DB47-9EA0-45FA-9FFA-A618915B49D7}"/>
    <cellStyle name="20% - Accent1 7 2 5 2 2" xfId="50417" xr:uid="{698367A7-1F1A-4F1A-9B50-13ED7B8A80E0}"/>
    <cellStyle name="20% - Accent1 7 2 5 2 2 2" xfId="50418" xr:uid="{977AA022-6575-4850-8F00-53791D0BDFD4}"/>
    <cellStyle name="20% - Accent1 7 2 5 2 2 2 2" xfId="50419" xr:uid="{CAE49B41-B05A-4F22-AD26-0A1184DD76E9}"/>
    <cellStyle name="20% - Accent1 7 2 5 2 2 2 2 2" xfId="50420" xr:uid="{30DFE417-F98A-4DFE-9A51-6AFB593A6FE1}"/>
    <cellStyle name="20% - Accent1 7 2 5 2 2 2 3" xfId="50421" xr:uid="{9F4B04B5-C8FB-4E40-8AA1-95281D20C5F5}"/>
    <cellStyle name="20% - Accent1 7 2 5 2 2 3" xfId="50422" xr:uid="{6249DAA2-C0D3-48A9-A498-0EB11366DB47}"/>
    <cellStyle name="20% - Accent1 7 2 5 2 2 3 2" xfId="50423" xr:uid="{BD8D8F8A-559C-4BFF-96DB-B1600EC31E1B}"/>
    <cellStyle name="20% - Accent1 7 2 5 2 2 4" xfId="50424" xr:uid="{CE068B26-36A8-420A-BFE4-B06AC664A48A}"/>
    <cellStyle name="20% - Accent1 7 2 5 2 3" xfId="50425" xr:uid="{D452DD9D-13EE-482B-AAD7-813D9184BCF0}"/>
    <cellStyle name="20% - Accent1 7 2 5 2 3 2" xfId="50426" xr:uid="{A270C132-4C68-4816-BF8E-BF57A1517518}"/>
    <cellStyle name="20% - Accent1 7 2 5 2 3 2 2" xfId="50427" xr:uid="{61542C95-91A7-4B7F-B82D-E84A97934647}"/>
    <cellStyle name="20% - Accent1 7 2 5 2 3 2 2 2" xfId="50428" xr:uid="{AAF64C9E-0C5A-4C6F-B93C-B59ED2D2418F}"/>
    <cellStyle name="20% - Accent1 7 2 5 2 3 2 3" xfId="50429" xr:uid="{B8647227-5BF1-4775-AC30-8C76842DF218}"/>
    <cellStyle name="20% - Accent1 7 2 5 2 3 3" xfId="50430" xr:uid="{FE777B52-0F89-4176-811F-9B141E18415F}"/>
    <cellStyle name="20% - Accent1 7 2 5 2 3 3 2" xfId="50431" xr:uid="{59948863-2B26-42B3-AF60-E2D33AE347AB}"/>
    <cellStyle name="20% - Accent1 7 2 5 2 3 4" xfId="50432" xr:uid="{27CEF2E6-7C6C-4291-ABDA-387363C2E964}"/>
    <cellStyle name="20% - Accent1 7 2 5 2 4" xfId="50433" xr:uid="{C674C3A2-C80B-4901-85F0-C5F0F86873C0}"/>
    <cellStyle name="20% - Accent1 7 2 5 2 4 2" xfId="50434" xr:uid="{DB728BE9-2767-4281-8631-BACB1025BA25}"/>
    <cellStyle name="20% - Accent1 7 2 5 2 4 2 2" xfId="50435" xr:uid="{40BEB42F-9D31-4158-B56C-65A075A0AE69}"/>
    <cellStyle name="20% - Accent1 7 2 5 2 4 2 2 2" xfId="50436" xr:uid="{1ADE8517-7CFE-42B8-A4EC-60F630B04975}"/>
    <cellStyle name="20% - Accent1 7 2 5 2 4 2 3" xfId="50437" xr:uid="{5F5E5AB5-EC75-4CAD-9E84-23BBDEB4F7E9}"/>
    <cellStyle name="20% - Accent1 7 2 5 2 4 3" xfId="50438" xr:uid="{EF633595-E2F9-4F2B-897F-EBD379B5234C}"/>
    <cellStyle name="20% - Accent1 7 2 5 2 4 3 2" xfId="50439" xr:uid="{DF648F75-0C39-408B-ABFA-53A2EACC19DB}"/>
    <cellStyle name="20% - Accent1 7 2 5 2 4 4" xfId="50440" xr:uid="{DFCD5B24-9E89-4890-AC26-C09C73687746}"/>
    <cellStyle name="20% - Accent1 7 2 5 2 5" xfId="50441" xr:uid="{D5BAD6AC-AB96-4C9F-9449-4C49FA5A4C60}"/>
    <cellStyle name="20% - Accent1 7 2 5 2 5 2" xfId="50442" xr:uid="{042FB3AC-9DF7-4F14-B456-5DE11A7D6F1E}"/>
    <cellStyle name="20% - Accent1 7 2 5 2 5 2 2" xfId="50443" xr:uid="{5FAA519D-7A6A-46BE-8458-9A2A4438EAA4}"/>
    <cellStyle name="20% - Accent1 7 2 5 2 5 3" xfId="50444" xr:uid="{AC0680E3-0874-491D-A0A8-25B13549F34A}"/>
    <cellStyle name="20% - Accent1 7 2 5 2 6" xfId="50445" xr:uid="{326EBE22-1F66-44C6-9557-D512CA900CCC}"/>
    <cellStyle name="20% - Accent1 7 2 5 2 6 2" xfId="50446" xr:uid="{8C09CE81-E08E-4463-AD3F-7CDCCEB1D0A3}"/>
    <cellStyle name="20% - Accent1 7 2 5 2 6 2 2" xfId="50447" xr:uid="{D8E38F5B-D74D-4978-98B6-02E5733768F9}"/>
    <cellStyle name="20% - Accent1 7 2 5 2 6 3" xfId="50448" xr:uid="{79D1BD1C-9EC6-4BCC-A767-787D730763FC}"/>
    <cellStyle name="20% - Accent1 7 2 5 2 7" xfId="50449" xr:uid="{BF64D0A0-9E65-42D0-BC66-F9831F5791CC}"/>
    <cellStyle name="20% - Accent1 7 2 5 2 7 2" xfId="50450" xr:uid="{AB74EE51-547D-43A5-A57C-8541567220AA}"/>
    <cellStyle name="20% - Accent1 7 2 5 2 8" xfId="50451" xr:uid="{511D3621-E533-454E-A1F3-DBF3E38732B3}"/>
    <cellStyle name="20% - Accent1 7 2 5 2 8 2" xfId="50452" xr:uid="{AFF41C63-7D22-4371-8320-B00DF6331903}"/>
    <cellStyle name="20% - Accent1 7 2 5 2 9" xfId="50453" xr:uid="{F407449B-DEB5-4737-837C-CB45080BB748}"/>
    <cellStyle name="20% - Accent1 7 2 5 3" xfId="50454" xr:uid="{2BB07F91-5D05-48E5-8652-D941DF936CBD}"/>
    <cellStyle name="20% - Accent1 7 2 5 3 2" xfId="50455" xr:uid="{9C500B19-79FD-4677-BF3F-7F1DEA36FAA7}"/>
    <cellStyle name="20% - Accent1 7 2 5 3 2 2" xfId="50456" xr:uid="{E49FFFBE-4FCB-406F-84E3-2C96313B70E1}"/>
    <cellStyle name="20% - Accent1 7 2 5 3 2 2 2" xfId="50457" xr:uid="{506765CF-4958-4756-8883-9F4984FE0746}"/>
    <cellStyle name="20% - Accent1 7 2 5 3 2 2 2 2" xfId="50458" xr:uid="{F8283C4E-8D4F-4801-A5D4-40B2E6757DC8}"/>
    <cellStyle name="20% - Accent1 7 2 5 3 2 2 3" xfId="50459" xr:uid="{87F23C86-8615-4076-9C5E-BB6BF8B65905}"/>
    <cellStyle name="20% - Accent1 7 2 5 3 2 3" xfId="50460" xr:uid="{D7760564-9F20-4A25-9122-FC93366799B4}"/>
    <cellStyle name="20% - Accent1 7 2 5 3 2 3 2" xfId="50461" xr:uid="{7ADA5AD7-34EE-4616-AB44-D116C355E841}"/>
    <cellStyle name="20% - Accent1 7 2 5 3 2 4" xfId="50462" xr:uid="{13DA43DE-D57A-4EAE-8DA8-943D0281736E}"/>
    <cellStyle name="20% - Accent1 7 2 5 3 3" xfId="50463" xr:uid="{81232437-6E57-4D5E-B19D-5BA219F6D6BA}"/>
    <cellStyle name="20% - Accent1 7 2 5 3 3 2" xfId="50464" xr:uid="{75F88B03-B22E-40C7-AF89-51FB2DBA6F05}"/>
    <cellStyle name="20% - Accent1 7 2 5 3 3 2 2" xfId="50465" xr:uid="{BA0DB98B-083A-4AB5-84FE-15B11F69EFEA}"/>
    <cellStyle name="20% - Accent1 7 2 5 3 3 2 2 2" xfId="50466" xr:uid="{8AE29918-AB57-41C0-B433-458C6E0590DD}"/>
    <cellStyle name="20% - Accent1 7 2 5 3 3 2 3" xfId="50467" xr:uid="{5CBFF63E-E716-49C7-ACA5-E0344B91B690}"/>
    <cellStyle name="20% - Accent1 7 2 5 3 3 3" xfId="50468" xr:uid="{1B6DEA21-9ADD-4DBC-BCFE-C9CD830ED705}"/>
    <cellStyle name="20% - Accent1 7 2 5 3 3 3 2" xfId="50469" xr:uid="{7C989554-B5D6-47AE-9D22-93F71DA98610}"/>
    <cellStyle name="20% - Accent1 7 2 5 3 3 4" xfId="50470" xr:uid="{3B31E531-2412-4A40-87A2-7321733B9A2A}"/>
    <cellStyle name="20% - Accent1 7 2 5 3 4" xfId="50471" xr:uid="{BF82221C-82B8-4D7C-B5DF-31928A0C6618}"/>
    <cellStyle name="20% - Accent1 7 2 5 3 4 2" xfId="50472" xr:uid="{B439532F-9F51-40CD-899D-1D4532BA15D8}"/>
    <cellStyle name="20% - Accent1 7 2 5 3 4 2 2" xfId="50473" xr:uid="{E3FCC3F7-AA42-4C59-BD7C-EAF35D27CE30}"/>
    <cellStyle name="20% - Accent1 7 2 5 3 4 2 2 2" xfId="50474" xr:uid="{71954CB1-950A-4903-84EE-5415BBE3405F}"/>
    <cellStyle name="20% - Accent1 7 2 5 3 4 2 3" xfId="50475" xr:uid="{1A12579E-1E2B-4074-BA7D-B7DCE5693C81}"/>
    <cellStyle name="20% - Accent1 7 2 5 3 4 3" xfId="50476" xr:uid="{18EF3704-F266-4D67-9360-FFEDF730DCA6}"/>
    <cellStyle name="20% - Accent1 7 2 5 3 4 3 2" xfId="50477" xr:uid="{8478178A-C1F7-4501-ABC0-B8EED99B7FF6}"/>
    <cellStyle name="20% - Accent1 7 2 5 3 4 4" xfId="50478" xr:uid="{5CFA8920-35F5-4F0B-B9E4-DF97634CDE95}"/>
    <cellStyle name="20% - Accent1 7 2 5 3 5" xfId="50479" xr:uid="{8055BCD4-85A6-4E4B-80C3-BD4422F2F73E}"/>
    <cellStyle name="20% - Accent1 7 2 5 3 5 2" xfId="50480" xr:uid="{C2034B45-3049-4AB3-84F5-4572AA45473A}"/>
    <cellStyle name="20% - Accent1 7 2 5 3 5 2 2" xfId="50481" xr:uid="{16DF27CA-8560-4CC1-B642-7395274C0B57}"/>
    <cellStyle name="20% - Accent1 7 2 5 3 5 3" xfId="50482" xr:uid="{BC435153-9BC0-475B-A27B-F24602873EBC}"/>
    <cellStyle name="20% - Accent1 7 2 5 3 6" xfId="50483" xr:uid="{0BFED3A3-3B75-4731-B903-D903CFD46FEE}"/>
    <cellStyle name="20% - Accent1 7 2 5 3 6 2" xfId="50484" xr:uid="{B0AC606D-DD6C-4568-8B8E-382A43EA3CA4}"/>
    <cellStyle name="20% - Accent1 7 2 5 3 6 2 2" xfId="50485" xr:uid="{DF0EDC92-1326-40AA-AB55-B434D11CB2A7}"/>
    <cellStyle name="20% - Accent1 7 2 5 3 6 3" xfId="50486" xr:uid="{4782D2D4-22C2-4FC4-92AC-AF057329FFB7}"/>
    <cellStyle name="20% - Accent1 7 2 5 3 7" xfId="50487" xr:uid="{2F1B104A-4127-47FE-AD8E-C5078F3C7981}"/>
    <cellStyle name="20% - Accent1 7 2 5 3 7 2" xfId="50488" xr:uid="{67D015C9-E5D0-430E-8E4E-2178DA3F5B2C}"/>
    <cellStyle name="20% - Accent1 7 2 5 3 8" xfId="50489" xr:uid="{4D08642E-A4E5-402D-B5A1-754068CD139E}"/>
    <cellStyle name="20% - Accent1 7 2 5 3 8 2" xfId="50490" xr:uid="{E41126F1-7EBA-4FAB-B9C1-AF6CB2B75034}"/>
    <cellStyle name="20% - Accent1 7 2 5 3 9" xfId="50491" xr:uid="{F31042BE-8AD9-4C2B-9EBB-434829D11F22}"/>
    <cellStyle name="20% - Accent1 7 2 5 4" xfId="50492" xr:uid="{9B555B0F-6651-4D02-B83A-7A29EE46ED5F}"/>
    <cellStyle name="20% - Accent1 7 2 5 4 2" xfId="50493" xr:uid="{2444BFB2-D534-47BB-8AC9-69CE3CF97F9A}"/>
    <cellStyle name="20% - Accent1 7 2 5 4 2 2" xfId="50494" xr:uid="{13535CAA-5992-4FEF-8A41-C0B0670F74D9}"/>
    <cellStyle name="20% - Accent1 7 2 5 4 2 2 2" xfId="50495" xr:uid="{878DAA5D-9F5C-49C2-BC17-DAC571874D17}"/>
    <cellStyle name="20% - Accent1 7 2 5 4 2 3" xfId="50496" xr:uid="{168BFD6A-C806-402F-ACE6-4CEB4FB0663A}"/>
    <cellStyle name="20% - Accent1 7 2 5 4 3" xfId="50497" xr:uid="{7DE4D9AE-192C-4077-9CF4-68E983A5D656}"/>
    <cellStyle name="20% - Accent1 7 2 5 4 3 2" xfId="50498" xr:uid="{FF2B656E-C839-4011-B082-78A8FFCF6529}"/>
    <cellStyle name="20% - Accent1 7 2 5 4 4" xfId="50499" xr:uid="{F4C20652-E187-4639-BD85-092366FB502A}"/>
    <cellStyle name="20% - Accent1 7 2 5 5" xfId="50500" xr:uid="{7E5FA054-38E3-47F9-9C46-AA798B0F6D1B}"/>
    <cellStyle name="20% - Accent1 7 2 5 5 2" xfId="50501" xr:uid="{1C9D076F-8F16-4746-A64B-FDF9232C670B}"/>
    <cellStyle name="20% - Accent1 7 2 5 5 2 2" xfId="50502" xr:uid="{9475F00E-61D2-4627-9D0E-C5E5E95A7E8F}"/>
    <cellStyle name="20% - Accent1 7 2 5 5 2 2 2" xfId="50503" xr:uid="{8FA9BA00-6A5D-41A1-9904-95DB75257103}"/>
    <cellStyle name="20% - Accent1 7 2 5 5 2 3" xfId="50504" xr:uid="{C47FA19A-A686-4D66-91BF-57F4B653D98B}"/>
    <cellStyle name="20% - Accent1 7 2 5 5 3" xfId="50505" xr:uid="{31F337D5-3876-42F5-AA11-6837A4AC33AA}"/>
    <cellStyle name="20% - Accent1 7 2 5 5 3 2" xfId="50506" xr:uid="{A921ACE3-0EDC-42B1-8CA7-2AEDE8651D08}"/>
    <cellStyle name="20% - Accent1 7 2 5 5 4" xfId="50507" xr:uid="{73556425-504C-4744-B69A-3BD5F93FEE6C}"/>
    <cellStyle name="20% - Accent1 7 2 5 6" xfId="50508" xr:uid="{D9D815A2-B00E-4F1F-B60E-65E43919BBCD}"/>
    <cellStyle name="20% - Accent1 7 2 5 6 2" xfId="50509" xr:uid="{13F2A438-98A6-4A25-AA00-A9450AC572FE}"/>
    <cellStyle name="20% - Accent1 7 2 5 6 2 2" xfId="50510" xr:uid="{65A37564-DEE3-4D8A-B797-2F859ACD6387}"/>
    <cellStyle name="20% - Accent1 7 2 5 6 2 2 2" xfId="50511" xr:uid="{89400734-338D-4785-A270-CF99F5840A06}"/>
    <cellStyle name="20% - Accent1 7 2 5 6 2 3" xfId="50512" xr:uid="{F301051D-6328-46AE-8CB4-8994B5CB7898}"/>
    <cellStyle name="20% - Accent1 7 2 5 6 3" xfId="50513" xr:uid="{93E54887-ABD6-4DD5-BC90-BE1D3E7C88E3}"/>
    <cellStyle name="20% - Accent1 7 2 5 6 3 2" xfId="50514" xr:uid="{066B738D-634A-4EE1-A6EF-CF6D463A7542}"/>
    <cellStyle name="20% - Accent1 7 2 5 6 4" xfId="50515" xr:uid="{9A7CCDC7-59AC-4390-8E3C-75B065955A39}"/>
    <cellStyle name="20% - Accent1 7 2 5 7" xfId="50516" xr:uid="{5D4A1C4F-1B11-4F55-A497-F410C6C2F4A7}"/>
    <cellStyle name="20% - Accent1 7 2 5 7 2" xfId="50517" xr:uid="{835F996E-047A-4E0B-B486-469DA3651053}"/>
    <cellStyle name="20% - Accent1 7 2 5 7 2 2" xfId="50518" xr:uid="{08297790-8960-4624-9487-AE5300F65B91}"/>
    <cellStyle name="20% - Accent1 7 2 5 7 3" xfId="50519" xr:uid="{B86A4849-6868-4246-81D5-0C4771480EE1}"/>
    <cellStyle name="20% - Accent1 7 2 5 8" xfId="50520" xr:uid="{24789941-38A3-43C9-9478-565F6A3ABDDA}"/>
    <cellStyle name="20% - Accent1 7 2 5 8 2" xfId="50521" xr:uid="{C594B870-FA6D-4B22-95A4-D31CA74A1DF6}"/>
    <cellStyle name="20% - Accent1 7 2 5 8 2 2" xfId="50522" xr:uid="{8F040FD4-4596-4969-BD8E-B927AF1B4AA9}"/>
    <cellStyle name="20% - Accent1 7 2 5 8 3" xfId="50523" xr:uid="{BFB8167D-EEDD-4EE3-98F6-3566AF56FD2F}"/>
    <cellStyle name="20% - Accent1 7 2 5 9" xfId="50524" xr:uid="{A7526D1A-4F6A-4E4C-B017-54EB829B4922}"/>
    <cellStyle name="20% - Accent1 7 2 5 9 2" xfId="50525" xr:uid="{56569A28-6D09-4DD4-B90B-ED1D14A2360C}"/>
    <cellStyle name="20% - Accent1 7 2 6" xfId="50526" xr:uid="{CC559238-517A-4CEE-8BE8-F394ED6D67F8}"/>
    <cellStyle name="20% - Accent1 7 2 6 2" xfId="50527" xr:uid="{CBDDD144-D0CA-4A53-A0A9-2324F3D20F9C}"/>
    <cellStyle name="20% - Accent1 7 2 6 2 2" xfId="50528" xr:uid="{EA8739E9-B0AA-4873-AA3B-C5E4A70ED7DA}"/>
    <cellStyle name="20% - Accent1 7 2 6 2 2 2" xfId="50529" xr:uid="{5711D4D3-96A2-427D-A74F-9E4417E7E624}"/>
    <cellStyle name="20% - Accent1 7 2 6 2 2 2 2" xfId="50530" xr:uid="{440ABCDB-B274-4208-81A1-2E95FD2982CF}"/>
    <cellStyle name="20% - Accent1 7 2 6 2 2 3" xfId="50531" xr:uid="{A2F32EBE-BB7C-41BC-BFD8-C91C025517A7}"/>
    <cellStyle name="20% - Accent1 7 2 6 2 3" xfId="50532" xr:uid="{1DC47BCE-2F6A-41E9-BE4C-B6D74205A0C5}"/>
    <cellStyle name="20% - Accent1 7 2 6 2 3 2" xfId="50533" xr:uid="{82317B3D-989B-4865-892C-BA1095AB30D9}"/>
    <cellStyle name="20% - Accent1 7 2 6 2 4" xfId="50534" xr:uid="{489BCCA0-8CA7-42C1-B1E6-8C3C324B4544}"/>
    <cellStyle name="20% - Accent1 7 2 6 3" xfId="50535" xr:uid="{CBF1FB3D-53E6-4336-816D-ED4EE95D33BC}"/>
    <cellStyle name="20% - Accent1 7 2 6 3 2" xfId="50536" xr:uid="{41EB8E70-C5AF-4665-A57F-19EB9D764140}"/>
    <cellStyle name="20% - Accent1 7 2 6 3 2 2" xfId="50537" xr:uid="{53245105-5041-4A9D-AB36-ADEBF76C4773}"/>
    <cellStyle name="20% - Accent1 7 2 6 3 2 2 2" xfId="50538" xr:uid="{4BD46224-04AE-49D8-92FC-368CC6BA20BF}"/>
    <cellStyle name="20% - Accent1 7 2 6 3 2 3" xfId="50539" xr:uid="{8DA4E939-D4D7-4A84-990B-77D8721B5D98}"/>
    <cellStyle name="20% - Accent1 7 2 6 3 3" xfId="50540" xr:uid="{9EB83A5B-38DD-4773-BAD1-CF85CE205B84}"/>
    <cellStyle name="20% - Accent1 7 2 6 3 3 2" xfId="50541" xr:uid="{F27183EF-7169-4B2F-89FB-44AAF5144D26}"/>
    <cellStyle name="20% - Accent1 7 2 6 3 4" xfId="50542" xr:uid="{8D270C6D-0915-41A5-A08E-51EDB0349E3A}"/>
    <cellStyle name="20% - Accent1 7 2 6 4" xfId="50543" xr:uid="{B0F6785E-4532-468A-A115-68AF550068BD}"/>
    <cellStyle name="20% - Accent1 7 2 6 4 2" xfId="50544" xr:uid="{82C8E5AE-6777-48A9-BFFA-FEAEAEDD7CDE}"/>
    <cellStyle name="20% - Accent1 7 2 6 4 2 2" xfId="50545" xr:uid="{6AAD2468-E22D-49FC-B826-EA307CF06AC6}"/>
    <cellStyle name="20% - Accent1 7 2 6 4 2 2 2" xfId="50546" xr:uid="{661C9401-48C6-48BA-B9E2-FC7443FC2F85}"/>
    <cellStyle name="20% - Accent1 7 2 6 4 2 3" xfId="50547" xr:uid="{7D6E4324-D1D5-4749-B301-B943BCDBFF15}"/>
    <cellStyle name="20% - Accent1 7 2 6 4 3" xfId="50548" xr:uid="{B0A8D98E-5094-43F3-A751-DC87280A0373}"/>
    <cellStyle name="20% - Accent1 7 2 6 4 3 2" xfId="50549" xr:uid="{0EEAB5BC-2F44-4BDD-B8EA-4065DB850DBF}"/>
    <cellStyle name="20% - Accent1 7 2 6 4 4" xfId="50550" xr:uid="{90EAB13C-B49B-4D3C-8DFB-48F36AE29149}"/>
    <cellStyle name="20% - Accent1 7 2 6 5" xfId="50551" xr:uid="{617F6BFC-698D-429A-B9FC-327A42EC5B45}"/>
    <cellStyle name="20% - Accent1 7 2 6 5 2" xfId="50552" xr:uid="{A5944AE4-3D6E-4F48-BAAC-CF8558EC5CF4}"/>
    <cellStyle name="20% - Accent1 7 2 6 5 2 2" xfId="50553" xr:uid="{3BD761C6-C259-4F2D-8602-4D04779FDA6A}"/>
    <cellStyle name="20% - Accent1 7 2 6 5 3" xfId="50554" xr:uid="{68E7CA44-1819-445B-9645-4D4031C55846}"/>
    <cellStyle name="20% - Accent1 7 2 6 6" xfId="50555" xr:uid="{5628572B-F88E-4313-8F25-E74876F1DEDE}"/>
    <cellStyle name="20% - Accent1 7 2 6 6 2" xfId="50556" xr:uid="{075EABAD-8A68-4D94-A40A-34CA88E6E179}"/>
    <cellStyle name="20% - Accent1 7 2 6 6 2 2" xfId="50557" xr:uid="{3BC10FDA-E714-49BF-BD5F-0BED720FEE0A}"/>
    <cellStyle name="20% - Accent1 7 2 6 6 3" xfId="50558" xr:uid="{01D68E34-7C74-46F0-B065-E8A0373B2BEA}"/>
    <cellStyle name="20% - Accent1 7 2 6 7" xfId="50559" xr:uid="{239D5F92-7814-4C19-8AAA-5EDC0B1EC624}"/>
    <cellStyle name="20% - Accent1 7 2 6 7 2" xfId="50560" xr:uid="{B7B36088-3362-4691-A670-B635294C7112}"/>
    <cellStyle name="20% - Accent1 7 2 6 8" xfId="50561" xr:uid="{C4CCD278-3655-4B0A-9797-9DB5C7AE50C0}"/>
    <cellStyle name="20% - Accent1 7 2 6 8 2" xfId="50562" xr:uid="{6A6CC3ED-52D9-47B9-9C3F-0658D2F8386C}"/>
    <cellStyle name="20% - Accent1 7 2 6 9" xfId="50563" xr:uid="{FE4802B6-9F0F-4EB2-A087-3C259CE1FCA1}"/>
    <cellStyle name="20% - Accent1 7 2 7" xfId="50564" xr:uid="{BCBF10BB-AB1A-4711-AD46-F8129FBC97A1}"/>
    <cellStyle name="20% - Accent1 7 2 7 2" xfId="50565" xr:uid="{40AF89A0-CBD9-475E-B14B-4203773CF1CF}"/>
    <cellStyle name="20% - Accent1 7 2 7 2 2" xfId="50566" xr:uid="{16E40CAE-F88D-4A78-9C6B-7FC3663AF4AC}"/>
    <cellStyle name="20% - Accent1 7 2 7 2 2 2" xfId="50567" xr:uid="{7B30800F-B406-4D2B-B402-EF7DAEE3E86B}"/>
    <cellStyle name="20% - Accent1 7 2 7 2 2 2 2" xfId="50568" xr:uid="{4E38F746-4347-4680-843B-89FDEBE22378}"/>
    <cellStyle name="20% - Accent1 7 2 7 2 2 3" xfId="50569" xr:uid="{15CF835B-35AD-4E17-9555-B7BA58B99A76}"/>
    <cellStyle name="20% - Accent1 7 2 7 2 3" xfId="50570" xr:uid="{5E5A81A6-1858-4ABA-ADFC-6E8A7019AADD}"/>
    <cellStyle name="20% - Accent1 7 2 7 2 3 2" xfId="50571" xr:uid="{995E0DDD-DA25-431E-A7AB-25E366747F46}"/>
    <cellStyle name="20% - Accent1 7 2 7 2 4" xfId="50572" xr:uid="{690EFB65-F2BB-480F-9C82-CA32586775F9}"/>
    <cellStyle name="20% - Accent1 7 2 7 3" xfId="50573" xr:uid="{7DF5DD72-20D8-401E-8E34-20D7019DDAD4}"/>
    <cellStyle name="20% - Accent1 7 2 7 3 2" xfId="50574" xr:uid="{AF636620-5E38-483D-AFEB-F1BD6257AEFE}"/>
    <cellStyle name="20% - Accent1 7 2 7 3 2 2" xfId="50575" xr:uid="{2759B993-C06E-46AC-ABFD-A10DD1D0898B}"/>
    <cellStyle name="20% - Accent1 7 2 7 3 2 2 2" xfId="50576" xr:uid="{20AB211B-8248-4693-B169-9AB716EBA8CD}"/>
    <cellStyle name="20% - Accent1 7 2 7 3 2 3" xfId="50577" xr:uid="{75B9505E-C7B2-4066-8B0B-0AC485E8603D}"/>
    <cellStyle name="20% - Accent1 7 2 7 3 3" xfId="50578" xr:uid="{BB1186F9-3DEA-4B85-8C89-307D50D03126}"/>
    <cellStyle name="20% - Accent1 7 2 7 3 3 2" xfId="50579" xr:uid="{8F32BD64-8D98-4458-A06E-460D5530A8FF}"/>
    <cellStyle name="20% - Accent1 7 2 7 3 4" xfId="50580" xr:uid="{D26AE864-9EAA-4F73-8F47-2DF2743FFDD4}"/>
    <cellStyle name="20% - Accent1 7 2 7 4" xfId="50581" xr:uid="{2C3CE125-6906-402A-9CA3-502F0E41E7C4}"/>
    <cellStyle name="20% - Accent1 7 2 7 4 2" xfId="50582" xr:uid="{C87ABD32-DF9F-4ABE-B482-878D94A7114E}"/>
    <cellStyle name="20% - Accent1 7 2 7 4 2 2" xfId="50583" xr:uid="{61414D91-D80F-487E-9DBC-DF3CE8C4033E}"/>
    <cellStyle name="20% - Accent1 7 2 7 4 2 2 2" xfId="50584" xr:uid="{8FC9E585-D4F7-41A0-B782-F2D5E932148F}"/>
    <cellStyle name="20% - Accent1 7 2 7 4 2 3" xfId="50585" xr:uid="{21D11597-7B2A-4E58-958D-AF55FD5CC466}"/>
    <cellStyle name="20% - Accent1 7 2 7 4 3" xfId="50586" xr:uid="{EE1F6568-E4FC-4E5D-818C-60FB8286D78F}"/>
    <cellStyle name="20% - Accent1 7 2 7 4 3 2" xfId="50587" xr:uid="{2ED04916-DFDC-4A44-8A00-9B5BE437C543}"/>
    <cellStyle name="20% - Accent1 7 2 7 4 4" xfId="50588" xr:uid="{9085E6D2-7772-4335-801B-721D3B146E2B}"/>
    <cellStyle name="20% - Accent1 7 2 7 5" xfId="50589" xr:uid="{9DF86D0E-CB85-4C80-8B3A-012377318F46}"/>
    <cellStyle name="20% - Accent1 7 2 7 5 2" xfId="50590" xr:uid="{F961B0A6-FDE8-49F8-A4DB-D0F761E9FEC1}"/>
    <cellStyle name="20% - Accent1 7 2 7 5 2 2" xfId="50591" xr:uid="{3D8BC91A-AC92-4ED1-877A-760CB8C0C467}"/>
    <cellStyle name="20% - Accent1 7 2 7 5 3" xfId="50592" xr:uid="{8FBD4D62-92BB-4BE9-9D59-DD4E0482AAE5}"/>
    <cellStyle name="20% - Accent1 7 2 7 6" xfId="50593" xr:uid="{9F2D5862-FC69-40F2-B2A8-40FE1F81D988}"/>
    <cellStyle name="20% - Accent1 7 2 7 6 2" xfId="50594" xr:uid="{299EEE0F-B613-42B6-A0E2-770A7655BE98}"/>
    <cellStyle name="20% - Accent1 7 2 7 6 2 2" xfId="50595" xr:uid="{B4F01805-A2B9-4D41-BFEF-DA90D7C60507}"/>
    <cellStyle name="20% - Accent1 7 2 7 6 3" xfId="50596" xr:uid="{02346E51-F31D-4CE8-A61E-950DC814C2B5}"/>
    <cellStyle name="20% - Accent1 7 2 7 7" xfId="50597" xr:uid="{9740B2D4-29C9-4989-BCD9-EE707561AB7B}"/>
    <cellStyle name="20% - Accent1 7 2 7 7 2" xfId="50598" xr:uid="{3CD433EE-5508-4C7F-8EE1-1A32AF2D4A41}"/>
    <cellStyle name="20% - Accent1 7 2 7 8" xfId="50599" xr:uid="{90AC47A3-35FC-4610-8EA2-A0FA4C98AC8B}"/>
    <cellStyle name="20% - Accent1 7 2 7 8 2" xfId="50600" xr:uid="{B180BA7A-2DBE-40E7-9BE5-A869E89A5E4A}"/>
    <cellStyle name="20% - Accent1 7 2 7 9" xfId="50601" xr:uid="{D1326150-6E52-4EFD-9545-41B300443D7E}"/>
    <cellStyle name="20% - Accent1 7 2 8" xfId="50602" xr:uid="{0A908D3A-14A1-4D77-98C4-A16C56A3728E}"/>
    <cellStyle name="20% - Accent1 7 2 8 2" xfId="50603" xr:uid="{C1743FE0-4F5D-4BDC-AAC9-7B8FF84DA045}"/>
    <cellStyle name="20% - Accent1 7 2 8 2 2" xfId="50604" xr:uid="{9D3BE5AF-6112-472B-8018-281B0A433CEA}"/>
    <cellStyle name="20% - Accent1 7 2 8 2 2 2" xfId="50605" xr:uid="{8BE38B8D-D2B9-45ED-B29B-890DD6B6D633}"/>
    <cellStyle name="20% - Accent1 7 2 8 2 3" xfId="50606" xr:uid="{0EAB47D6-CBFE-42F4-B4B4-37FE732625CC}"/>
    <cellStyle name="20% - Accent1 7 2 8 3" xfId="50607" xr:uid="{29AD4972-210D-451B-B5C1-D8F91BE74096}"/>
    <cellStyle name="20% - Accent1 7 2 8 3 2" xfId="50608" xr:uid="{1E641406-8AC2-4C5D-A74C-F7645CD3A578}"/>
    <cellStyle name="20% - Accent1 7 2 8 4" xfId="50609" xr:uid="{4A72D885-F9B6-474E-987E-075412FC0D8D}"/>
    <cellStyle name="20% - Accent1 7 2 9" xfId="50610" xr:uid="{DE565A53-2724-4B6C-BD90-0FF281054681}"/>
    <cellStyle name="20% - Accent1 7 2 9 2" xfId="50611" xr:uid="{B2A65D0A-396F-4167-B285-162C757C7C1D}"/>
    <cellStyle name="20% - Accent1 7 2 9 2 2" xfId="50612" xr:uid="{73AAD311-82F3-45FC-A3D8-BE567E09DBCB}"/>
    <cellStyle name="20% - Accent1 7 2 9 2 2 2" xfId="50613" xr:uid="{33E4B4FF-58FA-4BAA-B67B-A5FC6EAEC283}"/>
    <cellStyle name="20% - Accent1 7 2 9 2 3" xfId="50614" xr:uid="{CEA3AB8A-DA20-4318-8666-430240167814}"/>
    <cellStyle name="20% - Accent1 7 2 9 3" xfId="50615" xr:uid="{4B9E27AA-A6E4-429A-B49B-31A6529ACD86}"/>
    <cellStyle name="20% - Accent1 7 2 9 3 2" xfId="50616" xr:uid="{D1D552B8-C97B-41C9-9862-016C0D2EF8B8}"/>
    <cellStyle name="20% - Accent1 7 2 9 4" xfId="50617" xr:uid="{D210137B-4D41-45B3-B356-2DA2FD8E385F}"/>
    <cellStyle name="20% - Accent1 7 3" xfId="50618" xr:uid="{A92BCE2C-00A1-4947-BDC5-0AD7E7F49EC4}"/>
    <cellStyle name="20% - Accent1 7 3 10" xfId="50619" xr:uid="{2BBD4060-06F3-4FA9-909C-B579C9B88080}"/>
    <cellStyle name="20% - Accent1 7 3 10 2" xfId="50620" xr:uid="{CACB816E-A612-4316-B6AD-AAC4B8F293C3}"/>
    <cellStyle name="20% - Accent1 7 3 10 2 2" xfId="50621" xr:uid="{CE9897C8-9725-49E3-999C-9A7E5A276ED2}"/>
    <cellStyle name="20% - Accent1 7 3 10 3" xfId="50622" xr:uid="{E9A1299E-F6F9-438B-9BDF-AA4F5B83F9E4}"/>
    <cellStyle name="20% - Accent1 7 3 11" xfId="50623" xr:uid="{2F901CF6-DAA6-4864-98D6-AD095AC940BA}"/>
    <cellStyle name="20% - Accent1 7 3 11 2" xfId="50624" xr:uid="{EB233048-F9DD-437F-B928-C20F5B4EE9B2}"/>
    <cellStyle name="20% - Accent1 7 3 11 2 2" xfId="50625" xr:uid="{7C1E7ACA-1E81-4906-8202-95DCFCDD4C63}"/>
    <cellStyle name="20% - Accent1 7 3 11 3" xfId="50626" xr:uid="{0FFEF68A-36FA-480C-AAB9-E4BAED14B48C}"/>
    <cellStyle name="20% - Accent1 7 3 12" xfId="50627" xr:uid="{4FE690A0-9762-42B9-A862-5FE6ED1333AD}"/>
    <cellStyle name="20% - Accent1 7 3 12 2" xfId="50628" xr:uid="{F640DB58-F283-4100-A83B-9A067FDC07B0}"/>
    <cellStyle name="20% - Accent1 7 3 13" xfId="50629" xr:uid="{0D4D73A5-5ACA-474B-AEE2-F922CF8085F9}"/>
    <cellStyle name="20% - Accent1 7 3 13 2" xfId="50630" xr:uid="{46D97288-2926-4DF6-9FC3-12ECF416C322}"/>
    <cellStyle name="20% - Accent1 7 3 14" xfId="50631" xr:uid="{7D7F4BDB-71E8-4629-BE16-46A35997F403}"/>
    <cellStyle name="20% - Accent1 7 3 2" xfId="50632" xr:uid="{CF2E28E5-69F1-4642-9729-B0FBA4F757F7}"/>
    <cellStyle name="20% - Accent1 7 3 2 10" xfId="50633" xr:uid="{1548FBCC-43E8-488F-BEDF-EA047101EB5B}"/>
    <cellStyle name="20% - Accent1 7 3 2 10 2" xfId="50634" xr:uid="{94BB16D1-E732-4E42-B108-5AC50D4CE493}"/>
    <cellStyle name="20% - Accent1 7 3 2 11" xfId="50635" xr:uid="{5562EB52-0C28-48B7-B0E3-6F16EBD4C6D3}"/>
    <cellStyle name="20% - Accent1 7 3 2 2" xfId="50636" xr:uid="{A2C85FBB-8B2C-45C6-AA44-F2FAE88FA773}"/>
    <cellStyle name="20% - Accent1 7 3 2 2 2" xfId="50637" xr:uid="{135E1598-E1C3-482E-A99C-8BA59AFEC727}"/>
    <cellStyle name="20% - Accent1 7 3 2 2 2 2" xfId="50638" xr:uid="{72C8C013-EBD6-45FF-AD98-3BF92675955C}"/>
    <cellStyle name="20% - Accent1 7 3 2 2 2 2 2" xfId="50639" xr:uid="{AB37F41D-EBA4-442B-B677-C0D8B096C051}"/>
    <cellStyle name="20% - Accent1 7 3 2 2 2 2 2 2" xfId="50640" xr:uid="{88D50962-DCE0-423C-A87E-FED62CFBF732}"/>
    <cellStyle name="20% - Accent1 7 3 2 2 2 2 3" xfId="50641" xr:uid="{62237417-571A-4F77-A8E3-EE498A2D04FE}"/>
    <cellStyle name="20% - Accent1 7 3 2 2 2 3" xfId="50642" xr:uid="{50795E26-BC8A-4086-9538-3538AF2D7723}"/>
    <cellStyle name="20% - Accent1 7 3 2 2 2 3 2" xfId="50643" xr:uid="{E8620B3E-30CF-4B92-958F-9F5DEAF50062}"/>
    <cellStyle name="20% - Accent1 7 3 2 2 2 4" xfId="50644" xr:uid="{E19669EE-9E76-47CC-8D80-B6DFF1DA1FFC}"/>
    <cellStyle name="20% - Accent1 7 3 2 2 3" xfId="50645" xr:uid="{DBD6603B-45F7-4E40-BFB4-E9DDB37FA8CC}"/>
    <cellStyle name="20% - Accent1 7 3 2 2 3 2" xfId="50646" xr:uid="{05BCAD22-79E3-4555-82D6-5A209D6CF5F5}"/>
    <cellStyle name="20% - Accent1 7 3 2 2 3 2 2" xfId="50647" xr:uid="{85147161-855C-4BFF-9BEE-826D008472BC}"/>
    <cellStyle name="20% - Accent1 7 3 2 2 3 2 2 2" xfId="50648" xr:uid="{94EBFC33-7FEA-45D7-A96A-5C52CEAAA33E}"/>
    <cellStyle name="20% - Accent1 7 3 2 2 3 2 3" xfId="50649" xr:uid="{2C72586F-3178-4B17-BB7D-7E84073F61BA}"/>
    <cellStyle name="20% - Accent1 7 3 2 2 3 3" xfId="50650" xr:uid="{71B4653C-EEDD-4701-B404-6E6372BD6729}"/>
    <cellStyle name="20% - Accent1 7 3 2 2 3 3 2" xfId="50651" xr:uid="{7D4A31F3-809C-4BF5-9A16-9487D09749DF}"/>
    <cellStyle name="20% - Accent1 7 3 2 2 3 4" xfId="50652" xr:uid="{37D74884-43C6-446F-8610-A5B6A1C0E4AC}"/>
    <cellStyle name="20% - Accent1 7 3 2 2 4" xfId="50653" xr:uid="{3A9704E6-6BF8-41DD-AD46-C6FF4E5944BF}"/>
    <cellStyle name="20% - Accent1 7 3 2 2 4 2" xfId="50654" xr:uid="{382FD128-3814-4EF6-8165-43FFDACD9FC9}"/>
    <cellStyle name="20% - Accent1 7 3 2 2 4 2 2" xfId="50655" xr:uid="{85A2B0A2-5D99-43D2-AB0F-200366010371}"/>
    <cellStyle name="20% - Accent1 7 3 2 2 4 2 2 2" xfId="50656" xr:uid="{8504953D-CB4B-414E-8CBD-F21050283C4D}"/>
    <cellStyle name="20% - Accent1 7 3 2 2 4 2 3" xfId="50657" xr:uid="{CF333930-B4FA-47EA-8903-B8BC5FB99124}"/>
    <cellStyle name="20% - Accent1 7 3 2 2 4 3" xfId="50658" xr:uid="{E530709E-E5FC-4DF4-8D3F-737513FD9FC4}"/>
    <cellStyle name="20% - Accent1 7 3 2 2 4 3 2" xfId="50659" xr:uid="{505934EC-F974-4D10-95D1-55BE01ECEF23}"/>
    <cellStyle name="20% - Accent1 7 3 2 2 4 4" xfId="50660" xr:uid="{FECEE11E-2542-44E9-9A2C-91D107F58330}"/>
    <cellStyle name="20% - Accent1 7 3 2 2 5" xfId="50661" xr:uid="{212597A9-55A4-41E2-A5AC-6E3621F47E01}"/>
    <cellStyle name="20% - Accent1 7 3 2 2 5 2" xfId="50662" xr:uid="{C61650BC-7DFB-45E3-9891-26055E72C14E}"/>
    <cellStyle name="20% - Accent1 7 3 2 2 5 2 2" xfId="50663" xr:uid="{FCDDEC7E-CFF0-4585-BAD8-FE90E98E77F6}"/>
    <cellStyle name="20% - Accent1 7 3 2 2 5 3" xfId="50664" xr:uid="{EDF2E6A1-7A07-47DE-8E6E-B5C7C7ECB800}"/>
    <cellStyle name="20% - Accent1 7 3 2 2 6" xfId="50665" xr:uid="{0C73D3F9-A333-4FE0-87D5-CA215E5535D0}"/>
    <cellStyle name="20% - Accent1 7 3 2 2 6 2" xfId="50666" xr:uid="{2B963844-AA73-488C-86ED-AB1E77D3205F}"/>
    <cellStyle name="20% - Accent1 7 3 2 2 6 2 2" xfId="50667" xr:uid="{BBD8324B-35CB-444F-BC46-20B278950541}"/>
    <cellStyle name="20% - Accent1 7 3 2 2 6 3" xfId="50668" xr:uid="{C167F11E-2703-4A7B-827B-94FB0CB7BE01}"/>
    <cellStyle name="20% - Accent1 7 3 2 2 7" xfId="50669" xr:uid="{CDFCB6E7-A99C-47CA-9E2F-1B3E5F70BB53}"/>
    <cellStyle name="20% - Accent1 7 3 2 2 7 2" xfId="50670" xr:uid="{53FD55F6-617E-423A-AA09-7B2F24CB67D2}"/>
    <cellStyle name="20% - Accent1 7 3 2 2 8" xfId="50671" xr:uid="{D94C9BFA-C5B7-4EFF-A7B9-0FBA93BDA398}"/>
    <cellStyle name="20% - Accent1 7 3 2 2 8 2" xfId="50672" xr:uid="{8349EDC9-94AA-4489-99ED-A56E4CA6C2BF}"/>
    <cellStyle name="20% - Accent1 7 3 2 2 9" xfId="50673" xr:uid="{293379EB-1C5B-4AD5-AE62-2FFC4644CFA1}"/>
    <cellStyle name="20% - Accent1 7 3 2 3" xfId="50674" xr:uid="{33374C01-ACE1-4D3D-A917-1381C1844CF8}"/>
    <cellStyle name="20% - Accent1 7 3 2 3 2" xfId="50675" xr:uid="{7211E2BC-AA6A-46B2-9A02-636F5CD9413A}"/>
    <cellStyle name="20% - Accent1 7 3 2 3 2 2" xfId="50676" xr:uid="{F7239078-9CB2-4B0E-BCE5-73CCE6D793ED}"/>
    <cellStyle name="20% - Accent1 7 3 2 3 2 2 2" xfId="50677" xr:uid="{1D2BB25F-6592-4AB7-A26D-E38D0C516044}"/>
    <cellStyle name="20% - Accent1 7 3 2 3 2 2 2 2" xfId="50678" xr:uid="{7BD52220-529E-4E99-B4C5-4E704A52B362}"/>
    <cellStyle name="20% - Accent1 7 3 2 3 2 2 3" xfId="50679" xr:uid="{6C07545E-D30C-4FBE-98BE-251E917EC00F}"/>
    <cellStyle name="20% - Accent1 7 3 2 3 2 3" xfId="50680" xr:uid="{8FADE4D7-890D-47E3-B73D-4A05363FE1C5}"/>
    <cellStyle name="20% - Accent1 7 3 2 3 2 3 2" xfId="50681" xr:uid="{6D5DA916-126F-4E48-937D-63EA87654358}"/>
    <cellStyle name="20% - Accent1 7 3 2 3 2 4" xfId="50682" xr:uid="{9C03D132-96F6-486A-A85E-0CF72F45C22C}"/>
    <cellStyle name="20% - Accent1 7 3 2 3 3" xfId="50683" xr:uid="{04368F8A-A15B-4871-ABC6-9D672F0F9776}"/>
    <cellStyle name="20% - Accent1 7 3 2 3 3 2" xfId="50684" xr:uid="{1915EA99-4479-4BE8-8204-5317ACD1DD5D}"/>
    <cellStyle name="20% - Accent1 7 3 2 3 3 2 2" xfId="50685" xr:uid="{747A9761-92EF-401F-ABF2-11D8FB14EB10}"/>
    <cellStyle name="20% - Accent1 7 3 2 3 3 2 2 2" xfId="50686" xr:uid="{D6B03E1F-6FD8-4110-9A47-5C2BA149D35D}"/>
    <cellStyle name="20% - Accent1 7 3 2 3 3 2 3" xfId="50687" xr:uid="{E8ADF773-25FD-404B-BFFE-75FA753A99EE}"/>
    <cellStyle name="20% - Accent1 7 3 2 3 3 3" xfId="50688" xr:uid="{A0A43765-BF12-47A4-945C-99CE393298FE}"/>
    <cellStyle name="20% - Accent1 7 3 2 3 3 3 2" xfId="50689" xr:uid="{C6E7F5B8-EF38-437F-8F43-F02811227D43}"/>
    <cellStyle name="20% - Accent1 7 3 2 3 3 4" xfId="50690" xr:uid="{A7EDABA0-262F-4063-AD69-025E2773FEB2}"/>
    <cellStyle name="20% - Accent1 7 3 2 3 4" xfId="50691" xr:uid="{93B6F3BB-C712-47FE-B747-CA104CA7A198}"/>
    <cellStyle name="20% - Accent1 7 3 2 3 4 2" xfId="50692" xr:uid="{5D329191-2657-423C-90FF-A8559EDB1B8D}"/>
    <cellStyle name="20% - Accent1 7 3 2 3 4 2 2" xfId="50693" xr:uid="{8920B8C1-09B8-4769-9743-9693B70E2003}"/>
    <cellStyle name="20% - Accent1 7 3 2 3 4 2 2 2" xfId="50694" xr:uid="{FA4D0561-094D-4D04-AF63-238CA2DE179B}"/>
    <cellStyle name="20% - Accent1 7 3 2 3 4 2 3" xfId="50695" xr:uid="{A857BCF5-9B92-40EC-A957-63E126305E87}"/>
    <cellStyle name="20% - Accent1 7 3 2 3 4 3" xfId="50696" xr:uid="{1D19CF15-E9FB-4798-8B69-C5B701B1213C}"/>
    <cellStyle name="20% - Accent1 7 3 2 3 4 3 2" xfId="50697" xr:uid="{0A3FF525-D1E1-409C-ADA6-030B12303F44}"/>
    <cellStyle name="20% - Accent1 7 3 2 3 4 4" xfId="50698" xr:uid="{34300ADD-C363-4649-A5EC-DD8E8EC0E00B}"/>
    <cellStyle name="20% - Accent1 7 3 2 3 5" xfId="50699" xr:uid="{EEB9BEC7-6201-4E3F-A7E1-5E97007CFAA7}"/>
    <cellStyle name="20% - Accent1 7 3 2 3 5 2" xfId="50700" xr:uid="{C84B411F-D420-459D-AE34-EE1E522A3060}"/>
    <cellStyle name="20% - Accent1 7 3 2 3 5 2 2" xfId="50701" xr:uid="{90103E4E-B95C-474A-91D3-86F96698AAB8}"/>
    <cellStyle name="20% - Accent1 7 3 2 3 5 3" xfId="50702" xr:uid="{928320C5-E491-45D1-8E1E-D1F914502DAC}"/>
    <cellStyle name="20% - Accent1 7 3 2 3 6" xfId="50703" xr:uid="{3885514C-9548-4628-B4B8-C2E9EAF4A39A}"/>
    <cellStyle name="20% - Accent1 7 3 2 3 6 2" xfId="50704" xr:uid="{5D22C196-687D-4A91-BD29-327F9F7AAF4E}"/>
    <cellStyle name="20% - Accent1 7 3 2 3 6 2 2" xfId="50705" xr:uid="{A475DE6C-D593-4144-A194-C6D7495CF5C8}"/>
    <cellStyle name="20% - Accent1 7 3 2 3 6 3" xfId="50706" xr:uid="{7A17CD90-EA64-41DB-AA28-F40E4C4877E3}"/>
    <cellStyle name="20% - Accent1 7 3 2 3 7" xfId="50707" xr:uid="{AF46E34B-369D-425A-B32D-64684ED6D02F}"/>
    <cellStyle name="20% - Accent1 7 3 2 3 7 2" xfId="50708" xr:uid="{DE9B13EE-B0D2-4CCC-BBC0-E8313C6EF766}"/>
    <cellStyle name="20% - Accent1 7 3 2 3 8" xfId="50709" xr:uid="{8A450658-7FD5-47F3-BDD6-7185223FD7AE}"/>
    <cellStyle name="20% - Accent1 7 3 2 3 8 2" xfId="50710" xr:uid="{85B8961C-BA72-4BE0-8573-FA3AADD4BE49}"/>
    <cellStyle name="20% - Accent1 7 3 2 3 9" xfId="50711" xr:uid="{97E79DE6-AC0B-41B9-9768-C84A5F53BA9F}"/>
    <cellStyle name="20% - Accent1 7 3 2 4" xfId="50712" xr:uid="{4F8633A1-C68E-43A1-A4C4-2DE8087E6120}"/>
    <cellStyle name="20% - Accent1 7 3 2 4 2" xfId="50713" xr:uid="{8F5D1040-8196-48C3-A3E1-D893799CE7D1}"/>
    <cellStyle name="20% - Accent1 7 3 2 4 2 2" xfId="50714" xr:uid="{E81B34DE-EC7E-466F-90EE-D825BFD2029E}"/>
    <cellStyle name="20% - Accent1 7 3 2 4 2 2 2" xfId="50715" xr:uid="{BB97C67F-B902-45C2-8437-F6AD13BD0EE9}"/>
    <cellStyle name="20% - Accent1 7 3 2 4 2 3" xfId="50716" xr:uid="{9675240C-C2BF-406A-9417-3C0D373940BE}"/>
    <cellStyle name="20% - Accent1 7 3 2 4 3" xfId="50717" xr:uid="{E4C34567-6AE8-4AB8-B618-AEA048FF9F08}"/>
    <cellStyle name="20% - Accent1 7 3 2 4 3 2" xfId="50718" xr:uid="{ECAA3593-1065-4802-A81C-70666E6A2913}"/>
    <cellStyle name="20% - Accent1 7 3 2 4 4" xfId="50719" xr:uid="{DB81AB7D-94F7-4309-9FB7-3857BB1B6B3D}"/>
    <cellStyle name="20% - Accent1 7 3 2 5" xfId="50720" xr:uid="{680C9B3A-5BEC-40DC-99A8-FB824C4AFA06}"/>
    <cellStyle name="20% - Accent1 7 3 2 5 2" xfId="50721" xr:uid="{F6877267-27C3-449D-866B-E1455CFD7D13}"/>
    <cellStyle name="20% - Accent1 7 3 2 5 2 2" xfId="50722" xr:uid="{E5335436-76EA-4B7E-B5C7-8C431383BD4D}"/>
    <cellStyle name="20% - Accent1 7 3 2 5 2 2 2" xfId="50723" xr:uid="{3DF8B7DD-7527-4EA8-BA19-1FEE682ECD01}"/>
    <cellStyle name="20% - Accent1 7 3 2 5 2 3" xfId="50724" xr:uid="{2145A53D-454E-47EC-8FA5-2B92558EB9BD}"/>
    <cellStyle name="20% - Accent1 7 3 2 5 3" xfId="50725" xr:uid="{188B9EE2-DCA7-4E25-B7D3-E4353DEC5EA1}"/>
    <cellStyle name="20% - Accent1 7 3 2 5 3 2" xfId="50726" xr:uid="{62BDC080-3C9C-4836-9A88-31EEC36A3974}"/>
    <cellStyle name="20% - Accent1 7 3 2 5 4" xfId="50727" xr:uid="{A47A3BA5-48D3-4A86-B4AE-2BAA8ADBD56C}"/>
    <cellStyle name="20% - Accent1 7 3 2 6" xfId="50728" xr:uid="{53012F67-B73E-46B3-A2DB-451CFBE97A58}"/>
    <cellStyle name="20% - Accent1 7 3 2 6 2" xfId="50729" xr:uid="{A1A5CC36-8229-419B-B490-8D56F5A19341}"/>
    <cellStyle name="20% - Accent1 7 3 2 6 2 2" xfId="50730" xr:uid="{006597A7-3D8B-4986-A4CB-8F0363840382}"/>
    <cellStyle name="20% - Accent1 7 3 2 6 2 2 2" xfId="50731" xr:uid="{622963FB-EC64-4EB1-A821-CF5C2C046757}"/>
    <cellStyle name="20% - Accent1 7 3 2 6 2 3" xfId="50732" xr:uid="{D0B3D7F1-82B3-4EDB-BB16-61C366DDE585}"/>
    <cellStyle name="20% - Accent1 7 3 2 6 3" xfId="50733" xr:uid="{75E40844-61AB-4471-99F6-61D15F0C337E}"/>
    <cellStyle name="20% - Accent1 7 3 2 6 3 2" xfId="50734" xr:uid="{5FAF3BD1-A6F7-4B1D-A5C2-B0C9B8E00F8B}"/>
    <cellStyle name="20% - Accent1 7 3 2 6 4" xfId="50735" xr:uid="{A398097F-C7BF-4856-B619-9A70EA045404}"/>
    <cellStyle name="20% - Accent1 7 3 2 7" xfId="50736" xr:uid="{1528B88B-584F-4F0B-94A6-5F61BF87D3D5}"/>
    <cellStyle name="20% - Accent1 7 3 2 7 2" xfId="50737" xr:uid="{94358E5B-CAF9-4EA7-80F6-C992D059A4D6}"/>
    <cellStyle name="20% - Accent1 7 3 2 7 2 2" xfId="50738" xr:uid="{78EFBB9C-3960-41AE-BE72-11FB35DE07F9}"/>
    <cellStyle name="20% - Accent1 7 3 2 7 3" xfId="50739" xr:uid="{B1AE3232-866E-4549-8A96-FC9D15071326}"/>
    <cellStyle name="20% - Accent1 7 3 2 8" xfId="50740" xr:uid="{752E4304-50DF-485B-995B-EFD1AD1FE3FF}"/>
    <cellStyle name="20% - Accent1 7 3 2 8 2" xfId="50741" xr:uid="{ED890288-D17D-4974-A495-C1DF775AE9C5}"/>
    <cellStyle name="20% - Accent1 7 3 2 8 2 2" xfId="50742" xr:uid="{3DEB2007-BF09-47D2-B051-778F5D932B4B}"/>
    <cellStyle name="20% - Accent1 7 3 2 8 3" xfId="50743" xr:uid="{5FABA1BA-12E8-4DFE-9069-121FE8183AE5}"/>
    <cellStyle name="20% - Accent1 7 3 2 9" xfId="50744" xr:uid="{9CAEE4FF-B1C5-4F59-8E3B-73C5DDE445A6}"/>
    <cellStyle name="20% - Accent1 7 3 2 9 2" xfId="50745" xr:uid="{9EAF32C1-38E1-4501-B021-109BA65C1979}"/>
    <cellStyle name="20% - Accent1 7 3 3" xfId="50746" xr:uid="{5134A75A-4122-43BA-8655-C35AE7634138}"/>
    <cellStyle name="20% - Accent1 7 3 3 10" xfId="50747" xr:uid="{37BA9B5E-7D0F-4F98-B833-CFF4DF05D337}"/>
    <cellStyle name="20% - Accent1 7 3 3 10 2" xfId="50748" xr:uid="{0327F8F7-1888-4B44-9AE1-3A4EC1302E4B}"/>
    <cellStyle name="20% - Accent1 7 3 3 11" xfId="50749" xr:uid="{77806039-00FC-4CF2-9010-5E2C95F1FB8B}"/>
    <cellStyle name="20% - Accent1 7 3 3 2" xfId="50750" xr:uid="{3CAB7921-EBE5-4D34-A42A-BFEA836CD69A}"/>
    <cellStyle name="20% - Accent1 7 3 3 2 2" xfId="50751" xr:uid="{49159E97-6B9D-4A90-861D-03ABD522C650}"/>
    <cellStyle name="20% - Accent1 7 3 3 2 2 2" xfId="50752" xr:uid="{822075AF-970C-4201-97A2-EB8A4F59C8FF}"/>
    <cellStyle name="20% - Accent1 7 3 3 2 2 2 2" xfId="50753" xr:uid="{17686286-64F7-48EE-849E-90EBD6A5490E}"/>
    <cellStyle name="20% - Accent1 7 3 3 2 2 2 2 2" xfId="50754" xr:uid="{9B741EBB-2E8E-43F3-865F-F55C1462E936}"/>
    <cellStyle name="20% - Accent1 7 3 3 2 2 2 3" xfId="50755" xr:uid="{C2948768-B7F3-4F96-82D4-9F68F2635BFD}"/>
    <cellStyle name="20% - Accent1 7 3 3 2 2 3" xfId="50756" xr:uid="{5C46BFBF-35E5-4F75-8F5E-3B46AB632D80}"/>
    <cellStyle name="20% - Accent1 7 3 3 2 2 3 2" xfId="50757" xr:uid="{344E8657-7C19-4DC8-9750-25AB870592AC}"/>
    <cellStyle name="20% - Accent1 7 3 3 2 2 4" xfId="50758" xr:uid="{12CE2F2E-F79D-4855-BDA6-A20E5F639BF4}"/>
    <cellStyle name="20% - Accent1 7 3 3 2 3" xfId="50759" xr:uid="{51A0B444-C7EB-49C9-9E77-0D2425661C22}"/>
    <cellStyle name="20% - Accent1 7 3 3 2 3 2" xfId="50760" xr:uid="{B0E63B6F-4FD1-4849-BEE1-2C75B2E38132}"/>
    <cellStyle name="20% - Accent1 7 3 3 2 3 2 2" xfId="50761" xr:uid="{5F4DA1CE-B9B3-489D-A3D8-42ABF3549B2D}"/>
    <cellStyle name="20% - Accent1 7 3 3 2 3 2 2 2" xfId="50762" xr:uid="{4263FF05-5847-4B69-A162-25B2F229BFE2}"/>
    <cellStyle name="20% - Accent1 7 3 3 2 3 2 3" xfId="50763" xr:uid="{5AA31001-BDE0-43EC-AE08-F8A16D2E1598}"/>
    <cellStyle name="20% - Accent1 7 3 3 2 3 3" xfId="50764" xr:uid="{2F9E8AFC-82DB-4DE0-951E-D9E63BBB46E8}"/>
    <cellStyle name="20% - Accent1 7 3 3 2 3 3 2" xfId="50765" xr:uid="{3B643DD3-01AD-4400-A239-C92342E5CCD4}"/>
    <cellStyle name="20% - Accent1 7 3 3 2 3 4" xfId="50766" xr:uid="{3296D039-9B9B-4F5A-A029-63140764528D}"/>
    <cellStyle name="20% - Accent1 7 3 3 2 4" xfId="50767" xr:uid="{7BFEE688-AD11-4208-84F7-91B5AFC4A6F8}"/>
    <cellStyle name="20% - Accent1 7 3 3 2 4 2" xfId="50768" xr:uid="{940DB6B5-67C5-46FD-96B9-374AA8055B87}"/>
    <cellStyle name="20% - Accent1 7 3 3 2 4 2 2" xfId="50769" xr:uid="{1ADE89BA-52A6-4932-801E-1BD32DD5C79C}"/>
    <cellStyle name="20% - Accent1 7 3 3 2 4 2 2 2" xfId="50770" xr:uid="{C6F0F72F-4382-4955-928D-BCB0CBCC3FDE}"/>
    <cellStyle name="20% - Accent1 7 3 3 2 4 2 3" xfId="50771" xr:uid="{FA80EB99-7C39-4723-A82E-B0DF5359AF22}"/>
    <cellStyle name="20% - Accent1 7 3 3 2 4 3" xfId="50772" xr:uid="{3D4BA7C9-118B-4C68-BB20-27104051DDD7}"/>
    <cellStyle name="20% - Accent1 7 3 3 2 4 3 2" xfId="50773" xr:uid="{DA9CF8A5-09B9-49A7-943C-E707FB426092}"/>
    <cellStyle name="20% - Accent1 7 3 3 2 4 4" xfId="50774" xr:uid="{F1E5E256-525D-445A-B910-076EBAE0D46F}"/>
    <cellStyle name="20% - Accent1 7 3 3 2 5" xfId="50775" xr:uid="{A341BECB-1A98-4734-ACED-40FCC1908EB6}"/>
    <cellStyle name="20% - Accent1 7 3 3 2 5 2" xfId="50776" xr:uid="{C9F865E6-356F-4353-8C0E-9D9CCEC444CA}"/>
    <cellStyle name="20% - Accent1 7 3 3 2 5 2 2" xfId="50777" xr:uid="{778B0501-6C8C-4FCE-A493-96B67E7461BF}"/>
    <cellStyle name="20% - Accent1 7 3 3 2 5 3" xfId="50778" xr:uid="{639A74BB-9B00-490B-BD3A-FF422328504E}"/>
    <cellStyle name="20% - Accent1 7 3 3 2 6" xfId="50779" xr:uid="{F0261894-7286-4322-A756-EF09D55F6567}"/>
    <cellStyle name="20% - Accent1 7 3 3 2 6 2" xfId="50780" xr:uid="{173C9FEF-1270-4A8D-9D45-582B92164F45}"/>
    <cellStyle name="20% - Accent1 7 3 3 2 6 2 2" xfId="50781" xr:uid="{6CAB995A-9299-4AB6-8002-1CF6EC116D05}"/>
    <cellStyle name="20% - Accent1 7 3 3 2 6 3" xfId="50782" xr:uid="{2BD758F9-2335-4DD3-8834-D94298E9E3C8}"/>
    <cellStyle name="20% - Accent1 7 3 3 2 7" xfId="50783" xr:uid="{58D85D00-2EEB-4B30-9CB0-140697A0A717}"/>
    <cellStyle name="20% - Accent1 7 3 3 2 7 2" xfId="50784" xr:uid="{6F31AE12-6F35-47AE-A4AD-169CD3EA468C}"/>
    <cellStyle name="20% - Accent1 7 3 3 2 8" xfId="50785" xr:uid="{903D71B0-409B-448A-937F-EDA47114B0BA}"/>
    <cellStyle name="20% - Accent1 7 3 3 2 8 2" xfId="50786" xr:uid="{2C443B0C-A406-4FF2-8913-F012E4554290}"/>
    <cellStyle name="20% - Accent1 7 3 3 2 9" xfId="50787" xr:uid="{AB4C7763-37F7-4590-9649-0D84B6EBA7DD}"/>
    <cellStyle name="20% - Accent1 7 3 3 3" xfId="50788" xr:uid="{0DA30CA4-8D7F-4DCB-B0FC-A74AA15584CC}"/>
    <cellStyle name="20% - Accent1 7 3 3 3 2" xfId="50789" xr:uid="{078E8167-8F2B-4E04-A5D0-3CC6D9C18C94}"/>
    <cellStyle name="20% - Accent1 7 3 3 3 2 2" xfId="50790" xr:uid="{1D4C508F-9798-4DED-9C10-F9B5DD783F10}"/>
    <cellStyle name="20% - Accent1 7 3 3 3 2 2 2" xfId="50791" xr:uid="{E318D4E7-8BC9-4C63-95C7-CDD4B9942EA6}"/>
    <cellStyle name="20% - Accent1 7 3 3 3 2 2 2 2" xfId="50792" xr:uid="{41AEFB84-11DB-49C1-9A5B-972DB2E87F3F}"/>
    <cellStyle name="20% - Accent1 7 3 3 3 2 2 3" xfId="50793" xr:uid="{3158BDD7-1FF7-404F-90E2-1B6BDE917D5A}"/>
    <cellStyle name="20% - Accent1 7 3 3 3 2 3" xfId="50794" xr:uid="{8AF89BE8-1B85-48B1-A628-063A45CA3980}"/>
    <cellStyle name="20% - Accent1 7 3 3 3 2 3 2" xfId="50795" xr:uid="{04816AD9-E25E-4233-ADFB-A9DF66DD40F5}"/>
    <cellStyle name="20% - Accent1 7 3 3 3 2 4" xfId="50796" xr:uid="{CFA50B13-3AD4-4E24-B1A5-10C3D0D75F3C}"/>
    <cellStyle name="20% - Accent1 7 3 3 3 3" xfId="50797" xr:uid="{1E5DFAC7-9887-4180-A049-E9458B5F3B45}"/>
    <cellStyle name="20% - Accent1 7 3 3 3 3 2" xfId="50798" xr:uid="{50DD28D5-3335-4CE6-8406-72726278ECEE}"/>
    <cellStyle name="20% - Accent1 7 3 3 3 3 2 2" xfId="50799" xr:uid="{7A75416F-DFC6-47FD-9655-515C03A68DF1}"/>
    <cellStyle name="20% - Accent1 7 3 3 3 3 2 2 2" xfId="50800" xr:uid="{4F86BD53-42E2-448A-89FE-D2C5E8C68349}"/>
    <cellStyle name="20% - Accent1 7 3 3 3 3 2 3" xfId="50801" xr:uid="{B1F4F186-9524-4898-9C7A-09F94FAE6CFD}"/>
    <cellStyle name="20% - Accent1 7 3 3 3 3 3" xfId="50802" xr:uid="{74AD3F76-FB13-4CA7-8347-E7D4E6F5E3B1}"/>
    <cellStyle name="20% - Accent1 7 3 3 3 3 3 2" xfId="50803" xr:uid="{DD0BCC67-6D09-48CF-82A0-2196C13E013B}"/>
    <cellStyle name="20% - Accent1 7 3 3 3 3 4" xfId="50804" xr:uid="{D8CC1CFD-BED0-494D-8B0D-66F468F154FB}"/>
    <cellStyle name="20% - Accent1 7 3 3 3 4" xfId="50805" xr:uid="{B21803F1-530F-44DC-A77A-537B83CCFC59}"/>
    <cellStyle name="20% - Accent1 7 3 3 3 4 2" xfId="50806" xr:uid="{7874B309-2230-4AC1-95A8-B2607C83CAA3}"/>
    <cellStyle name="20% - Accent1 7 3 3 3 4 2 2" xfId="50807" xr:uid="{68418784-DDBD-488D-8BD3-21AD2C9B6C4B}"/>
    <cellStyle name="20% - Accent1 7 3 3 3 4 2 2 2" xfId="50808" xr:uid="{71357A33-460D-43AD-B4A6-CFDE4DB04449}"/>
    <cellStyle name="20% - Accent1 7 3 3 3 4 2 3" xfId="50809" xr:uid="{68C000BF-D38A-4ABA-8525-454495CDA126}"/>
    <cellStyle name="20% - Accent1 7 3 3 3 4 3" xfId="50810" xr:uid="{CBDEC1CB-B555-4329-B5AE-A5A5B93242EC}"/>
    <cellStyle name="20% - Accent1 7 3 3 3 4 3 2" xfId="50811" xr:uid="{222F228B-807E-492C-A31F-79A2FDA2072B}"/>
    <cellStyle name="20% - Accent1 7 3 3 3 4 4" xfId="50812" xr:uid="{F0B4286A-F71A-446C-85A6-66012AF4B54E}"/>
    <cellStyle name="20% - Accent1 7 3 3 3 5" xfId="50813" xr:uid="{E16CAEAD-1F76-4275-8493-59BE1FD1D561}"/>
    <cellStyle name="20% - Accent1 7 3 3 3 5 2" xfId="50814" xr:uid="{AA152258-4DD7-4151-AE58-A85D4FBB46A8}"/>
    <cellStyle name="20% - Accent1 7 3 3 3 5 2 2" xfId="50815" xr:uid="{048E4D7A-FEED-45A3-8CBA-D16844BD607E}"/>
    <cellStyle name="20% - Accent1 7 3 3 3 5 3" xfId="50816" xr:uid="{01106E5C-E7C1-4696-A350-95C2993AC9B5}"/>
    <cellStyle name="20% - Accent1 7 3 3 3 6" xfId="50817" xr:uid="{2E491F6F-0D36-4DBD-8C6F-279EF6CAC75A}"/>
    <cellStyle name="20% - Accent1 7 3 3 3 6 2" xfId="50818" xr:uid="{4BE853DE-8AA4-4ED3-BC94-C6FE34679125}"/>
    <cellStyle name="20% - Accent1 7 3 3 3 6 2 2" xfId="50819" xr:uid="{C5EC1E89-D968-46CC-8A1D-EE5DA05BFBB1}"/>
    <cellStyle name="20% - Accent1 7 3 3 3 6 3" xfId="50820" xr:uid="{173AEDA3-77F8-41EF-AA59-C58D83A9CF55}"/>
    <cellStyle name="20% - Accent1 7 3 3 3 7" xfId="50821" xr:uid="{5173A025-6ACE-491B-A7C0-7FC013347F5D}"/>
    <cellStyle name="20% - Accent1 7 3 3 3 7 2" xfId="50822" xr:uid="{CF14CF0B-CF3D-4DD9-A833-E5BCECEB6C76}"/>
    <cellStyle name="20% - Accent1 7 3 3 3 8" xfId="50823" xr:uid="{0DC2FD39-70A8-4464-B685-B230FE45A42C}"/>
    <cellStyle name="20% - Accent1 7 3 3 3 8 2" xfId="50824" xr:uid="{A28B2526-DDC5-4A65-86DB-1D73E994593D}"/>
    <cellStyle name="20% - Accent1 7 3 3 3 9" xfId="50825" xr:uid="{76FE2C49-76E3-40B3-BA1C-0EA44735804F}"/>
    <cellStyle name="20% - Accent1 7 3 3 4" xfId="50826" xr:uid="{3CA6D18A-8578-45A9-8BD7-37FFC52BEAE8}"/>
    <cellStyle name="20% - Accent1 7 3 3 4 2" xfId="50827" xr:uid="{84480E74-0670-49CE-A344-20BD99978365}"/>
    <cellStyle name="20% - Accent1 7 3 3 4 2 2" xfId="50828" xr:uid="{AB6A090B-FD8B-4062-ACCC-5D8FEB301C43}"/>
    <cellStyle name="20% - Accent1 7 3 3 4 2 2 2" xfId="50829" xr:uid="{D1A84283-A0BD-476F-AD6E-F2A5C99558D1}"/>
    <cellStyle name="20% - Accent1 7 3 3 4 2 3" xfId="50830" xr:uid="{07726AFD-819C-4F0F-A8FB-FB64D843E14C}"/>
    <cellStyle name="20% - Accent1 7 3 3 4 3" xfId="50831" xr:uid="{1F19DE1F-2809-49C2-A223-06BF53FC6B4E}"/>
    <cellStyle name="20% - Accent1 7 3 3 4 3 2" xfId="50832" xr:uid="{E5F24D82-9A1B-4DC7-8E70-041472E4EBC4}"/>
    <cellStyle name="20% - Accent1 7 3 3 4 4" xfId="50833" xr:uid="{99C24A6D-57A5-4247-9C41-6CC198C09109}"/>
    <cellStyle name="20% - Accent1 7 3 3 5" xfId="50834" xr:uid="{B3287A80-0CB5-4785-A946-C2C76ABAE28C}"/>
    <cellStyle name="20% - Accent1 7 3 3 5 2" xfId="50835" xr:uid="{23F01F30-E8D2-452B-95C6-632FF5DA809E}"/>
    <cellStyle name="20% - Accent1 7 3 3 5 2 2" xfId="50836" xr:uid="{BE6397D1-9A1F-4E37-B827-5F75C1AAE703}"/>
    <cellStyle name="20% - Accent1 7 3 3 5 2 2 2" xfId="50837" xr:uid="{D15B701B-773A-4CB9-8E8A-364E399B74DB}"/>
    <cellStyle name="20% - Accent1 7 3 3 5 2 3" xfId="50838" xr:uid="{C6463BBB-5CC6-4F01-A39F-867077DAFAEB}"/>
    <cellStyle name="20% - Accent1 7 3 3 5 3" xfId="50839" xr:uid="{C7901FFF-DAA8-4E0D-BAEA-62BC578B0220}"/>
    <cellStyle name="20% - Accent1 7 3 3 5 3 2" xfId="50840" xr:uid="{C0E88956-9DCF-4B4D-AD3F-AEA434D370C5}"/>
    <cellStyle name="20% - Accent1 7 3 3 5 4" xfId="50841" xr:uid="{E90B6BF9-D7AA-48F1-A53C-1C6326DB62DC}"/>
    <cellStyle name="20% - Accent1 7 3 3 6" xfId="50842" xr:uid="{99C363F2-FE6F-4624-B450-8A94E209B53B}"/>
    <cellStyle name="20% - Accent1 7 3 3 6 2" xfId="50843" xr:uid="{C3E9DCC4-BECE-4D28-9780-10B574096245}"/>
    <cellStyle name="20% - Accent1 7 3 3 6 2 2" xfId="50844" xr:uid="{CA3CAF4A-649B-4595-9463-6D6AD6BCD28D}"/>
    <cellStyle name="20% - Accent1 7 3 3 6 2 2 2" xfId="50845" xr:uid="{BF0D2757-DF84-45B3-BE48-6C7CEDFB078E}"/>
    <cellStyle name="20% - Accent1 7 3 3 6 2 3" xfId="50846" xr:uid="{C6003340-B87B-46E2-ACF4-9A377B83DC76}"/>
    <cellStyle name="20% - Accent1 7 3 3 6 3" xfId="50847" xr:uid="{ED70EBBA-63F2-455D-8401-C62B25463464}"/>
    <cellStyle name="20% - Accent1 7 3 3 6 3 2" xfId="50848" xr:uid="{5905A707-703C-441B-99DB-CA8EC4C4DED4}"/>
    <cellStyle name="20% - Accent1 7 3 3 6 4" xfId="50849" xr:uid="{4FA7E277-4409-4C7B-9CAE-613F192EB5E6}"/>
    <cellStyle name="20% - Accent1 7 3 3 7" xfId="50850" xr:uid="{6B400E27-1C06-4D40-9E6F-B48095DFBA39}"/>
    <cellStyle name="20% - Accent1 7 3 3 7 2" xfId="50851" xr:uid="{AA3FCE71-16DC-4C78-A6D2-4666025F6820}"/>
    <cellStyle name="20% - Accent1 7 3 3 7 2 2" xfId="50852" xr:uid="{AE1302EE-849A-4E3A-9D46-3A9AD3285887}"/>
    <cellStyle name="20% - Accent1 7 3 3 7 3" xfId="50853" xr:uid="{250E3F1D-BCDD-4F6D-B13D-75D9CFC8BE24}"/>
    <cellStyle name="20% - Accent1 7 3 3 8" xfId="50854" xr:uid="{7C419484-4144-48F6-8000-273F645570FB}"/>
    <cellStyle name="20% - Accent1 7 3 3 8 2" xfId="50855" xr:uid="{BEBF5E45-4525-4AB9-8723-7EAA558C6361}"/>
    <cellStyle name="20% - Accent1 7 3 3 8 2 2" xfId="50856" xr:uid="{851907D9-57AB-4EAE-A81D-CE8ED40833C0}"/>
    <cellStyle name="20% - Accent1 7 3 3 8 3" xfId="50857" xr:uid="{1F9C8906-12C6-43C6-BD47-E27BDBB9662D}"/>
    <cellStyle name="20% - Accent1 7 3 3 9" xfId="50858" xr:uid="{F1D2AB6D-9FA0-4216-B00F-C4378D16164E}"/>
    <cellStyle name="20% - Accent1 7 3 3 9 2" xfId="50859" xr:uid="{09D72C57-F4B4-439E-897D-A708729CE86A}"/>
    <cellStyle name="20% - Accent1 7 3 4" xfId="50860" xr:uid="{7DA3FBF6-0804-4296-A93D-286A5BC6E2FC}"/>
    <cellStyle name="20% - Accent1 7 3 4 10" xfId="50861" xr:uid="{E408B65A-1B4B-491D-B2B1-2E8507798813}"/>
    <cellStyle name="20% - Accent1 7 3 4 10 2" xfId="50862" xr:uid="{1A5AC1F5-CF05-4288-ADAC-064CA8508D0F}"/>
    <cellStyle name="20% - Accent1 7 3 4 11" xfId="50863" xr:uid="{A8237641-FC3D-4B27-8E3F-CB8A2837EF1E}"/>
    <cellStyle name="20% - Accent1 7 3 4 2" xfId="50864" xr:uid="{E4420083-9BC5-4A2F-BFCC-87D99A81AA64}"/>
    <cellStyle name="20% - Accent1 7 3 4 2 2" xfId="50865" xr:uid="{2550E495-88B1-4DF3-8AD6-F9010B146943}"/>
    <cellStyle name="20% - Accent1 7 3 4 2 2 2" xfId="50866" xr:uid="{A41E5591-45E9-4275-A90B-22777E724642}"/>
    <cellStyle name="20% - Accent1 7 3 4 2 2 2 2" xfId="50867" xr:uid="{67C08E50-1DE5-4B03-8D96-33CEF5E3242B}"/>
    <cellStyle name="20% - Accent1 7 3 4 2 2 2 2 2" xfId="50868" xr:uid="{BB80BC1A-31A7-41E7-B46E-7238CF01CCD7}"/>
    <cellStyle name="20% - Accent1 7 3 4 2 2 2 3" xfId="50869" xr:uid="{4AC988AB-0EEF-43E8-AE59-219DB2E10ABE}"/>
    <cellStyle name="20% - Accent1 7 3 4 2 2 3" xfId="50870" xr:uid="{51DC5B90-F9B7-4019-8785-5C390F63CEE5}"/>
    <cellStyle name="20% - Accent1 7 3 4 2 2 3 2" xfId="50871" xr:uid="{F2AEB5A2-6F59-4E29-BC1E-9742F0A76A31}"/>
    <cellStyle name="20% - Accent1 7 3 4 2 2 4" xfId="50872" xr:uid="{D07C447C-285E-4D54-B2E3-BF042452E785}"/>
    <cellStyle name="20% - Accent1 7 3 4 2 3" xfId="50873" xr:uid="{61026888-E09D-4151-B853-01FABACCAEA8}"/>
    <cellStyle name="20% - Accent1 7 3 4 2 3 2" xfId="50874" xr:uid="{881CFBF7-E782-4158-8B45-DCD0397599CC}"/>
    <cellStyle name="20% - Accent1 7 3 4 2 3 2 2" xfId="50875" xr:uid="{538C3F7D-DE22-40D5-BA2F-10B727565A07}"/>
    <cellStyle name="20% - Accent1 7 3 4 2 3 2 2 2" xfId="50876" xr:uid="{BE5AF76A-0A76-4C37-B573-9CD836728B5F}"/>
    <cellStyle name="20% - Accent1 7 3 4 2 3 2 3" xfId="50877" xr:uid="{14F53C5D-15EC-47D6-9C6F-A99AECB2D3D4}"/>
    <cellStyle name="20% - Accent1 7 3 4 2 3 3" xfId="50878" xr:uid="{ABEEACD3-55E0-4DF2-8A83-E38A171FCA54}"/>
    <cellStyle name="20% - Accent1 7 3 4 2 3 3 2" xfId="50879" xr:uid="{EACAA880-DE04-4463-928B-E35E7F15E65D}"/>
    <cellStyle name="20% - Accent1 7 3 4 2 3 4" xfId="50880" xr:uid="{7CB00769-CFB9-4699-9FD1-E4DCAF0C73C3}"/>
    <cellStyle name="20% - Accent1 7 3 4 2 4" xfId="50881" xr:uid="{667756AE-B686-4200-83A0-34A6EB587740}"/>
    <cellStyle name="20% - Accent1 7 3 4 2 4 2" xfId="50882" xr:uid="{51220FA1-DACA-4BD3-9890-331A2106C9DA}"/>
    <cellStyle name="20% - Accent1 7 3 4 2 4 2 2" xfId="50883" xr:uid="{541A221F-2D0F-4398-8770-C3E5EC042D52}"/>
    <cellStyle name="20% - Accent1 7 3 4 2 4 2 2 2" xfId="50884" xr:uid="{8252690B-F42A-47BD-B8E7-1336DCDC79CA}"/>
    <cellStyle name="20% - Accent1 7 3 4 2 4 2 3" xfId="50885" xr:uid="{AF57E170-96FF-48B8-AB76-BBD67A5660F3}"/>
    <cellStyle name="20% - Accent1 7 3 4 2 4 3" xfId="50886" xr:uid="{F17318A8-8BAF-4DBB-A7DB-58B9249314A7}"/>
    <cellStyle name="20% - Accent1 7 3 4 2 4 3 2" xfId="50887" xr:uid="{F30B02B9-A350-4F7F-80A0-9C0EB57325F3}"/>
    <cellStyle name="20% - Accent1 7 3 4 2 4 4" xfId="50888" xr:uid="{25C64230-69BA-4FB7-9C8E-ABC99C010970}"/>
    <cellStyle name="20% - Accent1 7 3 4 2 5" xfId="50889" xr:uid="{8A18CBE7-C141-44D6-A23F-F7CDC074A768}"/>
    <cellStyle name="20% - Accent1 7 3 4 2 5 2" xfId="50890" xr:uid="{D2A08C00-1C8A-4B22-91A9-7C602B32F382}"/>
    <cellStyle name="20% - Accent1 7 3 4 2 5 2 2" xfId="50891" xr:uid="{95A21480-D0EB-4DAC-8810-748D73E051A3}"/>
    <cellStyle name="20% - Accent1 7 3 4 2 5 3" xfId="50892" xr:uid="{D69AF410-C2C5-4390-9489-C05316FA6CAF}"/>
    <cellStyle name="20% - Accent1 7 3 4 2 6" xfId="50893" xr:uid="{048FA2CD-5ACC-4F1D-955F-978D1863A8FC}"/>
    <cellStyle name="20% - Accent1 7 3 4 2 6 2" xfId="50894" xr:uid="{54216728-2F3B-4CBF-9728-0690F5970689}"/>
    <cellStyle name="20% - Accent1 7 3 4 2 6 2 2" xfId="50895" xr:uid="{D388A8F9-24C3-4B4B-A17E-08FB3E898CE3}"/>
    <cellStyle name="20% - Accent1 7 3 4 2 6 3" xfId="50896" xr:uid="{265F252F-33F7-4F37-956D-A71F0587FB13}"/>
    <cellStyle name="20% - Accent1 7 3 4 2 7" xfId="50897" xr:uid="{87086192-C1BC-43B6-BAD8-5871006A38EA}"/>
    <cellStyle name="20% - Accent1 7 3 4 2 7 2" xfId="50898" xr:uid="{5C3FD534-F7ED-4919-88C4-DE7A9DFBBED8}"/>
    <cellStyle name="20% - Accent1 7 3 4 2 8" xfId="50899" xr:uid="{334496FF-0543-44C6-9468-D2DC5DBA4136}"/>
    <cellStyle name="20% - Accent1 7 3 4 2 8 2" xfId="50900" xr:uid="{A3C09B15-C317-4843-8F3F-DBD4009064D3}"/>
    <cellStyle name="20% - Accent1 7 3 4 2 9" xfId="50901" xr:uid="{56B8D81B-E1FC-44F2-A7E2-5C986B916D7B}"/>
    <cellStyle name="20% - Accent1 7 3 4 3" xfId="50902" xr:uid="{448C4F52-1E62-476C-A40A-E3A884BECAA8}"/>
    <cellStyle name="20% - Accent1 7 3 4 3 2" xfId="50903" xr:uid="{E369E608-4ABA-45A0-A1D6-FF0B2AAB5D76}"/>
    <cellStyle name="20% - Accent1 7 3 4 3 2 2" xfId="50904" xr:uid="{0CE67A93-D017-4F05-9FFE-33ED0580A99D}"/>
    <cellStyle name="20% - Accent1 7 3 4 3 2 2 2" xfId="50905" xr:uid="{426A9C1B-4CE6-462D-987A-64A98FE5631F}"/>
    <cellStyle name="20% - Accent1 7 3 4 3 2 2 2 2" xfId="50906" xr:uid="{6F807BF3-9522-4B7A-8C02-FF51E3B23DAD}"/>
    <cellStyle name="20% - Accent1 7 3 4 3 2 2 3" xfId="50907" xr:uid="{99FE7B11-B76F-4193-B233-1CDDF074A0BB}"/>
    <cellStyle name="20% - Accent1 7 3 4 3 2 3" xfId="50908" xr:uid="{3907C3AB-1396-47D9-803D-B852E00EB508}"/>
    <cellStyle name="20% - Accent1 7 3 4 3 2 3 2" xfId="50909" xr:uid="{D5336726-A964-4F36-AFE0-C3CA82F4CF38}"/>
    <cellStyle name="20% - Accent1 7 3 4 3 2 4" xfId="50910" xr:uid="{1093365A-BE40-4AFD-A2EC-674EB3762677}"/>
    <cellStyle name="20% - Accent1 7 3 4 3 3" xfId="50911" xr:uid="{786E9F98-E882-46F0-968E-BD8F6C5BF49C}"/>
    <cellStyle name="20% - Accent1 7 3 4 3 3 2" xfId="50912" xr:uid="{697B08D7-1EC2-47B4-8EE8-76726A4D656D}"/>
    <cellStyle name="20% - Accent1 7 3 4 3 3 2 2" xfId="50913" xr:uid="{5AB8B57C-F073-48B1-97FA-65370DBCB8F5}"/>
    <cellStyle name="20% - Accent1 7 3 4 3 3 2 2 2" xfId="50914" xr:uid="{C62A38E4-8F3A-4B4E-9F5E-8D5DC38176CD}"/>
    <cellStyle name="20% - Accent1 7 3 4 3 3 2 3" xfId="50915" xr:uid="{99B839EE-3841-4B48-8BB6-EE56223231A9}"/>
    <cellStyle name="20% - Accent1 7 3 4 3 3 3" xfId="50916" xr:uid="{D372CE9A-3F84-461E-AF40-B4F81DFA5820}"/>
    <cellStyle name="20% - Accent1 7 3 4 3 3 3 2" xfId="50917" xr:uid="{4DC52B42-9710-4DFB-9542-9CA42F96EE21}"/>
    <cellStyle name="20% - Accent1 7 3 4 3 3 4" xfId="50918" xr:uid="{8C893A2C-F72C-4E87-907F-09B6637932C1}"/>
    <cellStyle name="20% - Accent1 7 3 4 3 4" xfId="50919" xr:uid="{406D40C3-35ED-46E2-AFD7-221872291BBD}"/>
    <cellStyle name="20% - Accent1 7 3 4 3 4 2" xfId="50920" xr:uid="{5C5C892B-483D-42AE-9507-060E26D29C08}"/>
    <cellStyle name="20% - Accent1 7 3 4 3 4 2 2" xfId="50921" xr:uid="{FEC0CF10-8337-441F-9478-643F27F0F1B7}"/>
    <cellStyle name="20% - Accent1 7 3 4 3 4 2 2 2" xfId="50922" xr:uid="{2443A10F-B60B-4B41-8878-3EB3E31A0AD9}"/>
    <cellStyle name="20% - Accent1 7 3 4 3 4 2 3" xfId="50923" xr:uid="{EF210A9C-5336-402D-A526-66CDFFEAD38F}"/>
    <cellStyle name="20% - Accent1 7 3 4 3 4 3" xfId="50924" xr:uid="{922281EA-4481-4FAC-958D-7FF02C3C56BB}"/>
    <cellStyle name="20% - Accent1 7 3 4 3 4 3 2" xfId="50925" xr:uid="{4809921B-E3CE-438C-A5F9-3411C25F8AC5}"/>
    <cellStyle name="20% - Accent1 7 3 4 3 4 4" xfId="50926" xr:uid="{2DD019C7-F083-4B7A-9534-592F55C2FE0F}"/>
    <cellStyle name="20% - Accent1 7 3 4 3 5" xfId="50927" xr:uid="{8AFA7377-0E69-48BF-86FA-619134684DB0}"/>
    <cellStyle name="20% - Accent1 7 3 4 3 5 2" xfId="50928" xr:uid="{DD1AD0A7-C40A-4D9F-BF78-944C48FD78E6}"/>
    <cellStyle name="20% - Accent1 7 3 4 3 5 2 2" xfId="50929" xr:uid="{E4A9F191-4CC9-4E63-9C8C-A69250CA1350}"/>
    <cellStyle name="20% - Accent1 7 3 4 3 5 3" xfId="50930" xr:uid="{2DB7237A-6E2C-469E-9DA8-73796544F589}"/>
    <cellStyle name="20% - Accent1 7 3 4 3 6" xfId="50931" xr:uid="{08E4EB28-A3CB-4E4B-A8D4-F4B8CE4248F2}"/>
    <cellStyle name="20% - Accent1 7 3 4 3 6 2" xfId="50932" xr:uid="{E0645AFC-B414-4736-95D0-739D63C3D251}"/>
    <cellStyle name="20% - Accent1 7 3 4 3 6 2 2" xfId="50933" xr:uid="{EAB22953-2921-4DBD-A55B-B5919832962A}"/>
    <cellStyle name="20% - Accent1 7 3 4 3 6 3" xfId="50934" xr:uid="{6C769908-D33D-49B4-BD42-DF4522504CFB}"/>
    <cellStyle name="20% - Accent1 7 3 4 3 7" xfId="50935" xr:uid="{19A35276-D694-44CD-B36D-9FD16E1E4CD1}"/>
    <cellStyle name="20% - Accent1 7 3 4 3 7 2" xfId="50936" xr:uid="{60D84391-33BA-4476-B54E-67CE41BDF1EF}"/>
    <cellStyle name="20% - Accent1 7 3 4 3 8" xfId="50937" xr:uid="{5F399043-32CA-4C3F-A0B3-F4F155D2DA24}"/>
    <cellStyle name="20% - Accent1 7 3 4 3 8 2" xfId="50938" xr:uid="{A105A96A-F392-4675-A8C3-43C21C1B92F2}"/>
    <cellStyle name="20% - Accent1 7 3 4 3 9" xfId="50939" xr:uid="{074F82BC-2651-4A2B-8316-9B85207C180B}"/>
    <cellStyle name="20% - Accent1 7 3 4 4" xfId="50940" xr:uid="{5E125E19-D0C1-4E6D-B041-8702D08804DC}"/>
    <cellStyle name="20% - Accent1 7 3 4 4 2" xfId="50941" xr:uid="{13A161B0-84B2-4064-852F-AFE0302D5159}"/>
    <cellStyle name="20% - Accent1 7 3 4 4 2 2" xfId="50942" xr:uid="{256728F9-5C14-496A-AB8B-956758886716}"/>
    <cellStyle name="20% - Accent1 7 3 4 4 2 2 2" xfId="50943" xr:uid="{B1B1F578-4113-4E44-9A6F-1D4B5CED7A8D}"/>
    <cellStyle name="20% - Accent1 7 3 4 4 2 3" xfId="50944" xr:uid="{F42BFF9B-5696-45D0-9397-D0A9F13B03B2}"/>
    <cellStyle name="20% - Accent1 7 3 4 4 3" xfId="50945" xr:uid="{0D855DAE-66D4-4EEB-8B38-5C25262A2526}"/>
    <cellStyle name="20% - Accent1 7 3 4 4 3 2" xfId="50946" xr:uid="{0AD645B8-A57E-454A-8989-6024C7AE56FB}"/>
    <cellStyle name="20% - Accent1 7 3 4 4 4" xfId="50947" xr:uid="{3844638B-94B8-4017-9E25-F51511F5EB2C}"/>
    <cellStyle name="20% - Accent1 7 3 4 5" xfId="50948" xr:uid="{918ECD87-4D84-4FC3-B56C-38DF1A64941E}"/>
    <cellStyle name="20% - Accent1 7 3 4 5 2" xfId="50949" xr:uid="{11EB2D75-9B6E-4C6C-B1E2-A60CD23767D1}"/>
    <cellStyle name="20% - Accent1 7 3 4 5 2 2" xfId="50950" xr:uid="{29B6E6DA-4AB7-48BC-945B-0A68E58C28AB}"/>
    <cellStyle name="20% - Accent1 7 3 4 5 2 2 2" xfId="50951" xr:uid="{93145035-6731-4ED6-A03C-B5EF67A608ED}"/>
    <cellStyle name="20% - Accent1 7 3 4 5 2 3" xfId="50952" xr:uid="{297EA699-B7F1-4812-BC4D-1FF6EE6D8837}"/>
    <cellStyle name="20% - Accent1 7 3 4 5 3" xfId="50953" xr:uid="{96A0112E-0D0F-4A51-BB20-B8AF270EBCB6}"/>
    <cellStyle name="20% - Accent1 7 3 4 5 3 2" xfId="50954" xr:uid="{75D148D4-FA9E-45E5-9039-1CE9A802A1FD}"/>
    <cellStyle name="20% - Accent1 7 3 4 5 4" xfId="50955" xr:uid="{946FAC76-F376-49D1-98EC-A630B77B6E08}"/>
    <cellStyle name="20% - Accent1 7 3 4 6" xfId="50956" xr:uid="{D872731D-B0F2-472A-9706-E0FB61CDC612}"/>
    <cellStyle name="20% - Accent1 7 3 4 6 2" xfId="50957" xr:uid="{9AF4C08D-D9EE-43CA-9286-298D242DA5FF}"/>
    <cellStyle name="20% - Accent1 7 3 4 6 2 2" xfId="50958" xr:uid="{99D61019-CEAE-49C6-A86F-E7646DE69743}"/>
    <cellStyle name="20% - Accent1 7 3 4 6 2 2 2" xfId="50959" xr:uid="{30011877-0636-4F1F-B564-C12A8F6A6896}"/>
    <cellStyle name="20% - Accent1 7 3 4 6 2 3" xfId="50960" xr:uid="{D5BE2D60-7639-48DD-AC7F-C4A22625E6AC}"/>
    <cellStyle name="20% - Accent1 7 3 4 6 3" xfId="50961" xr:uid="{3BD3C5C1-125C-4766-A14E-E79AF9E8BBBB}"/>
    <cellStyle name="20% - Accent1 7 3 4 6 3 2" xfId="50962" xr:uid="{F67B77FE-A15E-4049-BA1B-816175C9586A}"/>
    <cellStyle name="20% - Accent1 7 3 4 6 4" xfId="50963" xr:uid="{02CB538B-7B5C-4AB5-BE09-E3D2509796CF}"/>
    <cellStyle name="20% - Accent1 7 3 4 7" xfId="50964" xr:uid="{DCEECF65-0695-4EE3-B5D1-3F3F02D57E34}"/>
    <cellStyle name="20% - Accent1 7 3 4 7 2" xfId="50965" xr:uid="{4179D373-3E59-448E-A01A-44743743D311}"/>
    <cellStyle name="20% - Accent1 7 3 4 7 2 2" xfId="50966" xr:uid="{5692C471-E9B6-4A7B-B81F-C6204BB096E4}"/>
    <cellStyle name="20% - Accent1 7 3 4 7 3" xfId="50967" xr:uid="{D65FD31C-DD36-45EB-BA05-D82037BDE5E4}"/>
    <cellStyle name="20% - Accent1 7 3 4 8" xfId="50968" xr:uid="{3F6B43B3-E80F-4DE8-A0BC-53588E11D05E}"/>
    <cellStyle name="20% - Accent1 7 3 4 8 2" xfId="50969" xr:uid="{11F99168-A62D-463C-8C35-3B10DFE0A4FF}"/>
    <cellStyle name="20% - Accent1 7 3 4 8 2 2" xfId="50970" xr:uid="{5A10AB6D-8E56-4D86-AAF7-4AAFBE0CF2CB}"/>
    <cellStyle name="20% - Accent1 7 3 4 8 3" xfId="50971" xr:uid="{5381F2BB-3FAA-484C-B0B5-DB63D49ADADE}"/>
    <cellStyle name="20% - Accent1 7 3 4 9" xfId="50972" xr:uid="{FE2F1332-6833-4D85-820D-56BA19C75DD1}"/>
    <cellStyle name="20% - Accent1 7 3 4 9 2" xfId="50973" xr:uid="{72E2B06F-9A58-420A-8D57-7876C0F46C37}"/>
    <cellStyle name="20% - Accent1 7 3 5" xfId="50974" xr:uid="{C78A48E0-BC90-4A19-B72E-6C2399D85CDE}"/>
    <cellStyle name="20% - Accent1 7 3 5 2" xfId="50975" xr:uid="{B7BB1005-34CB-4F48-A90C-D09399D8837C}"/>
    <cellStyle name="20% - Accent1 7 3 5 2 2" xfId="50976" xr:uid="{C9311BA7-FC99-47BD-8B9F-68E92BBC4F0A}"/>
    <cellStyle name="20% - Accent1 7 3 5 2 2 2" xfId="50977" xr:uid="{07E3A06B-1BDB-4431-91D2-204BB73F1BB7}"/>
    <cellStyle name="20% - Accent1 7 3 5 2 2 2 2" xfId="50978" xr:uid="{DED1985D-494B-45BE-8157-CB0EBAD2CCF5}"/>
    <cellStyle name="20% - Accent1 7 3 5 2 2 3" xfId="50979" xr:uid="{1895629F-6F2E-40EE-B551-0ECE8012953B}"/>
    <cellStyle name="20% - Accent1 7 3 5 2 3" xfId="50980" xr:uid="{8CAF3656-AC87-4AF7-A38A-059BFAE2DE4B}"/>
    <cellStyle name="20% - Accent1 7 3 5 2 3 2" xfId="50981" xr:uid="{8A0D5CF8-D043-4821-9B84-959BB8AEB661}"/>
    <cellStyle name="20% - Accent1 7 3 5 2 4" xfId="50982" xr:uid="{A2C8E8D7-730D-4935-AAFF-AA4785254D13}"/>
    <cellStyle name="20% - Accent1 7 3 5 3" xfId="50983" xr:uid="{0FFE8010-F9ED-493D-9F9F-A66D5B00E14C}"/>
    <cellStyle name="20% - Accent1 7 3 5 3 2" xfId="50984" xr:uid="{65DA107E-92A4-406F-ABAE-57830DB1DCF7}"/>
    <cellStyle name="20% - Accent1 7 3 5 3 2 2" xfId="50985" xr:uid="{CBBD6D75-C3EE-4569-A138-93C3149A58E0}"/>
    <cellStyle name="20% - Accent1 7 3 5 3 2 2 2" xfId="50986" xr:uid="{3792AD28-7689-4DCA-87D0-12264B3870AF}"/>
    <cellStyle name="20% - Accent1 7 3 5 3 2 3" xfId="50987" xr:uid="{6BD09687-130A-4C93-8FAD-433ECAA51AB7}"/>
    <cellStyle name="20% - Accent1 7 3 5 3 3" xfId="50988" xr:uid="{F5410D65-5994-44CD-997C-42A2F24A47A3}"/>
    <cellStyle name="20% - Accent1 7 3 5 3 3 2" xfId="50989" xr:uid="{D0E4D55A-5D73-463F-A6E0-9D0A60F161F7}"/>
    <cellStyle name="20% - Accent1 7 3 5 3 4" xfId="50990" xr:uid="{0092B320-07B9-4D27-A0A6-E195CD2FC73B}"/>
    <cellStyle name="20% - Accent1 7 3 5 4" xfId="50991" xr:uid="{9D2C9F4E-5E00-4394-98CD-7A27982241B3}"/>
    <cellStyle name="20% - Accent1 7 3 5 4 2" xfId="50992" xr:uid="{BA5BE2C0-69A7-4F3B-830B-EABDDF740BB7}"/>
    <cellStyle name="20% - Accent1 7 3 5 4 2 2" xfId="50993" xr:uid="{C2C3DBB7-C7A0-4299-8CB9-BE3D3440D02E}"/>
    <cellStyle name="20% - Accent1 7 3 5 4 2 2 2" xfId="50994" xr:uid="{E580E686-DF84-4DE6-A919-B65ED1326C2E}"/>
    <cellStyle name="20% - Accent1 7 3 5 4 2 3" xfId="50995" xr:uid="{69C616D7-AB6A-4DAD-AF3B-BAD74C8B6030}"/>
    <cellStyle name="20% - Accent1 7 3 5 4 3" xfId="50996" xr:uid="{805E8125-FF5A-44D7-B7AF-BD01F3FD07DB}"/>
    <cellStyle name="20% - Accent1 7 3 5 4 3 2" xfId="50997" xr:uid="{5D55C07C-533E-4D4C-8587-F76F90E6F0AF}"/>
    <cellStyle name="20% - Accent1 7 3 5 4 4" xfId="50998" xr:uid="{3871D3BC-7DA7-4655-B992-EC0767692B47}"/>
    <cellStyle name="20% - Accent1 7 3 5 5" xfId="50999" xr:uid="{199734A2-0C20-4DA4-94DA-7B2AAA6017B1}"/>
    <cellStyle name="20% - Accent1 7 3 5 5 2" xfId="51000" xr:uid="{D9E2C13E-C0CE-4293-990A-507A02DA9AE6}"/>
    <cellStyle name="20% - Accent1 7 3 5 5 2 2" xfId="51001" xr:uid="{2328DF75-297D-48B5-BD45-6BED2EB543E3}"/>
    <cellStyle name="20% - Accent1 7 3 5 5 3" xfId="51002" xr:uid="{E5EE6BA4-A00C-4C87-B4AE-65D837743AE0}"/>
    <cellStyle name="20% - Accent1 7 3 5 6" xfId="51003" xr:uid="{44602927-C1E7-45BB-B993-767E8BFE6911}"/>
    <cellStyle name="20% - Accent1 7 3 5 6 2" xfId="51004" xr:uid="{D3A762D9-99D8-4CEA-BB1E-6A7A7B0100E5}"/>
    <cellStyle name="20% - Accent1 7 3 5 6 2 2" xfId="51005" xr:uid="{6851A5F1-0C00-4812-948E-31AAF1C2C5DC}"/>
    <cellStyle name="20% - Accent1 7 3 5 6 3" xfId="51006" xr:uid="{1D2E9F46-9D92-4C52-A639-E926B2C2FD72}"/>
    <cellStyle name="20% - Accent1 7 3 5 7" xfId="51007" xr:uid="{E696C00F-F35F-40E4-A151-772F583B6785}"/>
    <cellStyle name="20% - Accent1 7 3 5 7 2" xfId="51008" xr:uid="{52A892B9-ECF4-4F59-923D-AC804C4FD30D}"/>
    <cellStyle name="20% - Accent1 7 3 5 8" xfId="51009" xr:uid="{14A464C8-7C87-460F-A12B-2D51625E6E38}"/>
    <cellStyle name="20% - Accent1 7 3 5 8 2" xfId="51010" xr:uid="{5BB93AA8-7C73-49B6-903B-2215F15BDD0F}"/>
    <cellStyle name="20% - Accent1 7 3 5 9" xfId="51011" xr:uid="{F1AEC83B-07C3-45D2-BF6E-1FB618380321}"/>
    <cellStyle name="20% - Accent1 7 3 6" xfId="51012" xr:uid="{0077A356-76E7-48DC-ABB5-6DABA61ACACF}"/>
    <cellStyle name="20% - Accent1 7 3 6 2" xfId="51013" xr:uid="{1FB6BF1C-E702-40BC-A831-064D3C52EAAD}"/>
    <cellStyle name="20% - Accent1 7 3 6 2 2" xfId="51014" xr:uid="{3F2E55E4-B14B-4783-9CE2-359EADB83541}"/>
    <cellStyle name="20% - Accent1 7 3 6 2 2 2" xfId="51015" xr:uid="{76DA64AB-320E-45E3-9CAC-929DEFEDAF16}"/>
    <cellStyle name="20% - Accent1 7 3 6 2 2 2 2" xfId="51016" xr:uid="{B1FB764A-F727-49A8-9AA6-1EFFEDA51CBA}"/>
    <cellStyle name="20% - Accent1 7 3 6 2 2 3" xfId="51017" xr:uid="{738D81C1-14DD-43C8-8E55-908103646D45}"/>
    <cellStyle name="20% - Accent1 7 3 6 2 3" xfId="51018" xr:uid="{4A8281F4-B2E4-4B3E-8660-734244C46BDA}"/>
    <cellStyle name="20% - Accent1 7 3 6 2 3 2" xfId="51019" xr:uid="{3750BDA2-66DD-46A3-AEA2-BB49F0325E47}"/>
    <cellStyle name="20% - Accent1 7 3 6 2 4" xfId="51020" xr:uid="{22702D4F-BA67-4C91-8668-154B02CE5402}"/>
    <cellStyle name="20% - Accent1 7 3 6 3" xfId="51021" xr:uid="{CEA24D92-53F1-49F5-AA9E-64504000FFA6}"/>
    <cellStyle name="20% - Accent1 7 3 6 3 2" xfId="51022" xr:uid="{A455E223-962E-449B-8770-674B3C24CA34}"/>
    <cellStyle name="20% - Accent1 7 3 6 3 2 2" xfId="51023" xr:uid="{0422D396-62F0-4CF7-BBCB-001ED52155DF}"/>
    <cellStyle name="20% - Accent1 7 3 6 3 2 2 2" xfId="51024" xr:uid="{ADF3E781-25D5-435D-A1E0-2EF72CB7134C}"/>
    <cellStyle name="20% - Accent1 7 3 6 3 2 3" xfId="51025" xr:uid="{5BDB5FCA-4268-401E-A857-5D0054DA22DC}"/>
    <cellStyle name="20% - Accent1 7 3 6 3 3" xfId="51026" xr:uid="{D75B91AE-5065-453C-944F-8F8BBB4DB48E}"/>
    <cellStyle name="20% - Accent1 7 3 6 3 3 2" xfId="51027" xr:uid="{450DD8D1-1C67-4940-A32E-9457B3FAE206}"/>
    <cellStyle name="20% - Accent1 7 3 6 3 4" xfId="51028" xr:uid="{7F9E07CE-E811-428E-81A6-A33C51C943D0}"/>
    <cellStyle name="20% - Accent1 7 3 6 4" xfId="51029" xr:uid="{A80B5688-C03C-42BC-B3B2-20F0B729823C}"/>
    <cellStyle name="20% - Accent1 7 3 6 4 2" xfId="51030" xr:uid="{BF180CE2-FEF3-4960-8EB4-EF0F7ABC5D63}"/>
    <cellStyle name="20% - Accent1 7 3 6 4 2 2" xfId="51031" xr:uid="{01D3F8EF-C736-4596-916A-C567494255CC}"/>
    <cellStyle name="20% - Accent1 7 3 6 4 2 2 2" xfId="51032" xr:uid="{29A89234-DA99-4230-AF1A-6476BF2EC602}"/>
    <cellStyle name="20% - Accent1 7 3 6 4 2 3" xfId="51033" xr:uid="{BF5ED58D-7AF5-4750-8F8D-18E23D4C8EB5}"/>
    <cellStyle name="20% - Accent1 7 3 6 4 3" xfId="51034" xr:uid="{9CFD2037-88B4-489D-94A0-46B2733A4D9F}"/>
    <cellStyle name="20% - Accent1 7 3 6 4 3 2" xfId="51035" xr:uid="{C6196999-F440-4E84-BF84-A232C462D8CC}"/>
    <cellStyle name="20% - Accent1 7 3 6 4 4" xfId="51036" xr:uid="{45C0811B-6E4C-42CE-9327-8EDB70683E63}"/>
    <cellStyle name="20% - Accent1 7 3 6 5" xfId="51037" xr:uid="{021B29A2-EA5F-4EBB-A4C6-204AA37723EE}"/>
    <cellStyle name="20% - Accent1 7 3 6 5 2" xfId="51038" xr:uid="{CED9196D-68B7-465F-AED3-ED35E53CA75A}"/>
    <cellStyle name="20% - Accent1 7 3 6 5 2 2" xfId="51039" xr:uid="{77633055-DFCE-4C56-975B-91B597F55C58}"/>
    <cellStyle name="20% - Accent1 7 3 6 5 3" xfId="51040" xr:uid="{79820615-6888-49D1-A262-4CB7CC06E129}"/>
    <cellStyle name="20% - Accent1 7 3 6 6" xfId="51041" xr:uid="{8E707727-81F5-41BE-8714-8BB8D5750B61}"/>
    <cellStyle name="20% - Accent1 7 3 6 6 2" xfId="51042" xr:uid="{97D755CE-E454-4704-BFA7-921050C3A5A4}"/>
    <cellStyle name="20% - Accent1 7 3 6 6 2 2" xfId="51043" xr:uid="{C3E65297-F913-4D92-9025-A3F831D8DE10}"/>
    <cellStyle name="20% - Accent1 7 3 6 6 3" xfId="51044" xr:uid="{7B737279-3E19-4DF7-9B28-4EBBB6141DD3}"/>
    <cellStyle name="20% - Accent1 7 3 6 7" xfId="51045" xr:uid="{CE4AA709-AAEB-40EC-9481-B15FB686A342}"/>
    <cellStyle name="20% - Accent1 7 3 6 7 2" xfId="51046" xr:uid="{350B7788-0788-4EDD-9D29-6A2160393BA8}"/>
    <cellStyle name="20% - Accent1 7 3 6 8" xfId="51047" xr:uid="{5F6C073D-1701-4DF3-A6A8-2E0B012D757B}"/>
    <cellStyle name="20% - Accent1 7 3 6 8 2" xfId="51048" xr:uid="{47E83C97-ECAE-4564-A617-3DC3830B24AA}"/>
    <cellStyle name="20% - Accent1 7 3 6 9" xfId="51049" xr:uid="{95C3FE2D-0966-4D69-9383-47112A64C129}"/>
    <cellStyle name="20% - Accent1 7 3 7" xfId="51050" xr:uid="{4B132B41-6D53-4FCF-AB53-9ABE70B40F29}"/>
    <cellStyle name="20% - Accent1 7 3 7 2" xfId="51051" xr:uid="{F11F5AE4-8F36-4ABF-AA5A-FC188CED9705}"/>
    <cellStyle name="20% - Accent1 7 3 7 2 2" xfId="51052" xr:uid="{B80BC123-B245-4F55-A52D-05878A5C22F5}"/>
    <cellStyle name="20% - Accent1 7 3 7 2 2 2" xfId="51053" xr:uid="{19662230-9F50-49EE-9A29-B9D2BAD812FD}"/>
    <cellStyle name="20% - Accent1 7 3 7 2 3" xfId="51054" xr:uid="{F9D96228-4B9E-46B1-AF60-345AED6734AD}"/>
    <cellStyle name="20% - Accent1 7 3 7 3" xfId="51055" xr:uid="{D645AEC2-1384-43C3-B711-46A0D1A46389}"/>
    <cellStyle name="20% - Accent1 7 3 7 3 2" xfId="51056" xr:uid="{2B86B37E-0C78-4E55-B51B-25E89E7A6DB8}"/>
    <cellStyle name="20% - Accent1 7 3 7 4" xfId="51057" xr:uid="{2E1029F6-3FB0-4E4C-A01D-6B68A96748A6}"/>
    <cellStyle name="20% - Accent1 7 3 8" xfId="51058" xr:uid="{619E00A1-E05C-4E48-83B5-FF099777C378}"/>
    <cellStyle name="20% - Accent1 7 3 8 2" xfId="51059" xr:uid="{E583D1CE-69D7-483E-927E-E253147A0D7C}"/>
    <cellStyle name="20% - Accent1 7 3 8 2 2" xfId="51060" xr:uid="{462543F1-E986-4ED0-8D87-52D27E2A7BB3}"/>
    <cellStyle name="20% - Accent1 7 3 8 2 2 2" xfId="51061" xr:uid="{1776E56C-2C5E-46F0-9442-A7D7280A05FD}"/>
    <cellStyle name="20% - Accent1 7 3 8 2 3" xfId="51062" xr:uid="{DB1D1C74-C2E6-4520-85EC-ADDF7C92CD73}"/>
    <cellStyle name="20% - Accent1 7 3 8 3" xfId="51063" xr:uid="{22D91277-DA49-4E5C-9ED0-0C0637C70E8E}"/>
    <cellStyle name="20% - Accent1 7 3 8 3 2" xfId="51064" xr:uid="{3C228B06-0930-405E-AE3A-D2DE00EA8053}"/>
    <cellStyle name="20% - Accent1 7 3 8 4" xfId="51065" xr:uid="{CBAAC57B-DF8D-49DA-94A7-DFA849099559}"/>
    <cellStyle name="20% - Accent1 7 3 9" xfId="51066" xr:uid="{DCE58316-2EB7-4087-8AC3-6D07924A2AC3}"/>
    <cellStyle name="20% - Accent1 7 3 9 2" xfId="51067" xr:uid="{337F8557-3061-4E7A-AFBF-A71C28706B81}"/>
    <cellStyle name="20% - Accent1 7 3 9 2 2" xfId="51068" xr:uid="{D94F4111-8763-453C-9351-FC5E421A2A54}"/>
    <cellStyle name="20% - Accent1 7 3 9 2 2 2" xfId="51069" xr:uid="{612E95DC-EFB8-4565-9582-F290805EB224}"/>
    <cellStyle name="20% - Accent1 7 3 9 2 3" xfId="51070" xr:uid="{4A7C9777-A2D3-4A43-AFFF-58C6B44BDEA5}"/>
    <cellStyle name="20% - Accent1 7 3 9 3" xfId="51071" xr:uid="{D82F24C0-0EAA-4923-A666-C6D85DC02871}"/>
    <cellStyle name="20% - Accent1 7 3 9 3 2" xfId="51072" xr:uid="{1333F6B4-9F26-406E-9286-CD9BBD4246AA}"/>
    <cellStyle name="20% - Accent1 7 3 9 4" xfId="51073" xr:uid="{D5987384-ACDE-4EF7-8B35-EABA2D168EB8}"/>
    <cellStyle name="20% - Accent1 7 4" xfId="51074" xr:uid="{84B75EF1-0BCB-4899-91A7-497D8E35CCE2}"/>
    <cellStyle name="20% - Accent1 7 4 10" xfId="51075" xr:uid="{228D1FC8-EC45-4389-B2D7-29EEA706C16B}"/>
    <cellStyle name="20% - Accent1 7 4 10 2" xfId="51076" xr:uid="{1472E2B5-CD41-42C4-8B60-EDCC76636004}"/>
    <cellStyle name="20% - Accent1 7 4 11" xfId="51077" xr:uid="{A0E1D0C7-97CC-4E73-83B0-F4316BEA10BA}"/>
    <cellStyle name="20% - Accent1 7 4 2" xfId="51078" xr:uid="{889AEB26-AFE0-4039-B5C0-96D6454FB610}"/>
    <cellStyle name="20% - Accent1 7 4 2 2" xfId="51079" xr:uid="{F112CBA0-09BB-443B-AE6E-BADDD37724AC}"/>
    <cellStyle name="20% - Accent1 7 4 2 2 2" xfId="51080" xr:uid="{53E7B502-01C7-42D0-B5D3-D779E8B60876}"/>
    <cellStyle name="20% - Accent1 7 4 2 2 2 2" xfId="51081" xr:uid="{5CEA2D14-B224-427B-AF75-C969CA38B7CD}"/>
    <cellStyle name="20% - Accent1 7 4 2 2 2 2 2" xfId="51082" xr:uid="{69CBC8A3-79B9-4BE6-BEE3-E84A7C717B7F}"/>
    <cellStyle name="20% - Accent1 7 4 2 2 2 3" xfId="51083" xr:uid="{4CF1C762-FC0E-40C5-A229-D831ABAA9C4A}"/>
    <cellStyle name="20% - Accent1 7 4 2 2 3" xfId="51084" xr:uid="{333A966B-2359-4288-A99F-4B5E13FF8D1F}"/>
    <cellStyle name="20% - Accent1 7 4 2 2 3 2" xfId="51085" xr:uid="{77994344-F7B8-4117-866C-E7AD5BDFB31D}"/>
    <cellStyle name="20% - Accent1 7 4 2 2 4" xfId="51086" xr:uid="{9D31EFA6-5F8D-4E99-B26A-455D18A83A03}"/>
    <cellStyle name="20% - Accent1 7 4 2 3" xfId="51087" xr:uid="{24D5312A-9A46-4A57-B3BD-215A0DB3C941}"/>
    <cellStyle name="20% - Accent1 7 4 2 3 2" xfId="51088" xr:uid="{311946F0-2DE1-4C52-9EAB-E16C3D8D5809}"/>
    <cellStyle name="20% - Accent1 7 4 2 3 2 2" xfId="51089" xr:uid="{F656F4DA-4575-484B-B142-B990F82AF427}"/>
    <cellStyle name="20% - Accent1 7 4 2 3 2 2 2" xfId="51090" xr:uid="{B89DC32C-0A60-471C-A865-92E1A543A63B}"/>
    <cellStyle name="20% - Accent1 7 4 2 3 2 3" xfId="51091" xr:uid="{6D106C25-8D07-4955-BA63-28BA8278CE6D}"/>
    <cellStyle name="20% - Accent1 7 4 2 3 3" xfId="51092" xr:uid="{9DC4CE56-94A7-474E-A12D-30BF2EBB783C}"/>
    <cellStyle name="20% - Accent1 7 4 2 3 3 2" xfId="51093" xr:uid="{E0257DDF-0647-45A0-AC55-22EBB1782807}"/>
    <cellStyle name="20% - Accent1 7 4 2 3 4" xfId="51094" xr:uid="{51AA77A4-0D11-450E-843C-C77A3F8EF218}"/>
    <cellStyle name="20% - Accent1 7 4 2 4" xfId="51095" xr:uid="{1D493AED-CFA7-4FF0-9222-22C581811FA0}"/>
    <cellStyle name="20% - Accent1 7 4 2 4 2" xfId="51096" xr:uid="{E41EF00B-088E-4505-AAA3-2B45AAA5EF8F}"/>
    <cellStyle name="20% - Accent1 7 4 2 4 2 2" xfId="51097" xr:uid="{D24CF6E9-21E8-4A51-B753-D1B274B74B64}"/>
    <cellStyle name="20% - Accent1 7 4 2 4 2 2 2" xfId="51098" xr:uid="{8EC40F76-35CC-412D-A040-F5C097928C0E}"/>
    <cellStyle name="20% - Accent1 7 4 2 4 2 3" xfId="51099" xr:uid="{EA05B84E-B4DF-4A2E-98E9-555482795C8F}"/>
    <cellStyle name="20% - Accent1 7 4 2 4 3" xfId="51100" xr:uid="{B95E2EC5-E201-4631-B948-903250C86C52}"/>
    <cellStyle name="20% - Accent1 7 4 2 4 3 2" xfId="51101" xr:uid="{C9BF3BF2-5416-487E-B05B-6E10E22BF52D}"/>
    <cellStyle name="20% - Accent1 7 4 2 4 4" xfId="51102" xr:uid="{C2B39560-3E23-4ADC-867C-9FA89B4EBDCE}"/>
    <cellStyle name="20% - Accent1 7 4 2 5" xfId="51103" xr:uid="{C5BEA32E-71A5-407B-BC71-D3AD49EB3878}"/>
    <cellStyle name="20% - Accent1 7 4 2 5 2" xfId="51104" xr:uid="{CB94BA31-686A-405D-B347-F3A71973FEF0}"/>
    <cellStyle name="20% - Accent1 7 4 2 5 2 2" xfId="51105" xr:uid="{F7958A55-3C29-4AFC-9716-EC7E311AE4EB}"/>
    <cellStyle name="20% - Accent1 7 4 2 5 3" xfId="51106" xr:uid="{BB6E918B-289F-4B41-B9C0-3471205EA87A}"/>
    <cellStyle name="20% - Accent1 7 4 2 6" xfId="51107" xr:uid="{364F5C40-DA68-458F-A2AE-B7E2517D701B}"/>
    <cellStyle name="20% - Accent1 7 4 2 6 2" xfId="51108" xr:uid="{4C2FF454-36ED-40D0-BB16-4D4E3C4549B5}"/>
    <cellStyle name="20% - Accent1 7 4 2 6 2 2" xfId="51109" xr:uid="{C28BC0BE-94AD-4A71-B3FF-CBEBF751B0CA}"/>
    <cellStyle name="20% - Accent1 7 4 2 6 3" xfId="51110" xr:uid="{D5D046AA-BADD-458B-840B-5E4316EE7D49}"/>
    <cellStyle name="20% - Accent1 7 4 2 7" xfId="51111" xr:uid="{84D38369-2DDE-412B-B587-0AE7F8599DC1}"/>
    <cellStyle name="20% - Accent1 7 4 2 7 2" xfId="51112" xr:uid="{C700A546-7385-4E34-A533-8C9190B87D42}"/>
    <cellStyle name="20% - Accent1 7 4 2 8" xfId="51113" xr:uid="{8775B603-9CF5-4C3B-A6C8-A8A347FD8F81}"/>
    <cellStyle name="20% - Accent1 7 4 2 8 2" xfId="51114" xr:uid="{67AEE2D8-28B1-471F-AC49-AB9D9B0CC121}"/>
    <cellStyle name="20% - Accent1 7 4 2 9" xfId="51115" xr:uid="{AEAFFD3F-C83B-44F0-9800-0EF19C16E258}"/>
    <cellStyle name="20% - Accent1 7 4 3" xfId="51116" xr:uid="{BD2A89E1-0334-47D3-8BA4-7C6611B33A49}"/>
    <cellStyle name="20% - Accent1 7 4 3 2" xfId="51117" xr:uid="{85C21150-3A35-421A-B803-7E51769D5488}"/>
    <cellStyle name="20% - Accent1 7 4 3 2 2" xfId="51118" xr:uid="{4D4C3367-9E2B-4A5D-B011-5830F4BEF797}"/>
    <cellStyle name="20% - Accent1 7 4 3 2 2 2" xfId="51119" xr:uid="{AC7573D0-F160-4096-ABB8-4AF49E3E4387}"/>
    <cellStyle name="20% - Accent1 7 4 3 2 2 2 2" xfId="51120" xr:uid="{C03483B9-5493-47BC-92B1-10A202C7D945}"/>
    <cellStyle name="20% - Accent1 7 4 3 2 2 3" xfId="51121" xr:uid="{DA2DF47B-D6CB-4878-8BA0-4A248197D01B}"/>
    <cellStyle name="20% - Accent1 7 4 3 2 3" xfId="51122" xr:uid="{85DC2190-2AAB-4190-9C7D-A1C299568FAF}"/>
    <cellStyle name="20% - Accent1 7 4 3 2 3 2" xfId="51123" xr:uid="{A3A23B49-D3E2-4DB4-8385-BF1CB66DA409}"/>
    <cellStyle name="20% - Accent1 7 4 3 2 4" xfId="51124" xr:uid="{6DC8736E-901A-4E20-9ACE-F62BC38647B4}"/>
    <cellStyle name="20% - Accent1 7 4 3 3" xfId="51125" xr:uid="{0FFABAB8-5E86-4C4D-9127-60D24FEEE068}"/>
    <cellStyle name="20% - Accent1 7 4 3 3 2" xfId="51126" xr:uid="{02333EE0-24D7-4A6C-BEA0-995FE22D5755}"/>
    <cellStyle name="20% - Accent1 7 4 3 3 2 2" xfId="51127" xr:uid="{994ABA61-527E-4515-8B96-4F2809BFBD02}"/>
    <cellStyle name="20% - Accent1 7 4 3 3 2 2 2" xfId="51128" xr:uid="{0620C912-00B9-42F6-83DF-54A9A826F966}"/>
    <cellStyle name="20% - Accent1 7 4 3 3 2 3" xfId="51129" xr:uid="{EDEBB05F-5F59-4CB5-8329-8B1990E3EBD2}"/>
    <cellStyle name="20% - Accent1 7 4 3 3 3" xfId="51130" xr:uid="{16907C87-29D4-495C-9027-390A090B1851}"/>
    <cellStyle name="20% - Accent1 7 4 3 3 3 2" xfId="51131" xr:uid="{1292BE12-CA63-436E-9D15-F4CAF4F44D1B}"/>
    <cellStyle name="20% - Accent1 7 4 3 3 4" xfId="51132" xr:uid="{D6AB2E6A-1360-42BC-A980-FE88B3717D70}"/>
    <cellStyle name="20% - Accent1 7 4 3 4" xfId="51133" xr:uid="{C158798B-B2A3-4324-A522-24583500D4DF}"/>
    <cellStyle name="20% - Accent1 7 4 3 4 2" xfId="51134" xr:uid="{569D4F1D-B51F-426B-BAD1-386922D29FDA}"/>
    <cellStyle name="20% - Accent1 7 4 3 4 2 2" xfId="51135" xr:uid="{20E43FF9-8A97-49C5-B227-BC8F4B930DE1}"/>
    <cellStyle name="20% - Accent1 7 4 3 4 2 2 2" xfId="51136" xr:uid="{7D942125-4635-4188-8A6D-55CA89EB8215}"/>
    <cellStyle name="20% - Accent1 7 4 3 4 2 3" xfId="51137" xr:uid="{6B6D38E1-E9D0-4165-925F-6C0B522635C3}"/>
    <cellStyle name="20% - Accent1 7 4 3 4 3" xfId="51138" xr:uid="{41545FE2-8E95-4C97-B473-D993BDE48880}"/>
    <cellStyle name="20% - Accent1 7 4 3 4 3 2" xfId="51139" xr:uid="{75376F87-78EA-42B9-9C08-B976B90CF23C}"/>
    <cellStyle name="20% - Accent1 7 4 3 4 4" xfId="51140" xr:uid="{14AB7DFB-B657-45C3-845B-C500B7601355}"/>
    <cellStyle name="20% - Accent1 7 4 3 5" xfId="51141" xr:uid="{42B78EFD-A29B-4B69-80C0-373E58F20023}"/>
    <cellStyle name="20% - Accent1 7 4 3 5 2" xfId="51142" xr:uid="{5DD6E4B6-6166-46B4-A650-994D50A54EB0}"/>
    <cellStyle name="20% - Accent1 7 4 3 5 2 2" xfId="51143" xr:uid="{78B17095-99C1-4299-AC31-ABF33A609625}"/>
    <cellStyle name="20% - Accent1 7 4 3 5 3" xfId="51144" xr:uid="{F03D89F1-5E55-4DB2-891A-77C0BBD1FB03}"/>
    <cellStyle name="20% - Accent1 7 4 3 6" xfId="51145" xr:uid="{FE0E19AB-CC82-474E-99F0-F1EDFA39F181}"/>
    <cellStyle name="20% - Accent1 7 4 3 6 2" xfId="51146" xr:uid="{5014F1D5-5FE9-4EB0-BB63-DED5674C80F8}"/>
    <cellStyle name="20% - Accent1 7 4 3 6 2 2" xfId="51147" xr:uid="{CF5E8133-C68C-44D8-8B00-C239026D7FC5}"/>
    <cellStyle name="20% - Accent1 7 4 3 6 3" xfId="51148" xr:uid="{46DA903F-580B-41D4-94D0-919B2C444A28}"/>
    <cellStyle name="20% - Accent1 7 4 3 7" xfId="51149" xr:uid="{B5F017CC-F5B8-4C1F-9BC4-D8DF72B5FB34}"/>
    <cellStyle name="20% - Accent1 7 4 3 7 2" xfId="51150" xr:uid="{3AE41F7F-C2CD-4BC4-ACDE-CB52B229AAF2}"/>
    <cellStyle name="20% - Accent1 7 4 3 8" xfId="51151" xr:uid="{0DF11EDC-A9AA-4218-8267-CFCCA4A04C45}"/>
    <cellStyle name="20% - Accent1 7 4 3 8 2" xfId="51152" xr:uid="{95AA6030-DE1A-49B7-A538-5273B5AF4D2B}"/>
    <cellStyle name="20% - Accent1 7 4 3 9" xfId="51153" xr:uid="{3C71C42A-3E29-4D7A-9F87-D00462D695E9}"/>
    <cellStyle name="20% - Accent1 7 4 4" xfId="51154" xr:uid="{E4BBF145-C0D1-429C-AEC7-B247AF3C5286}"/>
    <cellStyle name="20% - Accent1 7 4 4 2" xfId="51155" xr:uid="{6C16921E-2CDE-4C20-8929-3D172FC4FDF2}"/>
    <cellStyle name="20% - Accent1 7 4 4 2 2" xfId="51156" xr:uid="{133A1CB3-07CB-4E1B-B361-E07677637126}"/>
    <cellStyle name="20% - Accent1 7 4 4 2 2 2" xfId="51157" xr:uid="{058DDF89-E95C-4FC3-A93D-C5DBA78AF2A4}"/>
    <cellStyle name="20% - Accent1 7 4 4 2 3" xfId="51158" xr:uid="{ED4BBFA7-923A-460D-BE4C-7EA6CE3ACD5B}"/>
    <cellStyle name="20% - Accent1 7 4 4 3" xfId="51159" xr:uid="{64512720-9461-4099-A3E8-82405C547870}"/>
    <cellStyle name="20% - Accent1 7 4 4 3 2" xfId="51160" xr:uid="{05DD40DA-6F3A-43CF-A637-146DB5DCF956}"/>
    <cellStyle name="20% - Accent1 7 4 4 4" xfId="51161" xr:uid="{61C39884-EBC3-42DE-BA2B-1B726C5CABF8}"/>
    <cellStyle name="20% - Accent1 7 4 5" xfId="51162" xr:uid="{53110271-7960-4155-831C-D8BF38C7DE80}"/>
    <cellStyle name="20% - Accent1 7 4 5 2" xfId="51163" xr:uid="{19F1E999-8D12-49E3-B25A-FFCEB2CA5875}"/>
    <cellStyle name="20% - Accent1 7 4 5 2 2" xfId="51164" xr:uid="{006C9A80-8413-4A06-8A21-B1C67DB51D61}"/>
    <cellStyle name="20% - Accent1 7 4 5 2 2 2" xfId="51165" xr:uid="{C52F6549-BAE4-43F9-A833-3002249659AF}"/>
    <cellStyle name="20% - Accent1 7 4 5 2 3" xfId="51166" xr:uid="{2B314D24-89E3-42C6-A518-A07D549D4C5F}"/>
    <cellStyle name="20% - Accent1 7 4 5 3" xfId="51167" xr:uid="{897E8567-1636-4277-985D-ADEF6334FB14}"/>
    <cellStyle name="20% - Accent1 7 4 5 3 2" xfId="51168" xr:uid="{ADDD4EEA-10B1-4326-B9B8-15B2B73BC694}"/>
    <cellStyle name="20% - Accent1 7 4 5 4" xfId="51169" xr:uid="{2E38A8A1-95A3-478B-BECB-3636010250AC}"/>
    <cellStyle name="20% - Accent1 7 4 6" xfId="51170" xr:uid="{5AC08A74-AB42-4642-892C-1E642D5B81D3}"/>
    <cellStyle name="20% - Accent1 7 4 6 2" xfId="51171" xr:uid="{A95E9E58-1CAF-459F-A758-13DA774D9137}"/>
    <cellStyle name="20% - Accent1 7 4 6 2 2" xfId="51172" xr:uid="{8DCDF825-E0AB-4BA8-A9AE-076A1F849811}"/>
    <cellStyle name="20% - Accent1 7 4 6 2 2 2" xfId="51173" xr:uid="{DEA51C81-6B12-4984-8BE1-44D1CF04FFBF}"/>
    <cellStyle name="20% - Accent1 7 4 6 2 3" xfId="51174" xr:uid="{85C10837-5535-46E7-9FAF-A6A001F51DE1}"/>
    <cellStyle name="20% - Accent1 7 4 6 3" xfId="51175" xr:uid="{F9AE290D-12D0-41D0-A6D4-0FDD65DB8383}"/>
    <cellStyle name="20% - Accent1 7 4 6 3 2" xfId="51176" xr:uid="{6EC77EAD-D410-4B74-AFBC-530EB6A18609}"/>
    <cellStyle name="20% - Accent1 7 4 6 4" xfId="51177" xr:uid="{BA2A05D4-F7E1-4093-9A44-2641EBF8B3C1}"/>
    <cellStyle name="20% - Accent1 7 4 7" xfId="51178" xr:uid="{EF191135-B889-4FB4-AE22-C88B075DEC7B}"/>
    <cellStyle name="20% - Accent1 7 4 7 2" xfId="51179" xr:uid="{39B6760C-FA17-44D1-B8CE-95B120958760}"/>
    <cellStyle name="20% - Accent1 7 4 7 2 2" xfId="51180" xr:uid="{DC7F9CE3-A4A5-4C12-94A0-9F1C9E892DC6}"/>
    <cellStyle name="20% - Accent1 7 4 7 3" xfId="51181" xr:uid="{FD48D3EE-5737-4953-B8A0-255AC617393D}"/>
    <cellStyle name="20% - Accent1 7 4 8" xfId="51182" xr:uid="{04BEC08F-1C5F-4EF6-BF02-365750691C2A}"/>
    <cellStyle name="20% - Accent1 7 4 8 2" xfId="51183" xr:uid="{74EF5962-9527-4749-B468-FAC94194D624}"/>
    <cellStyle name="20% - Accent1 7 4 8 2 2" xfId="51184" xr:uid="{67103161-F69B-4608-BE5C-3F9B29DCC6DF}"/>
    <cellStyle name="20% - Accent1 7 4 8 3" xfId="51185" xr:uid="{BF251C1E-CD06-41CA-B8EF-DE39FCE51A99}"/>
    <cellStyle name="20% - Accent1 7 4 9" xfId="51186" xr:uid="{B72AD0C5-FA1F-4FFD-8AD6-52D7BAE50FEA}"/>
    <cellStyle name="20% - Accent1 7 4 9 2" xfId="51187" xr:uid="{C2745957-8709-47F6-AC5F-8D073227FC3C}"/>
    <cellStyle name="20% - Accent1 7 5" xfId="51188" xr:uid="{7309D163-BDAB-4DF0-89B5-1583D72465D7}"/>
    <cellStyle name="20% - Accent1 7 5 10" xfId="51189" xr:uid="{949DBC25-8C38-4710-98F6-0FA4884295EF}"/>
    <cellStyle name="20% - Accent1 7 5 10 2" xfId="51190" xr:uid="{4C923DFD-B830-4C33-8F55-020B192FB9E7}"/>
    <cellStyle name="20% - Accent1 7 5 11" xfId="51191" xr:uid="{D6F197C4-A261-4D1F-A531-3F5951D97E39}"/>
    <cellStyle name="20% - Accent1 7 5 2" xfId="51192" xr:uid="{33899DA5-770B-4128-A735-AAD0343E3A16}"/>
    <cellStyle name="20% - Accent1 7 5 2 2" xfId="51193" xr:uid="{AF4872BB-01F5-440D-A964-36EC44CB8478}"/>
    <cellStyle name="20% - Accent1 7 5 2 2 2" xfId="51194" xr:uid="{B8881A3D-5A18-4EFB-8FEB-7FB31D244189}"/>
    <cellStyle name="20% - Accent1 7 5 2 2 2 2" xfId="51195" xr:uid="{63BA0145-B915-4D86-89C0-69000C1C363F}"/>
    <cellStyle name="20% - Accent1 7 5 2 2 2 2 2" xfId="51196" xr:uid="{8AC687D8-FEA9-47AE-9FB3-9C8039B54C5A}"/>
    <cellStyle name="20% - Accent1 7 5 2 2 2 3" xfId="51197" xr:uid="{637BA342-C905-4A09-A82F-7DE51E996536}"/>
    <cellStyle name="20% - Accent1 7 5 2 2 3" xfId="51198" xr:uid="{F983AFA3-C737-45AA-9FA3-0AE99094FF7F}"/>
    <cellStyle name="20% - Accent1 7 5 2 2 3 2" xfId="51199" xr:uid="{6A4D6250-3F0A-4819-9551-CBB004FF5D61}"/>
    <cellStyle name="20% - Accent1 7 5 2 2 4" xfId="51200" xr:uid="{90F1FDA9-21D8-41A8-9BCD-4CEBAE184352}"/>
    <cellStyle name="20% - Accent1 7 5 2 3" xfId="51201" xr:uid="{03058B5D-9F21-4977-B249-F57C9F2EEE3A}"/>
    <cellStyle name="20% - Accent1 7 5 2 3 2" xfId="51202" xr:uid="{A19FAC00-D147-4B02-9FF5-91C0B9A5E677}"/>
    <cellStyle name="20% - Accent1 7 5 2 3 2 2" xfId="51203" xr:uid="{142EF937-C666-404D-8170-5B2A70D0F534}"/>
    <cellStyle name="20% - Accent1 7 5 2 3 2 2 2" xfId="51204" xr:uid="{C0F9F0C6-8C5E-4AD1-ABD2-25052F1D5BE9}"/>
    <cellStyle name="20% - Accent1 7 5 2 3 2 3" xfId="51205" xr:uid="{263FA2D9-061E-4357-B590-F9717CCFA15C}"/>
    <cellStyle name="20% - Accent1 7 5 2 3 3" xfId="51206" xr:uid="{92A9B5A5-19A7-4090-B161-27DBAD8A9BC2}"/>
    <cellStyle name="20% - Accent1 7 5 2 3 3 2" xfId="51207" xr:uid="{340826F9-A559-4B1D-8E8D-A0544DAF51AD}"/>
    <cellStyle name="20% - Accent1 7 5 2 3 4" xfId="51208" xr:uid="{6CC2607E-26BB-48D5-B0A3-8DB848433F87}"/>
    <cellStyle name="20% - Accent1 7 5 2 4" xfId="51209" xr:uid="{AAFDA580-EDBB-466D-97C7-96DF59113FFD}"/>
    <cellStyle name="20% - Accent1 7 5 2 4 2" xfId="51210" xr:uid="{83F53D26-B224-4E61-AA8C-E5171F3B374A}"/>
    <cellStyle name="20% - Accent1 7 5 2 4 2 2" xfId="51211" xr:uid="{378B3FDB-3DC3-4AC9-8665-973274CE43DA}"/>
    <cellStyle name="20% - Accent1 7 5 2 4 2 2 2" xfId="51212" xr:uid="{A77910FD-1D5B-4FC1-98FA-FD071B2B7C0E}"/>
    <cellStyle name="20% - Accent1 7 5 2 4 2 3" xfId="51213" xr:uid="{B33E4867-01CF-4563-A46B-39D9A551C654}"/>
    <cellStyle name="20% - Accent1 7 5 2 4 3" xfId="51214" xr:uid="{978ECA10-B21C-4767-9B7F-C5A1CD4A2D66}"/>
    <cellStyle name="20% - Accent1 7 5 2 4 3 2" xfId="51215" xr:uid="{771DE213-637A-4880-8859-DA74CA42BD3C}"/>
    <cellStyle name="20% - Accent1 7 5 2 4 4" xfId="51216" xr:uid="{4AB4F5A5-AFAE-40A3-813D-3CA26A09FC98}"/>
    <cellStyle name="20% - Accent1 7 5 2 5" xfId="51217" xr:uid="{1A250497-C226-46CD-A3A8-7204292DB1B2}"/>
    <cellStyle name="20% - Accent1 7 5 2 5 2" xfId="51218" xr:uid="{53AFF563-04EF-4EF8-9086-7883E18AABA3}"/>
    <cellStyle name="20% - Accent1 7 5 2 5 2 2" xfId="51219" xr:uid="{8F7AFC3F-2DF2-43EE-8C16-B47D556C4A56}"/>
    <cellStyle name="20% - Accent1 7 5 2 5 3" xfId="51220" xr:uid="{34BB1223-9CED-4A45-8BB0-C7A889FDD7AE}"/>
    <cellStyle name="20% - Accent1 7 5 2 6" xfId="51221" xr:uid="{3F3332A5-6341-4983-A6A3-47367058F77E}"/>
    <cellStyle name="20% - Accent1 7 5 2 6 2" xfId="51222" xr:uid="{DEAA26EF-C88B-4475-9028-66E299EF12E2}"/>
    <cellStyle name="20% - Accent1 7 5 2 6 2 2" xfId="51223" xr:uid="{D56C99DC-A514-4299-87DE-E2F087101900}"/>
    <cellStyle name="20% - Accent1 7 5 2 6 3" xfId="51224" xr:uid="{81E7D7D8-E345-422B-A2D7-953E7590CF5D}"/>
    <cellStyle name="20% - Accent1 7 5 2 7" xfId="51225" xr:uid="{7181D2ED-9601-43E7-929E-E99B3324393D}"/>
    <cellStyle name="20% - Accent1 7 5 2 7 2" xfId="51226" xr:uid="{B25A950B-72A1-4A29-9780-0C2EC02BE253}"/>
    <cellStyle name="20% - Accent1 7 5 2 8" xfId="51227" xr:uid="{17E8CC18-1699-4614-9859-59F9137E236B}"/>
    <cellStyle name="20% - Accent1 7 5 2 8 2" xfId="51228" xr:uid="{4B366F48-C931-4EC3-AFF5-EF94E1D6E17B}"/>
    <cellStyle name="20% - Accent1 7 5 2 9" xfId="51229" xr:uid="{BC3351CE-45D8-4136-9BE2-F65C9DEA558B}"/>
    <cellStyle name="20% - Accent1 7 5 3" xfId="51230" xr:uid="{8753C5F2-82ED-4902-866E-169FC1B91176}"/>
    <cellStyle name="20% - Accent1 7 5 3 2" xfId="51231" xr:uid="{951CAA67-EAF4-45BF-A4C1-AFD7508AA5D5}"/>
    <cellStyle name="20% - Accent1 7 5 3 2 2" xfId="51232" xr:uid="{D1E9C9D6-59B9-48B1-A28B-F9A3207EE519}"/>
    <cellStyle name="20% - Accent1 7 5 3 2 2 2" xfId="51233" xr:uid="{290E5D87-9A4B-49EC-93B8-C3630E286699}"/>
    <cellStyle name="20% - Accent1 7 5 3 2 2 2 2" xfId="51234" xr:uid="{91BFE45F-D843-4F73-A3DE-D54408D52191}"/>
    <cellStyle name="20% - Accent1 7 5 3 2 2 3" xfId="51235" xr:uid="{320F411A-43A4-4023-9FF1-4B4E11F14239}"/>
    <cellStyle name="20% - Accent1 7 5 3 2 3" xfId="51236" xr:uid="{907F52E6-2BC5-4184-B564-3CADF42A44A6}"/>
    <cellStyle name="20% - Accent1 7 5 3 2 3 2" xfId="51237" xr:uid="{826EEAF3-F5E2-4F97-8505-70290553DE21}"/>
    <cellStyle name="20% - Accent1 7 5 3 2 4" xfId="51238" xr:uid="{E036BFEE-2D7C-4FD5-A5BF-62675A67A921}"/>
    <cellStyle name="20% - Accent1 7 5 3 3" xfId="51239" xr:uid="{E1921251-F762-43B3-B9C5-A667F7B9FE54}"/>
    <cellStyle name="20% - Accent1 7 5 3 3 2" xfId="51240" xr:uid="{67669C4A-302C-4723-A542-C932AC930D06}"/>
    <cellStyle name="20% - Accent1 7 5 3 3 2 2" xfId="51241" xr:uid="{461B2C23-C4E3-4B94-A936-A6E9655B1C82}"/>
    <cellStyle name="20% - Accent1 7 5 3 3 2 2 2" xfId="51242" xr:uid="{83679D04-4FE1-4D29-9DC3-B158D226E532}"/>
    <cellStyle name="20% - Accent1 7 5 3 3 2 3" xfId="51243" xr:uid="{A710C7D1-AF37-4636-911E-93DB97CE1386}"/>
    <cellStyle name="20% - Accent1 7 5 3 3 3" xfId="51244" xr:uid="{7CC7B549-ED21-4906-9CCB-2F1711D68E6C}"/>
    <cellStyle name="20% - Accent1 7 5 3 3 3 2" xfId="51245" xr:uid="{86FF722B-0067-4B78-9E9D-1AF68C1C3DC3}"/>
    <cellStyle name="20% - Accent1 7 5 3 3 4" xfId="51246" xr:uid="{720DB8AC-F64F-4B24-91C9-811FFF4B5332}"/>
    <cellStyle name="20% - Accent1 7 5 3 4" xfId="51247" xr:uid="{0B0EE411-A1B1-44AB-9B64-91391CF35092}"/>
    <cellStyle name="20% - Accent1 7 5 3 4 2" xfId="51248" xr:uid="{CC568E89-173E-4832-BAA6-ECA8A7279D75}"/>
    <cellStyle name="20% - Accent1 7 5 3 4 2 2" xfId="51249" xr:uid="{31274950-CF08-4E3F-A901-04DF6BF1E20D}"/>
    <cellStyle name="20% - Accent1 7 5 3 4 2 2 2" xfId="51250" xr:uid="{89350ED3-2490-497C-A51E-FE83C507E7D3}"/>
    <cellStyle name="20% - Accent1 7 5 3 4 2 3" xfId="51251" xr:uid="{6FB42AFF-649A-437F-98F4-06FF463392A0}"/>
    <cellStyle name="20% - Accent1 7 5 3 4 3" xfId="51252" xr:uid="{C7EBB9B2-9BBE-495D-A15B-382142E97040}"/>
    <cellStyle name="20% - Accent1 7 5 3 4 3 2" xfId="51253" xr:uid="{186BD9B9-0B6A-400D-9C74-9994115CC990}"/>
    <cellStyle name="20% - Accent1 7 5 3 4 4" xfId="51254" xr:uid="{BFF66CF2-C233-42B7-9272-400DA6E33411}"/>
    <cellStyle name="20% - Accent1 7 5 3 5" xfId="51255" xr:uid="{A62D53C8-C713-4859-B182-E93114EF957A}"/>
    <cellStyle name="20% - Accent1 7 5 3 5 2" xfId="51256" xr:uid="{AC07A33F-9399-4DF0-9C86-0F34DC7CAEC9}"/>
    <cellStyle name="20% - Accent1 7 5 3 5 2 2" xfId="51257" xr:uid="{F9AB99A3-FBA5-467F-810D-A419232180AE}"/>
    <cellStyle name="20% - Accent1 7 5 3 5 3" xfId="51258" xr:uid="{8971A28A-7B52-43FD-B8AE-152A1D9F4D8E}"/>
    <cellStyle name="20% - Accent1 7 5 3 6" xfId="51259" xr:uid="{D98FE1D5-3AF2-40F1-BE47-68CBCCEAC9D4}"/>
    <cellStyle name="20% - Accent1 7 5 3 6 2" xfId="51260" xr:uid="{36DD5954-24A2-4281-9900-DB1B867E9645}"/>
    <cellStyle name="20% - Accent1 7 5 3 6 2 2" xfId="51261" xr:uid="{6C8410B0-F09C-4D37-AA2C-CF45EE0D3A6A}"/>
    <cellStyle name="20% - Accent1 7 5 3 6 3" xfId="51262" xr:uid="{7D256F60-EDE3-42A6-B018-7A4B43D19B3C}"/>
    <cellStyle name="20% - Accent1 7 5 3 7" xfId="51263" xr:uid="{590C5CDB-D8DA-484A-9269-BAE32E065940}"/>
    <cellStyle name="20% - Accent1 7 5 3 7 2" xfId="51264" xr:uid="{C838C5BB-58DC-4DD0-8CF9-9D709CAEAF9D}"/>
    <cellStyle name="20% - Accent1 7 5 3 8" xfId="51265" xr:uid="{3508FBFB-8362-44F0-961E-18765787AB3C}"/>
    <cellStyle name="20% - Accent1 7 5 3 8 2" xfId="51266" xr:uid="{A37E75EB-B597-40FE-B183-D58E2DBFECA3}"/>
    <cellStyle name="20% - Accent1 7 5 3 9" xfId="51267" xr:uid="{01EF59DF-5329-47C4-A596-C5F842743E3A}"/>
    <cellStyle name="20% - Accent1 7 5 4" xfId="51268" xr:uid="{66A2440C-E96E-4CBA-B81D-C20F95DA528B}"/>
    <cellStyle name="20% - Accent1 7 5 4 2" xfId="51269" xr:uid="{E3C8CD51-9514-41AD-8373-C1758584EA7F}"/>
    <cellStyle name="20% - Accent1 7 5 4 2 2" xfId="51270" xr:uid="{39EEC8F8-284F-404C-A524-A093F403F10D}"/>
    <cellStyle name="20% - Accent1 7 5 4 2 2 2" xfId="51271" xr:uid="{4075645A-5197-4CC5-ADBD-00F8D052BBEE}"/>
    <cellStyle name="20% - Accent1 7 5 4 2 3" xfId="51272" xr:uid="{6018764C-8650-4277-A322-874D90ACFC1D}"/>
    <cellStyle name="20% - Accent1 7 5 4 3" xfId="51273" xr:uid="{880DC6F0-DC22-4530-904C-C41DF940F5C2}"/>
    <cellStyle name="20% - Accent1 7 5 4 3 2" xfId="51274" xr:uid="{FD0725B5-12C2-4602-B2DA-3B9FF9726582}"/>
    <cellStyle name="20% - Accent1 7 5 4 4" xfId="51275" xr:uid="{40020CFA-C9A3-48F9-BDCE-83832E71DDAB}"/>
    <cellStyle name="20% - Accent1 7 5 5" xfId="51276" xr:uid="{3C700EB9-577C-47E9-A04F-669E190CBE71}"/>
    <cellStyle name="20% - Accent1 7 5 5 2" xfId="51277" xr:uid="{9DBB628F-F272-491F-997B-9E8EC644D419}"/>
    <cellStyle name="20% - Accent1 7 5 5 2 2" xfId="51278" xr:uid="{26AFCEC8-A045-435A-99BE-1637FEC7DE79}"/>
    <cellStyle name="20% - Accent1 7 5 5 2 2 2" xfId="51279" xr:uid="{575B8CB7-14E1-4350-9ADA-E95132C3F8D4}"/>
    <cellStyle name="20% - Accent1 7 5 5 2 3" xfId="51280" xr:uid="{FA0A0D17-0380-4DEC-B554-3B68676486A6}"/>
    <cellStyle name="20% - Accent1 7 5 5 3" xfId="51281" xr:uid="{EDAD5F02-DC43-4E6E-B4E7-C1603D114361}"/>
    <cellStyle name="20% - Accent1 7 5 5 3 2" xfId="51282" xr:uid="{3EAC3C1D-C93A-4E11-A66E-4FCA68AE6C18}"/>
    <cellStyle name="20% - Accent1 7 5 5 4" xfId="51283" xr:uid="{F4B9835D-15FD-448E-853A-650781766F2A}"/>
    <cellStyle name="20% - Accent1 7 5 6" xfId="51284" xr:uid="{04662F38-2BD1-42A2-8C33-F18D45F88F9E}"/>
    <cellStyle name="20% - Accent1 7 5 6 2" xfId="51285" xr:uid="{8F1C4177-CCE8-4488-8E2A-3472DA0BCD6B}"/>
    <cellStyle name="20% - Accent1 7 5 6 2 2" xfId="51286" xr:uid="{F4198431-29D7-443D-A4B6-6F52A5CCF812}"/>
    <cellStyle name="20% - Accent1 7 5 6 2 2 2" xfId="51287" xr:uid="{EBC2ECAB-1003-45EA-A902-03AF63A0B12D}"/>
    <cellStyle name="20% - Accent1 7 5 6 2 3" xfId="51288" xr:uid="{22FB92A9-C959-4AD5-AB76-CAA75B949B26}"/>
    <cellStyle name="20% - Accent1 7 5 6 3" xfId="51289" xr:uid="{E2225F3D-6733-4C7D-9FA6-63BD7425FCFF}"/>
    <cellStyle name="20% - Accent1 7 5 6 3 2" xfId="51290" xr:uid="{97B3343C-3B2D-4822-8809-1EB2B4DB99F3}"/>
    <cellStyle name="20% - Accent1 7 5 6 4" xfId="51291" xr:uid="{22924A52-8D06-4129-B4A5-4DC47A6FE7AB}"/>
    <cellStyle name="20% - Accent1 7 5 7" xfId="51292" xr:uid="{E3845381-FDE3-41D1-A8C9-3B2EC40F1B0D}"/>
    <cellStyle name="20% - Accent1 7 5 7 2" xfId="51293" xr:uid="{76E02A4D-FA75-44AA-91AA-B163CB70AC6A}"/>
    <cellStyle name="20% - Accent1 7 5 7 2 2" xfId="51294" xr:uid="{4A6E422D-9EE7-44FE-9308-FA893D597019}"/>
    <cellStyle name="20% - Accent1 7 5 7 3" xfId="51295" xr:uid="{2EFE9E14-B927-4712-9959-CB2E4A155980}"/>
    <cellStyle name="20% - Accent1 7 5 8" xfId="51296" xr:uid="{EE01E466-731D-4857-B82B-5D4AFC6526F0}"/>
    <cellStyle name="20% - Accent1 7 5 8 2" xfId="51297" xr:uid="{A21EB51E-ED31-4867-BE9C-CB3F54B3E385}"/>
    <cellStyle name="20% - Accent1 7 5 8 2 2" xfId="51298" xr:uid="{16493619-E167-403D-B887-0659EDC98EC0}"/>
    <cellStyle name="20% - Accent1 7 5 8 3" xfId="51299" xr:uid="{CAD0A5E0-7FE6-4D6C-9E3E-0D4F8ED5C9FA}"/>
    <cellStyle name="20% - Accent1 7 5 9" xfId="51300" xr:uid="{C2B5428D-F574-4B1A-AD1D-A93695E490D4}"/>
    <cellStyle name="20% - Accent1 7 5 9 2" xfId="51301" xr:uid="{B26C485A-EF37-4AD7-800A-B6770D27C874}"/>
    <cellStyle name="20% - Accent1 7 6" xfId="51302" xr:uid="{4CFB8415-F160-4699-9E8C-60535E6513FB}"/>
    <cellStyle name="20% - Accent1 7 6 10" xfId="51303" xr:uid="{E44D6834-52E6-4387-A749-0127C1900515}"/>
    <cellStyle name="20% - Accent1 7 6 10 2" xfId="51304" xr:uid="{2CF5DDD9-C88A-43A7-8644-FCB1397C34D4}"/>
    <cellStyle name="20% - Accent1 7 6 11" xfId="51305" xr:uid="{6D7CD293-B413-4E6B-A573-2858A9E43E22}"/>
    <cellStyle name="20% - Accent1 7 6 2" xfId="51306" xr:uid="{FFE88E2B-0381-45CE-8BC3-1561D6798D7B}"/>
    <cellStyle name="20% - Accent1 7 6 2 2" xfId="51307" xr:uid="{4E3BB11A-5F0D-4BAF-8A06-495331C08757}"/>
    <cellStyle name="20% - Accent1 7 6 2 2 2" xfId="51308" xr:uid="{3F0A1A4B-4D17-419C-B6C8-D1DD2F2ECF53}"/>
    <cellStyle name="20% - Accent1 7 6 2 2 2 2" xfId="51309" xr:uid="{C16C7D4B-435A-4710-88AE-0CE4F45AA7BD}"/>
    <cellStyle name="20% - Accent1 7 6 2 2 2 2 2" xfId="51310" xr:uid="{20705E73-5378-4BE0-9508-93B4590AAA65}"/>
    <cellStyle name="20% - Accent1 7 6 2 2 2 3" xfId="51311" xr:uid="{FA60EC1E-F4A5-4371-BB35-F99B9D72E02E}"/>
    <cellStyle name="20% - Accent1 7 6 2 2 3" xfId="51312" xr:uid="{B6C77C5A-C1A0-455B-90EC-7FA51D1517AA}"/>
    <cellStyle name="20% - Accent1 7 6 2 2 3 2" xfId="51313" xr:uid="{31FF3AEC-F8CC-4D2D-8663-21467E15C4F9}"/>
    <cellStyle name="20% - Accent1 7 6 2 2 4" xfId="51314" xr:uid="{1A913F69-870F-4B40-96D5-0C5974BDA787}"/>
    <cellStyle name="20% - Accent1 7 6 2 3" xfId="51315" xr:uid="{0C8AC80E-44A9-44C2-BEB8-3FD4E2E462C0}"/>
    <cellStyle name="20% - Accent1 7 6 2 3 2" xfId="51316" xr:uid="{9021B175-EA68-4E7D-9D9E-E56188938BD1}"/>
    <cellStyle name="20% - Accent1 7 6 2 3 2 2" xfId="51317" xr:uid="{865B39D1-0DC3-48D1-9B0F-0822D0307E27}"/>
    <cellStyle name="20% - Accent1 7 6 2 3 2 2 2" xfId="51318" xr:uid="{9BCA1B03-1972-44F8-8034-ED7F7625D1C0}"/>
    <cellStyle name="20% - Accent1 7 6 2 3 2 3" xfId="51319" xr:uid="{C1A3FFAA-75E6-49D8-BEE9-329052FEC1C8}"/>
    <cellStyle name="20% - Accent1 7 6 2 3 3" xfId="51320" xr:uid="{F3E1EC95-C016-4F00-9940-3F40296FA4C3}"/>
    <cellStyle name="20% - Accent1 7 6 2 3 3 2" xfId="51321" xr:uid="{977D78FC-8B15-409C-837F-562903FA9CBF}"/>
    <cellStyle name="20% - Accent1 7 6 2 3 4" xfId="51322" xr:uid="{174A056D-718A-44CA-993A-D2338E26BDE7}"/>
    <cellStyle name="20% - Accent1 7 6 2 4" xfId="51323" xr:uid="{30C53822-3128-4EF7-8B20-9A44CC4ABFFC}"/>
    <cellStyle name="20% - Accent1 7 6 2 4 2" xfId="51324" xr:uid="{6F290F27-F94F-40E1-9D72-B85641DC88C2}"/>
    <cellStyle name="20% - Accent1 7 6 2 4 2 2" xfId="51325" xr:uid="{B135843D-DCE1-4346-AE54-C47F3665B006}"/>
    <cellStyle name="20% - Accent1 7 6 2 4 2 2 2" xfId="51326" xr:uid="{4187708C-B160-494E-9205-86B1C97D9C35}"/>
    <cellStyle name="20% - Accent1 7 6 2 4 2 3" xfId="51327" xr:uid="{18F010C5-A147-4B95-AA81-A575E26E6BD5}"/>
    <cellStyle name="20% - Accent1 7 6 2 4 3" xfId="51328" xr:uid="{09E9DD22-6156-4E82-91CC-DE3CCA172288}"/>
    <cellStyle name="20% - Accent1 7 6 2 4 3 2" xfId="51329" xr:uid="{44CD1444-D9CA-4EFE-890A-5434998CCE9A}"/>
    <cellStyle name="20% - Accent1 7 6 2 4 4" xfId="51330" xr:uid="{54833B05-75D6-4E8C-9FCA-015B0C279DA9}"/>
    <cellStyle name="20% - Accent1 7 6 2 5" xfId="51331" xr:uid="{441DD32F-DB6C-439A-8A49-A7179B106003}"/>
    <cellStyle name="20% - Accent1 7 6 2 5 2" xfId="51332" xr:uid="{CFA03285-E087-438B-94D9-1480D129BFB4}"/>
    <cellStyle name="20% - Accent1 7 6 2 5 2 2" xfId="51333" xr:uid="{EA6ED44F-7A4C-41BA-9CC9-7C23FD14453B}"/>
    <cellStyle name="20% - Accent1 7 6 2 5 3" xfId="51334" xr:uid="{7577565D-9976-4544-9041-463ED48D4705}"/>
    <cellStyle name="20% - Accent1 7 6 2 6" xfId="51335" xr:uid="{6BE9FB3A-B3F5-44E7-9FB7-CB5BB3DD6FC3}"/>
    <cellStyle name="20% - Accent1 7 6 2 6 2" xfId="51336" xr:uid="{9CFF538E-190C-4A7B-85E4-A33D642E29D2}"/>
    <cellStyle name="20% - Accent1 7 6 2 6 2 2" xfId="51337" xr:uid="{738C1E0F-C0D5-4B5E-B7BD-021EDC7C44BA}"/>
    <cellStyle name="20% - Accent1 7 6 2 6 3" xfId="51338" xr:uid="{AA8DA7B6-8866-471C-94B2-6624EE6FCBFF}"/>
    <cellStyle name="20% - Accent1 7 6 2 7" xfId="51339" xr:uid="{9B599588-8E9D-4BAF-A1A5-FF738F3E71CA}"/>
    <cellStyle name="20% - Accent1 7 6 2 7 2" xfId="51340" xr:uid="{8AECEF6A-8668-4794-8443-14241C3FAC9E}"/>
    <cellStyle name="20% - Accent1 7 6 2 8" xfId="51341" xr:uid="{CE7B3C4D-9F63-4E40-B89E-244B08153D2C}"/>
    <cellStyle name="20% - Accent1 7 6 2 8 2" xfId="51342" xr:uid="{6333FD20-5C0D-41D9-BDA7-174283B8073D}"/>
    <cellStyle name="20% - Accent1 7 6 2 9" xfId="51343" xr:uid="{69C56454-3B46-4A18-B2A1-48C866AA47D6}"/>
    <cellStyle name="20% - Accent1 7 6 3" xfId="51344" xr:uid="{9BC1196C-029A-4523-9854-ACBA9DF7FF37}"/>
    <cellStyle name="20% - Accent1 7 6 3 2" xfId="51345" xr:uid="{C3E0E7B1-8970-48DF-9BE0-B07FB8A20553}"/>
    <cellStyle name="20% - Accent1 7 6 3 2 2" xfId="51346" xr:uid="{FE645AF1-5F98-4AF8-AB37-66F1D95E9BDA}"/>
    <cellStyle name="20% - Accent1 7 6 3 2 2 2" xfId="51347" xr:uid="{ABF619C3-F396-4834-ABD6-4DF7E83340D7}"/>
    <cellStyle name="20% - Accent1 7 6 3 2 2 2 2" xfId="51348" xr:uid="{41814D1D-E415-44A0-BEFA-BEE169E065AA}"/>
    <cellStyle name="20% - Accent1 7 6 3 2 2 3" xfId="51349" xr:uid="{1B5441C5-DA3C-40FF-B1D9-A4EA4CE7A02B}"/>
    <cellStyle name="20% - Accent1 7 6 3 2 3" xfId="51350" xr:uid="{4752554C-9B07-4704-9BB2-8C8FAC1DC6B7}"/>
    <cellStyle name="20% - Accent1 7 6 3 2 3 2" xfId="51351" xr:uid="{761FC908-F92D-4414-A443-97E2F09986EF}"/>
    <cellStyle name="20% - Accent1 7 6 3 2 4" xfId="51352" xr:uid="{ACAD586F-D1E8-4BB8-B06B-0B5D025FD4D4}"/>
    <cellStyle name="20% - Accent1 7 6 3 3" xfId="51353" xr:uid="{580CD39F-6C01-4C80-B388-C6164702BCBC}"/>
    <cellStyle name="20% - Accent1 7 6 3 3 2" xfId="51354" xr:uid="{F6637E84-7D93-4C1B-9520-862085D5207E}"/>
    <cellStyle name="20% - Accent1 7 6 3 3 2 2" xfId="51355" xr:uid="{DBF692D2-686D-432F-8D48-D08F686E9A01}"/>
    <cellStyle name="20% - Accent1 7 6 3 3 2 2 2" xfId="51356" xr:uid="{E89C62BE-414B-4319-8BC7-C61C582025E3}"/>
    <cellStyle name="20% - Accent1 7 6 3 3 2 3" xfId="51357" xr:uid="{EAFFF5A2-5B74-4312-98B6-31CFD2609B2C}"/>
    <cellStyle name="20% - Accent1 7 6 3 3 3" xfId="51358" xr:uid="{1614B628-E0F3-4DB3-910A-5A354E6E1D57}"/>
    <cellStyle name="20% - Accent1 7 6 3 3 3 2" xfId="51359" xr:uid="{1EA13DE3-31B3-40C7-B259-360B5C6F5089}"/>
    <cellStyle name="20% - Accent1 7 6 3 3 4" xfId="51360" xr:uid="{8894A1ED-CAEF-41B7-AB81-EA2FB50ADB6E}"/>
    <cellStyle name="20% - Accent1 7 6 3 4" xfId="51361" xr:uid="{45F7669C-4BB8-4BDD-9417-473CA1CC914F}"/>
    <cellStyle name="20% - Accent1 7 6 3 4 2" xfId="51362" xr:uid="{7FE6A17E-066F-42E7-909A-499FE827E99D}"/>
    <cellStyle name="20% - Accent1 7 6 3 4 2 2" xfId="51363" xr:uid="{88F78C85-B92D-40AD-818F-B8C9AD1798DF}"/>
    <cellStyle name="20% - Accent1 7 6 3 4 2 2 2" xfId="51364" xr:uid="{D236F207-9EB1-455E-A80D-794071DBEA37}"/>
    <cellStyle name="20% - Accent1 7 6 3 4 2 3" xfId="51365" xr:uid="{15DCD7F7-5E3E-440D-AE45-EE8C2D4A4927}"/>
    <cellStyle name="20% - Accent1 7 6 3 4 3" xfId="51366" xr:uid="{C163C549-331A-416D-B9DA-E3C7B938A5E0}"/>
    <cellStyle name="20% - Accent1 7 6 3 4 3 2" xfId="51367" xr:uid="{75C37F60-9D77-4B96-9E9B-1058EE045C51}"/>
    <cellStyle name="20% - Accent1 7 6 3 4 4" xfId="51368" xr:uid="{22932E97-7909-4504-8B51-EB15E8B64313}"/>
    <cellStyle name="20% - Accent1 7 6 3 5" xfId="51369" xr:uid="{64823DF2-EB75-4F27-A340-E2B07A65E89B}"/>
    <cellStyle name="20% - Accent1 7 6 3 5 2" xfId="51370" xr:uid="{F75B08AE-8B45-4772-ABCF-98359871B748}"/>
    <cellStyle name="20% - Accent1 7 6 3 5 2 2" xfId="51371" xr:uid="{91EAB439-B4E1-403D-BDCD-31B5D5F52D38}"/>
    <cellStyle name="20% - Accent1 7 6 3 5 3" xfId="51372" xr:uid="{4126C49C-0B04-4145-AA5E-C2F1A5229DA0}"/>
    <cellStyle name="20% - Accent1 7 6 3 6" xfId="51373" xr:uid="{36B3A9B2-6239-4053-8EE1-D43AA5B9037D}"/>
    <cellStyle name="20% - Accent1 7 6 3 6 2" xfId="51374" xr:uid="{D21492D0-00AC-440B-9B1D-32D84761DFC2}"/>
    <cellStyle name="20% - Accent1 7 6 3 6 2 2" xfId="51375" xr:uid="{7D871E11-2D36-43BF-AE14-05C0FEF488CE}"/>
    <cellStyle name="20% - Accent1 7 6 3 6 3" xfId="51376" xr:uid="{02D76EC7-305C-4A0A-B8C5-3BB3AFA7D6F7}"/>
    <cellStyle name="20% - Accent1 7 6 3 7" xfId="51377" xr:uid="{3DFC0EF8-CEA3-447C-9286-DE6BC83CD331}"/>
    <cellStyle name="20% - Accent1 7 6 3 7 2" xfId="51378" xr:uid="{F40E75BC-D2F5-4E2C-9C96-CAACF18179E3}"/>
    <cellStyle name="20% - Accent1 7 6 3 8" xfId="51379" xr:uid="{56A5AA1D-B3BC-4CEF-A973-683B31AFB6E0}"/>
    <cellStyle name="20% - Accent1 7 6 3 8 2" xfId="51380" xr:uid="{4DAA0F05-EF88-43C9-A2BA-2022ED0B8D42}"/>
    <cellStyle name="20% - Accent1 7 6 3 9" xfId="51381" xr:uid="{2F6B1A32-1CAF-4D57-9E99-EA77245B8055}"/>
    <cellStyle name="20% - Accent1 7 6 4" xfId="51382" xr:uid="{F598CFA7-5130-4FD0-8B9A-AD91A410D1CE}"/>
    <cellStyle name="20% - Accent1 7 6 4 2" xfId="51383" xr:uid="{DA580D5E-8173-478A-BC19-A68F0409450C}"/>
    <cellStyle name="20% - Accent1 7 6 4 2 2" xfId="51384" xr:uid="{E9FDB5C4-C493-48F0-A2A6-1DC114494C2E}"/>
    <cellStyle name="20% - Accent1 7 6 4 2 2 2" xfId="51385" xr:uid="{A5A0E67B-402C-41CA-AF31-0DD58AA5B892}"/>
    <cellStyle name="20% - Accent1 7 6 4 2 3" xfId="51386" xr:uid="{1BB176D4-3F8A-4FFF-ADCC-C2EC92AFE22C}"/>
    <cellStyle name="20% - Accent1 7 6 4 3" xfId="51387" xr:uid="{F2B1F996-46BC-4944-8490-7CC5D4F02983}"/>
    <cellStyle name="20% - Accent1 7 6 4 3 2" xfId="51388" xr:uid="{2829AED3-3214-4D1A-A968-CFD0E006350C}"/>
    <cellStyle name="20% - Accent1 7 6 4 4" xfId="51389" xr:uid="{B604A131-D1FE-4ADB-A3E2-53BAC9FE8CF0}"/>
    <cellStyle name="20% - Accent1 7 6 5" xfId="51390" xr:uid="{0DD59187-1CD2-4697-81B4-DC6665FFC397}"/>
    <cellStyle name="20% - Accent1 7 6 5 2" xfId="51391" xr:uid="{9FDF04DD-DAF0-4F25-9A98-458D317FDFF6}"/>
    <cellStyle name="20% - Accent1 7 6 5 2 2" xfId="51392" xr:uid="{84AFC3B9-00BB-48B8-834A-E3C240A6B08E}"/>
    <cellStyle name="20% - Accent1 7 6 5 2 2 2" xfId="51393" xr:uid="{2C77EB8B-3384-4DC1-A574-199A00D65757}"/>
    <cellStyle name="20% - Accent1 7 6 5 2 3" xfId="51394" xr:uid="{F5CDB4DA-EFF0-496A-85F1-7C016E697659}"/>
    <cellStyle name="20% - Accent1 7 6 5 3" xfId="51395" xr:uid="{BA2DF2E1-AF8A-4E9A-BE29-140FD0CACD5F}"/>
    <cellStyle name="20% - Accent1 7 6 5 3 2" xfId="51396" xr:uid="{B5CED73E-97B4-45B0-9576-CA1ACCD9FBBC}"/>
    <cellStyle name="20% - Accent1 7 6 5 4" xfId="51397" xr:uid="{98E54C1B-23AA-44A0-8A4F-BB7A5E183CF7}"/>
    <cellStyle name="20% - Accent1 7 6 6" xfId="51398" xr:uid="{F09D7896-5F62-4FD0-8D99-623A4E1B013F}"/>
    <cellStyle name="20% - Accent1 7 6 6 2" xfId="51399" xr:uid="{BC634F67-0F7D-465B-8ECC-F09F4A8D26E6}"/>
    <cellStyle name="20% - Accent1 7 6 6 2 2" xfId="51400" xr:uid="{C442C1C7-AFC5-41A3-A8C4-0CE5830DC59C}"/>
    <cellStyle name="20% - Accent1 7 6 6 2 2 2" xfId="51401" xr:uid="{E72F9A06-70FB-4711-8B10-564A157BB2A8}"/>
    <cellStyle name="20% - Accent1 7 6 6 2 3" xfId="51402" xr:uid="{6C22EB67-1088-4167-8D9A-F9193640BE76}"/>
    <cellStyle name="20% - Accent1 7 6 6 3" xfId="51403" xr:uid="{9666F1DD-4766-454B-A840-A625D4514DBD}"/>
    <cellStyle name="20% - Accent1 7 6 6 3 2" xfId="51404" xr:uid="{1FFCA0DC-41F2-47FB-A7C8-F52C1A7E8CEE}"/>
    <cellStyle name="20% - Accent1 7 6 6 4" xfId="51405" xr:uid="{442E26E4-7004-4C7B-9E38-0449C22A8FF0}"/>
    <cellStyle name="20% - Accent1 7 6 7" xfId="51406" xr:uid="{6AE04E22-AC7D-4EF3-9722-81A5DC4E9183}"/>
    <cellStyle name="20% - Accent1 7 6 7 2" xfId="51407" xr:uid="{7D6276DA-484B-4D75-A1EC-BB7B85968B5D}"/>
    <cellStyle name="20% - Accent1 7 6 7 2 2" xfId="51408" xr:uid="{5D30CEE7-3C52-41B5-8745-66E30685BCCB}"/>
    <cellStyle name="20% - Accent1 7 6 7 3" xfId="51409" xr:uid="{5E867039-8CD1-4C55-975A-84E65332E297}"/>
    <cellStyle name="20% - Accent1 7 6 8" xfId="51410" xr:uid="{E7FD56E4-B837-4F0A-97AE-252885D52AEA}"/>
    <cellStyle name="20% - Accent1 7 6 8 2" xfId="51411" xr:uid="{6FB6DBCB-1EEB-405C-AB56-0EB9D07F14F4}"/>
    <cellStyle name="20% - Accent1 7 6 8 2 2" xfId="51412" xr:uid="{B4BB3C97-B089-4608-8602-4F6EFF82BA43}"/>
    <cellStyle name="20% - Accent1 7 6 8 3" xfId="51413" xr:uid="{236EFFBA-664C-4D4C-AD15-5D9150B47572}"/>
    <cellStyle name="20% - Accent1 7 6 9" xfId="51414" xr:uid="{FDAA3DCD-D9ED-4713-A8A7-CF72BEEB26BE}"/>
    <cellStyle name="20% - Accent1 7 6 9 2" xfId="51415" xr:uid="{2ED4B692-8653-4C41-B75C-2A4D9CDA7828}"/>
    <cellStyle name="20% - Accent1 7 7" xfId="51416" xr:uid="{86C1179C-4008-40DF-92A4-50792C856E16}"/>
    <cellStyle name="20% - Accent1 7 7 2" xfId="51417" xr:uid="{3E02F22F-96F5-4995-B6D3-D01B87CCD7B8}"/>
    <cellStyle name="20% - Accent1 7 7 2 2" xfId="51418" xr:uid="{7BCD13F2-F470-4404-95F3-75FBB2B66CC7}"/>
    <cellStyle name="20% - Accent1 7 7 2 2 2" xfId="51419" xr:uid="{8D11B298-55D7-4D36-A550-8B0595B27846}"/>
    <cellStyle name="20% - Accent1 7 7 2 2 2 2" xfId="51420" xr:uid="{78BC97B6-8D76-48CA-942C-9B3ACD582672}"/>
    <cellStyle name="20% - Accent1 7 7 2 2 3" xfId="51421" xr:uid="{7312BFAB-C2A6-4941-805D-EE53B5CFFA77}"/>
    <cellStyle name="20% - Accent1 7 7 2 3" xfId="51422" xr:uid="{CAE762F0-A245-44DC-AA35-3EA1A65A7040}"/>
    <cellStyle name="20% - Accent1 7 7 2 3 2" xfId="51423" xr:uid="{90415F8E-8D58-4654-B2E2-3812C3B96E99}"/>
    <cellStyle name="20% - Accent1 7 7 2 4" xfId="51424" xr:uid="{E0320D06-E665-4D6D-9EBF-9CFD36E51A93}"/>
    <cellStyle name="20% - Accent1 7 7 3" xfId="51425" xr:uid="{E4184FB4-21FE-408E-8BBD-588AD4C1E43D}"/>
    <cellStyle name="20% - Accent1 7 7 3 2" xfId="51426" xr:uid="{7A644346-8E95-4EEF-AAE1-D3D6A8C9936E}"/>
    <cellStyle name="20% - Accent1 7 7 3 2 2" xfId="51427" xr:uid="{43C89038-2760-4B5F-8293-04243AA13533}"/>
    <cellStyle name="20% - Accent1 7 7 3 2 2 2" xfId="51428" xr:uid="{2EB84802-85A5-4CCE-9C3F-F96345C54241}"/>
    <cellStyle name="20% - Accent1 7 7 3 2 3" xfId="51429" xr:uid="{E60897B0-41AD-46AC-8496-8A6121D9FC52}"/>
    <cellStyle name="20% - Accent1 7 7 3 3" xfId="51430" xr:uid="{7F173608-0709-4CCD-BAC7-13487768F787}"/>
    <cellStyle name="20% - Accent1 7 7 3 3 2" xfId="51431" xr:uid="{8DF06C48-0A94-46EE-AA58-2E9AD507ED8D}"/>
    <cellStyle name="20% - Accent1 7 7 3 4" xfId="51432" xr:uid="{66E4BDFA-9E5A-4B42-8744-9A8E7BDA4188}"/>
    <cellStyle name="20% - Accent1 7 7 4" xfId="51433" xr:uid="{F8C4E4A1-0BD8-4738-85CD-D7AFCFEED422}"/>
    <cellStyle name="20% - Accent1 7 7 4 2" xfId="51434" xr:uid="{E3C088B1-B151-45FA-8095-534A4CE74642}"/>
    <cellStyle name="20% - Accent1 7 7 4 2 2" xfId="51435" xr:uid="{025944EC-E9A2-43F1-962E-92F9D7DAD596}"/>
    <cellStyle name="20% - Accent1 7 7 4 2 2 2" xfId="51436" xr:uid="{FBE2DE2F-F0E0-4E5A-93FE-EAA2ACEE0E4E}"/>
    <cellStyle name="20% - Accent1 7 7 4 2 3" xfId="51437" xr:uid="{B3DAF262-D91F-47F8-8FC0-88C6B79590B7}"/>
    <cellStyle name="20% - Accent1 7 7 4 3" xfId="51438" xr:uid="{6FB9D306-667F-48EC-9883-E2708FB71EE2}"/>
    <cellStyle name="20% - Accent1 7 7 4 3 2" xfId="51439" xr:uid="{85F8D71F-F5EB-4A33-A74A-EA9F9DC6A2C7}"/>
    <cellStyle name="20% - Accent1 7 7 4 4" xfId="51440" xr:uid="{7F07B3D7-C4B1-491D-8D13-DB32E4CBAA0D}"/>
    <cellStyle name="20% - Accent1 7 7 5" xfId="51441" xr:uid="{D524EB78-DBFA-4580-90CE-2188A2D95125}"/>
    <cellStyle name="20% - Accent1 7 7 5 2" xfId="51442" xr:uid="{878CF271-328F-426C-916A-AD89C9C58B3F}"/>
    <cellStyle name="20% - Accent1 7 7 5 2 2" xfId="51443" xr:uid="{BB20E976-F9D2-40FD-B663-65D2FD06C4E6}"/>
    <cellStyle name="20% - Accent1 7 7 5 3" xfId="51444" xr:uid="{1C8B9DD0-C984-4706-81FF-8C0F203221DD}"/>
    <cellStyle name="20% - Accent1 7 7 6" xfId="51445" xr:uid="{D39A7B2F-FBD9-4B42-A56A-6E25C60EE8CF}"/>
    <cellStyle name="20% - Accent1 7 7 6 2" xfId="51446" xr:uid="{50AE0952-7641-4BC1-BBE7-D1C27BE23371}"/>
    <cellStyle name="20% - Accent1 7 7 6 2 2" xfId="51447" xr:uid="{AC6DBD3C-FA81-41A9-AA60-82D4EBE2647D}"/>
    <cellStyle name="20% - Accent1 7 7 6 3" xfId="51448" xr:uid="{1D127DCF-CFF8-4800-8CCC-E8BE1EA9661E}"/>
    <cellStyle name="20% - Accent1 7 7 7" xfId="51449" xr:uid="{3F432BEF-5618-4AA4-874C-48D2395498C7}"/>
    <cellStyle name="20% - Accent1 7 7 7 2" xfId="51450" xr:uid="{D205D296-31FC-4D76-B3DE-FC96A2212842}"/>
    <cellStyle name="20% - Accent1 7 7 8" xfId="51451" xr:uid="{20E74357-9860-4BFC-9C17-5B53A71591E8}"/>
    <cellStyle name="20% - Accent1 7 7 8 2" xfId="51452" xr:uid="{13AE22BA-DFD7-4780-B48F-D0A9AA883DE5}"/>
    <cellStyle name="20% - Accent1 7 7 9" xfId="51453" xr:uid="{DD1F61EC-052E-4989-B67C-DBAE714E17AF}"/>
    <cellStyle name="20% - Accent1 7 8" xfId="51454" xr:uid="{64367078-19D4-4D69-88DA-84AEBF484F09}"/>
    <cellStyle name="20% - Accent1 7 8 2" xfId="51455" xr:uid="{397F14DD-8124-46A4-8BF2-E13B3B264BF3}"/>
    <cellStyle name="20% - Accent1 7 8 2 2" xfId="51456" xr:uid="{C614C324-B987-4023-8186-C2298421DAB3}"/>
    <cellStyle name="20% - Accent1 7 8 2 2 2" xfId="51457" xr:uid="{EE7A56B3-E0D6-4DBE-91E6-B2ED3115FEDF}"/>
    <cellStyle name="20% - Accent1 7 8 2 2 2 2" xfId="51458" xr:uid="{854B5D53-96F4-4E45-AD90-3F3E2B5F8B7E}"/>
    <cellStyle name="20% - Accent1 7 8 2 2 3" xfId="51459" xr:uid="{20BEFA88-5B6C-4447-A50A-0078B8403E86}"/>
    <cellStyle name="20% - Accent1 7 8 2 3" xfId="51460" xr:uid="{276E6062-EB0C-4061-8908-E7600C93F94E}"/>
    <cellStyle name="20% - Accent1 7 8 2 3 2" xfId="51461" xr:uid="{3CC03E5B-FB8F-477C-9CD2-590CF40B59C6}"/>
    <cellStyle name="20% - Accent1 7 8 2 4" xfId="51462" xr:uid="{3CC5ABB5-B94E-48DF-AA13-C7AD31B4E7D3}"/>
    <cellStyle name="20% - Accent1 7 8 3" xfId="51463" xr:uid="{0D32A3ED-88D7-42FA-891C-F62277533C8C}"/>
    <cellStyle name="20% - Accent1 7 8 3 2" xfId="51464" xr:uid="{5E1A423E-AAC7-41A8-82BE-3A707C4A1694}"/>
    <cellStyle name="20% - Accent1 7 8 3 2 2" xfId="51465" xr:uid="{A9332C7C-0869-420D-AC85-D20A7163CC58}"/>
    <cellStyle name="20% - Accent1 7 8 3 2 2 2" xfId="51466" xr:uid="{D033AB02-F028-4B71-9784-C4823324D84C}"/>
    <cellStyle name="20% - Accent1 7 8 3 2 3" xfId="51467" xr:uid="{6352D2C1-BE2E-43FF-A00A-274F425D7CE9}"/>
    <cellStyle name="20% - Accent1 7 8 3 3" xfId="51468" xr:uid="{A2679F2B-CD8C-4A6D-8C5E-1759EC10E763}"/>
    <cellStyle name="20% - Accent1 7 8 3 3 2" xfId="51469" xr:uid="{5169C762-CA21-4EDA-B647-0BA5BB6C15EB}"/>
    <cellStyle name="20% - Accent1 7 8 3 4" xfId="51470" xr:uid="{85655777-E7C6-4048-94D9-51886C32F4D7}"/>
    <cellStyle name="20% - Accent1 7 8 4" xfId="51471" xr:uid="{B20BFAF9-3119-4DA5-AC5C-A0373527360D}"/>
    <cellStyle name="20% - Accent1 7 8 4 2" xfId="51472" xr:uid="{F3E94F41-29A8-40F2-9684-FD99598502C8}"/>
    <cellStyle name="20% - Accent1 7 8 4 2 2" xfId="51473" xr:uid="{14070F84-8EAA-414F-90EC-F55727C1C007}"/>
    <cellStyle name="20% - Accent1 7 8 4 2 2 2" xfId="51474" xr:uid="{F08540F0-EF39-425F-A32E-34D79BC80C4B}"/>
    <cellStyle name="20% - Accent1 7 8 4 2 3" xfId="51475" xr:uid="{E263CA4D-67D2-4592-83B5-049FB65D471B}"/>
    <cellStyle name="20% - Accent1 7 8 4 3" xfId="51476" xr:uid="{314B0DC3-ECE3-48A9-9D79-4E97302D6A63}"/>
    <cellStyle name="20% - Accent1 7 8 4 3 2" xfId="51477" xr:uid="{90E57E85-8364-4766-88A4-A7D8F1103BB9}"/>
    <cellStyle name="20% - Accent1 7 8 4 4" xfId="51478" xr:uid="{C3879C84-5FB2-4057-9919-25AFC4A3BC85}"/>
    <cellStyle name="20% - Accent1 7 8 5" xfId="51479" xr:uid="{26AD393C-BF69-4910-AC8A-41C74D875118}"/>
    <cellStyle name="20% - Accent1 7 8 5 2" xfId="51480" xr:uid="{4DE18120-119A-4D77-80FD-84C623278207}"/>
    <cellStyle name="20% - Accent1 7 8 5 2 2" xfId="51481" xr:uid="{D33AAD37-AF72-44C6-9B91-21A4797AB3A1}"/>
    <cellStyle name="20% - Accent1 7 8 5 3" xfId="51482" xr:uid="{F494EFC0-2F44-46FD-87FC-9F70AA1FE56B}"/>
    <cellStyle name="20% - Accent1 7 8 6" xfId="51483" xr:uid="{1E04A28E-448F-47C6-B230-2214C213683A}"/>
    <cellStyle name="20% - Accent1 7 8 6 2" xfId="51484" xr:uid="{62CC02E9-67FC-4E0F-9272-CA5EBE4CDE83}"/>
    <cellStyle name="20% - Accent1 7 8 6 2 2" xfId="51485" xr:uid="{7E2545A0-A28E-4E9A-B77C-26400307E65A}"/>
    <cellStyle name="20% - Accent1 7 8 6 3" xfId="51486" xr:uid="{30CD1FC4-D5DA-461A-8E66-E81AFAC2A56A}"/>
    <cellStyle name="20% - Accent1 7 8 7" xfId="51487" xr:uid="{2EB335AC-714B-4F76-8718-C371C9E3BF42}"/>
    <cellStyle name="20% - Accent1 7 8 7 2" xfId="51488" xr:uid="{8794ABBD-F63C-4A96-B6B3-AC45E05BD22E}"/>
    <cellStyle name="20% - Accent1 7 8 8" xfId="51489" xr:uid="{EF6D2E55-4336-4F5F-8750-AD6875B1672D}"/>
    <cellStyle name="20% - Accent1 7 8 8 2" xfId="51490" xr:uid="{5C523D9D-4845-4341-A8A5-69D0031FCFEC}"/>
    <cellStyle name="20% - Accent1 7 8 9" xfId="51491" xr:uid="{CFBFB3C5-43B4-4083-87FE-FD97A53D2F4B}"/>
    <cellStyle name="20% - Accent1 7 9" xfId="51492" xr:uid="{8FE2C8CA-18F2-41D3-9E7C-4E9643B8FA3B}"/>
    <cellStyle name="20% - Accent1 7 9 2" xfId="51493" xr:uid="{85AC8E4E-62CC-4F25-8D81-8385402C6AC7}"/>
    <cellStyle name="20% - Accent1 7 9 2 2" xfId="51494" xr:uid="{505BEBCA-C67B-412B-BAAB-2C608500831A}"/>
    <cellStyle name="20% - Accent1 7 9 2 2 2" xfId="51495" xr:uid="{83F03748-7414-44B1-9F01-4A1C03817AF7}"/>
    <cellStyle name="20% - Accent1 7 9 2 3" xfId="51496" xr:uid="{8B7D5A49-50BA-4581-A444-C1519696D51E}"/>
    <cellStyle name="20% - Accent1 7 9 3" xfId="51497" xr:uid="{A38D7BDE-7178-4610-91A8-F410C4129086}"/>
    <cellStyle name="20% - Accent1 7 9 3 2" xfId="51498" xr:uid="{E9395D30-0A59-4CF8-9B0E-C2EA665CD06E}"/>
    <cellStyle name="20% - Accent1 7 9 4" xfId="51499" xr:uid="{4EE22299-6B9F-4DA2-8945-926DD1F2B39C}"/>
    <cellStyle name="20% - Accent1 8" xfId="51500" xr:uid="{86F37A44-DE89-433C-BD42-784164E8B92A}"/>
    <cellStyle name="20% - Accent1 8 10" xfId="51501" xr:uid="{002B53BF-7023-4E7E-8CC2-AB59232EF015}"/>
    <cellStyle name="20% - Accent1 8 10 2" xfId="51502" xr:uid="{CD9A3D03-1050-444C-8665-3AFAB8343D71}"/>
    <cellStyle name="20% - Accent1 8 10 2 2" xfId="51503" xr:uid="{02E15EFA-305D-4277-B952-990D4EC25D06}"/>
    <cellStyle name="20% - Accent1 8 10 2 2 2" xfId="51504" xr:uid="{626ADC7F-80A3-404F-B733-5ABDFD67490D}"/>
    <cellStyle name="20% - Accent1 8 10 2 3" xfId="51505" xr:uid="{E7D463A8-7B30-40AB-9956-A37F2C456948}"/>
    <cellStyle name="20% - Accent1 8 10 3" xfId="51506" xr:uid="{1975C16D-1AE1-42AB-A309-52FB7C23D7B0}"/>
    <cellStyle name="20% - Accent1 8 10 3 2" xfId="51507" xr:uid="{F2B893ED-7ED2-4EF0-8745-BA3DF43FC631}"/>
    <cellStyle name="20% - Accent1 8 10 4" xfId="51508" xr:uid="{CB01AAAB-148E-433E-A8DE-78501F3F3A42}"/>
    <cellStyle name="20% - Accent1 8 11" xfId="51509" xr:uid="{1792BEFC-0DC6-4B02-956E-FA879A70CD74}"/>
    <cellStyle name="20% - Accent1 8 11 2" xfId="51510" xr:uid="{69573314-EA67-441D-8379-4A58B67CF0E2}"/>
    <cellStyle name="20% - Accent1 8 11 2 2" xfId="51511" xr:uid="{100ED5AC-94B6-4E4F-9B39-DEAC1105882B}"/>
    <cellStyle name="20% - Accent1 8 11 3" xfId="51512" xr:uid="{6E15F70D-9683-47F9-9D23-B3F4657E24DA}"/>
    <cellStyle name="20% - Accent1 8 12" xfId="51513" xr:uid="{A337DB38-3AE8-4727-BE47-C9053A331958}"/>
    <cellStyle name="20% - Accent1 8 12 2" xfId="51514" xr:uid="{952F38C6-2EC7-4BB7-AEEF-4F307F238D09}"/>
    <cellStyle name="20% - Accent1 8 12 2 2" xfId="51515" xr:uid="{B87C0831-FFFA-4357-84B1-34182256EFD2}"/>
    <cellStyle name="20% - Accent1 8 12 3" xfId="51516" xr:uid="{07887C0C-2C05-4DAB-86F6-8954591AF2CC}"/>
    <cellStyle name="20% - Accent1 8 13" xfId="51517" xr:uid="{B046EF6D-C619-4792-AFA3-1E828C721E5C}"/>
    <cellStyle name="20% - Accent1 8 13 2" xfId="51518" xr:uid="{00B630DF-6CF3-4D31-8B23-8EC8BF118E1C}"/>
    <cellStyle name="20% - Accent1 8 14" xfId="51519" xr:uid="{3CCC3902-9D14-4BD4-887E-FEF4ECDE780A}"/>
    <cellStyle name="20% - Accent1 8 14 2" xfId="51520" xr:uid="{6E85C4F2-A72A-4B3C-B5AB-02D200685D29}"/>
    <cellStyle name="20% - Accent1 8 15" xfId="51521" xr:uid="{8FD43920-CEA6-4D7E-BBCE-53BDD84CF687}"/>
    <cellStyle name="20% - Accent1 8 2" xfId="51522" xr:uid="{B8104C9F-BF50-4B67-A873-306D7C269F15}"/>
    <cellStyle name="20% - Accent1 8 2 10" xfId="51523" xr:uid="{A8A1B90A-2CD9-4D63-BE2C-17FE5CAC8BCD}"/>
    <cellStyle name="20% - Accent1 8 2 10 2" xfId="51524" xr:uid="{5BBD434C-D444-4267-AC26-30379C59D72C}"/>
    <cellStyle name="20% - Accent1 8 2 10 2 2" xfId="51525" xr:uid="{94E0AB4E-1915-4D35-AFB1-C95D5F27CC57}"/>
    <cellStyle name="20% - Accent1 8 2 10 3" xfId="51526" xr:uid="{8D8A8C85-C3BE-4FC3-B3D5-42964B0D2D1C}"/>
    <cellStyle name="20% - Accent1 8 2 11" xfId="51527" xr:uid="{C2A4E9E9-372A-4060-9C41-738B424C2E24}"/>
    <cellStyle name="20% - Accent1 8 2 11 2" xfId="51528" xr:uid="{33CF4630-F39C-45B9-8E13-92C72D6D955F}"/>
    <cellStyle name="20% - Accent1 8 2 11 2 2" xfId="51529" xr:uid="{7C0E8831-476F-48F3-9B75-D082E90A4A4C}"/>
    <cellStyle name="20% - Accent1 8 2 11 3" xfId="51530" xr:uid="{6CAFBC65-376C-4577-9D39-57680D7CD3D8}"/>
    <cellStyle name="20% - Accent1 8 2 12" xfId="51531" xr:uid="{E81C51C0-732F-4B3C-AA34-C085E2EB9EF0}"/>
    <cellStyle name="20% - Accent1 8 2 12 2" xfId="51532" xr:uid="{A26C1B53-CCF4-4D2C-8B13-94CF53CFF4E9}"/>
    <cellStyle name="20% - Accent1 8 2 13" xfId="51533" xr:uid="{7ECF5C2B-7192-4335-A706-02FD2E21E6E7}"/>
    <cellStyle name="20% - Accent1 8 2 13 2" xfId="51534" xr:uid="{75CD95BE-AFA2-4712-B087-5917CF679ED5}"/>
    <cellStyle name="20% - Accent1 8 2 14" xfId="51535" xr:uid="{E07CFB74-2246-4650-9A73-1AC5A4364FDF}"/>
    <cellStyle name="20% - Accent1 8 2 2" xfId="51536" xr:uid="{4BAF835B-7F5F-4B1B-9C13-05C287CFA344}"/>
    <cellStyle name="20% - Accent1 8 2 2 10" xfId="51537" xr:uid="{782429EF-24FD-4616-ABF3-E02D41CD693D}"/>
    <cellStyle name="20% - Accent1 8 2 2 10 2" xfId="51538" xr:uid="{8763D8BB-B8F7-433D-9036-6761C7F4CD5F}"/>
    <cellStyle name="20% - Accent1 8 2 2 11" xfId="51539" xr:uid="{EDAFE0C0-CF46-47FD-A6F8-DD103FCBB4A0}"/>
    <cellStyle name="20% - Accent1 8 2 2 2" xfId="51540" xr:uid="{B8842B93-E7B8-4DF1-B81D-F8716891B988}"/>
    <cellStyle name="20% - Accent1 8 2 2 2 2" xfId="51541" xr:uid="{E58D8C4E-C55D-41EF-8684-A79AFAC2DE1B}"/>
    <cellStyle name="20% - Accent1 8 2 2 2 2 2" xfId="51542" xr:uid="{21838A7C-4777-438A-B055-F9F446F9C333}"/>
    <cellStyle name="20% - Accent1 8 2 2 2 2 2 2" xfId="51543" xr:uid="{7745BD10-68C8-4D0D-9659-AFEF27C4AA3D}"/>
    <cellStyle name="20% - Accent1 8 2 2 2 2 2 2 2" xfId="51544" xr:uid="{DD732AFF-801C-472E-96B0-30A9C7E05603}"/>
    <cellStyle name="20% - Accent1 8 2 2 2 2 2 3" xfId="51545" xr:uid="{24837EA1-16AC-4BE9-9753-352031BF163B}"/>
    <cellStyle name="20% - Accent1 8 2 2 2 2 3" xfId="51546" xr:uid="{A280C8C1-913B-4AA9-B29E-CBB3A71FC6FB}"/>
    <cellStyle name="20% - Accent1 8 2 2 2 2 3 2" xfId="51547" xr:uid="{FC4A09DE-0735-46CF-A25F-AB7D8ED79A4F}"/>
    <cellStyle name="20% - Accent1 8 2 2 2 2 4" xfId="51548" xr:uid="{511394A2-E8B8-4A6A-849A-B455D8B445A0}"/>
    <cellStyle name="20% - Accent1 8 2 2 2 3" xfId="51549" xr:uid="{52A8F333-BF80-4020-9D9E-B360632B7C31}"/>
    <cellStyle name="20% - Accent1 8 2 2 2 3 2" xfId="51550" xr:uid="{8F68E216-138C-43DA-9C10-598E6EC77D80}"/>
    <cellStyle name="20% - Accent1 8 2 2 2 3 2 2" xfId="51551" xr:uid="{89AFAB99-AC43-46EF-B6D0-E8DDDDD7EC0B}"/>
    <cellStyle name="20% - Accent1 8 2 2 2 3 2 2 2" xfId="51552" xr:uid="{2A1911D2-0564-4C1C-AFAE-03267D37B1A2}"/>
    <cellStyle name="20% - Accent1 8 2 2 2 3 2 3" xfId="51553" xr:uid="{226E92F8-7888-4FDD-A3C7-AD38FF9C2456}"/>
    <cellStyle name="20% - Accent1 8 2 2 2 3 3" xfId="51554" xr:uid="{C833E787-773A-48E4-AB85-5FCD6D3B3E9E}"/>
    <cellStyle name="20% - Accent1 8 2 2 2 3 3 2" xfId="51555" xr:uid="{BD042649-18F9-46A8-BC55-848395647697}"/>
    <cellStyle name="20% - Accent1 8 2 2 2 3 4" xfId="51556" xr:uid="{E7A9308F-FAD6-49DB-BED5-40BAD16C5E0B}"/>
    <cellStyle name="20% - Accent1 8 2 2 2 4" xfId="51557" xr:uid="{4A55E880-FD57-4625-B2D9-EC83B2966F84}"/>
    <cellStyle name="20% - Accent1 8 2 2 2 4 2" xfId="51558" xr:uid="{F19DE1C2-17CE-48A9-9C12-FC654469AB41}"/>
    <cellStyle name="20% - Accent1 8 2 2 2 4 2 2" xfId="51559" xr:uid="{388A5E61-29D5-49D2-B886-3EBC14C47E73}"/>
    <cellStyle name="20% - Accent1 8 2 2 2 4 2 2 2" xfId="51560" xr:uid="{2EF6F30E-8F25-4BA2-8D95-B879B66EBBA6}"/>
    <cellStyle name="20% - Accent1 8 2 2 2 4 2 3" xfId="51561" xr:uid="{9FF38272-CE9F-4682-A9BC-877EFC2195FD}"/>
    <cellStyle name="20% - Accent1 8 2 2 2 4 3" xfId="51562" xr:uid="{D4B3D9DC-953A-4F8A-8225-5B0DDC3760E8}"/>
    <cellStyle name="20% - Accent1 8 2 2 2 4 3 2" xfId="51563" xr:uid="{3F94C33B-BB64-4C4E-83C2-6B161D43948A}"/>
    <cellStyle name="20% - Accent1 8 2 2 2 4 4" xfId="51564" xr:uid="{2C065D27-A3F9-4583-A2A2-2606C96D62C8}"/>
    <cellStyle name="20% - Accent1 8 2 2 2 5" xfId="51565" xr:uid="{783C121C-61D6-4C53-A7E3-7D57A0BBA32B}"/>
    <cellStyle name="20% - Accent1 8 2 2 2 5 2" xfId="51566" xr:uid="{1C09A20A-3590-4697-86D3-9ABD21139941}"/>
    <cellStyle name="20% - Accent1 8 2 2 2 5 2 2" xfId="51567" xr:uid="{7654145F-4907-4FA6-9E43-CE5477ECB3C2}"/>
    <cellStyle name="20% - Accent1 8 2 2 2 5 3" xfId="51568" xr:uid="{97A1ED11-47E4-4F5E-AC24-3AF5D2A1AEA6}"/>
    <cellStyle name="20% - Accent1 8 2 2 2 6" xfId="51569" xr:uid="{C40F46E0-092B-4882-8364-D33E59CDC824}"/>
    <cellStyle name="20% - Accent1 8 2 2 2 6 2" xfId="51570" xr:uid="{B0BB4ABF-B53F-4BA5-B57F-AC0EFA260382}"/>
    <cellStyle name="20% - Accent1 8 2 2 2 6 2 2" xfId="51571" xr:uid="{D2125976-8EF9-453A-9C7B-8194333BB0A8}"/>
    <cellStyle name="20% - Accent1 8 2 2 2 6 3" xfId="51572" xr:uid="{10A0565E-CD21-4CBD-A736-DEBF9D3E95C1}"/>
    <cellStyle name="20% - Accent1 8 2 2 2 7" xfId="51573" xr:uid="{BB9C843B-1450-4947-890C-E965272387AD}"/>
    <cellStyle name="20% - Accent1 8 2 2 2 7 2" xfId="51574" xr:uid="{309186EF-3CC2-41C8-B4AC-0DA4D4D5D312}"/>
    <cellStyle name="20% - Accent1 8 2 2 2 8" xfId="51575" xr:uid="{7CE8BC6F-3D1B-474C-B4D6-0CA7579E63D5}"/>
    <cellStyle name="20% - Accent1 8 2 2 2 8 2" xfId="51576" xr:uid="{2A8151A1-0BC8-4CA9-9017-5778ADC036C4}"/>
    <cellStyle name="20% - Accent1 8 2 2 2 9" xfId="51577" xr:uid="{3A479374-4B69-4820-980F-26B46A1E6DB2}"/>
    <cellStyle name="20% - Accent1 8 2 2 3" xfId="51578" xr:uid="{BEFF4B67-155E-41E2-BE17-3345A8A04D1C}"/>
    <cellStyle name="20% - Accent1 8 2 2 3 2" xfId="51579" xr:uid="{A2249003-0ABF-46CC-B263-B569C5902F39}"/>
    <cellStyle name="20% - Accent1 8 2 2 3 2 2" xfId="51580" xr:uid="{DB3EFAF4-2A46-4622-A2A3-A8E71B7B549D}"/>
    <cellStyle name="20% - Accent1 8 2 2 3 2 2 2" xfId="51581" xr:uid="{461542C6-71F2-4BA0-A606-DC1B37166D5B}"/>
    <cellStyle name="20% - Accent1 8 2 2 3 2 2 2 2" xfId="51582" xr:uid="{77F3AEF7-FDA3-40B7-9070-0F96622EE011}"/>
    <cellStyle name="20% - Accent1 8 2 2 3 2 2 3" xfId="51583" xr:uid="{D54F5335-AF8A-4E0F-B090-EF58A7FBACBA}"/>
    <cellStyle name="20% - Accent1 8 2 2 3 2 3" xfId="51584" xr:uid="{E5DF50D3-F989-4F1A-90F9-BDAABF799F48}"/>
    <cellStyle name="20% - Accent1 8 2 2 3 2 3 2" xfId="51585" xr:uid="{FAFD194F-FB11-4F95-B0C5-D27717C23444}"/>
    <cellStyle name="20% - Accent1 8 2 2 3 2 4" xfId="51586" xr:uid="{16301468-348E-4C24-936C-EC42D8592609}"/>
    <cellStyle name="20% - Accent1 8 2 2 3 3" xfId="51587" xr:uid="{85F6CDF7-2BCB-4B89-AF4D-C3F68B1323A0}"/>
    <cellStyle name="20% - Accent1 8 2 2 3 3 2" xfId="51588" xr:uid="{EBDA8395-2C00-4834-BDA5-3D863C4C0354}"/>
    <cellStyle name="20% - Accent1 8 2 2 3 3 2 2" xfId="51589" xr:uid="{FEA0F5DA-07E3-458C-B129-6892A708FB88}"/>
    <cellStyle name="20% - Accent1 8 2 2 3 3 2 2 2" xfId="51590" xr:uid="{2D3A82F8-3102-4D82-A26E-841D33C47CC9}"/>
    <cellStyle name="20% - Accent1 8 2 2 3 3 2 3" xfId="51591" xr:uid="{339DA839-A95C-44E5-BE1B-560886E09A91}"/>
    <cellStyle name="20% - Accent1 8 2 2 3 3 3" xfId="51592" xr:uid="{6909419C-55FC-4AF5-999B-F4CE1C053EB5}"/>
    <cellStyle name="20% - Accent1 8 2 2 3 3 3 2" xfId="51593" xr:uid="{0C7C81F4-DA25-4ABB-BE39-45D36D21CF70}"/>
    <cellStyle name="20% - Accent1 8 2 2 3 3 4" xfId="51594" xr:uid="{6F539EB2-CB78-408D-A75B-9A020FDA6D5C}"/>
    <cellStyle name="20% - Accent1 8 2 2 3 4" xfId="51595" xr:uid="{9CF549A6-C856-4387-9410-C050D708E7C7}"/>
    <cellStyle name="20% - Accent1 8 2 2 3 4 2" xfId="51596" xr:uid="{27E7A370-B6DB-48B4-9353-85D0EEB111B5}"/>
    <cellStyle name="20% - Accent1 8 2 2 3 4 2 2" xfId="51597" xr:uid="{D1298650-6E25-4370-B031-2D5FC961009C}"/>
    <cellStyle name="20% - Accent1 8 2 2 3 4 2 2 2" xfId="51598" xr:uid="{60C31E65-D68E-462A-9907-E946EA6DC5FF}"/>
    <cellStyle name="20% - Accent1 8 2 2 3 4 2 3" xfId="51599" xr:uid="{ECFA1CB9-1A37-49EA-A7C9-D92ECF6B416B}"/>
    <cellStyle name="20% - Accent1 8 2 2 3 4 3" xfId="51600" xr:uid="{0705E55B-07EF-4937-BCE5-66A74AA02074}"/>
    <cellStyle name="20% - Accent1 8 2 2 3 4 3 2" xfId="51601" xr:uid="{312AD0CC-69CB-4056-B3CD-80E0BFCB422B}"/>
    <cellStyle name="20% - Accent1 8 2 2 3 4 4" xfId="51602" xr:uid="{4C59C182-9584-4E61-B082-D67E41B69EDC}"/>
    <cellStyle name="20% - Accent1 8 2 2 3 5" xfId="51603" xr:uid="{1633E8AD-F193-43F6-9799-3D4B8F221046}"/>
    <cellStyle name="20% - Accent1 8 2 2 3 5 2" xfId="51604" xr:uid="{0309FCAB-618E-40E8-A0F6-8F4E3F6F4761}"/>
    <cellStyle name="20% - Accent1 8 2 2 3 5 2 2" xfId="51605" xr:uid="{502EC3A8-9977-4E1C-AA62-4B501D585689}"/>
    <cellStyle name="20% - Accent1 8 2 2 3 5 3" xfId="51606" xr:uid="{21CC79E4-CDEA-41EE-AD74-D4D1DF85C6DE}"/>
    <cellStyle name="20% - Accent1 8 2 2 3 6" xfId="51607" xr:uid="{F29B987E-74A8-4D2D-B352-4B1F9658AA63}"/>
    <cellStyle name="20% - Accent1 8 2 2 3 6 2" xfId="51608" xr:uid="{4424443C-B628-498F-94E7-02958FA469BA}"/>
    <cellStyle name="20% - Accent1 8 2 2 3 6 2 2" xfId="51609" xr:uid="{FBDA3530-7D9F-4369-A74B-ECCCDF430087}"/>
    <cellStyle name="20% - Accent1 8 2 2 3 6 3" xfId="51610" xr:uid="{5D862354-9EE1-4E57-B529-A83CDD0418DE}"/>
    <cellStyle name="20% - Accent1 8 2 2 3 7" xfId="51611" xr:uid="{AA764A23-DE2A-49AD-9106-3DC5A939E2C4}"/>
    <cellStyle name="20% - Accent1 8 2 2 3 7 2" xfId="51612" xr:uid="{683E7FC0-FA2D-4753-AADD-E0203A1C05D6}"/>
    <cellStyle name="20% - Accent1 8 2 2 3 8" xfId="51613" xr:uid="{C009832A-E3DD-452B-AF0E-A0A5C45C7686}"/>
    <cellStyle name="20% - Accent1 8 2 2 3 8 2" xfId="51614" xr:uid="{FFD672D0-BE54-49D7-9B14-F4E480638441}"/>
    <cellStyle name="20% - Accent1 8 2 2 3 9" xfId="51615" xr:uid="{D98DD1EC-162D-4DC0-BE7A-D5BA2A243B7E}"/>
    <cellStyle name="20% - Accent1 8 2 2 4" xfId="51616" xr:uid="{D8A28AB7-7569-450F-BC3A-27B4155BC159}"/>
    <cellStyle name="20% - Accent1 8 2 2 4 2" xfId="51617" xr:uid="{112FBDE8-F93E-4D3E-BF4F-3740B8690D47}"/>
    <cellStyle name="20% - Accent1 8 2 2 4 2 2" xfId="51618" xr:uid="{C3C72D8E-AD9B-4B62-BC9A-09A5EB84543A}"/>
    <cellStyle name="20% - Accent1 8 2 2 4 2 2 2" xfId="51619" xr:uid="{AF9305AD-AF1A-4777-A0AE-1C8089AE9E32}"/>
    <cellStyle name="20% - Accent1 8 2 2 4 2 3" xfId="51620" xr:uid="{12FD630D-8A86-4609-B62F-BDF9C34236F9}"/>
    <cellStyle name="20% - Accent1 8 2 2 4 3" xfId="51621" xr:uid="{64ACE3CA-E32B-48B2-8DF0-B7178A02EAB8}"/>
    <cellStyle name="20% - Accent1 8 2 2 4 3 2" xfId="51622" xr:uid="{AB487946-6657-41AB-8677-F70E05D89906}"/>
    <cellStyle name="20% - Accent1 8 2 2 4 4" xfId="51623" xr:uid="{4CC7FB82-5810-4E4C-AF31-53E4C316C1A1}"/>
    <cellStyle name="20% - Accent1 8 2 2 5" xfId="51624" xr:uid="{6C6278A4-CF50-4CED-9333-8827C19DC55C}"/>
    <cellStyle name="20% - Accent1 8 2 2 5 2" xfId="51625" xr:uid="{0CE2ECAB-78A1-4CA3-BE22-ADFA5DADE234}"/>
    <cellStyle name="20% - Accent1 8 2 2 5 2 2" xfId="51626" xr:uid="{C8754D61-0855-43F0-89B0-7D343463C152}"/>
    <cellStyle name="20% - Accent1 8 2 2 5 2 2 2" xfId="51627" xr:uid="{B8E4AD33-205E-4F9C-B801-EA980A78FF23}"/>
    <cellStyle name="20% - Accent1 8 2 2 5 2 3" xfId="51628" xr:uid="{9A1993D8-70C4-4143-9E0C-FC52C5099D9F}"/>
    <cellStyle name="20% - Accent1 8 2 2 5 3" xfId="51629" xr:uid="{79CC0793-0F86-4D90-9B32-441088EFB043}"/>
    <cellStyle name="20% - Accent1 8 2 2 5 3 2" xfId="51630" xr:uid="{3EE93757-1C45-416F-B6E9-59B4E03DE91D}"/>
    <cellStyle name="20% - Accent1 8 2 2 5 4" xfId="51631" xr:uid="{A8DC144B-E4E0-4D23-A654-EB49C09B40F6}"/>
    <cellStyle name="20% - Accent1 8 2 2 6" xfId="51632" xr:uid="{7289E6B8-85A4-4C91-9B5B-498E2FDA8328}"/>
    <cellStyle name="20% - Accent1 8 2 2 6 2" xfId="51633" xr:uid="{5D24D574-0E82-4DB9-B157-421E4EC0E981}"/>
    <cellStyle name="20% - Accent1 8 2 2 6 2 2" xfId="51634" xr:uid="{F4960C52-F36C-424C-9E33-A2BE4E81697A}"/>
    <cellStyle name="20% - Accent1 8 2 2 6 2 2 2" xfId="51635" xr:uid="{840206D4-7947-47FD-9F37-2A2D404FC288}"/>
    <cellStyle name="20% - Accent1 8 2 2 6 2 3" xfId="51636" xr:uid="{967B8C7A-8BFB-444B-993E-EFB28094B191}"/>
    <cellStyle name="20% - Accent1 8 2 2 6 3" xfId="51637" xr:uid="{09FAFF88-2AEE-4026-B7AE-361BE65C30FF}"/>
    <cellStyle name="20% - Accent1 8 2 2 6 3 2" xfId="51638" xr:uid="{29A40280-0E36-445D-9B3B-07D302441F20}"/>
    <cellStyle name="20% - Accent1 8 2 2 6 4" xfId="51639" xr:uid="{3B41A31A-4D26-444C-A082-50657F557B8E}"/>
    <cellStyle name="20% - Accent1 8 2 2 7" xfId="51640" xr:uid="{1B6CB7B4-FC02-4493-A403-091EC4A78B14}"/>
    <cellStyle name="20% - Accent1 8 2 2 7 2" xfId="51641" xr:uid="{86B581DE-E129-47F9-BE46-CCC175D99AC0}"/>
    <cellStyle name="20% - Accent1 8 2 2 7 2 2" xfId="51642" xr:uid="{5CD2F36E-0E5A-4767-BA6A-3BCA65B66E30}"/>
    <cellStyle name="20% - Accent1 8 2 2 7 3" xfId="51643" xr:uid="{C526315C-6D94-4553-B403-65F2785A041E}"/>
    <cellStyle name="20% - Accent1 8 2 2 8" xfId="51644" xr:uid="{F0948CA1-CB20-4D3A-8165-5D7B5BAF7211}"/>
    <cellStyle name="20% - Accent1 8 2 2 8 2" xfId="51645" xr:uid="{0830A7AD-D638-4CA9-82CB-AD139B46BB0A}"/>
    <cellStyle name="20% - Accent1 8 2 2 8 2 2" xfId="51646" xr:uid="{27C04215-36D8-4A11-BBA1-4A16F47C9447}"/>
    <cellStyle name="20% - Accent1 8 2 2 8 3" xfId="51647" xr:uid="{1E8BF8C6-35CE-40CF-8343-2C1ADA844013}"/>
    <cellStyle name="20% - Accent1 8 2 2 9" xfId="51648" xr:uid="{99B290A5-7711-4DCE-980D-E98184588777}"/>
    <cellStyle name="20% - Accent1 8 2 2 9 2" xfId="51649" xr:uid="{6DB80A05-CBFE-4863-A84D-A2E6FA389871}"/>
    <cellStyle name="20% - Accent1 8 2 3" xfId="51650" xr:uid="{19C1CF7F-96BA-460D-AC49-55AD03FD9B51}"/>
    <cellStyle name="20% - Accent1 8 2 3 10" xfId="51651" xr:uid="{F30DC785-1FF9-4DEF-AE45-9E9A6ACDC152}"/>
    <cellStyle name="20% - Accent1 8 2 3 10 2" xfId="51652" xr:uid="{7CAE1290-A923-4859-AB26-E866E89EC18D}"/>
    <cellStyle name="20% - Accent1 8 2 3 11" xfId="51653" xr:uid="{B4AA13AB-5412-4303-A7B4-EF7E59070706}"/>
    <cellStyle name="20% - Accent1 8 2 3 2" xfId="51654" xr:uid="{BEFDE70E-5288-4C70-AD5A-C14D650953C2}"/>
    <cellStyle name="20% - Accent1 8 2 3 2 2" xfId="51655" xr:uid="{7954D642-47A9-471D-BDDF-4E5CEBA833A8}"/>
    <cellStyle name="20% - Accent1 8 2 3 2 2 2" xfId="51656" xr:uid="{4ED4B6D1-3061-4DBF-B981-CAB1B42D02E6}"/>
    <cellStyle name="20% - Accent1 8 2 3 2 2 2 2" xfId="51657" xr:uid="{5DF3C898-DE72-487C-8242-D92BE79AAFDA}"/>
    <cellStyle name="20% - Accent1 8 2 3 2 2 2 2 2" xfId="51658" xr:uid="{8F924390-721C-403A-A623-8BE6DB7BA27C}"/>
    <cellStyle name="20% - Accent1 8 2 3 2 2 2 3" xfId="51659" xr:uid="{3D5BD0DB-886A-43FC-9912-3D5B57F3B8BA}"/>
    <cellStyle name="20% - Accent1 8 2 3 2 2 3" xfId="51660" xr:uid="{B9835D0E-C263-4ECA-B3A3-CB50B20A3A20}"/>
    <cellStyle name="20% - Accent1 8 2 3 2 2 3 2" xfId="51661" xr:uid="{8CF5CB11-DA8B-42CF-9D36-6896B92A4675}"/>
    <cellStyle name="20% - Accent1 8 2 3 2 2 4" xfId="51662" xr:uid="{BE0449B0-053B-48F8-BDEC-FF7BD266BA2D}"/>
    <cellStyle name="20% - Accent1 8 2 3 2 3" xfId="51663" xr:uid="{3B3A2237-F3F6-4D79-871E-5A9128B006B7}"/>
    <cellStyle name="20% - Accent1 8 2 3 2 3 2" xfId="51664" xr:uid="{9C2A3BBF-8EE0-401A-8A8F-93422A5DA3FB}"/>
    <cellStyle name="20% - Accent1 8 2 3 2 3 2 2" xfId="51665" xr:uid="{15C2EE9E-3014-4301-AE01-803BC5013637}"/>
    <cellStyle name="20% - Accent1 8 2 3 2 3 2 2 2" xfId="51666" xr:uid="{1E3E4CF7-4FF4-42DF-85A5-8C8DB502E587}"/>
    <cellStyle name="20% - Accent1 8 2 3 2 3 2 3" xfId="51667" xr:uid="{41C61640-76C9-440A-BB0E-502F95143C98}"/>
    <cellStyle name="20% - Accent1 8 2 3 2 3 3" xfId="51668" xr:uid="{9C3FB5FC-D778-44E7-B645-FF1C9B417C44}"/>
    <cellStyle name="20% - Accent1 8 2 3 2 3 3 2" xfId="51669" xr:uid="{AFE0753C-CDA5-46D2-9051-F65A917A2331}"/>
    <cellStyle name="20% - Accent1 8 2 3 2 3 4" xfId="51670" xr:uid="{C2281B2D-2040-4D38-96EB-CBAF1AE50F40}"/>
    <cellStyle name="20% - Accent1 8 2 3 2 4" xfId="51671" xr:uid="{37C9D30D-17AF-4EC5-96F3-4113C08C1B1D}"/>
    <cellStyle name="20% - Accent1 8 2 3 2 4 2" xfId="51672" xr:uid="{4D16273D-E2AB-47AA-B6B6-CB56730C7E10}"/>
    <cellStyle name="20% - Accent1 8 2 3 2 4 2 2" xfId="51673" xr:uid="{375E4F61-040D-481B-94C5-6E9B80E48EE0}"/>
    <cellStyle name="20% - Accent1 8 2 3 2 4 2 2 2" xfId="51674" xr:uid="{6CF8525F-1722-4217-9BDE-E130B3A6BFA7}"/>
    <cellStyle name="20% - Accent1 8 2 3 2 4 2 3" xfId="51675" xr:uid="{EB0553A8-299C-448E-9879-09E108279FF9}"/>
    <cellStyle name="20% - Accent1 8 2 3 2 4 3" xfId="51676" xr:uid="{EA39B107-E1A1-436B-B6B3-23DAD42FB755}"/>
    <cellStyle name="20% - Accent1 8 2 3 2 4 3 2" xfId="51677" xr:uid="{57A7F7D4-452B-40EB-8D6A-359FB0D7347B}"/>
    <cellStyle name="20% - Accent1 8 2 3 2 4 4" xfId="51678" xr:uid="{43AF64E1-7C4F-4EC7-9DA8-D3CF22EAE237}"/>
    <cellStyle name="20% - Accent1 8 2 3 2 5" xfId="51679" xr:uid="{B2A78D9A-AAAB-4EA9-871D-C12AB06DA2AD}"/>
    <cellStyle name="20% - Accent1 8 2 3 2 5 2" xfId="51680" xr:uid="{5C99A5DB-093A-40FE-8EF5-8F3385F5B64F}"/>
    <cellStyle name="20% - Accent1 8 2 3 2 5 2 2" xfId="51681" xr:uid="{D0137421-AF5E-4418-B0DD-32C68677FD5E}"/>
    <cellStyle name="20% - Accent1 8 2 3 2 5 3" xfId="51682" xr:uid="{AB03EA7C-7804-4705-B29C-EFC599C7E18C}"/>
    <cellStyle name="20% - Accent1 8 2 3 2 6" xfId="51683" xr:uid="{97F5A763-886E-41E5-8252-394DE43CB2EA}"/>
    <cellStyle name="20% - Accent1 8 2 3 2 6 2" xfId="51684" xr:uid="{7018BBE8-DC94-4490-BCF7-5D447814BDC3}"/>
    <cellStyle name="20% - Accent1 8 2 3 2 6 2 2" xfId="51685" xr:uid="{2DF26343-D0AF-49AF-B066-5696DCB4534A}"/>
    <cellStyle name="20% - Accent1 8 2 3 2 6 3" xfId="51686" xr:uid="{17A72B08-7458-4846-B036-656B56ED3EB1}"/>
    <cellStyle name="20% - Accent1 8 2 3 2 7" xfId="51687" xr:uid="{1EF1A68E-AA8B-4050-8FD6-CB17DE9A5B83}"/>
    <cellStyle name="20% - Accent1 8 2 3 2 7 2" xfId="51688" xr:uid="{C7925569-19F5-4153-BB4F-AE6417C5F45D}"/>
    <cellStyle name="20% - Accent1 8 2 3 2 8" xfId="51689" xr:uid="{3981E8BB-97F9-4A24-9242-CA7BE9CC1B68}"/>
    <cellStyle name="20% - Accent1 8 2 3 2 8 2" xfId="51690" xr:uid="{519F7C6F-C5A9-4A53-84A3-FC03F65601FD}"/>
    <cellStyle name="20% - Accent1 8 2 3 2 9" xfId="51691" xr:uid="{455D2239-993D-46A4-865A-0BAF25B4738C}"/>
    <cellStyle name="20% - Accent1 8 2 3 3" xfId="51692" xr:uid="{448AE0B5-0BFB-44B1-895E-545E0D61574D}"/>
    <cellStyle name="20% - Accent1 8 2 3 3 2" xfId="51693" xr:uid="{BE7097CA-0E0E-4565-AA8E-01931A4A314B}"/>
    <cellStyle name="20% - Accent1 8 2 3 3 2 2" xfId="51694" xr:uid="{C3E2BC02-14AB-4887-9B94-3A5385999E30}"/>
    <cellStyle name="20% - Accent1 8 2 3 3 2 2 2" xfId="51695" xr:uid="{2535431D-285A-49F2-9F32-69D7AB19E131}"/>
    <cellStyle name="20% - Accent1 8 2 3 3 2 2 2 2" xfId="51696" xr:uid="{29887D3E-E158-4ED6-8C14-10DF1D33D44E}"/>
    <cellStyle name="20% - Accent1 8 2 3 3 2 2 3" xfId="51697" xr:uid="{C6F04D57-27CD-4EEC-A3B2-441369FFC291}"/>
    <cellStyle name="20% - Accent1 8 2 3 3 2 3" xfId="51698" xr:uid="{8087182E-FD21-4306-9398-4EB2CEB067E7}"/>
    <cellStyle name="20% - Accent1 8 2 3 3 2 3 2" xfId="51699" xr:uid="{F61D8E75-8F41-4125-BC11-4BDAE9B078C5}"/>
    <cellStyle name="20% - Accent1 8 2 3 3 2 4" xfId="51700" xr:uid="{14679AD6-86AC-4F92-B13F-8EFB8AE6A1AC}"/>
    <cellStyle name="20% - Accent1 8 2 3 3 3" xfId="51701" xr:uid="{84ADF599-A458-40C5-B7FB-298C33A0B9E2}"/>
    <cellStyle name="20% - Accent1 8 2 3 3 3 2" xfId="51702" xr:uid="{0B8742FA-EA02-4C14-9960-89AA74263EA2}"/>
    <cellStyle name="20% - Accent1 8 2 3 3 3 2 2" xfId="51703" xr:uid="{5E655B58-C0E7-43D7-80ED-E14F3960C3D6}"/>
    <cellStyle name="20% - Accent1 8 2 3 3 3 2 2 2" xfId="51704" xr:uid="{E79C87E3-8267-4F0A-8877-DCA8AA958434}"/>
    <cellStyle name="20% - Accent1 8 2 3 3 3 2 3" xfId="51705" xr:uid="{BCC1D6CD-5E17-44F7-9C85-6BAD99C044E1}"/>
    <cellStyle name="20% - Accent1 8 2 3 3 3 3" xfId="51706" xr:uid="{CB19B90A-F754-4E6E-8008-C7B6122F6DA6}"/>
    <cellStyle name="20% - Accent1 8 2 3 3 3 3 2" xfId="51707" xr:uid="{D7911E1E-0C17-40E2-93B2-C31C8DBB1023}"/>
    <cellStyle name="20% - Accent1 8 2 3 3 3 4" xfId="51708" xr:uid="{B2F943F2-C8BD-458D-995C-123269F98323}"/>
    <cellStyle name="20% - Accent1 8 2 3 3 4" xfId="51709" xr:uid="{82FBA885-C03C-428A-B55F-85FA9CE214CA}"/>
    <cellStyle name="20% - Accent1 8 2 3 3 4 2" xfId="51710" xr:uid="{47543AEF-770D-4612-B85D-9CA6C52D2CE3}"/>
    <cellStyle name="20% - Accent1 8 2 3 3 4 2 2" xfId="51711" xr:uid="{ED282DBC-184B-41CC-B532-FE6EC2632ACD}"/>
    <cellStyle name="20% - Accent1 8 2 3 3 4 2 2 2" xfId="51712" xr:uid="{0DBC6369-1FE6-4335-A2D5-B24545661EB6}"/>
    <cellStyle name="20% - Accent1 8 2 3 3 4 2 3" xfId="51713" xr:uid="{CCFD1DB9-C8FF-48F5-98F6-479A2D25EB5D}"/>
    <cellStyle name="20% - Accent1 8 2 3 3 4 3" xfId="51714" xr:uid="{F5280B6D-95AE-4991-A118-23C5A5AF6968}"/>
    <cellStyle name="20% - Accent1 8 2 3 3 4 3 2" xfId="51715" xr:uid="{BA59550D-8C81-4F33-A24C-E478B9D98DE0}"/>
    <cellStyle name="20% - Accent1 8 2 3 3 4 4" xfId="51716" xr:uid="{72D128A4-14AD-4148-8417-6236A05774BB}"/>
    <cellStyle name="20% - Accent1 8 2 3 3 5" xfId="51717" xr:uid="{E03733F9-9D95-45D0-B218-23C532B2D636}"/>
    <cellStyle name="20% - Accent1 8 2 3 3 5 2" xfId="51718" xr:uid="{F6388811-0032-4782-9ACF-9157F65BBFFA}"/>
    <cellStyle name="20% - Accent1 8 2 3 3 5 2 2" xfId="51719" xr:uid="{8B1C0E60-874D-432F-935E-AFB68EFD1249}"/>
    <cellStyle name="20% - Accent1 8 2 3 3 5 3" xfId="51720" xr:uid="{757B87B6-35A3-4890-9BEB-98A88E03E06F}"/>
    <cellStyle name="20% - Accent1 8 2 3 3 6" xfId="51721" xr:uid="{FA5FA224-777A-482C-B0DE-4F606C395363}"/>
    <cellStyle name="20% - Accent1 8 2 3 3 6 2" xfId="51722" xr:uid="{D67FC191-6B33-4C93-8D3B-950DD00D07FC}"/>
    <cellStyle name="20% - Accent1 8 2 3 3 6 2 2" xfId="51723" xr:uid="{48C43028-730B-4C21-84BC-1942B7760608}"/>
    <cellStyle name="20% - Accent1 8 2 3 3 6 3" xfId="51724" xr:uid="{0BA389C3-821F-4187-AB14-BC582225998C}"/>
    <cellStyle name="20% - Accent1 8 2 3 3 7" xfId="51725" xr:uid="{86FA938C-DFF0-49A6-A246-E33B6A10741F}"/>
    <cellStyle name="20% - Accent1 8 2 3 3 7 2" xfId="51726" xr:uid="{5045EEE7-F279-4DEE-9F57-08F94851045C}"/>
    <cellStyle name="20% - Accent1 8 2 3 3 8" xfId="51727" xr:uid="{841397A9-8991-4AD2-B514-BE1378C83C64}"/>
    <cellStyle name="20% - Accent1 8 2 3 3 8 2" xfId="51728" xr:uid="{8CAD7023-9B6B-4E58-BC3C-08BB62E62133}"/>
    <cellStyle name="20% - Accent1 8 2 3 3 9" xfId="51729" xr:uid="{D01F8563-A6D5-4D3A-8834-3D587C534958}"/>
    <cellStyle name="20% - Accent1 8 2 3 4" xfId="51730" xr:uid="{A47D93FE-F7C3-4F55-B0A0-0F0355E2AA0A}"/>
    <cellStyle name="20% - Accent1 8 2 3 4 2" xfId="51731" xr:uid="{26367036-FA3A-4A7C-BBA4-C9CD849139FB}"/>
    <cellStyle name="20% - Accent1 8 2 3 4 2 2" xfId="51732" xr:uid="{7C27E316-789C-4278-99F8-E9E938EE32EF}"/>
    <cellStyle name="20% - Accent1 8 2 3 4 2 2 2" xfId="51733" xr:uid="{52692A9C-9188-4770-A9B0-37D50979C9BE}"/>
    <cellStyle name="20% - Accent1 8 2 3 4 2 3" xfId="51734" xr:uid="{F83754F2-F7B9-4AB2-BBDF-54998868C0E4}"/>
    <cellStyle name="20% - Accent1 8 2 3 4 3" xfId="51735" xr:uid="{67EE758E-9A1B-4551-B1EF-6B69EFDE559B}"/>
    <cellStyle name="20% - Accent1 8 2 3 4 3 2" xfId="51736" xr:uid="{09571230-532E-4169-B336-18D3A654C8BF}"/>
    <cellStyle name="20% - Accent1 8 2 3 4 4" xfId="51737" xr:uid="{A76C7180-6750-4A1D-B56C-4A3E1CC1576B}"/>
    <cellStyle name="20% - Accent1 8 2 3 5" xfId="51738" xr:uid="{7E3BE855-A819-4CC6-AEA0-6268CF991BA3}"/>
    <cellStyle name="20% - Accent1 8 2 3 5 2" xfId="51739" xr:uid="{284ED860-D785-4378-BF74-037DAFFBBF05}"/>
    <cellStyle name="20% - Accent1 8 2 3 5 2 2" xfId="51740" xr:uid="{77CE401D-4E8F-42B6-8AFC-82B9A1C8299B}"/>
    <cellStyle name="20% - Accent1 8 2 3 5 2 2 2" xfId="51741" xr:uid="{D4DD68EE-D000-4A50-9CDD-9A631C910C64}"/>
    <cellStyle name="20% - Accent1 8 2 3 5 2 3" xfId="51742" xr:uid="{20941325-D2C8-4019-9DCD-736FDBBDAA05}"/>
    <cellStyle name="20% - Accent1 8 2 3 5 3" xfId="51743" xr:uid="{0AFD4BD7-E3A8-4084-8774-BE8523C1D6BE}"/>
    <cellStyle name="20% - Accent1 8 2 3 5 3 2" xfId="51744" xr:uid="{6AC3C960-C70C-4418-83D2-18562A5094C9}"/>
    <cellStyle name="20% - Accent1 8 2 3 5 4" xfId="51745" xr:uid="{FD43D102-8B05-4A25-A707-CC3EFC065D46}"/>
    <cellStyle name="20% - Accent1 8 2 3 6" xfId="51746" xr:uid="{4C7857D8-E70E-4698-BE42-97CC2D3FED0B}"/>
    <cellStyle name="20% - Accent1 8 2 3 6 2" xfId="51747" xr:uid="{C5B58B5B-575D-46F5-9D14-BEAF2A946B29}"/>
    <cellStyle name="20% - Accent1 8 2 3 6 2 2" xfId="51748" xr:uid="{9AC86D71-32EF-43BD-81FC-CD952C146D92}"/>
    <cellStyle name="20% - Accent1 8 2 3 6 2 2 2" xfId="51749" xr:uid="{B5247AAE-C7C3-4F2D-97BB-FBFCF7AE9E99}"/>
    <cellStyle name="20% - Accent1 8 2 3 6 2 3" xfId="51750" xr:uid="{432963F5-14FD-4706-AEBA-8D14AA67C7B2}"/>
    <cellStyle name="20% - Accent1 8 2 3 6 3" xfId="51751" xr:uid="{90B1A622-73E6-44D6-BC83-999DA2620F11}"/>
    <cellStyle name="20% - Accent1 8 2 3 6 3 2" xfId="51752" xr:uid="{8400A27A-EA73-464F-BDC2-A7B845A4DA5F}"/>
    <cellStyle name="20% - Accent1 8 2 3 6 4" xfId="51753" xr:uid="{89AD0653-B73D-4F73-9EDA-DD2155A91F2B}"/>
    <cellStyle name="20% - Accent1 8 2 3 7" xfId="51754" xr:uid="{E6AC92BD-EEF9-4EF7-AF80-A2DED0D2C0A1}"/>
    <cellStyle name="20% - Accent1 8 2 3 7 2" xfId="51755" xr:uid="{0EA03FA8-4663-4DB0-9AD5-0EE79C3ACB0C}"/>
    <cellStyle name="20% - Accent1 8 2 3 7 2 2" xfId="51756" xr:uid="{452CC292-80CB-412A-9F1E-95204556DF52}"/>
    <cellStyle name="20% - Accent1 8 2 3 7 3" xfId="51757" xr:uid="{F5BF1AA0-0541-4B38-82B0-99812C480B69}"/>
    <cellStyle name="20% - Accent1 8 2 3 8" xfId="51758" xr:uid="{41094C85-7936-482E-849D-B92F46DE6A16}"/>
    <cellStyle name="20% - Accent1 8 2 3 8 2" xfId="51759" xr:uid="{D8749087-4FF7-4E99-9AE1-2836A24E881E}"/>
    <cellStyle name="20% - Accent1 8 2 3 8 2 2" xfId="51760" xr:uid="{6F359C6E-0C9F-46A6-9061-09C82455F473}"/>
    <cellStyle name="20% - Accent1 8 2 3 8 3" xfId="51761" xr:uid="{C8572753-3F5E-48B5-BC11-8A48B176C7BE}"/>
    <cellStyle name="20% - Accent1 8 2 3 9" xfId="51762" xr:uid="{E0F66852-8623-4494-94EA-E8EE5F62BBED}"/>
    <cellStyle name="20% - Accent1 8 2 3 9 2" xfId="51763" xr:uid="{2AF7DA5A-5D4D-4F69-8E4A-3C2DB3935070}"/>
    <cellStyle name="20% - Accent1 8 2 4" xfId="51764" xr:uid="{5A8D55FA-D5AD-49B0-AA40-4CA0DE6881D2}"/>
    <cellStyle name="20% - Accent1 8 2 4 10" xfId="51765" xr:uid="{A1225AE4-58E1-45C8-A13D-2CD1D97B103C}"/>
    <cellStyle name="20% - Accent1 8 2 4 10 2" xfId="51766" xr:uid="{EBDD257B-959D-41ED-A714-7F42228B50B8}"/>
    <cellStyle name="20% - Accent1 8 2 4 11" xfId="51767" xr:uid="{32D406FE-00E2-49D0-94E8-F1097A9C677D}"/>
    <cellStyle name="20% - Accent1 8 2 4 2" xfId="51768" xr:uid="{2279219A-9005-40A0-99F1-1F271F03A981}"/>
    <cellStyle name="20% - Accent1 8 2 4 2 2" xfId="51769" xr:uid="{509C7AAB-EBCA-49FB-B8CA-33FABC5E00C8}"/>
    <cellStyle name="20% - Accent1 8 2 4 2 2 2" xfId="51770" xr:uid="{108EC57F-2CF1-4DE9-851B-2C3C98C670A1}"/>
    <cellStyle name="20% - Accent1 8 2 4 2 2 2 2" xfId="51771" xr:uid="{0847CFA8-C557-45FF-A5CB-1F4EB3C8E403}"/>
    <cellStyle name="20% - Accent1 8 2 4 2 2 2 2 2" xfId="51772" xr:uid="{151D8BFB-A443-4303-9DE4-1EF333DFEA0D}"/>
    <cellStyle name="20% - Accent1 8 2 4 2 2 2 3" xfId="51773" xr:uid="{D06164DE-876C-4674-9E56-D9574D11C123}"/>
    <cellStyle name="20% - Accent1 8 2 4 2 2 3" xfId="51774" xr:uid="{565A4339-8E27-48A6-82CD-C7F445F09B2B}"/>
    <cellStyle name="20% - Accent1 8 2 4 2 2 3 2" xfId="51775" xr:uid="{0414B106-1C90-4CB8-9BE2-87701263BED9}"/>
    <cellStyle name="20% - Accent1 8 2 4 2 2 4" xfId="51776" xr:uid="{78A01AB0-660A-448B-8849-83A1CD0A4835}"/>
    <cellStyle name="20% - Accent1 8 2 4 2 3" xfId="51777" xr:uid="{229BE664-4A06-4761-93DE-55AA4F93C867}"/>
    <cellStyle name="20% - Accent1 8 2 4 2 3 2" xfId="51778" xr:uid="{39EB3649-F4CB-457F-A0AF-FD1758CEF9EF}"/>
    <cellStyle name="20% - Accent1 8 2 4 2 3 2 2" xfId="51779" xr:uid="{DFE3BC2E-F012-4A9C-A3AB-AAA4E767F5DC}"/>
    <cellStyle name="20% - Accent1 8 2 4 2 3 2 2 2" xfId="51780" xr:uid="{EA623611-0D55-477B-839C-F20E0312C305}"/>
    <cellStyle name="20% - Accent1 8 2 4 2 3 2 3" xfId="51781" xr:uid="{D8C18B40-0ADB-4731-A02C-E23FCE7BB037}"/>
    <cellStyle name="20% - Accent1 8 2 4 2 3 3" xfId="51782" xr:uid="{B6AA115D-F31A-4BAE-8C74-8DAFE10EE685}"/>
    <cellStyle name="20% - Accent1 8 2 4 2 3 3 2" xfId="51783" xr:uid="{5BC08119-AE04-4C2C-8CF0-4684819AE718}"/>
    <cellStyle name="20% - Accent1 8 2 4 2 3 4" xfId="51784" xr:uid="{B8BE0DDB-9EB7-4220-9065-19F110FF0648}"/>
    <cellStyle name="20% - Accent1 8 2 4 2 4" xfId="51785" xr:uid="{D6D918E1-052B-4608-8B17-3C43589788B5}"/>
    <cellStyle name="20% - Accent1 8 2 4 2 4 2" xfId="51786" xr:uid="{7A5D3984-BE7D-4323-B421-AEE947E96D11}"/>
    <cellStyle name="20% - Accent1 8 2 4 2 4 2 2" xfId="51787" xr:uid="{C8C5027A-1D27-425B-87ED-BB92A855F318}"/>
    <cellStyle name="20% - Accent1 8 2 4 2 4 2 2 2" xfId="51788" xr:uid="{8DF831E3-CD62-49F1-AC05-CE9380083445}"/>
    <cellStyle name="20% - Accent1 8 2 4 2 4 2 3" xfId="51789" xr:uid="{6FB9DD5C-636E-414B-B31B-5E6997075357}"/>
    <cellStyle name="20% - Accent1 8 2 4 2 4 3" xfId="51790" xr:uid="{5B859F23-3770-4E60-92AE-BE1ECE0039E6}"/>
    <cellStyle name="20% - Accent1 8 2 4 2 4 3 2" xfId="51791" xr:uid="{3402E8C2-6085-4BD6-A874-5EB247982051}"/>
    <cellStyle name="20% - Accent1 8 2 4 2 4 4" xfId="51792" xr:uid="{88376EC8-4A42-4C62-B85C-6B475BFD6568}"/>
    <cellStyle name="20% - Accent1 8 2 4 2 5" xfId="51793" xr:uid="{2FC5784B-910D-4B8A-90B6-C884141DADA3}"/>
    <cellStyle name="20% - Accent1 8 2 4 2 5 2" xfId="51794" xr:uid="{AF685D2F-0866-474A-8657-BA262F390DCF}"/>
    <cellStyle name="20% - Accent1 8 2 4 2 5 2 2" xfId="51795" xr:uid="{B5187D3D-2402-4575-8372-CDE8C6E284DC}"/>
    <cellStyle name="20% - Accent1 8 2 4 2 5 3" xfId="51796" xr:uid="{017F847B-8343-466F-86D9-C65BB9081DE1}"/>
    <cellStyle name="20% - Accent1 8 2 4 2 6" xfId="51797" xr:uid="{16302F8B-5F66-47FD-830D-ED55067DA222}"/>
    <cellStyle name="20% - Accent1 8 2 4 2 6 2" xfId="51798" xr:uid="{26B3D49D-6BF2-4366-A64F-A9E20BA09A2D}"/>
    <cellStyle name="20% - Accent1 8 2 4 2 6 2 2" xfId="51799" xr:uid="{30D5A8F6-D3EE-4607-9301-B61A2A194CC6}"/>
    <cellStyle name="20% - Accent1 8 2 4 2 6 3" xfId="51800" xr:uid="{F58E01B8-05EF-4035-87D9-65B6F70FCE4D}"/>
    <cellStyle name="20% - Accent1 8 2 4 2 7" xfId="51801" xr:uid="{0ADF930F-909E-46F1-AFB8-48008DBA1613}"/>
    <cellStyle name="20% - Accent1 8 2 4 2 7 2" xfId="51802" xr:uid="{4B895DD7-54B0-43C4-B8F0-67FDE7AD0A59}"/>
    <cellStyle name="20% - Accent1 8 2 4 2 8" xfId="51803" xr:uid="{58431DE1-58DE-4FEF-8655-8B1A831C81CF}"/>
    <cellStyle name="20% - Accent1 8 2 4 2 8 2" xfId="51804" xr:uid="{27FB685B-7A75-4D77-B273-E312C34439B7}"/>
    <cellStyle name="20% - Accent1 8 2 4 2 9" xfId="51805" xr:uid="{C5368405-BD02-4674-B1E5-0542DE35A9CB}"/>
    <cellStyle name="20% - Accent1 8 2 4 3" xfId="51806" xr:uid="{5C594913-0502-4200-B7E8-4E7CA974AB0C}"/>
    <cellStyle name="20% - Accent1 8 2 4 3 2" xfId="51807" xr:uid="{DFC04005-8EC9-40EC-B0D7-3586F21D3455}"/>
    <cellStyle name="20% - Accent1 8 2 4 3 2 2" xfId="51808" xr:uid="{041136E4-FD23-428C-984D-5A948CCE85CE}"/>
    <cellStyle name="20% - Accent1 8 2 4 3 2 2 2" xfId="51809" xr:uid="{C28F78CE-E6DE-45E0-AF1D-C3BB82BB3573}"/>
    <cellStyle name="20% - Accent1 8 2 4 3 2 2 2 2" xfId="51810" xr:uid="{ECE1C666-4946-4463-84C2-38E28CA1D181}"/>
    <cellStyle name="20% - Accent1 8 2 4 3 2 2 3" xfId="51811" xr:uid="{A796DB19-4284-42B1-A0CF-65CF3934697F}"/>
    <cellStyle name="20% - Accent1 8 2 4 3 2 3" xfId="51812" xr:uid="{6530F6EF-C4CE-4661-A97B-A3E21367FD34}"/>
    <cellStyle name="20% - Accent1 8 2 4 3 2 3 2" xfId="51813" xr:uid="{4DC9995B-664E-4E5C-85C7-8EA1BAEF625B}"/>
    <cellStyle name="20% - Accent1 8 2 4 3 2 4" xfId="51814" xr:uid="{E11DD068-1429-472F-B7DE-0BD709B3805A}"/>
    <cellStyle name="20% - Accent1 8 2 4 3 3" xfId="51815" xr:uid="{CA080D3D-784C-485F-A75C-9093F390AB90}"/>
    <cellStyle name="20% - Accent1 8 2 4 3 3 2" xfId="51816" xr:uid="{8262DFE0-0E89-4AE2-958E-E32BB9224694}"/>
    <cellStyle name="20% - Accent1 8 2 4 3 3 2 2" xfId="51817" xr:uid="{44F3C818-FC29-4F9A-93C8-F0B030F9F41E}"/>
    <cellStyle name="20% - Accent1 8 2 4 3 3 2 2 2" xfId="51818" xr:uid="{DFBE4A65-7F87-4AE5-8334-37E64546D847}"/>
    <cellStyle name="20% - Accent1 8 2 4 3 3 2 3" xfId="51819" xr:uid="{473CE5FF-1AF3-4536-A5DB-D51A992B7F07}"/>
    <cellStyle name="20% - Accent1 8 2 4 3 3 3" xfId="51820" xr:uid="{1076D748-CEB4-4F0A-B0A8-4D04EA1CDF31}"/>
    <cellStyle name="20% - Accent1 8 2 4 3 3 3 2" xfId="51821" xr:uid="{CD0B0D79-E74E-4338-AC91-3CC91E74BDB2}"/>
    <cellStyle name="20% - Accent1 8 2 4 3 3 4" xfId="51822" xr:uid="{4E74A77E-5505-4A49-B245-FD0D1424B510}"/>
    <cellStyle name="20% - Accent1 8 2 4 3 4" xfId="51823" xr:uid="{08BC3179-9332-45EE-ADA8-FB36E04594DB}"/>
    <cellStyle name="20% - Accent1 8 2 4 3 4 2" xfId="51824" xr:uid="{259C8997-E1EE-474D-BBFA-59BE408551CF}"/>
    <cellStyle name="20% - Accent1 8 2 4 3 4 2 2" xfId="51825" xr:uid="{8C5FF8EB-D2AD-4C29-AAFC-03FD2CC09308}"/>
    <cellStyle name="20% - Accent1 8 2 4 3 4 2 2 2" xfId="51826" xr:uid="{BDD6D740-306E-475F-8682-8C956B14D53D}"/>
    <cellStyle name="20% - Accent1 8 2 4 3 4 2 3" xfId="51827" xr:uid="{04707226-6643-4723-AAA8-7E2C9EA9B69C}"/>
    <cellStyle name="20% - Accent1 8 2 4 3 4 3" xfId="51828" xr:uid="{F877D60D-B2F2-4F19-8321-C22D1C6927AB}"/>
    <cellStyle name="20% - Accent1 8 2 4 3 4 3 2" xfId="51829" xr:uid="{6A3604FB-1C2A-49D2-AC80-56B3ABB9781B}"/>
    <cellStyle name="20% - Accent1 8 2 4 3 4 4" xfId="51830" xr:uid="{ABC947D5-FDEB-4618-ACBD-AEC951A26774}"/>
    <cellStyle name="20% - Accent1 8 2 4 3 5" xfId="51831" xr:uid="{4893EA60-BD06-4CF0-9990-230FFDE85FB5}"/>
    <cellStyle name="20% - Accent1 8 2 4 3 5 2" xfId="51832" xr:uid="{5487888E-95D9-4FBE-81C3-4A96A2448972}"/>
    <cellStyle name="20% - Accent1 8 2 4 3 5 2 2" xfId="51833" xr:uid="{707900DC-4EFC-4153-97AF-8CE847544195}"/>
    <cellStyle name="20% - Accent1 8 2 4 3 5 3" xfId="51834" xr:uid="{751FE320-31A4-4E71-B8CD-67A82CD537AD}"/>
    <cellStyle name="20% - Accent1 8 2 4 3 6" xfId="51835" xr:uid="{CB10C3E2-BAB9-414E-A052-D4839157AE9B}"/>
    <cellStyle name="20% - Accent1 8 2 4 3 6 2" xfId="51836" xr:uid="{40A5BBA9-08F8-44CD-B331-7D8442C6E2EA}"/>
    <cellStyle name="20% - Accent1 8 2 4 3 6 2 2" xfId="51837" xr:uid="{0856B6AF-0C3D-4FC7-9803-1351AA06995F}"/>
    <cellStyle name="20% - Accent1 8 2 4 3 6 3" xfId="51838" xr:uid="{D728B310-78BE-4C0E-873F-E36016CAE8B9}"/>
    <cellStyle name="20% - Accent1 8 2 4 3 7" xfId="51839" xr:uid="{4D6FE243-6C9A-46CA-AA0C-A48247C47D78}"/>
    <cellStyle name="20% - Accent1 8 2 4 3 7 2" xfId="51840" xr:uid="{9BF22A41-3C8D-4874-90A2-A4EA4ADF8D84}"/>
    <cellStyle name="20% - Accent1 8 2 4 3 8" xfId="51841" xr:uid="{D77DECD3-BA3A-4A6C-B5E6-C27CA813EBC4}"/>
    <cellStyle name="20% - Accent1 8 2 4 3 8 2" xfId="51842" xr:uid="{B65BC5CB-C1B4-4885-B281-B5F526DFDAFE}"/>
    <cellStyle name="20% - Accent1 8 2 4 3 9" xfId="51843" xr:uid="{B258A31D-F34F-49AB-A1B0-0CD94ACAB3F0}"/>
    <cellStyle name="20% - Accent1 8 2 4 4" xfId="51844" xr:uid="{F2E60F66-3400-4B91-9322-51B4245CCBA2}"/>
    <cellStyle name="20% - Accent1 8 2 4 4 2" xfId="51845" xr:uid="{2A5C8F82-3358-4950-8E56-DE2D4CCB3173}"/>
    <cellStyle name="20% - Accent1 8 2 4 4 2 2" xfId="51846" xr:uid="{57CD3998-CC7C-4944-B02A-6481C8A14312}"/>
    <cellStyle name="20% - Accent1 8 2 4 4 2 2 2" xfId="51847" xr:uid="{53D6D7B6-C880-4783-B0BE-6A7563B75276}"/>
    <cellStyle name="20% - Accent1 8 2 4 4 2 3" xfId="51848" xr:uid="{0D54428B-3666-4D31-B24B-1EBDE98D1E34}"/>
    <cellStyle name="20% - Accent1 8 2 4 4 3" xfId="51849" xr:uid="{2700F0D1-5611-49DD-AD5B-3DB929491C1F}"/>
    <cellStyle name="20% - Accent1 8 2 4 4 3 2" xfId="51850" xr:uid="{05DF7133-9ED7-43F8-86DD-A9810203CE02}"/>
    <cellStyle name="20% - Accent1 8 2 4 4 4" xfId="51851" xr:uid="{FC9A5063-9EBC-4518-8C9A-C33EFA2294AE}"/>
    <cellStyle name="20% - Accent1 8 2 4 5" xfId="51852" xr:uid="{83C283BE-CAD3-4076-BF17-78AADCDBC5EB}"/>
    <cellStyle name="20% - Accent1 8 2 4 5 2" xfId="51853" xr:uid="{2B018CFC-5FB0-4D55-9369-796A1D004152}"/>
    <cellStyle name="20% - Accent1 8 2 4 5 2 2" xfId="51854" xr:uid="{A1F917A0-E5EE-4DB6-86B9-EA2452E3F0A9}"/>
    <cellStyle name="20% - Accent1 8 2 4 5 2 2 2" xfId="51855" xr:uid="{4C3DD994-996C-41CC-A1FB-DE0E9D14E56A}"/>
    <cellStyle name="20% - Accent1 8 2 4 5 2 3" xfId="51856" xr:uid="{8234BD8B-63F3-43E5-84D2-63472ED2A81D}"/>
    <cellStyle name="20% - Accent1 8 2 4 5 3" xfId="51857" xr:uid="{025B69CA-D3F4-4A68-A229-CF00DD928200}"/>
    <cellStyle name="20% - Accent1 8 2 4 5 3 2" xfId="51858" xr:uid="{290FCFC3-2172-415E-93D1-82412A243720}"/>
    <cellStyle name="20% - Accent1 8 2 4 5 4" xfId="51859" xr:uid="{13D5DB61-011F-4ECB-AFF3-63230C717585}"/>
    <cellStyle name="20% - Accent1 8 2 4 6" xfId="51860" xr:uid="{78C90B61-538F-4EEB-8B6E-2CAFFE437BCD}"/>
    <cellStyle name="20% - Accent1 8 2 4 6 2" xfId="51861" xr:uid="{00409363-7D6A-4081-953A-3D0F031E8D12}"/>
    <cellStyle name="20% - Accent1 8 2 4 6 2 2" xfId="51862" xr:uid="{AD28309D-16CC-4A97-84FF-ED91C9DA47B9}"/>
    <cellStyle name="20% - Accent1 8 2 4 6 2 2 2" xfId="51863" xr:uid="{016A5ADD-F7CE-44FA-ACF8-1648164D7A75}"/>
    <cellStyle name="20% - Accent1 8 2 4 6 2 3" xfId="51864" xr:uid="{43609251-6D5A-45FB-9242-BCB5E47FE90C}"/>
    <cellStyle name="20% - Accent1 8 2 4 6 3" xfId="51865" xr:uid="{A1BAB5BA-5003-4929-9D21-9C15F2012AEF}"/>
    <cellStyle name="20% - Accent1 8 2 4 6 3 2" xfId="51866" xr:uid="{D2F0B74F-13D4-456C-B0DF-12FF52E52B4F}"/>
    <cellStyle name="20% - Accent1 8 2 4 6 4" xfId="51867" xr:uid="{7B9A6908-F383-4BE7-8402-7435CEC4CFAE}"/>
    <cellStyle name="20% - Accent1 8 2 4 7" xfId="51868" xr:uid="{3746C104-D9C5-4776-B884-9A616C0445F1}"/>
    <cellStyle name="20% - Accent1 8 2 4 7 2" xfId="51869" xr:uid="{F4588290-7634-4421-9720-8DD632E3BCEF}"/>
    <cellStyle name="20% - Accent1 8 2 4 7 2 2" xfId="51870" xr:uid="{6BB0514B-53C6-4627-8A57-64F22FE17F17}"/>
    <cellStyle name="20% - Accent1 8 2 4 7 3" xfId="51871" xr:uid="{5652F752-7AF4-408B-9CAA-CF81CE3AE23B}"/>
    <cellStyle name="20% - Accent1 8 2 4 8" xfId="51872" xr:uid="{35174C20-D857-4C67-95CD-78BDA70D26C1}"/>
    <cellStyle name="20% - Accent1 8 2 4 8 2" xfId="51873" xr:uid="{0C504975-E57A-47DF-8495-178189E1864E}"/>
    <cellStyle name="20% - Accent1 8 2 4 8 2 2" xfId="51874" xr:uid="{DE0160AA-E452-4562-961D-60ADC9811E2D}"/>
    <cellStyle name="20% - Accent1 8 2 4 8 3" xfId="51875" xr:uid="{8153221D-BE07-41B7-BBD9-A1C49E6B1467}"/>
    <cellStyle name="20% - Accent1 8 2 4 9" xfId="51876" xr:uid="{E4265A1C-BFA7-4E1F-AF13-4DF38256ED93}"/>
    <cellStyle name="20% - Accent1 8 2 4 9 2" xfId="51877" xr:uid="{F8DEDA6E-3380-4DF2-AD25-3F80BC8D5CFD}"/>
    <cellStyle name="20% - Accent1 8 2 5" xfId="51878" xr:uid="{7A353970-C945-4E1F-9FBE-ED438D87DC06}"/>
    <cellStyle name="20% - Accent1 8 2 5 2" xfId="51879" xr:uid="{778582D7-5353-4F25-BF83-15E6B7B41CD0}"/>
    <cellStyle name="20% - Accent1 8 2 5 2 2" xfId="51880" xr:uid="{5DC29517-11C2-4C21-B6C8-CBB0D46A54A1}"/>
    <cellStyle name="20% - Accent1 8 2 5 2 2 2" xfId="51881" xr:uid="{0D998694-194B-4CE3-9946-86D8B95EA65D}"/>
    <cellStyle name="20% - Accent1 8 2 5 2 2 2 2" xfId="51882" xr:uid="{B52B40FD-6AF2-4C6D-97B0-31A7C3DE73B6}"/>
    <cellStyle name="20% - Accent1 8 2 5 2 2 3" xfId="51883" xr:uid="{84F1A5EA-B5AF-41F8-B48E-2252B51C69BC}"/>
    <cellStyle name="20% - Accent1 8 2 5 2 3" xfId="51884" xr:uid="{6EF6E0B6-2035-4A73-89D2-FFF2DC72E5B5}"/>
    <cellStyle name="20% - Accent1 8 2 5 2 3 2" xfId="51885" xr:uid="{3728BC07-872C-40FA-9D22-20E000A8AE78}"/>
    <cellStyle name="20% - Accent1 8 2 5 2 4" xfId="51886" xr:uid="{C1FFD696-24A4-4DC5-9325-2A6F5102640D}"/>
    <cellStyle name="20% - Accent1 8 2 5 3" xfId="51887" xr:uid="{0AF92D2C-1D11-4B68-BC06-1B6A74622442}"/>
    <cellStyle name="20% - Accent1 8 2 5 3 2" xfId="51888" xr:uid="{E79995D1-269A-46CF-A16B-8B722B14D64F}"/>
    <cellStyle name="20% - Accent1 8 2 5 3 2 2" xfId="51889" xr:uid="{A1F25191-1D5E-49EB-B27B-DECB5531F428}"/>
    <cellStyle name="20% - Accent1 8 2 5 3 2 2 2" xfId="51890" xr:uid="{9D869DC0-51B9-4E75-85DB-7F1D232219F0}"/>
    <cellStyle name="20% - Accent1 8 2 5 3 2 3" xfId="51891" xr:uid="{17F969DE-969E-4DB1-9850-12C096ABFB9A}"/>
    <cellStyle name="20% - Accent1 8 2 5 3 3" xfId="51892" xr:uid="{EA439D0B-93DC-4181-9E6E-C6ED58D5C668}"/>
    <cellStyle name="20% - Accent1 8 2 5 3 3 2" xfId="51893" xr:uid="{7A2703DF-7013-4B10-ABC4-19D1C1ADFF25}"/>
    <cellStyle name="20% - Accent1 8 2 5 3 4" xfId="51894" xr:uid="{A7CD836F-3093-4B1A-B924-00A72D2B8C5C}"/>
    <cellStyle name="20% - Accent1 8 2 5 4" xfId="51895" xr:uid="{08FB81CD-0C39-4AAC-9823-19157A27306C}"/>
    <cellStyle name="20% - Accent1 8 2 5 4 2" xfId="51896" xr:uid="{41B61B95-B9C7-4733-95F3-3C8EC637A2E1}"/>
    <cellStyle name="20% - Accent1 8 2 5 4 2 2" xfId="51897" xr:uid="{0EA18E6D-9BBC-4846-880F-081163B28A03}"/>
    <cellStyle name="20% - Accent1 8 2 5 4 2 2 2" xfId="51898" xr:uid="{EC7EB03A-525C-4233-A0DB-0EC40ED7E219}"/>
    <cellStyle name="20% - Accent1 8 2 5 4 2 3" xfId="51899" xr:uid="{0CE97D05-1FF4-493F-8E77-0E4154C2798D}"/>
    <cellStyle name="20% - Accent1 8 2 5 4 3" xfId="51900" xr:uid="{8017E8A7-D208-4F89-9D8F-BE242C9C99B3}"/>
    <cellStyle name="20% - Accent1 8 2 5 4 3 2" xfId="51901" xr:uid="{77856000-82CA-4232-BCB0-7983743B1899}"/>
    <cellStyle name="20% - Accent1 8 2 5 4 4" xfId="51902" xr:uid="{4BCFF433-0A62-49DE-AFD5-AA67308C76F3}"/>
    <cellStyle name="20% - Accent1 8 2 5 5" xfId="51903" xr:uid="{A9012DE0-A03A-40FC-BB12-541C09C26DCA}"/>
    <cellStyle name="20% - Accent1 8 2 5 5 2" xfId="51904" xr:uid="{B7C1149F-030A-4AEA-A3FA-D58501F89DF9}"/>
    <cellStyle name="20% - Accent1 8 2 5 5 2 2" xfId="51905" xr:uid="{E5B577EE-516F-4E1B-A91B-5B19D6E6DE57}"/>
    <cellStyle name="20% - Accent1 8 2 5 5 3" xfId="51906" xr:uid="{95AE61B8-1FFB-400E-81B5-D483B611B6A2}"/>
    <cellStyle name="20% - Accent1 8 2 5 6" xfId="51907" xr:uid="{9D77A929-E329-48AA-8594-9ACCD88789A2}"/>
    <cellStyle name="20% - Accent1 8 2 5 6 2" xfId="51908" xr:uid="{52D50C19-B838-4B24-9332-7EBF9F24A059}"/>
    <cellStyle name="20% - Accent1 8 2 5 6 2 2" xfId="51909" xr:uid="{501A2476-D09B-4400-9C4F-65AFB0DACDE9}"/>
    <cellStyle name="20% - Accent1 8 2 5 6 3" xfId="51910" xr:uid="{3CD841A6-2FFD-49D2-B4D5-C480FED849B1}"/>
    <cellStyle name="20% - Accent1 8 2 5 7" xfId="51911" xr:uid="{FD02AF8E-1137-42E9-821A-F5C9CB597058}"/>
    <cellStyle name="20% - Accent1 8 2 5 7 2" xfId="51912" xr:uid="{37AF8CEB-E785-4216-BBE5-89CEAF9E60E8}"/>
    <cellStyle name="20% - Accent1 8 2 5 8" xfId="51913" xr:uid="{000AD122-2D71-436D-8583-0108FE948707}"/>
    <cellStyle name="20% - Accent1 8 2 5 8 2" xfId="51914" xr:uid="{4BFD5624-2697-40E4-BC7C-2F5134AE96F8}"/>
    <cellStyle name="20% - Accent1 8 2 5 9" xfId="51915" xr:uid="{6A37E5B3-120F-4C24-9F89-BB397940D277}"/>
    <cellStyle name="20% - Accent1 8 2 6" xfId="51916" xr:uid="{FEBA93EE-95D7-4F4A-BA29-3278253B2B04}"/>
    <cellStyle name="20% - Accent1 8 2 6 2" xfId="51917" xr:uid="{D90BA44E-E029-4A68-8487-7D0DAD4F127F}"/>
    <cellStyle name="20% - Accent1 8 2 6 2 2" xfId="51918" xr:uid="{B31303EF-FED5-4EB9-B5D1-73F5FF47C5B1}"/>
    <cellStyle name="20% - Accent1 8 2 6 2 2 2" xfId="51919" xr:uid="{AD85F15E-267C-4018-AFA1-6D68934FC7CB}"/>
    <cellStyle name="20% - Accent1 8 2 6 2 2 2 2" xfId="51920" xr:uid="{50921EC5-843F-4A24-9726-46EB5E439A64}"/>
    <cellStyle name="20% - Accent1 8 2 6 2 2 3" xfId="51921" xr:uid="{1DA52816-2F26-46A0-823F-E2EE4245EEF3}"/>
    <cellStyle name="20% - Accent1 8 2 6 2 3" xfId="51922" xr:uid="{0892EA6F-D499-4EAD-B14A-8D968D7F3B54}"/>
    <cellStyle name="20% - Accent1 8 2 6 2 3 2" xfId="51923" xr:uid="{4B8C1AC4-3327-4F97-8940-AFF66D983B8D}"/>
    <cellStyle name="20% - Accent1 8 2 6 2 4" xfId="51924" xr:uid="{992229C6-F803-4B3F-9463-9DFDFCD0D46B}"/>
    <cellStyle name="20% - Accent1 8 2 6 3" xfId="51925" xr:uid="{3FDB055E-491D-4FB0-89F0-9B0C829FCCAA}"/>
    <cellStyle name="20% - Accent1 8 2 6 3 2" xfId="51926" xr:uid="{E013FDA4-BA6E-4D5A-A115-BE60B9EDCD63}"/>
    <cellStyle name="20% - Accent1 8 2 6 3 2 2" xfId="51927" xr:uid="{1B86CCCF-C107-4CB1-82AE-16947793FDA5}"/>
    <cellStyle name="20% - Accent1 8 2 6 3 2 2 2" xfId="51928" xr:uid="{F1603F73-E844-4880-A3F0-73943A4F81C0}"/>
    <cellStyle name="20% - Accent1 8 2 6 3 2 3" xfId="51929" xr:uid="{D9F0FFE0-6FC1-4762-9305-917F6FAF6509}"/>
    <cellStyle name="20% - Accent1 8 2 6 3 3" xfId="51930" xr:uid="{FB6E4FD4-2B31-4884-86B4-78835CD76100}"/>
    <cellStyle name="20% - Accent1 8 2 6 3 3 2" xfId="51931" xr:uid="{4C326AD5-ED06-44D8-80F1-DE537711B479}"/>
    <cellStyle name="20% - Accent1 8 2 6 3 4" xfId="51932" xr:uid="{B5445BBE-46E7-4353-BAC8-16F9E6481821}"/>
    <cellStyle name="20% - Accent1 8 2 6 4" xfId="51933" xr:uid="{B0E8F021-F4F1-4CEB-AA2E-350B7BC4A395}"/>
    <cellStyle name="20% - Accent1 8 2 6 4 2" xfId="51934" xr:uid="{48484A25-9DBF-4B78-8A86-201E416EA9F4}"/>
    <cellStyle name="20% - Accent1 8 2 6 4 2 2" xfId="51935" xr:uid="{AFC2A873-6D9E-4FC6-B88F-CA52049A1BBB}"/>
    <cellStyle name="20% - Accent1 8 2 6 4 2 2 2" xfId="51936" xr:uid="{2E2E795D-AD4B-463E-B840-B5FE5BC2F9B7}"/>
    <cellStyle name="20% - Accent1 8 2 6 4 2 3" xfId="51937" xr:uid="{BACA2F52-C836-45BE-B4BF-6334F9FEDA71}"/>
    <cellStyle name="20% - Accent1 8 2 6 4 3" xfId="51938" xr:uid="{AC0D62D5-1D4E-4C1A-A2C0-72A1DFC57063}"/>
    <cellStyle name="20% - Accent1 8 2 6 4 3 2" xfId="51939" xr:uid="{5ABD90D0-3AC9-4686-8E69-358566E5A1F4}"/>
    <cellStyle name="20% - Accent1 8 2 6 4 4" xfId="51940" xr:uid="{DD718E68-CF8E-4A4E-9388-57A270A08126}"/>
    <cellStyle name="20% - Accent1 8 2 6 5" xfId="51941" xr:uid="{C6CB2972-8CE9-4273-8E74-21806CB09D99}"/>
    <cellStyle name="20% - Accent1 8 2 6 5 2" xfId="51942" xr:uid="{26CD8815-6599-4FC0-8A0D-37C42ACB21EF}"/>
    <cellStyle name="20% - Accent1 8 2 6 5 2 2" xfId="51943" xr:uid="{8B50581F-B90B-457C-9627-6E9DBA62979A}"/>
    <cellStyle name="20% - Accent1 8 2 6 5 3" xfId="51944" xr:uid="{87DBF3C0-8479-46D9-8450-CFAFA328DF05}"/>
    <cellStyle name="20% - Accent1 8 2 6 6" xfId="51945" xr:uid="{9EF34662-F546-4624-9045-F8462A1258BE}"/>
    <cellStyle name="20% - Accent1 8 2 6 6 2" xfId="51946" xr:uid="{46CE2239-5108-40DE-9E3D-5624CD6F0581}"/>
    <cellStyle name="20% - Accent1 8 2 6 6 2 2" xfId="51947" xr:uid="{F6CDE6D7-F11F-48A8-A5F7-9630E42094F2}"/>
    <cellStyle name="20% - Accent1 8 2 6 6 3" xfId="51948" xr:uid="{B8F2F3FD-79FE-4B5D-9F46-A776B550C7A5}"/>
    <cellStyle name="20% - Accent1 8 2 6 7" xfId="51949" xr:uid="{42CB481A-D196-4178-A282-AA16BF164207}"/>
    <cellStyle name="20% - Accent1 8 2 6 7 2" xfId="51950" xr:uid="{6D053A6E-2B59-47B7-8D3C-580BF8EACE25}"/>
    <cellStyle name="20% - Accent1 8 2 6 8" xfId="51951" xr:uid="{19416ADB-0F36-4B28-8F2C-CF07D37FF50F}"/>
    <cellStyle name="20% - Accent1 8 2 6 8 2" xfId="51952" xr:uid="{A952D193-4621-49DB-A247-38D061874296}"/>
    <cellStyle name="20% - Accent1 8 2 6 9" xfId="51953" xr:uid="{C870D087-10EF-4ABA-AED9-36186624F8D3}"/>
    <cellStyle name="20% - Accent1 8 2 7" xfId="51954" xr:uid="{958799A0-A96D-46F7-9341-0CB6349A2ACF}"/>
    <cellStyle name="20% - Accent1 8 2 7 2" xfId="51955" xr:uid="{816F096F-0EC1-4C36-B17E-2D7D2CA50E20}"/>
    <cellStyle name="20% - Accent1 8 2 7 2 2" xfId="51956" xr:uid="{07A10631-8401-4C6F-ABDC-D6EE2AAE28EE}"/>
    <cellStyle name="20% - Accent1 8 2 7 2 2 2" xfId="51957" xr:uid="{8519E378-2B26-4CA2-852E-FEEB6DB97C6C}"/>
    <cellStyle name="20% - Accent1 8 2 7 2 3" xfId="51958" xr:uid="{F42DC135-E55B-4B32-87D8-35581C47958E}"/>
    <cellStyle name="20% - Accent1 8 2 7 3" xfId="51959" xr:uid="{A6B2904B-2219-4F4D-8522-E55D6624056D}"/>
    <cellStyle name="20% - Accent1 8 2 7 3 2" xfId="51960" xr:uid="{5BE7F9ED-2184-4B09-942D-02BBF09F26DE}"/>
    <cellStyle name="20% - Accent1 8 2 7 4" xfId="51961" xr:uid="{F987261E-9FD4-438B-AA9C-00B4D13F3DB5}"/>
    <cellStyle name="20% - Accent1 8 2 8" xfId="51962" xr:uid="{069EFD2C-83A6-4B29-A75B-690D1C76C8FF}"/>
    <cellStyle name="20% - Accent1 8 2 8 2" xfId="51963" xr:uid="{E46620AF-D109-4153-9792-C5686A0CEE23}"/>
    <cellStyle name="20% - Accent1 8 2 8 2 2" xfId="51964" xr:uid="{A4E074CF-F0BE-457B-8A55-06EB764DE5CA}"/>
    <cellStyle name="20% - Accent1 8 2 8 2 2 2" xfId="51965" xr:uid="{56758A9F-1249-4037-90AF-45FF652990E7}"/>
    <cellStyle name="20% - Accent1 8 2 8 2 3" xfId="51966" xr:uid="{A97C2723-E19F-4BA9-B3F9-64A088251AF2}"/>
    <cellStyle name="20% - Accent1 8 2 8 3" xfId="51967" xr:uid="{BA77AC6D-4BE2-4760-875A-B71EE8FF6FC7}"/>
    <cellStyle name="20% - Accent1 8 2 8 3 2" xfId="51968" xr:uid="{FC09C66C-9993-4ADC-B310-30B116922F20}"/>
    <cellStyle name="20% - Accent1 8 2 8 4" xfId="51969" xr:uid="{659EA6F5-9EE3-4EF0-BBD6-F366EED84322}"/>
    <cellStyle name="20% - Accent1 8 2 9" xfId="51970" xr:uid="{6B19E62E-0E5E-44D6-A3D9-B5B385B34FFB}"/>
    <cellStyle name="20% - Accent1 8 2 9 2" xfId="51971" xr:uid="{578505FE-A659-4D6E-B50B-CFB89500769E}"/>
    <cellStyle name="20% - Accent1 8 2 9 2 2" xfId="51972" xr:uid="{7D58E8BB-E0AD-49E9-93A6-75D5E3FCE815}"/>
    <cellStyle name="20% - Accent1 8 2 9 2 2 2" xfId="51973" xr:uid="{84134007-2069-4D9C-97F4-D1F9210C18BF}"/>
    <cellStyle name="20% - Accent1 8 2 9 2 3" xfId="51974" xr:uid="{A1541E25-F9F1-4FDC-8BD5-A143C3FDD3CF}"/>
    <cellStyle name="20% - Accent1 8 2 9 3" xfId="51975" xr:uid="{301AEC7A-A145-456E-AFEF-CC25B7545178}"/>
    <cellStyle name="20% - Accent1 8 2 9 3 2" xfId="51976" xr:uid="{7CCB3EEA-C3B3-4459-BF0E-AEF8402A17BC}"/>
    <cellStyle name="20% - Accent1 8 2 9 4" xfId="51977" xr:uid="{2957C71F-CA5A-4ED4-B6E3-384547DA6328}"/>
    <cellStyle name="20% - Accent1 8 3" xfId="51978" xr:uid="{C91DBF6B-6775-48B4-B8C4-6AD273A06694}"/>
    <cellStyle name="20% - Accent1 8 3 10" xfId="51979" xr:uid="{9911E226-050B-49EF-B0C5-9DF737092821}"/>
    <cellStyle name="20% - Accent1 8 3 10 2" xfId="51980" xr:uid="{24DAA901-A772-4605-B012-77C5F0125959}"/>
    <cellStyle name="20% - Accent1 8 3 11" xfId="51981" xr:uid="{6C919276-DE30-4B44-823D-8E98DA923248}"/>
    <cellStyle name="20% - Accent1 8 3 2" xfId="51982" xr:uid="{09969652-7B62-4377-A9E3-C3EAD5CCDE50}"/>
    <cellStyle name="20% - Accent1 8 3 2 2" xfId="51983" xr:uid="{F3BFC8C3-3A32-4196-9870-7818DDC01084}"/>
    <cellStyle name="20% - Accent1 8 3 2 2 2" xfId="51984" xr:uid="{44677DDF-2A8F-403C-BAE2-F4D91985E31C}"/>
    <cellStyle name="20% - Accent1 8 3 2 2 2 2" xfId="51985" xr:uid="{A6C64AD7-7C5B-469A-823B-1E25080809D6}"/>
    <cellStyle name="20% - Accent1 8 3 2 2 2 2 2" xfId="51986" xr:uid="{F7295AE5-A7E0-4688-AA7B-86436E2A272D}"/>
    <cellStyle name="20% - Accent1 8 3 2 2 2 3" xfId="51987" xr:uid="{B193DF18-8201-49C8-A3AF-06BBA3E6B718}"/>
    <cellStyle name="20% - Accent1 8 3 2 2 3" xfId="51988" xr:uid="{AB98434A-CAB9-45C4-BF7F-70C78CF8E6D4}"/>
    <cellStyle name="20% - Accent1 8 3 2 2 3 2" xfId="51989" xr:uid="{DBB40F1D-89BD-4389-B30D-1DAEB708DBF8}"/>
    <cellStyle name="20% - Accent1 8 3 2 2 4" xfId="51990" xr:uid="{B103F1D9-814B-43E0-A78F-A99DC69FD485}"/>
    <cellStyle name="20% - Accent1 8 3 2 3" xfId="51991" xr:uid="{9259612B-BEFF-4656-9BC7-80E9BF3F857B}"/>
    <cellStyle name="20% - Accent1 8 3 2 3 2" xfId="51992" xr:uid="{4C3DE4CD-DD85-4D65-9CA7-71335247A848}"/>
    <cellStyle name="20% - Accent1 8 3 2 3 2 2" xfId="51993" xr:uid="{85A81A22-3F0B-4C52-80C7-8CC31B146163}"/>
    <cellStyle name="20% - Accent1 8 3 2 3 2 2 2" xfId="51994" xr:uid="{EB9FC37B-374B-4FA8-A24D-E2A847C8C88C}"/>
    <cellStyle name="20% - Accent1 8 3 2 3 2 3" xfId="51995" xr:uid="{B8BC4C2D-C718-4DDE-B1A0-17CA1D1B2074}"/>
    <cellStyle name="20% - Accent1 8 3 2 3 3" xfId="51996" xr:uid="{B0930DCC-B703-48C0-9DB4-2C34F27DAB5B}"/>
    <cellStyle name="20% - Accent1 8 3 2 3 3 2" xfId="51997" xr:uid="{532AFC0C-652C-4F6A-8C74-DC7D3F3424D3}"/>
    <cellStyle name="20% - Accent1 8 3 2 3 4" xfId="51998" xr:uid="{95BE2DD9-161B-499D-99E3-E6C66CB5798F}"/>
    <cellStyle name="20% - Accent1 8 3 2 4" xfId="51999" xr:uid="{F0AF6AD4-B01A-488A-AB6F-D595BADF59FE}"/>
    <cellStyle name="20% - Accent1 8 3 2 4 2" xfId="52000" xr:uid="{1367195C-0F9A-4CBD-BAD7-8E52571F3B14}"/>
    <cellStyle name="20% - Accent1 8 3 2 4 2 2" xfId="52001" xr:uid="{1CA9DAB9-545B-4A77-80A0-F9D08E000DFF}"/>
    <cellStyle name="20% - Accent1 8 3 2 4 2 2 2" xfId="52002" xr:uid="{105B70DE-FEBC-4BB7-A7C3-31EA2B3B903E}"/>
    <cellStyle name="20% - Accent1 8 3 2 4 2 3" xfId="52003" xr:uid="{04F2C291-70E8-4355-B7CD-376D9B68FF00}"/>
    <cellStyle name="20% - Accent1 8 3 2 4 3" xfId="52004" xr:uid="{F1A1A4D2-FE2F-4B98-8763-9D5DBC779232}"/>
    <cellStyle name="20% - Accent1 8 3 2 4 3 2" xfId="52005" xr:uid="{851F99AD-7C15-4957-A095-68F9886CEB42}"/>
    <cellStyle name="20% - Accent1 8 3 2 4 4" xfId="52006" xr:uid="{58061C32-8D4D-4EFA-8662-9F56A893CD5E}"/>
    <cellStyle name="20% - Accent1 8 3 2 5" xfId="52007" xr:uid="{824997D6-1762-4184-AC7F-2CCA4B42EF44}"/>
    <cellStyle name="20% - Accent1 8 3 2 5 2" xfId="52008" xr:uid="{04C54B41-A04D-43F0-9644-A7DFE590A4DB}"/>
    <cellStyle name="20% - Accent1 8 3 2 5 2 2" xfId="52009" xr:uid="{3F35FCE8-309A-474C-B78E-8689EF84E965}"/>
    <cellStyle name="20% - Accent1 8 3 2 5 3" xfId="52010" xr:uid="{3EFDCAE5-E05D-49D6-91B5-88B2461B9510}"/>
    <cellStyle name="20% - Accent1 8 3 2 6" xfId="52011" xr:uid="{7F46DC7D-D31B-49F0-B192-501642C97C6C}"/>
    <cellStyle name="20% - Accent1 8 3 2 6 2" xfId="52012" xr:uid="{CEA4BDFB-0BD9-4AAF-BF60-93DAA1C11B24}"/>
    <cellStyle name="20% - Accent1 8 3 2 6 2 2" xfId="52013" xr:uid="{FFA9E7F7-E27B-4125-89E5-74CD6791F80C}"/>
    <cellStyle name="20% - Accent1 8 3 2 6 3" xfId="52014" xr:uid="{402D8885-D4C5-4707-84C8-40B57827491B}"/>
    <cellStyle name="20% - Accent1 8 3 2 7" xfId="52015" xr:uid="{C636F15F-3889-4026-889A-340F9749F500}"/>
    <cellStyle name="20% - Accent1 8 3 2 7 2" xfId="52016" xr:uid="{A4695430-A01A-4BB6-9F2D-965BF86B750E}"/>
    <cellStyle name="20% - Accent1 8 3 2 8" xfId="52017" xr:uid="{FD00D580-6CFE-491F-B255-22E87252E9A3}"/>
    <cellStyle name="20% - Accent1 8 3 2 8 2" xfId="52018" xr:uid="{673A8056-9649-4615-9A90-4126A0C33BA8}"/>
    <cellStyle name="20% - Accent1 8 3 2 9" xfId="52019" xr:uid="{36FCC41E-66E7-450B-9D9E-9BCD4D6D898E}"/>
    <cellStyle name="20% - Accent1 8 3 3" xfId="52020" xr:uid="{5AE394B0-B828-49D4-BF4D-FA191DD7DD89}"/>
    <cellStyle name="20% - Accent1 8 3 3 2" xfId="52021" xr:uid="{AE44D1AD-549D-4E61-9C39-E4CE757CD374}"/>
    <cellStyle name="20% - Accent1 8 3 3 2 2" xfId="52022" xr:uid="{B9172C27-8465-4CA9-BB57-D954F374DA26}"/>
    <cellStyle name="20% - Accent1 8 3 3 2 2 2" xfId="52023" xr:uid="{C43A3BFC-64A8-4D5B-9780-01AE10F1E615}"/>
    <cellStyle name="20% - Accent1 8 3 3 2 2 2 2" xfId="52024" xr:uid="{9A6AF6A9-324B-4728-9A1A-BCE0E91DB45A}"/>
    <cellStyle name="20% - Accent1 8 3 3 2 2 3" xfId="52025" xr:uid="{22411B09-0D94-4E39-A7B4-BEF74EC369FA}"/>
    <cellStyle name="20% - Accent1 8 3 3 2 3" xfId="52026" xr:uid="{D3985C9D-FCDE-46E1-8FB7-A4828BBA746F}"/>
    <cellStyle name="20% - Accent1 8 3 3 2 3 2" xfId="52027" xr:uid="{DB1F6941-3E14-4280-9FC0-FBCB05D65C30}"/>
    <cellStyle name="20% - Accent1 8 3 3 2 4" xfId="52028" xr:uid="{2ABB8E30-9749-49F0-85E9-E7D62ECF5937}"/>
    <cellStyle name="20% - Accent1 8 3 3 3" xfId="52029" xr:uid="{06024A08-2948-4A46-B410-09419559FD3D}"/>
    <cellStyle name="20% - Accent1 8 3 3 3 2" xfId="52030" xr:uid="{00DF5233-6162-4CBB-992D-FB2BDE5BAA01}"/>
    <cellStyle name="20% - Accent1 8 3 3 3 2 2" xfId="52031" xr:uid="{B34EE5D9-EA12-4208-B6A0-D42C25F7AA9F}"/>
    <cellStyle name="20% - Accent1 8 3 3 3 2 2 2" xfId="52032" xr:uid="{8B05884B-BB9E-415C-B4FB-1D89F92143C6}"/>
    <cellStyle name="20% - Accent1 8 3 3 3 2 3" xfId="52033" xr:uid="{FCDED239-2DFC-4A35-9D60-3BCF6EEBDFA2}"/>
    <cellStyle name="20% - Accent1 8 3 3 3 3" xfId="52034" xr:uid="{815C3D56-2935-4158-B7EB-19A7BCAF1D4B}"/>
    <cellStyle name="20% - Accent1 8 3 3 3 3 2" xfId="52035" xr:uid="{1A5C8635-DC91-4426-903B-71BCB06F371A}"/>
    <cellStyle name="20% - Accent1 8 3 3 3 4" xfId="52036" xr:uid="{8DAFA7A6-3C81-43CB-9E7F-C28ED5FA9FA7}"/>
    <cellStyle name="20% - Accent1 8 3 3 4" xfId="52037" xr:uid="{D247462E-523F-4374-8704-3364C98A5F58}"/>
    <cellStyle name="20% - Accent1 8 3 3 4 2" xfId="52038" xr:uid="{044091D8-B573-4033-9AF4-9824D1352ED7}"/>
    <cellStyle name="20% - Accent1 8 3 3 4 2 2" xfId="52039" xr:uid="{6F2C89FF-39C5-479B-B511-66372A54A5BA}"/>
    <cellStyle name="20% - Accent1 8 3 3 4 2 2 2" xfId="52040" xr:uid="{58540B8C-B3D1-4BB8-A167-F28DD2B14F0A}"/>
    <cellStyle name="20% - Accent1 8 3 3 4 2 3" xfId="52041" xr:uid="{A8F14DBF-8598-4F9B-8312-7A2DA77F7FCE}"/>
    <cellStyle name="20% - Accent1 8 3 3 4 3" xfId="52042" xr:uid="{44F44B83-EE80-49DD-95CF-D701174C59AA}"/>
    <cellStyle name="20% - Accent1 8 3 3 4 3 2" xfId="52043" xr:uid="{28D774E3-A397-4223-B648-7C78352DA13F}"/>
    <cellStyle name="20% - Accent1 8 3 3 4 4" xfId="52044" xr:uid="{552D55BE-5309-46CD-B9C4-CED68E5E0D91}"/>
    <cellStyle name="20% - Accent1 8 3 3 5" xfId="52045" xr:uid="{46D5767A-DF3C-487D-99DF-A1E569615D8E}"/>
    <cellStyle name="20% - Accent1 8 3 3 5 2" xfId="52046" xr:uid="{3677DA87-E728-42E1-A6F0-8116AFFD60A6}"/>
    <cellStyle name="20% - Accent1 8 3 3 5 2 2" xfId="52047" xr:uid="{C9EF29FB-D33B-4057-8379-0D2BC67E2E3C}"/>
    <cellStyle name="20% - Accent1 8 3 3 5 3" xfId="52048" xr:uid="{4EB8B46E-31BE-437B-AD3A-D91429822614}"/>
    <cellStyle name="20% - Accent1 8 3 3 6" xfId="52049" xr:uid="{CC2DD798-4AE1-4346-98E4-A0C830F9061D}"/>
    <cellStyle name="20% - Accent1 8 3 3 6 2" xfId="52050" xr:uid="{0ABF155C-8B7F-4522-A30C-A32F9819D22E}"/>
    <cellStyle name="20% - Accent1 8 3 3 6 2 2" xfId="52051" xr:uid="{34DDE033-5D45-4D03-A2F0-4E92E53DB910}"/>
    <cellStyle name="20% - Accent1 8 3 3 6 3" xfId="52052" xr:uid="{1A36FA6C-4F47-4EE3-AF44-94BCB94086B1}"/>
    <cellStyle name="20% - Accent1 8 3 3 7" xfId="52053" xr:uid="{5D35D2BC-9289-4991-98CB-B3784444A64C}"/>
    <cellStyle name="20% - Accent1 8 3 3 7 2" xfId="52054" xr:uid="{A0A46C12-DC2F-4F64-A8AA-A5D4BA891412}"/>
    <cellStyle name="20% - Accent1 8 3 3 8" xfId="52055" xr:uid="{9E3B910C-6A59-4199-B7C2-532D234408C6}"/>
    <cellStyle name="20% - Accent1 8 3 3 8 2" xfId="52056" xr:uid="{72C4EDC2-B9C1-4DF5-BE48-DF2621CB252C}"/>
    <cellStyle name="20% - Accent1 8 3 3 9" xfId="52057" xr:uid="{7403CE0B-7934-40F1-9235-1D75A3E9455A}"/>
    <cellStyle name="20% - Accent1 8 3 4" xfId="52058" xr:uid="{FF75F1A9-F756-4493-9033-16A470B7754A}"/>
    <cellStyle name="20% - Accent1 8 3 4 2" xfId="52059" xr:uid="{B43A0415-787A-4F46-BB57-0B91F0F61D1D}"/>
    <cellStyle name="20% - Accent1 8 3 4 2 2" xfId="52060" xr:uid="{03864F33-BB2A-4CC7-B992-999BF382E47D}"/>
    <cellStyle name="20% - Accent1 8 3 4 2 2 2" xfId="52061" xr:uid="{B511B0B8-91DE-48E7-B830-FBAADFEEECDB}"/>
    <cellStyle name="20% - Accent1 8 3 4 2 3" xfId="52062" xr:uid="{902F89CE-1D41-4439-AB96-8EB370D457E2}"/>
    <cellStyle name="20% - Accent1 8 3 4 3" xfId="52063" xr:uid="{BEA5B0C8-6FCC-4EB3-AAAB-CDFB98552832}"/>
    <cellStyle name="20% - Accent1 8 3 4 3 2" xfId="52064" xr:uid="{C62F692E-C7FE-4E45-B7DC-D509CF0F9891}"/>
    <cellStyle name="20% - Accent1 8 3 4 4" xfId="52065" xr:uid="{68AA88E2-C67E-4FB2-901B-FAD70B6974D0}"/>
    <cellStyle name="20% - Accent1 8 3 5" xfId="52066" xr:uid="{8EFFF3F8-9E3B-49DE-9A84-294409027393}"/>
    <cellStyle name="20% - Accent1 8 3 5 2" xfId="52067" xr:uid="{E76044C1-92A9-48A4-AE6D-199CFE2DBC8C}"/>
    <cellStyle name="20% - Accent1 8 3 5 2 2" xfId="52068" xr:uid="{B933219F-7C19-4CAF-BC6A-706C76E1ED0C}"/>
    <cellStyle name="20% - Accent1 8 3 5 2 2 2" xfId="52069" xr:uid="{5CEDB32C-4DAC-4A71-B2D4-BDA5CE316677}"/>
    <cellStyle name="20% - Accent1 8 3 5 2 3" xfId="52070" xr:uid="{58E775B8-62D1-414F-B043-5A7167D53EF3}"/>
    <cellStyle name="20% - Accent1 8 3 5 3" xfId="52071" xr:uid="{B772F17C-C817-48E0-8CC2-7399A40C44AB}"/>
    <cellStyle name="20% - Accent1 8 3 5 3 2" xfId="52072" xr:uid="{CD83C5DA-5166-4373-AEC2-F728A2D0C96D}"/>
    <cellStyle name="20% - Accent1 8 3 5 4" xfId="52073" xr:uid="{2946EC17-C662-4554-8697-39E3CB33878B}"/>
    <cellStyle name="20% - Accent1 8 3 6" xfId="52074" xr:uid="{7BA1501E-59EF-4B06-BFCA-6A59301FFBD4}"/>
    <cellStyle name="20% - Accent1 8 3 6 2" xfId="52075" xr:uid="{C600F2B2-E20E-4E0D-937B-B4AD49C5F41F}"/>
    <cellStyle name="20% - Accent1 8 3 6 2 2" xfId="52076" xr:uid="{521F240B-654A-4D8A-B5E4-3D2E5F88B677}"/>
    <cellStyle name="20% - Accent1 8 3 6 2 2 2" xfId="52077" xr:uid="{65B219B4-2559-48B1-BE56-A807506F55A4}"/>
    <cellStyle name="20% - Accent1 8 3 6 2 3" xfId="52078" xr:uid="{4B14371A-6E38-466A-B0C6-269C67F1C1D2}"/>
    <cellStyle name="20% - Accent1 8 3 6 3" xfId="52079" xr:uid="{7857D964-F628-4B21-837B-35970702338E}"/>
    <cellStyle name="20% - Accent1 8 3 6 3 2" xfId="52080" xr:uid="{36FA3CB0-E1B6-4854-BA6C-176252BE98D1}"/>
    <cellStyle name="20% - Accent1 8 3 6 4" xfId="52081" xr:uid="{794123D8-5C95-411C-8112-08DD1E22E808}"/>
    <cellStyle name="20% - Accent1 8 3 7" xfId="52082" xr:uid="{4226C115-13D3-4E68-B3F9-88793DA6F1BA}"/>
    <cellStyle name="20% - Accent1 8 3 7 2" xfId="52083" xr:uid="{7516B432-69D9-42C5-A012-1D468DD243B0}"/>
    <cellStyle name="20% - Accent1 8 3 7 2 2" xfId="52084" xr:uid="{8DA2623C-9466-4584-A635-D2D44F3CD13B}"/>
    <cellStyle name="20% - Accent1 8 3 7 3" xfId="52085" xr:uid="{461BA35C-A2D5-4774-938E-46EFDE60E7C6}"/>
    <cellStyle name="20% - Accent1 8 3 8" xfId="52086" xr:uid="{6F663FE6-9378-4ECF-82A4-66FE5E456DA5}"/>
    <cellStyle name="20% - Accent1 8 3 8 2" xfId="52087" xr:uid="{C7440183-DFD0-41DC-9327-E95732B42CFA}"/>
    <cellStyle name="20% - Accent1 8 3 8 2 2" xfId="52088" xr:uid="{9589CA4C-E389-4881-8908-FC34D6645B2D}"/>
    <cellStyle name="20% - Accent1 8 3 8 3" xfId="52089" xr:uid="{BFF50F76-11CF-493B-8A7F-2F1AA0BA5F07}"/>
    <cellStyle name="20% - Accent1 8 3 9" xfId="52090" xr:uid="{1F902FDE-12B6-43BB-B442-C6BDD19F6220}"/>
    <cellStyle name="20% - Accent1 8 3 9 2" xfId="52091" xr:uid="{E38C247D-4E65-4177-BA41-6D19418CAFBE}"/>
    <cellStyle name="20% - Accent1 8 4" xfId="52092" xr:uid="{4B3C6AC0-D645-4BD7-BE43-9D895052E560}"/>
    <cellStyle name="20% - Accent1 8 4 10" xfId="52093" xr:uid="{33C4A30B-4566-4557-8F8D-7AC4987D8361}"/>
    <cellStyle name="20% - Accent1 8 4 10 2" xfId="52094" xr:uid="{61CDE3A4-053A-42ED-AAB5-F6E69FAD9F50}"/>
    <cellStyle name="20% - Accent1 8 4 11" xfId="52095" xr:uid="{8F26F745-B5E8-44DF-919B-2A398FF3C688}"/>
    <cellStyle name="20% - Accent1 8 4 2" xfId="52096" xr:uid="{ADFA90A3-BD8E-46E9-958C-2CD59A878E70}"/>
    <cellStyle name="20% - Accent1 8 4 2 2" xfId="52097" xr:uid="{FC436E5D-C5B9-41AC-86BF-6ED10C63B5C2}"/>
    <cellStyle name="20% - Accent1 8 4 2 2 2" xfId="52098" xr:uid="{3E774CEC-9FDF-400C-A3AD-2612E4213DF2}"/>
    <cellStyle name="20% - Accent1 8 4 2 2 2 2" xfId="52099" xr:uid="{0DE25BAB-E31F-48D5-A659-03E7DFEE2E10}"/>
    <cellStyle name="20% - Accent1 8 4 2 2 2 2 2" xfId="52100" xr:uid="{4E2841FD-F081-43A5-ADE1-BE223056C7FF}"/>
    <cellStyle name="20% - Accent1 8 4 2 2 2 3" xfId="52101" xr:uid="{A8608E4C-8CE3-4D1A-B6AC-579C6119DC08}"/>
    <cellStyle name="20% - Accent1 8 4 2 2 3" xfId="52102" xr:uid="{6622A0BA-5052-4A76-81F8-FD8085AC873C}"/>
    <cellStyle name="20% - Accent1 8 4 2 2 3 2" xfId="52103" xr:uid="{E43B878B-1DEC-4587-96E4-618D3F2C5E53}"/>
    <cellStyle name="20% - Accent1 8 4 2 2 4" xfId="52104" xr:uid="{B70B4EF7-77E5-4A50-B873-BBD757384E20}"/>
    <cellStyle name="20% - Accent1 8 4 2 3" xfId="52105" xr:uid="{B95D9BD8-48C8-4BAD-9EB0-4EEC1E3A1FE2}"/>
    <cellStyle name="20% - Accent1 8 4 2 3 2" xfId="52106" xr:uid="{3A049403-F7A4-4265-82C7-CFFA5AE8A072}"/>
    <cellStyle name="20% - Accent1 8 4 2 3 2 2" xfId="52107" xr:uid="{C4420637-1C6B-40D1-8D94-B4AB88AB6388}"/>
    <cellStyle name="20% - Accent1 8 4 2 3 2 2 2" xfId="52108" xr:uid="{D5E6AC46-8D03-430A-87CA-CFF7F3B2A5FD}"/>
    <cellStyle name="20% - Accent1 8 4 2 3 2 3" xfId="52109" xr:uid="{3E4F7273-7593-4661-921F-8B4609778893}"/>
    <cellStyle name="20% - Accent1 8 4 2 3 3" xfId="52110" xr:uid="{8BC80EC8-64C3-4E6F-8544-C98FBB070D55}"/>
    <cellStyle name="20% - Accent1 8 4 2 3 3 2" xfId="52111" xr:uid="{8DCA7796-0506-485C-9A45-71671A1434B4}"/>
    <cellStyle name="20% - Accent1 8 4 2 3 4" xfId="52112" xr:uid="{C7C02D32-5F53-4A86-AD9C-8B3F4D4508C9}"/>
    <cellStyle name="20% - Accent1 8 4 2 4" xfId="52113" xr:uid="{F3D79A61-BDA2-4E76-A437-47BA29BC5399}"/>
    <cellStyle name="20% - Accent1 8 4 2 4 2" xfId="52114" xr:uid="{06CF6B6C-64D1-491D-AB6A-45F7FA9AD37A}"/>
    <cellStyle name="20% - Accent1 8 4 2 4 2 2" xfId="52115" xr:uid="{99998488-6DDF-4184-AB28-763B92CBA1D4}"/>
    <cellStyle name="20% - Accent1 8 4 2 4 2 2 2" xfId="52116" xr:uid="{C095E60B-A308-4077-9C4F-66EED4EB99EC}"/>
    <cellStyle name="20% - Accent1 8 4 2 4 2 3" xfId="52117" xr:uid="{20C20C49-CDD2-4FDA-B947-7D95871DC11E}"/>
    <cellStyle name="20% - Accent1 8 4 2 4 3" xfId="52118" xr:uid="{A3AC8E3C-42A1-414A-8B04-C64018D6DE4D}"/>
    <cellStyle name="20% - Accent1 8 4 2 4 3 2" xfId="52119" xr:uid="{80DCB868-5E68-4748-97C7-5F1CF792D89B}"/>
    <cellStyle name="20% - Accent1 8 4 2 4 4" xfId="52120" xr:uid="{54F408B8-BA1C-4318-864B-31F9CABFAD7A}"/>
    <cellStyle name="20% - Accent1 8 4 2 5" xfId="52121" xr:uid="{A106CEF9-8423-430A-97F4-52B350634E20}"/>
    <cellStyle name="20% - Accent1 8 4 2 5 2" xfId="52122" xr:uid="{50E7C4B4-8C49-43B8-9A70-3C1C79F1D133}"/>
    <cellStyle name="20% - Accent1 8 4 2 5 2 2" xfId="52123" xr:uid="{56D12160-0113-47C7-9313-8FF8BB7781A0}"/>
    <cellStyle name="20% - Accent1 8 4 2 5 3" xfId="52124" xr:uid="{F3C01608-3729-4770-8EAF-9ECF4D9B8599}"/>
    <cellStyle name="20% - Accent1 8 4 2 6" xfId="52125" xr:uid="{10B6B22B-7B9B-4048-8C3F-7F07AAF44790}"/>
    <cellStyle name="20% - Accent1 8 4 2 6 2" xfId="52126" xr:uid="{74B8EFC8-9503-407D-A04D-8AB2DBB73BCE}"/>
    <cellStyle name="20% - Accent1 8 4 2 6 2 2" xfId="52127" xr:uid="{3CFA6387-A696-4E06-A799-CAEDE64C3066}"/>
    <cellStyle name="20% - Accent1 8 4 2 6 3" xfId="52128" xr:uid="{2D4C19E2-D472-4D77-8A30-4CBA121D708E}"/>
    <cellStyle name="20% - Accent1 8 4 2 7" xfId="52129" xr:uid="{C0C354A9-BB10-4F54-9744-77955F1D7E99}"/>
    <cellStyle name="20% - Accent1 8 4 2 7 2" xfId="52130" xr:uid="{7A15A396-8384-417B-B8D9-419E3FC65661}"/>
    <cellStyle name="20% - Accent1 8 4 2 8" xfId="52131" xr:uid="{2AE60E8C-31FA-4362-814A-E44389837791}"/>
    <cellStyle name="20% - Accent1 8 4 2 8 2" xfId="52132" xr:uid="{3C26FBC6-9998-4C53-9122-D01E8E78F2EA}"/>
    <cellStyle name="20% - Accent1 8 4 2 9" xfId="52133" xr:uid="{4AED45D6-8EC5-41E2-B46B-B2D7133F2BB3}"/>
    <cellStyle name="20% - Accent1 8 4 3" xfId="52134" xr:uid="{E431CC0C-A7ED-4F6E-8DA6-E15240C6AFF3}"/>
    <cellStyle name="20% - Accent1 8 4 3 2" xfId="52135" xr:uid="{B80E762D-0FB0-4882-9944-9809F67E3929}"/>
    <cellStyle name="20% - Accent1 8 4 3 2 2" xfId="52136" xr:uid="{71F796CA-216C-44C0-BD11-95FD806D57A4}"/>
    <cellStyle name="20% - Accent1 8 4 3 2 2 2" xfId="52137" xr:uid="{55BCF1F6-2724-4931-8C48-58B4BA192712}"/>
    <cellStyle name="20% - Accent1 8 4 3 2 2 2 2" xfId="52138" xr:uid="{3C9C8ECD-E000-4BB2-8BDA-855DDECF2755}"/>
    <cellStyle name="20% - Accent1 8 4 3 2 2 3" xfId="52139" xr:uid="{BA3C2454-7E5E-430C-B47E-097002AB1325}"/>
    <cellStyle name="20% - Accent1 8 4 3 2 3" xfId="52140" xr:uid="{6F4321BB-A39F-4A48-96A4-7F9FC70C8C7C}"/>
    <cellStyle name="20% - Accent1 8 4 3 2 3 2" xfId="52141" xr:uid="{B5E52EE1-E739-4247-93C0-F46D3F396EB9}"/>
    <cellStyle name="20% - Accent1 8 4 3 2 4" xfId="52142" xr:uid="{F3DFD992-CF3D-48B4-A595-628D33F49673}"/>
    <cellStyle name="20% - Accent1 8 4 3 3" xfId="52143" xr:uid="{97B1699A-9703-4CE9-BB8A-EF140CCF0F57}"/>
    <cellStyle name="20% - Accent1 8 4 3 3 2" xfId="52144" xr:uid="{89CDA922-1056-4CFE-B3E3-3ABADDB8D0EA}"/>
    <cellStyle name="20% - Accent1 8 4 3 3 2 2" xfId="52145" xr:uid="{CF25A0C2-2610-45BE-8CA7-8FFEB02D689A}"/>
    <cellStyle name="20% - Accent1 8 4 3 3 2 2 2" xfId="52146" xr:uid="{DC4F5CB8-2877-4D6F-AA65-E24692893306}"/>
    <cellStyle name="20% - Accent1 8 4 3 3 2 3" xfId="52147" xr:uid="{FA456E75-7AF6-46C1-A128-499C06C9FFCC}"/>
    <cellStyle name="20% - Accent1 8 4 3 3 3" xfId="52148" xr:uid="{BB57D353-05E1-4AA0-BAC7-201BF413D9DC}"/>
    <cellStyle name="20% - Accent1 8 4 3 3 3 2" xfId="52149" xr:uid="{1CF5C9C7-0310-4576-A5F6-AB944369E00C}"/>
    <cellStyle name="20% - Accent1 8 4 3 3 4" xfId="52150" xr:uid="{80946946-E180-4356-AB7F-AD642BE59D7E}"/>
    <cellStyle name="20% - Accent1 8 4 3 4" xfId="52151" xr:uid="{CF16382D-68B0-4EC7-A0F3-0926714A78B2}"/>
    <cellStyle name="20% - Accent1 8 4 3 4 2" xfId="52152" xr:uid="{AD688EB9-1C57-4C82-ADA2-12CF3E1C5D38}"/>
    <cellStyle name="20% - Accent1 8 4 3 4 2 2" xfId="52153" xr:uid="{0DF64F59-61CA-4E84-85D8-BB405B847A7C}"/>
    <cellStyle name="20% - Accent1 8 4 3 4 2 2 2" xfId="52154" xr:uid="{D8C1F30B-ACCE-4CA5-ADE5-61823AC5280B}"/>
    <cellStyle name="20% - Accent1 8 4 3 4 2 3" xfId="52155" xr:uid="{51AE76B6-0BE0-4CD7-A7E3-A5C395EF8C70}"/>
    <cellStyle name="20% - Accent1 8 4 3 4 3" xfId="52156" xr:uid="{F2709C55-6F48-4D07-9388-2CA499FF8384}"/>
    <cellStyle name="20% - Accent1 8 4 3 4 3 2" xfId="52157" xr:uid="{5F197037-67AE-4C50-9556-186CD25289A3}"/>
    <cellStyle name="20% - Accent1 8 4 3 4 4" xfId="52158" xr:uid="{75BD1B55-45E5-4CFE-967D-52E50717AF38}"/>
    <cellStyle name="20% - Accent1 8 4 3 5" xfId="52159" xr:uid="{2097B3C9-B5AB-474F-87EA-6F228361FDAB}"/>
    <cellStyle name="20% - Accent1 8 4 3 5 2" xfId="52160" xr:uid="{F4EF3A8B-F858-46E0-9BD2-6D70D4DFF39A}"/>
    <cellStyle name="20% - Accent1 8 4 3 5 2 2" xfId="52161" xr:uid="{BF023DDF-D6F9-4384-B017-E534F8772AAC}"/>
    <cellStyle name="20% - Accent1 8 4 3 5 3" xfId="52162" xr:uid="{AA0430A9-46FC-444B-A215-F93A4B074979}"/>
    <cellStyle name="20% - Accent1 8 4 3 6" xfId="52163" xr:uid="{25F13E3D-5DBC-4E25-BFA0-E05140F5B7F3}"/>
    <cellStyle name="20% - Accent1 8 4 3 6 2" xfId="52164" xr:uid="{ED9B7E67-AC8C-47A6-8DE0-AD235CAC2A6F}"/>
    <cellStyle name="20% - Accent1 8 4 3 6 2 2" xfId="52165" xr:uid="{43D63EBC-737B-49CB-85E9-AD7E80DDF2D0}"/>
    <cellStyle name="20% - Accent1 8 4 3 6 3" xfId="52166" xr:uid="{8D4BDFF0-4FD1-41D0-BAE8-6B6E9BC73725}"/>
    <cellStyle name="20% - Accent1 8 4 3 7" xfId="52167" xr:uid="{140DA39C-61C3-4D19-B97D-9A8C7FE3F4D1}"/>
    <cellStyle name="20% - Accent1 8 4 3 7 2" xfId="52168" xr:uid="{4334AD60-0C9B-4364-A655-1BCD68E1D810}"/>
    <cellStyle name="20% - Accent1 8 4 3 8" xfId="52169" xr:uid="{F419D164-A367-4F00-99E9-05915642181D}"/>
    <cellStyle name="20% - Accent1 8 4 3 8 2" xfId="52170" xr:uid="{BA162919-B904-4FC0-85A3-A02A8D75EEE2}"/>
    <cellStyle name="20% - Accent1 8 4 3 9" xfId="52171" xr:uid="{C7EF5DDB-6ED4-4105-B0E1-645A3EB1B991}"/>
    <cellStyle name="20% - Accent1 8 4 4" xfId="52172" xr:uid="{A9B1E37F-4E68-4BE0-8820-E885A24EABDA}"/>
    <cellStyle name="20% - Accent1 8 4 4 2" xfId="52173" xr:uid="{4227C54D-7031-4F88-8C39-6F6DC99AFFE5}"/>
    <cellStyle name="20% - Accent1 8 4 4 2 2" xfId="52174" xr:uid="{921D6ABD-4DE5-48B4-AC5E-D11E80318C8D}"/>
    <cellStyle name="20% - Accent1 8 4 4 2 2 2" xfId="52175" xr:uid="{E944C871-4A07-4BFD-88B2-A609E1A7904A}"/>
    <cellStyle name="20% - Accent1 8 4 4 2 3" xfId="52176" xr:uid="{039E9EA5-E5C0-4CC5-86D2-068D47728B21}"/>
    <cellStyle name="20% - Accent1 8 4 4 3" xfId="52177" xr:uid="{420DBEDF-9386-490D-BA31-F31072C3702C}"/>
    <cellStyle name="20% - Accent1 8 4 4 3 2" xfId="52178" xr:uid="{9FA3EDD5-6A91-4645-9714-7009DEAA54EB}"/>
    <cellStyle name="20% - Accent1 8 4 4 4" xfId="52179" xr:uid="{8B10C26B-D503-47E4-A5B8-FC46E73A0B8B}"/>
    <cellStyle name="20% - Accent1 8 4 5" xfId="52180" xr:uid="{147BFE3D-53F1-4A79-838C-E17FF59A3B3A}"/>
    <cellStyle name="20% - Accent1 8 4 5 2" xfId="52181" xr:uid="{DC79D734-704A-424A-A29F-CD694087E416}"/>
    <cellStyle name="20% - Accent1 8 4 5 2 2" xfId="52182" xr:uid="{90ED572B-B099-4175-A0CD-CD34DBEAB59A}"/>
    <cellStyle name="20% - Accent1 8 4 5 2 2 2" xfId="52183" xr:uid="{C53B9D71-7763-491E-B83D-97D544AE3898}"/>
    <cellStyle name="20% - Accent1 8 4 5 2 3" xfId="52184" xr:uid="{86008A6E-5335-497D-BE78-26805A909250}"/>
    <cellStyle name="20% - Accent1 8 4 5 3" xfId="52185" xr:uid="{321C6E72-F0F0-408D-AF81-766D6F825BEE}"/>
    <cellStyle name="20% - Accent1 8 4 5 3 2" xfId="52186" xr:uid="{8076FE24-AF68-4417-9CA8-5FE2145776CE}"/>
    <cellStyle name="20% - Accent1 8 4 5 4" xfId="52187" xr:uid="{058C1A76-615A-4346-AB3D-90393002F21B}"/>
    <cellStyle name="20% - Accent1 8 4 6" xfId="52188" xr:uid="{4C7C039E-6B12-424D-89CD-07F13ABC4DD8}"/>
    <cellStyle name="20% - Accent1 8 4 6 2" xfId="52189" xr:uid="{AF8C5A80-DE1C-463C-8562-83EFB4C757A0}"/>
    <cellStyle name="20% - Accent1 8 4 6 2 2" xfId="52190" xr:uid="{01470ED5-7918-4BB1-B682-996533F807B1}"/>
    <cellStyle name="20% - Accent1 8 4 6 2 2 2" xfId="52191" xr:uid="{5F0DDFF4-C25C-4FB3-AEFF-1DD8FAF45133}"/>
    <cellStyle name="20% - Accent1 8 4 6 2 3" xfId="52192" xr:uid="{2BE6C3DC-0107-4FB8-B920-B581D24A5555}"/>
    <cellStyle name="20% - Accent1 8 4 6 3" xfId="52193" xr:uid="{EA8D7BD4-22F2-4E91-AC86-788FBF02D897}"/>
    <cellStyle name="20% - Accent1 8 4 6 3 2" xfId="52194" xr:uid="{24BB6497-B5EC-40F9-B692-7180C94A90F6}"/>
    <cellStyle name="20% - Accent1 8 4 6 4" xfId="52195" xr:uid="{E3F33F48-8ED2-4899-A0E0-6F7D24299868}"/>
    <cellStyle name="20% - Accent1 8 4 7" xfId="52196" xr:uid="{485C6DAD-3C7E-4ABB-BB4C-7A8BB6FB3439}"/>
    <cellStyle name="20% - Accent1 8 4 7 2" xfId="52197" xr:uid="{7582C9F4-0AF4-407A-884A-A9C686885FED}"/>
    <cellStyle name="20% - Accent1 8 4 7 2 2" xfId="52198" xr:uid="{B25937A2-6CB6-42E7-85A8-381722585EBD}"/>
    <cellStyle name="20% - Accent1 8 4 7 3" xfId="52199" xr:uid="{0B56E977-8DFF-4A49-941D-E55627824F1A}"/>
    <cellStyle name="20% - Accent1 8 4 8" xfId="52200" xr:uid="{06B5ADF2-F00D-46FE-AC49-D3054554C3E4}"/>
    <cellStyle name="20% - Accent1 8 4 8 2" xfId="52201" xr:uid="{0C983EA0-8B6E-4334-8712-2712ED5DA634}"/>
    <cellStyle name="20% - Accent1 8 4 8 2 2" xfId="52202" xr:uid="{C54189D8-D8C0-4A7C-A2F2-3E58DF5A42DF}"/>
    <cellStyle name="20% - Accent1 8 4 8 3" xfId="52203" xr:uid="{F09A1B3C-6E89-48D1-93D9-D846D7A3CD83}"/>
    <cellStyle name="20% - Accent1 8 4 9" xfId="52204" xr:uid="{38EBDBAE-CF05-4271-8290-C18B400EB715}"/>
    <cellStyle name="20% - Accent1 8 4 9 2" xfId="52205" xr:uid="{AD16E6C5-0AFA-49E9-A3A2-0DDACADBFA66}"/>
    <cellStyle name="20% - Accent1 8 5" xfId="52206" xr:uid="{8CF72B1E-7887-4040-8D62-E36F5C008189}"/>
    <cellStyle name="20% - Accent1 8 5 10" xfId="52207" xr:uid="{AC75B77F-57B7-43A5-825A-F001384D103D}"/>
    <cellStyle name="20% - Accent1 8 5 10 2" xfId="52208" xr:uid="{1BD76C36-0875-408A-8FA9-FAD0668A38E7}"/>
    <cellStyle name="20% - Accent1 8 5 11" xfId="52209" xr:uid="{680E8326-D2E6-4E4B-9471-44E874316719}"/>
    <cellStyle name="20% - Accent1 8 5 2" xfId="52210" xr:uid="{EFC6E757-33D2-4D7F-8C97-3471914A6F4A}"/>
    <cellStyle name="20% - Accent1 8 5 2 2" xfId="52211" xr:uid="{003EBE1C-9E59-447E-8DA6-445E6A8B9808}"/>
    <cellStyle name="20% - Accent1 8 5 2 2 2" xfId="52212" xr:uid="{C24AF73E-2949-4C5E-BB7F-8A7A6DA06F34}"/>
    <cellStyle name="20% - Accent1 8 5 2 2 2 2" xfId="52213" xr:uid="{8DD906F8-C6CA-448C-A4A1-C9C0426F8B1B}"/>
    <cellStyle name="20% - Accent1 8 5 2 2 2 2 2" xfId="52214" xr:uid="{840F89AB-1895-4AE0-A7DA-AD754545B1D5}"/>
    <cellStyle name="20% - Accent1 8 5 2 2 2 3" xfId="52215" xr:uid="{99314060-F504-47B2-8073-1D0493FE57BA}"/>
    <cellStyle name="20% - Accent1 8 5 2 2 3" xfId="52216" xr:uid="{CD5A66F2-DEE3-4169-98C3-9C465E53C86D}"/>
    <cellStyle name="20% - Accent1 8 5 2 2 3 2" xfId="52217" xr:uid="{2DB48BD9-FE26-4DA6-BC3F-7FA2147EB4E2}"/>
    <cellStyle name="20% - Accent1 8 5 2 2 4" xfId="52218" xr:uid="{FE3075C1-1F24-4491-A111-B49F7C3FF9FD}"/>
    <cellStyle name="20% - Accent1 8 5 2 3" xfId="52219" xr:uid="{5EB4FD0D-6922-4F53-A679-679A654A9632}"/>
    <cellStyle name="20% - Accent1 8 5 2 3 2" xfId="52220" xr:uid="{9097BC2E-B1C8-4ED0-8EA0-F7A7E9050F11}"/>
    <cellStyle name="20% - Accent1 8 5 2 3 2 2" xfId="52221" xr:uid="{8B53801B-C0F2-4E10-A766-EE349F1D3D37}"/>
    <cellStyle name="20% - Accent1 8 5 2 3 2 2 2" xfId="52222" xr:uid="{493697F0-47F7-4D4F-A7CB-BEE43394A35E}"/>
    <cellStyle name="20% - Accent1 8 5 2 3 2 3" xfId="52223" xr:uid="{6AD2A1E5-7D07-4766-AB5B-827783C72C61}"/>
    <cellStyle name="20% - Accent1 8 5 2 3 3" xfId="52224" xr:uid="{3BFBC135-EAFB-4E3F-9355-92B611AA454C}"/>
    <cellStyle name="20% - Accent1 8 5 2 3 3 2" xfId="52225" xr:uid="{98AAE3EF-7660-4FC1-A892-695CAB966DAB}"/>
    <cellStyle name="20% - Accent1 8 5 2 3 4" xfId="52226" xr:uid="{B0BF28B8-1852-4992-BB59-82D9A72AE3C9}"/>
    <cellStyle name="20% - Accent1 8 5 2 4" xfId="52227" xr:uid="{2740FC96-7675-410F-B1CE-993AD2AB9F86}"/>
    <cellStyle name="20% - Accent1 8 5 2 4 2" xfId="52228" xr:uid="{206DE6B0-FE56-4B90-A495-ABE23BFF0D7D}"/>
    <cellStyle name="20% - Accent1 8 5 2 4 2 2" xfId="52229" xr:uid="{7C3C60B0-3D7C-419A-9C7C-37D916E9EC38}"/>
    <cellStyle name="20% - Accent1 8 5 2 4 2 2 2" xfId="52230" xr:uid="{FEC0B67F-5167-4ADB-9483-2E769A15A618}"/>
    <cellStyle name="20% - Accent1 8 5 2 4 2 3" xfId="52231" xr:uid="{4F514576-D718-44F2-97D9-D5900922ABA8}"/>
    <cellStyle name="20% - Accent1 8 5 2 4 3" xfId="52232" xr:uid="{0ACAC042-F8AC-44A4-AB11-D0FB4C9CD7D9}"/>
    <cellStyle name="20% - Accent1 8 5 2 4 3 2" xfId="52233" xr:uid="{1CF3BBC1-8A7D-43F4-90AB-63484DBF7D80}"/>
    <cellStyle name="20% - Accent1 8 5 2 4 4" xfId="52234" xr:uid="{264158AA-5608-42D6-B654-E4A440BE2737}"/>
    <cellStyle name="20% - Accent1 8 5 2 5" xfId="52235" xr:uid="{B992E9E1-B3D3-4AAE-BCFC-FDBF72F7F20D}"/>
    <cellStyle name="20% - Accent1 8 5 2 5 2" xfId="52236" xr:uid="{20B45376-ACC2-4E40-A674-91FE9FC1A399}"/>
    <cellStyle name="20% - Accent1 8 5 2 5 2 2" xfId="52237" xr:uid="{847F1229-8CDA-450F-989D-6B8FFBC7423A}"/>
    <cellStyle name="20% - Accent1 8 5 2 5 3" xfId="52238" xr:uid="{7E83171A-2A66-43A3-AFAF-36EDB918184B}"/>
    <cellStyle name="20% - Accent1 8 5 2 6" xfId="52239" xr:uid="{59A21F6B-2F0D-4E8A-ACA6-7417DCACA4B1}"/>
    <cellStyle name="20% - Accent1 8 5 2 6 2" xfId="52240" xr:uid="{796A8582-FF63-4546-81F7-E38E770DA708}"/>
    <cellStyle name="20% - Accent1 8 5 2 6 2 2" xfId="52241" xr:uid="{B6E61E5A-E62E-459C-ACF7-76375262E401}"/>
    <cellStyle name="20% - Accent1 8 5 2 6 3" xfId="52242" xr:uid="{8EF7991D-847F-4B08-BAE1-A4444917D13C}"/>
    <cellStyle name="20% - Accent1 8 5 2 7" xfId="52243" xr:uid="{E1C54E53-4E46-48F2-A9B8-E83C22173A6C}"/>
    <cellStyle name="20% - Accent1 8 5 2 7 2" xfId="52244" xr:uid="{E69E7ECE-639A-45CC-AF7C-8CA193944D59}"/>
    <cellStyle name="20% - Accent1 8 5 2 8" xfId="52245" xr:uid="{185CEBEA-04E9-4EAA-A9F9-8539C983FFE4}"/>
    <cellStyle name="20% - Accent1 8 5 2 8 2" xfId="52246" xr:uid="{6FF0197A-FDDB-488F-B264-C05C4CACDAA9}"/>
    <cellStyle name="20% - Accent1 8 5 2 9" xfId="52247" xr:uid="{082478B5-F68D-4ECB-80D8-B06AD16C1A6F}"/>
    <cellStyle name="20% - Accent1 8 5 3" xfId="52248" xr:uid="{152D13D2-CEB8-4166-AEF9-AC5F00C47A74}"/>
    <cellStyle name="20% - Accent1 8 5 3 2" xfId="52249" xr:uid="{DBAE3A77-9A61-4370-B029-0C98EA554033}"/>
    <cellStyle name="20% - Accent1 8 5 3 2 2" xfId="52250" xr:uid="{4FCDB03C-651A-4A37-98C9-F7DD9A7ACCA7}"/>
    <cellStyle name="20% - Accent1 8 5 3 2 2 2" xfId="52251" xr:uid="{99DE6AE9-5A8F-4977-B4CE-0366E3395D9F}"/>
    <cellStyle name="20% - Accent1 8 5 3 2 2 2 2" xfId="52252" xr:uid="{81E92D61-F883-48A3-903E-79304F8F3B8E}"/>
    <cellStyle name="20% - Accent1 8 5 3 2 2 3" xfId="52253" xr:uid="{B6CC46B4-575C-4D4A-AF88-A9C75E7AE990}"/>
    <cellStyle name="20% - Accent1 8 5 3 2 3" xfId="52254" xr:uid="{ED9DDE51-CDCA-4C4A-BB21-466CAAB4AB7D}"/>
    <cellStyle name="20% - Accent1 8 5 3 2 3 2" xfId="52255" xr:uid="{64DD13EB-EBA9-4AA6-A133-B37C19028489}"/>
    <cellStyle name="20% - Accent1 8 5 3 2 4" xfId="52256" xr:uid="{B698CBCD-54FE-4852-9EB4-7B91C475B758}"/>
    <cellStyle name="20% - Accent1 8 5 3 3" xfId="52257" xr:uid="{54C152E5-CE86-4621-A521-DF4D2FCDD125}"/>
    <cellStyle name="20% - Accent1 8 5 3 3 2" xfId="52258" xr:uid="{0197BE1B-B38A-454C-93E8-CC63D6B44053}"/>
    <cellStyle name="20% - Accent1 8 5 3 3 2 2" xfId="52259" xr:uid="{74EA461F-740F-4E2B-8D35-F6FFA30F4DB5}"/>
    <cellStyle name="20% - Accent1 8 5 3 3 2 2 2" xfId="52260" xr:uid="{4E5985C1-42D1-463B-8C9D-D62869266B1E}"/>
    <cellStyle name="20% - Accent1 8 5 3 3 2 3" xfId="52261" xr:uid="{C6BA68FE-E2CD-471E-869C-43CA9D8E0166}"/>
    <cellStyle name="20% - Accent1 8 5 3 3 3" xfId="52262" xr:uid="{F706D9AC-8CAC-44F9-93B6-9C00A3D1FE23}"/>
    <cellStyle name="20% - Accent1 8 5 3 3 3 2" xfId="52263" xr:uid="{D44088FB-39C6-4B98-9C48-1F00596A085F}"/>
    <cellStyle name="20% - Accent1 8 5 3 3 4" xfId="52264" xr:uid="{FFCC3605-47D9-4A86-B82A-D4B2E2D09919}"/>
    <cellStyle name="20% - Accent1 8 5 3 4" xfId="52265" xr:uid="{58F9D48D-075E-4EB8-9B7B-FEE4666484A2}"/>
    <cellStyle name="20% - Accent1 8 5 3 4 2" xfId="52266" xr:uid="{9CB34408-8345-4BAD-AF9B-461A89B51D2E}"/>
    <cellStyle name="20% - Accent1 8 5 3 4 2 2" xfId="52267" xr:uid="{69FB5DBB-1175-4050-A1B1-686187AEB1D3}"/>
    <cellStyle name="20% - Accent1 8 5 3 4 2 2 2" xfId="52268" xr:uid="{E5F0AC7F-572C-4248-B49E-AE314021B949}"/>
    <cellStyle name="20% - Accent1 8 5 3 4 2 3" xfId="52269" xr:uid="{CCFEB00F-EF28-470D-98F3-8E58976B1BBF}"/>
    <cellStyle name="20% - Accent1 8 5 3 4 3" xfId="52270" xr:uid="{36561BD3-9D64-4956-988F-4D7DB4B9DEFA}"/>
    <cellStyle name="20% - Accent1 8 5 3 4 3 2" xfId="52271" xr:uid="{CB822737-427B-41D3-9F90-D2EC35F2F390}"/>
    <cellStyle name="20% - Accent1 8 5 3 4 4" xfId="52272" xr:uid="{9ABD8225-2BC2-4A5A-82D0-40BCBEE2F5DC}"/>
    <cellStyle name="20% - Accent1 8 5 3 5" xfId="52273" xr:uid="{A93BF554-21EE-4BD1-A4D9-0948D1E06DEB}"/>
    <cellStyle name="20% - Accent1 8 5 3 5 2" xfId="52274" xr:uid="{64BFD946-D121-494E-8379-8A9FE38D2846}"/>
    <cellStyle name="20% - Accent1 8 5 3 5 2 2" xfId="52275" xr:uid="{AAE9FBC7-BE77-4784-9613-DD814CE49905}"/>
    <cellStyle name="20% - Accent1 8 5 3 5 3" xfId="52276" xr:uid="{890A3AD6-FF67-477D-AACB-03EFABC08177}"/>
    <cellStyle name="20% - Accent1 8 5 3 6" xfId="52277" xr:uid="{4F22BBCA-B5CD-4CBC-94F1-CF54EE2D4A45}"/>
    <cellStyle name="20% - Accent1 8 5 3 6 2" xfId="52278" xr:uid="{B2F8CD71-63B6-4F66-A5B6-CF0D512408C5}"/>
    <cellStyle name="20% - Accent1 8 5 3 6 2 2" xfId="52279" xr:uid="{FD1258F7-4766-47CD-B4DA-62B77D215622}"/>
    <cellStyle name="20% - Accent1 8 5 3 6 3" xfId="52280" xr:uid="{CDB5A10E-ECEB-48EB-9735-ADB152A294C0}"/>
    <cellStyle name="20% - Accent1 8 5 3 7" xfId="52281" xr:uid="{61DCD25B-F7B8-4352-8963-44D79C2AFE2A}"/>
    <cellStyle name="20% - Accent1 8 5 3 7 2" xfId="52282" xr:uid="{2A0CB931-5DE8-4307-A093-BD24FEB4162A}"/>
    <cellStyle name="20% - Accent1 8 5 3 8" xfId="52283" xr:uid="{BC56E298-8B8F-48C5-B7F6-F73CAB311F59}"/>
    <cellStyle name="20% - Accent1 8 5 3 8 2" xfId="52284" xr:uid="{9E82A0F7-45B4-418A-8A7A-3AF55DD432A3}"/>
    <cellStyle name="20% - Accent1 8 5 3 9" xfId="52285" xr:uid="{A8A55710-5357-4E07-B4E3-01F57AF94461}"/>
    <cellStyle name="20% - Accent1 8 5 4" xfId="52286" xr:uid="{BC3263EE-163D-4D92-811D-6E35E67473D3}"/>
    <cellStyle name="20% - Accent1 8 5 4 2" xfId="52287" xr:uid="{D297B74F-97AA-421C-B0DB-7CF15EAF3457}"/>
    <cellStyle name="20% - Accent1 8 5 4 2 2" xfId="52288" xr:uid="{5E5F36F8-7167-406A-9C1E-0C2A24BFC072}"/>
    <cellStyle name="20% - Accent1 8 5 4 2 2 2" xfId="52289" xr:uid="{529F7F2E-5CE3-497C-B283-B87232CB0DBC}"/>
    <cellStyle name="20% - Accent1 8 5 4 2 3" xfId="52290" xr:uid="{8F957C0D-C6FF-4CC0-AA08-A92D39E966A6}"/>
    <cellStyle name="20% - Accent1 8 5 4 3" xfId="52291" xr:uid="{C2C12622-6516-4667-8CD5-A34BE13A62CA}"/>
    <cellStyle name="20% - Accent1 8 5 4 3 2" xfId="52292" xr:uid="{53CBBD7C-A3D6-44EC-8543-72227E696D6B}"/>
    <cellStyle name="20% - Accent1 8 5 4 4" xfId="52293" xr:uid="{AC559DE7-0746-47EF-B875-998539A9B046}"/>
    <cellStyle name="20% - Accent1 8 5 5" xfId="52294" xr:uid="{17DA6DD4-4680-49B5-A968-635270974317}"/>
    <cellStyle name="20% - Accent1 8 5 5 2" xfId="52295" xr:uid="{D9E9B7D6-C030-482D-98C3-6303BE305AC6}"/>
    <cellStyle name="20% - Accent1 8 5 5 2 2" xfId="52296" xr:uid="{1D0A3309-6424-4646-A6EE-959A230BC5FF}"/>
    <cellStyle name="20% - Accent1 8 5 5 2 2 2" xfId="52297" xr:uid="{CBC5FFBC-D1AE-4F89-A56B-849BF9C08F6E}"/>
    <cellStyle name="20% - Accent1 8 5 5 2 3" xfId="52298" xr:uid="{EAE65500-E91C-47C6-AED8-1441F770B7E4}"/>
    <cellStyle name="20% - Accent1 8 5 5 3" xfId="52299" xr:uid="{3B708B61-BA3F-42CA-8F4F-D35FBCD29C70}"/>
    <cellStyle name="20% - Accent1 8 5 5 3 2" xfId="52300" xr:uid="{43636685-C10B-4245-AB96-F1E2B11A0FA1}"/>
    <cellStyle name="20% - Accent1 8 5 5 4" xfId="52301" xr:uid="{5B383999-8AC2-4884-BC13-7C9AA1F0E240}"/>
    <cellStyle name="20% - Accent1 8 5 6" xfId="52302" xr:uid="{F3EDD8AF-DDD7-4684-A157-E189ADACAFCD}"/>
    <cellStyle name="20% - Accent1 8 5 6 2" xfId="52303" xr:uid="{9DF9BEA3-88D2-41D5-89BF-99F8738D9348}"/>
    <cellStyle name="20% - Accent1 8 5 6 2 2" xfId="52304" xr:uid="{70D4CC42-A788-49AA-A8B9-5C8F5F2EC12B}"/>
    <cellStyle name="20% - Accent1 8 5 6 2 2 2" xfId="52305" xr:uid="{1647E3C2-3CDC-42C6-85D4-35AD5339A411}"/>
    <cellStyle name="20% - Accent1 8 5 6 2 3" xfId="52306" xr:uid="{7CF8C6A4-AE39-456A-9DDA-45CABB9E3098}"/>
    <cellStyle name="20% - Accent1 8 5 6 3" xfId="52307" xr:uid="{68A315B7-BE75-429C-8F59-9F7DAEA35CE8}"/>
    <cellStyle name="20% - Accent1 8 5 6 3 2" xfId="52308" xr:uid="{F7F93140-D6C1-4F16-A958-81D45017D531}"/>
    <cellStyle name="20% - Accent1 8 5 6 4" xfId="52309" xr:uid="{4D71A660-0317-4779-8662-84F73FEEFAA1}"/>
    <cellStyle name="20% - Accent1 8 5 7" xfId="52310" xr:uid="{8843ACE3-1C24-4FED-8F5D-DF59563C74B9}"/>
    <cellStyle name="20% - Accent1 8 5 7 2" xfId="52311" xr:uid="{898905C2-CCD3-499A-9139-C8D393CF808C}"/>
    <cellStyle name="20% - Accent1 8 5 7 2 2" xfId="52312" xr:uid="{B8315823-6421-44E6-B461-F8BB8FDE9F8E}"/>
    <cellStyle name="20% - Accent1 8 5 7 3" xfId="52313" xr:uid="{CBE3D64E-6CE1-4B47-B336-47FFAF6A26AD}"/>
    <cellStyle name="20% - Accent1 8 5 8" xfId="52314" xr:uid="{7B71803E-4D61-4D31-AD91-BAFB1CE31711}"/>
    <cellStyle name="20% - Accent1 8 5 8 2" xfId="52315" xr:uid="{AE9A1DC3-9177-464D-B175-0CBFA21A0A2A}"/>
    <cellStyle name="20% - Accent1 8 5 8 2 2" xfId="52316" xr:uid="{7E019DA1-1B6B-45EB-8B9A-00A5674F98DB}"/>
    <cellStyle name="20% - Accent1 8 5 8 3" xfId="52317" xr:uid="{BF3485B0-ED82-408B-B6A8-7C6935E0E635}"/>
    <cellStyle name="20% - Accent1 8 5 9" xfId="52318" xr:uid="{A501F7D1-4A09-41A8-9A21-4BF262F9F518}"/>
    <cellStyle name="20% - Accent1 8 5 9 2" xfId="52319" xr:uid="{70B61063-7491-49E8-98EF-7023FDFD47AD}"/>
    <cellStyle name="20% - Accent1 8 6" xfId="52320" xr:uid="{752D87AC-EE5D-4CB5-8631-E02A20DC27EE}"/>
    <cellStyle name="20% - Accent1 8 6 2" xfId="52321" xr:uid="{1A603DAF-1DB0-4BF9-83BE-15A706DBB47E}"/>
    <cellStyle name="20% - Accent1 8 6 2 2" xfId="52322" xr:uid="{5CD5CFD9-B34A-4B31-B5D8-BB4D1056C90C}"/>
    <cellStyle name="20% - Accent1 8 6 2 2 2" xfId="52323" xr:uid="{5F665ADD-7D6F-43F4-AFFF-263B7B446CA7}"/>
    <cellStyle name="20% - Accent1 8 6 2 2 2 2" xfId="52324" xr:uid="{CC842BCA-40CA-4BD5-8998-88F07E48A7A3}"/>
    <cellStyle name="20% - Accent1 8 6 2 2 3" xfId="52325" xr:uid="{20E5A1AD-1A4B-48F2-BCB5-77259082ACF1}"/>
    <cellStyle name="20% - Accent1 8 6 2 3" xfId="52326" xr:uid="{C666C41A-5E0D-4CD7-A665-75D4842974C2}"/>
    <cellStyle name="20% - Accent1 8 6 2 3 2" xfId="52327" xr:uid="{614E39B6-232F-41AD-8956-7854405117D7}"/>
    <cellStyle name="20% - Accent1 8 6 2 4" xfId="52328" xr:uid="{79D8F10E-8702-4D56-AB54-0116E956662B}"/>
    <cellStyle name="20% - Accent1 8 6 3" xfId="52329" xr:uid="{5061843A-ED4C-431D-BC59-A86FA2BA513F}"/>
    <cellStyle name="20% - Accent1 8 6 3 2" xfId="52330" xr:uid="{D1955A62-3275-4DC3-9A1F-5722C8D8452B}"/>
    <cellStyle name="20% - Accent1 8 6 3 2 2" xfId="52331" xr:uid="{6DD9CB38-01CB-4521-B64C-8AB64CBE679E}"/>
    <cellStyle name="20% - Accent1 8 6 3 2 2 2" xfId="52332" xr:uid="{2D585DBD-2754-4C5F-B91B-691A0F968264}"/>
    <cellStyle name="20% - Accent1 8 6 3 2 3" xfId="52333" xr:uid="{757C67BD-DC01-4DD6-B974-1402E1691AB1}"/>
    <cellStyle name="20% - Accent1 8 6 3 3" xfId="52334" xr:uid="{49B6F489-364B-4AAD-A043-939C5378B9C1}"/>
    <cellStyle name="20% - Accent1 8 6 3 3 2" xfId="52335" xr:uid="{94FB0A99-98B7-421E-8E59-16422A068FDE}"/>
    <cellStyle name="20% - Accent1 8 6 3 4" xfId="52336" xr:uid="{6942829C-1FF9-4F80-9AEB-B99D17C8AF4F}"/>
    <cellStyle name="20% - Accent1 8 6 4" xfId="52337" xr:uid="{BA90440A-24C8-43B5-8D6A-646D4AA30994}"/>
    <cellStyle name="20% - Accent1 8 6 4 2" xfId="52338" xr:uid="{19CC4D49-8079-43A0-8783-AB338D9B520A}"/>
    <cellStyle name="20% - Accent1 8 6 4 2 2" xfId="52339" xr:uid="{A9447237-C103-42B0-BEA0-3B97DE02546F}"/>
    <cellStyle name="20% - Accent1 8 6 4 2 2 2" xfId="52340" xr:uid="{C0311C1B-5509-4F4B-8FF4-C86204DA59D0}"/>
    <cellStyle name="20% - Accent1 8 6 4 2 3" xfId="52341" xr:uid="{5E7DD370-F10C-4465-8347-72FAF5C0265F}"/>
    <cellStyle name="20% - Accent1 8 6 4 3" xfId="52342" xr:uid="{CEE8A958-B6FD-4423-BC67-E5369A5CB8F6}"/>
    <cellStyle name="20% - Accent1 8 6 4 3 2" xfId="52343" xr:uid="{AB43B7D4-6630-4B1C-B4BB-57C9B4DBD5CD}"/>
    <cellStyle name="20% - Accent1 8 6 4 4" xfId="52344" xr:uid="{ADE92021-CCA5-4918-B9BB-D2B5F77A534D}"/>
    <cellStyle name="20% - Accent1 8 6 5" xfId="52345" xr:uid="{1EECB02C-966A-464E-944C-21ED595E5BD9}"/>
    <cellStyle name="20% - Accent1 8 6 5 2" xfId="52346" xr:uid="{67B37D32-67AB-48C3-8B41-609F961037FB}"/>
    <cellStyle name="20% - Accent1 8 6 5 2 2" xfId="52347" xr:uid="{FBBA16AC-4510-42CD-8EE7-555D94C17440}"/>
    <cellStyle name="20% - Accent1 8 6 5 3" xfId="52348" xr:uid="{3833EACD-481D-4DFC-A438-61A94F2AB643}"/>
    <cellStyle name="20% - Accent1 8 6 6" xfId="52349" xr:uid="{5AE3C0B6-0E70-47F8-91A2-608DA536513E}"/>
    <cellStyle name="20% - Accent1 8 6 6 2" xfId="52350" xr:uid="{D87CE6E2-E4A4-405F-917D-BF74030250CB}"/>
    <cellStyle name="20% - Accent1 8 6 6 2 2" xfId="52351" xr:uid="{9C7D7CF5-A8DA-49AF-B4C9-379B39C7AE52}"/>
    <cellStyle name="20% - Accent1 8 6 6 3" xfId="52352" xr:uid="{9B2A7B89-C2BF-45C0-8ECD-57C8140668D1}"/>
    <cellStyle name="20% - Accent1 8 6 7" xfId="52353" xr:uid="{E76A627D-56D0-487D-997C-794E787058C2}"/>
    <cellStyle name="20% - Accent1 8 6 7 2" xfId="52354" xr:uid="{672F3E34-4AF9-4639-A3CE-6C48C2FF7F5A}"/>
    <cellStyle name="20% - Accent1 8 6 8" xfId="52355" xr:uid="{38709D0C-E074-4007-8118-EFF8A1636372}"/>
    <cellStyle name="20% - Accent1 8 6 8 2" xfId="52356" xr:uid="{5C9120EB-8E6F-4174-8982-758D9836143A}"/>
    <cellStyle name="20% - Accent1 8 6 9" xfId="52357" xr:uid="{DFEDF2B4-B552-4586-8864-19A6A8CF29B2}"/>
    <cellStyle name="20% - Accent1 8 7" xfId="52358" xr:uid="{7E90641F-760D-465A-95FB-0A90B81D76E3}"/>
    <cellStyle name="20% - Accent1 8 7 2" xfId="52359" xr:uid="{7C8A00F2-A0E4-47F8-9A1A-80DA2973A000}"/>
    <cellStyle name="20% - Accent1 8 7 2 2" xfId="52360" xr:uid="{67A5E277-6B54-45D1-B165-F35B0FF936A0}"/>
    <cellStyle name="20% - Accent1 8 7 2 2 2" xfId="52361" xr:uid="{179873CB-1D4B-4855-B5F9-A44A679B8506}"/>
    <cellStyle name="20% - Accent1 8 7 2 2 2 2" xfId="52362" xr:uid="{56AE516A-9BF8-481A-95F0-95B221AEAB09}"/>
    <cellStyle name="20% - Accent1 8 7 2 2 3" xfId="52363" xr:uid="{9CA25515-03A7-41DE-840D-C276CD954E79}"/>
    <cellStyle name="20% - Accent1 8 7 2 3" xfId="52364" xr:uid="{C7CDF02D-CEBA-4699-AD47-9EF865E5F1FA}"/>
    <cellStyle name="20% - Accent1 8 7 2 3 2" xfId="52365" xr:uid="{B2364F71-CEC4-4103-A44D-F5A3B3076DEA}"/>
    <cellStyle name="20% - Accent1 8 7 2 4" xfId="52366" xr:uid="{F1AEB6BE-84E2-490D-80B6-8EB068FD37AD}"/>
    <cellStyle name="20% - Accent1 8 7 3" xfId="52367" xr:uid="{26386135-0E13-44C2-B42B-E575EC96FC17}"/>
    <cellStyle name="20% - Accent1 8 7 3 2" xfId="52368" xr:uid="{6896446D-1B62-4333-A70A-905D47165461}"/>
    <cellStyle name="20% - Accent1 8 7 3 2 2" xfId="52369" xr:uid="{E132E211-E4E2-472B-BDA1-8EB9E377A265}"/>
    <cellStyle name="20% - Accent1 8 7 3 2 2 2" xfId="52370" xr:uid="{DC63B262-E15B-468D-A0D9-EB0FA367F85A}"/>
    <cellStyle name="20% - Accent1 8 7 3 2 3" xfId="52371" xr:uid="{4E648B8F-FA2C-4911-8658-895F1A6FAD65}"/>
    <cellStyle name="20% - Accent1 8 7 3 3" xfId="52372" xr:uid="{34E69137-163F-4332-8B8D-DB760C3433C8}"/>
    <cellStyle name="20% - Accent1 8 7 3 3 2" xfId="52373" xr:uid="{89771D6D-5B46-4606-989F-81D255FE852C}"/>
    <cellStyle name="20% - Accent1 8 7 3 4" xfId="52374" xr:uid="{2EFFC348-018A-4B08-AC97-2640B37B44F5}"/>
    <cellStyle name="20% - Accent1 8 7 4" xfId="52375" xr:uid="{DCA7B6AA-4BBA-403F-9214-82404BBDAD73}"/>
    <cellStyle name="20% - Accent1 8 7 4 2" xfId="52376" xr:uid="{49FDA914-627A-4A3A-B76F-0ACB0F8BE42F}"/>
    <cellStyle name="20% - Accent1 8 7 4 2 2" xfId="52377" xr:uid="{44741FCB-020A-49C6-8381-237F4F48C32C}"/>
    <cellStyle name="20% - Accent1 8 7 4 2 2 2" xfId="52378" xr:uid="{74BDC669-02BF-436D-8353-E716E4F55270}"/>
    <cellStyle name="20% - Accent1 8 7 4 2 3" xfId="52379" xr:uid="{365F01BD-78CD-4C8C-A19D-5E261FE7E730}"/>
    <cellStyle name="20% - Accent1 8 7 4 3" xfId="52380" xr:uid="{832D5484-7CCF-46E7-B2D8-A9BEB0946E1A}"/>
    <cellStyle name="20% - Accent1 8 7 4 3 2" xfId="52381" xr:uid="{3A0A4E03-94F1-48FC-8641-C2378F4660B9}"/>
    <cellStyle name="20% - Accent1 8 7 4 4" xfId="52382" xr:uid="{B7BA829B-9638-41FA-BA38-F82ADC9833BA}"/>
    <cellStyle name="20% - Accent1 8 7 5" xfId="52383" xr:uid="{455E96B4-5864-4172-B9BE-973F67B2739E}"/>
    <cellStyle name="20% - Accent1 8 7 5 2" xfId="52384" xr:uid="{C57B6043-4695-427B-8D71-10C6B7A57DEE}"/>
    <cellStyle name="20% - Accent1 8 7 5 2 2" xfId="52385" xr:uid="{2742B42F-1CDE-4401-AF81-09A1CE46006F}"/>
    <cellStyle name="20% - Accent1 8 7 5 3" xfId="52386" xr:uid="{9B9E9006-65CE-493C-9A25-4012302C4CE4}"/>
    <cellStyle name="20% - Accent1 8 7 6" xfId="52387" xr:uid="{C9BDD32C-E6F2-4F14-9BAE-B7DB2F81C800}"/>
    <cellStyle name="20% - Accent1 8 7 6 2" xfId="52388" xr:uid="{A997446A-06CF-4676-8883-E34AB83BEC66}"/>
    <cellStyle name="20% - Accent1 8 7 6 2 2" xfId="52389" xr:uid="{BAF0F317-7837-4765-BEEC-B2B9EBE9AF27}"/>
    <cellStyle name="20% - Accent1 8 7 6 3" xfId="52390" xr:uid="{0CBDFD86-1595-4D88-B51F-CB184EC06131}"/>
    <cellStyle name="20% - Accent1 8 7 7" xfId="52391" xr:uid="{8808C08F-4729-4B59-A751-BBF7EC27A011}"/>
    <cellStyle name="20% - Accent1 8 7 7 2" xfId="52392" xr:uid="{72E49102-08EE-4D95-B1C1-D01A36ECFB5F}"/>
    <cellStyle name="20% - Accent1 8 7 8" xfId="52393" xr:uid="{8443688F-F714-4FEE-A30D-7FF788C3FDF7}"/>
    <cellStyle name="20% - Accent1 8 7 8 2" xfId="52394" xr:uid="{3E492F6D-3BD0-4A81-8780-AED4D56DA287}"/>
    <cellStyle name="20% - Accent1 8 7 9" xfId="52395" xr:uid="{33AA0213-4919-409F-BE34-48760FAB5030}"/>
    <cellStyle name="20% - Accent1 8 8" xfId="52396" xr:uid="{78115EF1-EADE-40F2-84A1-57049E5D4B31}"/>
    <cellStyle name="20% - Accent1 8 8 2" xfId="52397" xr:uid="{70E1433C-19B3-4C28-8FCC-831E112899D5}"/>
    <cellStyle name="20% - Accent1 8 8 2 2" xfId="52398" xr:uid="{D802779A-3738-4C00-84AC-9ADEF5B8F550}"/>
    <cellStyle name="20% - Accent1 8 8 2 2 2" xfId="52399" xr:uid="{9872942E-7C62-48B6-9656-9129A307669C}"/>
    <cellStyle name="20% - Accent1 8 8 2 3" xfId="52400" xr:uid="{756114B1-7807-4301-B0B2-01F2833F3D1E}"/>
    <cellStyle name="20% - Accent1 8 8 3" xfId="52401" xr:uid="{5D4C2E3C-B1C7-4EBD-B2B3-0FE5D8D6D9D7}"/>
    <cellStyle name="20% - Accent1 8 8 3 2" xfId="52402" xr:uid="{CFE69645-50A6-464A-93C4-584BC0B3ED50}"/>
    <cellStyle name="20% - Accent1 8 8 4" xfId="52403" xr:uid="{915D4323-F0E9-4AE8-8C4F-8902E8856BBB}"/>
    <cellStyle name="20% - Accent1 8 9" xfId="52404" xr:uid="{993DDF9A-5524-4FA9-88D0-98E188EC72B0}"/>
    <cellStyle name="20% - Accent1 8 9 2" xfId="52405" xr:uid="{046EC85A-F254-4D2F-BF03-D40753777D9F}"/>
    <cellStyle name="20% - Accent1 8 9 2 2" xfId="52406" xr:uid="{05F9C011-150B-497A-8DE3-13B3BB357A60}"/>
    <cellStyle name="20% - Accent1 8 9 2 2 2" xfId="52407" xr:uid="{6B80F465-5FCB-4C62-AFBB-9EE956A8C33C}"/>
    <cellStyle name="20% - Accent1 8 9 2 3" xfId="52408" xr:uid="{D4A17E79-943D-4C8D-9D58-FA497B78EFD4}"/>
    <cellStyle name="20% - Accent1 8 9 3" xfId="52409" xr:uid="{168FD6AB-7934-463B-BAD2-F60DC2FCC3D8}"/>
    <cellStyle name="20% - Accent1 8 9 3 2" xfId="52410" xr:uid="{F9CE7B72-1D4B-4506-BA24-0AF29D7FDFF2}"/>
    <cellStyle name="20% - Accent1 8 9 4" xfId="52411" xr:uid="{EB13CB80-263F-43FE-97C0-D67A96D806DD}"/>
    <cellStyle name="20% - Accent1 9" xfId="52412" xr:uid="{F1B96232-8458-4D8C-8F3B-FD34159C13D4}"/>
    <cellStyle name="20% - Accent1 9 10" xfId="52413" xr:uid="{F76F6379-E2B2-4369-B063-339D4FE4BB2F}"/>
    <cellStyle name="20% - Accent1 9 10 2" xfId="52414" xr:uid="{F8C7FED1-FE39-4EA0-B8DF-0F291DCC7C85}"/>
    <cellStyle name="20% - Accent1 9 10 2 2" xfId="52415" xr:uid="{4A4B6295-5478-41F9-8905-9DCCA527C8C4}"/>
    <cellStyle name="20% - Accent1 9 10 3" xfId="52416" xr:uid="{3E851AEF-520B-4E86-8258-9FE852321DBD}"/>
    <cellStyle name="20% - Accent1 9 11" xfId="52417" xr:uid="{DADE9992-60E0-4CEA-BA1E-F344673532D4}"/>
    <cellStyle name="20% - Accent1 9 11 2" xfId="52418" xr:uid="{C11FB964-9888-420C-94A5-49459F894F01}"/>
    <cellStyle name="20% - Accent1 9 11 2 2" xfId="52419" xr:uid="{0EAB4B7C-3360-43AF-8A1B-3FAEE0FA3934}"/>
    <cellStyle name="20% - Accent1 9 11 3" xfId="52420" xr:uid="{079B57BD-63FF-40CF-B598-0EF975E949BD}"/>
    <cellStyle name="20% - Accent1 9 12" xfId="52421" xr:uid="{F49994C7-2FFF-40A9-B98C-B71BCF7FDCA6}"/>
    <cellStyle name="20% - Accent1 9 12 2" xfId="52422" xr:uid="{EC6A1120-F98A-4E8E-989C-9D0E220591BE}"/>
    <cellStyle name="20% - Accent1 9 13" xfId="52423" xr:uid="{1C5895EC-4662-41F3-A6CC-24D1DF4DDB42}"/>
    <cellStyle name="20% - Accent1 9 13 2" xfId="52424" xr:uid="{8040E3E8-F791-4E07-86B7-827C6097207C}"/>
    <cellStyle name="20% - Accent1 9 14" xfId="52425" xr:uid="{E947575B-1772-4485-AF50-9A0243B471FA}"/>
    <cellStyle name="20% - Accent1 9 2" xfId="52426" xr:uid="{3368B4A6-87DB-4300-BE07-183EEDC76FA1}"/>
    <cellStyle name="20% - Accent1 9 2 10" xfId="52427" xr:uid="{F362D151-101D-485B-9549-78A94DD571AD}"/>
    <cellStyle name="20% - Accent1 9 2 10 2" xfId="52428" xr:uid="{AF1185E4-DE6F-44B7-9934-26FA4A39CE2C}"/>
    <cellStyle name="20% - Accent1 9 2 11" xfId="52429" xr:uid="{83704A00-709C-497C-B8FB-4DB92FBC39C3}"/>
    <cellStyle name="20% - Accent1 9 2 2" xfId="52430" xr:uid="{7930DD39-0B1B-4AAB-9D90-CEEB64FCA02D}"/>
    <cellStyle name="20% - Accent1 9 2 2 2" xfId="52431" xr:uid="{D56ADF84-C56B-4D94-AC68-7B543806B386}"/>
    <cellStyle name="20% - Accent1 9 2 2 2 2" xfId="52432" xr:uid="{86165873-08B2-430F-A9B7-D2526609F968}"/>
    <cellStyle name="20% - Accent1 9 2 2 2 2 2" xfId="52433" xr:uid="{1DB3BFF9-8CCB-4FBC-A289-29AFA3403009}"/>
    <cellStyle name="20% - Accent1 9 2 2 2 2 2 2" xfId="52434" xr:uid="{22694B14-4ED3-4AB6-9D12-0EE08315CA25}"/>
    <cellStyle name="20% - Accent1 9 2 2 2 2 3" xfId="52435" xr:uid="{08D48F17-B090-4E67-ADAC-9AE7203C7C63}"/>
    <cellStyle name="20% - Accent1 9 2 2 2 3" xfId="52436" xr:uid="{AF0027E3-B15B-4CA0-9766-9D3930603211}"/>
    <cellStyle name="20% - Accent1 9 2 2 2 3 2" xfId="52437" xr:uid="{7333B13F-7631-495F-A715-B6E5EFE6B63D}"/>
    <cellStyle name="20% - Accent1 9 2 2 2 4" xfId="52438" xr:uid="{48F4D848-9E79-4B2A-AD15-F1062129BE3D}"/>
    <cellStyle name="20% - Accent1 9 2 2 3" xfId="52439" xr:uid="{3EEDB1A9-2348-4DCC-9713-CA5CD16A907A}"/>
    <cellStyle name="20% - Accent1 9 2 2 3 2" xfId="52440" xr:uid="{24B1942F-82E4-4D11-BAF1-61BCDA1B01CC}"/>
    <cellStyle name="20% - Accent1 9 2 2 3 2 2" xfId="52441" xr:uid="{BA267DEE-D274-42D9-93DA-3A61734C5F26}"/>
    <cellStyle name="20% - Accent1 9 2 2 3 2 2 2" xfId="52442" xr:uid="{94E497A0-8567-48BD-9094-0CC9AFEAAD86}"/>
    <cellStyle name="20% - Accent1 9 2 2 3 2 3" xfId="52443" xr:uid="{8A923264-CC83-4E87-A383-CF5CFC952EC2}"/>
    <cellStyle name="20% - Accent1 9 2 2 3 3" xfId="52444" xr:uid="{407CE24A-BF69-424B-90A9-42220316DFD0}"/>
    <cellStyle name="20% - Accent1 9 2 2 3 3 2" xfId="52445" xr:uid="{C0CD51A6-AF44-4EAB-90B5-E2BA60A9D94D}"/>
    <cellStyle name="20% - Accent1 9 2 2 3 4" xfId="52446" xr:uid="{E2B16157-F2B0-42BB-903C-2A62766E00F4}"/>
    <cellStyle name="20% - Accent1 9 2 2 4" xfId="52447" xr:uid="{E4CAEDD6-A8AF-499D-B391-AA0A29CB3B75}"/>
    <cellStyle name="20% - Accent1 9 2 2 4 2" xfId="52448" xr:uid="{38611E2D-07B8-492E-BD65-3119CF6DA9F4}"/>
    <cellStyle name="20% - Accent1 9 2 2 4 2 2" xfId="52449" xr:uid="{C433F9C0-5AF8-40B5-A7A0-A1A0C435F885}"/>
    <cellStyle name="20% - Accent1 9 2 2 4 2 2 2" xfId="52450" xr:uid="{8BF0291E-A16B-4D42-95A2-A20B0CECD748}"/>
    <cellStyle name="20% - Accent1 9 2 2 4 2 3" xfId="52451" xr:uid="{18DF50ED-82DB-43F4-9FB3-8A78E2C01433}"/>
    <cellStyle name="20% - Accent1 9 2 2 4 3" xfId="52452" xr:uid="{342802A4-77C7-44C6-9827-2270C61B0C3E}"/>
    <cellStyle name="20% - Accent1 9 2 2 4 3 2" xfId="52453" xr:uid="{3686CB9B-2B9E-46CE-8AF7-BE9AAA17AFD3}"/>
    <cellStyle name="20% - Accent1 9 2 2 4 4" xfId="52454" xr:uid="{7886FCC8-71FE-42EC-83B6-C3107A0F28C5}"/>
    <cellStyle name="20% - Accent1 9 2 2 5" xfId="52455" xr:uid="{5C851405-D70D-4B79-AEE4-754C3A585D98}"/>
    <cellStyle name="20% - Accent1 9 2 2 5 2" xfId="52456" xr:uid="{8276DCDB-5036-4C90-8BC2-98C3EE9C3DAD}"/>
    <cellStyle name="20% - Accent1 9 2 2 5 2 2" xfId="52457" xr:uid="{6EB60C18-42EB-449B-B00B-F5ED40DF2377}"/>
    <cellStyle name="20% - Accent1 9 2 2 5 3" xfId="52458" xr:uid="{7EF56D38-54C8-45EB-98E9-218719119757}"/>
    <cellStyle name="20% - Accent1 9 2 2 6" xfId="52459" xr:uid="{DA1615D0-ADD8-4145-96AF-2C0B5E17C73D}"/>
    <cellStyle name="20% - Accent1 9 2 2 6 2" xfId="52460" xr:uid="{9FCA45B6-BD98-4A63-B292-AC21E6FF7934}"/>
    <cellStyle name="20% - Accent1 9 2 2 6 2 2" xfId="52461" xr:uid="{CDB6B1D5-3049-49CE-A98C-8E317F2A9E96}"/>
    <cellStyle name="20% - Accent1 9 2 2 6 3" xfId="52462" xr:uid="{463D4481-B52B-4930-8BC1-2D0CDA0BE34F}"/>
    <cellStyle name="20% - Accent1 9 2 2 7" xfId="52463" xr:uid="{D15BFF47-084B-4F95-87DD-20A021AB5E3B}"/>
    <cellStyle name="20% - Accent1 9 2 2 7 2" xfId="52464" xr:uid="{3C46E022-C5AA-4CC2-AB05-3A60E609D3D8}"/>
    <cellStyle name="20% - Accent1 9 2 2 8" xfId="52465" xr:uid="{6847E15B-8396-4AB0-9873-0CE21E42BF91}"/>
    <cellStyle name="20% - Accent1 9 2 2 8 2" xfId="52466" xr:uid="{B2986CC3-D41C-4E74-B251-456A3C0E0383}"/>
    <cellStyle name="20% - Accent1 9 2 2 9" xfId="52467" xr:uid="{28383C7F-FF37-410F-87D1-0C14D2B6B099}"/>
    <cellStyle name="20% - Accent1 9 2 3" xfId="52468" xr:uid="{575E11C4-14CC-41A9-A64B-FCDEE356D320}"/>
    <cellStyle name="20% - Accent1 9 2 3 2" xfId="52469" xr:uid="{C3E7294B-6571-4F0F-8B01-312E3D259D94}"/>
    <cellStyle name="20% - Accent1 9 2 3 2 2" xfId="52470" xr:uid="{0EE8E120-19A4-492E-9938-4C207D439B05}"/>
    <cellStyle name="20% - Accent1 9 2 3 2 2 2" xfId="52471" xr:uid="{66DBADAA-507D-4F7D-B977-65B2139C6352}"/>
    <cellStyle name="20% - Accent1 9 2 3 2 2 2 2" xfId="52472" xr:uid="{F5105BF5-F865-4762-AAED-DBD48747CB02}"/>
    <cellStyle name="20% - Accent1 9 2 3 2 2 3" xfId="52473" xr:uid="{DA0082E3-79E0-45C5-800E-6F1690DFAD1A}"/>
    <cellStyle name="20% - Accent1 9 2 3 2 3" xfId="52474" xr:uid="{AE9F213A-FCD5-4AEF-91B5-C336B7E0E415}"/>
    <cellStyle name="20% - Accent1 9 2 3 2 3 2" xfId="52475" xr:uid="{649A2A19-2792-4DE8-91B2-071B014B5945}"/>
    <cellStyle name="20% - Accent1 9 2 3 2 4" xfId="52476" xr:uid="{CB8745FE-E4F2-4A51-ACB9-4446D2B189F6}"/>
    <cellStyle name="20% - Accent1 9 2 3 3" xfId="52477" xr:uid="{78EB5C4A-F8F3-42BF-A80E-2623FF71F4EF}"/>
    <cellStyle name="20% - Accent1 9 2 3 3 2" xfId="52478" xr:uid="{356702F8-042C-4E3F-8045-475CC1746F06}"/>
    <cellStyle name="20% - Accent1 9 2 3 3 2 2" xfId="52479" xr:uid="{ACB012FD-B886-44D6-85DA-C3672F86C505}"/>
    <cellStyle name="20% - Accent1 9 2 3 3 2 2 2" xfId="52480" xr:uid="{568A47E9-9E1B-4BE4-A597-36B2B7F7880D}"/>
    <cellStyle name="20% - Accent1 9 2 3 3 2 3" xfId="52481" xr:uid="{A9AEEC54-3235-48F4-832E-3F463620F18C}"/>
    <cellStyle name="20% - Accent1 9 2 3 3 3" xfId="52482" xr:uid="{452D4D0B-2CD6-40C0-8E9A-A3AF5BF5E34C}"/>
    <cellStyle name="20% - Accent1 9 2 3 3 3 2" xfId="52483" xr:uid="{3EAC132C-EF33-4BD3-84FA-B558B87BB7AC}"/>
    <cellStyle name="20% - Accent1 9 2 3 3 4" xfId="52484" xr:uid="{8B32E887-0DBD-4E78-9B06-2D92C1941632}"/>
    <cellStyle name="20% - Accent1 9 2 3 4" xfId="52485" xr:uid="{6A808811-DF16-489D-BD72-A5A2DA46397E}"/>
    <cellStyle name="20% - Accent1 9 2 3 4 2" xfId="52486" xr:uid="{0DE487F1-F95D-42EE-8894-C8BC6F64D822}"/>
    <cellStyle name="20% - Accent1 9 2 3 4 2 2" xfId="52487" xr:uid="{9A4FFB1D-A9F1-453C-B7A3-E0C700C92AD0}"/>
    <cellStyle name="20% - Accent1 9 2 3 4 2 2 2" xfId="52488" xr:uid="{A51B7DE9-92E2-4A03-B9FD-7F1A6F334939}"/>
    <cellStyle name="20% - Accent1 9 2 3 4 2 3" xfId="52489" xr:uid="{B4878705-C290-43FC-B8A6-E217016C72C0}"/>
    <cellStyle name="20% - Accent1 9 2 3 4 3" xfId="52490" xr:uid="{8E45D133-1933-4FB9-8587-E9A8354CDDDC}"/>
    <cellStyle name="20% - Accent1 9 2 3 4 3 2" xfId="52491" xr:uid="{3896166D-BD90-4189-8DF7-DAB2BE8C589E}"/>
    <cellStyle name="20% - Accent1 9 2 3 4 4" xfId="52492" xr:uid="{67194845-58F3-49C1-8E0A-300277A2AA63}"/>
    <cellStyle name="20% - Accent1 9 2 3 5" xfId="52493" xr:uid="{DFD68CEF-4325-4D3D-B764-B6B0526F238E}"/>
    <cellStyle name="20% - Accent1 9 2 3 5 2" xfId="52494" xr:uid="{D70884C6-D8DD-4873-80A0-00D2F9B2014A}"/>
    <cellStyle name="20% - Accent1 9 2 3 5 2 2" xfId="52495" xr:uid="{4FB7F6E0-B147-4B3B-9A5E-23717F432BAF}"/>
    <cellStyle name="20% - Accent1 9 2 3 5 3" xfId="52496" xr:uid="{62078A2F-1D79-4623-A9DC-6A074EF66D61}"/>
    <cellStyle name="20% - Accent1 9 2 3 6" xfId="52497" xr:uid="{A6E48C18-ECB8-4077-989E-A30816782034}"/>
    <cellStyle name="20% - Accent1 9 2 3 6 2" xfId="52498" xr:uid="{CB10CF54-381A-40F5-80BC-A0457EF39EC4}"/>
    <cellStyle name="20% - Accent1 9 2 3 6 2 2" xfId="52499" xr:uid="{A7BD974E-707D-4BCD-ABEB-3407F604FEAF}"/>
    <cellStyle name="20% - Accent1 9 2 3 6 3" xfId="52500" xr:uid="{477E13DA-E00F-4B2E-B033-4A5AC42E1722}"/>
    <cellStyle name="20% - Accent1 9 2 3 7" xfId="52501" xr:uid="{5CDF3817-6EEF-43E6-A37F-9A2F1B259A29}"/>
    <cellStyle name="20% - Accent1 9 2 3 7 2" xfId="52502" xr:uid="{3D7511C1-445D-49EF-95BB-7895683678FF}"/>
    <cellStyle name="20% - Accent1 9 2 3 8" xfId="52503" xr:uid="{2CACB951-BA8B-485B-9EB7-177A27035CD0}"/>
    <cellStyle name="20% - Accent1 9 2 3 8 2" xfId="52504" xr:uid="{C3F868ED-77A0-4AC6-B03F-9FCE4553CCC8}"/>
    <cellStyle name="20% - Accent1 9 2 3 9" xfId="52505" xr:uid="{0F17C589-1D38-4C9E-9F48-9EF0FD10F580}"/>
    <cellStyle name="20% - Accent1 9 2 4" xfId="52506" xr:uid="{0FD43F90-A37D-4BEC-9E01-801E92CCA40F}"/>
    <cellStyle name="20% - Accent1 9 2 4 2" xfId="52507" xr:uid="{E2CBD3E9-C8F3-4541-AE3A-D4301DF7AA17}"/>
    <cellStyle name="20% - Accent1 9 2 4 2 2" xfId="52508" xr:uid="{C8D9A732-C599-40F3-8D95-6B6A63520B4F}"/>
    <cellStyle name="20% - Accent1 9 2 4 2 2 2" xfId="52509" xr:uid="{D692A2A9-0947-4CBB-BD78-0E8043BADA7D}"/>
    <cellStyle name="20% - Accent1 9 2 4 2 3" xfId="52510" xr:uid="{6966D35C-F3FD-4361-ACF9-91C6B67974B9}"/>
    <cellStyle name="20% - Accent1 9 2 4 3" xfId="52511" xr:uid="{30A6C14E-C347-4B44-8513-8AAB12CF13C1}"/>
    <cellStyle name="20% - Accent1 9 2 4 3 2" xfId="52512" xr:uid="{92051B64-AB89-4287-BCE3-6C45AED2D34B}"/>
    <cellStyle name="20% - Accent1 9 2 4 4" xfId="52513" xr:uid="{6E40A211-734B-4E55-8776-0DF5C547C18E}"/>
    <cellStyle name="20% - Accent1 9 2 5" xfId="52514" xr:uid="{C475B351-57BC-4496-AA11-2A1421D7EA2C}"/>
    <cellStyle name="20% - Accent1 9 2 5 2" xfId="52515" xr:uid="{0E565BE2-7925-4690-AA44-CDEA23358919}"/>
    <cellStyle name="20% - Accent1 9 2 5 2 2" xfId="52516" xr:uid="{5668C65F-C5EF-48B8-BC56-974C10BCA3D0}"/>
    <cellStyle name="20% - Accent1 9 2 5 2 2 2" xfId="52517" xr:uid="{7E3F4954-93BB-4499-B606-EC441A7462B8}"/>
    <cellStyle name="20% - Accent1 9 2 5 2 3" xfId="52518" xr:uid="{CF43CAE6-00E0-425E-9942-0B06A36C333C}"/>
    <cellStyle name="20% - Accent1 9 2 5 3" xfId="52519" xr:uid="{B7883197-7CA7-4994-9023-E711057F791C}"/>
    <cellStyle name="20% - Accent1 9 2 5 3 2" xfId="52520" xr:uid="{CAA9CB1D-1A05-43AE-857B-77E8BCAE14EC}"/>
    <cellStyle name="20% - Accent1 9 2 5 4" xfId="52521" xr:uid="{AF17383C-F99B-40A7-9E49-0BBF84511FE4}"/>
    <cellStyle name="20% - Accent1 9 2 6" xfId="52522" xr:uid="{36D043C9-8845-4D75-A744-388CE4EF0A2D}"/>
    <cellStyle name="20% - Accent1 9 2 6 2" xfId="52523" xr:uid="{24123D34-DE21-4E21-AB32-411AC0B80764}"/>
    <cellStyle name="20% - Accent1 9 2 6 2 2" xfId="52524" xr:uid="{75363D6F-82D2-4911-B8CE-8AC3BE373994}"/>
    <cellStyle name="20% - Accent1 9 2 6 2 2 2" xfId="52525" xr:uid="{0F8EC9C4-E77E-4DE1-A164-90C79F4B8CD7}"/>
    <cellStyle name="20% - Accent1 9 2 6 2 3" xfId="52526" xr:uid="{D9B5E8C0-2FF6-4607-8514-1D93E0543023}"/>
    <cellStyle name="20% - Accent1 9 2 6 3" xfId="52527" xr:uid="{9E27DCE9-03A8-4F17-B523-E081B0E726F3}"/>
    <cellStyle name="20% - Accent1 9 2 6 3 2" xfId="52528" xr:uid="{E352BE05-58B7-4028-99CE-F27E1DF17F65}"/>
    <cellStyle name="20% - Accent1 9 2 6 4" xfId="52529" xr:uid="{A4D0771E-AF22-468B-9564-B03223C2F231}"/>
    <cellStyle name="20% - Accent1 9 2 7" xfId="52530" xr:uid="{67C641E9-4736-4B93-9A48-6EE561603891}"/>
    <cellStyle name="20% - Accent1 9 2 7 2" xfId="52531" xr:uid="{C3411F5B-14B8-4079-8B43-91C8743A57A4}"/>
    <cellStyle name="20% - Accent1 9 2 7 2 2" xfId="52532" xr:uid="{619286BE-D321-4B96-BCA1-605EA186116C}"/>
    <cellStyle name="20% - Accent1 9 2 7 3" xfId="52533" xr:uid="{598512F5-1626-4B4E-9F2C-413F6377731E}"/>
    <cellStyle name="20% - Accent1 9 2 8" xfId="52534" xr:uid="{4E8886CE-88B0-46C1-8559-9FB0D405EC02}"/>
    <cellStyle name="20% - Accent1 9 2 8 2" xfId="52535" xr:uid="{112BA70E-F2CD-4C70-BD28-6B519F2CB9B1}"/>
    <cellStyle name="20% - Accent1 9 2 8 2 2" xfId="52536" xr:uid="{4E3D22CE-93C8-409F-B366-FE7EF0BAE1A4}"/>
    <cellStyle name="20% - Accent1 9 2 8 3" xfId="52537" xr:uid="{0672CD6C-D1D4-4A8B-ABBC-C1BE7A1B26CC}"/>
    <cellStyle name="20% - Accent1 9 2 9" xfId="52538" xr:uid="{4570BC57-7429-4DC1-BE2C-4B5E1164B8C3}"/>
    <cellStyle name="20% - Accent1 9 2 9 2" xfId="52539" xr:uid="{143D30B9-47CF-445B-A573-DE44D424B437}"/>
    <cellStyle name="20% - Accent1 9 3" xfId="52540" xr:uid="{47AD6D87-13B0-4B25-825D-D08572B2F3C4}"/>
    <cellStyle name="20% - Accent1 9 3 10" xfId="52541" xr:uid="{70A0FC91-761A-457E-9322-DD85C744CF58}"/>
    <cellStyle name="20% - Accent1 9 3 10 2" xfId="52542" xr:uid="{55656646-C7D6-44D2-BFA0-9F5445979EA6}"/>
    <cellStyle name="20% - Accent1 9 3 11" xfId="52543" xr:uid="{8BDE56B7-84E1-4E35-996E-2F37FA2E8DEA}"/>
    <cellStyle name="20% - Accent1 9 3 2" xfId="52544" xr:uid="{B39B972F-D7A6-4BA7-A65E-AC32E13078AE}"/>
    <cellStyle name="20% - Accent1 9 3 2 2" xfId="52545" xr:uid="{FD465625-F587-4B0E-B187-8DE454C49921}"/>
    <cellStyle name="20% - Accent1 9 3 2 2 2" xfId="52546" xr:uid="{E97F1C3E-D196-4B33-91E3-5011D0130EA8}"/>
    <cellStyle name="20% - Accent1 9 3 2 2 2 2" xfId="52547" xr:uid="{DF0AD081-D3EC-4E6C-B71A-E2EDBAD91C81}"/>
    <cellStyle name="20% - Accent1 9 3 2 2 2 2 2" xfId="52548" xr:uid="{176BB4F4-7BDF-4F2C-932E-96B5D6C9F1F6}"/>
    <cellStyle name="20% - Accent1 9 3 2 2 2 3" xfId="52549" xr:uid="{483189C1-92F5-4FE7-AEE3-CF8F5ACE3504}"/>
    <cellStyle name="20% - Accent1 9 3 2 2 3" xfId="52550" xr:uid="{F9B73823-2AE4-4E0F-9C0C-6880B77AC3BB}"/>
    <cellStyle name="20% - Accent1 9 3 2 2 3 2" xfId="52551" xr:uid="{1B6C1CC2-36A0-4DA5-9F1E-477EA464A85D}"/>
    <cellStyle name="20% - Accent1 9 3 2 2 4" xfId="52552" xr:uid="{95DD07E3-C260-4FA3-8F33-F471ECADE4C5}"/>
    <cellStyle name="20% - Accent1 9 3 2 3" xfId="52553" xr:uid="{9A2373D3-13D2-44B9-B8A1-1321DE19F855}"/>
    <cellStyle name="20% - Accent1 9 3 2 3 2" xfId="52554" xr:uid="{3ABFE3BE-910E-4FFA-BFA6-AA426DA097C6}"/>
    <cellStyle name="20% - Accent1 9 3 2 3 2 2" xfId="52555" xr:uid="{7A180A5E-021D-471A-9B32-2A626059E2E8}"/>
    <cellStyle name="20% - Accent1 9 3 2 3 2 2 2" xfId="52556" xr:uid="{A0FD514E-CFC7-49EB-8783-F0781EBCB9CD}"/>
    <cellStyle name="20% - Accent1 9 3 2 3 2 3" xfId="52557" xr:uid="{EB8F0212-1C06-4D0B-B7D8-4AD753988DF5}"/>
    <cellStyle name="20% - Accent1 9 3 2 3 3" xfId="52558" xr:uid="{ED218A1F-BE2D-487C-8B20-9BF2C548C19D}"/>
    <cellStyle name="20% - Accent1 9 3 2 3 3 2" xfId="52559" xr:uid="{1DF820AA-3AA1-4CD2-A7CF-58E410EFB5EA}"/>
    <cellStyle name="20% - Accent1 9 3 2 3 4" xfId="52560" xr:uid="{E635C4FE-BDFA-42D5-8A6D-D1F1D7690AEB}"/>
    <cellStyle name="20% - Accent1 9 3 2 4" xfId="52561" xr:uid="{BC80A72E-EAA4-400D-92D3-6D690CA73336}"/>
    <cellStyle name="20% - Accent1 9 3 2 4 2" xfId="52562" xr:uid="{14EBAB3C-38A4-4D42-9C59-F55CCF0EA1D6}"/>
    <cellStyle name="20% - Accent1 9 3 2 4 2 2" xfId="52563" xr:uid="{05F3EDE3-6579-4C6C-BAE6-D5180D8DC039}"/>
    <cellStyle name="20% - Accent1 9 3 2 4 2 2 2" xfId="52564" xr:uid="{8757A36A-0B32-4B08-B57F-8893E0658CE0}"/>
    <cellStyle name="20% - Accent1 9 3 2 4 2 3" xfId="52565" xr:uid="{2F6C4AB3-06FA-458D-81DE-24E34624A548}"/>
    <cellStyle name="20% - Accent1 9 3 2 4 3" xfId="52566" xr:uid="{E6868286-A7E5-46B2-9030-6DEE31759CE3}"/>
    <cellStyle name="20% - Accent1 9 3 2 4 3 2" xfId="52567" xr:uid="{C51C9797-704D-46D2-A78E-3F37A8BB0C64}"/>
    <cellStyle name="20% - Accent1 9 3 2 4 4" xfId="52568" xr:uid="{690CD27F-D390-4BCA-A18E-89C995E541CC}"/>
    <cellStyle name="20% - Accent1 9 3 2 5" xfId="52569" xr:uid="{CA26CE05-AC8F-4F36-AD58-1465E08E7DC7}"/>
    <cellStyle name="20% - Accent1 9 3 2 5 2" xfId="52570" xr:uid="{B7B1F689-D94A-4539-981D-C5C2202F2FEB}"/>
    <cellStyle name="20% - Accent1 9 3 2 5 2 2" xfId="52571" xr:uid="{377E3E95-F7C9-4E2A-805D-A907C6D0AA1C}"/>
    <cellStyle name="20% - Accent1 9 3 2 5 3" xfId="52572" xr:uid="{A741CDCD-CF39-444A-9887-A0FA8A61D5FC}"/>
    <cellStyle name="20% - Accent1 9 3 2 6" xfId="52573" xr:uid="{CEE1002E-BFB7-4FDD-8A5E-759B34556A0A}"/>
    <cellStyle name="20% - Accent1 9 3 2 6 2" xfId="52574" xr:uid="{B8719FBD-11AB-4681-A6F0-93FD78389169}"/>
    <cellStyle name="20% - Accent1 9 3 2 6 2 2" xfId="52575" xr:uid="{278CE035-CF69-45E6-9978-DFEC064AB7ED}"/>
    <cellStyle name="20% - Accent1 9 3 2 6 3" xfId="52576" xr:uid="{A41C1510-B259-47A4-B0F8-64BB38100AC8}"/>
    <cellStyle name="20% - Accent1 9 3 2 7" xfId="52577" xr:uid="{D3A06DFF-798C-4E63-A202-6FF448034B1E}"/>
    <cellStyle name="20% - Accent1 9 3 2 7 2" xfId="52578" xr:uid="{9041D392-6F6F-40B1-B5F5-5B14D80919B8}"/>
    <cellStyle name="20% - Accent1 9 3 2 8" xfId="52579" xr:uid="{F6AE02B7-E406-4A7C-8BF0-2217B2716C69}"/>
    <cellStyle name="20% - Accent1 9 3 2 8 2" xfId="52580" xr:uid="{B6E92CB4-DAAD-4D8D-86A4-372D03568181}"/>
    <cellStyle name="20% - Accent1 9 3 2 9" xfId="52581" xr:uid="{98619132-7B9B-4C75-BAE6-C6470A060FBC}"/>
    <cellStyle name="20% - Accent1 9 3 3" xfId="52582" xr:uid="{BDF885A0-4285-4825-818D-73941E14975E}"/>
    <cellStyle name="20% - Accent1 9 3 3 2" xfId="52583" xr:uid="{FDA2E59B-4A03-4DD2-A30D-EA0F85FCC029}"/>
    <cellStyle name="20% - Accent1 9 3 3 2 2" xfId="52584" xr:uid="{BAC98F4C-0376-4B27-A850-65BF87FC45EA}"/>
    <cellStyle name="20% - Accent1 9 3 3 2 2 2" xfId="52585" xr:uid="{D163BC18-3578-4FF9-B450-991D92555136}"/>
    <cellStyle name="20% - Accent1 9 3 3 2 2 2 2" xfId="52586" xr:uid="{F6AE68F1-FFFB-4BE9-985F-34E28B9E802F}"/>
    <cellStyle name="20% - Accent1 9 3 3 2 2 3" xfId="52587" xr:uid="{1E29CC5A-349A-46C0-A94E-B16AF4F7766B}"/>
    <cellStyle name="20% - Accent1 9 3 3 2 3" xfId="52588" xr:uid="{86C5F0D2-04DC-4110-9F7E-2796DF725644}"/>
    <cellStyle name="20% - Accent1 9 3 3 2 3 2" xfId="52589" xr:uid="{CEAAFF2A-D1F8-4BE6-A6FB-C9FCF2435C27}"/>
    <cellStyle name="20% - Accent1 9 3 3 2 4" xfId="52590" xr:uid="{17536F4C-8E60-4F6D-BA1A-6B41F1C83002}"/>
    <cellStyle name="20% - Accent1 9 3 3 3" xfId="52591" xr:uid="{7CDA3CF9-5AF1-4EEA-9963-16FE3C4A36C9}"/>
    <cellStyle name="20% - Accent1 9 3 3 3 2" xfId="52592" xr:uid="{B772FFAD-41FF-4635-B26A-F8278E4E6BD5}"/>
    <cellStyle name="20% - Accent1 9 3 3 3 2 2" xfId="52593" xr:uid="{2210D529-C2DF-479D-A2BE-9F5A5BCE8251}"/>
    <cellStyle name="20% - Accent1 9 3 3 3 2 2 2" xfId="52594" xr:uid="{1901E8D5-FCFB-4CDA-BE6F-BDFB51D3701F}"/>
    <cellStyle name="20% - Accent1 9 3 3 3 2 3" xfId="52595" xr:uid="{FF573EF2-0132-4505-A0F4-D7CF296658FC}"/>
    <cellStyle name="20% - Accent1 9 3 3 3 3" xfId="52596" xr:uid="{C4F3919F-3798-44EC-B79A-40BAB8B70C68}"/>
    <cellStyle name="20% - Accent1 9 3 3 3 3 2" xfId="52597" xr:uid="{A47E022B-3D62-43EA-8EB1-FEA641B6273C}"/>
    <cellStyle name="20% - Accent1 9 3 3 3 4" xfId="52598" xr:uid="{5CB34C43-B22F-4777-AEB8-83D5408E19F2}"/>
    <cellStyle name="20% - Accent1 9 3 3 4" xfId="52599" xr:uid="{79262A45-BD60-4802-8592-9B337FD131B3}"/>
    <cellStyle name="20% - Accent1 9 3 3 4 2" xfId="52600" xr:uid="{73D811E4-143E-4835-B626-3515E9A6FA98}"/>
    <cellStyle name="20% - Accent1 9 3 3 4 2 2" xfId="52601" xr:uid="{58F1FBCF-698A-4BA2-9FE0-D7C0059C05D5}"/>
    <cellStyle name="20% - Accent1 9 3 3 4 2 2 2" xfId="52602" xr:uid="{A7C31E0F-91EE-4EF7-A5D8-F1AEE70DE9AB}"/>
    <cellStyle name="20% - Accent1 9 3 3 4 2 3" xfId="52603" xr:uid="{C0D0D33D-8BAA-4C85-AF38-810F78A54F4B}"/>
    <cellStyle name="20% - Accent1 9 3 3 4 3" xfId="52604" xr:uid="{99B09819-AAC0-4ABE-8403-D535C908DD7B}"/>
    <cellStyle name="20% - Accent1 9 3 3 4 3 2" xfId="52605" xr:uid="{E31D60FA-4076-4EA6-AC48-A95DCD5624D9}"/>
    <cellStyle name="20% - Accent1 9 3 3 4 4" xfId="52606" xr:uid="{D4DCE510-6064-4834-82B3-031EAF6CB90E}"/>
    <cellStyle name="20% - Accent1 9 3 3 5" xfId="52607" xr:uid="{5AAF2ED8-F260-4BF1-9F4C-87CF7B8E1657}"/>
    <cellStyle name="20% - Accent1 9 3 3 5 2" xfId="52608" xr:uid="{87F9BD0E-F952-4F00-9CFF-5DA3ACDF0FB7}"/>
    <cellStyle name="20% - Accent1 9 3 3 5 2 2" xfId="52609" xr:uid="{56F213A7-34C6-43C0-8E24-EDA5471E4B08}"/>
    <cellStyle name="20% - Accent1 9 3 3 5 3" xfId="52610" xr:uid="{5EBDDB66-8DB8-4944-87FD-E384FFFEC7B8}"/>
    <cellStyle name="20% - Accent1 9 3 3 6" xfId="52611" xr:uid="{6BE7B232-FA34-4028-8DA6-50FDBE823893}"/>
    <cellStyle name="20% - Accent1 9 3 3 6 2" xfId="52612" xr:uid="{7C5A8C42-77A7-4CF2-8799-D7199BD71638}"/>
    <cellStyle name="20% - Accent1 9 3 3 6 2 2" xfId="52613" xr:uid="{7E708CDE-3882-438D-94F3-8C5356E8E6D0}"/>
    <cellStyle name="20% - Accent1 9 3 3 6 3" xfId="52614" xr:uid="{4F4CFFE9-2617-4BF4-B6F2-C0D6E3C2D44C}"/>
    <cellStyle name="20% - Accent1 9 3 3 7" xfId="52615" xr:uid="{ED5218E4-2B08-4684-A14E-87FED0EFB643}"/>
    <cellStyle name="20% - Accent1 9 3 3 7 2" xfId="52616" xr:uid="{383AF1FA-B0CC-4A2D-90F2-76025E5CBE55}"/>
    <cellStyle name="20% - Accent1 9 3 3 8" xfId="52617" xr:uid="{AD421703-9992-41B8-AEED-51D8EFA5AED7}"/>
    <cellStyle name="20% - Accent1 9 3 3 8 2" xfId="52618" xr:uid="{E569A128-4930-439E-9556-F3A10A00BC81}"/>
    <cellStyle name="20% - Accent1 9 3 3 9" xfId="52619" xr:uid="{9F7435B4-1CBA-4BCA-BBFC-28907B44CB14}"/>
    <cellStyle name="20% - Accent1 9 3 4" xfId="52620" xr:uid="{B3E527CB-6260-4C1D-8D9D-A2AF091E28B9}"/>
    <cellStyle name="20% - Accent1 9 3 4 2" xfId="52621" xr:uid="{25D39349-03D5-48CE-B0A7-04B852564F49}"/>
    <cellStyle name="20% - Accent1 9 3 4 2 2" xfId="52622" xr:uid="{256F0F64-7A82-4854-BBE8-414180E36096}"/>
    <cellStyle name="20% - Accent1 9 3 4 2 2 2" xfId="52623" xr:uid="{9144E911-864F-414E-8B1F-1BB3F300D885}"/>
    <cellStyle name="20% - Accent1 9 3 4 2 3" xfId="52624" xr:uid="{5A60ADBB-A4DE-410B-B730-E959119E52FF}"/>
    <cellStyle name="20% - Accent1 9 3 4 3" xfId="52625" xr:uid="{37455EF5-9F05-4A26-BE74-86E1D38CDF4D}"/>
    <cellStyle name="20% - Accent1 9 3 4 3 2" xfId="52626" xr:uid="{11B1D589-9C7C-4D03-93D4-055D05192ABC}"/>
    <cellStyle name="20% - Accent1 9 3 4 4" xfId="52627" xr:uid="{3211E218-62C4-44C6-B4E2-D175BB46DE16}"/>
    <cellStyle name="20% - Accent1 9 3 5" xfId="52628" xr:uid="{03EC7025-6A11-4C05-89EF-CC03BB7EAF8A}"/>
    <cellStyle name="20% - Accent1 9 3 5 2" xfId="52629" xr:uid="{E7C744BF-1068-4BC5-8B51-4C29C06C718E}"/>
    <cellStyle name="20% - Accent1 9 3 5 2 2" xfId="52630" xr:uid="{7D28B2F3-F545-4381-9595-2AD1BD6006F4}"/>
    <cellStyle name="20% - Accent1 9 3 5 2 2 2" xfId="52631" xr:uid="{479E022E-7BEB-4B6B-AC1B-A48B57129028}"/>
    <cellStyle name="20% - Accent1 9 3 5 2 3" xfId="52632" xr:uid="{1405C776-45B0-44B9-A931-2507D9A086E7}"/>
    <cellStyle name="20% - Accent1 9 3 5 3" xfId="52633" xr:uid="{E17B9310-78C6-4ECB-932D-CB81FD33B807}"/>
    <cellStyle name="20% - Accent1 9 3 5 3 2" xfId="52634" xr:uid="{8E5CA6EA-F7B3-4B00-B7C5-731EB6A63B0D}"/>
    <cellStyle name="20% - Accent1 9 3 5 4" xfId="52635" xr:uid="{B3C645B8-0277-4239-AA38-4BF7A9E90539}"/>
    <cellStyle name="20% - Accent1 9 3 6" xfId="52636" xr:uid="{E4F720FE-C291-40AD-B43B-E8E1D147FD9D}"/>
    <cellStyle name="20% - Accent1 9 3 6 2" xfId="52637" xr:uid="{9DADF535-4CEB-4908-BBB2-88F7E7F37F89}"/>
    <cellStyle name="20% - Accent1 9 3 6 2 2" xfId="52638" xr:uid="{A133FE24-D759-4AB4-8122-B3597BD5D213}"/>
    <cellStyle name="20% - Accent1 9 3 6 2 2 2" xfId="52639" xr:uid="{B42D0710-0B2E-4C2A-936B-EC0F2C48044C}"/>
    <cellStyle name="20% - Accent1 9 3 6 2 3" xfId="52640" xr:uid="{962508E8-6415-4A9A-A593-A1C44144F27D}"/>
    <cellStyle name="20% - Accent1 9 3 6 3" xfId="52641" xr:uid="{AB3CEE16-B636-4DBF-A704-4BB6F4912179}"/>
    <cellStyle name="20% - Accent1 9 3 6 3 2" xfId="52642" xr:uid="{17A61648-38D6-4E03-A982-171C42387E22}"/>
    <cellStyle name="20% - Accent1 9 3 6 4" xfId="52643" xr:uid="{2C3ECCE7-F1E2-4058-8A08-6FAB83B3A6B6}"/>
    <cellStyle name="20% - Accent1 9 3 7" xfId="52644" xr:uid="{647A67E0-DED6-48C8-8AD4-A7D73E291985}"/>
    <cellStyle name="20% - Accent1 9 3 7 2" xfId="52645" xr:uid="{E144E816-8644-4A08-86E5-75E0EEF8D901}"/>
    <cellStyle name="20% - Accent1 9 3 7 2 2" xfId="52646" xr:uid="{F7586E63-40F6-442E-87AB-57C513D67FB0}"/>
    <cellStyle name="20% - Accent1 9 3 7 3" xfId="52647" xr:uid="{65BCC824-DBDD-4580-B585-16E78652BC25}"/>
    <cellStyle name="20% - Accent1 9 3 8" xfId="52648" xr:uid="{8227A47B-3EE8-4111-AE2A-B36AE46B63D0}"/>
    <cellStyle name="20% - Accent1 9 3 8 2" xfId="52649" xr:uid="{461115DF-CD29-4B5D-AB06-7787E7903CC9}"/>
    <cellStyle name="20% - Accent1 9 3 8 2 2" xfId="52650" xr:uid="{11F04495-F763-4C06-AA34-45F4E5CC752E}"/>
    <cellStyle name="20% - Accent1 9 3 8 3" xfId="52651" xr:uid="{E0967CA7-7945-4F7F-AB1B-0440B7237E8C}"/>
    <cellStyle name="20% - Accent1 9 3 9" xfId="52652" xr:uid="{D66CFEC0-438D-4A46-910D-70E407A562A7}"/>
    <cellStyle name="20% - Accent1 9 3 9 2" xfId="52653" xr:uid="{497411F1-7D5B-4ACF-AB4C-55AA64CC11DF}"/>
    <cellStyle name="20% - Accent1 9 4" xfId="52654" xr:uid="{1D68A941-9795-4DC3-B72A-8D8476668181}"/>
    <cellStyle name="20% - Accent1 9 4 10" xfId="52655" xr:uid="{12877293-6D41-4A8B-9598-5C941771A431}"/>
    <cellStyle name="20% - Accent1 9 4 10 2" xfId="52656" xr:uid="{95A6D6A2-B996-49CA-8217-340A765AAF07}"/>
    <cellStyle name="20% - Accent1 9 4 11" xfId="52657" xr:uid="{765EA747-AD27-4CC9-BDF2-C03583286251}"/>
    <cellStyle name="20% - Accent1 9 4 2" xfId="52658" xr:uid="{C99FEF96-FAE3-47E2-8F36-893F9FF3FF01}"/>
    <cellStyle name="20% - Accent1 9 4 2 2" xfId="52659" xr:uid="{CB46EE8E-9BEE-46D2-B9A8-0B8924F237DB}"/>
    <cellStyle name="20% - Accent1 9 4 2 2 2" xfId="52660" xr:uid="{D35CEF7D-9505-4565-873C-E63BAD1D1AD4}"/>
    <cellStyle name="20% - Accent1 9 4 2 2 2 2" xfId="52661" xr:uid="{5B5B23F6-5FB7-411C-89A8-80A28BE406A1}"/>
    <cellStyle name="20% - Accent1 9 4 2 2 2 2 2" xfId="52662" xr:uid="{6502ED98-FB26-47A1-B1DB-019ECE0D8A7A}"/>
    <cellStyle name="20% - Accent1 9 4 2 2 2 3" xfId="52663" xr:uid="{D8C7A9F5-F2F3-4039-9E44-065A46E27132}"/>
    <cellStyle name="20% - Accent1 9 4 2 2 3" xfId="52664" xr:uid="{02E08AA2-9C16-488D-AA92-CC7848138C86}"/>
    <cellStyle name="20% - Accent1 9 4 2 2 3 2" xfId="52665" xr:uid="{25706898-04A4-435D-9BEF-420F620241CE}"/>
    <cellStyle name="20% - Accent1 9 4 2 2 4" xfId="52666" xr:uid="{8D26CE59-FD77-4611-9BF5-D1FA35BAD17F}"/>
    <cellStyle name="20% - Accent1 9 4 2 3" xfId="52667" xr:uid="{702EBB2D-AA51-4A7A-8921-7E1C17B13476}"/>
    <cellStyle name="20% - Accent1 9 4 2 3 2" xfId="52668" xr:uid="{981C9C95-CA23-4689-9DA9-15A74586AA2A}"/>
    <cellStyle name="20% - Accent1 9 4 2 3 2 2" xfId="52669" xr:uid="{C3ABE983-DD61-4E6E-87CF-113A71B8F5B9}"/>
    <cellStyle name="20% - Accent1 9 4 2 3 2 2 2" xfId="52670" xr:uid="{C5724436-751C-47A7-8246-4C324B286AE1}"/>
    <cellStyle name="20% - Accent1 9 4 2 3 2 3" xfId="52671" xr:uid="{645F0C4D-5B44-4ECA-AE0A-CB10BE769652}"/>
    <cellStyle name="20% - Accent1 9 4 2 3 3" xfId="52672" xr:uid="{C889257E-DE85-4F3A-9022-EC265D916189}"/>
    <cellStyle name="20% - Accent1 9 4 2 3 3 2" xfId="52673" xr:uid="{05DF329F-F6F9-4A51-AF20-CB6BF022C324}"/>
    <cellStyle name="20% - Accent1 9 4 2 3 4" xfId="52674" xr:uid="{12A649A2-AA82-46E5-A554-C0B625133A0D}"/>
    <cellStyle name="20% - Accent1 9 4 2 4" xfId="52675" xr:uid="{7ECC76C9-108F-481F-8544-1661915D422C}"/>
    <cellStyle name="20% - Accent1 9 4 2 4 2" xfId="52676" xr:uid="{6C41B5A2-91E1-4C06-9B52-7B216009A32B}"/>
    <cellStyle name="20% - Accent1 9 4 2 4 2 2" xfId="52677" xr:uid="{FBBFA623-B964-492E-8AB0-983142B82B9F}"/>
    <cellStyle name="20% - Accent1 9 4 2 4 2 2 2" xfId="52678" xr:uid="{C6475E41-6A11-4D9B-AF3F-72DCDC0AF585}"/>
    <cellStyle name="20% - Accent1 9 4 2 4 2 3" xfId="52679" xr:uid="{7FD34188-9268-4BC5-847B-10C02D66C7A4}"/>
    <cellStyle name="20% - Accent1 9 4 2 4 3" xfId="52680" xr:uid="{F75C6893-0FF2-49E9-9DD9-5CB64E564611}"/>
    <cellStyle name="20% - Accent1 9 4 2 4 3 2" xfId="52681" xr:uid="{11272352-B1FC-4432-AC8E-D7D4C567E0E0}"/>
    <cellStyle name="20% - Accent1 9 4 2 4 4" xfId="52682" xr:uid="{0BA026C8-79C2-4E64-80C5-2A90CEF34808}"/>
    <cellStyle name="20% - Accent1 9 4 2 5" xfId="52683" xr:uid="{ED18A015-1F9C-4285-98CC-613F162E6E8D}"/>
    <cellStyle name="20% - Accent1 9 4 2 5 2" xfId="52684" xr:uid="{560DDC86-AF6C-498B-9889-C5EF2EBB69A1}"/>
    <cellStyle name="20% - Accent1 9 4 2 5 2 2" xfId="52685" xr:uid="{32AF6597-292F-422D-8F39-0978B358BFE8}"/>
    <cellStyle name="20% - Accent1 9 4 2 5 3" xfId="52686" xr:uid="{BC03734A-FFFF-4F11-AA05-7F429E147CDA}"/>
    <cellStyle name="20% - Accent1 9 4 2 6" xfId="52687" xr:uid="{378F471F-F45E-490C-8BB1-6C7CFE46183B}"/>
    <cellStyle name="20% - Accent1 9 4 2 6 2" xfId="52688" xr:uid="{7FEEC86D-6C96-49B0-BAB0-008C4E6FF857}"/>
    <cellStyle name="20% - Accent1 9 4 2 6 2 2" xfId="52689" xr:uid="{6EC03AE2-4E60-4D68-8A0E-12C8E2002396}"/>
    <cellStyle name="20% - Accent1 9 4 2 6 3" xfId="52690" xr:uid="{0511E14E-8A6E-4A0B-B7A3-BC20659F829B}"/>
    <cellStyle name="20% - Accent1 9 4 2 7" xfId="52691" xr:uid="{0147995C-76F1-4ABC-A7C5-486BD209900B}"/>
    <cellStyle name="20% - Accent1 9 4 2 7 2" xfId="52692" xr:uid="{51C60FB9-9F91-4410-A09A-25FEEA3B9F61}"/>
    <cellStyle name="20% - Accent1 9 4 2 8" xfId="52693" xr:uid="{0CFEACBE-FD5F-4C84-8534-EE2B69EA7FEB}"/>
    <cellStyle name="20% - Accent1 9 4 2 8 2" xfId="52694" xr:uid="{331991B7-1849-48B2-960C-DEA14E0F331E}"/>
    <cellStyle name="20% - Accent1 9 4 2 9" xfId="52695" xr:uid="{4FB24E29-1A09-458D-9718-4AF3F2AAD4F1}"/>
    <cellStyle name="20% - Accent1 9 4 3" xfId="52696" xr:uid="{19D399F5-9CB3-4E34-BFA5-9717383550B7}"/>
    <cellStyle name="20% - Accent1 9 4 3 2" xfId="52697" xr:uid="{E1C7571A-C8C9-4AB6-BF75-B498EB6F8230}"/>
    <cellStyle name="20% - Accent1 9 4 3 2 2" xfId="52698" xr:uid="{760A8F0E-9D50-4164-A770-1979E2EDC02E}"/>
    <cellStyle name="20% - Accent1 9 4 3 2 2 2" xfId="52699" xr:uid="{E6CFF210-58D2-4CDB-B9D2-1F34716E524B}"/>
    <cellStyle name="20% - Accent1 9 4 3 2 2 2 2" xfId="52700" xr:uid="{E4162892-A2FC-42F6-B0B4-9F02B0660347}"/>
    <cellStyle name="20% - Accent1 9 4 3 2 2 3" xfId="52701" xr:uid="{63B868D8-5316-4DFF-85B8-011F3B9DEF50}"/>
    <cellStyle name="20% - Accent1 9 4 3 2 3" xfId="52702" xr:uid="{A94D8357-E385-4579-9BA3-2F3747226CEC}"/>
    <cellStyle name="20% - Accent1 9 4 3 2 3 2" xfId="52703" xr:uid="{322FDAFD-C033-4508-986F-D475D9B9B9B0}"/>
    <cellStyle name="20% - Accent1 9 4 3 2 4" xfId="52704" xr:uid="{AD6605CC-C6D9-45D7-927A-FC3F46FF9499}"/>
    <cellStyle name="20% - Accent1 9 4 3 3" xfId="52705" xr:uid="{154D4CD4-4829-4FB1-B080-B176D5A02051}"/>
    <cellStyle name="20% - Accent1 9 4 3 3 2" xfId="52706" xr:uid="{DDBD8944-07DF-404F-B21B-CF1C545EF828}"/>
    <cellStyle name="20% - Accent1 9 4 3 3 2 2" xfId="52707" xr:uid="{300F6C57-43E8-4C1B-93E7-377217C11FF9}"/>
    <cellStyle name="20% - Accent1 9 4 3 3 2 2 2" xfId="52708" xr:uid="{F602253B-A4BD-46A4-B67E-4BE22805F376}"/>
    <cellStyle name="20% - Accent1 9 4 3 3 2 3" xfId="52709" xr:uid="{923A032C-1232-473C-B2A2-679862898E0E}"/>
    <cellStyle name="20% - Accent1 9 4 3 3 3" xfId="52710" xr:uid="{FD0DD919-69FF-43D8-A710-E7399E8FBD5A}"/>
    <cellStyle name="20% - Accent1 9 4 3 3 3 2" xfId="52711" xr:uid="{6B6E52E2-3A06-479F-9C4C-B2A1CE18C382}"/>
    <cellStyle name="20% - Accent1 9 4 3 3 4" xfId="52712" xr:uid="{3C5B7D9F-8775-488C-96AE-030B960D750D}"/>
    <cellStyle name="20% - Accent1 9 4 3 4" xfId="52713" xr:uid="{12C45087-6D8D-40E5-944E-8063C6CE4BDF}"/>
    <cellStyle name="20% - Accent1 9 4 3 4 2" xfId="52714" xr:uid="{D938C028-B817-4065-9C1F-FB6A7D1A464C}"/>
    <cellStyle name="20% - Accent1 9 4 3 4 2 2" xfId="52715" xr:uid="{B8D7ACC4-E3BE-432B-B181-9CC117A96615}"/>
    <cellStyle name="20% - Accent1 9 4 3 4 2 2 2" xfId="52716" xr:uid="{412770F7-A36A-4B88-9206-D28B9EEA92DB}"/>
    <cellStyle name="20% - Accent1 9 4 3 4 2 3" xfId="52717" xr:uid="{77E37F27-69DD-4904-BDA5-94F22BB73B20}"/>
    <cellStyle name="20% - Accent1 9 4 3 4 3" xfId="52718" xr:uid="{E22A5B82-9508-413E-AB9B-BD877F9605EB}"/>
    <cellStyle name="20% - Accent1 9 4 3 4 3 2" xfId="52719" xr:uid="{7DD3463E-D076-4298-9011-E571EE579550}"/>
    <cellStyle name="20% - Accent1 9 4 3 4 4" xfId="52720" xr:uid="{0BB2A3A7-DC8F-4539-9FAC-E01FE29B53D3}"/>
    <cellStyle name="20% - Accent1 9 4 3 5" xfId="52721" xr:uid="{7431292F-4942-48DF-936E-FAA8F4325389}"/>
    <cellStyle name="20% - Accent1 9 4 3 5 2" xfId="52722" xr:uid="{6716CF99-03A0-4C15-806E-C6F0E093500F}"/>
    <cellStyle name="20% - Accent1 9 4 3 5 2 2" xfId="52723" xr:uid="{8699C500-46D9-4BD0-B739-9014F842BACB}"/>
    <cellStyle name="20% - Accent1 9 4 3 5 3" xfId="52724" xr:uid="{A7D05060-A85D-4AA8-9FD6-DDAFE0494F3C}"/>
    <cellStyle name="20% - Accent1 9 4 3 6" xfId="52725" xr:uid="{B9B7CFAE-A4A6-4745-A713-96B01A9807F6}"/>
    <cellStyle name="20% - Accent1 9 4 3 6 2" xfId="52726" xr:uid="{9AFA3AD1-3860-43E2-A326-AD0641214F1D}"/>
    <cellStyle name="20% - Accent1 9 4 3 6 2 2" xfId="52727" xr:uid="{34173389-F778-44B4-B277-D9B58DF886F7}"/>
    <cellStyle name="20% - Accent1 9 4 3 6 3" xfId="52728" xr:uid="{854BAB9D-4961-4450-84E3-20F9F0728E05}"/>
    <cellStyle name="20% - Accent1 9 4 3 7" xfId="52729" xr:uid="{B10CC4D5-F93B-4405-BD61-79A24C4EF3DD}"/>
    <cellStyle name="20% - Accent1 9 4 3 7 2" xfId="52730" xr:uid="{FCC579A1-021B-4192-AD13-801E9404A841}"/>
    <cellStyle name="20% - Accent1 9 4 3 8" xfId="52731" xr:uid="{1FBEBD51-559F-4075-A383-E80186711290}"/>
    <cellStyle name="20% - Accent1 9 4 3 8 2" xfId="52732" xr:uid="{74423D9F-A00E-40B5-9FB3-8AD82B33F558}"/>
    <cellStyle name="20% - Accent1 9 4 3 9" xfId="52733" xr:uid="{025FDA29-DAA1-426E-8AA1-703C72E5748E}"/>
    <cellStyle name="20% - Accent1 9 4 4" xfId="52734" xr:uid="{8F85E4A5-27BE-4887-A08F-120927728070}"/>
    <cellStyle name="20% - Accent1 9 4 4 2" xfId="52735" xr:uid="{5C06FEFF-7389-4BA4-9D03-9ADF632F074F}"/>
    <cellStyle name="20% - Accent1 9 4 4 2 2" xfId="52736" xr:uid="{C938D994-065F-491D-9352-74A91877D24F}"/>
    <cellStyle name="20% - Accent1 9 4 4 2 2 2" xfId="52737" xr:uid="{537FA6BC-E0EC-4D44-8CC5-C4D0195A56C8}"/>
    <cellStyle name="20% - Accent1 9 4 4 2 3" xfId="52738" xr:uid="{690A95EC-6835-419B-949E-5CB458944CA0}"/>
    <cellStyle name="20% - Accent1 9 4 4 3" xfId="52739" xr:uid="{7F9B162C-EA93-4DFD-AB25-43501561BC80}"/>
    <cellStyle name="20% - Accent1 9 4 4 3 2" xfId="52740" xr:uid="{2E34ED4B-73F2-43A2-835A-1BE8370BD572}"/>
    <cellStyle name="20% - Accent1 9 4 4 4" xfId="52741" xr:uid="{A2B79231-D64A-4DC1-A584-7EF7B2DA686C}"/>
    <cellStyle name="20% - Accent1 9 4 5" xfId="52742" xr:uid="{6C7EFE8A-272C-4E43-87EB-6330B9393BF2}"/>
    <cellStyle name="20% - Accent1 9 4 5 2" xfId="52743" xr:uid="{893BC559-5309-4915-9BDF-D315FFC6363F}"/>
    <cellStyle name="20% - Accent1 9 4 5 2 2" xfId="52744" xr:uid="{BA6EB35C-1D19-4E05-BA87-9A571E0E3097}"/>
    <cellStyle name="20% - Accent1 9 4 5 2 2 2" xfId="52745" xr:uid="{A70F8C52-161E-4B7D-90B7-6FF981F6D7FF}"/>
    <cellStyle name="20% - Accent1 9 4 5 2 3" xfId="52746" xr:uid="{D3AE83B8-CA0F-4388-A11C-5EE9ECFCD164}"/>
    <cellStyle name="20% - Accent1 9 4 5 3" xfId="52747" xr:uid="{191D0973-0643-4CF3-8A18-F17B7011DAA1}"/>
    <cellStyle name="20% - Accent1 9 4 5 3 2" xfId="52748" xr:uid="{8483901D-D42B-403E-B561-48BB069E2658}"/>
    <cellStyle name="20% - Accent1 9 4 5 4" xfId="52749" xr:uid="{F0252DE8-59D6-48F6-9EE1-AE5D6A02152A}"/>
    <cellStyle name="20% - Accent1 9 4 6" xfId="52750" xr:uid="{2693E3AD-40E8-48E3-88F2-4C37A952C41B}"/>
    <cellStyle name="20% - Accent1 9 4 6 2" xfId="52751" xr:uid="{A0084BF6-8ED1-4491-B046-A1B50FC733DA}"/>
    <cellStyle name="20% - Accent1 9 4 6 2 2" xfId="52752" xr:uid="{BE2EA7DF-0A91-4A92-9502-D18C2A35E595}"/>
    <cellStyle name="20% - Accent1 9 4 6 2 2 2" xfId="52753" xr:uid="{4F5126F3-1940-41D1-B3F1-0FB61AB8DB1D}"/>
    <cellStyle name="20% - Accent1 9 4 6 2 3" xfId="52754" xr:uid="{08EAB91C-712B-4468-9A2A-29A8700D6CCF}"/>
    <cellStyle name="20% - Accent1 9 4 6 3" xfId="52755" xr:uid="{BF85237F-3D49-4AE9-B2FE-88E6D9F84159}"/>
    <cellStyle name="20% - Accent1 9 4 6 3 2" xfId="52756" xr:uid="{BACBD116-05BE-451B-811A-42EB9824F2C2}"/>
    <cellStyle name="20% - Accent1 9 4 6 4" xfId="52757" xr:uid="{909D2E67-464D-4348-9F79-B245DD584BB4}"/>
    <cellStyle name="20% - Accent1 9 4 7" xfId="52758" xr:uid="{06EFFBE7-959A-4233-B028-658C839BEB02}"/>
    <cellStyle name="20% - Accent1 9 4 7 2" xfId="52759" xr:uid="{5A9E4212-135C-468B-8230-2B16A2D7F498}"/>
    <cellStyle name="20% - Accent1 9 4 7 2 2" xfId="52760" xr:uid="{1BF2EBF5-D087-4608-ACEE-E64375F4E259}"/>
    <cellStyle name="20% - Accent1 9 4 7 3" xfId="52761" xr:uid="{922C75CA-3D2F-4ABE-B731-47DF6742A744}"/>
    <cellStyle name="20% - Accent1 9 4 8" xfId="52762" xr:uid="{0E8C24BB-8900-4ABC-8074-DEF357E623DD}"/>
    <cellStyle name="20% - Accent1 9 4 8 2" xfId="52763" xr:uid="{5C77513C-7EA4-473F-B914-24D42A06F2CB}"/>
    <cellStyle name="20% - Accent1 9 4 8 2 2" xfId="52764" xr:uid="{74ADEF75-54E8-40F7-B0CB-30D2A8911CAB}"/>
    <cellStyle name="20% - Accent1 9 4 8 3" xfId="52765" xr:uid="{DADB02B5-CEF9-4250-8024-FA2C777EF991}"/>
    <cellStyle name="20% - Accent1 9 4 9" xfId="52766" xr:uid="{0B817AC2-09F4-453A-8FD8-BF963E707F2B}"/>
    <cellStyle name="20% - Accent1 9 4 9 2" xfId="52767" xr:uid="{C3545CDF-9EA6-4BE4-BB19-3E150226F89A}"/>
    <cellStyle name="20% - Accent1 9 5" xfId="52768" xr:uid="{4300CA06-B9E1-4702-8679-1FAE20FE2741}"/>
    <cellStyle name="20% - Accent1 9 5 2" xfId="52769" xr:uid="{3B9646CD-2759-4CC0-9441-E20DBFD5A997}"/>
    <cellStyle name="20% - Accent1 9 5 2 2" xfId="52770" xr:uid="{AB0F05C6-D953-4EF7-AB71-460CABE65683}"/>
    <cellStyle name="20% - Accent1 9 5 2 2 2" xfId="52771" xr:uid="{36B3B540-9345-4682-AFF1-3A0B05509673}"/>
    <cellStyle name="20% - Accent1 9 5 2 2 2 2" xfId="52772" xr:uid="{0E74B607-BCDC-424E-AAF5-FC8E4B696F4F}"/>
    <cellStyle name="20% - Accent1 9 5 2 2 3" xfId="52773" xr:uid="{D0C296CE-C466-436D-9E8F-0A49724FC687}"/>
    <cellStyle name="20% - Accent1 9 5 2 3" xfId="52774" xr:uid="{12F0274A-D5DA-4EF2-811D-69EC61EFF6F9}"/>
    <cellStyle name="20% - Accent1 9 5 2 3 2" xfId="52775" xr:uid="{23D53207-CE30-48F8-9C32-7C6EAB901C27}"/>
    <cellStyle name="20% - Accent1 9 5 2 4" xfId="52776" xr:uid="{FABB3ED8-B25E-465A-B172-FCC36A657AE1}"/>
    <cellStyle name="20% - Accent1 9 5 3" xfId="52777" xr:uid="{C9C35DCB-F10B-456B-A3C9-62BC1A197965}"/>
    <cellStyle name="20% - Accent1 9 5 3 2" xfId="52778" xr:uid="{B050A990-E8E6-4570-A6FD-D609BCEC9218}"/>
    <cellStyle name="20% - Accent1 9 5 3 2 2" xfId="52779" xr:uid="{268621C4-0827-46C5-A22C-2E0304BD3D30}"/>
    <cellStyle name="20% - Accent1 9 5 3 2 2 2" xfId="52780" xr:uid="{27F72F0C-7388-46EC-A73D-790703F141D3}"/>
    <cellStyle name="20% - Accent1 9 5 3 2 3" xfId="52781" xr:uid="{E804B3F7-52DC-4AA1-9CEF-82C79F3B8501}"/>
    <cellStyle name="20% - Accent1 9 5 3 3" xfId="52782" xr:uid="{62A00532-5BD6-4966-8061-EA2DD6AA631D}"/>
    <cellStyle name="20% - Accent1 9 5 3 3 2" xfId="52783" xr:uid="{999DB804-1A75-4D4F-83E4-764170F3367D}"/>
    <cellStyle name="20% - Accent1 9 5 3 4" xfId="52784" xr:uid="{3F4765AA-D140-4A9E-BB39-681C98228302}"/>
    <cellStyle name="20% - Accent1 9 5 4" xfId="52785" xr:uid="{667C1BD4-616B-4796-9CFE-8104E3BFD370}"/>
    <cellStyle name="20% - Accent1 9 5 4 2" xfId="52786" xr:uid="{E6D1641B-918D-47A7-B6E6-DB5E5F954A38}"/>
    <cellStyle name="20% - Accent1 9 5 4 2 2" xfId="52787" xr:uid="{8E04C072-91AE-4D8E-8EEF-CB5A1DE63067}"/>
    <cellStyle name="20% - Accent1 9 5 4 2 2 2" xfId="52788" xr:uid="{651D2037-C48E-4C7D-A90A-EC61348A4897}"/>
    <cellStyle name="20% - Accent1 9 5 4 2 3" xfId="52789" xr:uid="{AE207E4B-AA2F-49AD-BE14-818AA72BF06C}"/>
    <cellStyle name="20% - Accent1 9 5 4 3" xfId="52790" xr:uid="{25179601-7BE6-4D82-9B56-32D2F3BD1BDB}"/>
    <cellStyle name="20% - Accent1 9 5 4 3 2" xfId="52791" xr:uid="{C16D4CD1-0ED9-4578-96CF-E6A2500896B8}"/>
    <cellStyle name="20% - Accent1 9 5 4 4" xfId="52792" xr:uid="{BDDF6FE7-0BF2-4AC9-B88C-D18A8DDE99F1}"/>
    <cellStyle name="20% - Accent1 9 5 5" xfId="52793" xr:uid="{2B7E0CD2-6C65-4F17-818C-DEF3EE7B421A}"/>
    <cellStyle name="20% - Accent1 9 5 5 2" xfId="52794" xr:uid="{95A5E4D5-047E-44C1-ACB0-D00D377449C5}"/>
    <cellStyle name="20% - Accent1 9 5 5 2 2" xfId="52795" xr:uid="{038EEDA8-71BA-43A0-BB14-9D3405E20DDB}"/>
    <cellStyle name="20% - Accent1 9 5 5 3" xfId="52796" xr:uid="{764968DA-45DB-4073-8513-DE14E45B42DF}"/>
    <cellStyle name="20% - Accent1 9 5 6" xfId="52797" xr:uid="{52017AD9-0007-4DAF-B9FF-B80EF5A0B7F5}"/>
    <cellStyle name="20% - Accent1 9 5 6 2" xfId="52798" xr:uid="{8F8E7659-686E-4112-855C-3A9436A127C5}"/>
    <cellStyle name="20% - Accent1 9 5 6 2 2" xfId="52799" xr:uid="{B8EF2229-EB58-4DC8-99F8-D87ADBE5D2F9}"/>
    <cellStyle name="20% - Accent1 9 5 6 3" xfId="52800" xr:uid="{D6343175-DFDB-4492-8164-6B21876312CB}"/>
    <cellStyle name="20% - Accent1 9 5 7" xfId="52801" xr:uid="{955DDBF6-24E3-42B1-B3B9-F6A118EF5E7F}"/>
    <cellStyle name="20% - Accent1 9 5 7 2" xfId="52802" xr:uid="{4DF2A10D-DC0C-4659-9324-477FFDE40A3F}"/>
    <cellStyle name="20% - Accent1 9 5 8" xfId="52803" xr:uid="{0FF08A36-A493-4EF6-88FB-2F16E0B450DA}"/>
    <cellStyle name="20% - Accent1 9 5 8 2" xfId="52804" xr:uid="{804917C2-E5F8-4513-8775-6F92114D52AD}"/>
    <cellStyle name="20% - Accent1 9 5 9" xfId="52805" xr:uid="{0EFD3712-BF27-446D-A531-EC73A83269F3}"/>
    <cellStyle name="20% - Accent1 9 6" xfId="52806" xr:uid="{B1F7C219-A9EB-4063-81BF-485184DC35FC}"/>
    <cellStyle name="20% - Accent1 9 6 2" xfId="52807" xr:uid="{5DB5B06F-A94F-4BEF-B784-4F27E8D31F5E}"/>
    <cellStyle name="20% - Accent1 9 6 2 2" xfId="52808" xr:uid="{484488CD-E89B-4DD3-97B1-463AA1C129EF}"/>
    <cellStyle name="20% - Accent1 9 6 2 2 2" xfId="52809" xr:uid="{BBC455A6-4F57-4193-A117-537289F5E90D}"/>
    <cellStyle name="20% - Accent1 9 6 2 2 2 2" xfId="52810" xr:uid="{9C023A39-4500-4DA4-96C1-7AA8B5F32B2F}"/>
    <cellStyle name="20% - Accent1 9 6 2 2 3" xfId="52811" xr:uid="{3D9EF58A-F9D5-4D86-B91E-DBA60DDBCD15}"/>
    <cellStyle name="20% - Accent1 9 6 2 3" xfId="52812" xr:uid="{DF8364FB-6FCE-44A7-B992-D545696C7119}"/>
    <cellStyle name="20% - Accent1 9 6 2 3 2" xfId="52813" xr:uid="{29B12162-7F63-4BD2-BED1-DFE3B1C4607C}"/>
    <cellStyle name="20% - Accent1 9 6 2 4" xfId="52814" xr:uid="{8A5EB976-28C5-4B80-BE23-521776204356}"/>
    <cellStyle name="20% - Accent1 9 6 3" xfId="52815" xr:uid="{EB8680A5-160E-4D31-9C36-3017860712F7}"/>
    <cellStyle name="20% - Accent1 9 6 3 2" xfId="52816" xr:uid="{353DED2B-3790-49EB-8067-3666E573CA17}"/>
    <cellStyle name="20% - Accent1 9 6 3 2 2" xfId="52817" xr:uid="{2E73CE4C-2056-42AA-AA1E-3204BC34189B}"/>
    <cellStyle name="20% - Accent1 9 6 3 2 2 2" xfId="52818" xr:uid="{35074BA7-9476-4CC1-8F2E-FF2661FAD118}"/>
    <cellStyle name="20% - Accent1 9 6 3 2 3" xfId="52819" xr:uid="{546CC6D4-7999-4B3E-B937-E66356032E2A}"/>
    <cellStyle name="20% - Accent1 9 6 3 3" xfId="52820" xr:uid="{B71AD0DA-AB8D-4279-BD00-FBAEDE1820AD}"/>
    <cellStyle name="20% - Accent1 9 6 3 3 2" xfId="52821" xr:uid="{3103164F-EAE7-4B9F-992C-E4135D476ED9}"/>
    <cellStyle name="20% - Accent1 9 6 3 4" xfId="52822" xr:uid="{775856EC-F004-469E-BCA8-A79B4DDD42C7}"/>
    <cellStyle name="20% - Accent1 9 6 4" xfId="52823" xr:uid="{3F1903E0-414B-443C-B940-87FD6F096669}"/>
    <cellStyle name="20% - Accent1 9 6 4 2" xfId="52824" xr:uid="{9959589C-0D0B-4062-9CEB-F1B6B0C264D5}"/>
    <cellStyle name="20% - Accent1 9 6 4 2 2" xfId="52825" xr:uid="{E01744D0-3E20-45F5-9689-AFEF1AD3C05F}"/>
    <cellStyle name="20% - Accent1 9 6 4 2 2 2" xfId="52826" xr:uid="{AEC0232B-CBAA-4EFB-84CC-8B3973CC6A6E}"/>
    <cellStyle name="20% - Accent1 9 6 4 2 3" xfId="52827" xr:uid="{2A0A10C0-F197-4255-8829-286D11C39EDF}"/>
    <cellStyle name="20% - Accent1 9 6 4 3" xfId="52828" xr:uid="{13875DE9-B1AD-476D-884F-30A6D9CDAF02}"/>
    <cellStyle name="20% - Accent1 9 6 4 3 2" xfId="52829" xr:uid="{03B08D5C-9ED2-49CB-868D-10302696B55D}"/>
    <cellStyle name="20% - Accent1 9 6 4 4" xfId="52830" xr:uid="{04BBC0D3-25AC-41CF-88C5-2867C8EA674D}"/>
    <cellStyle name="20% - Accent1 9 6 5" xfId="52831" xr:uid="{BE5E371A-786C-43C5-B005-B378AF33879E}"/>
    <cellStyle name="20% - Accent1 9 6 5 2" xfId="52832" xr:uid="{D967F0A2-0072-4AAB-AD87-7DB4188A7E96}"/>
    <cellStyle name="20% - Accent1 9 6 5 2 2" xfId="52833" xr:uid="{E919480A-86A3-4212-9778-8BDE799EBA5F}"/>
    <cellStyle name="20% - Accent1 9 6 5 3" xfId="52834" xr:uid="{26ED9EB4-0335-4050-BFBA-1EE7A31984E1}"/>
    <cellStyle name="20% - Accent1 9 6 6" xfId="52835" xr:uid="{9C0821E7-311E-4D51-A2C0-E36B313843D4}"/>
    <cellStyle name="20% - Accent1 9 6 6 2" xfId="52836" xr:uid="{90D83EEE-6366-48E0-9E41-2AC0EC2B8C6F}"/>
    <cellStyle name="20% - Accent1 9 6 6 2 2" xfId="52837" xr:uid="{8E57038E-2E2F-4395-A61B-EA40097ED028}"/>
    <cellStyle name="20% - Accent1 9 6 6 3" xfId="52838" xr:uid="{A085773E-5CFD-4115-99E1-A80A6DDC2B22}"/>
    <cellStyle name="20% - Accent1 9 6 7" xfId="52839" xr:uid="{0105AF6E-89BB-4F3B-BA8F-90C7C6D82BFE}"/>
    <cellStyle name="20% - Accent1 9 6 7 2" xfId="52840" xr:uid="{D98E1BFD-9E53-4B41-938E-312E7B8C7BED}"/>
    <cellStyle name="20% - Accent1 9 6 8" xfId="52841" xr:uid="{03253A06-A213-483C-B7FF-FE02CB4B9CA6}"/>
    <cellStyle name="20% - Accent1 9 6 8 2" xfId="52842" xr:uid="{1DAD90F3-2DAC-40F6-A11D-18C38FF4F13A}"/>
    <cellStyle name="20% - Accent1 9 6 9" xfId="52843" xr:uid="{81389D30-5466-48C3-93B2-B03A6496D4A9}"/>
    <cellStyle name="20% - Accent1 9 7" xfId="52844" xr:uid="{4EBB45BA-B02E-485C-9636-083337E7A343}"/>
    <cellStyle name="20% - Accent1 9 7 2" xfId="52845" xr:uid="{7CDD9CDC-C7DE-4622-B61C-7E73928C6296}"/>
    <cellStyle name="20% - Accent1 9 7 2 2" xfId="52846" xr:uid="{33B0481B-AABA-42B9-8D07-3392A5D3D814}"/>
    <cellStyle name="20% - Accent1 9 7 2 2 2" xfId="52847" xr:uid="{EE3A3AC3-F331-4C17-A85B-99A00B47F4EC}"/>
    <cellStyle name="20% - Accent1 9 7 2 3" xfId="52848" xr:uid="{96464671-8B09-4808-937F-F1055CEBD490}"/>
    <cellStyle name="20% - Accent1 9 7 3" xfId="52849" xr:uid="{C00079FF-03B6-478F-8B7D-6B9F12384E04}"/>
    <cellStyle name="20% - Accent1 9 7 3 2" xfId="52850" xr:uid="{92793701-9255-438A-9CEB-2185185E9583}"/>
    <cellStyle name="20% - Accent1 9 7 4" xfId="52851" xr:uid="{745B35F7-F73D-4542-9F1A-086EEB4AD9E6}"/>
    <cellStyle name="20% - Accent1 9 8" xfId="52852" xr:uid="{05198E0C-5869-48B8-B29C-53F079BAFC15}"/>
    <cellStyle name="20% - Accent1 9 8 2" xfId="52853" xr:uid="{30BAC9A1-D55C-41C4-9F4F-1425078D5633}"/>
    <cellStyle name="20% - Accent1 9 8 2 2" xfId="52854" xr:uid="{5436BF7D-CC16-4664-AAB8-C34AAA1BCF8C}"/>
    <cellStyle name="20% - Accent1 9 8 2 2 2" xfId="52855" xr:uid="{99CF80CA-099A-47A9-9EA3-041C423CE16F}"/>
    <cellStyle name="20% - Accent1 9 8 2 3" xfId="52856" xr:uid="{BC1FCEDC-DA3F-4A4B-B75F-336FB0E6F095}"/>
    <cellStyle name="20% - Accent1 9 8 3" xfId="52857" xr:uid="{8AF4A302-3319-4E6E-A686-EE71149B176D}"/>
    <cellStyle name="20% - Accent1 9 8 3 2" xfId="52858" xr:uid="{40148776-D737-4939-AFCB-EA1B8589D22D}"/>
    <cellStyle name="20% - Accent1 9 8 4" xfId="52859" xr:uid="{AE8CB971-8AB9-41E1-9FC9-18B93101B3AB}"/>
    <cellStyle name="20% - Accent1 9 9" xfId="52860" xr:uid="{03868349-324B-4FD6-B454-B1B835235F82}"/>
    <cellStyle name="20% - Accent1 9 9 2" xfId="52861" xr:uid="{FE2D037B-A0C3-43A6-8A4D-6B1E01E63A74}"/>
    <cellStyle name="20% - Accent1 9 9 2 2" xfId="52862" xr:uid="{0BD803E7-AB9A-4C82-A55A-FBC95E47FF4F}"/>
    <cellStyle name="20% - Accent1 9 9 2 2 2" xfId="52863" xr:uid="{9CF3AF1B-84A2-4BE4-AF85-642F67219178}"/>
    <cellStyle name="20% - Accent1 9 9 2 3" xfId="52864" xr:uid="{3D0946A3-4C51-4342-A7FE-BA4C7801ED7C}"/>
    <cellStyle name="20% - Accent1 9 9 3" xfId="52865" xr:uid="{42DB2E9C-0751-4E71-9023-F69611815F7C}"/>
    <cellStyle name="20% - Accent1 9 9 3 2" xfId="52866" xr:uid="{0AAC9379-B1A9-4F44-8BD0-47F5E757FFEF}"/>
    <cellStyle name="20% - Accent1 9 9 4" xfId="52867" xr:uid="{6325466D-A2A9-45FE-9356-2FF7D3AB1CFC}"/>
    <cellStyle name="20% - Accent2 2" xfId="131" xr:uid="{D4922053-1706-43BF-8DDD-2C45518FBC29}"/>
    <cellStyle name="20% - Accent2 3" xfId="132" xr:uid="{A4B8CFE6-D85C-4340-ACA7-DA71F722B1C6}"/>
    <cellStyle name="20% - Accent2 4" xfId="63" xr:uid="{3E30F891-5CD3-4AE1-BF33-ABED7D97BEA7}"/>
    <cellStyle name="20% - Accent3 2" xfId="133" xr:uid="{F3780EEE-56D9-4659-8769-81DD938C316F}"/>
    <cellStyle name="20% - Accent3 3" xfId="134" xr:uid="{D39F91C6-7878-49D8-8051-05700683AC3E}"/>
    <cellStyle name="20% - Accent3 4" xfId="67" xr:uid="{DE8F0567-6153-45C5-AD20-501D5E98E002}"/>
    <cellStyle name="20% - Accent4 2" xfId="135" xr:uid="{0E2F2E44-D797-4616-B7E7-0227AEBBED18}"/>
    <cellStyle name="20% - Accent4 3" xfId="136" xr:uid="{E0F1194C-56F1-42D9-AF67-3EBD1D2CE521}"/>
    <cellStyle name="20% - Accent4 4" xfId="71" xr:uid="{19C70121-AD78-4F44-83AB-9EDAEB2AD053}"/>
    <cellStyle name="20% - Accent5 2" xfId="137" xr:uid="{EEDAA532-3F1F-4132-B11F-F604C6C26FEF}"/>
    <cellStyle name="20% - Accent5 3" xfId="138" xr:uid="{9A114172-1891-42DC-B3BA-DE232F452425}"/>
    <cellStyle name="20% - Accent5 4" xfId="75" xr:uid="{F069B1C9-398D-4E13-B89B-D36A18787C2D}"/>
    <cellStyle name="20% - Accent6 2" xfId="139" xr:uid="{0A15ECE6-CCE5-429F-ACC0-D6A17ED667C9}"/>
    <cellStyle name="20% - Accent6 3" xfId="140" xr:uid="{D306A0FB-BC1C-4FCF-813E-53DB4465E08C}"/>
    <cellStyle name="20% - Accent6 4" xfId="79" xr:uid="{D0CF5116-194E-4F39-A206-EC4294840645}"/>
    <cellStyle name="40% - Accent1 2" xfId="141" xr:uid="{D9D751BF-13FF-4AF6-8E12-CF088B551C75}"/>
    <cellStyle name="40% - Accent1 3" xfId="142" xr:uid="{D0E25084-ED41-45A7-BB69-D3A74C5A416C}"/>
    <cellStyle name="40% - Accent1 4" xfId="60" xr:uid="{7E569646-2559-43F3-A743-83EF2B3021BB}"/>
    <cellStyle name="40% - Accent2 2" xfId="143" xr:uid="{0D5294B2-18C0-408C-A1B7-1D6D13973916}"/>
    <cellStyle name="40% - Accent2 3" xfId="144" xr:uid="{1ECD54E6-79A4-49C0-9C74-46A683519FF0}"/>
    <cellStyle name="40% - Accent2 4" xfId="64" xr:uid="{62A0E8E9-75AA-45A9-A88E-4EF1CBD31CE2}"/>
    <cellStyle name="40% - Accent3 2" xfId="145" xr:uid="{437CF11A-DF18-429C-9874-051632ADA367}"/>
    <cellStyle name="40% - Accent3 3" xfId="146" xr:uid="{5E59BB4A-92BA-4270-91AF-3FFB7E2BF00B}"/>
    <cellStyle name="40% - Accent3 4" xfId="68" xr:uid="{09739E8E-23FC-4F3A-8D71-7C0F28DFFFB0}"/>
    <cellStyle name="40% - Accent4 2" xfId="147" xr:uid="{B33AC874-AC26-44E6-9B44-32F9CBBD5243}"/>
    <cellStyle name="40% - Accent4 3" xfId="148" xr:uid="{FCA21C5E-6D6D-4582-874E-60BD06BB2864}"/>
    <cellStyle name="40% - Accent4 4" xfId="72" xr:uid="{01C53B09-1D86-4864-9239-0196EED0CA2E}"/>
    <cellStyle name="40% - Accent5 2" xfId="149" xr:uid="{F53046C3-F57B-4144-BC34-4FEF4CFFA4BA}"/>
    <cellStyle name="40% - Accent5 3" xfId="150" xr:uid="{42F752A7-B00B-4F65-8846-3F061F6A47BB}"/>
    <cellStyle name="40% - Accent5 4" xfId="76" xr:uid="{04E89C96-8C73-486B-893D-90440C411528}"/>
    <cellStyle name="40% - Accent6 2" xfId="151" xr:uid="{5FC39B46-61D2-42A3-A321-4D6F46A480A8}"/>
    <cellStyle name="40% - Accent6 3" xfId="152" xr:uid="{0CBCA94B-F39B-4BB8-AA2E-4CE3CD1C687F}"/>
    <cellStyle name="40% - Accent6 4" xfId="80" xr:uid="{1C5F368C-BA2E-40BA-BA5D-63627D89D19A}"/>
    <cellStyle name="60% - Accent1 2" xfId="153" xr:uid="{AE2DB154-BFDD-423E-A85E-5D264EA27EB6}"/>
    <cellStyle name="60% - Accent1 3" xfId="61" xr:uid="{56C905E7-A4B9-404C-A65A-415B12CD3B31}"/>
    <cellStyle name="60% - Accent2 2" xfId="154" xr:uid="{A31B8A2B-E692-482A-A938-5BF23B04ADBA}"/>
    <cellStyle name="60% - Accent2 3" xfId="65" xr:uid="{22EBDC93-7991-4AC7-884D-D2A7282ECEF5}"/>
    <cellStyle name="60% - Accent3 2" xfId="155" xr:uid="{3A20F28B-DEAB-4151-9D1F-19E15B14EBAE}"/>
    <cellStyle name="60% - Accent3 3" xfId="69" xr:uid="{7F62278D-8D62-4294-A955-51B18054103B}"/>
    <cellStyle name="60% - Accent4 2" xfId="156" xr:uid="{9CC4022A-57E8-4865-950C-784FB5852A31}"/>
    <cellStyle name="60% - Accent4 3" xfId="73" xr:uid="{C3EB61D6-5DC2-4DB6-A205-C4765B33CA2F}"/>
    <cellStyle name="60% - Accent5 2" xfId="157" xr:uid="{BB507C79-9EE8-44E3-8060-46A27E4570A6}"/>
    <cellStyle name="60% - Accent5 3" xfId="77" xr:uid="{76462409-8786-4080-8C1D-01205744BED2}"/>
    <cellStyle name="60% - Accent6 2" xfId="158" xr:uid="{4C1CE422-365A-4CB0-B19B-4FD5A63D2FF7}"/>
    <cellStyle name="60% - Accent6 3" xfId="81" xr:uid="{0DC8FE1A-C64E-44E0-912A-63F116EBE72C}"/>
    <cellStyle name="Accent1 2" xfId="159" xr:uid="{263ECD55-B09B-45E1-B9F3-6E708787F011}"/>
    <cellStyle name="Accent1 3" xfId="58" xr:uid="{9EA68BA6-8EAF-49F0-A74E-7FC154BF7C5F}"/>
    <cellStyle name="Accent2 2" xfId="160" xr:uid="{B6289244-A1A9-413E-B2B2-32CD8AF232BE}"/>
    <cellStyle name="Accent2 3" xfId="62" xr:uid="{CF78AC4C-81C0-440B-AF3D-57E7B0509FFF}"/>
    <cellStyle name="Accent3 2" xfId="161" xr:uid="{76C8D9EF-A0DE-479C-BF30-5B167D791DCB}"/>
    <cellStyle name="Accent3 3" xfId="66" xr:uid="{78A941F3-A4C0-4D63-8995-7285D80B4695}"/>
    <cellStyle name="Accent4 2" xfId="162" xr:uid="{DA9FF108-680E-458B-A7F6-82742F599220}"/>
    <cellStyle name="Accent4 3" xfId="70" xr:uid="{EE8DEF3D-007D-437A-9138-B372FCDED690}"/>
    <cellStyle name="Accent5 2" xfId="163" xr:uid="{006967C2-79A9-4D2C-8B62-03DFDFF5956E}"/>
    <cellStyle name="Accent5 3" xfId="74" xr:uid="{5440B1BA-6F74-467E-B3D9-0B6BFEB98D38}"/>
    <cellStyle name="Accent6 2" xfId="164" xr:uid="{DFFDBC4A-2CB7-4FF7-86EC-9EFF17C8C673}"/>
    <cellStyle name="Accent6 3" xfId="78" xr:uid="{69EF242C-8861-4037-A54B-5984D8347A64}"/>
    <cellStyle name="Bad" xfId="165" xr:uid="{B45D50C9-08FB-488D-9132-713BE6038501}"/>
    <cellStyle name="Bad 2" xfId="166" xr:uid="{DC345C39-EC92-4471-B9B0-2C731DB03909}"/>
    <cellStyle name="Berekening 2" xfId="167" xr:uid="{E23B043E-A45F-43D1-9CDB-A554F6D73618}"/>
    <cellStyle name="Berekening 3" xfId="52" xr:uid="{357B06FF-07D0-4625-8B8D-A33AE13886D5}"/>
    <cellStyle name="Bold text" xfId="168" xr:uid="{AFE5A5C7-427F-4AFD-8D44-2EA7A26C92A8}"/>
    <cellStyle name="Calculation" xfId="169" xr:uid="{EC1F0F57-84DF-41FF-BB75-921C8BFEA135}"/>
    <cellStyle name="Check Cell" xfId="170" xr:uid="{0943A952-6D40-4F6D-93DA-A69B488EE47E}"/>
    <cellStyle name="Comma [0]" xfId="84" xr:uid="{B55AC518-01F3-42C4-90B0-6C8F5FFF28BD}"/>
    <cellStyle name="Comma [0] 2" xfId="52868" xr:uid="{FBD9E490-9AA6-4BBB-86D1-1B0390894405}"/>
    <cellStyle name="Comma [0]_AA BCR/ Basis ruimtestaat 13.0" xfId="37" xr:uid="{232CE8B5-5280-4752-A062-723A3E545B11}"/>
    <cellStyle name="Comma_AA BCR/ Basis ruimtestaat 13.0" xfId="38" xr:uid="{F32C4CFF-8409-4AF8-85E9-848188920534}"/>
    <cellStyle name="Comma_CALCULATIEBLAD.XLS" xfId="9" xr:uid="{706CAED9-59B0-4744-BA57-96353E16E3F0}"/>
    <cellStyle name="Comma_Uurtarieven 2000 LEVERANCIER" xfId="16" xr:uid="{38C63D06-B01B-47F7-BFC9-A80D0F560918}"/>
    <cellStyle name="Controlecel 2" xfId="171" xr:uid="{2290EE0B-FAB2-401C-A305-4B3B96AF16FC}"/>
    <cellStyle name="Controlecel 3" xfId="54" xr:uid="{0BC543FF-F944-4D49-A2EB-7B16AEE45574}"/>
    <cellStyle name="Currency [0]" xfId="52869" xr:uid="{1A547D9D-876D-4DF3-9966-8844942CFD2E}"/>
    <cellStyle name="Currency_AA BCR/ Basis ruimtestaat 13.0" xfId="39" xr:uid="{F3CA91DB-C7DA-4DF0-A437-69031983D5B0}"/>
    <cellStyle name="Currency_ATIR-Calc-Uurtarief 2001" xfId="17" xr:uid="{3573F8CD-41C2-45EC-9E01-587E2734C16E}"/>
    <cellStyle name="Currency_CALCULATIEBLAD.XLS" xfId="10" xr:uid="{6720B6B7-F68A-453E-98DF-843B5FA915E4}"/>
    <cellStyle name="Euro" xfId="85" xr:uid="{BD4CAD13-E489-4F1E-BB35-CB9332DE8FD5}"/>
    <cellStyle name="Euro 2" xfId="86" xr:uid="{0CF82CBF-2362-4313-AB6D-F9749F499290}"/>
    <cellStyle name="Euro 2 2" xfId="52870" xr:uid="{CD168BD3-A232-4DB8-A9C2-2079BEBFB59B}"/>
    <cellStyle name="Euro 3" xfId="87" xr:uid="{071F4399-193F-4A20-8F96-B2E0804FF507}"/>
    <cellStyle name="Euro 3 2" xfId="52871" xr:uid="{2DE27335-4FBA-41EB-954A-3091FDEE54C7}"/>
    <cellStyle name="Euro 4" xfId="88" xr:uid="{E6568D8A-FC43-49BA-837A-1A0BB912DD60}"/>
    <cellStyle name="euro 5" xfId="52872" xr:uid="{5A7412E2-440C-4E53-A348-C0FC156C0468}"/>
    <cellStyle name="euro 6" xfId="52873" xr:uid="{EA567153-5A0E-4129-8BB4-ECAFAA97E61C}"/>
    <cellStyle name="Euro_Roto Smeets Hilversum v-1" xfId="89" xr:uid="{AF48813C-0FA0-4A08-806E-4FF6639A488E}"/>
    <cellStyle name="Explanatory Text" xfId="172" xr:uid="{9353A735-C7A5-4000-BB4A-390C0E108D8E}"/>
    <cellStyle name="Followed Hyperlink_Aantal groepen per school.xls" xfId="40" xr:uid="{2C9DCB1B-0BCA-425B-8A33-B4925B4DDD44}"/>
    <cellStyle name="Gekoppelde cel 2" xfId="173" xr:uid="{B861E9C2-A6D0-4FF0-923E-773B2ED64D1A}"/>
    <cellStyle name="Gekoppelde cel 3" xfId="53" xr:uid="{16D0B50C-475D-45D0-8B56-C572966279C3}"/>
    <cellStyle name="Goed 2" xfId="174" xr:uid="{99249A0C-8008-4942-A9C4-955E4A502410}"/>
    <cellStyle name="Goed 3" xfId="175" xr:uid="{863271BC-50B0-499E-98DB-0B721E876A61}"/>
    <cellStyle name="Goed 4" xfId="47" xr:uid="{A4A3F35C-A1BB-426C-80A6-8CBAF24E9C15}"/>
    <cellStyle name="Good" xfId="176" xr:uid="{C5ADE26C-2447-42E8-8665-8DEC39242C3B}"/>
    <cellStyle name="Heading 1" xfId="177" xr:uid="{6BF2701C-A952-46BA-AC1D-999C30235047}"/>
    <cellStyle name="Heading 2" xfId="178" xr:uid="{DBFC00DD-36F8-4C6F-A629-ADD5D4C642F8}"/>
    <cellStyle name="Heading 3" xfId="179" xr:uid="{43FDCC07-6DC5-46B6-9037-105C65F5BFC9}"/>
    <cellStyle name="Heading 4" xfId="180" xr:uid="{3C3C3DE5-E126-4218-9CB4-005AC185EBBA}"/>
    <cellStyle name="Hyperlink" xfId="26" builtinId="8"/>
    <cellStyle name="Hyperlink 2" xfId="52874" xr:uid="{62CAB9F3-208B-4C47-908A-3A5DA9CAEA06}"/>
    <cellStyle name="Input" xfId="181" xr:uid="{EE786188-06B0-48BF-A463-6BE3D629E390}"/>
    <cellStyle name="invoer 2" xfId="182" xr:uid="{BA9D62A5-AA79-4F4D-8601-86C62BA2B63C}"/>
    <cellStyle name="Invoer 3" xfId="50" xr:uid="{81F3A711-7353-4AE6-ACC1-160C8BA4FE96}"/>
    <cellStyle name="Komma" xfId="24" builtinId="3"/>
    <cellStyle name="Komma [0] 2" xfId="90" xr:uid="{D6C1B2AB-AF24-48A1-A650-4DC7EC020570}"/>
    <cellStyle name="Komma 2" xfId="4" xr:uid="{7B54FA3A-FEF4-4E11-8F84-74F9E73B58F7}"/>
    <cellStyle name="Komma 2 2" xfId="52875" xr:uid="{B4E09D54-31B2-420B-929C-58585063177D}"/>
    <cellStyle name="Komma 3" xfId="91" xr:uid="{42ADCBC4-9F90-4C1B-BB79-5A8F415FEDB4}"/>
    <cellStyle name="Komma 3 2" xfId="92" xr:uid="{97FA7D10-0A0C-4002-BA8E-2B9DB7DC84AE}"/>
    <cellStyle name="Komma 3 3" xfId="116" xr:uid="{FF8BC33F-84AC-4B21-A6D8-AEE92FB0F2A4}"/>
    <cellStyle name="Komma 4" xfId="93" xr:uid="{E3DFA720-AE87-4C1C-B86D-6B38D0952771}"/>
    <cellStyle name="Komma 4 2" xfId="52876" xr:uid="{7FDBA505-93DD-44DA-BD10-BDD7C4B7A9A8}"/>
    <cellStyle name="Komma 5" xfId="52877" xr:uid="{32AC9610-E5B0-4FA8-8C7E-F31640E94FAF}"/>
    <cellStyle name="Komma 6" xfId="52878" xr:uid="{0079E0CB-8AA8-417E-91BF-608420684C44}"/>
    <cellStyle name="kop" xfId="94" xr:uid="{AE301252-6153-4DC5-9FDD-04F8BD3B18F7}"/>
    <cellStyle name="Kop 1 2" xfId="183" xr:uid="{6A55CE9D-335B-4379-9920-42957EE60F3E}"/>
    <cellStyle name="Kop 1 3" xfId="43" xr:uid="{9AD4710C-E5B8-4F2F-90C9-2239E39F318B}"/>
    <cellStyle name="Kop 2 2" xfId="184" xr:uid="{32B423B0-416F-4CD4-854E-4F5DA7A749C9}"/>
    <cellStyle name="Kop 2 3" xfId="44" xr:uid="{52D67D5A-3382-483E-93BA-049DC536117D}"/>
    <cellStyle name="Kop 3 2" xfId="185" xr:uid="{DD08DA55-BD7A-4192-8288-2FF75E747446}"/>
    <cellStyle name="Kop 3 3" xfId="45" xr:uid="{A5F18697-E8A1-41B6-B328-2578E80046C4}"/>
    <cellStyle name="Kop 4 2" xfId="186" xr:uid="{E2511E44-F0BB-40FF-AA91-ABC3E4849863}"/>
    <cellStyle name="Kop 4 3" xfId="46" xr:uid="{ED146727-6B53-4F32-960D-30BC9D7FDC96}"/>
    <cellStyle name="Koppen_rekenblad" xfId="187" xr:uid="{8039E160-4302-45A5-97F0-80A1D6402346}"/>
    <cellStyle name="koppenrekenblad2" xfId="188" xr:uid="{5C2AE1F1-A466-4DC0-858B-2DE1122661B2}"/>
    <cellStyle name="koppenrekenblad2 2" xfId="52879" xr:uid="{08D37154-E184-4FF5-BC7C-AF068D1F9ED1}"/>
    <cellStyle name="Linked Cell" xfId="189" xr:uid="{D3AD3F76-57FE-4807-991B-5DA4693F4F82}"/>
    <cellStyle name="m2" xfId="190" xr:uid="{1023D256-1137-4E4D-8AD4-67B7FC9F9B18}"/>
    <cellStyle name="m2 2" xfId="52880" xr:uid="{360CADF7-989E-4BED-8855-EC95B2E57D1E}"/>
    <cellStyle name="Neutraal 2" xfId="191" xr:uid="{475142C3-CF7B-4B9A-A82E-61EF6090F4E6}"/>
    <cellStyle name="Neutraal 3" xfId="49" xr:uid="{C245A77C-4BC9-4D2F-B8C2-B8506FF3C731}"/>
    <cellStyle name="Neutral" xfId="192" xr:uid="{B70EB8E0-9FDD-4A13-B3C0-68B01889C1B0}"/>
    <cellStyle name="Normaal 2" xfId="95" xr:uid="{21113543-D305-45A1-B8FE-0BB40779673D}"/>
    <cellStyle name="Normaal_Basis Inventarisatielijst. xls.xls" xfId="96" xr:uid="{11D5A670-D245-4BB8-8F60-E111A531DBA7}"/>
    <cellStyle name="Normal 2" xfId="193" xr:uid="{C29092A3-D980-4F9D-93BF-A3D7DB2D17BB}"/>
    <cellStyle name="Normal_ KLM-CTR(STA)-Recap.xls" xfId="12" xr:uid="{C35A8FF0-6C7A-4759-BF53-F8190F996DD8}"/>
    <cellStyle name="Normal_ KLM-CTR(STA)-Recap.xls 2" xfId="6" xr:uid="{E70CF27E-2C47-41A8-B954-1FB0BFFDC7F7}"/>
    <cellStyle name="Normal_AFRPPRIJS.xls" xfId="18" xr:uid="{C9D8F6DE-B7F6-4F69-BD32-3355F1ECCB07}"/>
    <cellStyle name="Normal_ATIR-Calc-Uurtarief 2001" xfId="15" xr:uid="{2BE8CC24-A06D-4F30-92CE-BFA9C8703172}"/>
    <cellStyle name="Normal_CALCULATIEBLAD.XLS" xfId="1" xr:uid="{B5591550-BBAB-45DD-A84F-BCE1C014B468}"/>
    <cellStyle name="Normal_CALCULATIEBLAD.XLS 2" xfId="3" xr:uid="{04919CB7-532B-474D-B0A9-47832A2C566D}"/>
    <cellStyle name="Normal_Uurtarieven 2000 LEVERANCIER" xfId="14" xr:uid="{54B8E74B-023A-4315-8A79-C0A7D7293C00}"/>
    <cellStyle name="Normal_Workbook1_AFRPPRIJS.xls" xfId="21" xr:uid="{B06424A9-A81B-431C-B782-25FE5E35AA16}"/>
    <cellStyle name="Note" xfId="194" xr:uid="{3B7D454D-F3CB-4573-A9C8-1AD05DA291CE}"/>
    <cellStyle name="Notitie 2" xfId="82" xr:uid="{3D403389-5775-4956-892E-53EE83522F6F}"/>
    <cellStyle name="Notitie 3" xfId="195" xr:uid="{7601CDB9-7582-4B19-AC7A-0650EFE285AC}"/>
    <cellStyle name="Ongedefinieerd" xfId="41" xr:uid="{387A7167-780D-4004-AEFB-070026DB5979}"/>
    <cellStyle name="Ongedefinieerd 2" xfId="97" xr:uid="{0C69BDEE-78B3-4B29-97F9-51895E571D49}"/>
    <cellStyle name="Ongeldig 2" xfId="196" xr:uid="{47BAF2C7-0550-4CA9-AB41-ED96120A6DCA}"/>
    <cellStyle name="Ongeldig 3" xfId="48" xr:uid="{7CC8C8FA-D00E-4430-AE7E-56C4343A7E97}"/>
    <cellStyle name="Output" xfId="197" xr:uid="{A677F40D-909E-4E08-A2C5-7ECF2765C111}"/>
    <cellStyle name="Procent" xfId="52896" builtinId="5"/>
    <cellStyle name="Procent 2" xfId="8" xr:uid="{21E40BF0-381F-41D8-8870-5C265D9E7BAF}"/>
    <cellStyle name="Procent 2 2" xfId="98" xr:uid="{BC19619A-EC12-4418-A6D5-1AA9C347FC6B}"/>
    <cellStyle name="Procent 2 3" xfId="52881" xr:uid="{5621A9FE-D2C8-425F-9B63-6C80D309EB73}"/>
    <cellStyle name="Procent 3" xfId="36" xr:uid="{D6D5BBDC-A599-49A4-B204-5A39518A3DED}"/>
    <cellStyle name="Ruimtestaat_Koppen" xfId="198" xr:uid="{DA2A3C2E-4B49-48C5-8AAF-F7EA6B8216B3}"/>
    <cellStyle name="Standaard" xfId="0" builtinId="0"/>
    <cellStyle name="Standaard 10" xfId="19" xr:uid="{059265F1-5BB4-460B-A39D-BA31E3A2F8C9}"/>
    <cellStyle name="Standaard 10 2" xfId="99" xr:uid="{84C4E5A6-4DA3-4384-A01E-3276F37964C1}"/>
    <cellStyle name="Standaard 11" xfId="100" xr:uid="{C80E7454-54DB-4588-9397-FE40F75ED78A}"/>
    <cellStyle name="Standaard 12" xfId="101" xr:uid="{421F6F50-4066-4805-93D2-DC0F5884C909}"/>
    <cellStyle name="Standaard 13" xfId="102" xr:uid="{B2D9B778-C832-4526-AE46-A3ED29873E8A}"/>
    <cellStyle name="Standaard 13 2" xfId="52882" xr:uid="{37273855-054F-4ACC-A1D0-7FA8DBD781B8}"/>
    <cellStyle name="Standaard 14" xfId="52883" xr:uid="{7A7945A1-4BF2-4236-8902-E00C85914736}"/>
    <cellStyle name="Standaard 2" xfId="2" xr:uid="{32985A98-3C3A-4D11-982B-1CDE3CFE3DAC}"/>
    <cellStyle name="Standaard 2 2" xfId="5" xr:uid="{FCAB565F-4131-4144-8B7F-41C6ABB9FECF}"/>
    <cellStyle name="Standaard 2 2 2" xfId="103" xr:uid="{194F4ED9-A1C8-4DEE-AE2A-4AE5EBB2D753}"/>
    <cellStyle name="Standaard 2 2 2 2" xfId="104" xr:uid="{7C833257-7EF6-4D83-9EA8-E1417AB147D4}"/>
    <cellStyle name="Standaard 2 3" xfId="20" xr:uid="{549DD17B-81A5-4FDB-9E64-D5558A675D79}"/>
    <cellStyle name="Standaard 2 3 2" xfId="52884" xr:uid="{A69F08C9-19CB-4684-AC55-3662EDA2E1ED}"/>
    <cellStyle name="Standaard 2 3 3" xfId="105" xr:uid="{B124A110-7646-4E4D-A58F-2F5D7507E800}"/>
    <cellStyle name="Standaard 2 4" xfId="28" xr:uid="{09E62CA7-DAFA-44CE-8F2C-C90787B2634C}"/>
    <cellStyle name="Standaard 3" xfId="7" xr:uid="{6F11E9E5-B80E-4808-A724-15B35269A43C}"/>
    <cellStyle name="Standaard 3 2" xfId="52885" xr:uid="{A143E415-E7ED-4F41-89BA-DE13D102B6D5}"/>
    <cellStyle name="Standaard 3 2 2" xfId="52886" xr:uid="{88A2BB3E-FAD5-4B16-A344-A5C14AE8BB06}"/>
    <cellStyle name="Standaard 3 3" xfId="52887" xr:uid="{A34529E3-CC2F-4183-BBF9-94936FCD4DB5}"/>
    <cellStyle name="Standaard 3 4" xfId="52888" xr:uid="{16371172-DA32-41E0-B0ED-15BBB079C4E3}"/>
    <cellStyle name="Standaard 3 5" xfId="52889" xr:uid="{BAE80DF3-E71C-4937-BD75-0EEAED52017E}"/>
    <cellStyle name="Standaard 4" xfId="27" xr:uid="{D8A0CD06-E8D3-41E8-BC06-B66A0839B40A}"/>
    <cellStyle name="Standaard 4 2" xfId="114" xr:uid="{7C671B8C-D78D-4F24-94C9-233471342196}"/>
    <cellStyle name="Standaard 4 3" xfId="52890" xr:uid="{462A2349-6DB4-4D3C-AF40-55C3D618C8AB}"/>
    <cellStyle name="Standaard 4 4" xfId="106" xr:uid="{F314CDE9-179C-4C56-AC5B-E5927203CF08}"/>
    <cellStyle name="Standaard 5" xfId="34" xr:uid="{E9C6A34B-A515-4B25-AB40-80D2A408E350}"/>
    <cellStyle name="Standaard 5 2" xfId="108" xr:uid="{361D79F9-7DB7-4A39-A26A-30341B3BBB56}"/>
    <cellStyle name="Standaard 5 3" xfId="107" xr:uid="{C21B5198-42E1-457A-AFBF-78426697DB78}"/>
    <cellStyle name="Standaard 6" xfId="109" xr:uid="{E0992CFE-A6B4-45D3-A46B-86E4184FC68C}"/>
    <cellStyle name="Standaard 7" xfId="22" xr:uid="{D5AFC0EE-2650-4CFA-83A8-B33F9C0B8B54}"/>
    <cellStyle name="Standaard 7 2" xfId="52891" xr:uid="{F875911F-E3E9-4986-8224-DC1AAC6173D3}"/>
    <cellStyle name="Standaard 8" xfId="110" xr:uid="{9A2C9EAC-6677-4BBB-8613-8D246D554E8A}"/>
    <cellStyle name="Standaard 9" xfId="111" xr:uid="{AA1A15C9-EBE0-46F1-AEBF-0BDDA0510F24}"/>
    <cellStyle name="Standaard_Blad1" xfId="13" xr:uid="{1E336763-DCE8-4948-A49C-C19E8FFCE3F7}"/>
    <cellStyle name="Standaard_Gemeente Nijmegen-begrotingsmodel" xfId="31" xr:uid="{28E83A2C-0B49-4AB8-942B-296F44A8B3E3}"/>
    <cellStyle name="Standaard_Gemeente Nijmegen-begrotingsmodel 2" xfId="32" xr:uid="{F49EF56B-9ED9-436B-AA6D-F42A8A09FA4F}"/>
    <cellStyle name="Standard 2" xfId="25" xr:uid="{3D9D0095-01DF-4077-8749-DC096C4CDD28}"/>
    <cellStyle name="Standard 2 4" xfId="30" xr:uid="{66236B0F-633B-4D65-B110-45F0517E44A4}"/>
    <cellStyle name="Standard 2 4 2" xfId="33" xr:uid="{14CC0B57-7203-4CE0-AF62-24C52E0AFF79}"/>
    <cellStyle name="Standard_Ecklohn Baden Württemberg 2" xfId="29" xr:uid="{0CA3C33A-9D7F-46CD-93A2-BAE8A8F8EF7B}"/>
    <cellStyle name="Titel 2" xfId="199" xr:uid="{32A21F89-415F-48BE-B459-847001C3F62E}"/>
    <cellStyle name="Titel 3" xfId="42" xr:uid="{E15A7EF9-2B42-46A8-AA91-05BFB74FF43E}"/>
    <cellStyle name="Title" xfId="200" xr:uid="{0B2D781B-3BB8-4C25-A379-C1CDEF67E8EA}"/>
    <cellStyle name="Totaal 2" xfId="201" xr:uid="{7EA9F08D-5F2D-45C6-BA52-92F7202DA77C}"/>
    <cellStyle name="Totaal 3" xfId="57" xr:uid="{9AF545B1-377A-4DE6-A730-CFE710ACBC50}"/>
    <cellStyle name="Total" xfId="202" xr:uid="{6EC4853D-8101-4A39-A968-5FEFFEDDAD0D}"/>
    <cellStyle name="Uitvoer 2" xfId="203" xr:uid="{B4D63CFC-1588-471A-8FB0-8082A581FBD8}"/>
    <cellStyle name="Uitvoer 3" xfId="51" xr:uid="{A190DEA3-4DA1-4AF1-8DC8-F1F12E840A7A}"/>
    <cellStyle name="Valuta 2" xfId="11" xr:uid="{A4900A3A-273E-45D3-81B8-B9FF69C77B45}"/>
    <cellStyle name="Valuta 2 2" xfId="23" xr:uid="{0E9E7BC3-776F-46D1-9631-1219E80193EA}"/>
    <cellStyle name="Valuta 2 3" xfId="52892" xr:uid="{ED2A71D8-DCD2-41CE-94DD-D70BFFA7474E}"/>
    <cellStyle name="Valuta 2 4" xfId="83" xr:uid="{E219DD5C-7B57-4A27-B6B2-F4DDE732F891}"/>
    <cellStyle name="Valuta 3" xfId="35" xr:uid="{FF463431-F73A-4503-BEE3-0F770C036467}"/>
    <cellStyle name="Valuta 3 2" xfId="115" xr:uid="{47744BA3-A0C9-48C0-94AB-7F732AD0AED0}"/>
    <cellStyle name="Valuta 3 3" xfId="52893" xr:uid="{174743FD-8B78-49A5-8D52-9F7897BE5A3E}"/>
    <cellStyle name="Valuta 3 4" xfId="112" xr:uid="{48796D1C-6D61-412A-A3E4-701D0667F8FE}"/>
    <cellStyle name="Valuta 4" xfId="113" xr:uid="{10991DD7-2B58-40A9-A87E-FEAF06921880}"/>
    <cellStyle name="Valuta 4 2" xfId="52894" xr:uid="{A9BF336D-3064-4921-B211-E564A4DDC9E3}"/>
    <cellStyle name="Valuta 5" xfId="52895" xr:uid="{07C3EA7B-B6B5-43D8-96EE-0DED8A18FA88}"/>
    <cellStyle name="Valuta euro rb" xfId="204" xr:uid="{D0A1D2A9-E825-4A2F-9345-7564B0B256C1}"/>
    <cellStyle name="Valuta F rb" xfId="205" xr:uid="{9D2A53AA-8866-47C5-9AA8-8082AF6EED8C}"/>
    <cellStyle name="Valuta gulden rb" xfId="206" xr:uid="{D3F7112F-7FBE-4B05-8EE7-99788D1B5AC5}"/>
    <cellStyle name="Verklarende tekst 2" xfId="207" xr:uid="{6D12B842-5CD5-42BC-8600-37D4FD68BC09}"/>
    <cellStyle name="Verklarende tekst 3" xfId="56" xr:uid="{A0CA2211-D32E-46C7-9037-A76216F1165A}"/>
    <cellStyle name="Waarschuwingstekst 2" xfId="208" xr:uid="{F2DDAD31-846D-4006-B30A-C16D24CE28D9}"/>
    <cellStyle name="Waarschuwingstekst 3" xfId="55" xr:uid="{0E48422E-E1A5-4698-9D33-228D8587A178}"/>
    <cellStyle name="Warning Text" xfId="209" xr:uid="{16AFBBE1-B77F-426C-B62C-8DBD1D2710CF}"/>
  </cellStyles>
  <dxfs count="21">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92D050"/>
        </patternFill>
      </fill>
    </dxf>
    <dxf>
      <fill>
        <patternFill>
          <bgColor rgb="FFFF0000"/>
        </patternFill>
      </fill>
    </dxf>
    <dxf>
      <fill>
        <patternFill>
          <bgColor rgb="FFFF0000"/>
        </patternFill>
      </fill>
    </dxf>
    <dxf>
      <fill>
        <patternFill>
          <bgColor theme="0"/>
        </patternFill>
      </fill>
    </dxf>
    <dxf>
      <fill>
        <patternFill>
          <bgColor rgb="FF92D050"/>
        </patternFill>
      </fill>
    </dxf>
    <dxf>
      <fill>
        <patternFill>
          <bgColor rgb="FFFF0000"/>
        </patternFill>
      </fill>
    </dxf>
    <dxf>
      <fill>
        <patternFill>
          <bgColor rgb="FFFF0000"/>
        </patternFill>
      </fill>
    </dxf>
    <dxf>
      <fill>
        <patternFill>
          <bgColor theme="0"/>
        </patternFill>
      </fill>
    </dxf>
  </dxfs>
  <tableStyles count="0" defaultTableStyle="TableStyleMedium2" defaultPivotStyle="PivotStyleLight16"/>
  <colors>
    <mruColors>
      <color rgb="FFB8D3EF"/>
      <color rgb="FFD0DA0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Data\Sales\Archief%202000\afgewezen%20offertes\Ahold%20te%20Zaandam\versie%201\Calculatie%20NIC,%20Ahol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Data\Sales\Archief%202000\afgewezen%20offertes\Friesland%20Coberco%20Dairy%20Foods%20te%20Meppel\Calculatie%20Blankenstein%20140%20(2e%20vers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rijnijssel-my.sharepoint.com/Projecten/Catering/981.035Fuji/corresp/ModelP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ie (nieuw)"/>
      <sheetName val="Calculatie (oud)"/>
      <sheetName val="avondopenstelling"/>
      <sheetName val="Personeelsinzet"/>
      <sheetName val="lunches"/>
      <sheetName val="snackprijzen"/>
      <sheetName val="Calculatie (st)"/>
      <sheetName val="Alg. kosten"/>
      <sheetName val="Offerteformulier 1"/>
      <sheetName val="Offerteformulier 2"/>
      <sheetName val="Werkrooster"/>
      <sheetName val="Inzet personeelscalculatie"/>
      <sheetName val="Salarisschalen"/>
      <sheetName val="Hulpbestand inzet personeel"/>
      <sheetName val="Uitgangspunten"/>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inzet"/>
      <sheetName val="Calculatie"/>
      <sheetName val="Offerteformulier 1"/>
      <sheetName val="Offerteformulier 2"/>
      <sheetName val="Werkrooster"/>
      <sheetName val="Alg. kosten"/>
      <sheetName val="Kengetallen"/>
      <sheetName val="Parameter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rekeningen"/>
      <sheetName val="ow"/>
      <sheetName val="ort"/>
      <sheetName val="Kengetallen"/>
      <sheetName val="modelpt"/>
      <sheetName val="Matrix"/>
      <sheetName val="soc.lst."/>
      <sheetName val="MATRIX NLG"/>
      <sheetName val="voorbeel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Set>
  </externalBook>
</externalLink>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4FC8E-986A-4D19-949C-AC3D84334534}">
  <sheetPr>
    <tabColor theme="0"/>
    <pageSetUpPr fitToPage="1"/>
  </sheetPr>
  <dimension ref="A1:F25"/>
  <sheetViews>
    <sheetView showGridLines="0" tabSelected="1" zoomScale="85" zoomScaleNormal="85" zoomScaleSheetLayoutView="85" zoomScalePageLayoutView="85" workbookViewId="0"/>
  </sheetViews>
  <sheetFormatPr defaultColWidth="9" defaultRowHeight="13.5"/>
  <cols>
    <col min="1" max="1" width="2.453125" style="415" customWidth="1"/>
    <col min="2" max="2" width="3" style="415" customWidth="1"/>
    <col min="3" max="3" width="40.36328125" style="415" customWidth="1"/>
    <col min="4" max="4" width="135.90625" style="415" customWidth="1"/>
    <col min="5" max="5" width="3.36328125" style="415" customWidth="1"/>
    <col min="6" max="6" width="3" style="415" customWidth="1"/>
    <col min="7" max="7" width="9" style="415"/>
    <col min="8" max="8" width="81.08984375" style="415" customWidth="1"/>
    <col min="9" max="16384" width="9" style="415"/>
  </cols>
  <sheetData>
    <row r="1" spans="1:6" ht="14.25" customHeight="1">
      <c r="A1" s="413"/>
      <c r="B1" s="413"/>
      <c r="C1" s="414"/>
      <c r="D1" s="414"/>
      <c r="E1" s="414"/>
      <c r="F1" s="413"/>
    </row>
    <row r="2" spans="1:6" ht="14.25" customHeight="1">
      <c r="A2" s="413"/>
      <c r="B2" s="416"/>
      <c r="C2" s="417"/>
      <c r="D2" s="417"/>
      <c r="E2" s="417"/>
      <c r="F2" s="413"/>
    </row>
    <row r="3" spans="1:6" ht="14.25" customHeight="1">
      <c r="A3" s="413"/>
      <c r="B3" s="416"/>
      <c r="C3" s="418" t="s">
        <v>0</v>
      </c>
      <c r="D3" s="419" t="s">
        <v>1</v>
      </c>
      <c r="E3" s="417"/>
      <c r="F3" s="413"/>
    </row>
    <row r="4" spans="1:6" ht="14.25" customHeight="1">
      <c r="A4" s="413"/>
      <c r="B4" s="416"/>
      <c r="C4" s="418" t="s">
        <v>2</v>
      </c>
      <c r="D4" s="417" t="s">
        <v>1132</v>
      </c>
      <c r="E4" s="417"/>
      <c r="F4" s="413"/>
    </row>
    <row r="5" spans="1:6" ht="14.25" customHeight="1">
      <c r="A5" s="413"/>
      <c r="B5" s="416"/>
      <c r="C5" s="418" t="s">
        <v>3</v>
      </c>
      <c r="D5" s="420">
        <v>46235</v>
      </c>
      <c r="E5" s="417"/>
      <c r="F5" s="413"/>
    </row>
    <row r="6" spans="1:6" ht="14.25" customHeight="1">
      <c r="A6" s="413"/>
      <c r="B6" s="416"/>
      <c r="C6" s="418" t="s">
        <v>4</v>
      </c>
      <c r="D6" s="421"/>
      <c r="E6" s="417"/>
      <c r="F6" s="413"/>
    </row>
    <row r="7" spans="1:6" ht="14.25" customHeight="1" thickBot="1">
      <c r="A7" s="413"/>
      <c r="B7" s="416"/>
      <c r="C7" s="422"/>
      <c r="D7" s="422"/>
      <c r="E7" s="422"/>
      <c r="F7" s="413"/>
    </row>
    <row r="8" spans="1:6" ht="27" customHeight="1" thickBot="1">
      <c r="A8" s="413"/>
      <c r="B8" s="416"/>
      <c r="C8" s="678" t="s">
        <v>5</v>
      </c>
      <c r="D8" s="679"/>
      <c r="E8" s="422"/>
      <c r="F8" s="413"/>
    </row>
    <row r="9" spans="1:6">
      <c r="A9" s="413"/>
      <c r="B9" s="416"/>
      <c r="C9" s="423"/>
      <c r="D9" s="423"/>
      <c r="E9" s="422"/>
      <c r="F9" s="413"/>
    </row>
    <row r="10" spans="1:6" ht="218" customHeight="1">
      <c r="A10" s="413"/>
      <c r="B10" s="424"/>
      <c r="C10" s="425" t="s">
        <v>6</v>
      </c>
      <c r="D10" s="426" t="s">
        <v>1145</v>
      </c>
      <c r="E10" s="423"/>
      <c r="F10" s="413"/>
    </row>
    <row r="11" spans="1:6" ht="18" customHeight="1">
      <c r="A11" s="413"/>
      <c r="B11" s="424"/>
      <c r="C11" s="425" t="s">
        <v>7</v>
      </c>
      <c r="D11" s="427" t="s">
        <v>8</v>
      </c>
      <c r="E11" s="423"/>
      <c r="F11" s="413"/>
    </row>
    <row r="12" spans="1:6" ht="26.4" customHeight="1">
      <c r="A12" s="413"/>
      <c r="B12" s="424"/>
      <c r="C12" s="425" t="s">
        <v>9</v>
      </c>
      <c r="D12" s="428" t="s">
        <v>10</v>
      </c>
      <c r="E12" s="423"/>
      <c r="F12" s="413"/>
    </row>
    <row r="13" spans="1:6" ht="26.4" customHeight="1">
      <c r="A13" s="413"/>
      <c r="B13" s="424"/>
      <c r="C13" s="425" t="s">
        <v>11</v>
      </c>
      <c r="D13" s="428" t="s">
        <v>1147</v>
      </c>
      <c r="E13" s="423"/>
      <c r="F13" s="413"/>
    </row>
    <row r="14" spans="1:6" ht="64" customHeight="1">
      <c r="A14" s="413"/>
      <c r="B14" s="424"/>
      <c r="C14" s="425" t="s">
        <v>12</v>
      </c>
      <c r="D14" s="428" t="s">
        <v>1148</v>
      </c>
      <c r="E14" s="423"/>
      <c r="F14" s="413"/>
    </row>
    <row r="15" spans="1:6" ht="65.400000000000006" customHeight="1">
      <c r="A15" s="413"/>
      <c r="B15" s="424"/>
      <c r="C15" s="425" t="s">
        <v>13</v>
      </c>
      <c r="D15" s="428" t="s">
        <v>14</v>
      </c>
      <c r="E15" s="423"/>
      <c r="F15" s="413"/>
    </row>
    <row r="16" spans="1:6" ht="86.15" customHeight="1">
      <c r="A16" s="413"/>
      <c r="B16" s="424"/>
      <c r="C16" s="425" t="s">
        <v>15</v>
      </c>
      <c r="D16" s="428" t="s">
        <v>16</v>
      </c>
      <c r="E16" s="423"/>
      <c r="F16" s="413"/>
    </row>
    <row r="17" spans="1:6" ht="50" customHeight="1">
      <c r="A17" s="413"/>
      <c r="B17" s="424"/>
      <c r="C17" s="425" t="s">
        <v>17</v>
      </c>
      <c r="D17" s="428" t="s">
        <v>18</v>
      </c>
      <c r="E17" s="423"/>
      <c r="F17" s="413"/>
    </row>
    <row r="18" spans="1:6" ht="51.5" customHeight="1">
      <c r="A18" s="413"/>
      <c r="B18" s="424"/>
      <c r="C18" s="425" t="s">
        <v>19</v>
      </c>
      <c r="D18" s="428" t="s">
        <v>1149</v>
      </c>
      <c r="E18" s="423"/>
      <c r="F18" s="413"/>
    </row>
    <row r="19" spans="1:6" ht="24.5" customHeight="1">
      <c r="A19" s="413"/>
      <c r="B19" s="424"/>
      <c r="C19" s="425" t="s">
        <v>20</v>
      </c>
      <c r="D19" s="428" t="s">
        <v>1150</v>
      </c>
      <c r="E19" s="423"/>
      <c r="F19" s="413"/>
    </row>
    <row r="20" spans="1:6" ht="35" customHeight="1">
      <c r="A20" s="413"/>
      <c r="B20" s="424"/>
      <c r="C20" s="425" t="s">
        <v>1151</v>
      </c>
      <c r="D20" s="428" t="s">
        <v>1152</v>
      </c>
      <c r="E20" s="423"/>
      <c r="F20" s="413"/>
    </row>
    <row r="21" spans="1:6" ht="24.5" customHeight="1">
      <c r="A21" s="413"/>
      <c r="B21" s="424"/>
      <c r="C21" s="425" t="s">
        <v>1142</v>
      </c>
      <c r="D21" s="428" t="s">
        <v>1153</v>
      </c>
      <c r="E21" s="423"/>
      <c r="F21" s="413"/>
    </row>
    <row r="22" spans="1:6" ht="24.5" customHeight="1">
      <c r="A22" s="413"/>
      <c r="B22" s="424"/>
      <c r="C22" s="425" t="s">
        <v>1143</v>
      </c>
      <c r="D22" s="428" t="s">
        <v>1154</v>
      </c>
      <c r="E22" s="423"/>
      <c r="F22" s="413"/>
    </row>
    <row r="23" spans="1:6" ht="24.5" customHeight="1">
      <c r="A23" s="413"/>
      <c r="B23" s="424"/>
      <c r="C23" s="425" t="s">
        <v>1144</v>
      </c>
      <c r="D23" s="428" t="s">
        <v>1155</v>
      </c>
      <c r="E23" s="423"/>
      <c r="F23" s="413"/>
    </row>
    <row r="24" spans="1:6">
      <c r="A24" s="413"/>
      <c r="B24" s="424"/>
      <c r="C24" s="423"/>
      <c r="D24" s="429"/>
      <c r="E24" s="423"/>
      <c r="F24" s="413"/>
    </row>
    <row r="25" spans="1:6">
      <c r="A25" s="413"/>
      <c r="B25" s="413"/>
      <c r="C25" s="413"/>
      <c r="D25" s="413"/>
      <c r="E25" s="413"/>
      <c r="F25" s="413"/>
    </row>
  </sheetData>
  <mergeCells count="1">
    <mergeCell ref="C8:D8"/>
  </mergeCells>
  <pageMargins left="0.7" right="0.7" top="0.75" bottom="0.75" header="0.3" footer="0.3"/>
  <pageSetup paperSize="9"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89F1C-8C0B-4600-8AE8-C3484B11A1D0}">
  <sheetPr>
    <tabColor theme="0"/>
    <pageSetUpPr fitToPage="1"/>
  </sheetPr>
  <dimension ref="A1:G29"/>
  <sheetViews>
    <sheetView showGridLines="0" zoomScale="85" zoomScaleNormal="85" zoomScaleSheetLayoutView="100" zoomScalePageLayoutView="85" workbookViewId="0">
      <selection activeCell="D4" sqref="D4"/>
    </sheetView>
  </sheetViews>
  <sheetFormatPr defaultColWidth="9" defaultRowHeight="13.5"/>
  <cols>
    <col min="1" max="1" width="2.453125" style="432" customWidth="1"/>
    <col min="2" max="2" width="3" style="432" customWidth="1"/>
    <col min="3" max="3" width="47.08984375" style="432" customWidth="1"/>
    <col min="4" max="4" width="16.453125" style="432" customWidth="1"/>
    <col min="5" max="5" width="65.453125" style="432" customWidth="1"/>
    <col min="6" max="6" width="3.08984375" style="432" customWidth="1"/>
    <col min="7" max="7" width="3" style="432" customWidth="1"/>
    <col min="8" max="16384" width="9" style="432"/>
  </cols>
  <sheetData>
    <row r="1" spans="1:7" ht="14.25" customHeight="1">
      <c r="A1" s="430"/>
      <c r="B1" s="414"/>
      <c r="C1" s="414"/>
      <c r="D1" s="414"/>
      <c r="E1" s="431"/>
      <c r="F1" s="431"/>
      <c r="G1" s="430"/>
    </row>
    <row r="2" spans="1:7" ht="14.25" customHeight="1">
      <c r="A2" s="430"/>
      <c r="B2" s="433"/>
      <c r="C2" s="433"/>
      <c r="D2" s="433"/>
      <c r="E2" s="433"/>
      <c r="F2" s="433"/>
      <c r="G2" s="430"/>
    </row>
    <row r="3" spans="1:7" ht="14.25" customHeight="1">
      <c r="A3" s="430"/>
      <c r="B3" s="433"/>
      <c r="C3" s="418" t="s">
        <v>0</v>
      </c>
      <c r="D3" s="419" t="str">
        <f>+Invulinstructie!D3</f>
        <v>CBR</v>
      </c>
      <c r="F3" s="434"/>
      <c r="G3" s="430"/>
    </row>
    <row r="4" spans="1:7" ht="14.25" customHeight="1">
      <c r="A4" s="430"/>
      <c r="B4" s="433"/>
      <c r="C4" s="418" t="s">
        <v>2</v>
      </c>
      <c r="D4" s="419" t="str">
        <f>+Invulinstructie!D4</f>
        <v>V1.0</v>
      </c>
      <c r="E4" s="433"/>
      <c r="F4" s="435"/>
      <c r="G4" s="430"/>
    </row>
    <row r="5" spans="1:7" ht="14.25" customHeight="1">
      <c r="A5" s="430"/>
      <c r="B5" s="433"/>
      <c r="C5" s="418" t="s">
        <v>3</v>
      </c>
      <c r="D5" s="436">
        <f>+Invulinstructie!D5</f>
        <v>46235</v>
      </c>
      <c r="E5" s="434"/>
      <c r="F5" s="434"/>
      <c r="G5" s="430"/>
    </row>
    <row r="6" spans="1:7" ht="14.25" customHeight="1">
      <c r="A6" s="430"/>
      <c r="B6" s="433"/>
      <c r="C6" s="418" t="s">
        <v>4</v>
      </c>
      <c r="D6" s="449">
        <f>Invulinstructie!D6</f>
        <v>0</v>
      </c>
      <c r="E6" s="434"/>
      <c r="F6" s="434"/>
      <c r="G6" s="430"/>
    </row>
    <row r="7" spans="1:7" ht="14.25" customHeight="1">
      <c r="A7" s="430"/>
      <c r="B7" s="433"/>
      <c r="C7" s="433"/>
      <c r="D7" s="433"/>
      <c r="E7" s="434"/>
      <c r="F7" s="434"/>
      <c r="G7" s="430"/>
    </row>
    <row r="8" spans="1:7" ht="14.25" customHeight="1">
      <c r="A8" s="430"/>
      <c r="B8" s="437"/>
      <c r="C8" s="438"/>
      <c r="D8" s="438"/>
      <c r="E8" s="438"/>
      <c r="F8" s="438"/>
      <c r="G8" s="430"/>
    </row>
    <row r="9" spans="1:7" ht="14.25" customHeight="1" thickBot="1">
      <c r="A9" s="430"/>
      <c r="B9" s="439"/>
      <c r="C9" s="439"/>
      <c r="D9" s="439"/>
      <c r="E9" s="439"/>
      <c r="F9" s="439"/>
      <c r="G9" s="430"/>
    </row>
    <row r="10" spans="1:7" ht="26.4" customHeight="1" thickBot="1">
      <c r="A10" s="430"/>
      <c r="B10" s="439"/>
      <c r="C10" s="681" t="s">
        <v>22</v>
      </c>
      <c r="D10" s="682"/>
      <c r="E10" s="683"/>
      <c r="F10" s="440"/>
      <c r="G10" s="430"/>
    </row>
    <row r="11" spans="1:7" ht="14.25" customHeight="1">
      <c r="A11" s="430"/>
      <c r="B11" s="439"/>
      <c r="C11" s="441"/>
      <c r="D11" s="441"/>
      <c r="E11" s="441"/>
      <c r="F11" s="441"/>
      <c r="G11" s="430"/>
    </row>
    <row r="12" spans="1:7" ht="14.25" customHeight="1">
      <c r="A12" s="430"/>
      <c r="B12" s="439"/>
      <c r="C12" s="439" t="s">
        <v>23</v>
      </c>
      <c r="D12" s="439"/>
      <c r="E12" s="433"/>
      <c r="F12" s="439"/>
      <c r="G12" s="430"/>
    </row>
    <row r="13" spans="1:7" ht="14.25" customHeight="1">
      <c r="A13" s="430"/>
      <c r="B13" s="439"/>
      <c r="C13" s="684"/>
      <c r="D13" s="684"/>
      <c r="E13" s="684"/>
      <c r="F13" s="442"/>
      <c r="G13" s="430"/>
    </row>
    <row r="14" spans="1:7" ht="14.25" customHeight="1">
      <c r="A14" s="430"/>
      <c r="B14" s="439"/>
      <c r="C14" s="439"/>
      <c r="D14" s="439"/>
      <c r="E14" s="439"/>
      <c r="F14" s="439"/>
      <c r="G14" s="430"/>
    </row>
    <row r="15" spans="1:7" ht="14.25" customHeight="1">
      <c r="A15" s="430"/>
      <c r="B15" s="439"/>
      <c r="C15" s="439" t="s">
        <v>24</v>
      </c>
      <c r="D15" s="439"/>
      <c r="E15" s="433"/>
      <c r="F15" s="439"/>
      <c r="G15" s="430"/>
    </row>
    <row r="16" spans="1:7" ht="14.25" customHeight="1">
      <c r="A16" s="430"/>
      <c r="B16" s="439"/>
      <c r="C16" s="684"/>
      <c r="D16" s="684"/>
      <c r="E16" s="684"/>
      <c r="F16" s="442"/>
      <c r="G16" s="430"/>
    </row>
    <row r="17" spans="1:7" ht="14.25" customHeight="1">
      <c r="A17" s="430"/>
      <c r="B17" s="439"/>
      <c r="C17" s="439"/>
      <c r="D17" s="439"/>
      <c r="E17" s="439"/>
      <c r="F17" s="439"/>
      <c r="G17" s="430"/>
    </row>
    <row r="18" spans="1:7" ht="14.25" customHeight="1">
      <c r="A18" s="430"/>
      <c r="B18" s="439"/>
      <c r="C18" s="439" t="s">
        <v>25</v>
      </c>
      <c r="D18" s="439"/>
      <c r="E18" s="433"/>
      <c r="F18" s="439"/>
      <c r="G18" s="430"/>
    </row>
    <row r="19" spans="1:7" ht="14.25" customHeight="1">
      <c r="A19" s="430"/>
      <c r="B19" s="439"/>
      <c r="C19" s="684"/>
      <c r="D19" s="684"/>
      <c r="E19" s="684"/>
      <c r="F19" s="442"/>
      <c r="G19" s="430"/>
    </row>
    <row r="20" spans="1:7" ht="14.25" customHeight="1">
      <c r="A20" s="430"/>
      <c r="B20" s="439"/>
      <c r="C20" s="439"/>
      <c r="D20" s="439"/>
      <c r="E20" s="442"/>
      <c r="F20" s="442"/>
      <c r="G20" s="430"/>
    </row>
    <row r="21" spans="1:7" ht="14.25" customHeight="1">
      <c r="A21" s="430"/>
      <c r="B21" s="439"/>
      <c r="C21" s="439" t="s">
        <v>26</v>
      </c>
      <c r="D21" s="439"/>
      <c r="E21" s="442"/>
      <c r="F21" s="442"/>
      <c r="G21" s="430"/>
    </row>
    <row r="22" spans="1:7" ht="14.25" customHeight="1">
      <c r="A22" s="430"/>
      <c r="B22" s="439"/>
      <c r="C22" s="684"/>
      <c r="D22" s="684"/>
      <c r="E22" s="684"/>
      <c r="F22" s="442"/>
      <c r="G22" s="430"/>
    </row>
    <row r="23" spans="1:7" ht="14.25" customHeight="1">
      <c r="A23" s="430"/>
      <c r="B23" s="439"/>
      <c r="C23" s="684"/>
      <c r="D23" s="684"/>
      <c r="E23" s="684"/>
      <c r="F23" s="442"/>
      <c r="G23" s="430"/>
    </row>
    <row r="24" spans="1:7" ht="14.25" customHeight="1">
      <c r="A24" s="430"/>
      <c r="B24" s="439"/>
      <c r="C24" s="684"/>
      <c r="D24" s="684"/>
      <c r="E24" s="684"/>
      <c r="F24" s="442"/>
      <c r="G24" s="430"/>
    </row>
    <row r="25" spans="1:7" ht="14.25" customHeight="1">
      <c r="A25" s="430"/>
      <c r="B25" s="439"/>
      <c r="C25" s="684"/>
      <c r="D25" s="684"/>
      <c r="E25" s="684"/>
      <c r="F25" s="442"/>
      <c r="G25" s="430"/>
    </row>
    <row r="26" spans="1:7" ht="14.25" customHeight="1">
      <c r="A26" s="430"/>
      <c r="B26" s="439"/>
      <c r="C26" s="442"/>
      <c r="D26" s="442"/>
      <c r="E26" s="442"/>
      <c r="F26" s="442"/>
      <c r="G26" s="430"/>
    </row>
    <row r="27" spans="1:7" ht="117.75" customHeight="1">
      <c r="A27" s="430"/>
      <c r="B27" s="439"/>
      <c r="C27" s="680" t="s">
        <v>27</v>
      </c>
      <c r="D27" s="680"/>
      <c r="E27" s="680"/>
      <c r="F27" s="442"/>
      <c r="G27" s="430"/>
    </row>
    <row r="28" spans="1:7" ht="14.25" customHeight="1">
      <c r="A28" s="430"/>
      <c r="B28" s="439"/>
      <c r="C28" s="439"/>
      <c r="D28" s="439"/>
      <c r="E28" s="433"/>
      <c r="F28" s="433"/>
      <c r="G28" s="430"/>
    </row>
    <row r="29" spans="1:7" ht="14.25" customHeight="1">
      <c r="A29" s="443"/>
      <c r="B29" s="443"/>
      <c r="C29" s="443"/>
      <c r="D29" s="444"/>
      <c r="E29" s="444"/>
      <c r="F29" s="444"/>
      <c r="G29" s="444"/>
    </row>
  </sheetData>
  <mergeCells count="6">
    <mergeCell ref="C27:E27"/>
    <mergeCell ref="C10:E10"/>
    <mergeCell ref="C13:E13"/>
    <mergeCell ref="C16:E16"/>
    <mergeCell ref="C19:E19"/>
    <mergeCell ref="C22:E25"/>
  </mergeCells>
  <pageMargins left="0.7" right="0.7" top="0.75" bottom="0.75" header="0.3" footer="0.3"/>
  <pageSetup paperSize="9" scale="9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2069F-E77E-4FE2-8481-55FE03794A6C}">
  <sheetPr>
    <tabColor theme="0"/>
  </sheetPr>
  <dimension ref="A1:G30"/>
  <sheetViews>
    <sheetView showGridLines="0" zoomScale="85" zoomScaleNormal="85" zoomScaleSheetLayoutView="85" zoomScalePageLayoutView="85" workbookViewId="0">
      <selection activeCell="D4" sqref="D4"/>
    </sheetView>
  </sheetViews>
  <sheetFormatPr defaultColWidth="9" defaultRowHeight="16.5" customHeight="1"/>
  <cols>
    <col min="1" max="1" width="2.453125" style="432" customWidth="1"/>
    <col min="2" max="2" width="3" style="433" customWidth="1"/>
    <col min="3" max="3" width="41.54296875" style="432" customWidth="1"/>
    <col min="4" max="4" width="25.1796875" style="432" bestFit="1" customWidth="1"/>
    <col min="5" max="5" width="43.453125" style="432" customWidth="1"/>
    <col min="6" max="6" width="3" style="433" customWidth="1"/>
    <col min="7" max="7" width="2.453125" style="433" customWidth="1"/>
    <col min="8" max="16384" width="9" style="433"/>
  </cols>
  <sheetData>
    <row r="1" spans="1:7" s="448" customFormat="1" ht="14.25" customHeight="1">
      <c r="A1" s="445"/>
      <c r="B1" s="446"/>
      <c r="C1" s="447"/>
      <c r="D1" s="447"/>
      <c r="E1" s="447"/>
      <c r="F1" s="445"/>
      <c r="G1" s="445"/>
    </row>
    <row r="2" spans="1:7" ht="14.25" customHeight="1">
      <c r="A2" s="413"/>
      <c r="C2" s="433"/>
      <c r="D2" s="433"/>
      <c r="E2" s="422"/>
      <c r="G2" s="413"/>
    </row>
    <row r="3" spans="1:7" ht="14.25" customHeight="1">
      <c r="A3" s="413"/>
      <c r="C3" s="418" t="s">
        <v>0</v>
      </c>
      <c r="D3" s="419" t="s">
        <v>1</v>
      </c>
      <c r="E3" s="422"/>
      <c r="G3" s="413"/>
    </row>
    <row r="4" spans="1:7" ht="14.25" customHeight="1">
      <c r="A4" s="413"/>
      <c r="C4" s="418" t="s">
        <v>2</v>
      </c>
      <c r="D4" s="419" t="str">
        <f>Invulinstructie!D4</f>
        <v>V1.0</v>
      </c>
      <c r="E4" s="422"/>
      <c r="G4" s="413"/>
    </row>
    <row r="5" spans="1:7" ht="14.25" customHeight="1">
      <c r="A5" s="413"/>
      <c r="C5" s="418" t="s">
        <v>3</v>
      </c>
      <c r="D5" s="436">
        <v>46235</v>
      </c>
      <c r="E5" s="422"/>
      <c r="G5" s="413"/>
    </row>
    <row r="6" spans="1:7" ht="14.25" customHeight="1">
      <c r="A6" s="413"/>
      <c r="C6" s="418" t="s">
        <v>4</v>
      </c>
      <c r="D6" s="449">
        <v>0</v>
      </c>
      <c r="E6" s="422"/>
      <c r="G6" s="413"/>
    </row>
    <row r="7" spans="1:7" ht="14.15" customHeight="1">
      <c r="A7" s="413"/>
      <c r="C7" s="450"/>
      <c r="D7" s="450"/>
      <c r="E7" s="422"/>
      <c r="G7" s="413"/>
    </row>
    <row r="8" spans="1:7" ht="14.15" customHeight="1" thickBot="1">
      <c r="A8" s="413"/>
      <c r="B8" s="451"/>
      <c r="C8" s="452"/>
      <c r="D8" s="452"/>
      <c r="E8" s="452"/>
      <c r="F8" s="452"/>
      <c r="G8" s="413"/>
    </row>
    <row r="9" spans="1:7" ht="12.75" customHeight="1" thickBot="1">
      <c r="A9" s="413"/>
      <c r="B9" s="453"/>
      <c r="C9" s="454"/>
      <c r="D9" s="454"/>
      <c r="E9" s="454"/>
      <c r="G9" s="413"/>
    </row>
    <row r="10" spans="1:7" ht="26.25" customHeight="1" thickBot="1">
      <c r="A10" s="413"/>
      <c r="B10" s="453"/>
      <c r="C10" s="681" t="s">
        <v>28</v>
      </c>
      <c r="D10" s="682"/>
      <c r="E10" s="683"/>
      <c r="F10" s="455"/>
      <c r="G10" s="413"/>
    </row>
    <row r="11" spans="1:7" s="455" customFormat="1" ht="14.25" customHeight="1" thickBot="1">
      <c r="A11" s="413"/>
      <c r="B11" s="433"/>
      <c r="C11" s="433"/>
      <c r="D11" s="433"/>
      <c r="E11" s="433"/>
      <c r="F11" s="433"/>
      <c r="G11" s="413"/>
    </row>
    <row r="12" spans="1:7" s="455" customFormat="1" ht="56.15" customHeight="1" thickBot="1">
      <c r="A12" s="413"/>
      <c r="B12" s="433"/>
      <c r="C12" s="456" t="s">
        <v>29</v>
      </c>
      <c r="D12" s="457"/>
      <c r="E12" s="458" t="s">
        <v>30</v>
      </c>
      <c r="F12" s="433"/>
      <c r="G12" s="413"/>
    </row>
    <row r="13" spans="1:7" s="455" customFormat="1" ht="14.25" customHeight="1">
      <c r="A13" s="413"/>
      <c r="B13" s="433"/>
      <c r="C13" s="459"/>
      <c r="D13" s="460"/>
      <c r="E13" s="461"/>
      <c r="F13" s="433"/>
      <c r="G13" s="413"/>
    </row>
    <row r="14" spans="1:7" s="455" customFormat="1" ht="14.25" customHeight="1">
      <c r="A14" s="413"/>
      <c r="B14" s="433"/>
      <c r="C14" s="459" t="s">
        <v>1141</v>
      </c>
      <c r="D14" s="460" t="s">
        <v>31</v>
      </c>
      <c r="E14" s="461" t="e">
        <f>+'3a. Schoonmaak totaal'!I33</f>
        <v>#DIV/0!</v>
      </c>
      <c r="F14" s="433"/>
      <c r="G14" s="413"/>
    </row>
    <row r="15" spans="1:7" s="455" customFormat="1" ht="14.25" customHeight="1">
      <c r="A15" s="413"/>
      <c r="B15" s="433"/>
      <c r="C15" s="459" t="s">
        <v>1142</v>
      </c>
      <c r="D15" s="460" t="s">
        <v>31</v>
      </c>
      <c r="E15" s="461">
        <f>'10. Glasbewassing'!G223</f>
        <v>0</v>
      </c>
      <c r="F15" s="433"/>
      <c r="G15" s="413"/>
    </row>
    <row r="16" spans="1:7" s="455" customFormat="1" ht="14.25" customHeight="1">
      <c r="A16" s="413"/>
      <c r="B16" s="433"/>
      <c r="C16" s="459" t="s">
        <v>1143</v>
      </c>
      <c r="D16" s="460" t="s">
        <v>31</v>
      </c>
      <c r="E16" s="461">
        <f>'11. Sanitaire voorzieningen'!D28</f>
        <v>0</v>
      </c>
      <c r="F16" s="433"/>
      <c r="G16" s="413"/>
    </row>
    <row r="17" spans="1:7" s="455" customFormat="1" ht="14.25" customHeight="1">
      <c r="A17" s="413"/>
      <c r="B17" s="433"/>
      <c r="C17" s="459" t="s">
        <v>1144</v>
      </c>
      <c r="D17" s="460" t="s">
        <v>31</v>
      </c>
      <c r="E17" s="461">
        <v>0</v>
      </c>
      <c r="F17" s="433"/>
      <c r="G17" s="413"/>
    </row>
    <row r="18" spans="1:7" s="455" customFormat="1" ht="14.25" customHeight="1">
      <c r="A18" s="413"/>
      <c r="B18" s="433"/>
      <c r="C18" s="459"/>
      <c r="D18" s="460"/>
      <c r="E18" s="461">
        <v>0</v>
      </c>
      <c r="F18" s="433"/>
      <c r="G18" s="413"/>
    </row>
    <row r="19" spans="1:7" s="455" customFormat="1" ht="14.25" customHeight="1">
      <c r="A19" s="413"/>
      <c r="B19" s="433"/>
      <c r="C19" s="459"/>
      <c r="D19" s="460" t="s">
        <v>31</v>
      </c>
      <c r="E19" s="461">
        <v>0</v>
      </c>
      <c r="F19" s="433"/>
      <c r="G19" s="413"/>
    </row>
    <row r="20" spans="1:7" s="455" customFormat="1" ht="14.25" customHeight="1">
      <c r="A20" s="413"/>
      <c r="B20" s="433"/>
      <c r="C20" s="462"/>
      <c r="D20" s="460"/>
      <c r="E20" s="463"/>
      <c r="F20" s="433"/>
      <c r="G20" s="413"/>
    </row>
    <row r="21" spans="1:7" s="455" customFormat="1" ht="14.25" customHeight="1">
      <c r="A21" s="413"/>
      <c r="B21" s="433"/>
      <c r="C21" s="464" t="s">
        <v>32</v>
      </c>
      <c r="D21" s="465"/>
      <c r="E21" s="463" t="e">
        <f>SUM(E14:E19)</f>
        <v>#DIV/0!</v>
      </c>
      <c r="F21" s="433"/>
      <c r="G21" s="413"/>
    </row>
    <row r="22" spans="1:7" s="455" customFormat="1" ht="14.25" customHeight="1" thickBot="1">
      <c r="A22" s="413"/>
      <c r="B22" s="433"/>
      <c r="C22" s="582"/>
      <c r="D22" s="466"/>
      <c r="E22" s="583"/>
      <c r="F22" s="433"/>
      <c r="G22" s="413"/>
    </row>
    <row r="23" spans="1:7" s="455" customFormat="1" ht="14.25" customHeight="1">
      <c r="A23" s="413"/>
      <c r="B23" s="433"/>
      <c r="C23" s="467"/>
      <c r="D23" s="467"/>
      <c r="E23" s="433"/>
      <c r="F23" s="433"/>
      <c r="G23" s="413"/>
    </row>
    <row r="24" spans="1:7" s="455" customFormat="1" ht="15.75" customHeight="1">
      <c r="A24" s="413"/>
      <c r="B24" s="413"/>
      <c r="C24" s="413"/>
      <c r="D24" s="413"/>
      <c r="E24" s="413"/>
      <c r="F24" s="413"/>
      <c r="G24" s="413"/>
    </row>
    <row r="26" spans="1:7" ht="16.5" customHeight="1">
      <c r="C26" s="468" t="s">
        <v>33</v>
      </c>
      <c r="D26" s="468" t="e">
        <f>MAX(0,MIN(300,((2200000-E21)/(2200000-1200000))*300))</f>
        <v>#DIV/0!</v>
      </c>
    </row>
    <row r="30" spans="1:7" ht="16.5" customHeight="1">
      <c r="C30" s="469"/>
    </row>
  </sheetData>
  <mergeCells count="1">
    <mergeCell ref="C10:E10"/>
  </mergeCells>
  <pageMargins left="0.7" right="0.7" top="0.75" bottom="0.75" header="0.3" footer="0.3"/>
  <pageSetup paperSize="9" scale="10" orientation="landscape"/>
  <rowBreaks count="1" manualBreakCount="1">
    <brk id="33"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F5A71-062D-4AE2-A7B5-D12F62ED6176}">
  <sheetPr>
    <tabColor theme="0" tint="-0.249977111117893"/>
  </sheetPr>
  <dimension ref="A1:I37"/>
  <sheetViews>
    <sheetView zoomScale="85" zoomScaleNormal="85" workbookViewId="0">
      <selection activeCell="B42" sqref="B42"/>
    </sheetView>
  </sheetViews>
  <sheetFormatPr defaultColWidth="50.54296875" defaultRowHeight="13.5"/>
  <cols>
    <col min="1" max="1" width="26.453125" style="16" bestFit="1" customWidth="1"/>
    <col min="2" max="2" width="28.453125" style="16" customWidth="1"/>
    <col min="3" max="3" width="27.54296875" style="16" bestFit="1" customWidth="1"/>
    <col min="4" max="4" width="32.54296875" style="16" bestFit="1" customWidth="1"/>
    <col min="5" max="5" width="11.453125" style="16" bestFit="1" customWidth="1"/>
    <col min="6" max="6" width="15.453125" style="16" bestFit="1" customWidth="1"/>
    <col min="7" max="7" width="34.453125" style="16" bestFit="1" customWidth="1"/>
    <col min="8" max="8" width="17" style="16" bestFit="1" customWidth="1"/>
    <col min="9" max="16384" width="50.54296875" style="16"/>
  </cols>
  <sheetData>
    <row r="1" spans="1:9" ht="15">
      <c r="A1" s="14" t="s">
        <v>0</v>
      </c>
      <c r="B1" s="15" t="e">
        <f>#REF!</f>
        <v>#REF!</v>
      </c>
    </row>
    <row r="2" spans="1:9" ht="15">
      <c r="A2" s="14" t="s">
        <v>34</v>
      </c>
      <c r="B2" s="15" t="s">
        <v>35</v>
      </c>
    </row>
    <row r="3" spans="1:9" ht="15">
      <c r="A3" s="14" t="s">
        <v>36</v>
      </c>
      <c r="B3" s="15" t="e">
        <f>#REF!</f>
        <v>#REF!</v>
      </c>
    </row>
    <row r="4" spans="1:9" ht="15">
      <c r="A4" s="14" t="s">
        <v>37</v>
      </c>
      <c r="B4" s="17" t="s">
        <v>38</v>
      </c>
    </row>
    <row r="5" spans="1:9" ht="15">
      <c r="A5" s="14" t="s">
        <v>39</v>
      </c>
      <c r="B5" s="15" t="e">
        <f>#REF!</f>
        <v>#REF!</v>
      </c>
      <c r="C5" s="18"/>
      <c r="D5" s="18"/>
    </row>
    <row r="6" spans="1:9" ht="15">
      <c r="A6" s="14" t="s">
        <v>3</v>
      </c>
      <c r="B6" s="19">
        <v>46204</v>
      </c>
    </row>
    <row r="7" spans="1:9" ht="15">
      <c r="A7" s="14"/>
      <c r="B7" s="20"/>
    </row>
    <row r="8" spans="1:9">
      <c r="A8" s="21"/>
      <c r="B8" s="21"/>
      <c r="C8" s="21"/>
      <c r="D8" s="21"/>
      <c r="E8" s="21"/>
      <c r="F8" s="21"/>
      <c r="G8" s="21"/>
      <c r="H8" s="21"/>
    </row>
    <row r="9" spans="1:9" ht="19.399999999999999" customHeight="1">
      <c r="A9" s="22" t="s">
        <v>40</v>
      </c>
      <c r="B9" s="22" t="s">
        <v>41</v>
      </c>
      <c r="C9" s="22" t="s">
        <v>42</v>
      </c>
      <c r="D9" s="23" t="s">
        <v>43</v>
      </c>
      <c r="E9" s="23" t="s">
        <v>44</v>
      </c>
      <c r="F9" s="24" t="s">
        <v>45</v>
      </c>
      <c r="G9" s="23" t="s">
        <v>46</v>
      </c>
      <c r="H9" s="23" t="s">
        <v>47</v>
      </c>
      <c r="I9" s="25"/>
    </row>
    <row r="10" spans="1:9">
      <c r="A10" s="26"/>
      <c r="B10" s="12"/>
      <c r="C10" s="12"/>
      <c r="D10" s="12"/>
      <c r="E10" s="12"/>
      <c r="F10" s="12"/>
      <c r="G10" s="12"/>
      <c r="H10" s="12"/>
      <c r="I10" s="25"/>
    </row>
    <row r="11" spans="1:9">
      <c r="A11" s="26"/>
      <c r="B11" s="12"/>
      <c r="C11" s="12"/>
      <c r="D11" s="12"/>
      <c r="E11" s="12"/>
      <c r="F11" s="12"/>
      <c r="G11" s="12"/>
      <c r="H11" s="12"/>
      <c r="I11" s="25"/>
    </row>
    <row r="12" spans="1:9">
      <c r="A12" s="26"/>
      <c r="B12" s="12"/>
      <c r="C12" s="12"/>
      <c r="D12" s="12"/>
      <c r="E12" s="12"/>
      <c r="F12" s="12"/>
      <c r="G12" s="12"/>
      <c r="H12" s="12"/>
      <c r="I12" s="25"/>
    </row>
    <row r="13" spans="1:9">
      <c r="A13" s="26"/>
      <c r="B13" s="12"/>
      <c r="C13" s="12"/>
      <c r="D13" s="12"/>
      <c r="E13" s="12"/>
      <c r="F13" s="12"/>
      <c r="G13" s="12"/>
      <c r="H13" s="12"/>
      <c r="I13" s="25"/>
    </row>
    <row r="14" spans="1:9">
      <c r="A14" s="12"/>
      <c r="B14" s="12"/>
      <c r="C14" s="12"/>
      <c r="D14" s="12"/>
      <c r="E14" s="12"/>
      <c r="F14" s="12"/>
      <c r="G14" s="12"/>
      <c r="H14" s="12"/>
      <c r="I14" s="25"/>
    </row>
    <row r="15" spans="1:9">
      <c r="A15" s="12"/>
      <c r="B15" s="12"/>
      <c r="C15" s="12"/>
      <c r="D15" s="12"/>
      <c r="E15" s="12"/>
      <c r="F15" s="12"/>
      <c r="G15" s="12"/>
      <c r="H15" s="12"/>
      <c r="I15" s="25"/>
    </row>
    <row r="16" spans="1:9">
      <c r="A16" s="12"/>
      <c r="B16" s="12"/>
      <c r="C16" s="12"/>
      <c r="D16" s="12"/>
      <c r="E16" s="12"/>
      <c r="F16" s="12"/>
      <c r="G16" s="12"/>
      <c r="H16" s="12"/>
      <c r="I16" s="25"/>
    </row>
    <row r="17" spans="1:9">
      <c r="A17" s="12"/>
      <c r="B17" s="12"/>
      <c r="C17" s="12"/>
      <c r="D17" s="12"/>
      <c r="E17" s="12"/>
      <c r="F17" s="12"/>
      <c r="G17" s="12"/>
      <c r="H17" s="12"/>
      <c r="I17" s="25"/>
    </row>
    <row r="18" spans="1:9">
      <c r="A18" s="12"/>
      <c r="B18" s="12"/>
      <c r="C18" s="12"/>
      <c r="D18" s="12"/>
      <c r="E18" s="12"/>
      <c r="F18" s="12"/>
      <c r="G18" s="12"/>
      <c r="H18" s="12"/>
      <c r="I18" s="25"/>
    </row>
    <row r="19" spans="1:9">
      <c r="A19" s="12"/>
      <c r="B19" s="12"/>
      <c r="C19" s="12"/>
      <c r="D19" s="12"/>
      <c r="E19" s="12"/>
      <c r="F19" s="12"/>
      <c r="G19" s="12"/>
      <c r="H19" s="12"/>
      <c r="I19" s="25"/>
    </row>
    <row r="20" spans="1:9">
      <c r="A20" s="12"/>
      <c r="B20" s="12"/>
      <c r="C20" s="12"/>
      <c r="D20" s="12"/>
      <c r="E20" s="12"/>
      <c r="F20" s="12"/>
      <c r="G20" s="12"/>
      <c r="H20" s="12"/>
      <c r="I20" s="25"/>
    </row>
    <row r="21" spans="1:9">
      <c r="A21" s="12"/>
      <c r="B21" s="12"/>
      <c r="C21" s="12"/>
      <c r="D21" s="12"/>
      <c r="E21" s="12"/>
      <c r="F21" s="12"/>
      <c r="G21" s="12"/>
      <c r="H21" s="12"/>
      <c r="I21" s="25"/>
    </row>
    <row r="22" spans="1:9">
      <c r="A22" s="12"/>
      <c r="B22" s="12"/>
      <c r="C22" s="12"/>
      <c r="D22" s="12"/>
      <c r="E22" s="12"/>
      <c r="F22" s="12"/>
      <c r="G22" s="12"/>
      <c r="H22" s="12"/>
      <c r="I22" s="25"/>
    </row>
    <row r="23" spans="1:9">
      <c r="A23" s="12"/>
      <c r="B23" s="12"/>
      <c r="C23" s="12"/>
      <c r="D23" s="12"/>
      <c r="E23" s="12"/>
      <c r="F23" s="12"/>
      <c r="G23" s="12"/>
      <c r="H23" s="12"/>
      <c r="I23" s="25"/>
    </row>
    <row r="24" spans="1:9">
      <c r="A24" s="12"/>
      <c r="B24" s="12"/>
      <c r="C24" s="12"/>
      <c r="D24" s="12"/>
      <c r="E24" s="12"/>
      <c r="F24" s="12"/>
      <c r="G24" s="12"/>
      <c r="H24" s="12"/>
      <c r="I24" s="25"/>
    </row>
    <row r="25" spans="1:9">
      <c r="A25" s="12"/>
      <c r="B25" s="12"/>
      <c r="C25" s="12"/>
      <c r="D25" s="12"/>
      <c r="E25" s="12"/>
      <c r="F25" s="12"/>
      <c r="G25" s="12"/>
      <c r="H25" s="12"/>
      <c r="I25" s="25"/>
    </row>
    <row r="26" spans="1:9">
      <c r="A26" s="12"/>
      <c r="B26" s="12"/>
      <c r="C26" s="12"/>
      <c r="D26" s="12"/>
      <c r="E26" s="12"/>
      <c r="F26" s="12"/>
      <c r="G26" s="12"/>
      <c r="H26" s="12"/>
      <c r="I26" s="25"/>
    </row>
    <row r="27" spans="1:9">
      <c r="A27" s="12"/>
      <c r="B27" s="12"/>
      <c r="C27" s="12"/>
      <c r="D27" s="12"/>
      <c r="E27" s="12"/>
      <c r="F27" s="12"/>
      <c r="G27" s="12"/>
      <c r="H27" s="12"/>
      <c r="I27" s="25"/>
    </row>
    <row r="28" spans="1:9">
      <c r="A28" s="12"/>
      <c r="B28" s="12"/>
      <c r="C28" s="12"/>
      <c r="D28" s="12"/>
      <c r="E28" s="12"/>
      <c r="F28" s="12"/>
      <c r="G28" s="12"/>
      <c r="H28" s="12"/>
      <c r="I28" s="25"/>
    </row>
    <row r="29" spans="1:9">
      <c r="A29" s="12"/>
      <c r="B29" s="12"/>
      <c r="C29" s="12"/>
      <c r="D29" s="12"/>
      <c r="E29" s="12"/>
      <c r="F29" s="12"/>
      <c r="G29" s="12"/>
      <c r="H29" s="12"/>
      <c r="I29" s="25"/>
    </row>
    <row r="30" spans="1:9">
      <c r="A30" s="12"/>
      <c r="B30" s="12"/>
      <c r="C30" s="12"/>
      <c r="D30" s="12"/>
      <c r="E30" s="12"/>
      <c r="F30" s="12"/>
      <c r="G30" s="12"/>
      <c r="H30" s="12"/>
      <c r="I30" s="25"/>
    </row>
    <row r="31" spans="1:9">
      <c r="A31" s="12"/>
      <c r="B31" s="12"/>
      <c r="C31" s="12"/>
      <c r="D31" s="12"/>
      <c r="E31" s="12"/>
      <c r="F31" s="12"/>
      <c r="G31" s="12"/>
      <c r="H31" s="12"/>
      <c r="I31" s="25"/>
    </row>
    <row r="32" spans="1:9">
      <c r="A32" s="12"/>
      <c r="B32" s="12"/>
      <c r="C32" s="12"/>
      <c r="D32" s="12"/>
      <c r="E32" s="12"/>
      <c r="F32" s="12"/>
      <c r="G32" s="12"/>
      <c r="H32" s="12"/>
      <c r="I32" s="25"/>
    </row>
    <row r="33" spans="1:9">
      <c r="A33" s="12"/>
      <c r="B33" s="12"/>
      <c r="C33" s="12"/>
      <c r="D33" s="12"/>
      <c r="E33" s="12"/>
      <c r="F33" s="12"/>
      <c r="G33" s="12"/>
      <c r="H33" s="12"/>
      <c r="I33" s="25"/>
    </row>
    <row r="34" spans="1:9">
      <c r="A34" s="12"/>
      <c r="B34" s="12"/>
      <c r="C34" s="12"/>
      <c r="D34" s="12"/>
      <c r="E34" s="12"/>
      <c r="F34" s="12"/>
      <c r="G34" s="12"/>
      <c r="H34" s="12"/>
      <c r="I34" s="25"/>
    </row>
    <row r="35" spans="1:9">
      <c r="A35" s="12"/>
      <c r="B35" s="12"/>
      <c r="C35" s="12"/>
      <c r="D35" s="12"/>
      <c r="E35" s="12"/>
      <c r="F35" s="12"/>
      <c r="G35" s="12"/>
      <c r="H35" s="12"/>
      <c r="I35" s="25"/>
    </row>
    <row r="36" spans="1:9">
      <c r="A36" s="12"/>
      <c r="B36" s="12"/>
      <c r="C36" s="12"/>
      <c r="D36" s="12"/>
      <c r="E36" s="12"/>
      <c r="F36" s="12"/>
      <c r="G36" s="12"/>
      <c r="H36" s="12"/>
      <c r="I36" s="25"/>
    </row>
    <row r="37" spans="1:9">
      <c r="A37" s="27"/>
      <c r="B37" s="27"/>
      <c r="C37" s="27"/>
      <c r="D37" s="27"/>
      <c r="E37" s="27"/>
      <c r="F37" s="27"/>
      <c r="G37" s="27"/>
      <c r="H37" s="27"/>
    </row>
  </sheetData>
  <pageMargins left="0.7" right="0.7" top="0.75" bottom="0.75" header="0.3" footer="0.3"/>
  <pageSetup paperSize="9" scale="42" orientation="portrait" horizontalDpi="0" verticalDpi="0"/>
  <colBreaks count="1" manualBreakCount="1">
    <brk id="8" max="3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2EC07-D138-4436-8209-FE0EFDDEA73F}">
  <sheetPr>
    <tabColor theme="0" tint="-0.14999847407452621"/>
  </sheetPr>
  <dimension ref="A1:O36"/>
  <sheetViews>
    <sheetView showGridLines="0" zoomScale="86" zoomScaleNormal="86" workbookViewId="0">
      <pane ySplit="10" topLeftCell="A11" activePane="bottomLeft" state="frozen"/>
      <selection activeCell="D6" sqref="D6"/>
      <selection pane="bottomLeft" activeCell="B28" sqref="B28"/>
    </sheetView>
  </sheetViews>
  <sheetFormatPr defaultColWidth="9.453125" defaultRowHeight="13.5"/>
  <cols>
    <col min="1" max="1" width="35.453125" style="11" customWidth="1"/>
    <col min="2" max="2" width="22.54296875" style="11" bestFit="1" customWidth="1"/>
    <col min="3" max="3" width="16" style="11" customWidth="1"/>
    <col min="4" max="4" width="3.54296875" style="11" customWidth="1"/>
    <col min="5" max="5" width="12.54296875" style="11" customWidth="1"/>
    <col min="6" max="6" width="13.90625" style="11" customWidth="1"/>
    <col min="7" max="7" width="12.54296875" style="11" customWidth="1"/>
    <col min="8" max="8" width="2.54296875" style="11" customWidth="1"/>
    <col min="9" max="9" width="20.08984375" style="11" bestFit="1" customWidth="1"/>
    <col min="10" max="10" width="2.453125" style="11" customWidth="1"/>
    <col min="11" max="11" width="22" style="11" customWidth="1"/>
    <col min="12" max="12" width="11.453125" style="11" bestFit="1" customWidth="1"/>
    <col min="13" max="14" width="9.453125" style="11"/>
    <col min="15" max="15" width="10.453125" style="11" bestFit="1" customWidth="1"/>
    <col min="16" max="16384" width="9.453125" style="11"/>
  </cols>
  <sheetData>
    <row r="1" spans="1:15">
      <c r="A1" s="669" t="s">
        <v>48</v>
      </c>
      <c r="B1" s="28"/>
      <c r="C1" s="28"/>
    </row>
    <row r="2" spans="1:15">
      <c r="A2" s="29"/>
      <c r="B2" s="28"/>
      <c r="C2" s="28"/>
    </row>
    <row r="3" spans="1:15" s="32" customFormat="1" ht="15">
      <c r="A3" s="30" t="s">
        <v>0</v>
      </c>
      <c r="B3" s="17" t="str">
        <f>+Invulinstructie!D3</f>
        <v>CBR</v>
      </c>
      <c r="C3" s="17"/>
      <c r="D3" s="17"/>
      <c r="E3" s="31"/>
      <c r="F3" s="31"/>
      <c r="G3" s="11"/>
      <c r="H3" s="11"/>
      <c r="I3" s="11"/>
      <c r="J3" s="11"/>
      <c r="K3" s="11"/>
    </row>
    <row r="4" spans="1:15" s="32" customFormat="1" ht="15">
      <c r="A4" s="30" t="s">
        <v>34</v>
      </c>
      <c r="B4" s="17" t="s">
        <v>49</v>
      </c>
      <c r="C4" s="17"/>
      <c r="D4" s="17"/>
      <c r="E4" s="31"/>
      <c r="F4" s="31"/>
      <c r="G4" s="11"/>
      <c r="H4" s="11"/>
      <c r="I4" s="11"/>
      <c r="J4" s="11"/>
      <c r="K4" s="11"/>
    </row>
    <row r="5" spans="1:15" s="32" customFormat="1" ht="15">
      <c r="A5" s="30" t="s">
        <v>36</v>
      </c>
      <c r="B5" s="17" t="s">
        <v>50</v>
      </c>
      <c r="C5" s="17"/>
      <c r="D5" s="17"/>
      <c r="E5" s="31"/>
      <c r="F5" s="31"/>
      <c r="G5" s="33"/>
      <c r="H5" s="33"/>
      <c r="I5" s="33"/>
    </row>
    <row r="6" spans="1:15" s="32" customFormat="1" ht="15">
      <c r="A6" s="30" t="s">
        <v>37</v>
      </c>
      <c r="B6" s="31" t="str">
        <f>Mutatieblad!B4</f>
        <v>CBR2026.001</v>
      </c>
      <c r="C6" s="17"/>
      <c r="D6" s="17"/>
      <c r="E6" s="31"/>
      <c r="F6" s="31"/>
      <c r="G6" s="33"/>
      <c r="H6" s="33"/>
      <c r="I6" s="33"/>
    </row>
    <row r="7" spans="1:15" s="32" customFormat="1" ht="15">
      <c r="A7" s="30" t="s">
        <v>2</v>
      </c>
      <c r="B7" s="34" t="str">
        <f>+Invulinstructie!D4</f>
        <v>V1.0</v>
      </c>
      <c r="C7" s="17"/>
      <c r="D7" s="17"/>
      <c r="E7" s="31"/>
      <c r="F7" s="31"/>
      <c r="G7" s="33"/>
      <c r="H7" s="33"/>
      <c r="I7" s="33"/>
    </row>
    <row r="8" spans="1:15" s="32" customFormat="1" ht="15">
      <c r="A8" s="30" t="s">
        <v>39</v>
      </c>
      <c r="B8" s="685">
        <f>+Invulinstructie!D6</f>
        <v>0</v>
      </c>
      <c r="C8" s="685"/>
      <c r="D8" s="686"/>
      <c r="E8" s="31"/>
      <c r="F8" s="31"/>
      <c r="G8" s="33"/>
      <c r="H8" s="33"/>
      <c r="I8" s="33"/>
    </row>
    <row r="9" spans="1:15" s="32" customFormat="1" ht="15">
      <c r="A9" s="30" t="s">
        <v>3</v>
      </c>
      <c r="B9" s="35">
        <f>Mutatieblad!B6</f>
        <v>46204</v>
      </c>
      <c r="C9" s="36"/>
      <c r="D9" s="17"/>
      <c r="E9" s="31"/>
      <c r="F9" s="31"/>
      <c r="G9" s="33"/>
      <c r="H9" s="33"/>
      <c r="I9" s="33"/>
    </row>
    <row r="10" spans="1:15" s="32" customFormat="1" ht="15">
      <c r="A10" s="37"/>
      <c r="G10" s="38"/>
      <c r="H10" s="38"/>
      <c r="I10" s="38"/>
    </row>
    <row r="11" spans="1:15" s="32" customFormat="1" ht="15">
      <c r="A11" s="39" t="s">
        <v>51</v>
      </c>
      <c r="B11" s="516"/>
      <c r="C11" s="516"/>
      <c r="D11" s="516"/>
      <c r="E11" s="516"/>
      <c r="F11" s="516"/>
      <c r="G11" s="517"/>
      <c r="H11" s="517"/>
      <c r="I11" s="518"/>
    </row>
    <row r="12" spans="1:15" ht="15">
      <c r="K12" s="32"/>
      <c r="L12" s="32"/>
      <c r="M12" s="32"/>
      <c r="N12" s="32"/>
      <c r="O12" s="32"/>
    </row>
    <row r="13" spans="1:15" ht="27">
      <c r="A13" s="40" t="s">
        <v>52</v>
      </c>
      <c r="D13" s="41"/>
      <c r="E13" s="41" t="s">
        <v>53</v>
      </c>
      <c r="F13" s="41" t="s">
        <v>54</v>
      </c>
      <c r="G13" s="41" t="s">
        <v>55</v>
      </c>
      <c r="H13" s="41"/>
      <c r="I13" s="42" t="s">
        <v>56</v>
      </c>
      <c r="J13" s="43"/>
      <c r="K13" s="32"/>
      <c r="L13" s="32"/>
      <c r="M13" s="32"/>
      <c r="N13" s="32"/>
      <c r="O13" s="32"/>
    </row>
    <row r="14" spans="1:15" ht="15">
      <c r="A14" s="44" t="s">
        <v>57</v>
      </c>
      <c r="B14" s="44" t="s">
        <v>58</v>
      </c>
      <c r="C14" s="44" t="s">
        <v>59</v>
      </c>
      <c r="D14" s="45"/>
      <c r="E14" s="46">
        <v>1</v>
      </c>
      <c r="F14" s="47" t="e">
        <f>SUM('5. Basis ruimtestaat'!M:N)*E14</f>
        <v>#DIV/0!</v>
      </c>
      <c r="G14" s="48">
        <f>'7a. Opbouw uurtarief productie'!E48</f>
        <v>0</v>
      </c>
      <c r="H14" s="49"/>
      <c r="I14" s="50" t="e">
        <f>G14*F14</f>
        <v>#DIV/0!</v>
      </c>
      <c r="J14" s="43"/>
      <c r="K14" s="32"/>
      <c r="L14" s="32"/>
      <c r="M14" s="32"/>
      <c r="N14" s="32"/>
      <c r="O14" s="32"/>
    </row>
    <row r="15" spans="1:15" ht="15">
      <c r="A15" s="44"/>
      <c r="B15" s="51"/>
      <c r="C15" s="51"/>
      <c r="D15" s="51"/>
      <c r="E15" s="51"/>
      <c r="F15" s="52"/>
      <c r="G15" s="51"/>
      <c r="H15" s="51"/>
      <c r="I15" s="51"/>
      <c r="J15" s="51"/>
      <c r="K15" s="32"/>
      <c r="L15" s="32"/>
      <c r="M15" s="32"/>
      <c r="N15" s="32"/>
      <c r="O15" s="32"/>
    </row>
    <row r="16" spans="1:15" ht="15">
      <c r="A16" s="44" t="s">
        <v>60</v>
      </c>
      <c r="B16" s="44" t="s">
        <v>58</v>
      </c>
      <c r="C16" s="44" t="s">
        <v>59</v>
      </c>
      <c r="D16" s="51"/>
      <c r="E16" s="782"/>
      <c r="F16" s="53" t="e">
        <f>SUM(F14:F14)*E16</f>
        <v>#DIV/0!</v>
      </c>
      <c r="G16" s="48">
        <f>'7b. Opbouw uurtarief toezicht'!E48</f>
        <v>0</v>
      </c>
      <c r="H16" s="49"/>
      <c r="I16" s="50" t="e">
        <f>G16*F16</f>
        <v>#DIV/0!</v>
      </c>
      <c r="K16" s="32"/>
      <c r="L16" s="32"/>
      <c r="M16" s="32"/>
      <c r="N16" s="32"/>
      <c r="O16" s="32"/>
    </row>
    <row r="17" spans="1:15" ht="15">
      <c r="A17" s="44"/>
      <c r="B17" s="44"/>
      <c r="C17" s="54"/>
      <c r="D17" s="44"/>
      <c r="E17" s="55"/>
      <c r="F17" s="56"/>
      <c r="G17" s="44"/>
      <c r="H17" s="44"/>
      <c r="I17" s="44"/>
      <c r="J17" s="44"/>
      <c r="K17" s="32"/>
      <c r="L17" s="57"/>
      <c r="M17" s="32"/>
      <c r="N17" s="32"/>
      <c r="O17" s="32"/>
    </row>
    <row r="18" spans="1:15" ht="15">
      <c r="A18" s="58" t="s">
        <v>61</v>
      </c>
      <c r="B18" s="519" t="s">
        <v>58</v>
      </c>
      <c r="C18" s="519" t="s">
        <v>59</v>
      </c>
      <c r="D18" s="519"/>
      <c r="E18" s="520"/>
      <c r="F18" s="521"/>
      <c r="G18" s="59" t="e">
        <f>SUM(I14+I16)/F14</f>
        <v>#DIV/0!</v>
      </c>
      <c r="H18" s="60"/>
      <c r="J18" s="44"/>
      <c r="K18" s="32"/>
      <c r="L18" s="32"/>
      <c r="M18" s="32"/>
      <c r="N18" s="32"/>
      <c r="O18" s="32"/>
    </row>
    <row r="19" spans="1:15" ht="15">
      <c r="A19" s="44"/>
      <c r="B19" s="44"/>
      <c r="C19" s="44"/>
      <c r="D19" s="44"/>
      <c r="E19" s="44"/>
      <c r="F19" s="44"/>
      <c r="G19" s="44"/>
      <c r="H19" s="44"/>
      <c r="I19" s="32" t="s">
        <v>62</v>
      </c>
      <c r="K19" s="32"/>
      <c r="L19" s="32"/>
      <c r="M19" s="32"/>
      <c r="N19" s="32"/>
      <c r="O19" s="32"/>
    </row>
    <row r="20" spans="1:15" ht="15">
      <c r="A20" s="61" t="s">
        <v>63</v>
      </c>
      <c r="I20" s="62" t="e">
        <f>SUM(I14:I18)</f>
        <v>#DIV/0!</v>
      </c>
      <c r="J20" s="63"/>
      <c r="K20" s="32"/>
      <c r="M20" s="32"/>
      <c r="N20" s="32"/>
      <c r="O20" s="32"/>
    </row>
    <row r="21" spans="1:15" ht="15">
      <c r="A21" s="64" t="s">
        <v>64</v>
      </c>
      <c r="G21" s="65">
        <v>0.21</v>
      </c>
      <c r="H21" s="65"/>
      <c r="I21" s="50" t="e">
        <f>G21*I20</f>
        <v>#DIV/0!</v>
      </c>
      <c r="J21" s="63"/>
      <c r="K21" s="32"/>
      <c r="M21" s="32"/>
      <c r="N21" s="32"/>
      <c r="O21" s="32"/>
    </row>
    <row r="22" spans="1:15" ht="15">
      <c r="A22" s="64" t="s">
        <v>65</v>
      </c>
      <c r="G22" s="43" t="s">
        <v>21</v>
      </c>
      <c r="H22" s="43"/>
      <c r="I22" s="50" t="e">
        <f>I21+I20</f>
        <v>#DIV/0!</v>
      </c>
      <c r="J22" s="63"/>
      <c r="K22" s="66"/>
      <c r="L22" s="32"/>
      <c r="M22" s="32"/>
      <c r="N22" s="32"/>
      <c r="O22" s="32"/>
    </row>
    <row r="23" spans="1:15" ht="15">
      <c r="A23" s="64"/>
      <c r="G23" s="43"/>
      <c r="H23" s="43"/>
      <c r="I23" s="50"/>
      <c r="J23" s="67"/>
      <c r="K23" s="32"/>
      <c r="L23" s="32"/>
      <c r="M23" s="32"/>
      <c r="N23" s="32"/>
      <c r="O23" s="32"/>
    </row>
    <row r="24" spans="1:15" s="32" customFormat="1" ht="15">
      <c r="A24" s="39" t="s">
        <v>66</v>
      </c>
      <c r="B24" s="516"/>
      <c r="C24" s="516"/>
      <c r="D24" s="516"/>
      <c r="E24" s="516"/>
      <c r="F24" s="516"/>
      <c r="G24" s="517"/>
      <c r="H24" s="517"/>
      <c r="I24" s="518"/>
    </row>
    <row r="25" spans="1:15" ht="15">
      <c r="K25" s="68"/>
      <c r="L25" s="32"/>
      <c r="M25" s="32"/>
      <c r="N25" s="32"/>
      <c r="O25" s="32"/>
    </row>
    <row r="26" spans="1:15">
      <c r="A26" s="69"/>
      <c r="B26" s="69"/>
      <c r="C26" s="69"/>
      <c r="D26" s="69"/>
      <c r="E26" s="69"/>
      <c r="F26" s="69"/>
      <c r="G26" s="69"/>
      <c r="H26" s="69"/>
      <c r="I26" s="69"/>
    </row>
    <row r="27" spans="1:15">
      <c r="A27" s="44" t="s">
        <v>67</v>
      </c>
      <c r="B27" s="69" t="s">
        <v>1146</v>
      </c>
      <c r="C27" s="69"/>
      <c r="D27" s="69"/>
      <c r="E27" s="69"/>
      <c r="F27" s="69"/>
      <c r="G27" s="69"/>
      <c r="H27" s="69"/>
      <c r="I27" s="70">
        <f>'9. Machinekosten'!P25</f>
        <v>0</v>
      </c>
    </row>
    <row r="28" spans="1:15" s="69" customFormat="1"/>
    <row r="29" spans="1:15">
      <c r="A29" s="61" t="s">
        <v>68</v>
      </c>
      <c r="I29" s="71">
        <f>SUM(I25:I28)</f>
        <v>0</v>
      </c>
    </row>
    <row r="30" spans="1:15">
      <c r="A30" s="64" t="s">
        <v>64</v>
      </c>
      <c r="G30" s="65">
        <v>0.21</v>
      </c>
      <c r="H30" s="65"/>
      <c r="I30" s="71">
        <f>G30*I29</f>
        <v>0</v>
      </c>
    </row>
    <row r="31" spans="1:15">
      <c r="A31" s="64" t="s">
        <v>65</v>
      </c>
      <c r="I31" s="71">
        <f>I29+I30</f>
        <v>0</v>
      </c>
    </row>
    <row r="32" spans="1:15" ht="15">
      <c r="L32" s="32"/>
    </row>
    <row r="33" spans="1:12" ht="15">
      <c r="A33" s="72" t="s">
        <v>69</v>
      </c>
      <c r="B33" s="520"/>
      <c r="C33" s="520"/>
      <c r="D33" s="520"/>
      <c r="E33" s="522"/>
      <c r="F33" s="522"/>
      <c r="G33" s="522"/>
      <c r="H33" s="522"/>
      <c r="I33" s="523" t="e">
        <f>I29+I20</f>
        <v>#DIV/0!</v>
      </c>
      <c r="L33" s="32"/>
    </row>
    <row r="34" spans="1:12">
      <c r="A34" s="64" t="s">
        <v>64</v>
      </c>
      <c r="G34" s="65">
        <v>0.21</v>
      </c>
      <c r="H34" s="65"/>
      <c r="I34" s="524" t="e">
        <f>G34*I33</f>
        <v>#DIV/0!</v>
      </c>
    </row>
    <row r="35" spans="1:12">
      <c r="A35" s="64" t="s">
        <v>65</v>
      </c>
      <c r="I35" s="71" t="e">
        <f>I33+I34</f>
        <v>#DIV/0!</v>
      </c>
    </row>
    <row r="36" spans="1:12">
      <c r="A36" s="64"/>
      <c r="I36" s="71"/>
    </row>
  </sheetData>
  <mergeCells count="1">
    <mergeCell ref="B8:D8"/>
  </mergeCells>
  <pageMargins left="0.7" right="0.7" top="0.75" bottom="0.75" header="0.3" footer="0.3"/>
  <pageSetup paperSize="9" scale="59" orientation="portrait" r:id="rId1"/>
  <headerFooter>
    <oddFooter>&amp;L&amp;F-&amp;A
Atir b.v. ©&amp;Rprintversie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E202E-F9FB-429D-A177-EE2F1AAD071F}">
  <sheetPr>
    <tabColor theme="0" tint="-0.14999847407452621"/>
    <pageSetUpPr fitToPage="1"/>
  </sheetPr>
  <dimension ref="A1:O1246"/>
  <sheetViews>
    <sheetView showGridLines="0" showZeros="0" zoomScale="90" zoomScaleNormal="90" workbookViewId="0">
      <pane ySplit="9" topLeftCell="A21" activePane="bottomLeft" state="frozen"/>
      <selection activeCell="D6" sqref="D6"/>
      <selection pane="bottomLeft" activeCell="B5" sqref="B5"/>
    </sheetView>
  </sheetViews>
  <sheetFormatPr defaultColWidth="8.54296875" defaultRowHeight="12.75" customHeight="1"/>
  <cols>
    <col min="1" max="1" width="35.453125" style="77" bestFit="1" customWidth="1"/>
    <col min="2" max="2" width="35.453125" style="77" customWidth="1"/>
    <col min="3" max="3" width="17.453125" style="94" customWidth="1"/>
    <col min="4" max="4" width="20.7265625" style="94" customWidth="1"/>
    <col min="5" max="5" width="19.6328125" style="94" bestFit="1" customWidth="1"/>
    <col min="6" max="6" width="19.453125" style="94" customWidth="1"/>
    <col min="7" max="9" width="18.81640625" style="94" bestFit="1" customWidth="1"/>
    <col min="10" max="11" width="21.54296875" style="94" bestFit="1" customWidth="1"/>
    <col min="12" max="12" width="18.453125" style="94" customWidth="1"/>
    <col min="13" max="13" width="18.453125" style="76" customWidth="1"/>
    <col min="14" max="14" width="3" style="77" customWidth="1"/>
    <col min="15" max="15" width="11.08984375" style="77" bestFit="1" customWidth="1"/>
    <col min="16" max="16384" width="8.54296875" style="77"/>
  </cols>
  <sheetData>
    <row r="1" spans="1:15" ht="15">
      <c r="A1" s="73" t="s">
        <v>0</v>
      </c>
      <c r="B1" s="74" t="str">
        <f>+Invulinstructie!D3</f>
        <v>CBR</v>
      </c>
      <c r="E1" s="75"/>
      <c r="F1" s="75"/>
      <c r="G1" s="75"/>
      <c r="H1" s="75"/>
      <c r="I1" s="75"/>
      <c r="J1" s="75"/>
      <c r="K1" s="75"/>
      <c r="L1" s="75"/>
    </row>
    <row r="2" spans="1:15" ht="15">
      <c r="A2" s="73" t="s">
        <v>34</v>
      </c>
      <c r="B2" s="74" t="s">
        <v>70</v>
      </c>
      <c r="E2" s="75"/>
      <c r="F2" s="75"/>
      <c r="G2" s="75"/>
      <c r="H2" s="75"/>
      <c r="I2" s="75"/>
      <c r="J2" s="75"/>
      <c r="K2" s="75"/>
      <c r="L2" s="75"/>
    </row>
    <row r="3" spans="1:15" ht="15">
      <c r="A3" s="73" t="s">
        <v>36</v>
      </c>
      <c r="B3" s="74" t="str">
        <f>+'3a. Schoonmaak totaal'!B5</f>
        <v>Landelijk</v>
      </c>
      <c r="E3" s="75"/>
      <c r="F3" s="75"/>
      <c r="G3" s="75"/>
      <c r="H3" s="75"/>
      <c r="I3" s="75"/>
      <c r="J3" s="75"/>
      <c r="K3" s="75"/>
      <c r="L3" s="75"/>
    </row>
    <row r="4" spans="1:15" ht="15">
      <c r="A4" s="73" t="s">
        <v>37</v>
      </c>
      <c r="B4" s="74" t="str">
        <f>Mutatieblad!B4</f>
        <v>CBR2026.001</v>
      </c>
      <c r="E4" s="75"/>
      <c r="F4" s="75"/>
      <c r="G4" s="75"/>
      <c r="H4" s="75"/>
      <c r="I4" s="75"/>
      <c r="J4" s="75"/>
      <c r="K4" s="75"/>
      <c r="L4" s="75"/>
    </row>
    <row r="5" spans="1:15" ht="15">
      <c r="A5" s="73" t="s">
        <v>39</v>
      </c>
      <c r="B5" s="74">
        <f>+Invulinstructie!D6</f>
        <v>0</v>
      </c>
      <c r="E5" s="75"/>
      <c r="F5" s="75"/>
      <c r="G5" s="75"/>
      <c r="H5" s="75"/>
      <c r="I5" s="75"/>
      <c r="J5" s="75"/>
      <c r="K5" s="75"/>
      <c r="L5" s="75"/>
    </row>
    <row r="6" spans="1:15" ht="15">
      <c r="A6" s="73" t="s">
        <v>3</v>
      </c>
      <c r="B6" s="35">
        <f>+Invulinstructie!D5</f>
        <v>46235</v>
      </c>
      <c r="E6" s="75"/>
      <c r="F6" s="75"/>
      <c r="G6" s="75"/>
      <c r="H6" s="75"/>
      <c r="I6" s="75"/>
      <c r="J6" s="75"/>
      <c r="K6" s="75"/>
      <c r="L6" s="75"/>
    </row>
    <row r="7" spans="1:15" ht="15.5" thickBot="1">
      <c r="A7" s="73"/>
      <c r="B7" s="73"/>
      <c r="C7" s="75"/>
      <c r="D7" s="75"/>
      <c r="E7" s="75"/>
      <c r="F7" s="75"/>
      <c r="G7" s="75"/>
      <c r="H7" s="75"/>
      <c r="I7" s="75"/>
      <c r="J7" s="75"/>
      <c r="K7" s="75"/>
      <c r="L7" s="75"/>
    </row>
    <row r="8" spans="1:15" ht="14" thickBot="1">
      <c r="A8" s="78"/>
      <c r="B8" s="507"/>
      <c r="C8" s="79"/>
      <c r="D8" s="670"/>
      <c r="E8" s="687" t="s">
        <v>71</v>
      </c>
      <c r="F8" s="688"/>
      <c r="G8" s="688"/>
      <c r="H8" s="688"/>
      <c r="I8" s="689"/>
      <c r="J8" s="687" t="s">
        <v>72</v>
      </c>
      <c r="K8" s="689"/>
      <c r="L8" s="687" t="s">
        <v>73</v>
      </c>
      <c r="M8" s="689"/>
    </row>
    <row r="9" spans="1:15" ht="54">
      <c r="A9" s="597" t="s">
        <v>42</v>
      </c>
      <c r="B9" s="508" t="s">
        <v>74</v>
      </c>
      <c r="C9" s="598" t="s">
        <v>75</v>
      </c>
      <c r="D9" s="671" t="s">
        <v>1135</v>
      </c>
      <c r="E9" s="80" t="s">
        <v>76</v>
      </c>
      <c r="F9" s="81" t="s">
        <v>77</v>
      </c>
      <c r="G9" s="81" t="s">
        <v>78</v>
      </c>
      <c r="H9" s="81" t="s">
        <v>79</v>
      </c>
      <c r="I9" s="82" t="s">
        <v>80</v>
      </c>
      <c r="J9" s="83" t="s">
        <v>81</v>
      </c>
      <c r="K9" s="84" t="s">
        <v>82</v>
      </c>
      <c r="L9" s="85" t="s">
        <v>83</v>
      </c>
      <c r="M9" s="86" t="s">
        <v>84</v>
      </c>
    </row>
    <row r="10" spans="1:15" s="92" customFormat="1" ht="13.5">
      <c r="A10" s="510" t="s">
        <v>85</v>
      </c>
      <c r="B10" s="510" t="s">
        <v>86</v>
      </c>
      <c r="C10" s="509">
        <f ca="1">SUMIF('5. Basis ruimtestaat'!B:I,A10,'5. Basis ruimtestaat'!I:I)</f>
        <v>607.99999973297122</v>
      </c>
      <c r="D10" s="672">
        <v>255</v>
      </c>
      <c r="E10" s="87" t="e">
        <f ca="1">SUMIF('5. Basis ruimtestaat'!B:M,'3b. Schoonmaak per locatie'!A10,'5. Basis ruimtestaat'!uren_mavr)</f>
        <v>#DIV/0!</v>
      </c>
      <c r="F10" s="87" t="e">
        <f ca="1">SUMIF('5. Basis ruimtestaat'!B:P,'3b. Schoonmaak per locatie'!A10,'5. Basis ruimtestaat'!N:N)</f>
        <v>#DIV/0!</v>
      </c>
      <c r="G10" s="515" t="e">
        <f ca="1">IF(E10+F10&lt;D10,D10-(E10+F10),0)</f>
        <v>#DIV/0!</v>
      </c>
      <c r="H10" s="88" t="e">
        <f ca="1">SUM(E10:G10)</f>
        <v>#DIV/0!</v>
      </c>
      <c r="I10" s="89" t="e">
        <f ca="1">H10*'3a. Schoonmaak totaal'!$G$14</f>
        <v>#DIV/0!</v>
      </c>
      <c r="J10" s="90" t="e">
        <f ca="1">H10*'3a. Schoonmaak totaal'!$E$16</f>
        <v>#DIV/0!</v>
      </c>
      <c r="K10" s="89" t="e">
        <f ca="1">J10*'3a. Schoonmaak totaal'!$G$16</f>
        <v>#DIV/0!</v>
      </c>
      <c r="L10" s="91" t="e">
        <f t="shared" ref="L10:L32" ca="1" si="0">I10+K10</f>
        <v>#DIV/0!</v>
      </c>
      <c r="M10" s="89" t="e">
        <f ca="1">+L10/12</f>
        <v>#DIV/0!</v>
      </c>
    </row>
    <row r="11" spans="1:15" s="92" customFormat="1" ht="13.5">
      <c r="A11" s="510" t="s">
        <v>87</v>
      </c>
      <c r="B11" s="510" t="s">
        <v>88</v>
      </c>
      <c r="C11" s="509">
        <f ca="1">SUMIF('5. Basis ruimtestaat'!B:I,A11,'5. Basis ruimtestaat'!I:I)</f>
        <v>159.77000000000001</v>
      </c>
      <c r="D11" s="672">
        <v>255</v>
      </c>
      <c r="E11" s="87" t="e">
        <f ca="1">SUMIF('5. Basis ruimtestaat'!B:M,'3b. Schoonmaak per locatie'!A11,'5. Basis ruimtestaat'!uren_mavr)</f>
        <v>#DIV/0!</v>
      </c>
      <c r="F11" s="87">
        <f ca="1">SUMIF('5. Basis ruimtestaat'!B:P,'3b. Schoonmaak per locatie'!A11,'5. Basis ruimtestaat'!N:N)</f>
        <v>0</v>
      </c>
      <c r="G11" s="515" t="e">
        <f t="shared" ref="G11:G60" ca="1" si="1">IF(E11+F11&lt;D11,D11-(E11+F11),0)</f>
        <v>#DIV/0!</v>
      </c>
      <c r="H11" s="88" t="e">
        <f t="shared" ref="H11:H60" ca="1" si="2">SUM(E11:G11)</f>
        <v>#DIV/0!</v>
      </c>
      <c r="I11" s="89" t="e">
        <f ca="1">H11*'3a. Schoonmaak totaal'!$G$14</f>
        <v>#DIV/0!</v>
      </c>
      <c r="J11" s="90" t="e">
        <f ca="1">H11*'3a. Schoonmaak totaal'!$E$16</f>
        <v>#DIV/0!</v>
      </c>
      <c r="K11" s="89" t="e">
        <f ca="1">J11*'3a. Schoonmaak totaal'!$G$16</f>
        <v>#DIV/0!</v>
      </c>
      <c r="L11" s="91" t="e">
        <f t="shared" ca="1" si="0"/>
        <v>#DIV/0!</v>
      </c>
      <c r="M11" s="89" t="e">
        <f t="shared" ref="M11:M60" ca="1" si="3">+L11/12</f>
        <v>#DIV/0!</v>
      </c>
    </row>
    <row r="12" spans="1:15" s="92" customFormat="1" ht="13.5">
      <c r="A12" s="510" t="s">
        <v>89</v>
      </c>
      <c r="B12" s="510" t="s">
        <v>90</v>
      </c>
      <c r="C12" s="509">
        <f ca="1">SUMIF('5. Basis ruimtestaat'!B:I,A12,'5. Basis ruimtestaat'!I:I)</f>
        <v>3915.4199955463409</v>
      </c>
      <c r="D12" s="672">
        <v>255</v>
      </c>
      <c r="E12" s="87" t="e">
        <f ca="1">SUMIF('5. Basis ruimtestaat'!B:M,'3b. Schoonmaak per locatie'!A12,'5. Basis ruimtestaat'!uren_mavr)</f>
        <v>#DIV/0!</v>
      </c>
      <c r="F12" s="87" t="e">
        <f ca="1">SUMIF('5. Basis ruimtestaat'!B:P,'3b. Schoonmaak per locatie'!A12,'5. Basis ruimtestaat'!N:N)</f>
        <v>#DIV/0!</v>
      </c>
      <c r="G12" s="515" t="e">
        <f t="shared" ca="1" si="1"/>
        <v>#DIV/0!</v>
      </c>
      <c r="H12" s="88" t="e">
        <f t="shared" ca="1" si="2"/>
        <v>#DIV/0!</v>
      </c>
      <c r="I12" s="89" t="e">
        <f ca="1">H12*'3a. Schoonmaak totaal'!$G$14</f>
        <v>#DIV/0!</v>
      </c>
      <c r="J12" s="90" t="e">
        <f ca="1">H12*'3a. Schoonmaak totaal'!$E$16</f>
        <v>#DIV/0!</v>
      </c>
      <c r="K12" s="89" t="e">
        <f ca="1">J12*'3a. Schoonmaak totaal'!$G$16</f>
        <v>#DIV/0!</v>
      </c>
      <c r="L12" s="91" t="e">
        <f t="shared" ca="1" si="0"/>
        <v>#DIV/0!</v>
      </c>
      <c r="M12" s="89" t="e">
        <f t="shared" ca="1" si="3"/>
        <v>#DIV/0!</v>
      </c>
    </row>
    <row r="13" spans="1:15" s="92" customFormat="1" ht="13.5">
      <c r="A13" s="510" t="s">
        <v>91</v>
      </c>
      <c r="B13" s="510" t="s">
        <v>92</v>
      </c>
      <c r="C13" s="509">
        <f ca="1">SUMIF('5. Basis ruimtestaat'!B:I,A13,'5. Basis ruimtestaat'!I:I)</f>
        <v>320.82999999999993</v>
      </c>
      <c r="D13" s="672">
        <v>255</v>
      </c>
      <c r="E13" s="87" t="e">
        <f ca="1">SUMIF('5. Basis ruimtestaat'!B:M,'3b. Schoonmaak per locatie'!A13,'5. Basis ruimtestaat'!uren_mavr)</f>
        <v>#DIV/0!</v>
      </c>
      <c r="F13" s="87">
        <f ca="1">SUMIF('5. Basis ruimtestaat'!B:P,'3b. Schoonmaak per locatie'!A13,'5. Basis ruimtestaat'!N:N)</f>
        <v>0</v>
      </c>
      <c r="G13" s="515" t="e">
        <f t="shared" ca="1" si="1"/>
        <v>#DIV/0!</v>
      </c>
      <c r="H13" s="88" t="e">
        <f t="shared" ca="1" si="2"/>
        <v>#DIV/0!</v>
      </c>
      <c r="I13" s="89" t="e">
        <f ca="1">H13*'3a. Schoonmaak totaal'!$G$14</f>
        <v>#DIV/0!</v>
      </c>
      <c r="J13" s="90" t="e">
        <f ca="1">H13*'3a. Schoonmaak totaal'!$E$16</f>
        <v>#DIV/0!</v>
      </c>
      <c r="K13" s="89" t="e">
        <f ca="1">J13*'3a. Schoonmaak totaal'!$G$16</f>
        <v>#DIV/0!</v>
      </c>
      <c r="L13" s="91" t="e">
        <f t="shared" ca="1" si="0"/>
        <v>#DIV/0!</v>
      </c>
      <c r="M13" s="89" t="e">
        <f t="shared" ca="1" si="3"/>
        <v>#DIV/0!</v>
      </c>
    </row>
    <row r="14" spans="1:15" s="92" customFormat="1" ht="13.5">
      <c r="A14" s="510" t="s">
        <v>93</v>
      </c>
      <c r="B14" s="510" t="s">
        <v>94</v>
      </c>
      <c r="C14" s="509">
        <f ca="1">SUMIF('5. Basis ruimtestaat'!B:I,A14,'5. Basis ruimtestaat'!I:I)</f>
        <v>1942.7199999999996</v>
      </c>
      <c r="D14" s="672">
        <v>255</v>
      </c>
      <c r="E14" s="87" t="e">
        <f ca="1">SUMIF('5. Basis ruimtestaat'!B:M,'3b. Schoonmaak per locatie'!A14,'5. Basis ruimtestaat'!uren_mavr)</f>
        <v>#DIV/0!</v>
      </c>
      <c r="F14" s="87" t="e">
        <f ca="1">SUMIF('5. Basis ruimtestaat'!B:P,'3b. Schoonmaak per locatie'!A14,'5. Basis ruimtestaat'!N:N)</f>
        <v>#DIV/0!</v>
      </c>
      <c r="G14" s="515" t="e">
        <f t="shared" ca="1" si="1"/>
        <v>#DIV/0!</v>
      </c>
      <c r="H14" s="88" t="e">
        <f t="shared" ca="1" si="2"/>
        <v>#DIV/0!</v>
      </c>
      <c r="I14" s="89" t="e">
        <f ca="1">H14*'3a. Schoonmaak totaal'!$G$14</f>
        <v>#DIV/0!</v>
      </c>
      <c r="J14" s="90" t="e">
        <f ca="1">H14*'3a. Schoonmaak totaal'!$E$16</f>
        <v>#DIV/0!</v>
      </c>
      <c r="K14" s="89" t="e">
        <f ca="1">J14*'3a. Schoonmaak totaal'!$G$16</f>
        <v>#DIV/0!</v>
      </c>
      <c r="L14" s="91" t="e">
        <f t="shared" ca="1" si="0"/>
        <v>#DIV/0!</v>
      </c>
      <c r="M14" s="89" t="e">
        <f t="shared" ca="1" si="3"/>
        <v>#DIV/0!</v>
      </c>
    </row>
    <row r="15" spans="1:15" s="92" customFormat="1" ht="13.5">
      <c r="A15" s="511" t="s">
        <v>95</v>
      </c>
      <c r="B15" s="511" t="s">
        <v>96</v>
      </c>
      <c r="C15" s="509">
        <f ca="1">SUMIF('5. Basis ruimtestaat'!B:I,A15,'5. Basis ruimtestaat'!I:I)</f>
        <v>2054.2599999999998</v>
      </c>
      <c r="D15" s="672">
        <v>255</v>
      </c>
      <c r="E15" s="87" t="e">
        <f ca="1">SUMIF('5. Basis ruimtestaat'!B:M,'3b. Schoonmaak per locatie'!A15,'5. Basis ruimtestaat'!uren_mavr)</f>
        <v>#DIV/0!</v>
      </c>
      <c r="F15" s="87">
        <f ca="1">SUMIF('5. Basis ruimtestaat'!B:P,'3b. Schoonmaak per locatie'!A15,'5. Basis ruimtestaat'!N:N)</f>
        <v>0</v>
      </c>
      <c r="G15" s="515" t="e">
        <f t="shared" ca="1" si="1"/>
        <v>#DIV/0!</v>
      </c>
      <c r="H15" s="88" t="e">
        <f t="shared" ca="1" si="2"/>
        <v>#DIV/0!</v>
      </c>
      <c r="I15" s="89" t="e">
        <f ca="1">H15*'3a. Schoonmaak totaal'!$G$14</f>
        <v>#DIV/0!</v>
      </c>
      <c r="J15" s="90" t="e">
        <f ca="1">H15*'3a. Schoonmaak totaal'!$E$16</f>
        <v>#DIV/0!</v>
      </c>
      <c r="K15" s="89" t="e">
        <f ca="1">J15*'3a. Schoonmaak totaal'!$G$16</f>
        <v>#DIV/0!</v>
      </c>
      <c r="L15" s="91" t="e">
        <f t="shared" ca="1" si="0"/>
        <v>#DIV/0!</v>
      </c>
      <c r="M15" s="89" t="e">
        <f t="shared" ca="1" si="3"/>
        <v>#DIV/0!</v>
      </c>
      <c r="N15" s="77"/>
      <c r="O15" s="77"/>
    </row>
    <row r="16" spans="1:15" s="92" customFormat="1" ht="13.5">
      <c r="A16" s="511" t="s">
        <v>97</v>
      </c>
      <c r="B16" s="511" t="s">
        <v>98</v>
      </c>
      <c r="C16" s="509">
        <f ca="1">SUMIF('5. Basis ruimtestaat'!B:I,A16,'5. Basis ruimtestaat'!I:I)</f>
        <v>475.90000000000003</v>
      </c>
      <c r="D16" s="672">
        <v>255</v>
      </c>
      <c r="E16" s="87" t="e">
        <f ca="1">SUMIF('5. Basis ruimtestaat'!B:M,'3b. Schoonmaak per locatie'!A16,'5. Basis ruimtestaat'!uren_mavr)</f>
        <v>#DIV/0!</v>
      </c>
      <c r="F16" s="87">
        <f ca="1">SUMIF('5. Basis ruimtestaat'!B:P,'3b. Schoonmaak per locatie'!A16,'5. Basis ruimtestaat'!N:N)</f>
        <v>0</v>
      </c>
      <c r="G16" s="515" t="e">
        <f t="shared" ca="1" si="1"/>
        <v>#DIV/0!</v>
      </c>
      <c r="H16" s="88" t="e">
        <f t="shared" ca="1" si="2"/>
        <v>#DIV/0!</v>
      </c>
      <c r="I16" s="89" t="e">
        <f ca="1">H16*'3a. Schoonmaak totaal'!$G$14</f>
        <v>#DIV/0!</v>
      </c>
      <c r="J16" s="90" t="e">
        <f ca="1">H16*'3a. Schoonmaak totaal'!$E$16</f>
        <v>#DIV/0!</v>
      </c>
      <c r="K16" s="89" t="e">
        <f ca="1">J16*'3a. Schoonmaak totaal'!$G$16</f>
        <v>#DIV/0!</v>
      </c>
      <c r="L16" s="91" t="e">
        <f t="shared" ca="1" si="0"/>
        <v>#DIV/0!</v>
      </c>
      <c r="M16" s="89" t="e">
        <f t="shared" ca="1" si="3"/>
        <v>#DIV/0!</v>
      </c>
      <c r="N16" s="77"/>
      <c r="O16" s="77"/>
    </row>
    <row r="17" spans="1:15" s="92" customFormat="1" ht="13.5">
      <c r="A17" s="9" t="s">
        <v>99</v>
      </c>
      <c r="B17" s="511" t="s">
        <v>100</v>
      </c>
      <c r="C17" s="509">
        <f ca="1">SUMIF('5. Basis ruimtestaat'!B:I,A17,'5. Basis ruimtestaat'!I:I)</f>
        <v>561.09999999999991</v>
      </c>
      <c r="D17" s="672">
        <v>255</v>
      </c>
      <c r="E17" s="87" t="e">
        <f ca="1">SUMIF('5. Basis ruimtestaat'!B:M,'3b. Schoonmaak per locatie'!A17,'5. Basis ruimtestaat'!uren_mavr)</f>
        <v>#DIV/0!</v>
      </c>
      <c r="F17" s="87">
        <f ca="1">SUMIF('5. Basis ruimtestaat'!B:P,'3b. Schoonmaak per locatie'!A17,'5. Basis ruimtestaat'!N:N)</f>
        <v>0</v>
      </c>
      <c r="G17" s="515" t="e">
        <f t="shared" ca="1" si="1"/>
        <v>#DIV/0!</v>
      </c>
      <c r="H17" s="88" t="e">
        <f t="shared" ca="1" si="2"/>
        <v>#DIV/0!</v>
      </c>
      <c r="I17" s="89" t="e">
        <f ca="1">H17*'3a. Schoonmaak totaal'!$G$14</f>
        <v>#DIV/0!</v>
      </c>
      <c r="J17" s="90" t="e">
        <f ca="1">H17*'3a. Schoonmaak totaal'!$E$16</f>
        <v>#DIV/0!</v>
      </c>
      <c r="K17" s="89" t="e">
        <f ca="1">J17*'3a. Schoonmaak totaal'!$G$16</f>
        <v>#DIV/0!</v>
      </c>
      <c r="L17" s="91" t="e">
        <f t="shared" ca="1" si="0"/>
        <v>#DIV/0!</v>
      </c>
      <c r="M17" s="89" t="e">
        <f t="shared" ca="1" si="3"/>
        <v>#DIV/0!</v>
      </c>
      <c r="N17" s="77"/>
      <c r="O17" s="77"/>
    </row>
    <row r="18" spans="1:15" s="92" customFormat="1" ht="13.5">
      <c r="A18" s="9" t="s">
        <v>101</v>
      </c>
      <c r="B18" s="511" t="s">
        <v>102</v>
      </c>
      <c r="C18" s="509">
        <f ca="1">SUMIF('5. Basis ruimtestaat'!B:I,A18,'5. Basis ruimtestaat'!I:I)</f>
        <v>795.31999999999982</v>
      </c>
      <c r="D18" s="672">
        <v>255</v>
      </c>
      <c r="E18" s="87" t="e">
        <f ca="1">SUMIF('5. Basis ruimtestaat'!B:M,'3b. Schoonmaak per locatie'!A18,'5. Basis ruimtestaat'!uren_mavr)</f>
        <v>#DIV/0!</v>
      </c>
      <c r="F18" s="87">
        <f ca="1">SUMIF('5. Basis ruimtestaat'!B:P,'3b. Schoonmaak per locatie'!A18,'5. Basis ruimtestaat'!N:N)</f>
        <v>0</v>
      </c>
      <c r="G18" s="515" t="e">
        <f t="shared" ca="1" si="1"/>
        <v>#DIV/0!</v>
      </c>
      <c r="H18" s="88" t="e">
        <f t="shared" ca="1" si="2"/>
        <v>#DIV/0!</v>
      </c>
      <c r="I18" s="89" t="e">
        <f ca="1">H18*'3a. Schoonmaak totaal'!$G$14</f>
        <v>#DIV/0!</v>
      </c>
      <c r="J18" s="90" t="e">
        <f ca="1">H18*'3a. Schoonmaak totaal'!$E$16</f>
        <v>#DIV/0!</v>
      </c>
      <c r="K18" s="89" t="e">
        <f ca="1">J18*'3a. Schoonmaak totaal'!$G$16</f>
        <v>#DIV/0!</v>
      </c>
      <c r="L18" s="91" t="e">
        <f t="shared" ca="1" si="0"/>
        <v>#DIV/0!</v>
      </c>
      <c r="M18" s="89" t="e">
        <f t="shared" ca="1" si="3"/>
        <v>#DIV/0!</v>
      </c>
      <c r="N18" s="77"/>
      <c r="O18" s="77"/>
    </row>
    <row r="19" spans="1:15" s="92" customFormat="1" ht="13.5">
      <c r="A19" s="511" t="s">
        <v>103</v>
      </c>
      <c r="B19" s="511" t="s">
        <v>104</v>
      </c>
      <c r="C19" s="509">
        <f ca="1">SUMIF('5. Basis ruimtestaat'!B:I,A19,'5. Basis ruimtestaat'!I:I)</f>
        <v>773.1</v>
      </c>
      <c r="D19" s="672">
        <v>255</v>
      </c>
      <c r="E19" s="87" t="e">
        <f ca="1">SUMIF('5. Basis ruimtestaat'!B:M,'3b. Schoonmaak per locatie'!A19,'5. Basis ruimtestaat'!uren_mavr)</f>
        <v>#DIV/0!</v>
      </c>
      <c r="F19" s="87" t="e">
        <f ca="1">SUMIF('5. Basis ruimtestaat'!B:P,'3b. Schoonmaak per locatie'!A19,'5. Basis ruimtestaat'!N:N)</f>
        <v>#DIV/0!</v>
      </c>
      <c r="G19" s="515" t="e">
        <f t="shared" ca="1" si="1"/>
        <v>#DIV/0!</v>
      </c>
      <c r="H19" s="88" t="e">
        <f t="shared" ca="1" si="2"/>
        <v>#DIV/0!</v>
      </c>
      <c r="I19" s="89" t="e">
        <f ca="1">H19*'3a. Schoonmaak totaal'!$G$14</f>
        <v>#DIV/0!</v>
      </c>
      <c r="J19" s="90" t="e">
        <f ca="1">H19*'3a. Schoonmaak totaal'!$E$16</f>
        <v>#DIV/0!</v>
      </c>
      <c r="K19" s="89" t="e">
        <f ca="1">J19*'3a. Schoonmaak totaal'!$G$16</f>
        <v>#DIV/0!</v>
      </c>
      <c r="L19" s="91" t="e">
        <f t="shared" ca="1" si="0"/>
        <v>#DIV/0!</v>
      </c>
      <c r="M19" s="89" t="e">
        <f t="shared" ca="1" si="3"/>
        <v>#DIV/0!</v>
      </c>
      <c r="N19" s="77"/>
      <c r="O19" s="77"/>
    </row>
    <row r="20" spans="1:15" s="92" customFormat="1" ht="13.5">
      <c r="A20" s="511" t="s">
        <v>105</v>
      </c>
      <c r="B20" s="511" t="s">
        <v>106</v>
      </c>
      <c r="C20" s="509">
        <f ca="1">SUMIF('5. Basis ruimtestaat'!B:I,A20,'5. Basis ruimtestaat'!I:I)</f>
        <v>267.08999999999997</v>
      </c>
      <c r="D20" s="672">
        <v>255</v>
      </c>
      <c r="E20" s="87" t="e">
        <f ca="1">SUMIF('5. Basis ruimtestaat'!B:M,'3b. Schoonmaak per locatie'!A20,'5. Basis ruimtestaat'!uren_mavr)</f>
        <v>#DIV/0!</v>
      </c>
      <c r="F20" s="87">
        <f ca="1">SUMIF('5. Basis ruimtestaat'!B:P,'3b. Schoonmaak per locatie'!A20,'5. Basis ruimtestaat'!N:N)</f>
        <v>0</v>
      </c>
      <c r="G20" s="515" t="e">
        <f t="shared" ca="1" si="1"/>
        <v>#DIV/0!</v>
      </c>
      <c r="H20" s="88" t="e">
        <f t="shared" ca="1" si="2"/>
        <v>#DIV/0!</v>
      </c>
      <c r="I20" s="89" t="e">
        <f ca="1">H20*'3a. Schoonmaak totaal'!$G$14</f>
        <v>#DIV/0!</v>
      </c>
      <c r="J20" s="90" t="e">
        <f ca="1">H20*'3a. Schoonmaak totaal'!$E$16</f>
        <v>#DIV/0!</v>
      </c>
      <c r="K20" s="89" t="e">
        <f ca="1">J20*'3a. Schoonmaak totaal'!$G$16</f>
        <v>#DIV/0!</v>
      </c>
      <c r="L20" s="91" t="e">
        <f t="shared" ca="1" si="0"/>
        <v>#DIV/0!</v>
      </c>
      <c r="M20" s="89" t="e">
        <f t="shared" ca="1" si="3"/>
        <v>#DIV/0!</v>
      </c>
      <c r="N20" s="77"/>
      <c r="O20" s="77"/>
    </row>
    <row r="21" spans="1:15" s="92" customFormat="1" ht="13.5">
      <c r="A21" s="511" t="s">
        <v>107</v>
      </c>
      <c r="B21" s="511" t="s">
        <v>108</v>
      </c>
      <c r="C21" s="509">
        <f ca="1">SUMIF('5. Basis ruimtestaat'!B:I,A21,'5. Basis ruimtestaat'!I:I)</f>
        <v>444.44000000000005</v>
      </c>
      <c r="D21" s="672">
        <v>255</v>
      </c>
      <c r="E21" s="87" t="e">
        <f ca="1">SUMIF('5. Basis ruimtestaat'!B:M,'3b. Schoonmaak per locatie'!A21,'5. Basis ruimtestaat'!uren_mavr)</f>
        <v>#DIV/0!</v>
      </c>
      <c r="F21" s="87">
        <f ca="1">SUMIF('5. Basis ruimtestaat'!B:P,'3b. Schoonmaak per locatie'!A21,'5. Basis ruimtestaat'!N:N)</f>
        <v>0</v>
      </c>
      <c r="G21" s="515" t="e">
        <f t="shared" ca="1" si="1"/>
        <v>#DIV/0!</v>
      </c>
      <c r="H21" s="88" t="e">
        <f t="shared" ca="1" si="2"/>
        <v>#DIV/0!</v>
      </c>
      <c r="I21" s="89" t="e">
        <f ca="1">H21*'3a. Schoonmaak totaal'!$G$14</f>
        <v>#DIV/0!</v>
      </c>
      <c r="J21" s="90" t="e">
        <f ca="1">H21*'3a. Schoonmaak totaal'!$E$16</f>
        <v>#DIV/0!</v>
      </c>
      <c r="K21" s="89" t="e">
        <f ca="1">J21*'3a. Schoonmaak totaal'!$G$16</f>
        <v>#DIV/0!</v>
      </c>
      <c r="L21" s="91" t="e">
        <f t="shared" ca="1" si="0"/>
        <v>#DIV/0!</v>
      </c>
      <c r="M21" s="89" t="e">
        <f t="shared" ca="1" si="3"/>
        <v>#DIV/0!</v>
      </c>
      <c r="N21" s="77"/>
      <c r="O21" s="77"/>
    </row>
    <row r="22" spans="1:15" s="92" customFormat="1" ht="13.5">
      <c r="A22" s="511" t="s">
        <v>109</v>
      </c>
      <c r="B22" s="511" t="s">
        <v>110</v>
      </c>
      <c r="C22" s="509">
        <f ca="1">SUMIF('5. Basis ruimtestaat'!B:I,A22,'5. Basis ruimtestaat'!I:I)</f>
        <v>624.4</v>
      </c>
      <c r="D22" s="672">
        <v>255</v>
      </c>
      <c r="E22" s="87" t="e">
        <f ca="1">SUMIF('5. Basis ruimtestaat'!B:M,'3b. Schoonmaak per locatie'!A22,'5. Basis ruimtestaat'!uren_mavr)</f>
        <v>#DIV/0!</v>
      </c>
      <c r="F22" s="87">
        <f ca="1">SUMIF('5. Basis ruimtestaat'!B:P,'3b. Schoonmaak per locatie'!A22,'5. Basis ruimtestaat'!N:N)</f>
        <v>0</v>
      </c>
      <c r="G22" s="515" t="e">
        <f t="shared" ca="1" si="1"/>
        <v>#DIV/0!</v>
      </c>
      <c r="H22" s="88" t="e">
        <f t="shared" ca="1" si="2"/>
        <v>#DIV/0!</v>
      </c>
      <c r="I22" s="89" t="e">
        <f ca="1">H22*'3a. Schoonmaak totaal'!$G$14</f>
        <v>#DIV/0!</v>
      </c>
      <c r="J22" s="90" t="e">
        <f ca="1">H22*'3a. Schoonmaak totaal'!$E$16</f>
        <v>#DIV/0!</v>
      </c>
      <c r="K22" s="89" t="e">
        <f ca="1">J22*'3a. Schoonmaak totaal'!$G$16</f>
        <v>#DIV/0!</v>
      </c>
      <c r="L22" s="91" t="e">
        <f t="shared" ca="1" si="0"/>
        <v>#DIV/0!</v>
      </c>
      <c r="M22" s="89" t="e">
        <f t="shared" ca="1" si="3"/>
        <v>#DIV/0!</v>
      </c>
      <c r="N22" s="77"/>
      <c r="O22" s="77"/>
    </row>
    <row r="23" spans="1:15" s="92" customFormat="1" ht="13.5">
      <c r="A23" s="511" t="s">
        <v>111</v>
      </c>
      <c r="B23" s="511" t="s">
        <v>112</v>
      </c>
      <c r="C23" s="509">
        <f ca="1">SUMIF('5. Basis ruimtestaat'!B:I,A23,'5. Basis ruimtestaat'!I:I)</f>
        <v>499.15000000000003</v>
      </c>
      <c r="D23" s="672">
        <v>255</v>
      </c>
      <c r="E23" s="87" t="e">
        <f ca="1">SUMIF('5. Basis ruimtestaat'!B:M,'3b. Schoonmaak per locatie'!A23,'5. Basis ruimtestaat'!uren_mavr)</f>
        <v>#DIV/0!</v>
      </c>
      <c r="F23" s="87">
        <f ca="1">SUMIF('5. Basis ruimtestaat'!B:P,'3b. Schoonmaak per locatie'!A23,'5. Basis ruimtestaat'!N:N)</f>
        <v>0</v>
      </c>
      <c r="G23" s="515" t="e">
        <f t="shared" ca="1" si="1"/>
        <v>#DIV/0!</v>
      </c>
      <c r="H23" s="88" t="e">
        <f t="shared" ca="1" si="2"/>
        <v>#DIV/0!</v>
      </c>
      <c r="I23" s="89" t="e">
        <f ca="1">H23*'3a. Schoonmaak totaal'!$G$14</f>
        <v>#DIV/0!</v>
      </c>
      <c r="J23" s="90" t="e">
        <f ca="1">H23*'3a. Schoonmaak totaal'!$E$16</f>
        <v>#DIV/0!</v>
      </c>
      <c r="K23" s="89" t="e">
        <f ca="1">J23*'3a. Schoonmaak totaal'!$G$16</f>
        <v>#DIV/0!</v>
      </c>
      <c r="L23" s="91" t="e">
        <f t="shared" ca="1" si="0"/>
        <v>#DIV/0!</v>
      </c>
      <c r="M23" s="89" t="e">
        <f t="shared" ca="1" si="3"/>
        <v>#DIV/0!</v>
      </c>
      <c r="N23" s="77"/>
      <c r="O23" s="77"/>
    </row>
    <row r="24" spans="1:15" s="92" customFormat="1" ht="13.5">
      <c r="A24" s="511" t="s">
        <v>113</v>
      </c>
      <c r="B24" s="511" t="s">
        <v>114</v>
      </c>
      <c r="C24" s="509">
        <f ca="1">SUMIF('5. Basis ruimtestaat'!B:I,A24,'5. Basis ruimtestaat'!I:I)</f>
        <v>245.75</v>
      </c>
      <c r="D24" s="672">
        <v>255</v>
      </c>
      <c r="E24" s="87" t="e">
        <f ca="1">SUMIF('5. Basis ruimtestaat'!B:M,'3b. Schoonmaak per locatie'!A24,'5. Basis ruimtestaat'!uren_mavr)</f>
        <v>#DIV/0!</v>
      </c>
      <c r="F24" s="87">
        <f ca="1">SUMIF('5. Basis ruimtestaat'!B:P,'3b. Schoonmaak per locatie'!A24,'5. Basis ruimtestaat'!N:N)</f>
        <v>0</v>
      </c>
      <c r="G24" s="515" t="e">
        <f t="shared" ca="1" si="1"/>
        <v>#DIV/0!</v>
      </c>
      <c r="H24" s="88" t="e">
        <f t="shared" ca="1" si="2"/>
        <v>#DIV/0!</v>
      </c>
      <c r="I24" s="89" t="e">
        <f ca="1">H24*'3a. Schoonmaak totaal'!$G$14</f>
        <v>#DIV/0!</v>
      </c>
      <c r="J24" s="90" t="e">
        <f ca="1">H24*'3a. Schoonmaak totaal'!$E$16</f>
        <v>#DIV/0!</v>
      </c>
      <c r="K24" s="89" t="e">
        <f ca="1">J24*'3a. Schoonmaak totaal'!$G$16</f>
        <v>#DIV/0!</v>
      </c>
      <c r="L24" s="91" t="e">
        <f t="shared" ca="1" si="0"/>
        <v>#DIV/0!</v>
      </c>
      <c r="M24" s="89" t="e">
        <f t="shared" ca="1" si="3"/>
        <v>#DIV/0!</v>
      </c>
      <c r="N24" s="77"/>
      <c r="O24" s="77"/>
    </row>
    <row r="25" spans="1:15" s="92" customFormat="1" ht="13.5">
      <c r="A25" s="511" t="s">
        <v>115</v>
      </c>
      <c r="B25" s="511" t="s">
        <v>116</v>
      </c>
      <c r="C25" s="509">
        <f ca="1">SUMIF('5. Basis ruimtestaat'!B:I,A25,'5. Basis ruimtestaat'!I:I)</f>
        <v>905</v>
      </c>
      <c r="D25" s="672">
        <v>255</v>
      </c>
      <c r="E25" s="87" t="e">
        <f ca="1">SUMIF('5. Basis ruimtestaat'!B:M,'3b. Schoonmaak per locatie'!A25,'5. Basis ruimtestaat'!uren_mavr)</f>
        <v>#DIV/0!</v>
      </c>
      <c r="F25" s="87" t="e">
        <f ca="1">SUMIF('5. Basis ruimtestaat'!B:P,'3b. Schoonmaak per locatie'!A25,'5. Basis ruimtestaat'!N:N)</f>
        <v>#DIV/0!</v>
      </c>
      <c r="G25" s="515" t="e">
        <f t="shared" ca="1" si="1"/>
        <v>#DIV/0!</v>
      </c>
      <c r="H25" s="88" t="e">
        <f t="shared" ca="1" si="2"/>
        <v>#DIV/0!</v>
      </c>
      <c r="I25" s="89" t="e">
        <f ca="1">H25*'3a. Schoonmaak totaal'!$G$14</f>
        <v>#DIV/0!</v>
      </c>
      <c r="J25" s="90" t="e">
        <f ca="1">H25*'3a. Schoonmaak totaal'!$E$16</f>
        <v>#DIV/0!</v>
      </c>
      <c r="K25" s="89" t="e">
        <f ca="1">J25*'3a. Schoonmaak totaal'!$G$16</f>
        <v>#DIV/0!</v>
      </c>
      <c r="L25" s="91" t="e">
        <f t="shared" ca="1" si="0"/>
        <v>#DIV/0!</v>
      </c>
      <c r="M25" s="89" t="e">
        <f t="shared" ca="1" si="3"/>
        <v>#DIV/0!</v>
      </c>
      <c r="N25" s="77"/>
      <c r="O25" s="77"/>
    </row>
    <row r="26" spans="1:15" s="92" customFormat="1" ht="13.5">
      <c r="A26" s="511" t="s">
        <v>117</v>
      </c>
      <c r="B26" s="511" t="s">
        <v>118</v>
      </c>
      <c r="C26" s="509">
        <f ca="1">SUMIF('5. Basis ruimtestaat'!B:I,A26,'5. Basis ruimtestaat'!I:I)</f>
        <v>495.15000000000003</v>
      </c>
      <c r="D26" s="672">
        <v>255</v>
      </c>
      <c r="E26" s="87" t="e">
        <f ca="1">SUMIF('5. Basis ruimtestaat'!B:M,'3b. Schoonmaak per locatie'!A26,'5. Basis ruimtestaat'!uren_mavr)</f>
        <v>#DIV/0!</v>
      </c>
      <c r="F26" s="87">
        <f ca="1">SUMIF('5. Basis ruimtestaat'!B:P,'3b. Schoonmaak per locatie'!A26,'5. Basis ruimtestaat'!N:N)</f>
        <v>0</v>
      </c>
      <c r="G26" s="515" t="e">
        <f t="shared" ca="1" si="1"/>
        <v>#DIV/0!</v>
      </c>
      <c r="H26" s="88" t="e">
        <f t="shared" ca="1" si="2"/>
        <v>#DIV/0!</v>
      </c>
      <c r="I26" s="89" t="e">
        <f ca="1">H26*'3a. Schoonmaak totaal'!$G$14</f>
        <v>#DIV/0!</v>
      </c>
      <c r="J26" s="90" t="e">
        <f ca="1">H26*'3a. Schoonmaak totaal'!$E$16</f>
        <v>#DIV/0!</v>
      </c>
      <c r="K26" s="89" t="e">
        <f ca="1">J26*'3a. Schoonmaak totaal'!$G$16</f>
        <v>#DIV/0!</v>
      </c>
      <c r="L26" s="91" t="e">
        <f t="shared" ca="1" si="0"/>
        <v>#DIV/0!</v>
      </c>
      <c r="M26" s="89" t="e">
        <f t="shared" ca="1" si="3"/>
        <v>#DIV/0!</v>
      </c>
      <c r="N26" s="77"/>
      <c r="O26" s="77"/>
    </row>
    <row r="27" spans="1:15" s="92" customFormat="1" ht="13.5">
      <c r="A27" s="511" t="s">
        <v>119</v>
      </c>
      <c r="B27" s="511" t="s">
        <v>120</v>
      </c>
      <c r="C27" s="509">
        <f ca="1">SUMIF('5. Basis ruimtestaat'!B:I,A27,'5. Basis ruimtestaat'!I:I)</f>
        <v>638.71</v>
      </c>
      <c r="D27" s="672">
        <v>255</v>
      </c>
      <c r="E27" s="87" t="e">
        <f ca="1">SUMIF('5. Basis ruimtestaat'!B:M,'3b. Schoonmaak per locatie'!A27,'5. Basis ruimtestaat'!uren_mavr)</f>
        <v>#DIV/0!</v>
      </c>
      <c r="F27" s="87">
        <f ca="1">SUMIF('5. Basis ruimtestaat'!B:P,'3b. Schoonmaak per locatie'!A27,'5. Basis ruimtestaat'!N:N)</f>
        <v>0</v>
      </c>
      <c r="G27" s="515" t="e">
        <f t="shared" ca="1" si="1"/>
        <v>#DIV/0!</v>
      </c>
      <c r="H27" s="88" t="e">
        <f t="shared" ca="1" si="2"/>
        <v>#DIV/0!</v>
      </c>
      <c r="I27" s="89" t="e">
        <f ca="1">H27*'3a. Schoonmaak totaal'!$G$14</f>
        <v>#DIV/0!</v>
      </c>
      <c r="J27" s="90" t="e">
        <f ca="1">H27*'3a. Schoonmaak totaal'!$E$16</f>
        <v>#DIV/0!</v>
      </c>
      <c r="K27" s="89" t="e">
        <f ca="1">J27*'3a. Schoonmaak totaal'!$G$16</f>
        <v>#DIV/0!</v>
      </c>
      <c r="L27" s="91" t="e">
        <f t="shared" ca="1" si="0"/>
        <v>#DIV/0!</v>
      </c>
      <c r="M27" s="89" t="e">
        <f t="shared" ca="1" si="3"/>
        <v>#DIV/0!</v>
      </c>
      <c r="N27" s="77"/>
      <c r="O27" s="77"/>
    </row>
    <row r="28" spans="1:15" s="92" customFormat="1" ht="13.5">
      <c r="A28" s="511" t="s">
        <v>121</v>
      </c>
      <c r="B28" s="511" t="s">
        <v>122</v>
      </c>
      <c r="C28" s="509">
        <f ca="1">SUMIF('5. Basis ruimtestaat'!B:I,A28,'5. Basis ruimtestaat'!I:I)</f>
        <v>3524.1099999999992</v>
      </c>
      <c r="D28" s="672">
        <v>255</v>
      </c>
      <c r="E28" s="87" t="e">
        <f ca="1">SUMIF('5. Basis ruimtestaat'!B:M,'3b. Schoonmaak per locatie'!A28,'5. Basis ruimtestaat'!uren_mavr)</f>
        <v>#DIV/0!</v>
      </c>
      <c r="F28" s="87" t="e">
        <f ca="1">SUMIF('5. Basis ruimtestaat'!B:P,'3b. Schoonmaak per locatie'!A28,'5. Basis ruimtestaat'!N:N)</f>
        <v>#DIV/0!</v>
      </c>
      <c r="G28" s="515" t="e">
        <f t="shared" ca="1" si="1"/>
        <v>#DIV/0!</v>
      </c>
      <c r="H28" s="88" t="e">
        <f t="shared" ca="1" si="2"/>
        <v>#DIV/0!</v>
      </c>
      <c r="I28" s="89" t="e">
        <f ca="1">H28*'3a. Schoonmaak totaal'!$G$14</f>
        <v>#DIV/0!</v>
      </c>
      <c r="J28" s="90" t="e">
        <f ca="1">H28*'3a. Schoonmaak totaal'!$E$16</f>
        <v>#DIV/0!</v>
      </c>
      <c r="K28" s="89" t="e">
        <f ca="1">J28*'3a. Schoonmaak totaal'!$G$16</f>
        <v>#DIV/0!</v>
      </c>
      <c r="L28" s="91" t="e">
        <f t="shared" ca="1" si="0"/>
        <v>#DIV/0!</v>
      </c>
      <c r="M28" s="89" t="e">
        <f t="shared" ca="1" si="3"/>
        <v>#DIV/0!</v>
      </c>
      <c r="N28" s="77"/>
      <c r="O28" s="77"/>
    </row>
    <row r="29" spans="1:15" s="92" customFormat="1" ht="13.5">
      <c r="A29" s="511" t="s">
        <v>123</v>
      </c>
      <c r="B29" s="511" t="s">
        <v>124</v>
      </c>
      <c r="C29" s="509">
        <f ca="1">SUMIF('5. Basis ruimtestaat'!B:I,A29,'5. Basis ruimtestaat'!I:I)</f>
        <v>238.34</v>
      </c>
      <c r="D29" s="672">
        <v>255</v>
      </c>
      <c r="E29" s="87" t="e">
        <f ca="1">SUMIF('5. Basis ruimtestaat'!B:M,'3b. Schoonmaak per locatie'!A29,'5. Basis ruimtestaat'!uren_mavr)</f>
        <v>#DIV/0!</v>
      </c>
      <c r="F29" s="87">
        <f ca="1">SUMIF('5. Basis ruimtestaat'!B:P,'3b. Schoonmaak per locatie'!A29,'5. Basis ruimtestaat'!N:N)</f>
        <v>0</v>
      </c>
      <c r="G29" s="515" t="e">
        <f t="shared" ca="1" si="1"/>
        <v>#DIV/0!</v>
      </c>
      <c r="H29" s="88" t="e">
        <f t="shared" ca="1" si="2"/>
        <v>#DIV/0!</v>
      </c>
      <c r="I29" s="89" t="e">
        <f ca="1">H29*'3a. Schoonmaak totaal'!$G$14</f>
        <v>#DIV/0!</v>
      </c>
      <c r="J29" s="90" t="e">
        <f ca="1">H29*'3a. Schoonmaak totaal'!$E$16</f>
        <v>#DIV/0!</v>
      </c>
      <c r="K29" s="89" t="e">
        <f ca="1">J29*'3a. Schoonmaak totaal'!$G$16</f>
        <v>#DIV/0!</v>
      </c>
      <c r="L29" s="91" t="e">
        <f t="shared" ca="1" si="0"/>
        <v>#DIV/0!</v>
      </c>
      <c r="M29" s="89" t="e">
        <f t="shared" ca="1" si="3"/>
        <v>#DIV/0!</v>
      </c>
      <c r="N29" s="77"/>
      <c r="O29" s="77"/>
    </row>
    <row r="30" spans="1:15" s="92" customFormat="1" ht="13.5">
      <c r="A30" s="511" t="s">
        <v>125</v>
      </c>
      <c r="B30" s="511" t="s">
        <v>126</v>
      </c>
      <c r="C30" s="509">
        <f ca="1">SUMIF('5. Basis ruimtestaat'!B:I,A30,'5. Basis ruimtestaat'!I:I)</f>
        <v>510</v>
      </c>
      <c r="D30" s="672">
        <v>255</v>
      </c>
      <c r="E30" s="87" t="e">
        <f ca="1">SUMIF('5. Basis ruimtestaat'!B:M,'3b. Schoonmaak per locatie'!A30,'5. Basis ruimtestaat'!uren_mavr)</f>
        <v>#DIV/0!</v>
      </c>
      <c r="F30" s="87">
        <f ca="1">SUMIF('5. Basis ruimtestaat'!B:P,'3b. Schoonmaak per locatie'!A30,'5. Basis ruimtestaat'!N:N)</f>
        <v>0</v>
      </c>
      <c r="G30" s="515" t="e">
        <f t="shared" ca="1" si="1"/>
        <v>#DIV/0!</v>
      </c>
      <c r="H30" s="88" t="e">
        <f t="shared" ca="1" si="2"/>
        <v>#DIV/0!</v>
      </c>
      <c r="I30" s="89" t="e">
        <f ca="1">H30*'3a. Schoonmaak totaal'!$G$14</f>
        <v>#DIV/0!</v>
      </c>
      <c r="J30" s="90" t="e">
        <f ca="1">H30*'3a. Schoonmaak totaal'!$E$16</f>
        <v>#DIV/0!</v>
      </c>
      <c r="K30" s="89" t="e">
        <f ca="1">J30*'3a. Schoonmaak totaal'!$G$16</f>
        <v>#DIV/0!</v>
      </c>
      <c r="L30" s="91" t="e">
        <f t="shared" ca="1" si="0"/>
        <v>#DIV/0!</v>
      </c>
      <c r="M30" s="89" t="e">
        <f t="shared" ca="1" si="3"/>
        <v>#DIV/0!</v>
      </c>
      <c r="N30" s="77"/>
      <c r="O30" s="77"/>
    </row>
    <row r="31" spans="1:15" s="92" customFormat="1" ht="13.5">
      <c r="A31" s="511" t="s">
        <v>127</v>
      </c>
      <c r="B31" s="511" t="s">
        <v>128</v>
      </c>
      <c r="C31" s="509">
        <f ca="1">SUMIF('5. Basis ruimtestaat'!B:I,A31,'5. Basis ruimtestaat'!I:I)</f>
        <v>425.1</v>
      </c>
      <c r="D31" s="672">
        <v>255</v>
      </c>
      <c r="E31" s="87" t="e">
        <f ca="1">SUMIF('5. Basis ruimtestaat'!B:M,'3b. Schoonmaak per locatie'!A31,'5. Basis ruimtestaat'!uren_mavr)</f>
        <v>#DIV/0!</v>
      </c>
      <c r="F31" s="87">
        <f ca="1">SUMIF('5. Basis ruimtestaat'!B:P,'3b. Schoonmaak per locatie'!A31,'5. Basis ruimtestaat'!N:N)</f>
        <v>0</v>
      </c>
      <c r="G31" s="515" t="e">
        <f t="shared" ca="1" si="1"/>
        <v>#DIV/0!</v>
      </c>
      <c r="H31" s="88" t="e">
        <f t="shared" ca="1" si="2"/>
        <v>#DIV/0!</v>
      </c>
      <c r="I31" s="89" t="e">
        <f ca="1">H31*'3a. Schoonmaak totaal'!$G$14</f>
        <v>#DIV/0!</v>
      </c>
      <c r="J31" s="90" t="e">
        <f ca="1">H31*'3a. Schoonmaak totaal'!$E$16</f>
        <v>#DIV/0!</v>
      </c>
      <c r="K31" s="89" t="e">
        <f ca="1">J31*'3a. Schoonmaak totaal'!$G$16</f>
        <v>#DIV/0!</v>
      </c>
      <c r="L31" s="91" t="e">
        <f t="shared" ca="1" si="0"/>
        <v>#DIV/0!</v>
      </c>
      <c r="M31" s="89" t="e">
        <f t="shared" ca="1" si="3"/>
        <v>#DIV/0!</v>
      </c>
      <c r="N31" s="77"/>
      <c r="O31" s="77"/>
    </row>
    <row r="32" spans="1:15" s="92" customFormat="1" ht="13.5">
      <c r="A32" s="511" t="s">
        <v>129</v>
      </c>
      <c r="B32" s="511" t="s">
        <v>130</v>
      </c>
      <c r="C32" s="509">
        <f ca="1">SUMIF('5. Basis ruimtestaat'!B:I,A32,'5. Basis ruimtestaat'!I:I)</f>
        <v>773</v>
      </c>
      <c r="D32" s="672">
        <v>255</v>
      </c>
      <c r="E32" s="87" t="e">
        <f ca="1">SUMIF('5. Basis ruimtestaat'!B:M,'3b. Schoonmaak per locatie'!A32,'5. Basis ruimtestaat'!uren_mavr)</f>
        <v>#DIV/0!</v>
      </c>
      <c r="F32" s="87" t="e">
        <f ca="1">SUMIF('5. Basis ruimtestaat'!B:P,'3b. Schoonmaak per locatie'!A32,'5. Basis ruimtestaat'!N:N)</f>
        <v>#DIV/0!</v>
      </c>
      <c r="G32" s="515" t="e">
        <f t="shared" ca="1" si="1"/>
        <v>#DIV/0!</v>
      </c>
      <c r="H32" s="88" t="e">
        <f t="shared" ca="1" si="2"/>
        <v>#DIV/0!</v>
      </c>
      <c r="I32" s="89" t="e">
        <f ca="1">H32*'3a. Schoonmaak totaal'!$G$14</f>
        <v>#DIV/0!</v>
      </c>
      <c r="J32" s="90" t="e">
        <f ca="1">H32*'3a. Schoonmaak totaal'!$E$16</f>
        <v>#DIV/0!</v>
      </c>
      <c r="K32" s="89" t="e">
        <f ca="1">J32*'3a. Schoonmaak totaal'!$G$16</f>
        <v>#DIV/0!</v>
      </c>
      <c r="L32" s="91" t="e">
        <f t="shared" ca="1" si="0"/>
        <v>#DIV/0!</v>
      </c>
      <c r="M32" s="89" t="e">
        <f t="shared" ca="1" si="3"/>
        <v>#DIV/0!</v>
      </c>
      <c r="N32" s="77"/>
      <c r="O32" s="77"/>
    </row>
    <row r="33" spans="1:15" s="92" customFormat="1" ht="13.5">
      <c r="A33" s="511" t="s">
        <v>131</v>
      </c>
      <c r="B33" s="511" t="s">
        <v>132</v>
      </c>
      <c r="C33" s="509">
        <f ca="1">SUMIF('5. Basis ruimtestaat'!B:I,A33,'5. Basis ruimtestaat'!I:I)</f>
        <v>1023.19</v>
      </c>
      <c r="D33" s="672">
        <v>255</v>
      </c>
      <c r="E33" s="87" t="e">
        <f ca="1">SUMIF('5. Basis ruimtestaat'!B:M,'3b. Schoonmaak per locatie'!A33,'5. Basis ruimtestaat'!uren_mavr)</f>
        <v>#DIV/0!</v>
      </c>
      <c r="F33" s="87" t="e">
        <f ca="1">SUMIF('5. Basis ruimtestaat'!B:P,'3b. Schoonmaak per locatie'!A33,'5. Basis ruimtestaat'!N:N)</f>
        <v>#DIV/0!</v>
      </c>
      <c r="G33" s="515" t="e">
        <f t="shared" ca="1" si="1"/>
        <v>#DIV/0!</v>
      </c>
      <c r="H33" s="88" t="e">
        <f t="shared" ca="1" si="2"/>
        <v>#DIV/0!</v>
      </c>
      <c r="I33" s="89" t="e">
        <f ca="1">H33*'3a. Schoonmaak totaal'!$G$14</f>
        <v>#DIV/0!</v>
      </c>
      <c r="J33" s="90" t="e">
        <f ca="1">H33*'3a. Schoonmaak totaal'!$E$16</f>
        <v>#DIV/0!</v>
      </c>
      <c r="K33" s="89" t="e">
        <f ca="1">J33*'3a. Schoonmaak totaal'!$G$16</f>
        <v>#DIV/0!</v>
      </c>
      <c r="L33" s="91" t="e">
        <f ca="1">I33+K33</f>
        <v>#DIV/0!</v>
      </c>
      <c r="M33" s="89" t="e">
        <f t="shared" ca="1" si="3"/>
        <v>#DIV/0!</v>
      </c>
      <c r="N33" s="77"/>
      <c r="O33" s="77"/>
    </row>
    <row r="34" spans="1:15" s="92" customFormat="1" ht="13.5">
      <c r="A34" s="511" t="s">
        <v>133</v>
      </c>
      <c r="B34" s="511" t="s">
        <v>134</v>
      </c>
      <c r="C34" s="509">
        <f ca="1">SUMIF('5. Basis ruimtestaat'!B:I,A34,'5. Basis ruimtestaat'!I:I)</f>
        <v>339.25</v>
      </c>
      <c r="D34" s="672">
        <v>255</v>
      </c>
      <c r="E34" s="87" t="e">
        <f ca="1">SUMIF('5. Basis ruimtestaat'!B:M,'3b. Schoonmaak per locatie'!A34,'5. Basis ruimtestaat'!uren_mavr)</f>
        <v>#DIV/0!</v>
      </c>
      <c r="F34" s="87">
        <f ca="1">SUMIF('5. Basis ruimtestaat'!B:P,'3b. Schoonmaak per locatie'!A34,'5. Basis ruimtestaat'!N:N)</f>
        <v>0</v>
      </c>
      <c r="G34" s="515" t="e">
        <f t="shared" ca="1" si="1"/>
        <v>#DIV/0!</v>
      </c>
      <c r="H34" s="88" t="e">
        <f t="shared" ca="1" si="2"/>
        <v>#DIV/0!</v>
      </c>
      <c r="I34" s="89" t="e">
        <f ca="1">H34*'3a. Schoonmaak totaal'!$G$14</f>
        <v>#DIV/0!</v>
      </c>
      <c r="J34" s="90" t="e">
        <f ca="1">H34*'3a. Schoonmaak totaal'!$E$16</f>
        <v>#DIV/0!</v>
      </c>
      <c r="K34" s="89" t="e">
        <f ca="1">J34*'3a. Schoonmaak totaal'!$G$16</f>
        <v>#DIV/0!</v>
      </c>
      <c r="L34" s="91" t="e">
        <f t="shared" ref="L34:L60" ca="1" si="4">I34+K34</f>
        <v>#DIV/0!</v>
      </c>
      <c r="M34" s="89" t="e">
        <f t="shared" ca="1" si="3"/>
        <v>#DIV/0!</v>
      </c>
      <c r="N34" s="77"/>
      <c r="O34" s="77"/>
    </row>
    <row r="35" spans="1:15" s="92" customFormat="1" ht="13.5">
      <c r="A35" s="511" t="s">
        <v>135</v>
      </c>
      <c r="B35" s="511" t="s">
        <v>136</v>
      </c>
      <c r="C35" s="509">
        <f ca="1">SUMIF('5. Basis ruimtestaat'!B:I,A35,'5. Basis ruimtestaat'!I:I)</f>
        <v>675.90000000000009</v>
      </c>
      <c r="D35" s="672">
        <v>255</v>
      </c>
      <c r="E35" s="87" t="e">
        <f ca="1">SUMIF('5. Basis ruimtestaat'!B:M,'3b. Schoonmaak per locatie'!A35,'5. Basis ruimtestaat'!uren_mavr)</f>
        <v>#DIV/0!</v>
      </c>
      <c r="F35" s="87" t="e">
        <f ca="1">SUMIF('5. Basis ruimtestaat'!B:P,'3b. Schoonmaak per locatie'!A35,'5. Basis ruimtestaat'!N:N)</f>
        <v>#DIV/0!</v>
      </c>
      <c r="G35" s="515" t="e">
        <f t="shared" ca="1" si="1"/>
        <v>#DIV/0!</v>
      </c>
      <c r="H35" s="88" t="e">
        <f t="shared" ca="1" si="2"/>
        <v>#DIV/0!</v>
      </c>
      <c r="I35" s="89" t="e">
        <f ca="1">H35*'3a. Schoonmaak totaal'!$G$14</f>
        <v>#DIV/0!</v>
      </c>
      <c r="J35" s="90" t="e">
        <f ca="1">H35*'3a. Schoonmaak totaal'!$E$16</f>
        <v>#DIV/0!</v>
      </c>
      <c r="K35" s="89" t="e">
        <f ca="1">J35*'3a. Schoonmaak totaal'!$G$16</f>
        <v>#DIV/0!</v>
      </c>
      <c r="L35" s="91" t="e">
        <f t="shared" ca="1" si="4"/>
        <v>#DIV/0!</v>
      </c>
      <c r="M35" s="89" t="e">
        <f t="shared" ca="1" si="3"/>
        <v>#DIV/0!</v>
      </c>
      <c r="N35" s="77"/>
      <c r="O35" s="77"/>
    </row>
    <row r="36" spans="1:15" s="92" customFormat="1" ht="13.5">
      <c r="A36" s="511" t="s">
        <v>137</v>
      </c>
      <c r="B36" s="511" t="s">
        <v>138</v>
      </c>
      <c r="C36" s="509">
        <f ca="1">SUMIF('5. Basis ruimtestaat'!B:I,A36,'5. Basis ruimtestaat'!I:I)</f>
        <v>303.23</v>
      </c>
      <c r="D36" s="672">
        <v>255</v>
      </c>
      <c r="E36" s="87" t="e">
        <f ca="1">SUMIF('5. Basis ruimtestaat'!B:M,'3b. Schoonmaak per locatie'!A36,'5. Basis ruimtestaat'!uren_mavr)</f>
        <v>#DIV/0!</v>
      </c>
      <c r="F36" s="87">
        <f ca="1">SUMIF('5. Basis ruimtestaat'!B:P,'3b. Schoonmaak per locatie'!A36,'5. Basis ruimtestaat'!N:N)</f>
        <v>0</v>
      </c>
      <c r="G36" s="515" t="e">
        <f t="shared" ca="1" si="1"/>
        <v>#DIV/0!</v>
      </c>
      <c r="H36" s="88" t="e">
        <f t="shared" ca="1" si="2"/>
        <v>#DIV/0!</v>
      </c>
      <c r="I36" s="89" t="e">
        <f ca="1">H36*'3a. Schoonmaak totaal'!$G$14</f>
        <v>#DIV/0!</v>
      </c>
      <c r="J36" s="90" t="e">
        <f ca="1">H36*'3a. Schoonmaak totaal'!$E$16</f>
        <v>#DIV/0!</v>
      </c>
      <c r="K36" s="89" t="e">
        <f ca="1">J36*'3a. Schoonmaak totaal'!$G$16</f>
        <v>#DIV/0!</v>
      </c>
      <c r="L36" s="91" t="e">
        <f t="shared" ca="1" si="4"/>
        <v>#DIV/0!</v>
      </c>
      <c r="M36" s="89" t="e">
        <f t="shared" ca="1" si="3"/>
        <v>#DIV/0!</v>
      </c>
      <c r="N36" s="77"/>
      <c r="O36" s="77"/>
    </row>
    <row r="37" spans="1:15" s="92" customFormat="1" ht="13.5">
      <c r="A37" s="511" t="s">
        <v>139</v>
      </c>
      <c r="B37" s="511" t="s">
        <v>140</v>
      </c>
      <c r="C37" s="509">
        <f ca="1">SUMIF('5. Basis ruimtestaat'!B:I,A37,'5. Basis ruimtestaat'!I:I)</f>
        <v>361</v>
      </c>
      <c r="D37" s="672">
        <v>255</v>
      </c>
      <c r="E37" s="87" t="e">
        <f ca="1">SUMIF('5. Basis ruimtestaat'!B:M,'3b. Schoonmaak per locatie'!A37,'5. Basis ruimtestaat'!uren_mavr)</f>
        <v>#DIV/0!</v>
      </c>
      <c r="F37" s="87">
        <f ca="1">SUMIF('5. Basis ruimtestaat'!B:P,'3b. Schoonmaak per locatie'!A37,'5. Basis ruimtestaat'!N:N)</f>
        <v>0</v>
      </c>
      <c r="G37" s="515" t="e">
        <f t="shared" ca="1" si="1"/>
        <v>#DIV/0!</v>
      </c>
      <c r="H37" s="88" t="e">
        <f t="shared" ca="1" si="2"/>
        <v>#DIV/0!</v>
      </c>
      <c r="I37" s="89" t="e">
        <f ca="1">H37*'3a. Schoonmaak totaal'!$G$14</f>
        <v>#DIV/0!</v>
      </c>
      <c r="J37" s="90" t="e">
        <f ca="1">H37*'3a. Schoonmaak totaal'!$E$16</f>
        <v>#DIV/0!</v>
      </c>
      <c r="K37" s="89" t="e">
        <f ca="1">J37*'3a. Schoonmaak totaal'!$G$16</f>
        <v>#DIV/0!</v>
      </c>
      <c r="L37" s="91" t="e">
        <f t="shared" ca="1" si="4"/>
        <v>#DIV/0!</v>
      </c>
      <c r="M37" s="89" t="e">
        <f t="shared" ca="1" si="3"/>
        <v>#DIV/0!</v>
      </c>
      <c r="N37" s="77"/>
      <c r="O37" s="77"/>
    </row>
    <row r="38" spans="1:15" s="92" customFormat="1" ht="13.5">
      <c r="A38" s="511" t="s">
        <v>141</v>
      </c>
      <c r="B38" s="511" t="s">
        <v>142</v>
      </c>
      <c r="C38" s="509">
        <f ca="1">SUMIF('5. Basis ruimtestaat'!B:I,A38,'5. Basis ruimtestaat'!I:I)</f>
        <v>333.22</v>
      </c>
      <c r="D38" s="672">
        <v>255</v>
      </c>
      <c r="E38" s="87" t="e">
        <f ca="1">SUMIF('5. Basis ruimtestaat'!B:M,'3b. Schoonmaak per locatie'!A38,'5. Basis ruimtestaat'!uren_mavr)</f>
        <v>#DIV/0!</v>
      </c>
      <c r="F38" s="87">
        <f ca="1">SUMIF('5. Basis ruimtestaat'!B:P,'3b. Schoonmaak per locatie'!A38,'5. Basis ruimtestaat'!N:N)</f>
        <v>0</v>
      </c>
      <c r="G38" s="515" t="e">
        <f t="shared" ca="1" si="1"/>
        <v>#DIV/0!</v>
      </c>
      <c r="H38" s="88" t="e">
        <f t="shared" ca="1" si="2"/>
        <v>#DIV/0!</v>
      </c>
      <c r="I38" s="89" t="e">
        <f ca="1">H38*'3a. Schoonmaak totaal'!$G$14</f>
        <v>#DIV/0!</v>
      </c>
      <c r="J38" s="90" t="e">
        <f ca="1">H38*'3a. Schoonmaak totaal'!$E$16</f>
        <v>#DIV/0!</v>
      </c>
      <c r="K38" s="89" t="e">
        <f ca="1">J38*'3a. Schoonmaak totaal'!$G$16</f>
        <v>#DIV/0!</v>
      </c>
      <c r="L38" s="91" t="e">
        <f t="shared" ca="1" si="4"/>
        <v>#DIV/0!</v>
      </c>
      <c r="M38" s="89" t="e">
        <f t="shared" ca="1" si="3"/>
        <v>#DIV/0!</v>
      </c>
      <c r="N38" s="77"/>
      <c r="O38" s="77"/>
    </row>
    <row r="39" spans="1:15" s="92" customFormat="1" ht="13.5">
      <c r="A39" s="511" t="s">
        <v>143</v>
      </c>
      <c r="B39" s="511" t="s">
        <v>144</v>
      </c>
      <c r="C39" s="509">
        <f ca="1">SUMIF('5. Basis ruimtestaat'!B:I,A39,'5. Basis ruimtestaat'!I:I)</f>
        <v>379.36000000000007</v>
      </c>
      <c r="D39" s="672">
        <v>255</v>
      </c>
      <c r="E39" s="87" t="e">
        <f ca="1">SUMIF('5. Basis ruimtestaat'!B:M,'3b. Schoonmaak per locatie'!A39,'5. Basis ruimtestaat'!uren_mavr)</f>
        <v>#DIV/0!</v>
      </c>
      <c r="F39" s="87">
        <f ca="1">SUMIF('5. Basis ruimtestaat'!B:P,'3b. Schoonmaak per locatie'!A39,'5. Basis ruimtestaat'!N:N)</f>
        <v>0</v>
      </c>
      <c r="G39" s="515" t="e">
        <f t="shared" ca="1" si="1"/>
        <v>#DIV/0!</v>
      </c>
      <c r="H39" s="88" t="e">
        <f t="shared" ca="1" si="2"/>
        <v>#DIV/0!</v>
      </c>
      <c r="I39" s="89" t="e">
        <f ca="1">H39*'3a. Schoonmaak totaal'!$G$14</f>
        <v>#DIV/0!</v>
      </c>
      <c r="J39" s="90" t="e">
        <f ca="1">H39*'3a. Schoonmaak totaal'!$E$16</f>
        <v>#DIV/0!</v>
      </c>
      <c r="K39" s="89" t="e">
        <f ca="1">J39*'3a. Schoonmaak totaal'!$G$16</f>
        <v>#DIV/0!</v>
      </c>
      <c r="L39" s="91" t="e">
        <f t="shared" ca="1" si="4"/>
        <v>#DIV/0!</v>
      </c>
      <c r="M39" s="89" t="e">
        <f t="shared" ca="1" si="3"/>
        <v>#DIV/0!</v>
      </c>
      <c r="N39" s="77"/>
      <c r="O39" s="77"/>
    </row>
    <row r="40" spans="1:15" s="92" customFormat="1" ht="13.5">
      <c r="A40" s="511" t="s">
        <v>145</v>
      </c>
      <c r="B40" s="511" t="s">
        <v>146</v>
      </c>
      <c r="C40" s="509">
        <f ca="1">SUMIF('5. Basis ruimtestaat'!B:I,A40,'5. Basis ruimtestaat'!I:I)</f>
        <v>662</v>
      </c>
      <c r="D40" s="672">
        <v>255</v>
      </c>
      <c r="E40" s="87" t="e">
        <f ca="1">SUMIF('5. Basis ruimtestaat'!B:M,'3b. Schoonmaak per locatie'!A40,'5. Basis ruimtestaat'!uren_mavr)</f>
        <v>#DIV/0!</v>
      </c>
      <c r="F40" s="87" t="e">
        <f ca="1">SUMIF('5. Basis ruimtestaat'!B:P,'3b. Schoonmaak per locatie'!A40,'5. Basis ruimtestaat'!N:N)</f>
        <v>#DIV/0!</v>
      </c>
      <c r="G40" s="515" t="e">
        <f t="shared" ca="1" si="1"/>
        <v>#DIV/0!</v>
      </c>
      <c r="H40" s="88" t="e">
        <f t="shared" ca="1" si="2"/>
        <v>#DIV/0!</v>
      </c>
      <c r="I40" s="89" t="e">
        <f ca="1">H40*'3a. Schoonmaak totaal'!$G$14</f>
        <v>#DIV/0!</v>
      </c>
      <c r="J40" s="90" t="e">
        <f ca="1">H40*'3a. Schoonmaak totaal'!$E$16</f>
        <v>#DIV/0!</v>
      </c>
      <c r="K40" s="89" t="e">
        <f ca="1">J40*'3a. Schoonmaak totaal'!$G$16</f>
        <v>#DIV/0!</v>
      </c>
      <c r="L40" s="91" t="e">
        <f t="shared" ca="1" si="4"/>
        <v>#DIV/0!</v>
      </c>
      <c r="M40" s="89" t="e">
        <f t="shared" ca="1" si="3"/>
        <v>#DIV/0!</v>
      </c>
      <c r="N40" s="77"/>
      <c r="O40" s="77"/>
    </row>
    <row r="41" spans="1:15" s="92" customFormat="1" ht="13.5">
      <c r="A41" s="511" t="s">
        <v>147</v>
      </c>
      <c r="B41" s="511" t="s">
        <v>148</v>
      </c>
      <c r="C41" s="509">
        <f ca="1">SUMIF('5. Basis ruimtestaat'!B:I,A41,'5. Basis ruimtestaat'!I:I)</f>
        <v>1110.0999999999999</v>
      </c>
      <c r="D41" s="672">
        <v>255</v>
      </c>
      <c r="E41" s="87" t="e">
        <f ca="1">SUMIF('5. Basis ruimtestaat'!B:M,'3b. Schoonmaak per locatie'!A41,'5. Basis ruimtestaat'!uren_mavr)</f>
        <v>#DIV/0!</v>
      </c>
      <c r="F41" s="87" t="e">
        <f ca="1">SUMIF('5. Basis ruimtestaat'!B:P,'3b. Schoonmaak per locatie'!A41,'5. Basis ruimtestaat'!N:N)</f>
        <v>#DIV/0!</v>
      </c>
      <c r="G41" s="515" t="e">
        <f t="shared" ca="1" si="1"/>
        <v>#DIV/0!</v>
      </c>
      <c r="H41" s="88" t="e">
        <f t="shared" ca="1" si="2"/>
        <v>#DIV/0!</v>
      </c>
      <c r="I41" s="89" t="e">
        <f ca="1">H41*'3a. Schoonmaak totaal'!$G$14</f>
        <v>#DIV/0!</v>
      </c>
      <c r="J41" s="90" t="e">
        <f ca="1">H41*'3a. Schoonmaak totaal'!$E$16</f>
        <v>#DIV/0!</v>
      </c>
      <c r="K41" s="89" t="e">
        <f ca="1">J41*'3a. Schoonmaak totaal'!$G$16</f>
        <v>#DIV/0!</v>
      </c>
      <c r="L41" s="91" t="e">
        <f t="shared" ca="1" si="4"/>
        <v>#DIV/0!</v>
      </c>
      <c r="M41" s="89" t="e">
        <f t="shared" ca="1" si="3"/>
        <v>#DIV/0!</v>
      </c>
      <c r="N41" s="77"/>
      <c r="O41" s="77"/>
    </row>
    <row r="42" spans="1:15" s="92" customFormat="1" ht="13.5">
      <c r="A42" s="511" t="s">
        <v>149</v>
      </c>
      <c r="B42" s="511" t="s">
        <v>150</v>
      </c>
      <c r="C42" s="509">
        <f ca="1">SUMIF('5. Basis ruimtestaat'!B:I,A42,'5. Basis ruimtestaat'!I:I)</f>
        <v>263.83</v>
      </c>
      <c r="D42" s="672">
        <v>255</v>
      </c>
      <c r="E42" s="87" t="e">
        <f ca="1">SUMIF('5. Basis ruimtestaat'!B:M,'3b. Schoonmaak per locatie'!A42,'5. Basis ruimtestaat'!uren_mavr)</f>
        <v>#DIV/0!</v>
      </c>
      <c r="F42" s="87">
        <f ca="1">SUMIF('5. Basis ruimtestaat'!B:P,'3b. Schoonmaak per locatie'!A42,'5. Basis ruimtestaat'!N:N)</f>
        <v>0</v>
      </c>
      <c r="G42" s="515" t="e">
        <f t="shared" ca="1" si="1"/>
        <v>#DIV/0!</v>
      </c>
      <c r="H42" s="88" t="e">
        <f t="shared" ca="1" si="2"/>
        <v>#DIV/0!</v>
      </c>
      <c r="I42" s="89" t="e">
        <f ca="1">H42*'3a. Schoonmaak totaal'!$G$14</f>
        <v>#DIV/0!</v>
      </c>
      <c r="J42" s="90" t="e">
        <f ca="1">H42*'3a. Schoonmaak totaal'!$E$16</f>
        <v>#DIV/0!</v>
      </c>
      <c r="K42" s="89" t="e">
        <f ca="1">J42*'3a. Schoonmaak totaal'!$G$16</f>
        <v>#DIV/0!</v>
      </c>
      <c r="L42" s="91" t="e">
        <f t="shared" ca="1" si="4"/>
        <v>#DIV/0!</v>
      </c>
      <c r="M42" s="89" t="e">
        <f t="shared" ca="1" si="3"/>
        <v>#DIV/0!</v>
      </c>
      <c r="N42" s="77"/>
      <c r="O42" s="77"/>
    </row>
    <row r="43" spans="1:15" s="92" customFormat="1" ht="13.5">
      <c r="A43" s="511" t="s">
        <v>151</v>
      </c>
      <c r="B43" s="511" t="s">
        <v>152</v>
      </c>
      <c r="C43" s="509">
        <f ca="1">SUMIF('5. Basis ruimtestaat'!B:I,A43,'5. Basis ruimtestaat'!I:I)</f>
        <v>447.99999999999994</v>
      </c>
      <c r="D43" s="672">
        <v>255</v>
      </c>
      <c r="E43" s="87" t="e">
        <f ca="1">SUMIF('5. Basis ruimtestaat'!B:M,'3b. Schoonmaak per locatie'!A43,'5. Basis ruimtestaat'!uren_mavr)</f>
        <v>#DIV/0!</v>
      </c>
      <c r="F43" s="87">
        <f ca="1">SUMIF('5. Basis ruimtestaat'!B:P,'3b. Schoonmaak per locatie'!A43,'5. Basis ruimtestaat'!N:N)</f>
        <v>0</v>
      </c>
      <c r="G43" s="515" t="e">
        <f t="shared" ca="1" si="1"/>
        <v>#DIV/0!</v>
      </c>
      <c r="H43" s="88" t="e">
        <f t="shared" ca="1" si="2"/>
        <v>#DIV/0!</v>
      </c>
      <c r="I43" s="89" t="e">
        <f ca="1">H43*'3a. Schoonmaak totaal'!$G$14</f>
        <v>#DIV/0!</v>
      </c>
      <c r="J43" s="90" t="e">
        <f ca="1">H43*'3a. Schoonmaak totaal'!$E$16</f>
        <v>#DIV/0!</v>
      </c>
      <c r="K43" s="89" t="e">
        <f ca="1">J43*'3a. Schoonmaak totaal'!$G$16</f>
        <v>#DIV/0!</v>
      </c>
      <c r="L43" s="91" t="e">
        <f t="shared" ca="1" si="4"/>
        <v>#DIV/0!</v>
      </c>
      <c r="M43" s="89" t="e">
        <f t="shared" ca="1" si="3"/>
        <v>#DIV/0!</v>
      </c>
      <c r="N43" s="77"/>
      <c r="O43" s="77"/>
    </row>
    <row r="44" spans="1:15" s="92" customFormat="1" ht="13.5">
      <c r="A44" s="511" t="s">
        <v>153</v>
      </c>
      <c r="B44" s="511" t="s">
        <v>154</v>
      </c>
      <c r="C44" s="509">
        <f ca="1">SUMIF('5. Basis ruimtestaat'!B:I,A44,'5. Basis ruimtestaat'!I:I)</f>
        <v>789.85</v>
      </c>
      <c r="D44" s="672">
        <v>255</v>
      </c>
      <c r="E44" s="87" t="e">
        <f ca="1">SUMIF('5. Basis ruimtestaat'!B:M,'3b. Schoonmaak per locatie'!A44,'5. Basis ruimtestaat'!uren_mavr)</f>
        <v>#DIV/0!</v>
      </c>
      <c r="F44" s="87">
        <f ca="1">SUMIF('5. Basis ruimtestaat'!B:P,'3b. Schoonmaak per locatie'!A44,'5. Basis ruimtestaat'!N:N)</f>
        <v>0</v>
      </c>
      <c r="G44" s="515" t="e">
        <f t="shared" ca="1" si="1"/>
        <v>#DIV/0!</v>
      </c>
      <c r="H44" s="88" t="e">
        <f t="shared" ca="1" si="2"/>
        <v>#DIV/0!</v>
      </c>
      <c r="I44" s="89" t="e">
        <f ca="1">H44*'3a. Schoonmaak totaal'!$G$14</f>
        <v>#DIV/0!</v>
      </c>
      <c r="J44" s="90" t="e">
        <f ca="1">H44*'3a. Schoonmaak totaal'!$E$16</f>
        <v>#DIV/0!</v>
      </c>
      <c r="K44" s="89" t="e">
        <f ca="1">J44*'3a. Schoonmaak totaal'!$G$16</f>
        <v>#DIV/0!</v>
      </c>
      <c r="L44" s="91" t="e">
        <f t="shared" ca="1" si="4"/>
        <v>#DIV/0!</v>
      </c>
      <c r="M44" s="89" t="e">
        <f t="shared" ca="1" si="3"/>
        <v>#DIV/0!</v>
      </c>
      <c r="N44" s="77"/>
      <c r="O44" s="77"/>
    </row>
    <row r="45" spans="1:15" s="92" customFormat="1" ht="13.5">
      <c r="A45" s="511" t="s">
        <v>155</v>
      </c>
      <c r="B45" s="511" t="s">
        <v>156</v>
      </c>
      <c r="C45" s="509">
        <f ca="1">SUMIF('5. Basis ruimtestaat'!B:I,A45,'5. Basis ruimtestaat'!I:I)</f>
        <v>6310.5299999999988</v>
      </c>
      <c r="D45" s="672">
        <v>255</v>
      </c>
      <c r="E45" s="87" t="e">
        <f ca="1">SUMIF('5. Basis ruimtestaat'!B:M,'3b. Schoonmaak per locatie'!A45,'5. Basis ruimtestaat'!uren_mavr)</f>
        <v>#DIV/0!</v>
      </c>
      <c r="F45" s="87" t="e">
        <f ca="1">SUMIF('5. Basis ruimtestaat'!B:P,'3b. Schoonmaak per locatie'!A45,'5. Basis ruimtestaat'!N:N)</f>
        <v>#DIV/0!</v>
      </c>
      <c r="G45" s="515" t="e">
        <f t="shared" ca="1" si="1"/>
        <v>#DIV/0!</v>
      </c>
      <c r="H45" s="88" t="e">
        <f t="shared" ca="1" si="2"/>
        <v>#DIV/0!</v>
      </c>
      <c r="I45" s="89" t="e">
        <f ca="1">H45*'3a. Schoonmaak totaal'!$G$14</f>
        <v>#DIV/0!</v>
      </c>
      <c r="J45" s="90" t="e">
        <f ca="1">H45*'3a. Schoonmaak totaal'!$E$16</f>
        <v>#DIV/0!</v>
      </c>
      <c r="K45" s="89" t="e">
        <f ca="1">J45*'3a. Schoonmaak totaal'!$G$16</f>
        <v>#DIV/0!</v>
      </c>
      <c r="L45" s="91" t="e">
        <f t="shared" ca="1" si="4"/>
        <v>#DIV/0!</v>
      </c>
      <c r="M45" s="89" t="e">
        <f t="shared" ca="1" si="3"/>
        <v>#DIV/0!</v>
      </c>
      <c r="N45" s="77"/>
      <c r="O45" s="77"/>
    </row>
    <row r="46" spans="1:15" s="92" customFormat="1" ht="13.5">
      <c r="A46" s="511" t="s">
        <v>157</v>
      </c>
      <c r="B46" s="511" t="s">
        <v>158</v>
      </c>
      <c r="C46" s="509">
        <f ca="1">SUMIF('5. Basis ruimtestaat'!B:I,A46,'5. Basis ruimtestaat'!I:I)</f>
        <v>149.17000000000002</v>
      </c>
      <c r="D46" s="672">
        <v>255</v>
      </c>
      <c r="E46" s="87" t="e">
        <f ca="1">SUMIF('5. Basis ruimtestaat'!B:M,'3b. Schoonmaak per locatie'!A46,'5. Basis ruimtestaat'!uren_mavr)</f>
        <v>#DIV/0!</v>
      </c>
      <c r="F46" s="87">
        <f ca="1">SUMIF('5. Basis ruimtestaat'!B:P,'3b. Schoonmaak per locatie'!A46,'5. Basis ruimtestaat'!N:N)</f>
        <v>0</v>
      </c>
      <c r="G46" s="515" t="e">
        <f t="shared" ca="1" si="1"/>
        <v>#DIV/0!</v>
      </c>
      <c r="H46" s="88" t="e">
        <f t="shared" ca="1" si="2"/>
        <v>#DIV/0!</v>
      </c>
      <c r="I46" s="89" t="e">
        <f ca="1">H46*'3a. Schoonmaak totaal'!$G$14</f>
        <v>#DIV/0!</v>
      </c>
      <c r="J46" s="90" t="e">
        <f ca="1">H46*'3a. Schoonmaak totaal'!$E$16</f>
        <v>#DIV/0!</v>
      </c>
      <c r="K46" s="89" t="e">
        <f ca="1">J46*'3a. Schoonmaak totaal'!$G$16</f>
        <v>#DIV/0!</v>
      </c>
      <c r="L46" s="91" t="e">
        <f t="shared" ca="1" si="4"/>
        <v>#DIV/0!</v>
      </c>
      <c r="M46" s="89" t="e">
        <f t="shared" ca="1" si="3"/>
        <v>#DIV/0!</v>
      </c>
      <c r="N46" s="77"/>
      <c r="O46" s="77"/>
    </row>
    <row r="47" spans="1:15" s="92" customFormat="1" ht="13.5">
      <c r="A47" s="511" t="s">
        <v>159</v>
      </c>
      <c r="B47" s="511" t="s">
        <v>160</v>
      </c>
      <c r="C47" s="509">
        <f ca="1">SUMIF('5. Basis ruimtestaat'!B:I,A47,'5. Basis ruimtestaat'!I:I)</f>
        <v>174.95</v>
      </c>
      <c r="D47" s="672">
        <v>255</v>
      </c>
      <c r="E47" s="87" t="e">
        <f ca="1">SUMIF('5. Basis ruimtestaat'!B:M,'3b. Schoonmaak per locatie'!A47,'5. Basis ruimtestaat'!uren_mavr)</f>
        <v>#DIV/0!</v>
      </c>
      <c r="F47" s="87">
        <f ca="1">SUMIF('5. Basis ruimtestaat'!B:P,'3b. Schoonmaak per locatie'!A47,'5. Basis ruimtestaat'!N:N)</f>
        <v>0</v>
      </c>
      <c r="G47" s="515" t="e">
        <f t="shared" ca="1" si="1"/>
        <v>#DIV/0!</v>
      </c>
      <c r="H47" s="88" t="e">
        <f t="shared" ca="1" si="2"/>
        <v>#DIV/0!</v>
      </c>
      <c r="I47" s="89" t="e">
        <f ca="1">H47*'3a. Schoonmaak totaal'!$G$14</f>
        <v>#DIV/0!</v>
      </c>
      <c r="J47" s="90" t="e">
        <f ca="1">H47*'3a. Schoonmaak totaal'!$E$16</f>
        <v>#DIV/0!</v>
      </c>
      <c r="K47" s="89" t="e">
        <f ca="1">J47*'3a. Schoonmaak totaal'!$G$16</f>
        <v>#DIV/0!</v>
      </c>
      <c r="L47" s="91" t="e">
        <f t="shared" ca="1" si="4"/>
        <v>#DIV/0!</v>
      </c>
      <c r="M47" s="89" t="e">
        <f t="shared" ca="1" si="3"/>
        <v>#DIV/0!</v>
      </c>
      <c r="N47" s="77"/>
      <c r="O47" s="77"/>
    </row>
    <row r="48" spans="1:15" s="92" customFormat="1" ht="13.5">
      <c r="A48" s="511" t="s">
        <v>161</v>
      </c>
      <c r="B48" s="511" t="s">
        <v>162</v>
      </c>
      <c r="C48" s="509">
        <f ca="1">SUMIF('5. Basis ruimtestaat'!B:I,A48,'5. Basis ruimtestaat'!I:I)</f>
        <v>575.35</v>
      </c>
      <c r="D48" s="672">
        <v>156</v>
      </c>
      <c r="E48" s="87" t="e">
        <f ca="1">SUMIF('5. Basis ruimtestaat'!B:M,'3b. Schoonmaak per locatie'!A48,'5. Basis ruimtestaat'!uren_mavr)</f>
        <v>#DIV/0!</v>
      </c>
      <c r="F48" s="87">
        <f ca="1">SUMIF('5. Basis ruimtestaat'!B:P,'3b. Schoonmaak per locatie'!A48,'5. Basis ruimtestaat'!N:N)</f>
        <v>0</v>
      </c>
      <c r="G48" s="515" t="e">
        <f t="shared" ca="1" si="1"/>
        <v>#DIV/0!</v>
      </c>
      <c r="H48" s="88" t="e">
        <f t="shared" ca="1" si="2"/>
        <v>#DIV/0!</v>
      </c>
      <c r="I48" s="89" t="e">
        <f ca="1">H48*'3a. Schoonmaak totaal'!$G$14</f>
        <v>#DIV/0!</v>
      </c>
      <c r="J48" s="90" t="e">
        <f ca="1">H48*'3a. Schoonmaak totaal'!$E$16</f>
        <v>#DIV/0!</v>
      </c>
      <c r="K48" s="89" t="e">
        <f ca="1">J48*'3a. Schoonmaak totaal'!$G$16</f>
        <v>#DIV/0!</v>
      </c>
      <c r="L48" s="91" t="e">
        <f t="shared" ca="1" si="4"/>
        <v>#DIV/0!</v>
      </c>
      <c r="M48" s="89" t="e">
        <f t="shared" ca="1" si="3"/>
        <v>#DIV/0!</v>
      </c>
      <c r="N48" s="77"/>
      <c r="O48" s="77"/>
    </row>
    <row r="49" spans="1:15" s="92" customFormat="1" ht="13.5">
      <c r="A49" s="511" t="s">
        <v>163</v>
      </c>
      <c r="B49" s="511" t="s">
        <v>164</v>
      </c>
      <c r="C49" s="509">
        <f ca="1">SUMIF('5. Basis ruimtestaat'!B:I,A49,'5. Basis ruimtestaat'!I:I)</f>
        <v>232.60000000000002</v>
      </c>
      <c r="D49" s="672">
        <v>255</v>
      </c>
      <c r="E49" s="87" t="e">
        <f ca="1">SUMIF('5. Basis ruimtestaat'!B:M,'3b. Schoonmaak per locatie'!A49,'5. Basis ruimtestaat'!uren_mavr)</f>
        <v>#DIV/0!</v>
      </c>
      <c r="F49" s="87">
        <f ca="1">SUMIF('5. Basis ruimtestaat'!B:P,'3b. Schoonmaak per locatie'!A49,'5. Basis ruimtestaat'!N:N)</f>
        <v>0</v>
      </c>
      <c r="G49" s="515" t="e">
        <f t="shared" ca="1" si="1"/>
        <v>#DIV/0!</v>
      </c>
      <c r="H49" s="88" t="e">
        <f t="shared" ca="1" si="2"/>
        <v>#DIV/0!</v>
      </c>
      <c r="I49" s="89" t="e">
        <f ca="1">H49*'3a. Schoonmaak totaal'!$G$14</f>
        <v>#DIV/0!</v>
      </c>
      <c r="J49" s="90" t="e">
        <f ca="1">H49*'3a. Schoonmaak totaal'!$E$16</f>
        <v>#DIV/0!</v>
      </c>
      <c r="K49" s="89" t="e">
        <f ca="1">J49*'3a. Schoonmaak totaal'!$G$16</f>
        <v>#DIV/0!</v>
      </c>
      <c r="L49" s="91" t="e">
        <f t="shared" ca="1" si="4"/>
        <v>#DIV/0!</v>
      </c>
      <c r="M49" s="89" t="e">
        <f t="shared" ca="1" si="3"/>
        <v>#DIV/0!</v>
      </c>
      <c r="N49" s="77"/>
      <c r="O49" s="77"/>
    </row>
    <row r="50" spans="1:15" s="92" customFormat="1" ht="13.5">
      <c r="A50" s="511" t="s">
        <v>165</v>
      </c>
      <c r="B50" s="511" t="s">
        <v>166</v>
      </c>
      <c r="C50" s="509">
        <f ca="1">SUMIF('5. Basis ruimtestaat'!B:I,A50,'5. Basis ruimtestaat'!I:I)</f>
        <v>941</v>
      </c>
      <c r="D50" s="672">
        <v>255</v>
      </c>
      <c r="E50" s="87" t="e">
        <f ca="1">SUMIF('5. Basis ruimtestaat'!B:M,'3b. Schoonmaak per locatie'!A50,'5. Basis ruimtestaat'!uren_mavr)</f>
        <v>#DIV/0!</v>
      </c>
      <c r="F50" s="87">
        <f ca="1">SUMIF('5. Basis ruimtestaat'!B:P,'3b. Schoonmaak per locatie'!A50,'5. Basis ruimtestaat'!N:N)</f>
        <v>0</v>
      </c>
      <c r="G50" s="515" t="e">
        <f t="shared" ca="1" si="1"/>
        <v>#DIV/0!</v>
      </c>
      <c r="H50" s="88" t="e">
        <f t="shared" ca="1" si="2"/>
        <v>#DIV/0!</v>
      </c>
      <c r="I50" s="89" t="e">
        <f ca="1">H50*'3a. Schoonmaak totaal'!$G$14</f>
        <v>#DIV/0!</v>
      </c>
      <c r="J50" s="90" t="e">
        <f ca="1">H50*'3a. Schoonmaak totaal'!$E$16</f>
        <v>#DIV/0!</v>
      </c>
      <c r="K50" s="89" t="e">
        <f ca="1">J50*'3a. Schoonmaak totaal'!$G$16</f>
        <v>#DIV/0!</v>
      </c>
      <c r="L50" s="91" t="e">
        <f t="shared" ca="1" si="4"/>
        <v>#DIV/0!</v>
      </c>
      <c r="M50" s="89" t="e">
        <f t="shared" ca="1" si="3"/>
        <v>#DIV/0!</v>
      </c>
      <c r="N50" s="77"/>
      <c r="O50" s="77"/>
    </row>
    <row r="51" spans="1:15" s="92" customFormat="1" ht="13.5">
      <c r="A51" s="511" t="s">
        <v>167</v>
      </c>
      <c r="B51" s="511" t="s">
        <v>168</v>
      </c>
      <c r="C51" s="509">
        <f ca="1">SUMIF('5. Basis ruimtestaat'!B:I,A51,'5. Basis ruimtestaat'!I:I)</f>
        <v>515</v>
      </c>
      <c r="D51" s="672">
        <v>255</v>
      </c>
      <c r="E51" s="87" t="e">
        <f ca="1">SUMIF('5. Basis ruimtestaat'!B:M,'3b. Schoonmaak per locatie'!A51,'5. Basis ruimtestaat'!uren_mavr)</f>
        <v>#DIV/0!</v>
      </c>
      <c r="F51" s="87" t="e">
        <f ca="1">SUMIF('5. Basis ruimtestaat'!B:P,'3b. Schoonmaak per locatie'!A51,'5. Basis ruimtestaat'!N:N)</f>
        <v>#DIV/0!</v>
      </c>
      <c r="G51" s="515" t="e">
        <f t="shared" ca="1" si="1"/>
        <v>#DIV/0!</v>
      </c>
      <c r="H51" s="88" t="e">
        <f t="shared" ca="1" si="2"/>
        <v>#DIV/0!</v>
      </c>
      <c r="I51" s="89" t="e">
        <f ca="1">H51*'3a. Schoonmaak totaal'!$G$14</f>
        <v>#DIV/0!</v>
      </c>
      <c r="J51" s="90" t="e">
        <f ca="1">H51*'3a. Schoonmaak totaal'!$E$16</f>
        <v>#DIV/0!</v>
      </c>
      <c r="K51" s="89" t="e">
        <f ca="1">J51*'3a. Schoonmaak totaal'!$G$16</f>
        <v>#DIV/0!</v>
      </c>
      <c r="L51" s="91" t="e">
        <f t="shared" ca="1" si="4"/>
        <v>#DIV/0!</v>
      </c>
      <c r="M51" s="89" t="e">
        <f t="shared" ca="1" si="3"/>
        <v>#DIV/0!</v>
      </c>
      <c r="N51" s="77"/>
      <c r="O51" s="77"/>
    </row>
    <row r="52" spans="1:15" s="92" customFormat="1" ht="13.5">
      <c r="A52" s="511" t="s">
        <v>169</v>
      </c>
      <c r="B52" s="511" t="s">
        <v>170</v>
      </c>
      <c r="C52" s="509">
        <f ca="1">SUMIF('5. Basis ruimtestaat'!B:I,A52,'5. Basis ruimtestaat'!I:I)</f>
        <v>388.46000000000004</v>
      </c>
      <c r="D52" s="672">
        <v>255</v>
      </c>
      <c r="E52" s="87" t="e">
        <f ca="1">SUMIF('5. Basis ruimtestaat'!B:M,'3b. Schoonmaak per locatie'!A52,'5. Basis ruimtestaat'!uren_mavr)</f>
        <v>#DIV/0!</v>
      </c>
      <c r="F52" s="87">
        <f ca="1">SUMIF('5. Basis ruimtestaat'!B:P,'3b. Schoonmaak per locatie'!A52,'5. Basis ruimtestaat'!N:N)</f>
        <v>0</v>
      </c>
      <c r="G52" s="515" t="e">
        <f t="shared" ca="1" si="1"/>
        <v>#DIV/0!</v>
      </c>
      <c r="H52" s="88" t="e">
        <f t="shared" ca="1" si="2"/>
        <v>#DIV/0!</v>
      </c>
      <c r="I52" s="89" t="e">
        <f ca="1">H52*'3a. Schoonmaak totaal'!$G$14</f>
        <v>#DIV/0!</v>
      </c>
      <c r="J52" s="90" t="e">
        <f ca="1">H52*'3a. Schoonmaak totaal'!$E$16</f>
        <v>#DIV/0!</v>
      </c>
      <c r="K52" s="89" t="e">
        <f ca="1">J52*'3a. Schoonmaak totaal'!$G$16</f>
        <v>#DIV/0!</v>
      </c>
      <c r="L52" s="91" t="e">
        <f t="shared" ca="1" si="4"/>
        <v>#DIV/0!</v>
      </c>
      <c r="M52" s="89" t="e">
        <f t="shared" ca="1" si="3"/>
        <v>#DIV/0!</v>
      </c>
      <c r="N52" s="77"/>
      <c r="O52" s="77"/>
    </row>
    <row r="53" spans="1:15" s="92" customFormat="1" ht="13.5">
      <c r="A53" s="511" t="s">
        <v>171</v>
      </c>
      <c r="B53" s="511" t="s">
        <v>172</v>
      </c>
      <c r="C53" s="509">
        <f ca="1">SUMIF('5. Basis ruimtestaat'!B:I,A53,'5. Basis ruimtestaat'!I:I)</f>
        <v>195</v>
      </c>
      <c r="D53" s="672">
        <v>255</v>
      </c>
      <c r="E53" s="87" t="e">
        <f ca="1">SUMIF('5. Basis ruimtestaat'!B:M,'3b. Schoonmaak per locatie'!A53,'5. Basis ruimtestaat'!uren_mavr)</f>
        <v>#DIV/0!</v>
      </c>
      <c r="F53" s="87">
        <f ca="1">SUMIF('5. Basis ruimtestaat'!B:P,'3b. Schoonmaak per locatie'!A53,'5. Basis ruimtestaat'!N:N)</f>
        <v>0</v>
      </c>
      <c r="G53" s="515" t="e">
        <f t="shared" ca="1" si="1"/>
        <v>#DIV/0!</v>
      </c>
      <c r="H53" s="88" t="e">
        <f t="shared" ca="1" si="2"/>
        <v>#DIV/0!</v>
      </c>
      <c r="I53" s="89" t="e">
        <f ca="1">H53*'3a. Schoonmaak totaal'!$G$14</f>
        <v>#DIV/0!</v>
      </c>
      <c r="J53" s="90" t="e">
        <f ca="1">H53*'3a. Schoonmaak totaal'!$E$16</f>
        <v>#DIV/0!</v>
      </c>
      <c r="K53" s="89" t="e">
        <f ca="1">J53*'3a. Schoonmaak totaal'!$G$16</f>
        <v>#DIV/0!</v>
      </c>
      <c r="L53" s="91" t="e">
        <f t="shared" ca="1" si="4"/>
        <v>#DIV/0!</v>
      </c>
      <c r="M53" s="89" t="e">
        <f t="shared" ca="1" si="3"/>
        <v>#DIV/0!</v>
      </c>
      <c r="N53" s="77"/>
      <c r="O53" s="77"/>
    </row>
    <row r="54" spans="1:15" s="92" customFormat="1" ht="13.5">
      <c r="A54" s="511" t="s">
        <v>173</v>
      </c>
      <c r="B54" s="511" t="s">
        <v>174</v>
      </c>
      <c r="C54" s="509">
        <f ca="1">SUMIF('5. Basis ruimtestaat'!B:I,A54,'5. Basis ruimtestaat'!I:I)</f>
        <v>170.25000000000003</v>
      </c>
      <c r="D54" s="672">
        <v>255</v>
      </c>
      <c r="E54" s="87" t="e">
        <f ca="1">SUMIF('5. Basis ruimtestaat'!B:M,'3b. Schoonmaak per locatie'!A54,'5. Basis ruimtestaat'!uren_mavr)</f>
        <v>#DIV/0!</v>
      </c>
      <c r="F54" s="87">
        <f ca="1">SUMIF('5. Basis ruimtestaat'!B:P,'3b. Schoonmaak per locatie'!A54,'5. Basis ruimtestaat'!N:N)</f>
        <v>0</v>
      </c>
      <c r="G54" s="515" t="e">
        <f t="shared" ca="1" si="1"/>
        <v>#DIV/0!</v>
      </c>
      <c r="H54" s="88" t="e">
        <f t="shared" ca="1" si="2"/>
        <v>#DIV/0!</v>
      </c>
      <c r="I54" s="89" t="e">
        <f ca="1">H54*'3a. Schoonmaak totaal'!$G$14</f>
        <v>#DIV/0!</v>
      </c>
      <c r="J54" s="90" t="e">
        <f ca="1">H54*'3a. Schoonmaak totaal'!$E$16</f>
        <v>#DIV/0!</v>
      </c>
      <c r="K54" s="89" t="e">
        <f ca="1">J54*'3a. Schoonmaak totaal'!$G$16</f>
        <v>#DIV/0!</v>
      </c>
      <c r="L54" s="91" t="e">
        <f t="shared" ca="1" si="4"/>
        <v>#DIV/0!</v>
      </c>
      <c r="M54" s="89" t="e">
        <f t="shared" ca="1" si="3"/>
        <v>#DIV/0!</v>
      </c>
      <c r="N54" s="77"/>
      <c r="O54" s="77"/>
    </row>
    <row r="55" spans="1:15" s="92" customFormat="1" ht="13.5">
      <c r="A55" s="511" t="s">
        <v>175</v>
      </c>
      <c r="B55" s="511" t="s">
        <v>176</v>
      </c>
      <c r="C55" s="509">
        <f ca="1">SUMIF('5. Basis ruimtestaat'!B:I,A55,'5. Basis ruimtestaat'!I:I)</f>
        <v>3592.8</v>
      </c>
      <c r="D55" s="672">
        <v>255</v>
      </c>
      <c r="E55" s="87" t="e">
        <f ca="1">SUMIF('5. Basis ruimtestaat'!B:M,'3b. Schoonmaak per locatie'!A55,'5. Basis ruimtestaat'!uren_mavr)</f>
        <v>#DIV/0!</v>
      </c>
      <c r="F55" s="87" t="e">
        <f ca="1">SUMIF('5. Basis ruimtestaat'!B:P,'3b. Schoonmaak per locatie'!A55,'5. Basis ruimtestaat'!N:N)</f>
        <v>#DIV/0!</v>
      </c>
      <c r="G55" s="515" t="e">
        <f t="shared" ca="1" si="1"/>
        <v>#DIV/0!</v>
      </c>
      <c r="H55" s="88" t="e">
        <f t="shared" ca="1" si="2"/>
        <v>#DIV/0!</v>
      </c>
      <c r="I55" s="89" t="e">
        <f ca="1">H55*'3a. Schoonmaak totaal'!$G$14</f>
        <v>#DIV/0!</v>
      </c>
      <c r="J55" s="90" t="e">
        <f ca="1">H55*'3a. Schoonmaak totaal'!$E$16</f>
        <v>#DIV/0!</v>
      </c>
      <c r="K55" s="89" t="e">
        <f ca="1">J55*'3a. Schoonmaak totaal'!$G$16</f>
        <v>#DIV/0!</v>
      </c>
      <c r="L55" s="91" t="e">
        <f t="shared" ca="1" si="4"/>
        <v>#DIV/0!</v>
      </c>
      <c r="M55" s="89" t="e">
        <f t="shared" ca="1" si="3"/>
        <v>#DIV/0!</v>
      </c>
      <c r="N55" s="77"/>
      <c r="O55" s="77"/>
    </row>
    <row r="56" spans="1:15" s="92" customFormat="1" ht="13.5">
      <c r="A56" s="511" t="s">
        <v>177</v>
      </c>
      <c r="B56" s="511" t="s">
        <v>178</v>
      </c>
      <c r="C56" s="509">
        <f ca="1">SUMIF('5. Basis ruimtestaat'!B:I,A56,'5. Basis ruimtestaat'!I:I)</f>
        <v>329.92999999999995</v>
      </c>
      <c r="D56" s="672">
        <v>255</v>
      </c>
      <c r="E56" s="87" t="e">
        <f ca="1">SUMIF('5. Basis ruimtestaat'!B:M,'3b. Schoonmaak per locatie'!A56,'5. Basis ruimtestaat'!uren_mavr)</f>
        <v>#DIV/0!</v>
      </c>
      <c r="F56" s="87">
        <f ca="1">SUMIF('5. Basis ruimtestaat'!B:P,'3b. Schoonmaak per locatie'!A56,'5. Basis ruimtestaat'!N:N)</f>
        <v>0</v>
      </c>
      <c r="G56" s="515" t="e">
        <f t="shared" ca="1" si="1"/>
        <v>#DIV/0!</v>
      </c>
      <c r="H56" s="88" t="e">
        <f t="shared" ca="1" si="2"/>
        <v>#DIV/0!</v>
      </c>
      <c r="I56" s="89" t="e">
        <f ca="1">H56*'3a. Schoonmaak totaal'!$G$14</f>
        <v>#DIV/0!</v>
      </c>
      <c r="J56" s="90" t="e">
        <f ca="1">H56*'3a. Schoonmaak totaal'!$E$16</f>
        <v>#DIV/0!</v>
      </c>
      <c r="K56" s="89" t="e">
        <f ca="1">J56*'3a. Schoonmaak totaal'!$G$16</f>
        <v>#DIV/0!</v>
      </c>
      <c r="L56" s="91" t="e">
        <f t="shared" ca="1" si="4"/>
        <v>#DIV/0!</v>
      </c>
      <c r="M56" s="89" t="e">
        <f t="shared" ca="1" si="3"/>
        <v>#DIV/0!</v>
      </c>
      <c r="N56" s="77"/>
      <c r="O56" s="77"/>
    </row>
    <row r="57" spans="1:15" s="92" customFormat="1" ht="13.5">
      <c r="A57" s="511" t="s">
        <v>179</v>
      </c>
      <c r="B57" s="511" t="s">
        <v>180</v>
      </c>
      <c r="C57" s="509">
        <f ca="1">SUMIF('5. Basis ruimtestaat'!B:I,A57,'5. Basis ruimtestaat'!I:I)</f>
        <v>211.76</v>
      </c>
      <c r="D57" s="672">
        <v>255</v>
      </c>
      <c r="E57" s="87" t="e">
        <f ca="1">SUMIF('5. Basis ruimtestaat'!B:M,'3b. Schoonmaak per locatie'!A57,'5. Basis ruimtestaat'!uren_mavr)</f>
        <v>#DIV/0!</v>
      </c>
      <c r="F57" s="87">
        <f ca="1">SUMIF('5. Basis ruimtestaat'!B:P,'3b. Schoonmaak per locatie'!A57,'5. Basis ruimtestaat'!N:N)</f>
        <v>0</v>
      </c>
      <c r="G57" s="515" t="e">
        <f t="shared" ca="1" si="1"/>
        <v>#DIV/0!</v>
      </c>
      <c r="H57" s="88" t="e">
        <f t="shared" ca="1" si="2"/>
        <v>#DIV/0!</v>
      </c>
      <c r="I57" s="89" t="e">
        <f ca="1">H57*'3a. Schoonmaak totaal'!$G$14</f>
        <v>#DIV/0!</v>
      </c>
      <c r="J57" s="90" t="e">
        <f ca="1">H57*'3a. Schoonmaak totaal'!$E$16</f>
        <v>#DIV/0!</v>
      </c>
      <c r="K57" s="89" t="e">
        <f ca="1">J57*'3a. Schoonmaak totaal'!$G$16</f>
        <v>#DIV/0!</v>
      </c>
      <c r="L57" s="91" t="e">
        <f t="shared" ca="1" si="4"/>
        <v>#DIV/0!</v>
      </c>
      <c r="M57" s="89" t="e">
        <f t="shared" ca="1" si="3"/>
        <v>#DIV/0!</v>
      </c>
      <c r="N57" s="77"/>
      <c r="O57" s="77"/>
    </row>
    <row r="58" spans="1:15" s="92" customFormat="1" ht="13.5">
      <c r="A58" s="511" t="s">
        <v>181</v>
      </c>
      <c r="B58" s="511" t="s">
        <v>182</v>
      </c>
      <c r="C58" s="509">
        <f ca="1">SUMIF('5. Basis ruimtestaat'!B:I,A58,'5. Basis ruimtestaat'!I:I)</f>
        <v>158.94</v>
      </c>
      <c r="D58" s="672">
        <v>255</v>
      </c>
      <c r="E58" s="87" t="e">
        <f ca="1">SUMIF('5. Basis ruimtestaat'!B:M,'3b. Schoonmaak per locatie'!A58,'5. Basis ruimtestaat'!uren_mavr)</f>
        <v>#DIV/0!</v>
      </c>
      <c r="F58" s="87">
        <f ca="1">SUMIF('5. Basis ruimtestaat'!B:P,'3b. Schoonmaak per locatie'!A58,'5. Basis ruimtestaat'!N:N)</f>
        <v>0</v>
      </c>
      <c r="G58" s="515" t="e">
        <f t="shared" ca="1" si="1"/>
        <v>#DIV/0!</v>
      </c>
      <c r="H58" s="88" t="e">
        <f t="shared" ca="1" si="2"/>
        <v>#DIV/0!</v>
      </c>
      <c r="I58" s="89" t="e">
        <f ca="1">H58*'3a. Schoonmaak totaal'!$G$14</f>
        <v>#DIV/0!</v>
      </c>
      <c r="J58" s="90" t="e">
        <f ca="1">H58*'3a. Schoonmaak totaal'!$E$16</f>
        <v>#DIV/0!</v>
      </c>
      <c r="K58" s="89" t="e">
        <f ca="1">J58*'3a. Schoonmaak totaal'!$G$16</f>
        <v>#DIV/0!</v>
      </c>
      <c r="L58" s="91" t="e">
        <f t="shared" ca="1" si="4"/>
        <v>#DIV/0!</v>
      </c>
      <c r="M58" s="89" t="e">
        <f t="shared" ca="1" si="3"/>
        <v>#DIV/0!</v>
      </c>
      <c r="N58" s="77"/>
      <c r="O58" s="77"/>
    </row>
    <row r="59" spans="1:15" s="92" customFormat="1" ht="13.5">
      <c r="A59" s="511" t="s">
        <v>183</v>
      </c>
      <c r="B59" s="511" t="s">
        <v>184</v>
      </c>
      <c r="C59" s="509">
        <f ca="1">SUMIF('5. Basis ruimtestaat'!B:I,A59,'5. Basis ruimtestaat'!I:I)</f>
        <v>888.20999999999992</v>
      </c>
      <c r="D59" s="672">
        <v>255</v>
      </c>
      <c r="E59" s="87" t="e">
        <f ca="1">SUMIF('5. Basis ruimtestaat'!B:M,'3b. Schoonmaak per locatie'!A59,'5. Basis ruimtestaat'!uren_mavr)</f>
        <v>#DIV/0!</v>
      </c>
      <c r="F59" s="87" t="e">
        <f ca="1">SUMIF('5. Basis ruimtestaat'!B:P,'3b. Schoonmaak per locatie'!A59,'5. Basis ruimtestaat'!N:N)</f>
        <v>#DIV/0!</v>
      </c>
      <c r="G59" s="515" t="e">
        <f t="shared" ca="1" si="1"/>
        <v>#DIV/0!</v>
      </c>
      <c r="H59" s="88" t="e">
        <f t="shared" ca="1" si="2"/>
        <v>#DIV/0!</v>
      </c>
      <c r="I59" s="89" t="e">
        <f ca="1">H59*'3a. Schoonmaak totaal'!$G$14</f>
        <v>#DIV/0!</v>
      </c>
      <c r="J59" s="90" t="e">
        <f ca="1">H59*'3a. Schoonmaak totaal'!$E$16</f>
        <v>#DIV/0!</v>
      </c>
      <c r="K59" s="89" t="e">
        <f ca="1">J59*'3a. Schoonmaak totaal'!$G$16</f>
        <v>#DIV/0!</v>
      </c>
      <c r="L59" s="91" t="e">
        <f t="shared" ca="1" si="4"/>
        <v>#DIV/0!</v>
      </c>
      <c r="M59" s="89" t="e">
        <f t="shared" ca="1" si="3"/>
        <v>#DIV/0!</v>
      </c>
      <c r="N59" s="77"/>
      <c r="O59" s="77"/>
    </row>
    <row r="60" spans="1:15" s="92" customFormat="1" ht="14" thickBot="1">
      <c r="A60" s="770" t="s">
        <v>185</v>
      </c>
      <c r="B60" s="770" t="s">
        <v>186</v>
      </c>
      <c r="C60" s="771">
        <f ca="1">SUMIF('5. Basis ruimtestaat'!B:I,A60,'5. Basis ruimtestaat'!I:I)</f>
        <v>783.02</v>
      </c>
      <c r="D60" s="772">
        <v>255</v>
      </c>
      <c r="E60" s="773" t="e">
        <f ca="1">SUMIF('5. Basis ruimtestaat'!B:M,'3b. Schoonmaak per locatie'!A60,'5. Basis ruimtestaat'!uren_mavr)</f>
        <v>#DIV/0!</v>
      </c>
      <c r="F60" s="773" t="e">
        <f ca="1">SUMIF('5. Basis ruimtestaat'!B:P,'3b. Schoonmaak per locatie'!A60,'5. Basis ruimtestaat'!N:N)</f>
        <v>#DIV/0!</v>
      </c>
      <c r="G60" s="515" t="e">
        <f t="shared" ca="1" si="1"/>
        <v>#DIV/0!</v>
      </c>
      <c r="H60" s="774" t="e">
        <f t="shared" ca="1" si="2"/>
        <v>#DIV/0!</v>
      </c>
      <c r="I60" s="775" t="e">
        <f ca="1">H60*'3a. Schoonmaak totaal'!$G$14</f>
        <v>#DIV/0!</v>
      </c>
      <c r="J60" s="776" t="e">
        <f ca="1">H60*'3a. Schoonmaak totaal'!$E$16</f>
        <v>#DIV/0!</v>
      </c>
      <c r="K60" s="775" t="e">
        <f ca="1">J60*'3a. Schoonmaak totaal'!$G$16</f>
        <v>#DIV/0!</v>
      </c>
      <c r="L60" s="777" t="e">
        <f t="shared" ca="1" si="4"/>
        <v>#DIV/0!</v>
      </c>
      <c r="M60" s="775" t="e">
        <f t="shared" ca="1" si="3"/>
        <v>#DIV/0!</v>
      </c>
      <c r="N60" s="77"/>
      <c r="O60" s="77"/>
    </row>
    <row r="61" spans="1:15" s="514" customFormat="1" ht="15" thickBot="1">
      <c r="A61" s="778"/>
      <c r="B61" s="779"/>
      <c r="C61" s="780">
        <f ca="1">SUM(C10:C60)</f>
        <v>43502.559995279305</v>
      </c>
      <c r="D61" s="780"/>
      <c r="E61" s="780" t="e">
        <f ca="1">SUM(E10:E60)</f>
        <v>#DIV/0!</v>
      </c>
      <c r="F61" s="780" t="e">
        <f ca="1">SUM(F10:F60)</f>
        <v>#DIV/0!</v>
      </c>
      <c r="G61" s="780" t="e">
        <f ca="1">SUM(G10:G60)</f>
        <v>#DIV/0!</v>
      </c>
      <c r="H61" s="780" t="e">
        <f ca="1">SUM(H10:H60)</f>
        <v>#DIV/0!</v>
      </c>
      <c r="I61" s="780" t="e">
        <f ca="1">SUM(I10:I60)</f>
        <v>#DIV/0!</v>
      </c>
      <c r="J61" s="780" t="e">
        <f ca="1">SUM(J10:J60)</f>
        <v>#DIV/0!</v>
      </c>
      <c r="K61" s="780" t="e">
        <f ca="1">SUM(K10:K60)</f>
        <v>#DIV/0!</v>
      </c>
      <c r="L61" s="780" t="e">
        <f ca="1">SUM(L10:L60)</f>
        <v>#DIV/0!</v>
      </c>
      <c r="M61" s="781" t="e">
        <f ca="1">SUM(M10:M60)</f>
        <v>#DIV/0!</v>
      </c>
      <c r="N61" s="512"/>
      <c r="O61" s="512"/>
    </row>
    <row r="62" spans="1:15" s="92" customFormat="1" ht="14.5">
      <c r="A62"/>
      <c r="B62"/>
      <c r="C62"/>
      <c r="D62"/>
      <c r="E62"/>
      <c r="F62" s="513"/>
      <c r="G62"/>
      <c r="H62"/>
      <c r="I62"/>
      <c r="J62"/>
      <c r="K62"/>
      <c r="L62"/>
      <c r="M62"/>
      <c r="N62"/>
      <c r="O62"/>
    </row>
    <row r="63" spans="1:15" s="92" customFormat="1" ht="14.5">
      <c r="A63"/>
      <c r="B63"/>
      <c r="C63" s="630"/>
      <c r="D63" s="630"/>
      <c r="E63"/>
      <c r="F63"/>
      <c r="G63"/>
      <c r="H63"/>
      <c r="I63"/>
      <c r="J63"/>
      <c r="K63"/>
      <c r="L63"/>
      <c r="M63"/>
      <c r="N63"/>
      <c r="O63"/>
    </row>
    <row r="64" spans="1:15" s="92" customFormat="1" ht="14.5">
      <c r="A64"/>
      <c r="B64"/>
      <c r="C64"/>
      <c r="D64"/>
      <c r="E64"/>
      <c r="F64"/>
      <c r="G64"/>
      <c r="H64"/>
      <c r="I64"/>
      <c r="J64"/>
      <c r="K64"/>
      <c r="L64"/>
      <c r="M64"/>
      <c r="N64"/>
      <c r="O64"/>
    </row>
    <row r="65" spans="1:15" s="92" customFormat="1" ht="14.5">
      <c r="A65"/>
      <c r="B65"/>
      <c r="C65"/>
      <c r="D65"/>
      <c r="E65"/>
      <c r="F65"/>
      <c r="G65"/>
      <c r="H65"/>
      <c r="I65"/>
      <c r="J65"/>
      <c r="K65"/>
      <c r="L65"/>
      <c r="M65"/>
      <c r="N65"/>
      <c r="O65"/>
    </row>
    <row r="66" spans="1:15" s="92" customFormat="1" ht="14.5">
      <c r="A66"/>
      <c r="B66"/>
      <c r="C66"/>
      <c r="D66"/>
      <c r="E66"/>
      <c r="F66"/>
      <c r="G66"/>
      <c r="H66"/>
      <c r="I66"/>
      <c r="J66"/>
      <c r="K66"/>
      <c r="L66"/>
      <c r="M66"/>
      <c r="N66"/>
      <c r="O66"/>
    </row>
    <row r="67" spans="1:15" s="92" customFormat="1" ht="14.5">
      <c r="A67"/>
      <c r="B67"/>
      <c r="C67"/>
      <c r="D67"/>
      <c r="E67"/>
      <c r="F67"/>
      <c r="G67"/>
      <c r="H67"/>
      <c r="I67"/>
      <c r="J67"/>
      <c r="K67"/>
      <c r="L67"/>
      <c r="M67"/>
      <c r="N67"/>
      <c r="O67"/>
    </row>
    <row r="68" spans="1:15" s="92" customFormat="1" ht="14.5">
      <c r="A68"/>
      <c r="B68"/>
      <c r="C68"/>
      <c r="D68"/>
      <c r="E68"/>
      <c r="F68"/>
      <c r="G68"/>
      <c r="H68"/>
      <c r="I68"/>
      <c r="J68"/>
      <c r="K68"/>
      <c r="L68"/>
      <c r="M68"/>
      <c r="N68"/>
      <c r="O68"/>
    </row>
    <row r="69" spans="1:15" s="92" customFormat="1" ht="14.5">
      <c r="A69"/>
      <c r="B69"/>
      <c r="C69"/>
      <c r="D69"/>
      <c r="E69"/>
      <c r="F69"/>
      <c r="G69"/>
      <c r="H69"/>
      <c r="I69"/>
      <c r="J69"/>
      <c r="K69"/>
      <c r="L69"/>
      <c r="M69"/>
      <c r="N69"/>
      <c r="O69"/>
    </row>
    <row r="70" spans="1:15" s="92" customFormat="1" ht="14.5">
      <c r="A70"/>
      <c r="B70"/>
      <c r="C70"/>
      <c r="D70"/>
      <c r="E70"/>
      <c r="F70"/>
      <c r="G70"/>
      <c r="H70"/>
      <c r="I70"/>
      <c r="J70"/>
      <c r="K70"/>
      <c r="L70"/>
      <c r="M70"/>
      <c r="N70"/>
      <c r="O70"/>
    </row>
    <row r="71" spans="1:15" s="92" customFormat="1" ht="14.5">
      <c r="A71"/>
      <c r="B71"/>
      <c r="C71"/>
      <c r="D71"/>
      <c r="E71"/>
      <c r="F71"/>
      <c r="G71"/>
      <c r="H71"/>
      <c r="I71"/>
      <c r="J71"/>
      <c r="K71"/>
      <c r="L71"/>
      <c r="M71"/>
      <c r="N71"/>
      <c r="O71"/>
    </row>
    <row r="72" spans="1:15" s="92" customFormat="1" ht="14.5">
      <c r="A72"/>
      <c r="B72"/>
      <c r="C72"/>
      <c r="D72"/>
      <c r="E72"/>
      <c r="F72"/>
      <c r="G72"/>
      <c r="H72"/>
      <c r="I72"/>
      <c r="J72"/>
      <c r="K72"/>
      <c r="L72"/>
      <c r="M72"/>
      <c r="N72"/>
      <c r="O72"/>
    </row>
    <row r="73" spans="1:15" s="92" customFormat="1" ht="14.5">
      <c r="A73"/>
      <c r="B73"/>
      <c r="C73"/>
      <c r="D73"/>
      <c r="E73"/>
      <c r="F73"/>
      <c r="G73"/>
      <c r="H73"/>
      <c r="I73"/>
      <c r="J73"/>
      <c r="K73"/>
      <c r="L73"/>
      <c r="M73"/>
      <c r="N73"/>
      <c r="O73"/>
    </row>
    <row r="74" spans="1:15" s="92" customFormat="1" ht="14.5">
      <c r="A74"/>
      <c r="B74"/>
      <c r="C74"/>
      <c r="D74"/>
      <c r="E74"/>
      <c r="F74"/>
      <c r="G74"/>
      <c r="H74"/>
      <c r="I74"/>
      <c r="J74"/>
      <c r="K74"/>
      <c r="L74"/>
      <c r="M74"/>
      <c r="N74"/>
      <c r="O74"/>
    </row>
    <row r="75" spans="1:15" s="92" customFormat="1" ht="14.5">
      <c r="A75"/>
      <c r="B75"/>
      <c r="C75"/>
      <c r="D75"/>
      <c r="E75"/>
      <c r="F75"/>
      <c r="G75"/>
      <c r="H75"/>
      <c r="I75"/>
      <c r="J75"/>
      <c r="K75"/>
      <c r="L75"/>
      <c r="M75"/>
      <c r="N75"/>
      <c r="O75"/>
    </row>
    <row r="76" spans="1:15" s="92" customFormat="1" ht="14.5">
      <c r="A76"/>
      <c r="B76"/>
      <c r="C76"/>
      <c r="D76"/>
      <c r="E76"/>
      <c r="F76"/>
      <c r="G76"/>
      <c r="H76"/>
      <c r="I76"/>
      <c r="J76"/>
      <c r="K76"/>
      <c r="L76"/>
      <c r="M76"/>
      <c r="N76"/>
      <c r="O76"/>
    </row>
    <row r="77" spans="1:15" s="92" customFormat="1" ht="14.5">
      <c r="A77"/>
      <c r="B77"/>
      <c r="C77"/>
      <c r="D77"/>
      <c r="E77"/>
      <c r="F77"/>
      <c r="G77"/>
      <c r="H77"/>
      <c r="I77"/>
      <c r="J77"/>
      <c r="K77"/>
      <c r="L77"/>
      <c r="M77"/>
      <c r="N77"/>
      <c r="O77"/>
    </row>
    <row r="78" spans="1:15" s="92" customFormat="1" ht="14.5">
      <c r="A78"/>
      <c r="B78"/>
      <c r="C78"/>
      <c r="D78"/>
      <c r="E78"/>
      <c r="F78"/>
      <c r="G78"/>
      <c r="H78"/>
      <c r="I78"/>
      <c r="J78"/>
      <c r="K78"/>
      <c r="L78"/>
      <c r="M78"/>
      <c r="N78"/>
      <c r="O78"/>
    </row>
    <row r="79" spans="1:15" s="92" customFormat="1" ht="14.5">
      <c r="A79"/>
      <c r="B79"/>
      <c r="C79"/>
      <c r="D79"/>
      <c r="E79"/>
      <c r="F79"/>
      <c r="G79"/>
      <c r="H79"/>
      <c r="I79"/>
      <c r="J79"/>
      <c r="K79"/>
      <c r="L79"/>
      <c r="M79"/>
      <c r="N79"/>
      <c r="O79"/>
    </row>
    <row r="80" spans="1:15" ht="14.5">
      <c r="A80"/>
      <c r="B80"/>
      <c r="C80"/>
      <c r="D80"/>
      <c r="E80"/>
      <c r="F80"/>
      <c r="G80"/>
      <c r="H80"/>
      <c r="I80"/>
      <c r="J80"/>
      <c r="K80"/>
      <c r="L80"/>
      <c r="M80"/>
      <c r="N80"/>
      <c r="O80"/>
    </row>
    <row r="81" spans="1:15" s="93" customFormat="1" ht="14.5">
      <c r="A81"/>
      <c r="B81"/>
      <c r="C81"/>
      <c r="D81"/>
      <c r="E81"/>
      <c r="F81"/>
      <c r="G81"/>
      <c r="H81"/>
      <c r="I81"/>
      <c r="J81"/>
      <c r="K81"/>
      <c r="L81"/>
      <c r="M81"/>
      <c r="N81"/>
      <c r="O81"/>
    </row>
    <row r="82" spans="1:15" s="92" customFormat="1" ht="14.5">
      <c r="A82"/>
      <c r="B82"/>
      <c r="C82"/>
      <c r="D82"/>
      <c r="E82"/>
      <c r="F82"/>
      <c r="G82"/>
      <c r="H82"/>
      <c r="I82"/>
      <c r="J82"/>
      <c r="K82"/>
      <c r="L82"/>
      <c r="M82"/>
      <c r="N82"/>
      <c r="O82"/>
    </row>
    <row r="83" spans="1:15" ht="14.5">
      <c r="A83"/>
      <c r="B83"/>
      <c r="C83"/>
      <c r="D83"/>
      <c r="E83"/>
      <c r="F83"/>
      <c r="G83"/>
      <c r="H83"/>
      <c r="I83"/>
      <c r="J83"/>
      <c r="K83"/>
      <c r="L83"/>
      <c r="M83"/>
      <c r="N83"/>
      <c r="O83"/>
    </row>
    <row r="84" spans="1:15" ht="14.5">
      <c r="A84"/>
      <c r="B84"/>
      <c r="C84"/>
      <c r="D84"/>
      <c r="E84"/>
      <c r="F84"/>
      <c r="G84"/>
      <c r="H84"/>
      <c r="I84"/>
      <c r="J84"/>
      <c r="K84"/>
      <c r="L84"/>
      <c r="M84"/>
      <c r="N84"/>
      <c r="O84"/>
    </row>
    <row r="85" spans="1:15" ht="14.5">
      <c r="A85"/>
      <c r="B85"/>
      <c r="C85"/>
      <c r="D85"/>
      <c r="E85"/>
      <c r="F85"/>
      <c r="G85"/>
      <c r="H85"/>
      <c r="I85"/>
      <c r="J85"/>
      <c r="K85"/>
      <c r="L85"/>
      <c r="M85"/>
      <c r="N85"/>
      <c r="O85"/>
    </row>
    <row r="86" spans="1:15" ht="14.5">
      <c r="A86"/>
      <c r="B86"/>
      <c r="C86"/>
      <c r="D86"/>
      <c r="E86"/>
      <c r="F86"/>
      <c r="G86"/>
      <c r="H86"/>
      <c r="I86"/>
      <c r="J86"/>
      <c r="K86"/>
      <c r="L86"/>
      <c r="M86"/>
      <c r="N86"/>
      <c r="O86"/>
    </row>
    <row r="87" spans="1:15" ht="14.5">
      <c r="A87"/>
      <c r="B87"/>
      <c r="C87"/>
      <c r="D87"/>
      <c r="E87"/>
      <c r="F87"/>
      <c r="G87"/>
      <c r="H87"/>
      <c r="I87"/>
      <c r="J87"/>
      <c r="K87"/>
      <c r="L87"/>
      <c r="M87"/>
      <c r="N87"/>
      <c r="O87"/>
    </row>
    <row r="88" spans="1:15" ht="14.5">
      <c r="A88"/>
      <c r="B88"/>
      <c r="C88"/>
      <c r="D88"/>
      <c r="E88"/>
      <c r="F88"/>
      <c r="G88"/>
      <c r="H88"/>
      <c r="I88"/>
      <c r="J88"/>
      <c r="K88"/>
      <c r="L88"/>
      <c r="M88"/>
      <c r="N88"/>
      <c r="O88"/>
    </row>
    <row r="89" spans="1:15" ht="14.5">
      <c r="A89"/>
      <c r="B89"/>
      <c r="C89"/>
      <c r="D89"/>
      <c r="E89"/>
      <c r="F89"/>
      <c r="G89"/>
      <c r="H89"/>
      <c r="I89"/>
      <c r="J89"/>
      <c r="K89"/>
      <c r="L89"/>
      <c r="M89"/>
      <c r="N89"/>
      <c r="O89"/>
    </row>
    <row r="90" spans="1:15" ht="14.5">
      <c r="A90"/>
      <c r="B90"/>
      <c r="C90"/>
      <c r="D90"/>
      <c r="E90"/>
      <c r="F90"/>
      <c r="G90"/>
      <c r="H90"/>
      <c r="I90"/>
      <c r="J90"/>
      <c r="K90"/>
      <c r="L90"/>
      <c r="M90"/>
      <c r="N90"/>
      <c r="O90"/>
    </row>
    <row r="91" spans="1:15" ht="14.5">
      <c r="A91"/>
      <c r="B91"/>
      <c r="C91"/>
      <c r="D91"/>
      <c r="E91"/>
      <c r="F91"/>
      <c r="G91"/>
      <c r="H91"/>
      <c r="I91"/>
      <c r="J91"/>
      <c r="K91"/>
      <c r="L91"/>
      <c r="M91"/>
      <c r="N91"/>
      <c r="O91"/>
    </row>
    <row r="92" spans="1:15" ht="14.5">
      <c r="A92"/>
      <c r="B92"/>
      <c r="C92"/>
      <c r="D92"/>
      <c r="E92"/>
      <c r="F92"/>
      <c r="G92"/>
      <c r="H92"/>
      <c r="I92"/>
      <c r="J92"/>
      <c r="K92"/>
      <c r="L92"/>
      <c r="M92"/>
      <c r="N92"/>
      <c r="O92"/>
    </row>
    <row r="93" spans="1:15" ht="14.5">
      <c r="A93"/>
      <c r="B93"/>
      <c r="C93"/>
      <c r="D93"/>
      <c r="E93"/>
      <c r="F93"/>
      <c r="G93"/>
      <c r="H93"/>
      <c r="I93"/>
      <c r="J93"/>
      <c r="K93"/>
      <c r="L93"/>
      <c r="M93"/>
      <c r="N93"/>
      <c r="O93"/>
    </row>
    <row r="94" spans="1:15" ht="14.5">
      <c r="A94"/>
      <c r="B94"/>
      <c r="C94"/>
      <c r="D94"/>
      <c r="E94"/>
      <c r="F94"/>
      <c r="G94"/>
      <c r="H94"/>
      <c r="I94"/>
      <c r="J94"/>
      <c r="K94"/>
      <c r="L94"/>
      <c r="M94"/>
      <c r="N94"/>
      <c r="O94"/>
    </row>
    <row r="95" spans="1:15" ht="14.5">
      <c r="A95"/>
      <c r="B95"/>
      <c r="C95"/>
      <c r="D95"/>
      <c r="E95"/>
      <c r="F95"/>
      <c r="G95"/>
      <c r="H95"/>
      <c r="I95"/>
      <c r="J95"/>
      <c r="K95"/>
      <c r="L95"/>
      <c r="M95"/>
      <c r="N95"/>
      <c r="O95"/>
    </row>
    <row r="96" spans="1:15" ht="14.5">
      <c r="A96"/>
      <c r="B96"/>
      <c r="C96"/>
      <c r="D96"/>
      <c r="E96"/>
      <c r="F96"/>
      <c r="G96"/>
      <c r="H96"/>
      <c r="I96"/>
      <c r="J96"/>
      <c r="K96"/>
      <c r="L96"/>
      <c r="M96"/>
      <c r="N96"/>
      <c r="O96"/>
    </row>
    <row r="97" spans="1:15" ht="14.5">
      <c r="A97"/>
      <c r="B97"/>
      <c r="C97"/>
      <c r="D97"/>
      <c r="E97"/>
      <c r="F97"/>
      <c r="G97"/>
      <c r="H97"/>
      <c r="I97"/>
      <c r="J97"/>
      <c r="K97"/>
      <c r="L97"/>
      <c r="M97"/>
      <c r="N97"/>
      <c r="O97"/>
    </row>
    <row r="98" spans="1:15" ht="14.5">
      <c r="A98"/>
      <c r="B98"/>
      <c r="C98"/>
      <c r="D98"/>
      <c r="E98"/>
      <c r="F98"/>
      <c r="G98"/>
      <c r="H98"/>
      <c r="I98"/>
      <c r="J98"/>
      <c r="K98"/>
      <c r="L98"/>
      <c r="M98"/>
      <c r="N98"/>
      <c r="O98"/>
    </row>
    <row r="99" spans="1:15" ht="14.5">
      <c r="A99"/>
      <c r="B99"/>
      <c r="C99"/>
      <c r="D99"/>
      <c r="E99"/>
      <c r="F99"/>
      <c r="G99"/>
      <c r="H99"/>
      <c r="I99"/>
      <c r="J99"/>
      <c r="K99"/>
      <c r="L99"/>
      <c r="M99"/>
      <c r="N99"/>
      <c r="O99"/>
    </row>
    <row r="100" spans="1:15" ht="14.5">
      <c r="A100"/>
      <c r="B100"/>
      <c r="C100"/>
      <c r="D100"/>
      <c r="E100"/>
      <c r="F100"/>
      <c r="G100"/>
      <c r="H100"/>
      <c r="I100"/>
      <c r="J100"/>
      <c r="K100"/>
      <c r="L100"/>
      <c r="M100"/>
      <c r="N100"/>
      <c r="O100"/>
    </row>
    <row r="101" spans="1:15" ht="14.5">
      <c r="A101"/>
      <c r="B101"/>
      <c r="C101"/>
      <c r="D101"/>
      <c r="E101"/>
      <c r="F101"/>
      <c r="G101"/>
      <c r="H101"/>
      <c r="I101"/>
      <c r="J101"/>
      <c r="K101"/>
      <c r="L101"/>
      <c r="M101"/>
      <c r="N101"/>
      <c r="O101"/>
    </row>
    <row r="102" spans="1:15" ht="14.5">
      <c r="A102"/>
      <c r="B102"/>
      <c r="C102"/>
      <c r="D102"/>
      <c r="E102"/>
      <c r="F102"/>
      <c r="G102"/>
      <c r="H102"/>
      <c r="I102"/>
      <c r="J102"/>
      <c r="K102"/>
      <c r="L102"/>
      <c r="M102"/>
      <c r="N102"/>
      <c r="O102"/>
    </row>
    <row r="103" spans="1:15" ht="14.5">
      <c r="A103"/>
      <c r="B103"/>
      <c r="C103"/>
      <c r="D103"/>
      <c r="E103"/>
      <c r="F103"/>
      <c r="G103"/>
      <c r="H103"/>
      <c r="I103"/>
      <c r="J103"/>
      <c r="K103"/>
      <c r="L103"/>
      <c r="M103"/>
      <c r="N103"/>
      <c r="O103"/>
    </row>
    <row r="104" spans="1:15" ht="14.5">
      <c r="A104"/>
      <c r="B104"/>
      <c r="C104"/>
      <c r="D104"/>
      <c r="E104"/>
      <c r="F104"/>
      <c r="G104"/>
      <c r="H104"/>
      <c r="I104"/>
      <c r="J104"/>
      <c r="K104"/>
      <c r="L104"/>
      <c r="M104"/>
      <c r="N104"/>
      <c r="O104"/>
    </row>
    <row r="105" spans="1:15" ht="14.5">
      <c r="A105"/>
      <c r="B105"/>
      <c r="C105"/>
      <c r="D105"/>
      <c r="E105"/>
      <c r="F105"/>
      <c r="G105"/>
      <c r="H105"/>
      <c r="I105"/>
      <c r="J105"/>
      <c r="K105"/>
      <c r="L105"/>
      <c r="M105"/>
      <c r="N105"/>
      <c r="O105"/>
    </row>
    <row r="106" spans="1:15" ht="14.5">
      <c r="A106"/>
      <c r="B106"/>
      <c r="C106"/>
      <c r="D106"/>
      <c r="E106"/>
      <c r="F106"/>
      <c r="G106"/>
      <c r="H106"/>
      <c r="I106"/>
      <c r="J106"/>
      <c r="K106"/>
      <c r="L106"/>
      <c r="M106"/>
      <c r="N106"/>
      <c r="O106"/>
    </row>
    <row r="107" spans="1:15" ht="14.5">
      <c r="A107"/>
      <c r="B107"/>
      <c r="C107"/>
      <c r="D107"/>
      <c r="E107"/>
      <c r="F107"/>
      <c r="G107"/>
      <c r="H107"/>
      <c r="I107"/>
      <c r="J107"/>
      <c r="K107"/>
      <c r="L107"/>
      <c r="M107"/>
      <c r="N107"/>
      <c r="O107"/>
    </row>
    <row r="108" spans="1:15" ht="14.5">
      <c r="A108"/>
      <c r="B108"/>
      <c r="C108"/>
      <c r="D108"/>
      <c r="E108"/>
      <c r="F108"/>
      <c r="G108"/>
      <c r="H108"/>
      <c r="I108"/>
      <c r="J108"/>
      <c r="K108"/>
      <c r="L108"/>
      <c r="M108"/>
      <c r="N108"/>
      <c r="O108"/>
    </row>
    <row r="109" spans="1:15" ht="14.5">
      <c r="A109"/>
      <c r="B109"/>
      <c r="C109"/>
      <c r="D109"/>
      <c r="E109"/>
      <c r="F109"/>
      <c r="G109"/>
      <c r="H109"/>
      <c r="I109"/>
      <c r="J109"/>
      <c r="K109"/>
      <c r="L109"/>
      <c r="M109"/>
      <c r="N109"/>
      <c r="O109"/>
    </row>
    <row r="110" spans="1:15" ht="14.5">
      <c r="A110"/>
      <c r="B110"/>
      <c r="C110"/>
      <c r="D110"/>
      <c r="E110"/>
      <c r="F110"/>
      <c r="G110"/>
      <c r="H110"/>
      <c r="I110"/>
      <c r="J110"/>
      <c r="K110"/>
      <c r="L110"/>
      <c r="M110"/>
      <c r="N110"/>
      <c r="O110"/>
    </row>
    <row r="111" spans="1:15" ht="14.5">
      <c r="A111"/>
      <c r="B111"/>
      <c r="C111"/>
      <c r="D111"/>
      <c r="E111"/>
      <c r="F111"/>
      <c r="G111"/>
      <c r="H111"/>
      <c r="I111"/>
      <c r="J111"/>
      <c r="K111"/>
      <c r="L111"/>
      <c r="M111"/>
      <c r="N111"/>
      <c r="O111"/>
    </row>
    <row r="112" spans="1:15" ht="14.5">
      <c r="A112"/>
      <c r="B112"/>
      <c r="C112"/>
      <c r="D112"/>
      <c r="E112"/>
      <c r="F112"/>
      <c r="G112"/>
      <c r="H112"/>
      <c r="I112"/>
      <c r="J112"/>
      <c r="K112"/>
      <c r="L112"/>
      <c r="M112"/>
      <c r="N112"/>
      <c r="O112"/>
    </row>
    <row r="113" spans="1:15" ht="14.5">
      <c r="A113"/>
      <c r="B113"/>
      <c r="C113"/>
      <c r="D113"/>
      <c r="E113"/>
      <c r="F113"/>
      <c r="G113"/>
      <c r="H113"/>
      <c r="I113"/>
      <c r="J113"/>
      <c r="K113"/>
      <c r="L113"/>
      <c r="M113"/>
      <c r="N113"/>
      <c r="O113"/>
    </row>
    <row r="114" spans="1:15" ht="14.5">
      <c r="A114"/>
      <c r="B114"/>
      <c r="C114"/>
      <c r="D114"/>
      <c r="E114"/>
      <c r="F114"/>
      <c r="G114"/>
      <c r="H114"/>
      <c r="I114"/>
      <c r="J114"/>
      <c r="K114"/>
      <c r="L114"/>
      <c r="M114"/>
      <c r="N114"/>
      <c r="O114"/>
    </row>
    <row r="115" spans="1:15" ht="14.5">
      <c r="A115"/>
      <c r="B115"/>
      <c r="C115"/>
      <c r="D115"/>
      <c r="E115"/>
      <c r="F115"/>
      <c r="G115"/>
      <c r="H115"/>
      <c r="I115"/>
      <c r="J115"/>
      <c r="K115"/>
      <c r="L115"/>
      <c r="M115"/>
      <c r="N115"/>
      <c r="O115"/>
    </row>
    <row r="116" spans="1:15" ht="14.5">
      <c r="A116"/>
      <c r="B116"/>
      <c r="C116"/>
      <c r="D116"/>
      <c r="E116"/>
      <c r="F116"/>
      <c r="G116"/>
      <c r="H116"/>
      <c r="I116"/>
      <c r="J116"/>
      <c r="K116"/>
      <c r="L116"/>
      <c r="M116"/>
      <c r="N116"/>
      <c r="O116"/>
    </row>
    <row r="117" spans="1:15" ht="14.5">
      <c r="A117"/>
      <c r="B117"/>
      <c r="C117"/>
      <c r="D117"/>
      <c r="E117"/>
      <c r="F117"/>
      <c r="G117"/>
      <c r="H117"/>
      <c r="I117"/>
      <c r="J117"/>
      <c r="K117"/>
      <c r="L117"/>
      <c r="M117"/>
      <c r="N117"/>
      <c r="O117"/>
    </row>
    <row r="118" spans="1:15" ht="14.5">
      <c r="A118"/>
      <c r="B118"/>
      <c r="C118"/>
      <c r="D118"/>
      <c r="E118"/>
      <c r="F118"/>
      <c r="G118"/>
      <c r="H118"/>
      <c r="I118"/>
      <c r="J118"/>
      <c r="K118"/>
      <c r="L118"/>
      <c r="M118"/>
      <c r="N118"/>
      <c r="O118"/>
    </row>
    <row r="119" spans="1:15" ht="14.5">
      <c r="A119"/>
      <c r="B119"/>
      <c r="C119"/>
      <c r="D119"/>
      <c r="E119"/>
      <c r="F119"/>
      <c r="G119"/>
      <c r="H119"/>
      <c r="I119"/>
      <c r="J119"/>
      <c r="K119"/>
      <c r="L119"/>
      <c r="M119"/>
      <c r="N119"/>
      <c r="O119"/>
    </row>
    <row r="120" spans="1:15" ht="14.5">
      <c r="A120"/>
      <c r="B120"/>
      <c r="C120"/>
      <c r="D120"/>
      <c r="E120"/>
      <c r="F120"/>
      <c r="G120"/>
      <c r="H120"/>
      <c r="I120"/>
      <c r="J120"/>
      <c r="K120"/>
      <c r="L120"/>
      <c r="M120"/>
      <c r="N120"/>
      <c r="O120"/>
    </row>
    <row r="121" spans="1:15" ht="14.5">
      <c r="A121"/>
      <c r="B121"/>
      <c r="C121"/>
      <c r="D121"/>
      <c r="E121"/>
      <c r="F121"/>
      <c r="G121"/>
      <c r="H121"/>
      <c r="I121"/>
      <c r="J121"/>
      <c r="K121"/>
      <c r="L121"/>
      <c r="M121"/>
      <c r="N121"/>
      <c r="O121"/>
    </row>
    <row r="122" spans="1:15" ht="14.5">
      <c r="A122"/>
      <c r="B122"/>
      <c r="C122"/>
      <c r="D122"/>
      <c r="E122"/>
      <c r="F122"/>
      <c r="G122"/>
      <c r="H122"/>
      <c r="I122"/>
      <c r="J122"/>
      <c r="K122"/>
      <c r="L122"/>
      <c r="M122"/>
      <c r="N122"/>
      <c r="O122"/>
    </row>
    <row r="123" spans="1:15" ht="14.5">
      <c r="A123"/>
      <c r="B123"/>
      <c r="C123"/>
      <c r="D123"/>
      <c r="E123"/>
      <c r="F123"/>
      <c r="G123"/>
      <c r="H123"/>
      <c r="I123"/>
      <c r="J123"/>
      <c r="K123"/>
      <c r="L123"/>
      <c r="M123"/>
      <c r="N123"/>
      <c r="O123"/>
    </row>
    <row r="124" spans="1:15" ht="14.5">
      <c r="A124"/>
      <c r="B124"/>
      <c r="C124"/>
      <c r="D124"/>
      <c r="E124"/>
      <c r="F124"/>
      <c r="G124"/>
      <c r="H124"/>
      <c r="I124"/>
      <c r="J124"/>
      <c r="K124"/>
      <c r="L124"/>
      <c r="M124"/>
      <c r="N124"/>
      <c r="O124"/>
    </row>
    <row r="125" spans="1:15" ht="14.5">
      <c r="A125"/>
      <c r="B125"/>
      <c r="C125"/>
      <c r="D125"/>
      <c r="E125"/>
      <c r="F125"/>
      <c r="G125"/>
      <c r="H125"/>
      <c r="I125"/>
      <c r="J125"/>
      <c r="K125"/>
      <c r="L125"/>
      <c r="M125"/>
      <c r="N125"/>
      <c r="O125"/>
    </row>
    <row r="126" spans="1:15" ht="14.5">
      <c r="A126"/>
      <c r="B126"/>
      <c r="C126"/>
      <c r="D126"/>
      <c r="E126"/>
      <c r="F126"/>
      <c r="G126"/>
      <c r="H126"/>
      <c r="I126"/>
      <c r="J126"/>
      <c r="K126"/>
      <c r="L126"/>
      <c r="M126"/>
      <c r="N126"/>
      <c r="O126"/>
    </row>
    <row r="127" spans="1:15" ht="14.5">
      <c r="A127"/>
      <c r="B127"/>
      <c r="C127"/>
      <c r="D127"/>
      <c r="E127"/>
      <c r="F127"/>
      <c r="G127"/>
      <c r="H127"/>
      <c r="I127"/>
      <c r="J127"/>
      <c r="K127"/>
      <c r="L127"/>
      <c r="M127"/>
      <c r="N127"/>
      <c r="O127"/>
    </row>
    <row r="128" spans="1:15" ht="14.5">
      <c r="A128"/>
      <c r="B128"/>
      <c r="C128"/>
      <c r="D128"/>
      <c r="E128"/>
      <c r="F128"/>
      <c r="G128"/>
      <c r="H128"/>
      <c r="I128"/>
      <c r="J128"/>
      <c r="K128"/>
      <c r="L128"/>
      <c r="M128"/>
      <c r="N128"/>
      <c r="O128"/>
    </row>
    <row r="129" spans="1:15" ht="14.5">
      <c r="A129"/>
      <c r="B129"/>
      <c r="C129"/>
      <c r="D129"/>
      <c r="E129"/>
      <c r="F129"/>
      <c r="G129"/>
      <c r="H129"/>
      <c r="I129"/>
      <c r="J129"/>
      <c r="K129"/>
      <c r="L129"/>
      <c r="M129"/>
      <c r="N129"/>
      <c r="O129"/>
    </row>
    <row r="130" spans="1:15" ht="14.5">
      <c r="A130"/>
      <c r="B130"/>
      <c r="C130"/>
      <c r="D130"/>
      <c r="E130"/>
      <c r="F130"/>
      <c r="G130"/>
      <c r="H130"/>
      <c r="I130"/>
      <c r="J130"/>
      <c r="K130"/>
      <c r="L130"/>
      <c r="M130"/>
      <c r="N130"/>
      <c r="O130"/>
    </row>
    <row r="131" spans="1:15" ht="14.5">
      <c r="A131"/>
      <c r="B131"/>
      <c r="C131"/>
      <c r="D131"/>
      <c r="E131"/>
      <c r="F131"/>
      <c r="G131"/>
      <c r="H131"/>
      <c r="I131"/>
      <c r="J131"/>
      <c r="K131"/>
      <c r="L131"/>
      <c r="M131"/>
      <c r="N131"/>
      <c r="O131"/>
    </row>
    <row r="132" spans="1:15" ht="14.5">
      <c r="A132"/>
      <c r="B132"/>
      <c r="C132"/>
      <c r="D132"/>
      <c r="E132"/>
      <c r="F132"/>
      <c r="G132"/>
      <c r="H132"/>
      <c r="I132"/>
      <c r="J132"/>
      <c r="K132"/>
      <c r="L132"/>
      <c r="M132"/>
      <c r="N132"/>
      <c r="O132"/>
    </row>
    <row r="133" spans="1:15" ht="14.5">
      <c r="A133"/>
      <c r="B133"/>
      <c r="C133"/>
      <c r="D133"/>
      <c r="E133"/>
      <c r="F133"/>
      <c r="G133"/>
      <c r="H133"/>
      <c r="I133"/>
      <c r="J133"/>
      <c r="K133"/>
      <c r="L133"/>
      <c r="M133"/>
      <c r="N133"/>
      <c r="O133"/>
    </row>
    <row r="134" spans="1:15" ht="14.5">
      <c r="A134"/>
      <c r="B134"/>
      <c r="C134"/>
      <c r="D134"/>
      <c r="E134"/>
      <c r="F134"/>
      <c r="G134"/>
      <c r="H134"/>
      <c r="I134"/>
      <c r="J134"/>
      <c r="K134"/>
      <c r="L134"/>
      <c r="M134"/>
      <c r="N134"/>
      <c r="O134"/>
    </row>
    <row r="135" spans="1:15" ht="14.5">
      <c r="A135"/>
      <c r="B135"/>
      <c r="C135"/>
      <c r="D135"/>
      <c r="E135"/>
      <c r="F135"/>
      <c r="G135"/>
      <c r="H135"/>
      <c r="I135"/>
      <c r="J135"/>
      <c r="K135"/>
      <c r="L135"/>
      <c r="M135"/>
      <c r="N135"/>
      <c r="O135"/>
    </row>
    <row r="136" spans="1:15" ht="14.5">
      <c r="A136"/>
      <c r="B136"/>
      <c r="C136"/>
      <c r="D136"/>
      <c r="E136"/>
      <c r="F136"/>
      <c r="G136"/>
      <c r="H136"/>
      <c r="I136"/>
      <c r="J136"/>
      <c r="K136"/>
      <c r="L136"/>
      <c r="M136"/>
      <c r="N136"/>
      <c r="O136"/>
    </row>
    <row r="137" spans="1:15" ht="14.5">
      <c r="A137"/>
      <c r="B137"/>
      <c r="C137"/>
      <c r="D137"/>
      <c r="E137"/>
      <c r="F137"/>
      <c r="G137"/>
      <c r="H137"/>
      <c r="I137"/>
      <c r="J137"/>
      <c r="K137"/>
      <c r="L137"/>
      <c r="M137"/>
      <c r="N137"/>
      <c r="O137"/>
    </row>
    <row r="138" spans="1:15" ht="14.5">
      <c r="A138"/>
      <c r="B138"/>
      <c r="C138"/>
      <c r="D138"/>
      <c r="E138"/>
      <c r="F138"/>
      <c r="G138"/>
      <c r="H138"/>
      <c r="I138"/>
      <c r="J138"/>
      <c r="K138"/>
      <c r="L138"/>
      <c r="M138"/>
      <c r="N138"/>
      <c r="O138"/>
    </row>
    <row r="139" spans="1:15" ht="14.5">
      <c r="A139"/>
      <c r="B139"/>
      <c r="C139"/>
      <c r="D139"/>
      <c r="E139"/>
      <c r="F139"/>
      <c r="G139"/>
      <c r="H139"/>
      <c r="I139"/>
      <c r="J139"/>
      <c r="K139"/>
      <c r="L139"/>
      <c r="M139"/>
      <c r="N139"/>
      <c r="O139"/>
    </row>
    <row r="140" spans="1:15" ht="14.5">
      <c r="A140"/>
      <c r="B140"/>
      <c r="C140"/>
      <c r="D140"/>
      <c r="E140"/>
      <c r="F140"/>
      <c r="G140"/>
      <c r="H140"/>
      <c r="I140"/>
      <c r="J140"/>
      <c r="K140"/>
      <c r="L140"/>
      <c r="M140"/>
      <c r="N140"/>
      <c r="O140"/>
    </row>
    <row r="141" spans="1:15" ht="14.5">
      <c r="A141"/>
      <c r="B141"/>
      <c r="C141"/>
      <c r="D141"/>
      <c r="E141"/>
      <c r="F141"/>
      <c r="G141"/>
      <c r="H141"/>
      <c r="I141"/>
      <c r="J141"/>
      <c r="K141"/>
      <c r="L141"/>
      <c r="M141"/>
      <c r="N141"/>
      <c r="O141"/>
    </row>
    <row r="142" spans="1:15" ht="14.5">
      <c r="A142"/>
      <c r="B142"/>
      <c r="C142"/>
      <c r="D142"/>
      <c r="E142"/>
      <c r="F142"/>
      <c r="G142"/>
      <c r="H142"/>
      <c r="I142"/>
      <c r="J142"/>
      <c r="K142"/>
      <c r="L142"/>
      <c r="M142"/>
      <c r="N142"/>
      <c r="O142"/>
    </row>
    <row r="143" spans="1:15" ht="14.5">
      <c r="A143"/>
      <c r="B143"/>
      <c r="C143"/>
      <c r="D143"/>
      <c r="E143"/>
      <c r="F143"/>
      <c r="G143"/>
      <c r="H143"/>
      <c r="I143"/>
      <c r="J143"/>
      <c r="K143"/>
      <c r="L143"/>
      <c r="M143"/>
      <c r="N143"/>
      <c r="O143"/>
    </row>
    <row r="144" spans="1:15" ht="14.5">
      <c r="A144"/>
      <c r="B144"/>
      <c r="C144"/>
      <c r="D144"/>
      <c r="E144"/>
      <c r="F144"/>
      <c r="G144"/>
      <c r="H144"/>
      <c r="I144"/>
      <c r="J144"/>
      <c r="K144"/>
      <c r="L144"/>
      <c r="M144"/>
      <c r="N144"/>
      <c r="O144"/>
    </row>
    <row r="145" spans="1:15" ht="14.5">
      <c r="A145"/>
      <c r="B145"/>
      <c r="C145"/>
      <c r="D145"/>
      <c r="E145"/>
      <c r="F145"/>
      <c r="G145"/>
      <c r="H145"/>
      <c r="I145"/>
      <c r="J145"/>
      <c r="K145"/>
      <c r="L145"/>
      <c r="M145"/>
      <c r="N145"/>
      <c r="O145"/>
    </row>
    <row r="146" spans="1:15" ht="14.5">
      <c r="A146"/>
      <c r="B146"/>
      <c r="C146"/>
      <c r="D146"/>
      <c r="E146"/>
      <c r="F146"/>
      <c r="G146"/>
      <c r="H146"/>
      <c r="I146"/>
      <c r="J146"/>
      <c r="K146"/>
      <c r="L146"/>
      <c r="M146"/>
      <c r="N146"/>
      <c r="O146"/>
    </row>
    <row r="147" spans="1:15" ht="14.5">
      <c r="A147"/>
      <c r="B147"/>
      <c r="C147"/>
      <c r="D147"/>
      <c r="E147"/>
      <c r="F147"/>
      <c r="G147"/>
      <c r="H147"/>
      <c r="I147"/>
      <c r="J147"/>
      <c r="K147"/>
      <c r="L147"/>
      <c r="M147"/>
      <c r="N147"/>
      <c r="O147"/>
    </row>
    <row r="148" spans="1:15" ht="14.5">
      <c r="A148"/>
      <c r="B148"/>
      <c r="C148"/>
      <c r="D148"/>
      <c r="E148"/>
      <c r="F148"/>
      <c r="G148"/>
      <c r="H148"/>
      <c r="I148"/>
      <c r="J148"/>
      <c r="K148"/>
      <c r="L148"/>
      <c r="M148"/>
      <c r="N148"/>
      <c r="O148"/>
    </row>
    <row r="149" spans="1:15" ht="14.5">
      <c r="A149"/>
      <c r="B149"/>
      <c r="C149"/>
      <c r="D149"/>
      <c r="E149"/>
      <c r="F149"/>
      <c r="G149"/>
      <c r="H149"/>
      <c r="I149"/>
      <c r="J149"/>
      <c r="K149"/>
      <c r="L149"/>
      <c r="M149"/>
      <c r="N149"/>
      <c r="O149"/>
    </row>
    <row r="150" spans="1:15" ht="14.5">
      <c r="A150"/>
      <c r="B150"/>
      <c r="C150"/>
      <c r="D150"/>
      <c r="E150"/>
      <c r="F150"/>
      <c r="G150"/>
      <c r="H150"/>
      <c r="I150"/>
      <c r="J150"/>
      <c r="K150"/>
      <c r="L150"/>
      <c r="M150"/>
      <c r="N150"/>
      <c r="O150"/>
    </row>
    <row r="151" spans="1:15" ht="14.5">
      <c r="A151"/>
      <c r="B151"/>
      <c r="C151"/>
      <c r="D151"/>
      <c r="E151"/>
      <c r="F151"/>
      <c r="G151"/>
      <c r="H151"/>
      <c r="I151"/>
      <c r="J151"/>
      <c r="K151"/>
      <c r="L151"/>
      <c r="M151"/>
      <c r="N151"/>
      <c r="O151"/>
    </row>
    <row r="152" spans="1:15" ht="14.5">
      <c r="A152"/>
      <c r="B152"/>
      <c r="C152"/>
      <c r="D152"/>
      <c r="E152"/>
      <c r="F152"/>
      <c r="G152"/>
      <c r="H152"/>
      <c r="I152"/>
      <c r="J152"/>
      <c r="K152"/>
      <c r="L152"/>
      <c r="M152"/>
      <c r="N152"/>
      <c r="O152"/>
    </row>
    <row r="153" spans="1:15" ht="14.5">
      <c r="A153"/>
      <c r="B153"/>
      <c r="C153"/>
      <c r="D153"/>
      <c r="E153"/>
      <c r="F153"/>
      <c r="G153"/>
      <c r="H153"/>
      <c r="I153"/>
      <c r="J153"/>
      <c r="K153"/>
      <c r="L153"/>
      <c r="M153"/>
      <c r="N153"/>
      <c r="O153"/>
    </row>
    <row r="154" spans="1:15" ht="14.5">
      <c r="A154"/>
      <c r="B154"/>
      <c r="C154"/>
      <c r="D154"/>
      <c r="E154"/>
      <c r="F154"/>
      <c r="G154"/>
      <c r="H154"/>
      <c r="I154"/>
      <c r="J154"/>
      <c r="K154"/>
      <c r="L154"/>
      <c r="M154"/>
      <c r="N154"/>
      <c r="O154"/>
    </row>
    <row r="155" spans="1:15" ht="14.5">
      <c r="A155"/>
      <c r="B155"/>
      <c r="C155"/>
      <c r="D155"/>
      <c r="E155"/>
      <c r="F155"/>
      <c r="G155"/>
      <c r="H155"/>
      <c r="I155"/>
      <c r="J155"/>
      <c r="K155"/>
      <c r="L155"/>
      <c r="M155"/>
      <c r="N155"/>
      <c r="O155"/>
    </row>
    <row r="156" spans="1:15" ht="14.5">
      <c r="A156"/>
      <c r="B156"/>
      <c r="C156"/>
      <c r="D156"/>
      <c r="E156"/>
      <c r="F156"/>
      <c r="G156"/>
      <c r="H156"/>
      <c r="I156"/>
      <c r="J156"/>
      <c r="K156"/>
      <c r="L156"/>
      <c r="M156"/>
      <c r="N156"/>
      <c r="O156"/>
    </row>
    <row r="157" spans="1:15" ht="14.5">
      <c r="A157"/>
      <c r="B157"/>
      <c r="C157"/>
      <c r="D157"/>
      <c r="E157"/>
      <c r="F157"/>
      <c r="G157"/>
      <c r="H157"/>
      <c r="I157"/>
      <c r="J157"/>
      <c r="K157"/>
      <c r="L157"/>
      <c r="M157"/>
      <c r="N157"/>
      <c r="O157"/>
    </row>
    <row r="158" spans="1:15" ht="14.5">
      <c r="A158"/>
      <c r="B158"/>
      <c r="C158"/>
      <c r="D158"/>
      <c r="E158"/>
      <c r="F158"/>
      <c r="G158"/>
      <c r="H158"/>
      <c r="I158"/>
      <c r="J158"/>
      <c r="K158"/>
      <c r="L158"/>
      <c r="M158"/>
      <c r="N158"/>
      <c r="O158"/>
    </row>
    <row r="159" spans="1:15" ht="14.5">
      <c r="A159"/>
      <c r="B159"/>
      <c r="C159"/>
      <c r="D159"/>
      <c r="E159"/>
      <c r="F159"/>
      <c r="G159"/>
      <c r="H159"/>
      <c r="I159"/>
      <c r="J159"/>
      <c r="K159"/>
      <c r="L159"/>
      <c r="M159"/>
      <c r="N159"/>
      <c r="O159"/>
    </row>
    <row r="160" spans="1:15" ht="14.5">
      <c r="A160"/>
      <c r="B160"/>
      <c r="C160"/>
      <c r="D160"/>
      <c r="E160"/>
      <c r="F160"/>
      <c r="G160"/>
      <c r="H160"/>
      <c r="I160"/>
      <c r="J160"/>
      <c r="K160"/>
      <c r="L160"/>
      <c r="M160"/>
      <c r="N160"/>
      <c r="O160"/>
    </row>
    <row r="161" spans="1:15" ht="14.5">
      <c r="A161"/>
      <c r="B161"/>
      <c r="C161"/>
      <c r="D161"/>
      <c r="E161"/>
      <c r="F161"/>
      <c r="G161"/>
      <c r="H161"/>
      <c r="I161"/>
      <c r="J161"/>
      <c r="K161"/>
      <c r="L161"/>
      <c r="M161"/>
      <c r="N161"/>
      <c r="O161"/>
    </row>
    <row r="162" spans="1:15" ht="14.5">
      <c r="A162"/>
      <c r="B162"/>
      <c r="C162"/>
      <c r="D162"/>
      <c r="E162"/>
      <c r="F162"/>
      <c r="G162"/>
      <c r="H162"/>
      <c r="I162"/>
      <c r="J162"/>
      <c r="K162"/>
      <c r="L162"/>
      <c r="M162"/>
      <c r="N162"/>
      <c r="O162"/>
    </row>
    <row r="163" spans="1:15" ht="14.5">
      <c r="A163"/>
      <c r="B163"/>
      <c r="C163"/>
      <c r="D163"/>
      <c r="E163"/>
      <c r="F163"/>
      <c r="G163"/>
      <c r="H163"/>
      <c r="I163"/>
      <c r="J163"/>
      <c r="K163"/>
      <c r="L163"/>
      <c r="M163"/>
      <c r="N163"/>
      <c r="O163"/>
    </row>
    <row r="164" spans="1:15" ht="14.5">
      <c r="A164"/>
      <c r="B164"/>
      <c r="C164"/>
      <c r="D164"/>
      <c r="E164"/>
      <c r="F164"/>
      <c r="G164"/>
      <c r="H164"/>
      <c r="I164"/>
      <c r="J164"/>
      <c r="K164"/>
      <c r="L164"/>
      <c r="M164"/>
      <c r="N164"/>
      <c r="O164"/>
    </row>
    <row r="165" spans="1:15" ht="14.5">
      <c r="A165"/>
      <c r="B165"/>
      <c r="C165"/>
      <c r="D165"/>
      <c r="E165"/>
      <c r="F165"/>
      <c r="G165"/>
      <c r="H165"/>
      <c r="I165"/>
      <c r="J165"/>
      <c r="K165"/>
      <c r="L165"/>
      <c r="M165"/>
      <c r="N165"/>
      <c r="O165"/>
    </row>
    <row r="166" spans="1:15" ht="14.5">
      <c r="A166"/>
      <c r="B166"/>
      <c r="C166"/>
      <c r="D166"/>
      <c r="E166"/>
      <c r="F166"/>
      <c r="G166"/>
      <c r="H166"/>
      <c r="I166"/>
      <c r="J166"/>
      <c r="K166"/>
      <c r="L166"/>
      <c r="M166"/>
      <c r="N166"/>
      <c r="O166"/>
    </row>
    <row r="167" spans="1:15" ht="14.5">
      <c r="A167"/>
      <c r="B167"/>
      <c r="C167"/>
      <c r="D167"/>
      <c r="E167"/>
      <c r="F167"/>
      <c r="G167"/>
      <c r="H167"/>
      <c r="I167"/>
      <c r="J167"/>
      <c r="K167"/>
      <c r="L167"/>
      <c r="M167"/>
      <c r="N167"/>
      <c r="O167"/>
    </row>
    <row r="168" spans="1:15" ht="14.5">
      <c r="A168"/>
      <c r="B168"/>
      <c r="C168"/>
      <c r="D168"/>
      <c r="E168"/>
      <c r="F168"/>
      <c r="G168"/>
      <c r="H168"/>
      <c r="I168"/>
      <c r="J168"/>
      <c r="K168"/>
      <c r="L168"/>
      <c r="M168"/>
      <c r="N168"/>
      <c r="O168"/>
    </row>
    <row r="169" spans="1:15" ht="14.5">
      <c r="A169"/>
      <c r="B169"/>
      <c r="C169"/>
      <c r="D169"/>
      <c r="E169"/>
      <c r="F169"/>
      <c r="G169"/>
      <c r="H169"/>
      <c r="I169"/>
      <c r="J169"/>
      <c r="K169"/>
      <c r="L169"/>
      <c r="M169"/>
      <c r="N169"/>
      <c r="O169"/>
    </row>
    <row r="170" spans="1:15" ht="14.5">
      <c r="A170"/>
      <c r="B170"/>
      <c r="C170"/>
      <c r="D170"/>
      <c r="E170"/>
      <c r="F170"/>
      <c r="G170"/>
      <c r="H170"/>
      <c r="I170"/>
      <c r="J170"/>
      <c r="K170"/>
      <c r="L170"/>
      <c r="M170"/>
      <c r="N170"/>
      <c r="O170"/>
    </row>
    <row r="171" spans="1:15" ht="14.5">
      <c r="A171"/>
      <c r="B171"/>
      <c r="C171"/>
      <c r="D171"/>
      <c r="E171"/>
      <c r="F171"/>
      <c r="G171"/>
      <c r="H171"/>
      <c r="I171"/>
      <c r="J171"/>
      <c r="K171"/>
      <c r="L171"/>
      <c r="M171"/>
      <c r="N171"/>
      <c r="O171"/>
    </row>
    <row r="172" spans="1:15" ht="14.5">
      <c r="A172"/>
      <c r="B172"/>
      <c r="C172"/>
      <c r="D172"/>
      <c r="E172"/>
      <c r="F172"/>
      <c r="G172"/>
      <c r="H172"/>
      <c r="I172"/>
      <c r="J172"/>
      <c r="K172"/>
      <c r="L172"/>
      <c r="M172"/>
      <c r="N172"/>
      <c r="O172"/>
    </row>
    <row r="173" spans="1:15" ht="14.5">
      <c r="A173"/>
      <c r="B173"/>
      <c r="C173"/>
      <c r="D173"/>
      <c r="E173"/>
      <c r="F173"/>
      <c r="G173"/>
      <c r="H173"/>
      <c r="I173"/>
      <c r="J173"/>
      <c r="K173"/>
      <c r="L173"/>
      <c r="M173"/>
      <c r="N173"/>
      <c r="O173"/>
    </row>
    <row r="174" spans="1:15" ht="14.5">
      <c r="A174"/>
      <c r="B174"/>
      <c r="C174"/>
      <c r="D174"/>
      <c r="E174"/>
      <c r="F174"/>
      <c r="G174"/>
      <c r="H174"/>
      <c r="I174"/>
      <c r="J174"/>
      <c r="K174"/>
      <c r="L174"/>
      <c r="M174"/>
      <c r="N174"/>
      <c r="O174"/>
    </row>
    <row r="175" spans="1:15" ht="14.5">
      <c r="A175"/>
      <c r="B175"/>
      <c r="C175"/>
      <c r="D175"/>
      <c r="E175"/>
      <c r="F175"/>
      <c r="G175"/>
      <c r="H175"/>
      <c r="I175"/>
      <c r="J175"/>
      <c r="K175"/>
      <c r="L175"/>
      <c r="M175"/>
      <c r="N175"/>
      <c r="O175"/>
    </row>
    <row r="176" spans="1:15" ht="14.5">
      <c r="A176"/>
      <c r="B176"/>
      <c r="C176"/>
      <c r="D176"/>
      <c r="E176"/>
      <c r="F176"/>
      <c r="G176"/>
      <c r="H176"/>
      <c r="I176"/>
      <c r="J176"/>
      <c r="K176"/>
      <c r="L176"/>
      <c r="M176"/>
      <c r="N176"/>
      <c r="O176"/>
    </row>
    <row r="177" spans="1:15" ht="14.5">
      <c r="A177"/>
      <c r="B177"/>
      <c r="C177"/>
      <c r="D177"/>
      <c r="E177"/>
      <c r="F177"/>
      <c r="G177"/>
      <c r="H177"/>
      <c r="I177"/>
      <c r="J177"/>
      <c r="K177"/>
      <c r="L177"/>
      <c r="M177"/>
      <c r="N177"/>
      <c r="O177"/>
    </row>
    <row r="178" spans="1:15" ht="14.5">
      <c r="A178"/>
      <c r="B178"/>
      <c r="C178"/>
      <c r="D178"/>
      <c r="E178"/>
      <c r="F178"/>
      <c r="G178"/>
      <c r="H178"/>
      <c r="I178"/>
      <c r="J178"/>
      <c r="K178"/>
      <c r="L178"/>
      <c r="M178"/>
      <c r="N178"/>
      <c r="O178"/>
    </row>
    <row r="179" spans="1:15" ht="14.5">
      <c r="A179"/>
      <c r="B179"/>
      <c r="C179"/>
      <c r="D179"/>
      <c r="E179"/>
      <c r="F179"/>
      <c r="G179"/>
      <c r="H179"/>
      <c r="I179"/>
      <c r="J179"/>
      <c r="K179"/>
      <c r="L179"/>
      <c r="M179"/>
      <c r="N179"/>
      <c r="O179"/>
    </row>
    <row r="180" spans="1:15" ht="14.5">
      <c r="A180"/>
      <c r="B180"/>
      <c r="C180"/>
      <c r="D180"/>
      <c r="E180"/>
      <c r="F180"/>
      <c r="G180"/>
      <c r="H180"/>
      <c r="I180"/>
      <c r="J180"/>
      <c r="K180"/>
      <c r="L180"/>
      <c r="M180"/>
      <c r="N180"/>
      <c r="O180"/>
    </row>
    <row r="181" spans="1:15" ht="14.5">
      <c r="A181"/>
      <c r="B181"/>
      <c r="C181"/>
      <c r="D181"/>
      <c r="E181"/>
      <c r="F181"/>
      <c r="G181"/>
      <c r="H181"/>
      <c r="I181"/>
      <c r="J181"/>
      <c r="K181"/>
      <c r="L181"/>
      <c r="M181"/>
      <c r="N181"/>
      <c r="O181"/>
    </row>
    <row r="182" spans="1:15" ht="14.5">
      <c r="A182"/>
      <c r="B182"/>
      <c r="C182"/>
      <c r="D182"/>
      <c r="E182"/>
      <c r="F182"/>
      <c r="G182"/>
      <c r="H182"/>
      <c r="I182"/>
      <c r="J182"/>
      <c r="K182"/>
      <c r="L182"/>
      <c r="M182"/>
      <c r="N182"/>
      <c r="O182"/>
    </row>
    <row r="183" spans="1:15" ht="14.5">
      <c r="A183"/>
      <c r="B183"/>
      <c r="C183"/>
      <c r="D183"/>
      <c r="E183"/>
      <c r="F183"/>
      <c r="G183"/>
      <c r="H183"/>
      <c r="I183"/>
      <c r="J183"/>
      <c r="K183"/>
      <c r="L183"/>
      <c r="M183"/>
      <c r="N183"/>
      <c r="O183"/>
    </row>
    <row r="184" spans="1:15" ht="14.5">
      <c r="A184"/>
      <c r="B184"/>
      <c r="C184"/>
      <c r="D184"/>
      <c r="E184"/>
      <c r="F184"/>
      <c r="G184"/>
      <c r="H184"/>
      <c r="I184"/>
      <c r="J184"/>
      <c r="K184"/>
      <c r="L184"/>
      <c r="M184"/>
      <c r="N184"/>
      <c r="O184"/>
    </row>
    <row r="185" spans="1:15" ht="14.5">
      <c r="A185"/>
      <c r="B185"/>
      <c r="C185"/>
      <c r="D185"/>
      <c r="E185"/>
      <c r="F185"/>
      <c r="G185"/>
      <c r="H185"/>
      <c r="I185"/>
      <c r="J185"/>
      <c r="K185"/>
      <c r="L185"/>
      <c r="M185"/>
      <c r="N185"/>
      <c r="O185"/>
    </row>
    <row r="186" spans="1:15" ht="14.5">
      <c r="A186"/>
      <c r="B186"/>
      <c r="C186"/>
      <c r="D186"/>
      <c r="E186"/>
      <c r="F186"/>
      <c r="G186"/>
      <c r="H186"/>
      <c r="I186"/>
      <c r="J186"/>
      <c r="K186"/>
      <c r="L186"/>
      <c r="M186"/>
      <c r="N186"/>
      <c r="O186"/>
    </row>
    <row r="187" spans="1:15" ht="14.5">
      <c r="A187"/>
      <c r="B187"/>
      <c r="C187"/>
      <c r="D187"/>
      <c r="E187"/>
      <c r="F187"/>
      <c r="G187"/>
      <c r="H187"/>
      <c r="I187"/>
      <c r="J187"/>
      <c r="K187"/>
      <c r="L187"/>
      <c r="M187"/>
      <c r="N187"/>
      <c r="O187"/>
    </row>
    <row r="188" spans="1:15" ht="14.5">
      <c r="A188"/>
      <c r="B188"/>
      <c r="C188"/>
      <c r="D188"/>
      <c r="E188"/>
      <c r="F188"/>
      <c r="G188"/>
      <c r="H188"/>
      <c r="I188"/>
      <c r="J188"/>
      <c r="K188"/>
      <c r="L188"/>
      <c r="M188"/>
      <c r="N188"/>
      <c r="O188"/>
    </row>
    <row r="189" spans="1:15" ht="14.5">
      <c r="A189"/>
      <c r="B189"/>
      <c r="C189"/>
      <c r="D189"/>
      <c r="E189"/>
      <c r="F189"/>
      <c r="G189"/>
      <c r="H189"/>
      <c r="I189"/>
      <c r="J189"/>
      <c r="K189"/>
      <c r="L189"/>
      <c r="M189"/>
      <c r="N189"/>
      <c r="O189"/>
    </row>
    <row r="190" spans="1:15" ht="14.5">
      <c r="A190"/>
      <c r="B190"/>
      <c r="C190"/>
      <c r="D190"/>
      <c r="E190"/>
      <c r="F190"/>
      <c r="G190"/>
      <c r="H190"/>
      <c r="I190"/>
      <c r="J190"/>
      <c r="K190"/>
      <c r="L190"/>
      <c r="M190"/>
      <c r="N190"/>
      <c r="O190"/>
    </row>
    <row r="191" spans="1:15" ht="14.5">
      <c r="A191"/>
      <c r="B191"/>
      <c r="C191"/>
      <c r="D191"/>
      <c r="E191"/>
      <c r="F191"/>
      <c r="G191"/>
      <c r="H191"/>
      <c r="I191"/>
      <c r="J191"/>
      <c r="K191"/>
      <c r="L191"/>
      <c r="M191"/>
      <c r="N191"/>
      <c r="O191"/>
    </row>
    <row r="192" spans="1:15" ht="14.5">
      <c r="A192"/>
      <c r="B192"/>
      <c r="C192"/>
      <c r="D192"/>
      <c r="E192"/>
      <c r="F192"/>
      <c r="G192"/>
      <c r="H192"/>
      <c r="I192"/>
      <c r="J192"/>
      <c r="K192"/>
      <c r="L192"/>
      <c r="M192"/>
      <c r="N192"/>
      <c r="O192"/>
    </row>
    <row r="193" spans="1:15" ht="14.5">
      <c r="A193"/>
      <c r="B193"/>
      <c r="C193"/>
      <c r="D193"/>
      <c r="E193"/>
      <c r="F193"/>
      <c r="G193"/>
      <c r="H193"/>
      <c r="I193"/>
      <c r="J193"/>
      <c r="K193"/>
      <c r="L193"/>
      <c r="M193"/>
      <c r="N193"/>
      <c r="O193"/>
    </row>
    <row r="194" spans="1:15" ht="14.5">
      <c r="A194"/>
      <c r="B194"/>
      <c r="C194"/>
      <c r="D194"/>
      <c r="E194"/>
      <c r="F194"/>
      <c r="G194"/>
      <c r="H194"/>
      <c r="I194"/>
      <c r="J194"/>
      <c r="K194"/>
      <c r="L194"/>
      <c r="M194"/>
      <c r="N194"/>
      <c r="O194"/>
    </row>
    <row r="195" spans="1:15" ht="14.5">
      <c r="A195"/>
      <c r="B195"/>
      <c r="C195"/>
      <c r="D195"/>
      <c r="E195"/>
      <c r="F195"/>
      <c r="G195"/>
      <c r="H195"/>
      <c r="I195"/>
      <c r="J195"/>
      <c r="K195"/>
      <c r="L195"/>
      <c r="M195"/>
      <c r="N195"/>
      <c r="O195"/>
    </row>
    <row r="196" spans="1:15" ht="14.5">
      <c r="A196"/>
      <c r="B196"/>
      <c r="C196"/>
      <c r="D196"/>
      <c r="E196"/>
      <c r="F196"/>
      <c r="G196"/>
      <c r="H196"/>
      <c r="I196"/>
      <c r="J196"/>
      <c r="K196"/>
      <c r="L196"/>
      <c r="M196"/>
      <c r="N196"/>
      <c r="O196"/>
    </row>
    <row r="197" spans="1:15" ht="14.5">
      <c r="A197"/>
      <c r="B197"/>
      <c r="C197"/>
      <c r="D197"/>
      <c r="E197"/>
      <c r="F197"/>
      <c r="G197"/>
      <c r="H197"/>
      <c r="I197"/>
      <c r="J197"/>
      <c r="K197"/>
      <c r="L197"/>
      <c r="M197"/>
      <c r="N197"/>
      <c r="O197"/>
    </row>
    <row r="198" spans="1:15" ht="14.5">
      <c r="A198"/>
      <c r="B198"/>
      <c r="C198"/>
      <c r="D198"/>
      <c r="E198"/>
      <c r="F198"/>
      <c r="G198"/>
      <c r="H198"/>
      <c r="I198"/>
      <c r="J198"/>
      <c r="K198"/>
      <c r="L198"/>
      <c r="M198"/>
      <c r="N198"/>
      <c r="O198"/>
    </row>
    <row r="199" spans="1:15" ht="14.5">
      <c r="A199"/>
      <c r="B199"/>
      <c r="C199"/>
      <c r="D199"/>
      <c r="E199"/>
      <c r="F199"/>
      <c r="G199"/>
      <c r="H199"/>
      <c r="I199"/>
      <c r="J199"/>
      <c r="K199"/>
      <c r="L199"/>
      <c r="M199"/>
      <c r="N199"/>
      <c r="O199"/>
    </row>
    <row r="200" spans="1:15" ht="14.5">
      <c r="A200"/>
      <c r="B200"/>
      <c r="C200"/>
      <c r="D200"/>
      <c r="E200"/>
      <c r="F200"/>
      <c r="G200"/>
      <c r="H200"/>
      <c r="I200"/>
      <c r="J200"/>
      <c r="K200"/>
      <c r="L200"/>
      <c r="M200"/>
      <c r="N200"/>
      <c r="O200"/>
    </row>
    <row r="201" spans="1:15" ht="14.5">
      <c r="A201"/>
      <c r="B201"/>
      <c r="C201"/>
      <c r="D201"/>
      <c r="E201"/>
      <c r="F201"/>
      <c r="G201"/>
      <c r="H201"/>
      <c r="I201"/>
      <c r="J201"/>
      <c r="K201"/>
      <c r="L201"/>
      <c r="M201"/>
      <c r="N201"/>
      <c r="O201"/>
    </row>
    <row r="202" spans="1:15" ht="14.5">
      <c r="A202"/>
      <c r="B202"/>
      <c r="C202"/>
      <c r="D202"/>
      <c r="E202"/>
      <c r="F202"/>
      <c r="G202"/>
      <c r="H202"/>
      <c r="I202"/>
      <c r="J202"/>
      <c r="K202"/>
      <c r="L202"/>
      <c r="M202"/>
      <c r="N202"/>
      <c r="O202"/>
    </row>
    <row r="203" spans="1:15" ht="14.5">
      <c r="A203"/>
      <c r="B203"/>
      <c r="C203"/>
      <c r="D203"/>
      <c r="E203"/>
      <c r="F203"/>
      <c r="G203"/>
      <c r="H203"/>
      <c r="I203"/>
      <c r="J203"/>
      <c r="K203"/>
      <c r="L203"/>
      <c r="M203"/>
      <c r="N203"/>
      <c r="O203"/>
    </row>
    <row r="204" spans="1:15" ht="14.5">
      <c r="A204"/>
      <c r="B204"/>
      <c r="C204"/>
      <c r="D204"/>
      <c r="E204"/>
      <c r="F204"/>
      <c r="G204"/>
      <c r="H204"/>
      <c r="I204"/>
      <c r="J204"/>
      <c r="K204"/>
      <c r="L204"/>
      <c r="M204"/>
      <c r="N204"/>
      <c r="O204"/>
    </row>
    <row r="205" spans="1:15" ht="14.5">
      <c r="A205"/>
      <c r="B205"/>
      <c r="C205"/>
      <c r="D205"/>
      <c r="E205"/>
      <c r="F205"/>
      <c r="G205"/>
      <c r="H205"/>
      <c r="I205"/>
      <c r="J205"/>
      <c r="K205"/>
      <c r="L205"/>
      <c r="M205"/>
      <c r="N205"/>
      <c r="O205"/>
    </row>
    <row r="206" spans="1:15" ht="14.5">
      <c r="A206"/>
      <c r="B206"/>
      <c r="C206"/>
      <c r="D206"/>
      <c r="E206"/>
      <c r="F206"/>
      <c r="G206"/>
      <c r="H206"/>
      <c r="I206"/>
      <c r="J206"/>
      <c r="K206"/>
      <c r="L206"/>
      <c r="M206"/>
      <c r="N206"/>
      <c r="O206"/>
    </row>
    <row r="207" spans="1:15" ht="14.5">
      <c r="A207"/>
      <c r="B207"/>
      <c r="C207"/>
      <c r="D207"/>
      <c r="E207"/>
      <c r="F207"/>
      <c r="G207"/>
      <c r="H207"/>
      <c r="I207"/>
      <c r="J207"/>
      <c r="K207"/>
      <c r="L207"/>
      <c r="M207"/>
      <c r="N207"/>
      <c r="O207"/>
    </row>
    <row r="208" spans="1:15" ht="14.5">
      <c r="A208"/>
      <c r="B208"/>
      <c r="C208"/>
      <c r="D208"/>
      <c r="E208"/>
      <c r="F208"/>
      <c r="G208"/>
      <c r="H208"/>
      <c r="I208"/>
      <c r="J208"/>
      <c r="K208"/>
      <c r="L208"/>
      <c r="M208"/>
      <c r="N208"/>
      <c r="O208"/>
    </row>
    <row r="209" spans="1:15" ht="14.5">
      <c r="A209"/>
      <c r="B209"/>
      <c r="C209"/>
      <c r="D209"/>
      <c r="E209"/>
      <c r="F209"/>
      <c r="G209"/>
      <c r="H209"/>
      <c r="I209"/>
      <c r="J209"/>
      <c r="K209"/>
      <c r="L209"/>
      <c r="M209"/>
      <c r="N209"/>
      <c r="O209"/>
    </row>
    <row r="210" spans="1:15" ht="14.5">
      <c r="A210"/>
      <c r="B210"/>
      <c r="C210"/>
      <c r="D210"/>
      <c r="E210"/>
      <c r="F210"/>
      <c r="G210"/>
      <c r="H210"/>
      <c r="I210"/>
      <c r="J210"/>
      <c r="K210"/>
      <c r="L210"/>
      <c r="M210"/>
      <c r="N210"/>
      <c r="O210"/>
    </row>
    <row r="211" spans="1:15" ht="14.5">
      <c r="A211"/>
      <c r="B211"/>
      <c r="C211"/>
      <c r="D211"/>
      <c r="E211"/>
      <c r="F211"/>
      <c r="G211"/>
      <c r="H211"/>
      <c r="I211"/>
      <c r="J211"/>
      <c r="K211"/>
      <c r="L211"/>
      <c r="M211"/>
      <c r="N211"/>
      <c r="O211"/>
    </row>
    <row r="212" spans="1:15" ht="14.5">
      <c r="A212"/>
      <c r="B212"/>
      <c r="C212"/>
      <c r="D212"/>
      <c r="E212"/>
      <c r="F212"/>
      <c r="G212"/>
      <c r="H212"/>
      <c r="I212"/>
      <c r="J212"/>
      <c r="K212"/>
      <c r="L212"/>
      <c r="M212"/>
      <c r="N212"/>
      <c r="O212"/>
    </row>
    <row r="213" spans="1:15" ht="14.5">
      <c r="A213"/>
      <c r="B213"/>
      <c r="C213"/>
      <c r="D213"/>
      <c r="E213"/>
      <c r="F213"/>
      <c r="G213"/>
      <c r="H213"/>
      <c r="I213"/>
      <c r="J213"/>
      <c r="K213"/>
      <c r="L213"/>
      <c r="M213"/>
      <c r="N213"/>
      <c r="O213"/>
    </row>
    <row r="214" spans="1:15" ht="14.5">
      <c r="A214"/>
      <c r="B214"/>
      <c r="C214"/>
      <c r="D214"/>
      <c r="E214"/>
      <c r="F214"/>
      <c r="G214"/>
      <c r="H214"/>
      <c r="I214"/>
      <c r="J214"/>
      <c r="K214"/>
      <c r="L214"/>
      <c r="M214"/>
      <c r="N214"/>
      <c r="O214"/>
    </row>
    <row r="215" spans="1:15" ht="14.5">
      <c r="A215"/>
      <c r="B215"/>
      <c r="C215"/>
      <c r="D215"/>
      <c r="E215"/>
      <c r="F215"/>
      <c r="G215"/>
      <c r="H215"/>
      <c r="I215"/>
      <c r="J215"/>
      <c r="K215"/>
      <c r="L215"/>
      <c r="M215"/>
      <c r="N215"/>
      <c r="O215"/>
    </row>
    <row r="216" spans="1:15" ht="14.5">
      <c r="A216"/>
      <c r="B216"/>
      <c r="C216"/>
      <c r="D216"/>
      <c r="E216"/>
      <c r="F216"/>
      <c r="G216"/>
      <c r="H216"/>
      <c r="I216"/>
      <c r="J216"/>
      <c r="K216"/>
      <c r="L216"/>
      <c r="M216"/>
      <c r="N216"/>
      <c r="O216"/>
    </row>
    <row r="217" spans="1:15" ht="14.5">
      <c r="A217"/>
      <c r="B217"/>
      <c r="C217"/>
      <c r="D217"/>
      <c r="E217"/>
      <c r="F217"/>
      <c r="G217"/>
      <c r="H217"/>
      <c r="I217"/>
      <c r="J217"/>
      <c r="K217"/>
      <c r="L217"/>
      <c r="M217"/>
      <c r="N217"/>
      <c r="O217"/>
    </row>
    <row r="218" spans="1:15" ht="14.5">
      <c r="A218"/>
      <c r="B218"/>
      <c r="C218"/>
      <c r="D218"/>
      <c r="E218"/>
      <c r="F218"/>
      <c r="G218"/>
      <c r="H218"/>
      <c r="I218"/>
      <c r="J218"/>
      <c r="K218"/>
      <c r="L218"/>
      <c r="M218"/>
      <c r="N218"/>
      <c r="O218"/>
    </row>
    <row r="219" spans="1:15" ht="14.5">
      <c r="A219"/>
      <c r="B219"/>
      <c r="C219"/>
      <c r="D219"/>
      <c r="E219"/>
      <c r="F219"/>
      <c r="G219"/>
      <c r="H219"/>
      <c r="I219"/>
      <c r="J219"/>
      <c r="K219"/>
      <c r="L219"/>
      <c r="M219"/>
      <c r="N219"/>
      <c r="O219"/>
    </row>
    <row r="220" spans="1:15" ht="14.5">
      <c r="A220"/>
      <c r="B220"/>
      <c r="C220"/>
      <c r="D220"/>
      <c r="E220"/>
      <c r="F220"/>
      <c r="G220"/>
      <c r="H220"/>
      <c r="I220"/>
      <c r="J220"/>
      <c r="K220"/>
      <c r="L220"/>
      <c r="M220"/>
      <c r="N220"/>
      <c r="O220"/>
    </row>
    <row r="221" spans="1:15" ht="14.5">
      <c r="A221"/>
      <c r="B221"/>
      <c r="C221"/>
      <c r="D221"/>
      <c r="E221"/>
      <c r="F221"/>
      <c r="G221"/>
      <c r="H221"/>
      <c r="I221"/>
      <c r="J221"/>
      <c r="K221"/>
      <c r="L221"/>
      <c r="M221"/>
      <c r="N221"/>
      <c r="O221"/>
    </row>
    <row r="222" spans="1:15" ht="14.5">
      <c r="A222"/>
      <c r="B222"/>
      <c r="C222"/>
      <c r="D222"/>
      <c r="E222"/>
      <c r="F222"/>
      <c r="G222"/>
      <c r="H222"/>
      <c r="I222"/>
      <c r="J222"/>
      <c r="K222"/>
      <c r="L222"/>
      <c r="M222"/>
      <c r="N222"/>
      <c r="O222"/>
    </row>
    <row r="223" spans="1:15" ht="14.5">
      <c r="A223"/>
      <c r="B223"/>
      <c r="C223"/>
      <c r="D223"/>
      <c r="E223"/>
      <c r="F223"/>
      <c r="G223"/>
      <c r="H223"/>
      <c r="I223"/>
      <c r="J223"/>
      <c r="K223"/>
      <c r="L223"/>
      <c r="M223"/>
      <c r="N223"/>
      <c r="O223"/>
    </row>
    <row r="224" spans="1:15" ht="14.5">
      <c r="A224"/>
      <c r="B224"/>
      <c r="C224"/>
      <c r="D224"/>
      <c r="E224"/>
      <c r="F224"/>
      <c r="G224"/>
      <c r="H224"/>
      <c r="I224"/>
      <c r="J224"/>
      <c r="K224"/>
      <c r="L224"/>
      <c r="M224"/>
      <c r="N224"/>
      <c r="O224"/>
    </row>
    <row r="225" spans="1:15" ht="14.5">
      <c r="A225"/>
      <c r="B225"/>
      <c r="C225"/>
      <c r="D225"/>
      <c r="E225"/>
      <c r="F225"/>
      <c r="G225"/>
      <c r="H225"/>
      <c r="I225"/>
      <c r="J225"/>
      <c r="K225"/>
      <c r="L225"/>
      <c r="M225"/>
      <c r="N225"/>
      <c r="O225"/>
    </row>
    <row r="226" spans="1:15" ht="14.5">
      <c r="A226"/>
      <c r="B226"/>
      <c r="C226"/>
      <c r="D226"/>
      <c r="E226"/>
      <c r="F226"/>
      <c r="G226"/>
      <c r="H226"/>
      <c r="I226"/>
      <c r="J226"/>
      <c r="K226"/>
      <c r="L226"/>
      <c r="M226"/>
      <c r="N226"/>
      <c r="O226"/>
    </row>
    <row r="227" spans="1:15" ht="14.5">
      <c r="A227"/>
      <c r="B227"/>
      <c r="C227"/>
      <c r="D227"/>
      <c r="E227"/>
      <c r="F227"/>
      <c r="G227"/>
      <c r="H227"/>
      <c r="I227"/>
      <c r="J227"/>
      <c r="K227"/>
      <c r="L227"/>
      <c r="M227"/>
      <c r="N227"/>
      <c r="O227"/>
    </row>
    <row r="228" spans="1:15" ht="14.5">
      <c r="A228"/>
      <c r="B228"/>
      <c r="C228"/>
      <c r="D228"/>
      <c r="E228"/>
      <c r="F228"/>
      <c r="G228"/>
      <c r="H228"/>
      <c r="I228"/>
      <c r="J228"/>
      <c r="K228"/>
      <c r="L228"/>
      <c r="M228"/>
      <c r="N228"/>
      <c r="O228"/>
    </row>
    <row r="229" spans="1:15" ht="14.5">
      <c r="A229"/>
      <c r="B229"/>
      <c r="C229"/>
      <c r="D229"/>
      <c r="E229"/>
      <c r="F229"/>
      <c r="G229"/>
      <c r="H229"/>
      <c r="I229"/>
      <c r="J229"/>
      <c r="K229"/>
      <c r="L229"/>
      <c r="M229"/>
      <c r="N229"/>
      <c r="O229"/>
    </row>
    <row r="230" spans="1:15" ht="14.5">
      <c r="A230"/>
      <c r="B230"/>
      <c r="C230"/>
      <c r="D230"/>
      <c r="E230"/>
      <c r="F230"/>
      <c r="G230"/>
      <c r="H230"/>
      <c r="I230"/>
      <c r="J230"/>
      <c r="K230"/>
      <c r="L230"/>
      <c r="M230"/>
      <c r="N230"/>
      <c r="O230"/>
    </row>
    <row r="231" spans="1:15" ht="14.5">
      <c r="A231"/>
      <c r="B231"/>
      <c r="C231"/>
      <c r="D231"/>
      <c r="E231"/>
      <c r="F231"/>
      <c r="G231"/>
      <c r="H231"/>
      <c r="I231"/>
      <c r="J231"/>
      <c r="K231"/>
      <c r="L231"/>
      <c r="M231"/>
      <c r="N231"/>
      <c r="O231"/>
    </row>
    <row r="232" spans="1:15" ht="14.5">
      <c r="A232"/>
      <c r="B232"/>
      <c r="C232"/>
      <c r="D232"/>
      <c r="E232"/>
      <c r="F232"/>
      <c r="G232"/>
      <c r="H232"/>
      <c r="I232"/>
      <c r="J232"/>
      <c r="K232"/>
      <c r="L232"/>
      <c r="M232"/>
      <c r="N232"/>
      <c r="O232"/>
    </row>
    <row r="233" spans="1:15" ht="14.5">
      <c r="A233"/>
      <c r="B233"/>
      <c r="C233"/>
      <c r="D233"/>
      <c r="E233"/>
      <c r="F233"/>
      <c r="G233"/>
      <c r="H233"/>
      <c r="I233"/>
      <c r="J233"/>
      <c r="K233"/>
      <c r="L233"/>
      <c r="M233"/>
      <c r="N233"/>
      <c r="O233"/>
    </row>
    <row r="234" spans="1:15" ht="14.5">
      <c r="A234"/>
      <c r="B234"/>
      <c r="C234"/>
      <c r="D234"/>
      <c r="E234"/>
      <c r="F234"/>
      <c r="G234"/>
      <c r="H234"/>
      <c r="I234"/>
      <c r="J234"/>
      <c r="K234"/>
      <c r="L234"/>
      <c r="M234"/>
      <c r="N234"/>
      <c r="O234"/>
    </row>
    <row r="235" spans="1:15" ht="14.5">
      <c r="A235"/>
      <c r="B235"/>
      <c r="C235"/>
      <c r="D235"/>
      <c r="E235"/>
      <c r="F235"/>
      <c r="G235"/>
      <c r="H235"/>
      <c r="I235"/>
      <c r="J235"/>
      <c r="K235"/>
      <c r="L235"/>
      <c r="M235"/>
      <c r="N235"/>
      <c r="O235"/>
    </row>
    <row r="236" spans="1:15" ht="14.5">
      <c r="A236"/>
      <c r="B236"/>
      <c r="C236"/>
      <c r="D236"/>
      <c r="E236"/>
      <c r="F236"/>
      <c r="G236"/>
      <c r="H236"/>
      <c r="I236"/>
      <c r="J236"/>
      <c r="K236"/>
      <c r="L236"/>
      <c r="M236"/>
      <c r="N236"/>
      <c r="O236"/>
    </row>
    <row r="237" spans="1:15" ht="14.5">
      <c r="A237"/>
      <c r="B237"/>
      <c r="C237"/>
      <c r="D237"/>
      <c r="E237"/>
      <c r="F237"/>
      <c r="G237"/>
      <c r="H237"/>
      <c r="I237"/>
      <c r="J237"/>
      <c r="K237"/>
      <c r="L237"/>
      <c r="M237"/>
      <c r="N237"/>
      <c r="O237"/>
    </row>
    <row r="238" spans="1:15" ht="14.5">
      <c r="A238"/>
      <c r="B238"/>
      <c r="C238"/>
      <c r="D238"/>
      <c r="E238"/>
      <c r="F238"/>
      <c r="G238"/>
      <c r="H238"/>
      <c r="I238"/>
      <c r="J238"/>
      <c r="K238"/>
      <c r="L238"/>
      <c r="M238"/>
      <c r="N238"/>
      <c r="O238"/>
    </row>
    <row r="239" spans="1:15" ht="14.5">
      <c r="A239"/>
      <c r="B239"/>
      <c r="C239"/>
      <c r="D239"/>
      <c r="E239"/>
      <c r="F239"/>
      <c r="G239"/>
      <c r="H239"/>
      <c r="I239"/>
      <c r="J239"/>
      <c r="K239"/>
      <c r="L239"/>
      <c r="M239"/>
      <c r="N239"/>
      <c r="O239"/>
    </row>
    <row r="240" spans="1:15" ht="14.5">
      <c r="A240"/>
      <c r="B240"/>
      <c r="C240"/>
      <c r="D240"/>
      <c r="E240"/>
      <c r="F240"/>
      <c r="G240"/>
      <c r="H240"/>
      <c r="I240"/>
      <c r="J240"/>
      <c r="K240"/>
      <c r="L240"/>
      <c r="M240"/>
      <c r="N240"/>
      <c r="O240"/>
    </row>
    <row r="241" spans="1:15" ht="14.5">
      <c r="A241"/>
      <c r="B241"/>
      <c r="C241"/>
      <c r="D241"/>
      <c r="E241"/>
      <c r="F241"/>
      <c r="G241"/>
      <c r="H241"/>
      <c r="I241"/>
      <c r="J241"/>
      <c r="K241"/>
      <c r="L241"/>
      <c r="M241"/>
      <c r="N241"/>
      <c r="O241"/>
    </row>
    <row r="242" spans="1:15" ht="14.5">
      <c r="A242"/>
      <c r="B242"/>
      <c r="C242"/>
      <c r="D242"/>
      <c r="E242"/>
      <c r="F242"/>
      <c r="G242"/>
      <c r="H242"/>
      <c r="I242"/>
      <c r="J242"/>
      <c r="K242"/>
      <c r="L242"/>
      <c r="M242"/>
      <c r="N242"/>
      <c r="O242"/>
    </row>
    <row r="243" spans="1:15" ht="14.5">
      <c r="A243"/>
      <c r="B243"/>
      <c r="C243"/>
      <c r="D243"/>
      <c r="E243"/>
      <c r="F243"/>
      <c r="G243"/>
      <c r="H243"/>
      <c r="I243"/>
      <c r="J243"/>
      <c r="K243"/>
      <c r="L243"/>
      <c r="M243"/>
      <c r="N243"/>
      <c r="O243"/>
    </row>
    <row r="244" spans="1:15" ht="14.5">
      <c r="A244"/>
      <c r="B244"/>
      <c r="C244"/>
      <c r="D244"/>
      <c r="E244"/>
      <c r="F244"/>
      <c r="G244"/>
      <c r="H244"/>
      <c r="I244"/>
      <c r="J244"/>
      <c r="K244"/>
      <c r="L244"/>
      <c r="M244"/>
      <c r="N244"/>
      <c r="O244"/>
    </row>
    <row r="245" spans="1:15" ht="14.5">
      <c r="A245"/>
      <c r="B245"/>
      <c r="C245"/>
      <c r="D245"/>
      <c r="E245"/>
      <c r="F245"/>
      <c r="G245"/>
      <c r="H245"/>
      <c r="I245"/>
      <c r="J245"/>
      <c r="K245"/>
      <c r="L245"/>
      <c r="M245"/>
      <c r="N245"/>
      <c r="O245"/>
    </row>
    <row r="246" spans="1:15" ht="14.5">
      <c r="A246"/>
      <c r="B246"/>
      <c r="C246"/>
      <c r="D246"/>
      <c r="E246"/>
      <c r="F246"/>
      <c r="G246"/>
      <c r="H246"/>
      <c r="I246"/>
      <c r="J246"/>
      <c r="K246"/>
      <c r="L246"/>
      <c r="M246"/>
      <c r="N246"/>
      <c r="O246"/>
    </row>
    <row r="247" spans="1:15" ht="14.5">
      <c r="A247"/>
      <c r="B247"/>
      <c r="C247"/>
      <c r="D247"/>
      <c r="E247"/>
      <c r="F247"/>
      <c r="G247"/>
      <c r="H247"/>
      <c r="I247"/>
      <c r="J247"/>
      <c r="K247"/>
      <c r="L247"/>
      <c r="M247"/>
      <c r="N247"/>
      <c r="O247"/>
    </row>
    <row r="248" spans="1:15" ht="14.5">
      <c r="A248"/>
      <c r="B248"/>
      <c r="C248"/>
      <c r="D248"/>
      <c r="E248"/>
      <c r="F248"/>
      <c r="G248"/>
      <c r="H248"/>
      <c r="I248"/>
      <c r="J248"/>
      <c r="K248"/>
      <c r="L248"/>
      <c r="M248"/>
      <c r="N248"/>
      <c r="O248"/>
    </row>
    <row r="249" spans="1:15" ht="14.5">
      <c r="A249"/>
      <c r="B249"/>
      <c r="C249"/>
      <c r="D249"/>
      <c r="E249"/>
      <c r="F249"/>
      <c r="G249"/>
      <c r="H249"/>
      <c r="I249"/>
      <c r="J249"/>
      <c r="K249"/>
      <c r="L249"/>
      <c r="M249"/>
      <c r="N249"/>
      <c r="O249"/>
    </row>
    <row r="250" spans="1:15" ht="14.5">
      <c r="A250"/>
      <c r="B250"/>
      <c r="C250"/>
      <c r="D250"/>
      <c r="E250"/>
      <c r="F250"/>
      <c r="G250"/>
      <c r="H250"/>
      <c r="I250"/>
      <c r="J250"/>
      <c r="K250"/>
      <c r="L250"/>
      <c r="M250"/>
      <c r="N250"/>
      <c r="O250"/>
    </row>
    <row r="251" spans="1:15" ht="14.5">
      <c r="A251"/>
      <c r="B251"/>
      <c r="C251"/>
      <c r="D251"/>
      <c r="E251"/>
      <c r="F251"/>
      <c r="G251"/>
      <c r="H251"/>
      <c r="I251"/>
      <c r="J251"/>
      <c r="K251"/>
      <c r="L251"/>
      <c r="M251"/>
      <c r="N251"/>
      <c r="O251"/>
    </row>
    <row r="252" spans="1:15" ht="14.5">
      <c r="A252"/>
      <c r="B252"/>
      <c r="C252"/>
      <c r="D252"/>
      <c r="E252"/>
      <c r="F252"/>
      <c r="G252"/>
      <c r="H252"/>
      <c r="I252"/>
      <c r="J252"/>
      <c r="K252"/>
      <c r="L252"/>
      <c r="M252"/>
      <c r="N252"/>
      <c r="O252"/>
    </row>
    <row r="253" spans="1:15" ht="14.5">
      <c r="A253"/>
      <c r="B253"/>
      <c r="C253"/>
      <c r="D253"/>
      <c r="E253"/>
      <c r="F253"/>
      <c r="G253"/>
      <c r="H253"/>
      <c r="I253"/>
      <c r="J253"/>
      <c r="K253"/>
      <c r="L253"/>
      <c r="M253"/>
      <c r="N253"/>
      <c r="O253"/>
    </row>
    <row r="254" spans="1:15" ht="14.5">
      <c r="A254"/>
      <c r="B254"/>
      <c r="C254"/>
      <c r="D254"/>
      <c r="E254"/>
      <c r="F254"/>
      <c r="G254"/>
      <c r="H254"/>
      <c r="I254"/>
      <c r="J254"/>
      <c r="K254"/>
      <c r="L254"/>
      <c r="M254"/>
      <c r="N254"/>
      <c r="O254"/>
    </row>
    <row r="255" spans="1:15" ht="14.5">
      <c r="A255"/>
      <c r="B255"/>
      <c r="C255"/>
      <c r="D255"/>
      <c r="E255"/>
      <c r="F255"/>
      <c r="G255"/>
      <c r="H255"/>
      <c r="I255"/>
      <c r="J255"/>
      <c r="K255"/>
      <c r="L255"/>
      <c r="M255"/>
      <c r="N255"/>
      <c r="O255"/>
    </row>
    <row r="256" spans="1:15" ht="14.5">
      <c r="A256"/>
      <c r="B256"/>
      <c r="C256"/>
      <c r="D256"/>
      <c r="E256"/>
      <c r="F256"/>
      <c r="G256"/>
      <c r="H256"/>
      <c r="I256"/>
      <c r="J256"/>
      <c r="K256"/>
      <c r="L256"/>
      <c r="M256"/>
      <c r="N256"/>
      <c r="O256"/>
    </row>
    <row r="257" spans="1:15" ht="14.5">
      <c r="A257"/>
      <c r="B257"/>
      <c r="C257"/>
      <c r="D257"/>
      <c r="E257"/>
      <c r="F257"/>
      <c r="G257"/>
      <c r="H257"/>
      <c r="I257"/>
      <c r="J257"/>
      <c r="K257"/>
      <c r="L257"/>
      <c r="M257"/>
      <c r="N257"/>
      <c r="O257"/>
    </row>
    <row r="258" spans="1:15" ht="14.5">
      <c r="A258"/>
      <c r="B258"/>
      <c r="C258"/>
      <c r="D258"/>
      <c r="E258"/>
      <c r="F258"/>
      <c r="G258"/>
      <c r="H258"/>
      <c r="I258"/>
      <c r="J258"/>
      <c r="K258"/>
      <c r="L258"/>
      <c r="M258"/>
      <c r="N258"/>
      <c r="O258"/>
    </row>
    <row r="259" spans="1:15" ht="14.5">
      <c r="A259"/>
      <c r="B259"/>
      <c r="C259"/>
      <c r="D259"/>
      <c r="E259"/>
      <c r="F259"/>
      <c r="G259"/>
      <c r="H259"/>
      <c r="I259"/>
      <c r="J259"/>
      <c r="K259"/>
      <c r="L259"/>
      <c r="M259"/>
      <c r="N259"/>
      <c r="O259"/>
    </row>
    <row r="260" spans="1:15" ht="14.5">
      <c r="A260"/>
      <c r="B260"/>
      <c r="C260"/>
      <c r="D260"/>
      <c r="E260"/>
      <c r="F260"/>
      <c r="G260"/>
      <c r="H260"/>
      <c r="I260"/>
      <c r="J260"/>
      <c r="K260"/>
      <c r="L260"/>
      <c r="M260"/>
      <c r="N260"/>
      <c r="O260"/>
    </row>
    <row r="261" spans="1:15" ht="14.5">
      <c r="A261"/>
      <c r="B261"/>
      <c r="C261"/>
      <c r="D261"/>
      <c r="E261"/>
      <c r="F261"/>
      <c r="G261"/>
      <c r="H261"/>
      <c r="I261"/>
      <c r="J261"/>
      <c r="K261"/>
      <c r="L261"/>
      <c r="M261"/>
      <c r="N261"/>
      <c r="O261"/>
    </row>
    <row r="262" spans="1:15" ht="14.5">
      <c r="A262"/>
      <c r="B262"/>
      <c r="C262"/>
      <c r="D262"/>
      <c r="E262"/>
      <c r="F262"/>
      <c r="G262"/>
      <c r="H262"/>
      <c r="I262"/>
      <c r="J262"/>
      <c r="K262"/>
      <c r="L262"/>
      <c r="M262"/>
      <c r="N262"/>
      <c r="O262"/>
    </row>
    <row r="263" spans="1:15" ht="14.5">
      <c r="A263"/>
      <c r="B263"/>
      <c r="C263"/>
      <c r="D263"/>
      <c r="E263"/>
      <c r="F263"/>
      <c r="G263"/>
      <c r="H263"/>
      <c r="I263"/>
      <c r="J263"/>
      <c r="K263"/>
      <c r="L263"/>
      <c r="M263"/>
      <c r="N263"/>
      <c r="O263"/>
    </row>
    <row r="264" spans="1:15" ht="14.5">
      <c r="A264"/>
      <c r="B264"/>
      <c r="C264"/>
      <c r="D264"/>
      <c r="E264"/>
      <c r="F264"/>
      <c r="G264"/>
      <c r="H264"/>
      <c r="I264"/>
      <c r="J264"/>
      <c r="K264"/>
      <c r="L264"/>
      <c r="M264"/>
      <c r="N264"/>
      <c r="O264"/>
    </row>
    <row r="265" spans="1:15" ht="14.5">
      <c r="A265"/>
      <c r="B265"/>
      <c r="C265"/>
      <c r="D265"/>
      <c r="E265"/>
      <c r="F265"/>
      <c r="G265"/>
      <c r="H265"/>
      <c r="I265"/>
      <c r="J265"/>
      <c r="K265"/>
      <c r="L265"/>
      <c r="M265"/>
      <c r="N265"/>
      <c r="O265"/>
    </row>
    <row r="266" spans="1:15" ht="14.5">
      <c r="A266"/>
      <c r="B266"/>
      <c r="C266"/>
      <c r="D266"/>
      <c r="E266"/>
      <c r="F266"/>
      <c r="G266"/>
      <c r="H266"/>
      <c r="I266"/>
      <c r="J266"/>
      <c r="K266"/>
      <c r="L266"/>
      <c r="M266"/>
      <c r="N266"/>
      <c r="O266"/>
    </row>
    <row r="267" spans="1:15" ht="14.5">
      <c r="A267"/>
      <c r="B267"/>
      <c r="C267"/>
      <c r="D267"/>
      <c r="E267"/>
      <c r="F267"/>
      <c r="G267"/>
      <c r="H267"/>
      <c r="I267"/>
      <c r="J267"/>
      <c r="K267"/>
      <c r="L267"/>
      <c r="M267"/>
      <c r="N267"/>
      <c r="O267"/>
    </row>
    <row r="268" spans="1:15" ht="14.5">
      <c r="A268"/>
      <c r="B268"/>
      <c r="C268"/>
      <c r="D268"/>
      <c r="E268"/>
      <c r="F268"/>
      <c r="G268"/>
      <c r="H268"/>
      <c r="I268"/>
      <c r="J268"/>
      <c r="K268"/>
      <c r="L268"/>
      <c r="M268"/>
      <c r="N268"/>
      <c r="O268"/>
    </row>
    <row r="269" spans="1:15" ht="14.5">
      <c r="A269"/>
      <c r="B269"/>
      <c r="C269"/>
      <c r="D269"/>
      <c r="E269"/>
      <c r="F269"/>
      <c r="G269"/>
      <c r="H269"/>
      <c r="I269"/>
      <c r="J269"/>
      <c r="K269"/>
      <c r="L269"/>
      <c r="M269"/>
      <c r="N269"/>
      <c r="O269"/>
    </row>
    <row r="270" spans="1:15" ht="14.5">
      <c r="A270"/>
      <c r="B270"/>
      <c r="C270"/>
      <c r="D270"/>
      <c r="E270"/>
      <c r="F270"/>
      <c r="G270"/>
      <c r="H270"/>
      <c r="I270"/>
      <c r="J270"/>
      <c r="K270"/>
      <c r="L270"/>
      <c r="M270"/>
      <c r="N270"/>
      <c r="O270"/>
    </row>
    <row r="271" spans="1:15" ht="14.5">
      <c r="A271"/>
      <c r="B271"/>
      <c r="C271"/>
      <c r="D271"/>
      <c r="E271"/>
      <c r="F271"/>
      <c r="G271"/>
      <c r="H271"/>
      <c r="I271"/>
      <c r="J271"/>
      <c r="K271"/>
      <c r="L271"/>
      <c r="M271"/>
      <c r="N271"/>
      <c r="O271"/>
    </row>
    <row r="272" spans="1:15" ht="14.5">
      <c r="A272"/>
      <c r="B272"/>
      <c r="C272"/>
      <c r="D272"/>
      <c r="E272"/>
      <c r="F272"/>
      <c r="G272"/>
      <c r="H272"/>
      <c r="I272"/>
      <c r="J272"/>
      <c r="K272"/>
      <c r="L272"/>
      <c r="M272"/>
      <c r="N272"/>
      <c r="O272"/>
    </row>
    <row r="273" spans="1:15" ht="14.5">
      <c r="A273"/>
      <c r="B273"/>
      <c r="C273"/>
      <c r="D273"/>
      <c r="E273"/>
      <c r="F273"/>
      <c r="G273"/>
      <c r="H273"/>
      <c r="I273"/>
      <c r="J273"/>
      <c r="K273"/>
      <c r="L273"/>
      <c r="M273"/>
      <c r="N273"/>
      <c r="O273"/>
    </row>
    <row r="274" spans="1:15" ht="14.5">
      <c r="A274"/>
      <c r="B274"/>
      <c r="C274"/>
      <c r="D274"/>
      <c r="E274"/>
      <c r="F274"/>
      <c r="G274"/>
      <c r="H274"/>
      <c r="I274"/>
      <c r="J274"/>
      <c r="K274"/>
      <c r="L274"/>
      <c r="M274"/>
      <c r="N274"/>
      <c r="O274"/>
    </row>
    <row r="275" spans="1:15" ht="14.5">
      <c r="A275"/>
      <c r="B275"/>
      <c r="C275"/>
      <c r="D275"/>
      <c r="E275"/>
      <c r="F275"/>
      <c r="G275"/>
      <c r="H275"/>
      <c r="I275"/>
      <c r="J275"/>
      <c r="K275"/>
      <c r="L275"/>
      <c r="M275"/>
      <c r="N275"/>
      <c r="O275"/>
    </row>
    <row r="276" spans="1:15" ht="14.5">
      <c r="A276"/>
      <c r="B276"/>
      <c r="C276"/>
      <c r="D276"/>
      <c r="E276"/>
      <c r="F276"/>
      <c r="G276"/>
      <c r="H276"/>
      <c r="I276"/>
      <c r="J276"/>
      <c r="K276"/>
      <c r="L276"/>
      <c r="M276"/>
      <c r="N276"/>
      <c r="O276"/>
    </row>
    <row r="277" spans="1:15" ht="14.5">
      <c r="A277"/>
      <c r="B277"/>
      <c r="C277"/>
      <c r="D277"/>
      <c r="E277"/>
      <c r="F277"/>
      <c r="G277"/>
      <c r="H277"/>
      <c r="I277"/>
      <c r="J277"/>
      <c r="K277"/>
      <c r="L277"/>
      <c r="M277"/>
      <c r="N277"/>
      <c r="O277"/>
    </row>
    <row r="278" spans="1:15" ht="14.5">
      <c r="A278"/>
      <c r="B278"/>
      <c r="C278"/>
      <c r="D278"/>
      <c r="E278"/>
      <c r="F278"/>
      <c r="G278"/>
      <c r="H278"/>
      <c r="I278"/>
      <c r="J278"/>
      <c r="K278"/>
      <c r="L278"/>
      <c r="M278"/>
      <c r="N278"/>
      <c r="O278"/>
    </row>
    <row r="279" spans="1:15" ht="14.5">
      <c r="A279"/>
      <c r="B279"/>
      <c r="C279"/>
      <c r="D279"/>
      <c r="E279"/>
      <c r="F279"/>
      <c r="G279"/>
      <c r="H279"/>
      <c r="I279"/>
      <c r="J279"/>
      <c r="K279"/>
      <c r="L279"/>
      <c r="M279"/>
      <c r="N279"/>
      <c r="O279"/>
    </row>
    <row r="280" spans="1:15" ht="14.5">
      <c r="A280"/>
      <c r="B280"/>
      <c r="C280"/>
      <c r="D280"/>
      <c r="E280"/>
      <c r="F280"/>
      <c r="G280"/>
      <c r="H280"/>
      <c r="I280"/>
      <c r="J280"/>
      <c r="K280"/>
      <c r="L280"/>
      <c r="M280"/>
      <c r="N280"/>
      <c r="O280"/>
    </row>
    <row r="281" spans="1:15" ht="14.5">
      <c r="A281"/>
      <c r="B281"/>
      <c r="C281"/>
      <c r="D281"/>
      <c r="E281"/>
      <c r="F281"/>
      <c r="G281"/>
      <c r="H281"/>
      <c r="I281"/>
      <c r="J281"/>
      <c r="K281"/>
      <c r="L281"/>
      <c r="M281"/>
      <c r="N281"/>
      <c r="O281"/>
    </row>
    <row r="282" spans="1:15" ht="14.5">
      <c r="A282"/>
      <c r="B282"/>
      <c r="C282"/>
      <c r="D282"/>
      <c r="E282"/>
      <c r="F282"/>
      <c r="G282"/>
      <c r="H282"/>
      <c r="I282"/>
      <c r="J282"/>
      <c r="K282"/>
      <c r="L282"/>
      <c r="M282"/>
      <c r="N282"/>
      <c r="O282"/>
    </row>
    <row r="283" spans="1:15" ht="14.5">
      <c r="A283"/>
      <c r="B283"/>
      <c r="C283"/>
      <c r="D283"/>
      <c r="E283"/>
      <c r="F283"/>
      <c r="G283"/>
      <c r="H283"/>
      <c r="I283"/>
      <c r="J283"/>
      <c r="K283"/>
      <c r="L283"/>
      <c r="M283"/>
      <c r="N283"/>
      <c r="O283"/>
    </row>
    <row r="284" spans="1:15" ht="14.5">
      <c r="A284"/>
      <c r="B284"/>
      <c r="C284"/>
      <c r="D284"/>
      <c r="E284"/>
      <c r="F284"/>
      <c r="G284"/>
      <c r="H284"/>
      <c r="I284"/>
      <c r="J284"/>
      <c r="K284"/>
      <c r="L284"/>
      <c r="M284"/>
      <c r="N284"/>
      <c r="O284"/>
    </row>
    <row r="285" spans="1:15" ht="14.5">
      <c r="A285"/>
      <c r="B285"/>
      <c r="C285"/>
      <c r="D285"/>
      <c r="E285"/>
      <c r="F285"/>
      <c r="G285"/>
      <c r="H285"/>
      <c r="I285"/>
      <c r="J285"/>
      <c r="K285"/>
      <c r="L285"/>
      <c r="M285"/>
      <c r="N285"/>
      <c r="O285"/>
    </row>
    <row r="286" spans="1:15" ht="14.5">
      <c r="A286"/>
      <c r="B286"/>
      <c r="C286"/>
      <c r="D286"/>
      <c r="E286"/>
      <c r="F286"/>
      <c r="G286"/>
      <c r="H286"/>
      <c r="I286"/>
      <c r="J286"/>
      <c r="K286"/>
      <c r="L286"/>
      <c r="M286"/>
      <c r="N286"/>
      <c r="O286"/>
    </row>
    <row r="287" spans="1:15" ht="14.5">
      <c r="A287"/>
      <c r="B287"/>
      <c r="C287"/>
      <c r="D287"/>
      <c r="E287"/>
      <c r="F287"/>
      <c r="G287"/>
      <c r="H287"/>
      <c r="I287"/>
      <c r="J287"/>
      <c r="K287"/>
      <c r="L287"/>
      <c r="M287"/>
      <c r="N287"/>
      <c r="O287"/>
    </row>
    <row r="288" spans="1:15" ht="14.5">
      <c r="A288"/>
      <c r="B288"/>
      <c r="C288"/>
      <c r="D288"/>
      <c r="E288"/>
      <c r="F288"/>
      <c r="G288"/>
      <c r="H288"/>
      <c r="I288"/>
      <c r="J288"/>
      <c r="K288"/>
      <c r="L288"/>
      <c r="M288"/>
      <c r="N288"/>
      <c r="O288"/>
    </row>
    <row r="289" spans="1:15" ht="14.5">
      <c r="A289"/>
      <c r="B289"/>
      <c r="C289"/>
      <c r="D289"/>
      <c r="E289"/>
      <c r="F289"/>
      <c r="G289"/>
      <c r="H289"/>
      <c r="I289"/>
      <c r="J289"/>
      <c r="K289"/>
      <c r="L289"/>
      <c r="M289"/>
      <c r="N289"/>
      <c r="O289"/>
    </row>
    <row r="290" spans="1:15" ht="14.5">
      <c r="A290"/>
      <c r="B290"/>
      <c r="C290"/>
      <c r="D290"/>
      <c r="E290"/>
      <c r="F290"/>
      <c r="G290"/>
      <c r="H290"/>
      <c r="I290"/>
      <c r="J290"/>
      <c r="K290"/>
      <c r="L290"/>
      <c r="M290"/>
      <c r="N290"/>
      <c r="O290"/>
    </row>
    <row r="291" spans="1:15" ht="14.5">
      <c r="A291"/>
      <c r="B291"/>
      <c r="C291"/>
      <c r="D291"/>
      <c r="E291"/>
      <c r="F291"/>
      <c r="G291"/>
      <c r="H291"/>
      <c r="I291"/>
      <c r="J291"/>
      <c r="K291"/>
      <c r="L291"/>
      <c r="M291"/>
      <c r="N291"/>
      <c r="O291"/>
    </row>
    <row r="292" spans="1:15" ht="14.5">
      <c r="A292"/>
      <c r="B292"/>
      <c r="C292"/>
      <c r="D292"/>
      <c r="E292"/>
      <c r="F292"/>
      <c r="G292"/>
      <c r="H292"/>
      <c r="I292"/>
      <c r="J292"/>
      <c r="K292"/>
      <c r="L292"/>
      <c r="M292"/>
      <c r="N292"/>
      <c r="O292"/>
    </row>
    <row r="293" spans="1:15" ht="14.5">
      <c r="A293"/>
      <c r="B293"/>
      <c r="C293"/>
      <c r="D293"/>
      <c r="E293"/>
      <c r="F293"/>
      <c r="G293"/>
      <c r="H293"/>
      <c r="I293"/>
      <c r="J293"/>
      <c r="K293"/>
      <c r="L293"/>
      <c r="M293"/>
      <c r="N293"/>
      <c r="O293"/>
    </row>
    <row r="294" spans="1:15" ht="14.5">
      <c r="A294"/>
      <c r="B294"/>
      <c r="C294"/>
      <c r="D294"/>
      <c r="E294"/>
      <c r="F294"/>
      <c r="G294"/>
      <c r="H294"/>
      <c r="I294"/>
      <c r="J294"/>
      <c r="K294"/>
      <c r="L294"/>
      <c r="M294"/>
      <c r="N294"/>
      <c r="O294"/>
    </row>
    <row r="295" spans="1:15" ht="14.5">
      <c r="A295"/>
      <c r="B295"/>
      <c r="C295"/>
      <c r="D295"/>
      <c r="E295"/>
      <c r="F295"/>
      <c r="G295"/>
      <c r="H295"/>
      <c r="I295"/>
      <c r="J295"/>
      <c r="K295"/>
      <c r="L295"/>
      <c r="M295"/>
      <c r="N295"/>
      <c r="O295"/>
    </row>
    <row r="296" spans="1:15" ht="14.5">
      <c r="A296"/>
      <c r="B296"/>
      <c r="C296"/>
      <c r="D296"/>
      <c r="E296"/>
      <c r="F296"/>
      <c r="G296"/>
      <c r="H296"/>
      <c r="I296"/>
      <c r="J296"/>
      <c r="K296"/>
      <c r="L296"/>
      <c r="M296"/>
      <c r="N296"/>
      <c r="O296"/>
    </row>
    <row r="297" spans="1:15" ht="14.5">
      <c r="A297"/>
      <c r="B297"/>
      <c r="C297"/>
      <c r="D297"/>
      <c r="E297"/>
      <c r="F297"/>
      <c r="G297"/>
      <c r="H297"/>
      <c r="I297"/>
      <c r="J297"/>
      <c r="K297"/>
      <c r="L297"/>
      <c r="M297"/>
      <c r="N297"/>
      <c r="O297"/>
    </row>
    <row r="298" spans="1:15" ht="14.5">
      <c r="A298"/>
      <c r="B298"/>
      <c r="C298"/>
      <c r="D298"/>
      <c r="E298"/>
      <c r="F298"/>
      <c r="G298"/>
      <c r="H298"/>
      <c r="I298"/>
      <c r="J298"/>
      <c r="K298"/>
      <c r="L298"/>
      <c r="M298"/>
      <c r="N298"/>
      <c r="O298"/>
    </row>
    <row r="299" spans="1:15" ht="14.5">
      <c r="A299"/>
      <c r="B299"/>
      <c r="C299"/>
      <c r="D299"/>
      <c r="E299"/>
      <c r="F299"/>
      <c r="G299"/>
      <c r="H299"/>
      <c r="I299"/>
      <c r="J299"/>
      <c r="K299"/>
      <c r="L299"/>
      <c r="M299"/>
      <c r="N299"/>
      <c r="O299"/>
    </row>
    <row r="300" spans="1:15" ht="14.5">
      <c r="A300"/>
      <c r="B300"/>
      <c r="C300"/>
      <c r="D300"/>
      <c r="E300"/>
      <c r="F300"/>
      <c r="G300"/>
      <c r="H300"/>
      <c r="I300"/>
      <c r="J300"/>
      <c r="K300"/>
      <c r="L300"/>
      <c r="M300"/>
      <c r="N300"/>
      <c r="O300"/>
    </row>
    <row r="301" spans="1:15" ht="14.5">
      <c r="A301"/>
      <c r="B301"/>
      <c r="C301"/>
      <c r="D301"/>
      <c r="E301"/>
      <c r="F301"/>
      <c r="G301"/>
      <c r="H301"/>
      <c r="I301"/>
      <c r="J301"/>
      <c r="K301"/>
      <c r="L301"/>
      <c r="M301"/>
      <c r="N301"/>
      <c r="O301"/>
    </row>
    <row r="302" spans="1:15" ht="14.5">
      <c r="A302"/>
      <c r="B302"/>
      <c r="C302"/>
      <c r="D302"/>
      <c r="E302"/>
      <c r="F302"/>
      <c r="G302"/>
      <c r="H302"/>
      <c r="I302"/>
      <c r="J302"/>
      <c r="K302"/>
      <c r="L302"/>
      <c r="M302"/>
      <c r="N302"/>
      <c r="O302"/>
    </row>
    <row r="303" spans="1:15" ht="14.5">
      <c r="A303"/>
      <c r="B303"/>
      <c r="C303"/>
      <c r="D303"/>
      <c r="E303"/>
      <c r="F303"/>
      <c r="G303"/>
      <c r="H303"/>
      <c r="I303"/>
      <c r="J303"/>
      <c r="K303"/>
      <c r="L303"/>
      <c r="M303"/>
      <c r="N303"/>
      <c r="O303"/>
    </row>
    <row r="304" spans="1:15" ht="14.5">
      <c r="A304"/>
      <c r="B304"/>
      <c r="C304"/>
      <c r="D304"/>
      <c r="E304"/>
      <c r="F304"/>
      <c r="G304"/>
      <c r="H304"/>
      <c r="I304"/>
      <c r="J304"/>
      <c r="K304"/>
      <c r="L304"/>
      <c r="M304"/>
      <c r="N304"/>
      <c r="O304"/>
    </row>
    <row r="305" spans="1:15" ht="14.5">
      <c r="A305"/>
      <c r="B305"/>
      <c r="C305"/>
      <c r="D305"/>
      <c r="E305"/>
      <c r="F305"/>
      <c r="G305"/>
      <c r="H305"/>
      <c r="I305"/>
      <c r="J305"/>
      <c r="K305"/>
      <c r="L305"/>
      <c r="M305"/>
      <c r="N305"/>
      <c r="O305"/>
    </row>
    <row r="306" spans="1:15" ht="14.5">
      <c r="A306"/>
      <c r="B306"/>
      <c r="C306"/>
      <c r="D306"/>
      <c r="E306"/>
      <c r="F306"/>
      <c r="G306"/>
      <c r="H306"/>
      <c r="I306"/>
      <c r="J306"/>
      <c r="K306"/>
      <c r="L306"/>
      <c r="M306"/>
      <c r="N306"/>
      <c r="O306"/>
    </row>
    <row r="307" spans="1:15" ht="14.5">
      <c r="A307"/>
      <c r="B307"/>
      <c r="C307"/>
      <c r="D307"/>
      <c r="E307"/>
      <c r="F307"/>
      <c r="G307"/>
      <c r="H307"/>
      <c r="I307"/>
      <c r="J307"/>
      <c r="K307"/>
      <c r="L307"/>
      <c r="M307"/>
      <c r="N307"/>
      <c r="O307"/>
    </row>
    <row r="308" spans="1:15" ht="14.5">
      <c r="A308"/>
      <c r="B308"/>
      <c r="C308"/>
      <c r="D308"/>
      <c r="E308"/>
      <c r="F308"/>
      <c r="G308"/>
      <c r="H308"/>
      <c r="I308"/>
      <c r="J308"/>
      <c r="K308"/>
      <c r="L308"/>
      <c r="M308"/>
      <c r="N308"/>
      <c r="O308"/>
    </row>
    <row r="309" spans="1:15" ht="14.5">
      <c r="A309"/>
      <c r="B309"/>
      <c r="C309"/>
      <c r="D309"/>
      <c r="E309"/>
      <c r="F309"/>
      <c r="G309"/>
      <c r="H309"/>
      <c r="I309"/>
      <c r="J309"/>
      <c r="K309"/>
      <c r="L309"/>
      <c r="M309"/>
      <c r="N309"/>
      <c r="O309"/>
    </row>
    <row r="310" spans="1:15" ht="14.5">
      <c r="A310"/>
      <c r="B310"/>
      <c r="C310"/>
      <c r="D310"/>
      <c r="E310"/>
      <c r="F310"/>
      <c r="G310"/>
      <c r="H310"/>
      <c r="I310"/>
      <c r="J310"/>
      <c r="K310"/>
      <c r="L310"/>
      <c r="M310"/>
      <c r="N310"/>
      <c r="O310"/>
    </row>
    <row r="311" spans="1:15" ht="14.5">
      <c r="A311"/>
      <c r="B311"/>
      <c r="C311"/>
      <c r="D311"/>
      <c r="E311"/>
      <c r="F311"/>
      <c r="G311"/>
      <c r="H311"/>
      <c r="I311"/>
      <c r="J311"/>
      <c r="K311"/>
      <c r="L311"/>
      <c r="M311"/>
      <c r="N311"/>
      <c r="O311"/>
    </row>
    <row r="312" spans="1:15" ht="14.5">
      <c r="A312"/>
      <c r="B312"/>
      <c r="C312"/>
      <c r="D312"/>
      <c r="E312"/>
      <c r="F312"/>
      <c r="G312"/>
      <c r="H312"/>
      <c r="I312"/>
      <c r="J312"/>
      <c r="K312"/>
      <c r="L312"/>
      <c r="M312"/>
      <c r="N312"/>
      <c r="O312"/>
    </row>
    <row r="313" spans="1:15" ht="14.5">
      <c r="A313"/>
      <c r="B313"/>
      <c r="C313"/>
      <c r="D313"/>
      <c r="E313"/>
      <c r="F313"/>
      <c r="G313"/>
      <c r="H313"/>
      <c r="I313"/>
      <c r="J313"/>
      <c r="K313"/>
      <c r="L313"/>
      <c r="M313"/>
      <c r="N313"/>
      <c r="O313"/>
    </row>
    <row r="314" spans="1:15" ht="14.5">
      <c r="A314"/>
      <c r="B314"/>
      <c r="C314"/>
      <c r="D314"/>
      <c r="E314"/>
      <c r="F314"/>
      <c r="G314"/>
      <c r="H314"/>
      <c r="I314"/>
      <c r="J314"/>
      <c r="K314"/>
      <c r="L314"/>
      <c r="M314"/>
      <c r="N314"/>
      <c r="O314"/>
    </row>
    <row r="315" spans="1:15" ht="14.5">
      <c r="A315"/>
      <c r="B315"/>
      <c r="C315"/>
      <c r="D315"/>
      <c r="E315"/>
      <c r="F315"/>
      <c r="G315"/>
      <c r="H315"/>
      <c r="I315"/>
      <c r="J315"/>
      <c r="K315"/>
      <c r="L315"/>
      <c r="M315"/>
      <c r="N315"/>
      <c r="O315"/>
    </row>
    <row r="316" spans="1:15" ht="14.5">
      <c r="A316"/>
      <c r="B316"/>
      <c r="C316"/>
      <c r="D316"/>
      <c r="E316"/>
      <c r="F316"/>
      <c r="G316"/>
      <c r="H316"/>
      <c r="I316"/>
      <c r="J316"/>
      <c r="K316"/>
      <c r="L316"/>
      <c r="M316"/>
      <c r="N316"/>
      <c r="O316"/>
    </row>
    <row r="317" spans="1:15" ht="14.5">
      <c r="A317"/>
      <c r="B317"/>
      <c r="C317"/>
      <c r="D317"/>
      <c r="E317"/>
      <c r="F317"/>
      <c r="G317"/>
      <c r="H317"/>
      <c r="I317"/>
      <c r="J317"/>
      <c r="K317"/>
      <c r="L317"/>
      <c r="M317"/>
      <c r="N317"/>
      <c r="O317"/>
    </row>
    <row r="318" spans="1:15" ht="14.5">
      <c r="A318"/>
      <c r="B318"/>
      <c r="C318"/>
      <c r="D318"/>
      <c r="E318"/>
      <c r="F318"/>
      <c r="G318"/>
      <c r="H318"/>
      <c r="I318"/>
      <c r="J318"/>
      <c r="K318"/>
      <c r="L318"/>
      <c r="M318"/>
      <c r="N318"/>
      <c r="O318"/>
    </row>
    <row r="319" spans="1:15" ht="14.5">
      <c r="A319"/>
      <c r="B319"/>
      <c r="C319"/>
      <c r="D319"/>
      <c r="E319"/>
      <c r="F319"/>
      <c r="G319"/>
      <c r="H319"/>
      <c r="I319"/>
      <c r="J319"/>
      <c r="K319"/>
      <c r="L319"/>
      <c r="M319"/>
      <c r="N319"/>
      <c r="O319"/>
    </row>
    <row r="320" spans="1:15" ht="14.5">
      <c r="A320"/>
      <c r="B320"/>
      <c r="C320"/>
      <c r="D320"/>
      <c r="E320"/>
      <c r="F320"/>
      <c r="G320"/>
      <c r="H320"/>
      <c r="I320"/>
      <c r="J320"/>
      <c r="K320"/>
      <c r="L320"/>
      <c r="M320"/>
      <c r="N320"/>
      <c r="O320"/>
    </row>
    <row r="321" spans="1:15" ht="14.5">
      <c r="A321"/>
      <c r="B321"/>
      <c r="C321"/>
      <c r="D321"/>
      <c r="E321"/>
      <c r="F321"/>
      <c r="G321"/>
      <c r="H321"/>
      <c r="I321"/>
      <c r="J321"/>
      <c r="K321"/>
      <c r="L321"/>
      <c r="M321"/>
      <c r="N321"/>
      <c r="O321"/>
    </row>
    <row r="322" spans="1:15" ht="14.5">
      <c r="A322"/>
      <c r="B322"/>
      <c r="C322"/>
      <c r="D322"/>
      <c r="E322"/>
      <c r="F322"/>
      <c r="G322"/>
      <c r="H322"/>
      <c r="I322"/>
      <c r="J322"/>
      <c r="K322"/>
      <c r="L322"/>
      <c r="M322"/>
      <c r="N322"/>
      <c r="O322"/>
    </row>
    <row r="323" spans="1:15" ht="14.5">
      <c r="A323"/>
      <c r="B323"/>
      <c r="C323"/>
      <c r="D323"/>
      <c r="E323"/>
      <c r="F323"/>
      <c r="G323"/>
      <c r="H323"/>
      <c r="I323"/>
      <c r="J323"/>
      <c r="K323"/>
      <c r="L323"/>
      <c r="M323"/>
      <c r="N323"/>
      <c r="O323"/>
    </row>
    <row r="324" spans="1:15" ht="14.5">
      <c r="A324"/>
      <c r="B324"/>
      <c r="C324"/>
      <c r="D324"/>
      <c r="E324"/>
      <c r="F324"/>
      <c r="G324"/>
      <c r="H324"/>
      <c r="I324"/>
      <c r="J324"/>
      <c r="K324"/>
      <c r="L324"/>
      <c r="M324"/>
      <c r="N324"/>
      <c r="O324"/>
    </row>
    <row r="325" spans="1:15" ht="14.5">
      <c r="A325"/>
      <c r="B325"/>
      <c r="C325"/>
      <c r="D325"/>
      <c r="E325"/>
      <c r="F325"/>
      <c r="G325"/>
      <c r="H325"/>
      <c r="I325"/>
      <c r="J325"/>
      <c r="K325"/>
      <c r="L325"/>
      <c r="M325"/>
      <c r="N325"/>
      <c r="O325"/>
    </row>
    <row r="326" spans="1:15" ht="14.5">
      <c r="A326"/>
      <c r="B326"/>
      <c r="C326"/>
      <c r="D326"/>
      <c r="E326"/>
      <c r="F326"/>
      <c r="G326"/>
      <c r="H326"/>
      <c r="I326"/>
      <c r="J326"/>
      <c r="K326"/>
      <c r="L326"/>
      <c r="M326"/>
      <c r="N326"/>
      <c r="O326"/>
    </row>
    <row r="327" spans="1:15" ht="14.5">
      <c r="A327"/>
      <c r="B327"/>
      <c r="C327"/>
      <c r="D327"/>
      <c r="E327"/>
      <c r="F327"/>
      <c r="G327"/>
      <c r="H327"/>
      <c r="I327"/>
      <c r="J327"/>
      <c r="K327"/>
      <c r="L327"/>
      <c r="M327"/>
      <c r="N327"/>
      <c r="O327"/>
    </row>
    <row r="328" spans="1:15" ht="14.5">
      <c r="A328"/>
      <c r="B328"/>
      <c r="C328"/>
      <c r="D328"/>
      <c r="E328"/>
      <c r="F328"/>
      <c r="G328"/>
      <c r="H328"/>
      <c r="I328"/>
      <c r="J328"/>
      <c r="K328"/>
      <c r="L328"/>
      <c r="M328"/>
      <c r="N328"/>
      <c r="O328"/>
    </row>
    <row r="329" spans="1:15" ht="14.5">
      <c r="A329"/>
      <c r="B329"/>
      <c r="C329"/>
      <c r="D329"/>
      <c r="E329"/>
      <c r="F329"/>
      <c r="G329"/>
      <c r="H329"/>
      <c r="I329"/>
      <c r="J329"/>
      <c r="K329"/>
      <c r="L329"/>
      <c r="M329"/>
      <c r="N329"/>
      <c r="O329"/>
    </row>
    <row r="330" spans="1:15" ht="14.5">
      <c r="A330"/>
      <c r="B330"/>
      <c r="C330"/>
      <c r="D330"/>
      <c r="E330"/>
      <c r="F330"/>
      <c r="G330"/>
      <c r="H330"/>
      <c r="I330"/>
      <c r="J330"/>
      <c r="K330"/>
      <c r="L330"/>
      <c r="M330"/>
      <c r="N330"/>
      <c r="O330"/>
    </row>
    <row r="331" spans="1:15" ht="14.5">
      <c r="A331"/>
      <c r="B331"/>
      <c r="C331"/>
      <c r="D331"/>
      <c r="E331"/>
      <c r="F331"/>
      <c r="G331"/>
      <c r="H331"/>
      <c r="I331"/>
      <c r="J331"/>
      <c r="K331"/>
      <c r="L331"/>
      <c r="M331"/>
      <c r="N331"/>
      <c r="O331"/>
    </row>
    <row r="332" spans="1:15" ht="14.5">
      <c r="A332"/>
      <c r="B332"/>
      <c r="C332"/>
      <c r="D332"/>
      <c r="E332"/>
      <c r="F332"/>
      <c r="G332"/>
      <c r="H332"/>
      <c r="I332"/>
      <c r="J332"/>
      <c r="K332"/>
      <c r="L332"/>
      <c r="M332"/>
      <c r="N332"/>
      <c r="O332"/>
    </row>
    <row r="333" spans="1:15" ht="14.5">
      <c r="A333"/>
      <c r="B333"/>
      <c r="C333"/>
      <c r="D333"/>
      <c r="E333"/>
      <c r="F333"/>
      <c r="G333"/>
      <c r="H333"/>
      <c r="I333"/>
      <c r="J333"/>
      <c r="K333"/>
      <c r="L333"/>
      <c r="M333"/>
      <c r="N333"/>
      <c r="O333"/>
    </row>
    <row r="334" spans="1:15" ht="14.5">
      <c r="A334"/>
      <c r="B334"/>
      <c r="C334"/>
      <c r="D334"/>
      <c r="E334"/>
      <c r="F334"/>
      <c r="G334"/>
      <c r="H334"/>
      <c r="I334"/>
      <c r="J334"/>
      <c r="K334"/>
      <c r="L334"/>
      <c r="M334"/>
      <c r="N334"/>
      <c r="O334"/>
    </row>
    <row r="335" spans="1:15" ht="14.5">
      <c r="A335"/>
      <c r="B335"/>
      <c r="C335"/>
      <c r="D335"/>
      <c r="E335"/>
      <c r="F335"/>
      <c r="G335"/>
      <c r="H335"/>
      <c r="I335"/>
      <c r="J335"/>
      <c r="K335"/>
      <c r="L335"/>
      <c r="M335"/>
      <c r="N335"/>
      <c r="O335"/>
    </row>
    <row r="336" spans="1:15" ht="14.5">
      <c r="A336"/>
      <c r="B336"/>
      <c r="C336"/>
      <c r="D336"/>
      <c r="E336"/>
      <c r="F336"/>
      <c r="G336"/>
      <c r="H336"/>
      <c r="I336"/>
      <c r="J336"/>
      <c r="K336"/>
      <c r="L336"/>
      <c r="M336"/>
      <c r="N336"/>
      <c r="O336"/>
    </row>
    <row r="337" spans="1:15" ht="14.5">
      <c r="A337"/>
      <c r="B337"/>
      <c r="C337"/>
      <c r="D337"/>
      <c r="E337"/>
      <c r="F337"/>
      <c r="G337"/>
      <c r="H337"/>
      <c r="I337"/>
      <c r="J337"/>
      <c r="K337"/>
      <c r="L337"/>
      <c r="M337"/>
      <c r="N337"/>
      <c r="O337"/>
    </row>
    <row r="338" spans="1:15" ht="14.5">
      <c r="A338"/>
      <c r="B338"/>
      <c r="C338"/>
      <c r="D338"/>
      <c r="E338"/>
      <c r="F338"/>
      <c r="G338"/>
      <c r="H338"/>
      <c r="I338"/>
      <c r="J338"/>
      <c r="K338"/>
      <c r="L338"/>
      <c r="M338"/>
      <c r="N338"/>
      <c r="O338"/>
    </row>
    <row r="339" spans="1:15" ht="14.5">
      <c r="A339"/>
      <c r="B339"/>
      <c r="C339"/>
      <c r="D339"/>
      <c r="E339"/>
      <c r="F339"/>
      <c r="G339"/>
      <c r="H339"/>
      <c r="I339"/>
      <c r="J339"/>
      <c r="K339"/>
      <c r="L339"/>
      <c r="M339"/>
      <c r="N339"/>
      <c r="O339"/>
    </row>
    <row r="340" spans="1:15" ht="14.5">
      <c r="A340"/>
      <c r="B340"/>
      <c r="C340"/>
      <c r="D340"/>
      <c r="E340"/>
      <c r="F340"/>
      <c r="G340"/>
      <c r="H340"/>
      <c r="I340"/>
      <c r="J340"/>
      <c r="K340"/>
      <c r="L340"/>
      <c r="M340"/>
      <c r="N340"/>
      <c r="O340"/>
    </row>
    <row r="341" spans="1:15" ht="14.5">
      <c r="A341"/>
      <c r="B341"/>
      <c r="C341"/>
      <c r="D341"/>
      <c r="E341"/>
      <c r="F341"/>
      <c r="G341"/>
      <c r="H341"/>
      <c r="I341"/>
      <c r="J341"/>
      <c r="K341"/>
      <c r="L341"/>
      <c r="M341"/>
      <c r="N341"/>
      <c r="O341"/>
    </row>
    <row r="342" spans="1:15" ht="14.5">
      <c r="A342"/>
      <c r="B342"/>
      <c r="C342"/>
      <c r="D342"/>
      <c r="E342"/>
      <c r="F342"/>
      <c r="G342"/>
      <c r="H342"/>
      <c r="I342"/>
      <c r="J342"/>
      <c r="K342"/>
      <c r="L342"/>
      <c r="M342"/>
      <c r="N342"/>
      <c r="O342"/>
    </row>
    <row r="343" spans="1:15" ht="14.5">
      <c r="A343"/>
      <c r="B343"/>
      <c r="C343"/>
      <c r="D343"/>
      <c r="E343"/>
      <c r="F343"/>
      <c r="G343"/>
      <c r="H343"/>
      <c r="I343"/>
      <c r="J343"/>
      <c r="K343"/>
      <c r="L343"/>
      <c r="M343"/>
      <c r="N343"/>
      <c r="O343"/>
    </row>
    <row r="344" spans="1:15" ht="14.5">
      <c r="A344"/>
      <c r="B344"/>
      <c r="C344"/>
      <c r="D344"/>
      <c r="E344"/>
      <c r="F344"/>
      <c r="G344"/>
      <c r="H344"/>
      <c r="I344"/>
      <c r="J344"/>
      <c r="K344"/>
      <c r="L344"/>
      <c r="M344"/>
      <c r="N344"/>
      <c r="O344"/>
    </row>
    <row r="345" spans="1:15" ht="14.5">
      <c r="A345"/>
      <c r="B345"/>
      <c r="C345"/>
      <c r="D345"/>
      <c r="E345"/>
      <c r="F345"/>
      <c r="G345"/>
      <c r="H345"/>
      <c r="I345"/>
      <c r="J345"/>
      <c r="K345"/>
      <c r="L345"/>
      <c r="M345"/>
      <c r="N345"/>
      <c r="O345"/>
    </row>
    <row r="346" spans="1:15" ht="14.5">
      <c r="A346"/>
      <c r="B346"/>
      <c r="C346"/>
      <c r="D346"/>
      <c r="E346"/>
      <c r="F346"/>
      <c r="G346"/>
      <c r="H346"/>
      <c r="I346"/>
      <c r="J346"/>
      <c r="K346"/>
      <c r="L346"/>
      <c r="M346"/>
      <c r="N346"/>
      <c r="O346"/>
    </row>
    <row r="347" spans="1:15" ht="14.5">
      <c r="A347"/>
      <c r="B347"/>
      <c r="C347"/>
      <c r="D347"/>
      <c r="E347"/>
      <c r="F347"/>
      <c r="G347"/>
      <c r="H347"/>
      <c r="I347"/>
      <c r="J347"/>
      <c r="K347"/>
      <c r="L347"/>
      <c r="M347"/>
      <c r="N347"/>
      <c r="O347"/>
    </row>
    <row r="348" spans="1:15" ht="14.5">
      <c r="A348"/>
      <c r="B348"/>
      <c r="C348"/>
      <c r="D348"/>
      <c r="E348"/>
      <c r="F348"/>
      <c r="G348"/>
      <c r="H348"/>
      <c r="I348"/>
      <c r="J348"/>
      <c r="K348"/>
      <c r="L348"/>
      <c r="M348"/>
      <c r="N348"/>
      <c r="O348"/>
    </row>
    <row r="349" spans="1:15" ht="14.5">
      <c r="A349"/>
      <c r="B349"/>
      <c r="C349"/>
      <c r="D349"/>
      <c r="E349"/>
      <c r="F349"/>
      <c r="G349"/>
      <c r="H349"/>
      <c r="I349"/>
      <c r="J349"/>
      <c r="K349"/>
      <c r="L349"/>
      <c r="M349"/>
      <c r="N349"/>
      <c r="O349"/>
    </row>
    <row r="350" spans="1:15" ht="14.5">
      <c r="A350"/>
      <c r="B350"/>
      <c r="C350"/>
      <c r="D350"/>
      <c r="E350"/>
      <c r="F350"/>
      <c r="G350"/>
      <c r="H350"/>
      <c r="I350"/>
      <c r="J350"/>
      <c r="K350"/>
      <c r="L350"/>
      <c r="M350"/>
      <c r="N350"/>
      <c r="O350"/>
    </row>
    <row r="351" spans="1:15" ht="14.5">
      <c r="A351"/>
      <c r="B351"/>
      <c r="C351"/>
      <c r="D351"/>
      <c r="E351"/>
      <c r="F351"/>
      <c r="G351"/>
      <c r="H351"/>
      <c r="I351"/>
      <c r="J351"/>
      <c r="K351"/>
      <c r="L351"/>
      <c r="M351"/>
      <c r="N351"/>
      <c r="O351"/>
    </row>
    <row r="352" spans="1:15" ht="14.5">
      <c r="A352"/>
      <c r="B352"/>
      <c r="C352"/>
      <c r="D352"/>
      <c r="E352"/>
      <c r="F352"/>
      <c r="G352"/>
      <c r="H352"/>
      <c r="I352"/>
      <c r="J352"/>
      <c r="K352"/>
      <c r="L352"/>
      <c r="M352"/>
      <c r="N352"/>
      <c r="O352"/>
    </row>
    <row r="353" spans="1:15" ht="14.5">
      <c r="A353"/>
      <c r="B353"/>
      <c r="C353"/>
      <c r="D353"/>
      <c r="E353"/>
      <c r="F353"/>
      <c r="G353"/>
      <c r="H353"/>
      <c r="I353"/>
      <c r="J353"/>
      <c r="K353"/>
      <c r="L353"/>
      <c r="M353"/>
      <c r="N353"/>
      <c r="O353"/>
    </row>
    <row r="354" spans="1:15" ht="14.5">
      <c r="A354"/>
      <c r="B354"/>
      <c r="C354"/>
      <c r="D354"/>
      <c r="E354"/>
      <c r="F354"/>
      <c r="G354"/>
      <c r="H354"/>
      <c r="I354"/>
      <c r="J354"/>
      <c r="K354"/>
      <c r="L354"/>
      <c r="M354"/>
      <c r="N354"/>
      <c r="O354"/>
    </row>
    <row r="355" spans="1:15" ht="14.5">
      <c r="A355"/>
      <c r="B355"/>
      <c r="C355"/>
      <c r="D355"/>
      <c r="E355"/>
      <c r="F355"/>
      <c r="G355"/>
      <c r="H355"/>
      <c r="I355"/>
      <c r="J355"/>
      <c r="K355"/>
      <c r="L355"/>
      <c r="M355"/>
      <c r="N355"/>
      <c r="O355"/>
    </row>
    <row r="356" spans="1:15" ht="14.5">
      <c r="A356"/>
      <c r="B356"/>
      <c r="C356"/>
      <c r="D356"/>
      <c r="E356"/>
      <c r="F356"/>
      <c r="G356"/>
      <c r="H356"/>
      <c r="I356"/>
      <c r="J356"/>
      <c r="K356"/>
      <c r="L356"/>
      <c r="M356"/>
      <c r="N356"/>
      <c r="O356"/>
    </row>
    <row r="357" spans="1:15" ht="14.5">
      <c r="A357"/>
      <c r="B357"/>
      <c r="C357"/>
      <c r="D357"/>
      <c r="E357"/>
      <c r="F357"/>
      <c r="G357"/>
      <c r="H357"/>
      <c r="I357"/>
      <c r="J357"/>
      <c r="K357"/>
      <c r="L357"/>
      <c r="M357"/>
      <c r="N357"/>
      <c r="O357"/>
    </row>
    <row r="358" spans="1:15" ht="14.5">
      <c r="A358"/>
      <c r="B358"/>
      <c r="C358"/>
      <c r="D358"/>
      <c r="E358"/>
      <c r="F358"/>
      <c r="G358"/>
      <c r="H358"/>
      <c r="I358"/>
      <c r="J358"/>
      <c r="K358"/>
      <c r="L358"/>
      <c r="M358"/>
      <c r="N358"/>
      <c r="O358"/>
    </row>
    <row r="359" spans="1:15" ht="14.5">
      <c r="A359"/>
      <c r="B359"/>
      <c r="C359"/>
      <c r="D359"/>
      <c r="E359"/>
      <c r="F359"/>
      <c r="G359"/>
      <c r="H359"/>
      <c r="I359"/>
      <c r="J359"/>
      <c r="K359"/>
      <c r="L359"/>
      <c r="M359"/>
      <c r="N359"/>
      <c r="O359"/>
    </row>
    <row r="360" spans="1:15" ht="14.5">
      <c r="A360"/>
      <c r="B360"/>
      <c r="C360"/>
      <c r="D360"/>
      <c r="E360"/>
      <c r="F360"/>
      <c r="G360"/>
      <c r="H360"/>
      <c r="I360"/>
      <c r="J360"/>
      <c r="K360"/>
      <c r="L360"/>
      <c r="M360"/>
      <c r="N360"/>
      <c r="O360"/>
    </row>
    <row r="361" spans="1:15" ht="14.5">
      <c r="A361"/>
      <c r="B361"/>
      <c r="C361"/>
      <c r="D361"/>
      <c r="E361"/>
      <c r="F361"/>
      <c r="G361"/>
      <c r="H361"/>
      <c r="I361"/>
      <c r="J361"/>
      <c r="K361"/>
      <c r="L361"/>
      <c r="M361"/>
      <c r="N361"/>
      <c r="O361"/>
    </row>
    <row r="362" spans="1:15" ht="14.5">
      <c r="A362"/>
      <c r="B362"/>
      <c r="C362"/>
      <c r="D362"/>
      <c r="E362"/>
      <c r="F362"/>
      <c r="G362"/>
      <c r="H362"/>
      <c r="I362"/>
      <c r="J362"/>
      <c r="K362"/>
      <c r="L362"/>
      <c r="M362"/>
      <c r="N362"/>
      <c r="O362"/>
    </row>
    <row r="363" spans="1:15" ht="14.5">
      <c r="A363"/>
      <c r="B363"/>
      <c r="C363"/>
      <c r="D363"/>
      <c r="E363"/>
      <c r="F363"/>
      <c r="G363"/>
      <c r="H363"/>
      <c r="I363"/>
      <c r="J363"/>
      <c r="K363"/>
      <c r="L363"/>
      <c r="M363"/>
      <c r="N363"/>
      <c r="O363"/>
    </row>
    <row r="364" spans="1:15" ht="14.5">
      <c r="A364"/>
      <c r="B364"/>
      <c r="C364"/>
      <c r="D364"/>
      <c r="E364"/>
      <c r="F364"/>
      <c r="G364"/>
      <c r="H364"/>
      <c r="I364"/>
      <c r="J364"/>
      <c r="K364"/>
      <c r="L364"/>
      <c r="M364"/>
      <c r="N364"/>
      <c r="O364"/>
    </row>
    <row r="365" spans="1:15" ht="14.5">
      <c r="A365"/>
      <c r="B365"/>
      <c r="C365"/>
      <c r="D365"/>
      <c r="E365"/>
      <c r="F365"/>
      <c r="G365"/>
      <c r="H365"/>
      <c r="I365"/>
      <c r="J365"/>
      <c r="K365"/>
      <c r="L365"/>
      <c r="M365"/>
      <c r="N365"/>
      <c r="O365"/>
    </row>
    <row r="366" spans="1:15" ht="14.5">
      <c r="A366"/>
      <c r="B366"/>
      <c r="C366"/>
      <c r="D366"/>
      <c r="E366"/>
      <c r="F366"/>
      <c r="G366"/>
      <c r="H366"/>
      <c r="I366"/>
      <c r="J366"/>
      <c r="K366"/>
      <c r="L366"/>
      <c r="M366"/>
      <c r="N366"/>
      <c r="O366"/>
    </row>
    <row r="367" spans="1:15" ht="14.5">
      <c r="A367"/>
      <c r="B367"/>
      <c r="C367"/>
      <c r="D367"/>
      <c r="E367"/>
      <c r="F367"/>
      <c r="G367"/>
      <c r="H367"/>
      <c r="I367"/>
      <c r="J367"/>
      <c r="K367"/>
      <c r="L367"/>
      <c r="M367"/>
      <c r="N367"/>
      <c r="O367"/>
    </row>
    <row r="368" spans="1:15" ht="14.5">
      <c r="A368"/>
      <c r="B368"/>
      <c r="C368"/>
      <c r="D368"/>
      <c r="E368"/>
      <c r="F368"/>
      <c r="G368"/>
      <c r="H368"/>
      <c r="I368"/>
      <c r="J368"/>
      <c r="K368"/>
      <c r="L368"/>
      <c r="M368"/>
      <c r="N368"/>
      <c r="O368"/>
    </row>
    <row r="369" spans="1:15" ht="14.5">
      <c r="A369"/>
      <c r="B369"/>
      <c r="C369"/>
      <c r="D369"/>
      <c r="E369"/>
      <c r="F369"/>
      <c r="G369"/>
      <c r="H369"/>
      <c r="I369"/>
      <c r="J369"/>
      <c r="K369"/>
      <c r="L369"/>
      <c r="M369"/>
      <c r="N369"/>
      <c r="O369"/>
    </row>
    <row r="370" spans="1:15" ht="14.5">
      <c r="A370"/>
      <c r="B370"/>
      <c r="C370"/>
      <c r="D370"/>
      <c r="E370"/>
      <c r="F370"/>
      <c r="G370"/>
      <c r="H370"/>
      <c r="I370"/>
      <c r="J370"/>
      <c r="K370"/>
      <c r="L370"/>
      <c r="M370"/>
      <c r="N370"/>
      <c r="O370"/>
    </row>
    <row r="371" spans="1:15" ht="14.5">
      <c r="A371"/>
      <c r="B371"/>
      <c r="C371"/>
      <c r="D371"/>
      <c r="E371"/>
      <c r="F371"/>
      <c r="G371"/>
      <c r="H371"/>
      <c r="I371"/>
      <c r="J371"/>
      <c r="K371"/>
      <c r="L371"/>
      <c r="M371"/>
      <c r="N371"/>
      <c r="O371"/>
    </row>
    <row r="372" spans="1:15" ht="14.5">
      <c r="A372"/>
      <c r="B372"/>
      <c r="C372"/>
      <c r="D372"/>
      <c r="E372"/>
      <c r="F372"/>
      <c r="G372"/>
      <c r="H372"/>
      <c r="I372"/>
      <c r="J372"/>
      <c r="K372"/>
      <c r="L372"/>
      <c r="M372"/>
      <c r="N372"/>
      <c r="O372"/>
    </row>
    <row r="373" spans="1:15" ht="14.5">
      <c r="A373"/>
      <c r="B373"/>
      <c r="C373"/>
      <c r="D373"/>
      <c r="E373"/>
      <c r="F373"/>
      <c r="G373"/>
      <c r="H373"/>
      <c r="I373"/>
      <c r="J373"/>
      <c r="K373"/>
      <c r="L373"/>
      <c r="M373"/>
      <c r="N373"/>
      <c r="O373"/>
    </row>
    <row r="374" spans="1:15" ht="14.5">
      <c r="A374"/>
      <c r="B374"/>
      <c r="C374"/>
      <c r="D374"/>
      <c r="E374"/>
      <c r="F374"/>
      <c r="G374"/>
      <c r="H374"/>
      <c r="I374"/>
      <c r="J374"/>
      <c r="K374"/>
      <c r="L374"/>
      <c r="M374"/>
      <c r="N374"/>
      <c r="O374"/>
    </row>
    <row r="375" spans="1:15" ht="14.5">
      <c r="A375"/>
      <c r="B375"/>
      <c r="C375"/>
      <c r="D375"/>
      <c r="E375"/>
      <c r="F375"/>
      <c r="G375"/>
      <c r="H375"/>
      <c r="I375"/>
      <c r="J375"/>
      <c r="K375"/>
      <c r="L375"/>
      <c r="M375"/>
      <c r="N375"/>
      <c r="O375"/>
    </row>
    <row r="376" spans="1:15" ht="14.5">
      <c r="A376"/>
      <c r="B376"/>
      <c r="C376"/>
      <c r="D376"/>
      <c r="E376"/>
      <c r="F376"/>
      <c r="G376"/>
      <c r="H376"/>
      <c r="I376"/>
      <c r="J376"/>
      <c r="K376"/>
      <c r="L376"/>
      <c r="M376"/>
      <c r="N376"/>
      <c r="O376"/>
    </row>
    <row r="377" spans="1:15" ht="14.5">
      <c r="A377"/>
      <c r="B377"/>
      <c r="C377"/>
      <c r="D377"/>
      <c r="E377"/>
      <c r="F377"/>
      <c r="G377"/>
      <c r="H377"/>
      <c r="I377"/>
      <c r="J377"/>
      <c r="K377"/>
      <c r="L377"/>
      <c r="M377"/>
      <c r="N377"/>
      <c r="O377"/>
    </row>
    <row r="378" spans="1:15" ht="14.5">
      <c r="A378"/>
      <c r="B378"/>
      <c r="C378"/>
      <c r="D378"/>
      <c r="E378"/>
      <c r="F378"/>
      <c r="G378"/>
      <c r="H378"/>
      <c r="I378"/>
      <c r="J378"/>
      <c r="K378"/>
      <c r="L378"/>
      <c r="M378"/>
      <c r="N378"/>
      <c r="O378"/>
    </row>
    <row r="379" spans="1:15" ht="14.5">
      <c r="A379"/>
      <c r="B379"/>
      <c r="C379"/>
      <c r="D379"/>
      <c r="E379"/>
      <c r="F379"/>
      <c r="G379"/>
      <c r="H379"/>
      <c r="I379"/>
      <c r="J379"/>
      <c r="K379"/>
      <c r="L379"/>
      <c r="M379"/>
      <c r="N379"/>
      <c r="O379"/>
    </row>
    <row r="380" spans="1:15" ht="14.5">
      <c r="A380"/>
      <c r="B380"/>
      <c r="C380"/>
      <c r="D380"/>
      <c r="E380"/>
      <c r="F380"/>
      <c r="G380"/>
      <c r="H380"/>
      <c r="I380"/>
      <c r="J380"/>
      <c r="K380"/>
      <c r="L380"/>
      <c r="M380"/>
      <c r="N380"/>
      <c r="O380"/>
    </row>
    <row r="381" spans="1:15" ht="14.5">
      <c r="A381"/>
      <c r="B381"/>
      <c r="C381"/>
      <c r="D381"/>
      <c r="E381"/>
      <c r="F381"/>
      <c r="G381"/>
      <c r="H381"/>
      <c r="I381"/>
      <c r="J381"/>
      <c r="K381"/>
      <c r="L381"/>
      <c r="M381"/>
      <c r="N381"/>
      <c r="O381"/>
    </row>
    <row r="382" spans="1:15" ht="14.5">
      <c r="A382"/>
      <c r="B382"/>
      <c r="C382"/>
      <c r="D382"/>
      <c r="E382"/>
      <c r="F382"/>
      <c r="G382"/>
      <c r="H382"/>
      <c r="I382"/>
      <c r="J382"/>
      <c r="K382"/>
      <c r="L382"/>
      <c r="M382"/>
      <c r="N382"/>
      <c r="O382"/>
    </row>
    <row r="383" spans="1:15" ht="14.5">
      <c r="A383"/>
      <c r="B383"/>
      <c r="C383"/>
      <c r="D383"/>
      <c r="E383"/>
      <c r="F383"/>
      <c r="G383"/>
      <c r="H383"/>
      <c r="I383"/>
      <c r="J383"/>
      <c r="K383"/>
      <c r="L383"/>
      <c r="M383"/>
      <c r="N383"/>
      <c r="O383"/>
    </row>
    <row r="384" spans="1:15" ht="14.5">
      <c r="A384"/>
      <c r="B384"/>
      <c r="C384"/>
      <c r="D384"/>
      <c r="E384"/>
      <c r="F384"/>
      <c r="G384"/>
      <c r="H384"/>
      <c r="I384"/>
      <c r="J384"/>
      <c r="K384"/>
      <c r="L384"/>
      <c r="M384"/>
      <c r="N384"/>
      <c r="O384"/>
    </row>
    <row r="385" spans="1:15" ht="14.5">
      <c r="A385"/>
      <c r="B385"/>
      <c r="C385"/>
      <c r="D385"/>
      <c r="E385"/>
      <c r="F385"/>
      <c r="G385"/>
      <c r="H385"/>
      <c r="I385"/>
      <c r="J385"/>
      <c r="K385"/>
      <c r="L385"/>
      <c r="M385"/>
      <c r="N385"/>
      <c r="O385"/>
    </row>
    <row r="386" spans="1:15" ht="14.5">
      <c r="A386"/>
      <c r="B386"/>
      <c r="C386"/>
      <c r="D386"/>
      <c r="E386"/>
      <c r="F386"/>
      <c r="G386"/>
      <c r="H386"/>
      <c r="I386"/>
      <c r="J386"/>
      <c r="K386"/>
      <c r="L386"/>
      <c r="M386"/>
      <c r="N386"/>
      <c r="O386"/>
    </row>
    <row r="387" spans="1:15" ht="14.5">
      <c r="A387"/>
      <c r="B387"/>
      <c r="C387"/>
      <c r="D387"/>
      <c r="E387"/>
      <c r="F387"/>
      <c r="G387"/>
      <c r="H387"/>
      <c r="I387"/>
      <c r="J387"/>
      <c r="K387"/>
      <c r="L387"/>
      <c r="M387"/>
      <c r="N387"/>
      <c r="O387"/>
    </row>
    <row r="388" spans="1:15" ht="14.5">
      <c r="A388"/>
      <c r="B388"/>
      <c r="C388"/>
      <c r="D388"/>
      <c r="E388"/>
      <c r="F388"/>
      <c r="G388"/>
      <c r="H388"/>
      <c r="I388"/>
      <c r="J388"/>
      <c r="K388"/>
      <c r="L388"/>
      <c r="M388"/>
      <c r="N388"/>
      <c r="O388"/>
    </row>
    <row r="389" spans="1:15" ht="14.5">
      <c r="A389"/>
      <c r="B389"/>
      <c r="C389"/>
      <c r="D389"/>
      <c r="E389"/>
      <c r="F389"/>
      <c r="G389"/>
      <c r="H389"/>
      <c r="I389"/>
      <c r="J389"/>
      <c r="K389"/>
      <c r="L389"/>
      <c r="M389"/>
      <c r="N389"/>
      <c r="O389"/>
    </row>
    <row r="390" spans="1:15" ht="14.5">
      <c r="A390"/>
      <c r="B390"/>
      <c r="C390"/>
      <c r="D390"/>
      <c r="E390"/>
      <c r="F390"/>
      <c r="G390"/>
      <c r="H390"/>
      <c r="I390"/>
      <c r="J390"/>
      <c r="K390"/>
      <c r="L390"/>
      <c r="M390"/>
      <c r="N390"/>
      <c r="O390"/>
    </row>
    <row r="391" spans="1:15" ht="14.5">
      <c r="A391"/>
      <c r="B391"/>
      <c r="C391"/>
      <c r="D391"/>
      <c r="E391"/>
      <c r="F391"/>
      <c r="G391"/>
      <c r="H391"/>
      <c r="I391"/>
      <c r="J391"/>
      <c r="K391"/>
      <c r="L391"/>
      <c r="M391"/>
      <c r="N391"/>
      <c r="O391"/>
    </row>
    <row r="392" spans="1:15" ht="14.5">
      <c r="A392"/>
      <c r="B392"/>
      <c r="C392"/>
      <c r="D392"/>
      <c r="E392"/>
      <c r="F392"/>
      <c r="G392"/>
      <c r="H392"/>
      <c r="I392"/>
      <c r="J392"/>
      <c r="K392"/>
      <c r="L392"/>
      <c r="M392"/>
      <c r="N392"/>
      <c r="O392"/>
    </row>
    <row r="393" spans="1:15" ht="14.5">
      <c r="A393"/>
      <c r="B393"/>
      <c r="C393"/>
      <c r="D393"/>
      <c r="E393"/>
      <c r="F393"/>
      <c r="G393"/>
      <c r="H393"/>
      <c r="I393"/>
      <c r="J393"/>
      <c r="K393"/>
      <c r="L393"/>
      <c r="M393"/>
      <c r="N393"/>
      <c r="O393"/>
    </row>
    <row r="394" spans="1:15" ht="14.5">
      <c r="A394"/>
      <c r="B394"/>
      <c r="C394"/>
      <c r="D394"/>
      <c r="E394"/>
      <c r="F394"/>
      <c r="G394"/>
      <c r="H394"/>
      <c r="I394"/>
      <c r="J394"/>
      <c r="K394"/>
      <c r="L394"/>
      <c r="M394"/>
      <c r="N394"/>
      <c r="O394"/>
    </row>
    <row r="395" spans="1:15" ht="14.5">
      <c r="A395"/>
      <c r="B395"/>
      <c r="C395"/>
      <c r="D395"/>
      <c r="E395"/>
      <c r="F395"/>
      <c r="G395"/>
      <c r="H395"/>
      <c r="I395"/>
      <c r="J395"/>
      <c r="K395"/>
      <c r="L395"/>
      <c r="M395"/>
      <c r="N395"/>
      <c r="O395"/>
    </row>
    <row r="396" spans="1:15" ht="14.5">
      <c r="A396"/>
      <c r="B396"/>
      <c r="C396"/>
      <c r="D396"/>
      <c r="E396"/>
      <c r="F396"/>
      <c r="G396"/>
      <c r="H396"/>
      <c r="I396"/>
      <c r="J396"/>
      <c r="K396"/>
      <c r="L396"/>
      <c r="M396"/>
      <c r="N396"/>
      <c r="O396"/>
    </row>
    <row r="397" spans="1:15" ht="14.5">
      <c r="A397"/>
      <c r="B397"/>
      <c r="C397"/>
      <c r="D397"/>
      <c r="E397"/>
      <c r="F397"/>
      <c r="G397"/>
      <c r="H397"/>
      <c r="I397"/>
      <c r="J397"/>
      <c r="K397"/>
      <c r="L397"/>
      <c r="M397"/>
      <c r="N397"/>
      <c r="O397"/>
    </row>
    <row r="398" spans="1:15" ht="14.5">
      <c r="A398"/>
      <c r="B398"/>
      <c r="C398"/>
      <c r="D398"/>
      <c r="E398"/>
      <c r="F398"/>
      <c r="G398"/>
      <c r="H398"/>
      <c r="I398"/>
      <c r="J398"/>
      <c r="K398"/>
      <c r="L398"/>
      <c r="M398"/>
      <c r="N398"/>
      <c r="O398"/>
    </row>
    <row r="399" spans="1:15" ht="14.5">
      <c r="A399"/>
      <c r="B399"/>
      <c r="C399"/>
      <c r="D399"/>
      <c r="E399"/>
      <c r="F399"/>
      <c r="G399"/>
      <c r="H399"/>
      <c r="I399"/>
      <c r="J399"/>
      <c r="K399"/>
      <c r="L399"/>
      <c r="M399"/>
      <c r="N399"/>
      <c r="O399"/>
    </row>
    <row r="400" spans="1:15" ht="14.5">
      <c r="A400"/>
      <c r="B400"/>
      <c r="C400"/>
      <c r="D400"/>
      <c r="E400"/>
      <c r="F400"/>
      <c r="G400"/>
      <c r="H400"/>
      <c r="I400"/>
      <c r="J400"/>
      <c r="K400"/>
      <c r="L400"/>
      <c r="M400"/>
      <c r="N400"/>
      <c r="O400"/>
    </row>
    <row r="401" spans="1:15" ht="14.5">
      <c r="A401"/>
      <c r="B401"/>
      <c r="C401"/>
      <c r="D401"/>
      <c r="E401"/>
      <c r="F401"/>
      <c r="G401"/>
      <c r="H401"/>
      <c r="I401"/>
      <c r="J401"/>
      <c r="K401"/>
      <c r="L401"/>
      <c r="M401"/>
      <c r="N401"/>
      <c r="O401"/>
    </row>
    <row r="402" spans="1:15" ht="14.5">
      <c r="A402"/>
      <c r="B402"/>
      <c r="C402"/>
      <c r="D402"/>
      <c r="E402"/>
      <c r="F402"/>
      <c r="G402"/>
      <c r="H402"/>
      <c r="I402"/>
      <c r="J402"/>
      <c r="K402"/>
      <c r="L402"/>
      <c r="M402"/>
      <c r="N402"/>
      <c r="O402"/>
    </row>
    <row r="403" spans="1:15" ht="14.5">
      <c r="A403"/>
      <c r="B403"/>
      <c r="C403"/>
      <c r="D403"/>
      <c r="E403"/>
      <c r="F403"/>
      <c r="G403"/>
      <c r="H403"/>
      <c r="I403"/>
      <c r="J403"/>
      <c r="K403"/>
      <c r="L403"/>
      <c r="M403"/>
      <c r="N403"/>
      <c r="O403"/>
    </row>
    <row r="404" spans="1:15" ht="14.5">
      <c r="A404"/>
      <c r="B404"/>
      <c r="C404"/>
      <c r="D404"/>
      <c r="E404"/>
      <c r="F404"/>
      <c r="G404"/>
      <c r="H404"/>
      <c r="I404"/>
      <c r="J404"/>
      <c r="K404"/>
      <c r="L404"/>
      <c r="M404"/>
      <c r="N404"/>
      <c r="O404"/>
    </row>
    <row r="405" spans="1:15" ht="14.5">
      <c r="A405"/>
      <c r="B405"/>
      <c r="C405"/>
      <c r="D405"/>
      <c r="E405"/>
      <c r="F405"/>
      <c r="G405"/>
      <c r="H405"/>
      <c r="I405"/>
      <c r="J405"/>
      <c r="K405"/>
      <c r="L405"/>
      <c r="M405"/>
      <c r="N405"/>
      <c r="O405"/>
    </row>
    <row r="406" spans="1:15" ht="14.5">
      <c r="A406"/>
      <c r="B406"/>
      <c r="C406"/>
      <c r="D406"/>
      <c r="E406"/>
      <c r="F406"/>
      <c r="G406"/>
      <c r="H406"/>
      <c r="I406"/>
      <c r="J406"/>
      <c r="K406"/>
      <c r="L406"/>
      <c r="M406"/>
      <c r="N406"/>
      <c r="O406"/>
    </row>
    <row r="407" spans="1:15" ht="14.5">
      <c r="A407"/>
      <c r="B407"/>
      <c r="C407"/>
      <c r="D407"/>
      <c r="E407"/>
      <c r="F407"/>
      <c r="G407"/>
      <c r="H407"/>
      <c r="I407"/>
      <c r="J407"/>
      <c r="K407"/>
      <c r="L407"/>
      <c r="M407"/>
      <c r="N407"/>
      <c r="O407"/>
    </row>
    <row r="408" spans="1:15" ht="14.5">
      <c r="A408"/>
      <c r="B408"/>
      <c r="C408"/>
      <c r="D408"/>
      <c r="E408"/>
      <c r="F408"/>
      <c r="G408"/>
      <c r="H408"/>
      <c r="I408"/>
      <c r="J408"/>
      <c r="K408"/>
      <c r="L408"/>
      <c r="M408"/>
      <c r="N408"/>
      <c r="O408"/>
    </row>
    <row r="409" spans="1:15" ht="14.5">
      <c r="A409"/>
      <c r="B409"/>
      <c r="C409"/>
      <c r="D409"/>
      <c r="E409"/>
      <c r="F409"/>
      <c r="G409"/>
      <c r="H409"/>
      <c r="I409"/>
      <c r="J409"/>
      <c r="K409"/>
      <c r="L409"/>
      <c r="M409"/>
      <c r="N409"/>
      <c r="O409"/>
    </row>
    <row r="410" spans="1:15" ht="14.5">
      <c r="A410"/>
      <c r="B410"/>
      <c r="C410"/>
      <c r="D410"/>
      <c r="E410"/>
      <c r="F410"/>
      <c r="G410"/>
      <c r="H410"/>
      <c r="I410"/>
      <c r="J410"/>
      <c r="K410"/>
      <c r="L410"/>
      <c r="M410"/>
      <c r="N410"/>
      <c r="O410"/>
    </row>
    <row r="411" spans="1:15" ht="14.5">
      <c r="A411"/>
      <c r="B411"/>
      <c r="C411"/>
      <c r="D411"/>
      <c r="E411"/>
      <c r="F411"/>
      <c r="G411"/>
      <c r="H411"/>
      <c r="I411"/>
      <c r="J411"/>
      <c r="K411"/>
      <c r="L411"/>
      <c r="M411"/>
      <c r="N411"/>
      <c r="O411"/>
    </row>
    <row r="412" spans="1:15" ht="14.5">
      <c r="A412"/>
      <c r="B412"/>
      <c r="C412"/>
      <c r="D412"/>
      <c r="E412"/>
      <c r="F412"/>
      <c r="G412"/>
      <c r="H412"/>
      <c r="I412"/>
      <c r="J412"/>
      <c r="K412"/>
      <c r="L412"/>
      <c r="M412"/>
      <c r="N412"/>
      <c r="O412"/>
    </row>
    <row r="413" spans="1:15" ht="14.5">
      <c r="A413"/>
      <c r="B413"/>
      <c r="C413"/>
      <c r="D413"/>
      <c r="E413"/>
      <c r="F413"/>
      <c r="G413"/>
      <c r="H413"/>
      <c r="I413"/>
      <c r="J413"/>
      <c r="K413"/>
      <c r="L413"/>
      <c r="M413"/>
      <c r="N413"/>
      <c r="O413"/>
    </row>
    <row r="414" spans="1:15" ht="14.5">
      <c r="A414"/>
      <c r="B414"/>
      <c r="C414"/>
      <c r="D414"/>
      <c r="E414"/>
      <c r="F414"/>
      <c r="G414"/>
      <c r="H414"/>
      <c r="I414"/>
      <c r="J414"/>
      <c r="K414"/>
      <c r="L414"/>
      <c r="M414"/>
      <c r="N414"/>
      <c r="O414"/>
    </row>
    <row r="415" spans="1:15" ht="14.5">
      <c r="A415"/>
      <c r="B415"/>
      <c r="C415"/>
      <c r="D415"/>
      <c r="E415"/>
      <c r="F415"/>
      <c r="G415"/>
      <c r="H415"/>
      <c r="I415"/>
      <c r="J415"/>
      <c r="K415"/>
      <c r="L415"/>
      <c r="M415"/>
      <c r="N415"/>
      <c r="O415"/>
    </row>
    <row r="416" spans="1:15" ht="14.5">
      <c r="A416"/>
      <c r="B416"/>
      <c r="C416"/>
      <c r="D416"/>
      <c r="E416"/>
      <c r="F416"/>
      <c r="G416"/>
      <c r="H416"/>
      <c r="I416"/>
      <c r="J416"/>
      <c r="K416"/>
      <c r="L416"/>
      <c r="M416"/>
      <c r="N416"/>
      <c r="O416"/>
    </row>
    <row r="417" spans="1:15" ht="14.5">
      <c r="A417"/>
      <c r="B417"/>
      <c r="C417"/>
      <c r="D417"/>
      <c r="E417"/>
      <c r="F417"/>
      <c r="G417"/>
      <c r="H417"/>
      <c r="I417"/>
      <c r="J417"/>
      <c r="K417"/>
      <c r="L417"/>
      <c r="M417"/>
      <c r="N417"/>
      <c r="O417"/>
    </row>
    <row r="418" spans="1:15" ht="14.5">
      <c r="A418"/>
      <c r="B418"/>
      <c r="C418"/>
      <c r="D418"/>
      <c r="E418"/>
      <c r="F418"/>
      <c r="G418"/>
      <c r="H418"/>
      <c r="I418"/>
      <c r="J418"/>
      <c r="K418"/>
      <c r="L418"/>
      <c r="M418"/>
      <c r="N418"/>
      <c r="O418"/>
    </row>
    <row r="419" spans="1:15" ht="14.5">
      <c r="A419"/>
      <c r="B419"/>
      <c r="C419"/>
      <c r="D419"/>
      <c r="E419"/>
      <c r="F419"/>
      <c r="G419"/>
      <c r="H419"/>
      <c r="I419"/>
      <c r="J419"/>
      <c r="K419"/>
      <c r="L419"/>
      <c r="M419"/>
      <c r="N419"/>
      <c r="O419"/>
    </row>
    <row r="420" spans="1:15" ht="14.5">
      <c r="A420"/>
      <c r="B420"/>
      <c r="C420"/>
      <c r="D420"/>
      <c r="E420"/>
      <c r="F420"/>
      <c r="G420"/>
      <c r="H420"/>
      <c r="I420"/>
      <c r="J420"/>
      <c r="K420"/>
      <c r="L420"/>
      <c r="M420"/>
      <c r="N420"/>
      <c r="O420"/>
    </row>
    <row r="421" spans="1:15" ht="14.5">
      <c r="A421"/>
      <c r="B421"/>
      <c r="C421"/>
      <c r="D421"/>
      <c r="E421"/>
      <c r="F421"/>
      <c r="G421"/>
      <c r="H421"/>
      <c r="I421"/>
      <c r="J421"/>
      <c r="K421"/>
      <c r="L421"/>
      <c r="M421"/>
      <c r="N421"/>
      <c r="O421"/>
    </row>
    <row r="422" spans="1:15" ht="14.5">
      <c r="A422"/>
      <c r="B422"/>
      <c r="C422"/>
      <c r="D422"/>
      <c r="E422"/>
      <c r="F422"/>
      <c r="G422"/>
      <c r="H422"/>
      <c r="I422"/>
      <c r="J422"/>
      <c r="K422"/>
      <c r="L422"/>
      <c r="M422"/>
      <c r="N422"/>
      <c r="O422"/>
    </row>
    <row r="423" spans="1:15" ht="14.5">
      <c r="A423"/>
      <c r="B423"/>
      <c r="C423"/>
      <c r="D423"/>
      <c r="E423"/>
      <c r="F423"/>
      <c r="G423"/>
      <c r="H423"/>
      <c r="I423"/>
      <c r="J423"/>
      <c r="K423"/>
      <c r="L423"/>
      <c r="M423"/>
      <c r="N423"/>
      <c r="O423"/>
    </row>
    <row r="424" spans="1:15" ht="14.5">
      <c r="A424"/>
      <c r="B424"/>
      <c r="C424"/>
      <c r="D424"/>
      <c r="E424"/>
      <c r="F424"/>
      <c r="G424"/>
      <c r="H424"/>
      <c r="I424"/>
      <c r="J424"/>
      <c r="K424"/>
      <c r="L424"/>
      <c r="M424"/>
      <c r="N424"/>
      <c r="O424"/>
    </row>
    <row r="425" spans="1:15" ht="14.5">
      <c r="A425"/>
      <c r="B425"/>
      <c r="C425"/>
      <c r="D425"/>
      <c r="E425"/>
      <c r="F425"/>
      <c r="G425"/>
      <c r="H425"/>
      <c r="I425"/>
      <c r="J425"/>
      <c r="K425"/>
      <c r="L425"/>
      <c r="M425"/>
      <c r="N425"/>
      <c r="O425"/>
    </row>
    <row r="426" spans="1:15" ht="14.5">
      <c r="A426"/>
      <c r="B426"/>
      <c r="C426"/>
      <c r="D426"/>
      <c r="E426"/>
      <c r="F426"/>
      <c r="G426"/>
      <c r="H426"/>
      <c r="I426"/>
      <c r="J426"/>
      <c r="K426"/>
      <c r="L426"/>
      <c r="M426"/>
      <c r="N426"/>
      <c r="O426"/>
    </row>
    <row r="427" spans="1:15" ht="14.5">
      <c r="A427"/>
      <c r="B427"/>
      <c r="C427"/>
      <c r="D427"/>
      <c r="E427"/>
      <c r="F427"/>
      <c r="G427"/>
      <c r="H427"/>
      <c r="I427"/>
      <c r="J427"/>
      <c r="K427"/>
      <c r="L427"/>
      <c r="M427"/>
      <c r="N427"/>
      <c r="O427"/>
    </row>
    <row r="428" spans="1:15" ht="14.5">
      <c r="A428"/>
      <c r="B428"/>
      <c r="C428"/>
      <c r="D428"/>
      <c r="E428"/>
      <c r="F428"/>
      <c r="G428"/>
      <c r="H428"/>
      <c r="I428"/>
      <c r="J428"/>
      <c r="K428"/>
      <c r="L428"/>
      <c r="M428"/>
      <c r="N428"/>
      <c r="O428"/>
    </row>
    <row r="429" spans="1:15" ht="14.5">
      <c r="A429"/>
      <c r="B429"/>
      <c r="C429"/>
      <c r="D429"/>
      <c r="E429"/>
      <c r="F429"/>
      <c r="G429"/>
      <c r="H429"/>
      <c r="I429"/>
      <c r="J429"/>
      <c r="K429"/>
      <c r="L429"/>
      <c r="M429"/>
      <c r="N429"/>
      <c r="O429"/>
    </row>
    <row r="430" spans="1:15" ht="14.5">
      <c r="A430"/>
      <c r="B430"/>
      <c r="C430"/>
      <c r="D430"/>
      <c r="E430"/>
      <c r="F430"/>
      <c r="G430"/>
      <c r="H430"/>
      <c r="I430"/>
      <c r="J430"/>
      <c r="K430"/>
      <c r="L430"/>
      <c r="M430"/>
      <c r="N430"/>
      <c r="O430"/>
    </row>
    <row r="431" spans="1:15" ht="14.5">
      <c r="A431"/>
      <c r="B431"/>
      <c r="C431"/>
      <c r="D431"/>
      <c r="E431"/>
      <c r="F431"/>
      <c r="G431"/>
      <c r="H431"/>
      <c r="I431"/>
      <c r="J431"/>
      <c r="K431"/>
      <c r="L431"/>
      <c r="M431"/>
      <c r="N431"/>
      <c r="O431"/>
    </row>
    <row r="432" spans="1:15" ht="14.5">
      <c r="A432"/>
      <c r="B432"/>
      <c r="C432"/>
      <c r="D432"/>
      <c r="E432"/>
      <c r="F432"/>
      <c r="G432"/>
      <c r="H432"/>
      <c r="I432"/>
      <c r="J432"/>
      <c r="K432"/>
      <c r="L432"/>
      <c r="M432"/>
      <c r="N432"/>
      <c r="O432"/>
    </row>
    <row r="433" spans="1:15" ht="14.5">
      <c r="A433"/>
      <c r="B433"/>
      <c r="C433"/>
      <c r="D433"/>
      <c r="E433"/>
      <c r="F433"/>
      <c r="G433"/>
      <c r="H433"/>
      <c r="I433"/>
      <c r="J433"/>
      <c r="K433"/>
      <c r="L433"/>
      <c r="M433"/>
      <c r="N433"/>
      <c r="O433"/>
    </row>
    <row r="434" spans="1:15" ht="14.5">
      <c r="A434"/>
      <c r="B434"/>
      <c r="C434"/>
      <c r="D434"/>
      <c r="E434"/>
      <c r="F434"/>
      <c r="G434"/>
      <c r="H434"/>
      <c r="I434"/>
      <c r="J434"/>
      <c r="K434"/>
      <c r="L434"/>
      <c r="M434"/>
      <c r="N434"/>
      <c r="O434"/>
    </row>
    <row r="435" spans="1:15" ht="14.5">
      <c r="A435"/>
      <c r="B435"/>
      <c r="C435"/>
      <c r="D435"/>
      <c r="E435"/>
      <c r="F435"/>
      <c r="G435"/>
      <c r="H435"/>
      <c r="I435"/>
      <c r="J435"/>
      <c r="K435"/>
      <c r="L435"/>
      <c r="M435"/>
      <c r="N435"/>
      <c r="O435"/>
    </row>
    <row r="436" spans="1:15" ht="14.5">
      <c r="A436"/>
      <c r="B436"/>
      <c r="C436"/>
      <c r="D436"/>
      <c r="E436"/>
      <c r="F436"/>
      <c r="G436"/>
      <c r="H436"/>
      <c r="I436"/>
      <c r="J436"/>
      <c r="K436"/>
      <c r="L436"/>
      <c r="M436"/>
      <c r="N436"/>
      <c r="O436"/>
    </row>
    <row r="437" spans="1:15" ht="14.5">
      <c r="A437"/>
      <c r="B437"/>
      <c r="C437"/>
      <c r="D437"/>
      <c r="E437"/>
      <c r="F437"/>
      <c r="G437"/>
      <c r="H437"/>
      <c r="I437"/>
      <c r="J437"/>
      <c r="K437"/>
      <c r="L437"/>
      <c r="M437"/>
      <c r="N437"/>
      <c r="O437"/>
    </row>
    <row r="438" spans="1:15" ht="14.5">
      <c r="A438"/>
      <c r="B438"/>
      <c r="C438"/>
      <c r="D438"/>
      <c r="E438"/>
      <c r="F438"/>
      <c r="G438"/>
      <c r="H438"/>
      <c r="I438"/>
      <c r="J438"/>
      <c r="K438"/>
      <c r="L438"/>
      <c r="M438"/>
      <c r="N438"/>
      <c r="O438"/>
    </row>
    <row r="439" spans="1:15" ht="14.5">
      <c r="A439"/>
      <c r="B439"/>
      <c r="C439"/>
      <c r="D439"/>
      <c r="E439"/>
      <c r="F439"/>
      <c r="G439"/>
      <c r="H439"/>
      <c r="I439"/>
      <c r="J439"/>
      <c r="K439"/>
      <c r="L439"/>
      <c r="M439"/>
      <c r="N439"/>
      <c r="O439"/>
    </row>
    <row r="440" spans="1:15" ht="14.5">
      <c r="A440"/>
      <c r="B440"/>
      <c r="C440"/>
      <c r="D440"/>
      <c r="E440"/>
      <c r="F440"/>
      <c r="G440"/>
      <c r="H440"/>
      <c r="I440"/>
      <c r="J440"/>
      <c r="K440"/>
      <c r="L440"/>
      <c r="M440"/>
      <c r="N440"/>
      <c r="O440"/>
    </row>
    <row r="441" spans="1:15" ht="14.5">
      <c r="A441"/>
      <c r="B441"/>
      <c r="C441"/>
      <c r="D441"/>
      <c r="E441"/>
      <c r="F441"/>
      <c r="G441"/>
      <c r="H441"/>
      <c r="I441"/>
      <c r="J441"/>
      <c r="K441"/>
      <c r="L441"/>
      <c r="M441"/>
      <c r="N441"/>
      <c r="O441"/>
    </row>
    <row r="442" spans="1:15" ht="14.5">
      <c r="A442"/>
      <c r="B442"/>
      <c r="C442"/>
      <c r="D442"/>
      <c r="E442"/>
      <c r="F442"/>
      <c r="G442"/>
      <c r="H442"/>
      <c r="I442"/>
      <c r="J442"/>
      <c r="K442"/>
      <c r="L442"/>
      <c r="M442"/>
      <c r="N442"/>
      <c r="O442"/>
    </row>
    <row r="443" spans="1:15" ht="14.5">
      <c r="A443"/>
      <c r="B443"/>
      <c r="C443"/>
      <c r="D443"/>
      <c r="E443"/>
      <c r="F443"/>
      <c r="G443"/>
      <c r="H443"/>
      <c r="I443"/>
      <c r="J443"/>
      <c r="K443"/>
      <c r="L443"/>
      <c r="M443"/>
      <c r="N443"/>
      <c r="O443"/>
    </row>
    <row r="444" spans="1:15" ht="14.5">
      <c r="A444"/>
      <c r="B444"/>
      <c r="C444"/>
      <c r="D444"/>
      <c r="E444"/>
      <c r="F444"/>
      <c r="G444"/>
      <c r="H444"/>
      <c r="I444"/>
      <c r="J444"/>
      <c r="K444"/>
      <c r="L444"/>
      <c r="M444"/>
      <c r="N444"/>
      <c r="O444"/>
    </row>
    <row r="445" spans="1:15" ht="14.5">
      <c r="A445"/>
      <c r="B445"/>
      <c r="C445"/>
      <c r="D445"/>
      <c r="E445"/>
      <c r="F445"/>
      <c r="G445"/>
      <c r="H445"/>
      <c r="I445"/>
      <c r="J445"/>
      <c r="K445"/>
      <c r="L445"/>
      <c r="M445"/>
      <c r="N445"/>
      <c r="O445"/>
    </row>
    <row r="446" spans="1:15" ht="14.5">
      <c r="A446"/>
      <c r="B446"/>
      <c r="C446"/>
      <c r="D446"/>
      <c r="E446"/>
      <c r="F446"/>
      <c r="G446"/>
      <c r="H446"/>
      <c r="I446"/>
      <c r="J446"/>
      <c r="K446"/>
      <c r="L446"/>
      <c r="M446"/>
      <c r="N446"/>
      <c r="O446"/>
    </row>
    <row r="447" spans="1:15" ht="14.5">
      <c r="A447"/>
      <c r="B447"/>
      <c r="C447"/>
      <c r="D447"/>
      <c r="E447"/>
      <c r="F447"/>
      <c r="G447"/>
      <c r="H447"/>
      <c r="I447"/>
      <c r="J447"/>
      <c r="K447"/>
      <c r="L447"/>
      <c r="M447"/>
      <c r="N447"/>
      <c r="O447"/>
    </row>
    <row r="448" spans="1:15" ht="14.5">
      <c r="A448"/>
      <c r="B448"/>
      <c r="C448"/>
      <c r="D448"/>
      <c r="E448"/>
      <c r="F448"/>
      <c r="G448"/>
      <c r="H448"/>
      <c r="I448"/>
      <c r="J448"/>
      <c r="K448"/>
      <c r="L448"/>
      <c r="M448"/>
      <c r="N448"/>
      <c r="O448"/>
    </row>
    <row r="449" spans="1:15" ht="14.5">
      <c r="A449"/>
      <c r="B449"/>
      <c r="C449"/>
      <c r="D449"/>
      <c r="E449"/>
      <c r="F449"/>
      <c r="G449"/>
      <c r="H449"/>
      <c r="I449"/>
      <c r="J449"/>
      <c r="K449"/>
      <c r="L449"/>
      <c r="M449"/>
      <c r="N449"/>
      <c r="O449"/>
    </row>
    <row r="450" spans="1:15" ht="14.5">
      <c r="A450"/>
      <c r="B450"/>
      <c r="C450"/>
      <c r="D450"/>
      <c r="E450"/>
      <c r="F450"/>
      <c r="G450"/>
      <c r="H450"/>
      <c r="I450"/>
      <c r="J450"/>
      <c r="K450"/>
      <c r="L450"/>
      <c r="M450"/>
      <c r="N450"/>
      <c r="O450"/>
    </row>
    <row r="451" spans="1:15" ht="14.5">
      <c r="A451"/>
      <c r="B451"/>
      <c r="C451"/>
      <c r="D451"/>
      <c r="E451"/>
      <c r="F451"/>
      <c r="G451"/>
      <c r="H451"/>
      <c r="I451"/>
      <c r="J451"/>
      <c r="K451"/>
      <c r="L451"/>
      <c r="M451"/>
      <c r="N451"/>
      <c r="O451"/>
    </row>
    <row r="452" spans="1:15" ht="14.5">
      <c r="A452"/>
      <c r="B452"/>
      <c r="C452"/>
      <c r="D452"/>
      <c r="E452"/>
      <c r="F452"/>
      <c r="G452"/>
      <c r="H452"/>
      <c r="I452"/>
      <c r="J452"/>
      <c r="K452"/>
      <c r="L452"/>
      <c r="M452"/>
      <c r="N452"/>
      <c r="O452"/>
    </row>
    <row r="453" spans="1:15" ht="14.5">
      <c r="A453"/>
      <c r="B453"/>
      <c r="C453"/>
      <c r="D453"/>
      <c r="E453"/>
      <c r="F453"/>
      <c r="G453"/>
      <c r="H453"/>
      <c r="I453"/>
      <c r="J453"/>
      <c r="K453"/>
      <c r="L453"/>
      <c r="M453"/>
      <c r="N453"/>
      <c r="O453"/>
    </row>
    <row r="454" spans="1:15" ht="14.5">
      <c r="A454"/>
      <c r="B454"/>
      <c r="C454"/>
      <c r="D454"/>
      <c r="E454"/>
      <c r="F454"/>
      <c r="G454"/>
      <c r="H454"/>
      <c r="I454"/>
      <c r="J454"/>
      <c r="K454"/>
      <c r="L454"/>
      <c r="M454"/>
      <c r="N454"/>
      <c r="O454"/>
    </row>
    <row r="455" spans="1:15" ht="14.5">
      <c r="A455"/>
      <c r="B455"/>
      <c r="C455"/>
      <c r="D455"/>
      <c r="E455"/>
      <c r="F455"/>
      <c r="G455"/>
      <c r="H455"/>
      <c r="I455"/>
      <c r="J455"/>
      <c r="K455"/>
      <c r="L455"/>
      <c r="M455"/>
      <c r="N455"/>
      <c r="O455"/>
    </row>
    <row r="456" spans="1:15" ht="14.5">
      <c r="A456"/>
      <c r="B456"/>
      <c r="C456"/>
      <c r="D456"/>
      <c r="E456"/>
      <c r="F456"/>
      <c r="G456"/>
      <c r="H456"/>
      <c r="I456"/>
      <c r="J456"/>
      <c r="K456"/>
      <c r="L456"/>
      <c r="M456"/>
      <c r="N456"/>
      <c r="O456"/>
    </row>
    <row r="457" spans="1:15" ht="14.5">
      <c r="A457"/>
      <c r="B457"/>
      <c r="C457"/>
      <c r="D457"/>
      <c r="E457"/>
      <c r="F457"/>
      <c r="G457"/>
      <c r="H457"/>
      <c r="I457"/>
      <c r="J457"/>
      <c r="K457"/>
      <c r="L457"/>
      <c r="M457"/>
      <c r="N457"/>
      <c r="O457"/>
    </row>
    <row r="458" spans="1:15" ht="14.5">
      <c r="A458"/>
      <c r="B458"/>
      <c r="C458"/>
      <c r="D458"/>
      <c r="E458"/>
      <c r="F458"/>
      <c r="G458"/>
      <c r="H458"/>
      <c r="I458"/>
      <c r="J458"/>
      <c r="K458"/>
      <c r="L458"/>
      <c r="M458"/>
      <c r="N458"/>
      <c r="O458"/>
    </row>
    <row r="459" spans="1:15" ht="14.5">
      <c r="A459"/>
      <c r="B459"/>
      <c r="C459"/>
      <c r="D459"/>
      <c r="E459"/>
      <c r="F459"/>
      <c r="G459"/>
      <c r="H459"/>
      <c r="I459"/>
      <c r="J459"/>
      <c r="K459"/>
      <c r="L459"/>
      <c r="M459"/>
      <c r="N459"/>
      <c r="O459"/>
    </row>
    <row r="460" spans="1:15" ht="14.5">
      <c r="A460"/>
      <c r="B460"/>
      <c r="C460"/>
      <c r="D460"/>
      <c r="E460"/>
      <c r="F460"/>
      <c r="G460"/>
      <c r="H460"/>
      <c r="I460"/>
      <c r="J460"/>
      <c r="K460"/>
      <c r="L460"/>
      <c r="M460"/>
      <c r="N460"/>
      <c r="O460"/>
    </row>
    <row r="461" spans="1:15" ht="14.5">
      <c r="A461"/>
      <c r="B461"/>
      <c r="C461"/>
      <c r="D461"/>
      <c r="E461"/>
      <c r="F461"/>
      <c r="G461"/>
      <c r="H461"/>
      <c r="I461"/>
      <c r="J461"/>
      <c r="K461"/>
      <c r="L461"/>
      <c r="M461"/>
      <c r="N461"/>
      <c r="O461"/>
    </row>
    <row r="462" spans="1:15" ht="14.5">
      <c r="A462"/>
      <c r="B462"/>
      <c r="C462"/>
      <c r="D462"/>
      <c r="E462"/>
      <c r="F462"/>
      <c r="G462"/>
      <c r="H462"/>
      <c r="I462"/>
      <c r="J462"/>
      <c r="K462"/>
      <c r="L462"/>
      <c r="M462"/>
      <c r="N462"/>
      <c r="O462"/>
    </row>
    <row r="463" spans="1:15" ht="14.5">
      <c r="A463"/>
      <c r="B463"/>
      <c r="C463"/>
      <c r="D463"/>
      <c r="E463"/>
      <c r="F463"/>
      <c r="G463"/>
      <c r="H463"/>
      <c r="I463"/>
      <c r="J463"/>
      <c r="K463"/>
      <c r="L463"/>
      <c r="M463"/>
      <c r="N463"/>
      <c r="O463"/>
    </row>
    <row r="464" spans="1:15" ht="14.5">
      <c r="A464"/>
      <c r="B464"/>
      <c r="C464"/>
      <c r="D464"/>
      <c r="E464"/>
      <c r="F464"/>
      <c r="G464"/>
      <c r="H464"/>
      <c r="I464"/>
      <c r="J464"/>
      <c r="K464"/>
      <c r="L464"/>
      <c r="M464"/>
      <c r="N464"/>
      <c r="O464"/>
    </row>
    <row r="465" spans="1:15" ht="14.5">
      <c r="A465"/>
      <c r="B465"/>
      <c r="C465"/>
      <c r="D465"/>
      <c r="E465"/>
      <c r="F465"/>
      <c r="G465"/>
      <c r="H465"/>
      <c r="I465"/>
      <c r="J465"/>
      <c r="K465"/>
      <c r="L465"/>
      <c r="M465"/>
      <c r="N465"/>
      <c r="O465"/>
    </row>
    <row r="466" spans="1:15" ht="14.5">
      <c r="A466"/>
      <c r="B466"/>
      <c r="C466"/>
      <c r="D466"/>
      <c r="E466"/>
      <c r="F466"/>
      <c r="G466"/>
      <c r="H466"/>
      <c r="I466"/>
      <c r="J466"/>
      <c r="K466"/>
      <c r="L466"/>
      <c r="M466"/>
      <c r="N466"/>
      <c r="O466"/>
    </row>
    <row r="467" spans="1:15" ht="14.5">
      <c r="A467"/>
      <c r="B467"/>
      <c r="C467"/>
      <c r="D467"/>
      <c r="E467"/>
      <c r="F467"/>
      <c r="G467"/>
      <c r="H467"/>
      <c r="I467"/>
      <c r="J467"/>
      <c r="K467"/>
      <c r="L467"/>
      <c r="M467"/>
      <c r="N467"/>
      <c r="O467"/>
    </row>
    <row r="468" spans="1:15" ht="14.5">
      <c r="A468"/>
      <c r="B468"/>
      <c r="C468"/>
      <c r="D468"/>
      <c r="E468"/>
      <c r="F468"/>
      <c r="G468"/>
      <c r="H468"/>
      <c r="I468"/>
      <c r="J468"/>
      <c r="K468"/>
      <c r="L468"/>
      <c r="M468"/>
      <c r="N468"/>
      <c r="O468"/>
    </row>
    <row r="469" spans="1:15" ht="14.5">
      <c r="A469"/>
      <c r="B469"/>
      <c r="C469"/>
      <c r="D469"/>
      <c r="E469"/>
      <c r="F469"/>
      <c r="G469"/>
      <c r="H469"/>
      <c r="I469"/>
      <c r="J469"/>
      <c r="K469"/>
      <c r="L469"/>
      <c r="M469"/>
      <c r="N469"/>
      <c r="O469"/>
    </row>
    <row r="470" spans="1:15" ht="14.5">
      <c r="A470"/>
      <c r="B470"/>
      <c r="C470"/>
      <c r="D470"/>
      <c r="E470"/>
      <c r="F470"/>
      <c r="G470"/>
      <c r="H470"/>
      <c r="I470"/>
      <c r="J470"/>
      <c r="K470"/>
      <c r="L470"/>
      <c r="M470"/>
      <c r="N470"/>
      <c r="O470"/>
    </row>
    <row r="471" spans="1:15" ht="14.5">
      <c r="A471"/>
      <c r="B471"/>
      <c r="C471"/>
      <c r="D471"/>
      <c r="E471"/>
      <c r="F471"/>
      <c r="G471"/>
      <c r="H471"/>
      <c r="I471"/>
      <c r="J471"/>
      <c r="K471"/>
      <c r="L471"/>
      <c r="M471"/>
      <c r="N471"/>
      <c r="O471"/>
    </row>
    <row r="472" spans="1:15" ht="14.5">
      <c r="A472"/>
      <c r="B472"/>
      <c r="C472"/>
      <c r="D472"/>
      <c r="E472"/>
      <c r="F472"/>
      <c r="G472"/>
      <c r="H472"/>
      <c r="I472"/>
      <c r="J472"/>
      <c r="K472"/>
      <c r="L472"/>
      <c r="M472"/>
      <c r="N472"/>
      <c r="O472"/>
    </row>
    <row r="473" spans="1:15" ht="14.5">
      <c r="A473"/>
      <c r="B473"/>
      <c r="C473"/>
      <c r="D473"/>
      <c r="E473"/>
      <c r="F473"/>
      <c r="G473"/>
      <c r="H473"/>
      <c r="I473"/>
      <c r="J473"/>
      <c r="K473"/>
      <c r="L473"/>
      <c r="M473"/>
      <c r="N473"/>
      <c r="O473"/>
    </row>
    <row r="474" spans="1:15" ht="14.5">
      <c r="A474"/>
      <c r="B474"/>
      <c r="C474"/>
      <c r="D474"/>
      <c r="E474"/>
      <c r="F474"/>
      <c r="G474"/>
      <c r="H474"/>
      <c r="I474"/>
      <c r="J474"/>
      <c r="K474"/>
      <c r="L474"/>
      <c r="M474"/>
      <c r="N474"/>
      <c r="O474"/>
    </row>
    <row r="475" spans="1:15" ht="14.5">
      <c r="A475"/>
      <c r="B475"/>
      <c r="C475"/>
      <c r="D475"/>
      <c r="E475"/>
      <c r="F475"/>
      <c r="G475"/>
      <c r="H475"/>
      <c r="I475"/>
      <c r="J475"/>
      <c r="K475"/>
      <c r="L475"/>
      <c r="M475"/>
      <c r="N475"/>
      <c r="O475"/>
    </row>
    <row r="476" spans="1:15" ht="14.5">
      <c r="A476"/>
      <c r="B476"/>
      <c r="C476"/>
      <c r="D476"/>
      <c r="E476"/>
      <c r="F476"/>
      <c r="G476"/>
      <c r="H476"/>
      <c r="I476"/>
      <c r="J476"/>
      <c r="K476"/>
      <c r="L476"/>
      <c r="M476"/>
      <c r="N476"/>
      <c r="O476"/>
    </row>
    <row r="477" spans="1:15" ht="14.5">
      <c r="A477"/>
      <c r="B477"/>
      <c r="C477"/>
      <c r="D477"/>
      <c r="E477"/>
      <c r="F477"/>
      <c r="G477"/>
      <c r="H477"/>
      <c r="I477"/>
      <c r="J477"/>
      <c r="K477"/>
      <c r="L477"/>
      <c r="M477"/>
      <c r="N477"/>
      <c r="O477"/>
    </row>
    <row r="478" spans="1:15" ht="14.5">
      <c r="A478"/>
      <c r="B478"/>
      <c r="C478"/>
      <c r="D478"/>
      <c r="E478"/>
      <c r="F478"/>
      <c r="G478"/>
      <c r="H478"/>
      <c r="I478"/>
      <c r="J478"/>
      <c r="K478"/>
      <c r="L478"/>
      <c r="M478"/>
      <c r="N478"/>
      <c r="O478"/>
    </row>
    <row r="479" spans="1:15" ht="14.5">
      <c r="A479"/>
      <c r="B479"/>
      <c r="C479"/>
      <c r="D479"/>
      <c r="E479"/>
      <c r="F479"/>
      <c r="G479"/>
      <c r="H479"/>
      <c r="I479"/>
      <c r="J479"/>
      <c r="K479"/>
      <c r="L479"/>
      <c r="M479"/>
      <c r="N479"/>
      <c r="O479"/>
    </row>
    <row r="480" spans="1:15" ht="14.5">
      <c r="A480"/>
      <c r="B480"/>
      <c r="C480"/>
      <c r="D480"/>
      <c r="E480"/>
      <c r="F480"/>
      <c r="G480"/>
      <c r="H480"/>
      <c r="I480"/>
      <c r="J480"/>
      <c r="K480"/>
      <c r="L480"/>
      <c r="M480"/>
      <c r="N480"/>
      <c r="O480"/>
    </row>
    <row r="481" spans="1:15" ht="14.5">
      <c r="A481"/>
      <c r="B481"/>
      <c r="C481"/>
      <c r="D481"/>
      <c r="E481"/>
      <c r="F481"/>
      <c r="G481"/>
      <c r="H481"/>
      <c r="I481"/>
      <c r="J481"/>
      <c r="K481"/>
      <c r="L481"/>
      <c r="M481"/>
      <c r="N481"/>
      <c r="O481"/>
    </row>
    <row r="482" spans="1:15" ht="14.5">
      <c r="A482"/>
      <c r="B482"/>
      <c r="C482"/>
      <c r="D482"/>
      <c r="E482"/>
      <c r="F482"/>
      <c r="G482"/>
      <c r="H482"/>
      <c r="I482"/>
      <c r="J482"/>
      <c r="K482"/>
      <c r="L482"/>
      <c r="M482"/>
      <c r="N482"/>
      <c r="O482"/>
    </row>
    <row r="483" spans="1:15" ht="14.5">
      <c r="A483"/>
      <c r="B483"/>
      <c r="C483"/>
      <c r="D483"/>
      <c r="E483"/>
      <c r="F483"/>
      <c r="G483"/>
      <c r="H483"/>
      <c r="I483"/>
      <c r="J483"/>
      <c r="K483"/>
      <c r="L483"/>
      <c r="M483"/>
      <c r="N483"/>
      <c r="O483"/>
    </row>
    <row r="484" spans="1:15" ht="14.5">
      <c r="A484"/>
      <c r="B484"/>
      <c r="C484"/>
      <c r="D484"/>
      <c r="E484"/>
      <c r="F484"/>
      <c r="G484"/>
      <c r="H484"/>
      <c r="I484"/>
      <c r="J484"/>
      <c r="K484"/>
      <c r="L484"/>
      <c r="M484"/>
      <c r="N484"/>
      <c r="O484"/>
    </row>
    <row r="485" spans="1:15" ht="14.5">
      <c r="A485"/>
      <c r="B485"/>
      <c r="C485"/>
      <c r="D485"/>
      <c r="E485"/>
      <c r="F485"/>
      <c r="G485"/>
      <c r="H485"/>
      <c r="I485"/>
      <c r="J485"/>
      <c r="K485"/>
      <c r="L485"/>
      <c r="M485"/>
      <c r="N485"/>
      <c r="O485"/>
    </row>
    <row r="486" spans="1:15" ht="14.5">
      <c r="A486"/>
      <c r="B486"/>
      <c r="C486"/>
      <c r="D486"/>
      <c r="E486"/>
      <c r="F486"/>
      <c r="G486"/>
      <c r="H486"/>
      <c r="I486"/>
      <c r="J486"/>
      <c r="K486"/>
      <c r="L486"/>
      <c r="M486"/>
      <c r="N486"/>
      <c r="O486"/>
    </row>
    <row r="487" spans="1:15" ht="14.5">
      <c r="A487"/>
      <c r="B487"/>
      <c r="C487"/>
      <c r="D487"/>
      <c r="E487"/>
      <c r="F487"/>
      <c r="G487"/>
      <c r="H487"/>
      <c r="I487"/>
      <c r="J487"/>
      <c r="K487"/>
      <c r="L487"/>
      <c r="M487"/>
      <c r="N487"/>
      <c r="O487"/>
    </row>
    <row r="488" spans="1:15" ht="14.5">
      <c r="A488"/>
      <c r="B488"/>
      <c r="C488"/>
      <c r="D488"/>
      <c r="E488"/>
      <c r="F488"/>
      <c r="G488"/>
      <c r="H488"/>
      <c r="I488"/>
      <c r="J488"/>
      <c r="K488"/>
      <c r="L488"/>
      <c r="M488"/>
      <c r="N488"/>
      <c r="O488"/>
    </row>
    <row r="489" spans="1:15" ht="14.5">
      <c r="A489"/>
      <c r="B489"/>
      <c r="C489"/>
      <c r="D489"/>
      <c r="E489"/>
      <c r="F489"/>
      <c r="G489"/>
      <c r="H489"/>
      <c r="I489"/>
      <c r="J489"/>
      <c r="K489"/>
      <c r="L489"/>
      <c r="M489"/>
      <c r="N489"/>
      <c r="O489"/>
    </row>
    <row r="490" spans="1:15" ht="14.5">
      <c r="A490"/>
      <c r="B490"/>
      <c r="C490"/>
      <c r="D490"/>
      <c r="E490"/>
      <c r="F490"/>
      <c r="G490"/>
      <c r="H490"/>
      <c r="I490"/>
      <c r="J490"/>
      <c r="K490"/>
      <c r="L490"/>
      <c r="M490"/>
      <c r="N490"/>
      <c r="O490"/>
    </row>
    <row r="491" spans="1:15" ht="14.5">
      <c r="A491"/>
      <c r="B491"/>
      <c r="C491"/>
      <c r="D491"/>
      <c r="E491"/>
      <c r="F491"/>
      <c r="G491"/>
      <c r="H491"/>
      <c r="I491"/>
      <c r="J491"/>
      <c r="K491"/>
      <c r="L491"/>
      <c r="M491"/>
      <c r="N491"/>
      <c r="O491"/>
    </row>
    <row r="492" spans="1:15" ht="14.5">
      <c r="A492"/>
      <c r="B492"/>
      <c r="C492"/>
      <c r="D492"/>
      <c r="E492"/>
      <c r="F492"/>
      <c r="G492"/>
      <c r="H492"/>
      <c r="I492"/>
      <c r="J492"/>
      <c r="K492"/>
      <c r="L492"/>
      <c r="M492"/>
      <c r="N492"/>
      <c r="O492"/>
    </row>
    <row r="493" spans="1:15" ht="14.5">
      <c r="A493"/>
      <c r="B493"/>
      <c r="C493"/>
      <c r="D493"/>
      <c r="E493"/>
      <c r="F493"/>
      <c r="G493"/>
      <c r="H493"/>
      <c r="I493"/>
      <c r="J493"/>
      <c r="K493"/>
      <c r="L493"/>
      <c r="M493"/>
      <c r="N493"/>
      <c r="O493"/>
    </row>
    <row r="494" spans="1:15" ht="14.5">
      <c r="A494"/>
      <c r="B494"/>
      <c r="C494"/>
      <c r="D494"/>
      <c r="E494"/>
      <c r="F494"/>
      <c r="G494"/>
      <c r="H494"/>
      <c r="I494"/>
      <c r="J494"/>
      <c r="K494"/>
      <c r="L494"/>
      <c r="M494"/>
      <c r="N494"/>
      <c r="O494"/>
    </row>
    <row r="495" spans="1:15" ht="14.5">
      <c r="A495"/>
      <c r="B495"/>
      <c r="C495"/>
      <c r="D495"/>
      <c r="E495"/>
      <c r="F495"/>
      <c r="G495"/>
      <c r="H495"/>
      <c r="I495"/>
      <c r="J495"/>
      <c r="K495"/>
      <c r="L495"/>
      <c r="M495"/>
      <c r="N495"/>
      <c r="O495"/>
    </row>
    <row r="496" spans="1:15" ht="14.5">
      <c r="A496"/>
      <c r="B496"/>
      <c r="C496"/>
      <c r="D496"/>
      <c r="E496"/>
      <c r="F496"/>
      <c r="G496"/>
      <c r="H496"/>
      <c r="I496"/>
      <c r="J496"/>
      <c r="K496"/>
      <c r="L496"/>
      <c r="M496"/>
      <c r="N496"/>
      <c r="O496"/>
    </row>
    <row r="497" spans="1:15" ht="14.5">
      <c r="A497"/>
      <c r="B497"/>
      <c r="C497"/>
      <c r="D497"/>
      <c r="E497"/>
      <c r="F497"/>
      <c r="G497"/>
      <c r="H497"/>
      <c r="I497"/>
      <c r="J497"/>
      <c r="K497"/>
      <c r="L497"/>
      <c r="M497"/>
      <c r="N497"/>
      <c r="O497"/>
    </row>
    <row r="498" spans="1:15" ht="14.5">
      <c r="A498"/>
      <c r="B498"/>
      <c r="C498"/>
      <c r="D498"/>
      <c r="E498"/>
      <c r="F498"/>
      <c r="G498"/>
      <c r="H498"/>
      <c r="I498"/>
      <c r="J498"/>
      <c r="K498"/>
      <c r="L498"/>
      <c r="M498"/>
      <c r="N498"/>
      <c r="O498"/>
    </row>
    <row r="499" spans="1:15" ht="14.5">
      <c r="A499"/>
      <c r="B499"/>
      <c r="C499"/>
      <c r="D499"/>
      <c r="E499"/>
      <c r="F499"/>
      <c r="G499"/>
      <c r="H499"/>
      <c r="I499"/>
      <c r="J499"/>
      <c r="K499"/>
      <c r="L499"/>
      <c r="M499"/>
      <c r="N499"/>
      <c r="O499"/>
    </row>
    <row r="500" spans="1:15" ht="14.5">
      <c r="A500"/>
      <c r="B500"/>
      <c r="C500"/>
      <c r="D500"/>
      <c r="E500"/>
      <c r="F500"/>
      <c r="G500"/>
      <c r="H500"/>
      <c r="I500"/>
      <c r="J500"/>
      <c r="K500"/>
      <c r="L500"/>
      <c r="M500"/>
      <c r="N500"/>
      <c r="O500"/>
    </row>
    <row r="501" spans="1:15" ht="14.5">
      <c r="A501"/>
      <c r="B501"/>
      <c r="C501"/>
      <c r="D501"/>
      <c r="E501"/>
      <c r="F501"/>
      <c r="G501"/>
      <c r="H501"/>
      <c r="I501"/>
      <c r="J501"/>
      <c r="K501"/>
      <c r="L501"/>
      <c r="M501"/>
      <c r="N501"/>
      <c r="O501"/>
    </row>
    <row r="502" spans="1:15" ht="14.5">
      <c r="A502"/>
      <c r="B502"/>
      <c r="C502"/>
      <c r="D502"/>
      <c r="E502"/>
      <c r="F502"/>
      <c r="G502"/>
      <c r="H502"/>
      <c r="I502"/>
      <c r="J502"/>
      <c r="K502"/>
      <c r="L502"/>
      <c r="M502"/>
      <c r="N502"/>
      <c r="O502"/>
    </row>
    <row r="503" spans="1:15" ht="14.5">
      <c r="A503"/>
      <c r="B503"/>
      <c r="C503"/>
      <c r="D503"/>
      <c r="E503"/>
      <c r="F503"/>
      <c r="G503"/>
      <c r="H503"/>
      <c r="I503"/>
      <c r="J503"/>
      <c r="K503"/>
      <c r="L503"/>
      <c r="M503"/>
      <c r="N503"/>
      <c r="O503"/>
    </row>
    <row r="504" spans="1:15" ht="14.5">
      <c r="A504"/>
      <c r="B504"/>
      <c r="C504"/>
      <c r="D504"/>
      <c r="E504"/>
      <c r="F504"/>
      <c r="G504"/>
      <c r="H504"/>
      <c r="I504"/>
      <c r="J504"/>
      <c r="K504"/>
      <c r="L504"/>
      <c r="M504"/>
      <c r="N504"/>
      <c r="O504"/>
    </row>
    <row r="505" spans="1:15" ht="14.5">
      <c r="A505"/>
      <c r="B505"/>
      <c r="C505"/>
      <c r="D505"/>
      <c r="E505"/>
      <c r="F505"/>
      <c r="G505"/>
      <c r="H505"/>
      <c r="I505"/>
      <c r="J505"/>
      <c r="K505"/>
      <c r="L505"/>
      <c r="M505"/>
      <c r="N505"/>
      <c r="O505"/>
    </row>
    <row r="506" spans="1:15" ht="14.5">
      <c r="A506"/>
      <c r="B506"/>
      <c r="C506"/>
      <c r="D506"/>
      <c r="E506"/>
      <c r="F506"/>
      <c r="G506"/>
      <c r="H506"/>
      <c r="I506"/>
      <c r="J506"/>
      <c r="K506"/>
      <c r="L506"/>
      <c r="M506"/>
      <c r="N506"/>
      <c r="O506"/>
    </row>
    <row r="507" spans="1:15" ht="14.5">
      <c r="A507"/>
      <c r="B507"/>
      <c r="C507"/>
      <c r="D507"/>
      <c r="E507"/>
      <c r="F507"/>
      <c r="G507"/>
      <c r="H507"/>
      <c r="I507"/>
      <c r="J507"/>
      <c r="K507"/>
      <c r="L507"/>
      <c r="M507"/>
      <c r="N507"/>
      <c r="O507"/>
    </row>
    <row r="508" spans="1:15" ht="14.5">
      <c r="A508"/>
      <c r="B508"/>
      <c r="C508"/>
      <c r="D508"/>
      <c r="E508"/>
      <c r="F508"/>
      <c r="G508"/>
      <c r="H508"/>
      <c r="I508"/>
      <c r="J508"/>
      <c r="K508"/>
      <c r="L508"/>
      <c r="M508"/>
      <c r="N508"/>
      <c r="O508"/>
    </row>
    <row r="509" spans="1:15" ht="14.5">
      <c r="A509"/>
      <c r="B509"/>
      <c r="C509"/>
      <c r="D509"/>
      <c r="E509"/>
      <c r="F509"/>
      <c r="G509"/>
      <c r="H509"/>
      <c r="I509"/>
      <c r="J509"/>
      <c r="K509"/>
      <c r="L509"/>
      <c r="M509"/>
      <c r="N509"/>
      <c r="O509"/>
    </row>
    <row r="510" spans="1:15" ht="14.5">
      <c r="A510"/>
      <c r="B510"/>
      <c r="C510"/>
      <c r="D510"/>
      <c r="E510"/>
      <c r="F510"/>
      <c r="G510"/>
      <c r="H510"/>
      <c r="I510"/>
      <c r="J510"/>
      <c r="K510"/>
      <c r="L510"/>
      <c r="M510"/>
      <c r="N510"/>
      <c r="O510"/>
    </row>
    <row r="511" spans="1:15" ht="14.5">
      <c r="A511"/>
      <c r="B511"/>
      <c r="C511"/>
      <c r="D511"/>
      <c r="E511"/>
      <c r="F511"/>
      <c r="G511"/>
      <c r="H511"/>
      <c r="I511"/>
      <c r="J511"/>
      <c r="K511"/>
      <c r="L511"/>
      <c r="M511"/>
      <c r="N511"/>
      <c r="O511"/>
    </row>
    <row r="512" spans="1:15" ht="14.5">
      <c r="A512"/>
      <c r="B512"/>
      <c r="C512"/>
      <c r="D512"/>
      <c r="E512"/>
      <c r="F512"/>
      <c r="G512"/>
      <c r="H512"/>
      <c r="I512"/>
      <c r="J512"/>
      <c r="K512"/>
      <c r="L512"/>
      <c r="M512"/>
      <c r="N512"/>
      <c r="O512"/>
    </row>
    <row r="513" spans="1:15" ht="14.5">
      <c r="A513"/>
      <c r="B513"/>
      <c r="C513"/>
      <c r="D513"/>
      <c r="E513"/>
      <c r="F513"/>
      <c r="G513"/>
      <c r="H513"/>
      <c r="I513"/>
      <c r="J513"/>
      <c r="K513"/>
      <c r="L513"/>
      <c r="M513"/>
      <c r="N513"/>
      <c r="O513"/>
    </row>
    <row r="514" spans="1:15" ht="14.5">
      <c r="A514"/>
      <c r="B514"/>
      <c r="C514"/>
      <c r="D514"/>
      <c r="E514"/>
      <c r="F514"/>
      <c r="G514"/>
      <c r="H514"/>
      <c r="I514"/>
      <c r="J514"/>
      <c r="K514"/>
      <c r="L514"/>
      <c r="M514"/>
      <c r="N514"/>
      <c r="O514"/>
    </row>
    <row r="515" spans="1:15" ht="14.5">
      <c r="A515"/>
      <c r="B515"/>
      <c r="C515"/>
      <c r="D515"/>
      <c r="E515"/>
      <c r="F515"/>
      <c r="G515"/>
      <c r="H515"/>
      <c r="I515"/>
      <c r="J515"/>
      <c r="K515"/>
      <c r="L515"/>
      <c r="M515"/>
      <c r="N515"/>
      <c r="O515"/>
    </row>
    <row r="516" spans="1:15" ht="14.5">
      <c r="A516"/>
      <c r="B516"/>
      <c r="C516"/>
      <c r="D516"/>
      <c r="E516"/>
      <c r="F516"/>
      <c r="G516"/>
      <c r="H516"/>
      <c r="I516"/>
      <c r="J516"/>
      <c r="K516"/>
      <c r="L516"/>
      <c r="M516"/>
      <c r="N516"/>
      <c r="O516"/>
    </row>
    <row r="517" spans="1:15" ht="14.5">
      <c r="A517"/>
      <c r="B517"/>
      <c r="C517"/>
      <c r="D517"/>
      <c r="E517"/>
      <c r="F517"/>
      <c r="G517"/>
      <c r="H517"/>
      <c r="I517"/>
      <c r="J517"/>
      <c r="K517"/>
      <c r="L517"/>
      <c r="M517"/>
      <c r="N517"/>
      <c r="O517"/>
    </row>
    <row r="518" spans="1:15" ht="14.5">
      <c r="A518"/>
      <c r="B518"/>
      <c r="C518"/>
      <c r="D518"/>
      <c r="E518"/>
      <c r="F518"/>
      <c r="G518"/>
      <c r="H518"/>
      <c r="I518"/>
      <c r="J518"/>
      <c r="K518"/>
      <c r="L518"/>
      <c r="M518"/>
      <c r="N518"/>
      <c r="O518"/>
    </row>
    <row r="519" spans="1:15" ht="14.5">
      <c r="A519"/>
      <c r="B519"/>
      <c r="C519"/>
      <c r="D519"/>
      <c r="E519"/>
      <c r="F519"/>
      <c r="G519"/>
      <c r="H519"/>
      <c r="I519"/>
      <c r="J519"/>
      <c r="K519"/>
      <c r="L519"/>
      <c r="M519"/>
      <c r="N519"/>
      <c r="O519"/>
    </row>
    <row r="520" spans="1:15" ht="14.5">
      <c r="A520"/>
      <c r="B520"/>
      <c r="C520"/>
      <c r="D520"/>
      <c r="E520"/>
      <c r="F520"/>
      <c r="G520"/>
      <c r="H520"/>
      <c r="I520"/>
      <c r="J520"/>
      <c r="K520"/>
      <c r="L520"/>
      <c r="M520"/>
      <c r="N520"/>
      <c r="O520"/>
    </row>
    <row r="521" spans="1:15" ht="14.5">
      <c r="A521"/>
      <c r="B521"/>
      <c r="C521"/>
      <c r="D521"/>
      <c r="E521"/>
      <c r="F521"/>
      <c r="G521"/>
      <c r="H521"/>
      <c r="I521"/>
      <c r="J521"/>
      <c r="K521"/>
      <c r="L521"/>
      <c r="M521"/>
      <c r="N521"/>
      <c r="O521"/>
    </row>
    <row r="522" spans="1:15" ht="14.5">
      <c r="A522"/>
      <c r="B522"/>
      <c r="C522"/>
      <c r="D522"/>
      <c r="E522"/>
      <c r="F522"/>
      <c r="G522"/>
      <c r="H522"/>
      <c r="I522"/>
      <c r="J522"/>
      <c r="K522"/>
      <c r="L522"/>
      <c r="M522"/>
      <c r="N522"/>
      <c r="O522"/>
    </row>
    <row r="523" spans="1:15" ht="14.5">
      <c r="A523"/>
      <c r="B523"/>
      <c r="C523"/>
      <c r="D523"/>
      <c r="E523"/>
      <c r="F523"/>
      <c r="G523"/>
      <c r="H523"/>
      <c r="I523"/>
      <c r="J523"/>
      <c r="K523"/>
      <c r="L523"/>
      <c r="M523"/>
      <c r="N523"/>
      <c r="O523"/>
    </row>
    <row r="524" spans="1:15" ht="14.5">
      <c r="A524"/>
      <c r="B524"/>
      <c r="C524"/>
      <c r="D524"/>
      <c r="E524"/>
      <c r="F524"/>
      <c r="G524"/>
      <c r="H524"/>
      <c r="I524"/>
      <c r="J524"/>
      <c r="K524"/>
      <c r="L524"/>
      <c r="M524"/>
      <c r="N524"/>
      <c r="O524"/>
    </row>
    <row r="525" spans="1:15" ht="14.5">
      <c r="A525"/>
      <c r="B525"/>
      <c r="C525"/>
      <c r="D525"/>
      <c r="E525"/>
      <c r="F525"/>
      <c r="G525"/>
      <c r="H525"/>
      <c r="I525"/>
      <c r="J525"/>
      <c r="K525"/>
      <c r="L525"/>
      <c r="M525"/>
      <c r="N525"/>
      <c r="O525"/>
    </row>
    <row r="526" spans="1:15" ht="14.5">
      <c r="A526"/>
      <c r="B526"/>
      <c r="C526"/>
      <c r="D526"/>
      <c r="E526"/>
      <c r="F526"/>
      <c r="G526"/>
      <c r="H526"/>
      <c r="I526"/>
      <c r="J526"/>
      <c r="K526"/>
      <c r="L526"/>
      <c r="M526"/>
      <c r="N526"/>
      <c r="O526"/>
    </row>
    <row r="527" spans="1:15" ht="14.5">
      <c r="A527"/>
      <c r="B527"/>
      <c r="C527"/>
      <c r="D527"/>
      <c r="E527"/>
      <c r="F527"/>
      <c r="G527"/>
      <c r="H527"/>
      <c r="I527"/>
      <c r="J527"/>
      <c r="K527"/>
      <c r="L527"/>
      <c r="M527"/>
      <c r="N527"/>
      <c r="O527"/>
    </row>
    <row r="528" spans="1:15" ht="14.5">
      <c r="A528"/>
      <c r="B528"/>
      <c r="C528"/>
      <c r="D528"/>
      <c r="E528"/>
      <c r="F528"/>
      <c r="G528"/>
      <c r="H528"/>
      <c r="I528"/>
      <c r="J528"/>
      <c r="K528"/>
      <c r="L528"/>
      <c r="M528"/>
      <c r="N528"/>
      <c r="O528"/>
    </row>
    <row r="529" spans="1:15" ht="14.5">
      <c r="A529"/>
      <c r="B529"/>
      <c r="C529"/>
      <c r="D529"/>
      <c r="E529"/>
      <c r="F529"/>
      <c r="G529"/>
      <c r="H529"/>
      <c r="I529"/>
      <c r="J529"/>
      <c r="K529"/>
      <c r="L529"/>
      <c r="M529"/>
      <c r="N529"/>
      <c r="O529"/>
    </row>
    <row r="530" spans="1:15" ht="14.5">
      <c r="A530"/>
      <c r="B530"/>
      <c r="C530"/>
      <c r="D530"/>
      <c r="E530"/>
      <c r="F530"/>
      <c r="G530"/>
      <c r="H530"/>
      <c r="I530"/>
      <c r="J530"/>
      <c r="K530"/>
      <c r="L530"/>
      <c r="M530"/>
      <c r="N530"/>
      <c r="O530"/>
    </row>
    <row r="531" spans="1:15" ht="14.5">
      <c r="A531"/>
      <c r="B531"/>
      <c r="C531"/>
      <c r="D531"/>
      <c r="E531"/>
      <c r="F531"/>
      <c r="G531"/>
      <c r="H531"/>
      <c r="I531"/>
      <c r="J531"/>
      <c r="K531"/>
      <c r="L531"/>
      <c r="M531"/>
      <c r="N531"/>
      <c r="O531"/>
    </row>
    <row r="532" spans="1:15" ht="14.5">
      <c r="A532"/>
      <c r="B532"/>
      <c r="C532"/>
      <c r="D532"/>
      <c r="E532"/>
      <c r="F532"/>
      <c r="G532"/>
      <c r="H532"/>
      <c r="I532"/>
      <c r="J532"/>
      <c r="K532"/>
      <c r="L532"/>
      <c r="M532"/>
      <c r="N532"/>
      <c r="O532"/>
    </row>
    <row r="533" spans="1:15" ht="14.5">
      <c r="A533"/>
      <c r="B533"/>
      <c r="C533"/>
      <c r="D533"/>
      <c r="E533"/>
      <c r="F533"/>
      <c r="G533"/>
      <c r="H533"/>
      <c r="I533"/>
      <c r="J533"/>
      <c r="K533"/>
      <c r="L533"/>
      <c r="M533"/>
      <c r="N533"/>
      <c r="O533"/>
    </row>
    <row r="534" spans="1:15" ht="14.5">
      <c r="A534"/>
      <c r="B534"/>
      <c r="C534"/>
      <c r="D534"/>
      <c r="E534"/>
      <c r="F534"/>
      <c r="G534"/>
      <c r="H534"/>
      <c r="I534"/>
      <c r="J534"/>
      <c r="K534"/>
      <c r="L534"/>
      <c r="M534"/>
      <c r="N534"/>
      <c r="O534"/>
    </row>
    <row r="535" spans="1:15" ht="14.5">
      <c r="A535"/>
      <c r="B535"/>
      <c r="C535"/>
      <c r="D535"/>
      <c r="E535"/>
      <c r="F535"/>
      <c r="G535"/>
      <c r="H535"/>
      <c r="I535"/>
      <c r="J535"/>
      <c r="K535"/>
      <c r="L535"/>
      <c r="M535"/>
      <c r="N535"/>
      <c r="O535"/>
    </row>
    <row r="536" spans="1:15" ht="14.5">
      <c r="A536"/>
      <c r="B536"/>
      <c r="C536"/>
      <c r="D536"/>
      <c r="E536"/>
      <c r="F536"/>
      <c r="G536"/>
      <c r="H536"/>
      <c r="I536"/>
      <c r="J536"/>
      <c r="K536"/>
      <c r="L536"/>
      <c r="M536"/>
      <c r="N536"/>
      <c r="O536"/>
    </row>
    <row r="537" spans="1:15" ht="14.5">
      <c r="A537"/>
      <c r="B537"/>
      <c r="C537"/>
      <c r="D537"/>
      <c r="E537"/>
      <c r="F537"/>
      <c r="G537"/>
      <c r="H537"/>
      <c r="I537"/>
      <c r="J537"/>
      <c r="K537"/>
      <c r="L537"/>
      <c r="M537"/>
      <c r="N537"/>
      <c r="O537"/>
    </row>
    <row r="538" spans="1:15" ht="14.5">
      <c r="A538"/>
      <c r="B538"/>
      <c r="C538"/>
      <c r="D538"/>
      <c r="E538"/>
      <c r="F538"/>
      <c r="G538"/>
      <c r="H538"/>
      <c r="I538"/>
      <c r="J538"/>
      <c r="K538"/>
      <c r="L538"/>
      <c r="M538"/>
      <c r="N538"/>
      <c r="O538"/>
    </row>
    <row r="539" spans="1:15" ht="14.5">
      <c r="A539"/>
      <c r="B539"/>
      <c r="C539"/>
      <c r="D539"/>
      <c r="E539"/>
      <c r="F539"/>
      <c r="G539"/>
      <c r="H539"/>
      <c r="I539"/>
      <c r="J539"/>
      <c r="K539"/>
      <c r="L539"/>
      <c r="M539"/>
      <c r="N539"/>
      <c r="O539"/>
    </row>
    <row r="540" spans="1:15" ht="14.5">
      <c r="A540"/>
      <c r="B540"/>
      <c r="C540"/>
      <c r="D540"/>
      <c r="E540"/>
      <c r="F540"/>
      <c r="G540"/>
      <c r="H540"/>
      <c r="I540"/>
      <c r="J540"/>
      <c r="K540"/>
      <c r="L540"/>
      <c r="M540"/>
      <c r="N540"/>
      <c r="O540"/>
    </row>
    <row r="541" spans="1:15" ht="14.5">
      <c r="A541"/>
      <c r="B541"/>
      <c r="C541"/>
      <c r="D541"/>
      <c r="E541"/>
      <c r="F541"/>
      <c r="G541"/>
      <c r="H541"/>
      <c r="I541"/>
      <c r="J541"/>
      <c r="K541"/>
      <c r="L541"/>
      <c r="M541"/>
      <c r="N541"/>
      <c r="O541"/>
    </row>
    <row r="542" spans="1:15" ht="14.5">
      <c r="A542"/>
      <c r="B542"/>
      <c r="C542"/>
      <c r="D542"/>
      <c r="E542"/>
      <c r="F542"/>
      <c r="G542"/>
      <c r="H542"/>
      <c r="I542"/>
      <c r="J542"/>
      <c r="K542"/>
      <c r="L542"/>
      <c r="M542"/>
      <c r="N542"/>
      <c r="O542"/>
    </row>
    <row r="543" spans="1:15" ht="14.5">
      <c r="A543"/>
      <c r="B543"/>
      <c r="C543"/>
      <c r="D543"/>
      <c r="E543"/>
      <c r="F543"/>
      <c r="G543"/>
      <c r="H543"/>
      <c r="I543"/>
      <c r="J543"/>
      <c r="K543"/>
      <c r="L543"/>
      <c r="M543"/>
      <c r="N543"/>
      <c r="O543"/>
    </row>
    <row r="544" spans="1:15" ht="14.5">
      <c r="A544"/>
      <c r="B544"/>
      <c r="C544"/>
      <c r="D544"/>
      <c r="E544"/>
      <c r="F544"/>
      <c r="G544"/>
      <c r="H544"/>
      <c r="I544"/>
      <c r="J544"/>
      <c r="K544"/>
      <c r="L544"/>
      <c r="M544"/>
      <c r="N544"/>
      <c r="O544"/>
    </row>
    <row r="545" spans="1:15" ht="14.5">
      <c r="A545"/>
      <c r="B545"/>
      <c r="C545"/>
      <c r="D545"/>
      <c r="E545"/>
      <c r="F545"/>
      <c r="G545"/>
      <c r="H545"/>
      <c r="I545"/>
      <c r="J545"/>
      <c r="K545"/>
      <c r="L545"/>
      <c r="M545"/>
      <c r="N545"/>
      <c r="O545"/>
    </row>
    <row r="546" spans="1:15" ht="14.5">
      <c r="A546"/>
      <c r="B546"/>
      <c r="C546"/>
      <c r="D546"/>
      <c r="E546"/>
      <c r="F546"/>
      <c r="G546"/>
      <c r="H546"/>
      <c r="I546"/>
      <c r="J546"/>
      <c r="K546"/>
      <c r="L546"/>
      <c r="M546"/>
      <c r="N546"/>
      <c r="O546"/>
    </row>
    <row r="547" spans="1:15" ht="14.5">
      <c r="A547"/>
      <c r="B547"/>
      <c r="C547"/>
      <c r="D547"/>
      <c r="E547"/>
      <c r="F547"/>
      <c r="G547"/>
      <c r="H547"/>
      <c r="I547"/>
      <c r="J547"/>
      <c r="K547"/>
      <c r="L547"/>
      <c r="M547"/>
      <c r="N547"/>
      <c r="O547"/>
    </row>
    <row r="548" spans="1:15" ht="14.5">
      <c r="A548"/>
      <c r="B548"/>
      <c r="C548"/>
      <c r="D548"/>
      <c r="E548"/>
      <c r="F548"/>
      <c r="G548"/>
      <c r="H548"/>
      <c r="I548"/>
      <c r="J548"/>
      <c r="K548"/>
      <c r="L548"/>
      <c r="M548"/>
      <c r="N548"/>
      <c r="O548"/>
    </row>
    <row r="549" spans="1:15" ht="14.5">
      <c r="A549"/>
      <c r="B549"/>
      <c r="C549"/>
      <c r="D549"/>
      <c r="E549"/>
      <c r="F549"/>
      <c r="G549"/>
      <c r="H549"/>
      <c r="I549"/>
      <c r="J549"/>
      <c r="K549"/>
      <c r="L549"/>
      <c r="M549"/>
      <c r="N549"/>
      <c r="O549"/>
    </row>
    <row r="550" spans="1:15" ht="14.5">
      <c r="A550"/>
      <c r="B550"/>
      <c r="C550"/>
      <c r="D550"/>
      <c r="E550"/>
      <c r="F550"/>
      <c r="G550"/>
      <c r="H550"/>
      <c r="I550"/>
      <c r="J550"/>
      <c r="K550"/>
      <c r="L550"/>
      <c r="M550"/>
      <c r="N550"/>
      <c r="O550"/>
    </row>
    <row r="551" spans="1:15" ht="14.5">
      <c r="A551"/>
      <c r="B551"/>
      <c r="C551"/>
      <c r="D551"/>
      <c r="E551"/>
      <c r="F551"/>
      <c r="G551"/>
      <c r="H551"/>
      <c r="I551"/>
      <c r="J551"/>
      <c r="K551"/>
      <c r="L551"/>
      <c r="M551"/>
      <c r="N551"/>
      <c r="O551"/>
    </row>
    <row r="552" spans="1:15" ht="14.5">
      <c r="A552"/>
      <c r="B552"/>
      <c r="C552"/>
      <c r="D552"/>
      <c r="E552"/>
      <c r="F552"/>
      <c r="G552"/>
      <c r="H552"/>
      <c r="I552"/>
      <c r="J552"/>
      <c r="K552"/>
      <c r="L552"/>
      <c r="M552"/>
      <c r="N552"/>
      <c r="O552"/>
    </row>
    <row r="553" spans="1:15" ht="14.5">
      <c r="A553"/>
      <c r="B553"/>
      <c r="C553"/>
      <c r="D553"/>
      <c r="E553"/>
      <c r="F553"/>
      <c r="G553"/>
      <c r="H553"/>
      <c r="I553"/>
      <c r="J553"/>
      <c r="K553"/>
      <c r="L553"/>
      <c r="M553"/>
      <c r="N553"/>
      <c r="O553"/>
    </row>
    <row r="554" spans="1:15" ht="14.5">
      <c r="A554"/>
      <c r="B554"/>
      <c r="C554"/>
      <c r="D554"/>
      <c r="E554"/>
      <c r="F554"/>
      <c r="G554"/>
      <c r="H554"/>
      <c r="I554"/>
      <c r="J554"/>
      <c r="K554"/>
      <c r="L554"/>
      <c r="M554"/>
      <c r="N554"/>
      <c r="O554"/>
    </row>
    <row r="555" spans="1:15" ht="14.5">
      <c r="A555"/>
      <c r="B555"/>
      <c r="C555"/>
      <c r="D555"/>
      <c r="E555"/>
      <c r="F555"/>
      <c r="G555"/>
      <c r="H555"/>
      <c r="I555"/>
      <c r="J555"/>
      <c r="K555"/>
      <c r="L555"/>
      <c r="M555"/>
      <c r="N555"/>
      <c r="O555"/>
    </row>
    <row r="556" spans="1:15" ht="14.5">
      <c r="A556"/>
      <c r="B556"/>
      <c r="C556"/>
      <c r="D556"/>
      <c r="E556"/>
      <c r="F556"/>
      <c r="G556"/>
      <c r="H556"/>
      <c r="I556"/>
      <c r="J556"/>
      <c r="K556"/>
      <c r="L556"/>
      <c r="M556"/>
      <c r="N556"/>
      <c r="O556"/>
    </row>
    <row r="557" spans="1:15" ht="14.5">
      <c r="A557"/>
      <c r="B557"/>
      <c r="C557"/>
      <c r="D557"/>
      <c r="E557"/>
      <c r="F557"/>
      <c r="G557"/>
      <c r="H557"/>
      <c r="I557"/>
      <c r="J557"/>
      <c r="K557"/>
      <c r="L557"/>
      <c r="M557"/>
      <c r="N557"/>
      <c r="O557"/>
    </row>
    <row r="558" spans="1:15" ht="14.5">
      <c r="A558"/>
      <c r="B558"/>
      <c r="C558"/>
      <c r="D558"/>
      <c r="E558"/>
      <c r="F558"/>
      <c r="G558"/>
      <c r="H558"/>
      <c r="I558"/>
      <c r="J558"/>
      <c r="K558"/>
      <c r="L558"/>
      <c r="M558"/>
      <c r="N558"/>
      <c r="O558"/>
    </row>
    <row r="559" spans="1:15" ht="14.5">
      <c r="A559"/>
      <c r="B559"/>
      <c r="C559"/>
      <c r="D559"/>
      <c r="E559"/>
      <c r="F559"/>
      <c r="G559"/>
      <c r="H559"/>
      <c r="I559"/>
      <c r="J559"/>
      <c r="K559"/>
      <c r="L559"/>
      <c r="M559"/>
      <c r="N559"/>
      <c r="O559"/>
    </row>
    <row r="560" spans="1:15" ht="14.5">
      <c r="A560"/>
      <c r="B560"/>
      <c r="C560"/>
      <c r="D560"/>
      <c r="E560"/>
      <c r="F560"/>
      <c r="G560"/>
      <c r="H560"/>
      <c r="I560"/>
      <c r="J560"/>
      <c r="K560"/>
      <c r="L560"/>
      <c r="M560"/>
      <c r="N560"/>
      <c r="O560"/>
    </row>
    <row r="561" spans="1:15" ht="14.5">
      <c r="A561"/>
      <c r="B561"/>
      <c r="C561"/>
      <c r="D561"/>
      <c r="E561"/>
      <c r="F561"/>
      <c r="G561"/>
      <c r="H561"/>
      <c r="I561"/>
      <c r="J561"/>
      <c r="K561"/>
      <c r="L561"/>
      <c r="M561"/>
      <c r="N561"/>
      <c r="O561"/>
    </row>
    <row r="562" spans="1:15" ht="14.5">
      <c r="A562"/>
      <c r="B562"/>
      <c r="C562"/>
      <c r="D562"/>
      <c r="E562"/>
      <c r="F562"/>
      <c r="G562"/>
      <c r="H562"/>
      <c r="I562"/>
      <c r="J562"/>
      <c r="K562"/>
      <c r="L562"/>
      <c r="M562"/>
      <c r="N562"/>
      <c r="O562"/>
    </row>
    <row r="563" spans="1:15" ht="14.5">
      <c r="A563"/>
      <c r="B563"/>
      <c r="C563"/>
      <c r="D563"/>
      <c r="E563"/>
      <c r="F563"/>
      <c r="G563"/>
      <c r="H563"/>
      <c r="I563"/>
      <c r="J563"/>
      <c r="K563"/>
      <c r="L563"/>
      <c r="M563"/>
      <c r="N563"/>
      <c r="O563"/>
    </row>
    <row r="564" spans="1:15" ht="14.5">
      <c r="A564"/>
      <c r="B564"/>
      <c r="C564"/>
      <c r="D564"/>
      <c r="E564"/>
      <c r="F564"/>
      <c r="G564"/>
      <c r="H564"/>
      <c r="I564"/>
      <c r="J564"/>
      <c r="K564"/>
      <c r="L564"/>
      <c r="M564"/>
      <c r="N564"/>
      <c r="O564"/>
    </row>
    <row r="565" spans="1:15" ht="14.5">
      <c r="A565"/>
      <c r="B565"/>
      <c r="C565"/>
      <c r="D565"/>
      <c r="E565"/>
      <c r="F565"/>
      <c r="G565"/>
      <c r="H565"/>
      <c r="I565"/>
      <c r="J565"/>
      <c r="K565"/>
      <c r="L565"/>
      <c r="M565"/>
      <c r="N565"/>
      <c r="O565"/>
    </row>
    <row r="566" spans="1:15" ht="14.5">
      <c r="A566"/>
      <c r="B566"/>
      <c r="C566"/>
      <c r="D566"/>
      <c r="E566"/>
      <c r="F566"/>
      <c r="G566"/>
      <c r="H566"/>
      <c r="I566"/>
      <c r="J566"/>
      <c r="K566"/>
      <c r="L566"/>
      <c r="M566"/>
      <c r="N566"/>
      <c r="O566"/>
    </row>
    <row r="567" spans="1:15" ht="14.5">
      <c r="A567"/>
      <c r="B567"/>
      <c r="C567"/>
      <c r="D567"/>
      <c r="E567"/>
      <c r="F567"/>
      <c r="G567"/>
      <c r="H567"/>
      <c r="I567"/>
      <c r="J567"/>
      <c r="K567"/>
      <c r="L567"/>
      <c r="M567"/>
      <c r="N567"/>
      <c r="O567"/>
    </row>
    <row r="568" spans="1:15" ht="14.5">
      <c r="A568"/>
      <c r="B568"/>
      <c r="C568"/>
      <c r="D568"/>
      <c r="E568"/>
      <c r="F568"/>
      <c r="G568"/>
      <c r="H568"/>
      <c r="I568"/>
      <c r="J568"/>
      <c r="K568"/>
      <c r="L568"/>
      <c r="M568"/>
      <c r="N568"/>
      <c r="O568"/>
    </row>
    <row r="569" spans="1:15" ht="14.5">
      <c r="A569"/>
      <c r="B569"/>
      <c r="C569"/>
      <c r="D569"/>
      <c r="E569"/>
      <c r="F569"/>
      <c r="G569"/>
      <c r="H569"/>
      <c r="I569"/>
      <c r="J569"/>
      <c r="K569"/>
      <c r="L569"/>
      <c r="M569"/>
      <c r="N569"/>
      <c r="O569"/>
    </row>
    <row r="570" spans="1:15" ht="14.5">
      <c r="A570"/>
      <c r="B570"/>
      <c r="C570"/>
      <c r="D570"/>
      <c r="E570"/>
      <c r="F570"/>
      <c r="G570"/>
      <c r="H570"/>
      <c r="I570"/>
      <c r="J570"/>
      <c r="K570"/>
      <c r="L570"/>
      <c r="M570"/>
      <c r="N570"/>
      <c r="O570"/>
    </row>
    <row r="571" spans="1:15" ht="14.5">
      <c r="A571"/>
      <c r="B571"/>
      <c r="C571"/>
      <c r="D571"/>
      <c r="E571"/>
      <c r="F571"/>
      <c r="G571"/>
      <c r="H571"/>
      <c r="I571"/>
      <c r="J571"/>
      <c r="K571"/>
      <c r="L571"/>
      <c r="M571"/>
      <c r="N571"/>
      <c r="O571"/>
    </row>
    <row r="572" spans="1:15" ht="14.5">
      <c r="A572"/>
      <c r="B572"/>
      <c r="C572"/>
      <c r="D572"/>
      <c r="E572"/>
      <c r="F572"/>
      <c r="G572"/>
      <c r="H572"/>
      <c r="I572"/>
      <c r="J572"/>
      <c r="K572"/>
      <c r="L572"/>
      <c r="M572"/>
      <c r="N572"/>
      <c r="O572"/>
    </row>
    <row r="573" spans="1:15" ht="14.5">
      <c r="A573"/>
      <c r="B573"/>
      <c r="C573"/>
      <c r="D573"/>
      <c r="E573"/>
      <c r="F573"/>
      <c r="G573"/>
      <c r="H573"/>
      <c r="I573"/>
      <c r="J573"/>
      <c r="K573"/>
      <c r="L573"/>
      <c r="M573"/>
      <c r="N573"/>
      <c r="O573"/>
    </row>
    <row r="574" spans="1:15" ht="14.5">
      <c r="A574"/>
      <c r="B574"/>
      <c r="C574"/>
      <c r="D574"/>
      <c r="E574"/>
      <c r="F574"/>
      <c r="G574"/>
      <c r="H574"/>
      <c r="I574"/>
      <c r="J574"/>
      <c r="K574"/>
      <c r="L574"/>
      <c r="M574"/>
      <c r="N574"/>
      <c r="O574"/>
    </row>
    <row r="575" spans="1:15" ht="14.5">
      <c r="A575"/>
      <c r="B575"/>
      <c r="C575"/>
      <c r="D575"/>
      <c r="E575"/>
      <c r="F575"/>
      <c r="G575"/>
      <c r="H575"/>
      <c r="I575"/>
      <c r="J575"/>
      <c r="K575"/>
      <c r="L575"/>
      <c r="M575"/>
      <c r="N575"/>
      <c r="O575"/>
    </row>
    <row r="576" spans="1:15" ht="14.5">
      <c r="A576"/>
      <c r="B576"/>
      <c r="C576"/>
      <c r="D576"/>
      <c r="E576"/>
      <c r="F576"/>
      <c r="G576"/>
      <c r="H576"/>
      <c r="I576"/>
      <c r="J576"/>
      <c r="K576"/>
      <c r="L576"/>
      <c r="M576"/>
      <c r="N576"/>
      <c r="O576"/>
    </row>
    <row r="577" spans="1:15" ht="14.5">
      <c r="A577"/>
      <c r="B577"/>
      <c r="C577"/>
      <c r="D577"/>
      <c r="E577"/>
      <c r="F577"/>
      <c r="G577"/>
      <c r="H577"/>
      <c r="I577"/>
      <c r="J577"/>
      <c r="K577"/>
      <c r="L577"/>
      <c r="M577"/>
      <c r="N577"/>
      <c r="O577"/>
    </row>
    <row r="578" spans="1:15" ht="14.5">
      <c r="A578"/>
      <c r="B578"/>
      <c r="C578"/>
      <c r="D578"/>
      <c r="E578"/>
      <c r="F578"/>
      <c r="G578"/>
      <c r="H578"/>
      <c r="I578"/>
      <c r="J578"/>
      <c r="K578"/>
      <c r="L578"/>
      <c r="M578"/>
      <c r="N578"/>
      <c r="O578"/>
    </row>
    <row r="579" spans="1:15" ht="14.5">
      <c r="A579"/>
      <c r="B579"/>
      <c r="C579"/>
      <c r="D579"/>
      <c r="E579"/>
      <c r="F579"/>
      <c r="G579"/>
      <c r="H579"/>
      <c r="I579"/>
      <c r="J579"/>
      <c r="K579"/>
      <c r="L579"/>
      <c r="M579"/>
      <c r="N579"/>
      <c r="O579"/>
    </row>
    <row r="580" spans="1:15" ht="14.5">
      <c r="A580"/>
      <c r="B580"/>
      <c r="C580"/>
      <c r="D580"/>
      <c r="E580"/>
      <c r="F580"/>
      <c r="G580"/>
      <c r="H580"/>
      <c r="I580"/>
      <c r="J580"/>
      <c r="K580"/>
      <c r="L580"/>
      <c r="M580"/>
      <c r="N580"/>
      <c r="O580"/>
    </row>
    <row r="581" spans="1:15" ht="14.5">
      <c r="A581"/>
      <c r="B581"/>
      <c r="C581"/>
      <c r="D581"/>
      <c r="E581"/>
      <c r="F581"/>
      <c r="G581"/>
      <c r="H581"/>
      <c r="I581"/>
      <c r="J581"/>
      <c r="K581"/>
      <c r="L581"/>
      <c r="M581"/>
      <c r="N581"/>
      <c r="O581"/>
    </row>
    <row r="582" spans="1:15" ht="14.5">
      <c r="A582"/>
      <c r="B582"/>
      <c r="C582"/>
      <c r="D582"/>
      <c r="E582"/>
      <c r="F582"/>
      <c r="G582"/>
      <c r="H582"/>
      <c r="I582"/>
      <c r="J582"/>
      <c r="K582"/>
      <c r="L582"/>
      <c r="M582"/>
      <c r="N582"/>
      <c r="O582"/>
    </row>
    <row r="583" spans="1:15" ht="14.5">
      <c r="A583"/>
      <c r="B583"/>
      <c r="C583"/>
      <c r="D583"/>
      <c r="E583"/>
      <c r="F583"/>
      <c r="G583"/>
      <c r="H583"/>
      <c r="I583"/>
      <c r="J583"/>
      <c r="K583"/>
      <c r="L583"/>
      <c r="M583"/>
      <c r="N583"/>
      <c r="O583"/>
    </row>
    <row r="584" spans="1:15" ht="14.5">
      <c r="A584"/>
      <c r="B584"/>
      <c r="C584"/>
      <c r="D584"/>
      <c r="E584"/>
      <c r="F584"/>
      <c r="G584"/>
      <c r="H584"/>
      <c r="I584"/>
      <c r="J584"/>
      <c r="K584"/>
      <c r="L584"/>
      <c r="M584"/>
      <c r="N584"/>
      <c r="O584"/>
    </row>
    <row r="585" spans="1:15" ht="14.5">
      <c r="A585"/>
      <c r="B585"/>
      <c r="C585"/>
      <c r="D585"/>
      <c r="E585"/>
      <c r="F585"/>
      <c r="G585"/>
      <c r="H585"/>
      <c r="I585"/>
      <c r="J585"/>
      <c r="K585"/>
      <c r="L585"/>
      <c r="M585"/>
      <c r="N585"/>
      <c r="O585"/>
    </row>
    <row r="586" spans="1:15" ht="14.5">
      <c r="A586"/>
      <c r="B586"/>
      <c r="C586"/>
      <c r="D586"/>
      <c r="E586"/>
      <c r="F586"/>
      <c r="G586"/>
      <c r="H586"/>
      <c r="I586"/>
      <c r="J586"/>
      <c r="K586"/>
      <c r="L586"/>
      <c r="M586"/>
      <c r="N586"/>
      <c r="O586"/>
    </row>
    <row r="587" spans="1:15" ht="14.5">
      <c r="A587"/>
      <c r="B587"/>
      <c r="C587"/>
      <c r="D587"/>
      <c r="E587"/>
      <c r="F587"/>
      <c r="G587"/>
      <c r="H587"/>
      <c r="I587"/>
      <c r="J587"/>
      <c r="K587"/>
      <c r="L587"/>
      <c r="M587"/>
      <c r="N587"/>
      <c r="O587"/>
    </row>
    <row r="588" spans="1:15" ht="14.5">
      <c r="A588"/>
      <c r="B588"/>
      <c r="C588"/>
      <c r="D588"/>
      <c r="E588"/>
      <c r="F588"/>
      <c r="G588"/>
      <c r="H588"/>
      <c r="I588"/>
      <c r="J588"/>
      <c r="K588"/>
      <c r="L588"/>
      <c r="M588"/>
      <c r="N588"/>
      <c r="O588"/>
    </row>
    <row r="589" spans="1:15" ht="14.5">
      <c r="A589"/>
      <c r="B589"/>
      <c r="C589"/>
      <c r="D589"/>
      <c r="E589"/>
      <c r="F589"/>
      <c r="G589"/>
      <c r="H589"/>
      <c r="I589"/>
      <c r="J589"/>
      <c r="K589"/>
      <c r="L589"/>
      <c r="M589"/>
      <c r="N589"/>
      <c r="O589"/>
    </row>
    <row r="590" spans="1:15" ht="14.5">
      <c r="A590"/>
      <c r="B590"/>
      <c r="C590"/>
      <c r="D590"/>
      <c r="E590"/>
      <c r="F590"/>
      <c r="G590"/>
      <c r="H590"/>
      <c r="I590"/>
      <c r="J590"/>
      <c r="K590"/>
      <c r="L590"/>
      <c r="M590"/>
      <c r="N590"/>
      <c r="O590"/>
    </row>
    <row r="591" spans="1:15" ht="14.5">
      <c r="A591"/>
      <c r="B591"/>
      <c r="C591"/>
      <c r="D591"/>
      <c r="E591"/>
      <c r="F591"/>
      <c r="G591"/>
      <c r="H591"/>
      <c r="I591"/>
      <c r="J591"/>
      <c r="K591"/>
      <c r="L591"/>
      <c r="M591"/>
      <c r="N591"/>
      <c r="O591"/>
    </row>
    <row r="592" spans="1:15" ht="14.5">
      <c r="A592"/>
      <c r="B592"/>
      <c r="C592"/>
      <c r="D592"/>
      <c r="E592"/>
      <c r="F592"/>
      <c r="G592"/>
      <c r="H592"/>
      <c r="I592"/>
      <c r="J592"/>
      <c r="K592"/>
      <c r="L592"/>
      <c r="M592"/>
      <c r="N592"/>
      <c r="O592"/>
    </row>
    <row r="593" spans="1:15" ht="14.5">
      <c r="A593"/>
      <c r="B593"/>
      <c r="C593"/>
      <c r="D593"/>
      <c r="E593"/>
      <c r="F593"/>
      <c r="G593"/>
      <c r="H593"/>
      <c r="I593"/>
      <c r="J593"/>
      <c r="K593"/>
      <c r="L593"/>
      <c r="M593"/>
      <c r="N593"/>
      <c r="O593"/>
    </row>
    <row r="594" spans="1:15" ht="14.5">
      <c r="A594"/>
      <c r="B594"/>
      <c r="C594"/>
      <c r="D594"/>
      <c r="E594"/>
      <c r="F594"/>
      <c r="G594"/>
      <c r="H594"/>
      <c r="I594"/>
      <c r="J594"/>
      <c r="K594"/>
      <c r="L594"/>
      <c r="M594"/>
      <c r="N594"/>
      <c r="O594"/>
    </row>
    <row r="595" spans="1:15" ht="14.5">
      <c r="A595"/>
      <c r="B595"/>
      <c r="C595"/>
      <c r="D595"/>
      <c r="E595"/>
      <c r="F595"/>
      <c r="G595"/>
      <c r="H595"/>
      <c r="I595"/>
      <c r="J595"/>
      <c r="K595"/>
      <c r="L595"/>
      <c r="M595"/>
      <c r="N595"/>
      <c r="O595"/>
    </row>
    <row r="596" spans="1:15" ht="14.5">
      <c r="A596"/>
      <c r="B596"/>
      <c r="C596"/>
      <c r="D596"/>
      <c r="E596"/>
      <c r="F596"/>
      <c r="G596"/>
      <c r="H596"/>
      <c r="I596"/>
      <c r="J596"/>
      <c r="K596"/>
      <c r="L596"/>
      <c r="M596"/>
      <c r="N596"/>
      <c r="O596"/>
    </row>
    <row r="597" spans="1:15" ht="14.5">
      <c r="A597"/>
      <c r="B597"/>
      <c r="C597"/>
      <c r="D597"/>
      <c r="E597"/>
      <c r="F597"/>
      <c r="G597"/>
      <c r="H597"/>
      <c r="I597"/>
      <c r="J597"/>
      <c r="K597"/>
      <c r="L597"/>
      <c r="M597"/>
      <c r="N597"/>
      <c r="O597"/>
    </row>
    <row r="598" spans="1:15" ht="14.5">
      <c r="A598"/>
      <c r="B598"/>
      <c r="C598"/>
      <c r="D598"/>
      <c r="E598"/>
      <c r="F598"/>
      <c r="G598"/>
      <c r="H598"/>
      <c r="I598"/>
      <c r="J598"/>
      <c r="K598"/>
      <c r="L598"/>
      <c r="M598"/>
      <c r="N598"/>
      <c r="O598"/>
    </row>
    <row r="599" spans="1:15" ht="14.5">
      <c r="A599"/>
      <c r="B599"/>
      <c r="C599"/>
      <c r="D599"/>
      <c r="E599"/>
      <c r="F599"/>
      <c r="G599"/>
      <c r="H599"/>
      <c r="I599"/>
      <c r="J599"/>
      <c r="K599"/>
      <c r="L599"/>
      <c r="M599"/>
      <c r="N599"/>
      <c r="O599"/>
    </row>
    <row r="600" spans="1:15" ht="14.5">
      <c r="A600"/>
      <c r="B600"/>
      <c r="C600"/>
      <c r="D600"/>
      <c r="E600"/>
      <c r="F600"/>
      <c r="G600"/>
      <c r="H600"/>
      <c r="I600"/>
      <c r="J600"/>
      <c r="K600"/>
      <c r="L600"/>
      <c r="M600"/>
      <c r="N600"/>
      <c r="O600"/>
    </row>
    <row r="601" spans="1:15" ht="14.5">
      <c r="A601"/>
      <c r="B601"/>
      <c r="C601"/>
      <c r="D601"/>
      <c r="E601"/>
      <c r="F601"/>
      <c r="G601"/>
      <c r="H601"/>
      <c r="I601"/>
      <c r="J601"/>
      <c r="K601"/>
      <c r="L601"/>
      <c r="M601"/>
      <c r="N601"/>
      <c r="O601"/>
    </row>
    <row r="602" spans="1:15" ht="14.5">
      <c r="A602"/>
      <c r="B602"/>
      <c r="C602"/>
      <c r="D602"/>
      <c r="E602"/>
      <c r="F602"/>
      <c r="G602"/>
      <c r="H602"/>
      <c r="I602"/>
      <c r="J602"/>
      <c r="K602"/>
      <c r="L602"/>
      <c r="M602"/>
      <c r="N602"/>
      <c r="O602"/>
    </row>
    <row r="603" spans="1:15" ht="14.5">
      <c r="A603"/>
      <c r="B603"/>
      <c r="C603"/>
      <c r="D603"/>
      <c r="E603"/>
      <c r="F603"/>
      <c r="G603"/>
      <c r="H603"/>
      <c r="I603"/>
      <c r="J603"/>
      <c r="K603"/>
      <c r="L603"/>
      <c r="M603"/>
      <c r="N603"/>
      <c r="O603"/>
    </row>
    <row r="604" spans="1:15" ht="14.5">
      <c r="A604"/>
      <c r="B604"/>
      <c r="C604"/>
      <c r="D604"/>
      <c r="E604"/>
      <c r="F604"/>
      <c r="G604"/>
      <c r="H604"/>
      <c r="I604"/>
      <c r="J604"/>
      <c r="K604"/>
      <c r="L604"/>
      <c r="M604"/>
      <c r="N604"/>
      <c r="O604"/>
    </row>
    <row r="605" spans="1:15" ht="14.5">
      <c r="A605"/>
      <c r="B605"/>
      <c r="C605"/>
      <c r="D605"/>
      <c r="E605"/>
      <c r="F605"/>
      <c r="G605"/>
      <c r="H605"/>
      <c r="I605"/>
      <c r="J605"/>
      <c r="K605"/>
      <c r="L605"/>
      <c r="M605"/>
      <c r="N605"/>
      <c r="O605"/>
    </row>
    <row r="606" spans="1:15" ht="14.5">
      <c r="A606"/>
      <c r="B606"/>
      <c r="C606"/>
      <c r="D606"/>
      <c r="E606"/>
      <c r="F606"/>
      <c r="G606"/>
      <c r="H606"/>
      <c r="I606"/>
      <c r="J606"/>
      <c r="K606"/>
      <c r="L606"/>
      <c r="M606"/>
      <c r="N606"/>
      <c r="O606"/>
    </row>
    <row r="607" spans="1:15" ht="14.5">
      <c r="A607"/>
      <c r="B607"/>
      <c r="C607"/>
      <c r="D607"/>
      <c r="E607"/>
      <c r="F607"/>
      <c r="G607"/>
      <c r="H607"/>
      <c r="I607"/>
      <c r="J607"/>
      <c r="K607"/>
      <c r="L607"/>
      <c r="M607"/>
      <c r="N607"/>
      <c r="O607"/>
    </row>
    <row r="608" spans="1:15" ht="14.5">
      <c r="A608"/>
      <c r="B608"/>
      <c r="C608"/>
      <c r="D608"/>
      <c r="E608"/>
      <c r="F608"/>
      <c r="G608"/>
      <c r="H608"/>
      <c r="I608"/>
      <c r="J608"/>
      <c r="K608"/>
      <c r="L608"/>
      <c r="M608"/>
      <c r="N608"/>
      <c r="O608"/>
    </row>
    <row r="609" spans="1:15" ht="14.5">
      <c r="A609"/>
      <c r="B609"/>
      <c r="C609"/>
      <c r="D609"/>
      <c r="E609"/>
      <c r="F609"/>
      <c r="G609"/>
      <c r="H609"/>
      <c r="I609"/>
      <c r="J609"/>
      <c r="K609"/>
      <c r="L609"/>
      <c r="M609"/>
      <c r="N609"/>
      <c r="O609"/>
    </row>
    <row r="610" spans="1:15" ht="14.5">
      <c r="A610"/>
      <c r="B610"/>
      <c r="C610"/>
      <c r="D610"/>
      <c r="E610"/>
      <c r="F610"/>
      <c r="G610"/>
      <c r="H610"/>
      <c r="I610"/>
      <c r="J610"/>
      <c r="K610"/>
      <c r="L610"/>
      <c r="M610"/>
      <c r="N610"/>
      <c r="O610"/>
    </row>
    <row r="611" spans="1:15" ht="14.5">
      <c r="A611"/>
      <c r="B611"/>
      <c r="C611"/>
      <c r="D611"/>
      <c r="E611"/>
      <c r="F611"/>
      <c r="G611"/>
      <c r="H611"/>
      <c r="I611"/>
      <c r="J611"/>
      <c r="K611"/>
      <c r="L611"/>
      <c r="M611"/>
      <c r="N611"/>
      <c r="O611"/>
    </row>
    <row r="612" spans="1:15" ht="14.5">
      <c r="A612"/>
      <c r="B612"/>
      <c r="C612"/>
      <c r="D612"/>
      <c r="E612"/>
      <c r="F612"/>
      <c r="G612"/>
      <c r="H612"/>
      <c r="I612"/>
      <c r="J612"/>
      <c r="K612"/>
      <c r="L612"/>
      <c r="M612"/>
      <c r="N612"/>
      <c r="O612"/>
    </row>
    <row r="613" spans="1:15" ht="14.5">
      <c r="A613"/>
      <c r="B613"/>
      <c r="C613"/>
      <c r="D613"/>
      <c r="E613"/>
      <c r="F613"/>
      <c r="G613"/>
      <c r="H613"/>
      <c r="I613"/>
      <c r="J613"/>
      <c r="K613"/>
      <c r="L613"/>
      <c r="M613"/>
      <c r="N613"/>
      <c r="O613"/>
    </row>
    <row r="614" spans="1:15" ht="14.5">
      <c r="A614"/>
      <c r="B614"/>
      <c r="C614"/>
      <c r="D614"/>
      <c r="E614"/>
      <c r="F614"/>
      <c r="G614"/>
      <c r="H614"/>
      <c r="I614"/>
      <c r="J614"/>
      <c r="K614"/>
      <c r="L614"/>
      <c r="M614"/>
      <c r="N614"/>
      <c r="O614"/>
    </row>
    <row r="615" spans="1:15" ht="14.5">
      <c r="A615"/>
      <c r="B615"/>
      <c r="C615"/>
      <c r="D615"/>
      <c r="E615"/>
      <c r="F615"/>
      <c r="G615"/>
      <c r="H615"/>
      <c r="I615"/>
      <c r="J615"/>
      <c r="K615"/>
      <c r="L615"/>
      <c r="M615"/>
      <c r="N615"/>
      <c r="O615"/>
    </row>
    <row r="616" spans="1:15" ht="14.5">
      <c r="A616"/>
      <c r="B616"/>
      <c r="C616"/>
      <c r="D616"/>
      <c r="E616"/>
      <c r="F616"/>
      <c r="G616"/>
      <c r="H616"/>
      <c r="I616"/>
      <c r="J616"/>
      <c r="K616"/>
      <c r="L616"/>
      <c r="M616"/>
      <c r="N616"/>
      <c r="O616"/>
    </row>
    <row r="617" spans="1:15" ht="14.5">
      <c r="A617"/>
      <c r="B617"/>
      <c r="C617"/>
      <c r="D617"/>
      <c r="E617"/>
      <c r="F617"/>
      <c r="G617"/>
      <c r="H617"/>
      <c r="I617"/>
      <c r="J617"/>
      <c r="K617"/>
      <c r="L617"/>
      <c r="M617"/>
      <c r="N617"/>
      <c r="O617"/>
    </row>
    <row r="618" spans="1:15" ht="14.5">
      <c r="A618"/>
      <c r="B618"/>
      <c r="C618"/>
      <c r="D618"/>
      <c r="E618"/>
      <c r="F618"/>
      <c r="G618"/>
      <c r="H618"/>
      <c r="I618"/>
      <c r="J618"/>
      <c r="K618"/>
      <c r="L618"/>
      <c r="M618"/>
      <c r="N618"/>
      <c r="O618"/>
    </row>
    <row r="619" spans="1:15" ht="14.5">
      <c r="A619"/>
      <c r="B619"/>
      <c r="C619"/>
      <c r="D619"/>
      <c r="E619"/>
      <c r="F619"/>
      <c r="G619"/>
      <c r="H619"/>
      <c r="I619"/>
      <c r="J619"/>
      <c r="K619"/>
      <c r="L619"/>
      <c r="M619"/>
      <c r="N619"/>
      <c r="O619"/>
    </row>
    <row r="620" spans="1:15" ht="14.5">
      <c r="A620"/>
      <c r="B620"/>
      <c r="C620"/>
      <c r="D620"/>
      <c r="E620"/>
      <c r="F620"/>
      <c r="G620"/>
      <c r="H620"/>
      <c r="I620"/>
      <c r="J620"/>
      <c r="K620"/>
      <c r="L620"/>
      <c r="M620"/>
      <c r="N620"/>
      <c r="O620"/>
    </row>
    <row r="621" spans="1:15" ht="14.5">
      <c r="A621"/>
      <c r="B621"/>
      <c r="C621"/>
      <c r="D621"/>
      <c r="E621"/>
      <c r="F621"/>
      <c r="G621"/>
      <c r="H621"/>
      <c r="I621"/>
      <c r="J621"/>
      <c r="K621"/>
      <c r="L621"/>
      <c r="M621"/>
      <c r="N621"/>
      <c r="O621"/>
    </row>
    <row r="622" spans="1:15" ht="14.5">
      <c r="A622"/>
      <c r="B622"/>
      <c r="C622"/>
      <c r="D622"/>
      <c r="E622"/>
      <c r="F622"/>
      <c r="G622"/>
      <c r="H622"/>
      <c r="I622"/>
      <c r="J622"/>
      <c r="K622"/>
      <c r="L622"/>
      <c r="M622"/>
      <c r="N622"/>
      <c r="O622"/>
    </row>
    <row r="623" spans="1:15" ht="14.5">
      <c r="A623"/>
      <c r="B623"/>
      <c r="C623"/>
      <c r="D623"/>
      <c r="E623"/>
      <c r="F623"/>
      <c r="G623"/>
      <c r="H623"/>
      <c r="I623"/>
      <c r="J623"/>
      <c r="K623"/>
      <c r="L623"/>
      <c r="M623"/>
      <c r="N623"/>
      <c r="O623"/>
    </row>
    <row r="624" spans="1:15" ht="14.5">
      <c r="A624"/>
      <c r="B624"/>
      <c r="C624"/>
      <c r="D624"/>
      <c r="E624"/>
      <c r="F624"/>
      <c r="G624"/>
      <c r="H624"/>
      <c r="I624"/>
      <c r="J624"/>
      <c r="K624"/>
      <c r="L624"/>
      <c r="M624"/>
      <c r="N624"/>
      <c r="O624"/>
    </row>
    <row r="625" spans="1:15" ht="14.5">
      <c r="A625"/>
      <c r="B625"/>
      <c r="C625"/>
      <c r="D625"/>
      <c r="E625"/>
      <c r="F625"/>
      <c r="G625"/>
      <c r="H625"/>
      <c r="I625"/>
      <c r="J625"/>
      <c r="K625"/>
      <c r="L625"/>
      <c r="M625"/>
      <c r="N625"/>
      <c r="O625"/>
    </row>
    <row r="626" spans="1:15" ht="14.5">
      <c r="A626"/>
      <c r="B626"/>
      <c r="C626"/>
      <c r="D626"/>
      <c r="E626"/>
      <c r="F626"/>
      <c r="G626"/>
      <c r="H626"/>
      <c r="I626"/>
      <c r="J626"/>
      <c r="K626"/>
      <c r="L626"/>
      <c r="M626"/>
      <c r="N626"/>
      <c r="O626"/>
    </row>
    <row r="627" spans="1:15" ht="14.5">
      <c r="A627"/>
      <c r="B627"/>
      <c r="C627"/>
      <c r="D627"/>
      <c r="E627"/>
      <c r="F627"/>
      <c r="G627"/>
      <c r="H627"/>
      <c r="I627"/>
      <c r="J627"/>
      <c r="K627"/>
      <c r="L627"/>
      <c r="M627"/>
      <c r="N627"/>
      <c r="O627"/>
    </row>
    <row r="628" spans="1:15" ht="14.5">
      <c r="A628"/>
      <c r="B628"/>
      <c r="C628"/>
      <c r="D628"/>
      <c r="E628"/>
      <c r="F628"/>
      <c r="G628"/>
      <c r="H628"/>
      <c r="I628"/>
      <c r="J628"/>
      <c r="K628"/>
      <c r="L628"/>
      <c r="M628"/>
      <c r="N628"/>
      <c r="O628"/>
    </row>
    <row r="629" spans="1:15" ht="14.5">
      <c r="A629"/>
      <c r="B629"/>
      <c r="C629"/>
      <c r="D629"/>
      <c r="E629"/>
      <c r="F629"/>
      <c r="G629"/>
      <c r="H629"/>
      <c r="I629"/>
      <c r="J629"/>
      <c r="K629"/>
      <c r="L629"/>
      <c r="M629"/>
      <c r="N629"/>
      <c r="O629"/>
    </row>
    <row r="630" spans="1:15" ht="14.5">
      <c r="A630"/>
      <c r="B630"/>
      <c r="C630"/>
      <c r="D630"/>
      <c r="E630"/>
      <c r="F630"/>
      <c r="G630"/>
      <c r="H630"/>
      <c r="I630"/>
      <c r="J630"/>
      <c r="K630"/>
      <c r="L630"/>
      <c r="M630"/>
      <c r="N630"/>
      <c r="O630"/>
    </row>
    <row r="631" spans="1:15" ht="14.5">
      <c r="A631"/>
      <c r="B631"/>
      <c r="C631"/>
      <c r="D631"/>
      <c r="E631"/>
      <c r="F631"/>
      <c r="G631"/>
      <c r="H631"/>
      <c r="I631"/>
      <c r="J631"/>
      <c r="K631"/>
      <c r="L631"/>
      <c r="M631"/>
      <c r="N631"/>
      <c r="O631"/>
    </row>
    <row r="632" spans="1:15" ht="14.5">
      <c r="A632"/>
      <c r="B632"/>
      <c r="C632"/>
      <c r="D632"/>
      <c r="E632"/>
      <c r="F632"/>
      <c r="G632"/>
      <c r="H632"/>
      <c r="I632"/>
      <c r="J632"/>
      <c r="K632"/>
      <c r="L632"/>
      <c r="M632"/>
      <c r="N632"/>
      <c r="O632"/>
    </row>
    <row r="633" spans="1:15" ht="14.5">
      <c r="A633"/>
      <c r="B633"/>
      <c r="C633"/>
      <c r="D633"/>
      <c r="E633"/>
      <c r="F633"/>
      <c r="G633"/>
      <c r="H633"/>
      <c r="I633"/>
      <c r="J633"/>
      <c r="K633"/>
      <c r="L633"/>
      <c r="M633"/>
      <c r="N633"/>
      <c r="O633"/>
    </row>
    <row r="634" spans="1:15" ht="14.5">
      <c r="A634"/>
      <c r="B634"/>
      <c r="C634"/>
      <c r="D634"/>
      <c r="E634"/>
      <c r="F634"/>
      <c r="G634"/>
      <c r="H634"/>
      <c r="I634"/>
      <c r="J634"/>
      <c r="K634"/>
      <c r="L634"/>
      <c r="M634"/>
      <c r="N634"/>
      <c r="O634"/>
    </row>
    <row r="635" spans="1:15" ht="14.5">
      <c r="A635"/>
      <c r="B635"/>
      <c r="C635"/>
      <c r="D635"/>
      <c r="E635"/>
      <c r="F635"/>
      <c r="G635"/>
      <c r="H635"/>
      <c r="I635"/>
      <c r="J635"/>
      <c r="K635"/>
      <c r="L635"/>
      <c r="M635"/>
      <c r="N635"/>
      <c r="O635"/>
    </row>
    <row r="636" spans="1:15" ht="14.5">
      <c r="A636"/>
      <c r="B636"/>
      <c r="C636"/>
      <c r="D636"/>
      <c r="E636"/>
      <c r="F636"/>
      <c r="G636"/>
      <c r="H636"/>
      <c r="I636"/>
      <c r="J636"/>
      <c r="K636"/>
      <c r="L636"/>
      <c r="M636"/>
      <c r="N636"/>
      <c r="O636"/>
    </row>
    <row r="637" spans="1:15" ht="14.5">
      <c r="A637"/>
      <c r="B637"/>
      <c r="C637"/>
      <c r="D637"/>
      <c r="E637"/>
      <c r="F637"/>
      <c r="G637"/>
      <c r="H637"/>
      <c r="I637"/>
      <c r="J637"/>
      <c r="K637"/>
      <c r="L637"/>
      <c r="M637"/>
      <c r="N637"/>
      <c r="O637"/>
    </row>
    <row r="638" spans="1:15" ht="14.5">
      <c r="A638"/>
      <c r="B638"/>
      <c r="C638"/>
      <c r="D638"/>
      <c r="E638"/>
      <c r="F638"/>
      <c r="G638"/>
      <c r="H638"/>
      <c r="I638"/>
      <c r="J638"/>
      <c r="K638"/>
      <c r="L638"/>
      <c r="M638"/>
      <c r="N638"/>
      <c r="O638"/>
    </row>
    <row r="639" spans="1:15" ht="14.5">
      <c r="A639"/>
      <c r="B639"/>
      <c r="C639"/>
      <c r="D639"/>
      <c r="E639"/>
      <c r="F639"/>
      <c r="G639"/>
      <c r="H639"/>
      <c r="I639"/>
      <c r="J639"/>
      <c r="K639"/>
      <c r="L639"/>
      <c r="M639"/>
      <c r="N639"/>
      <c r="O639"/>
    </row>
    <row r="640" spans="1:15" ht="14.5">
      <c r="A640"/>
      <c r="B640"/>
      <c r="C640"/>
      <c r="D640"/>
      <c r="E640"/>
      <c r="F640"/>
      <c r="G640"/>
      <c r="H640"/>
      <c r="I640"/>
      <c r="J640"/>
      <c r="K640"/>
      <c r="L640"/>
      <c r="M640"/>
      <c r="N640"/>
      <c r="O640"/>
    </row>
    <row r="641" spans="1:15" ht="14.5">
      <c r="A641"/>
      <c r="B641"/>
      <c r="C641"/>
      <c r="D641"/>
      <c r="E641"/>
      <c r="F641"/>
      <c r="G641"/>
      <c r="H641"/>
      <c r="I641"/>
      <c r="J641"/>
      <c r="K641"/>
      <c r="L641"/>
      <c r="M641"/>
      <c r="N641"/>
      <c r="O641"/>
    </row>
    <row r="642" spans="1:15" ht="14.5">
      <c r="A642"/>
      <c r="B642"/>
      <c r="C642"/>
      <c r="D642"/>
      <c r="E642"/>
      <c r="F642"/>
      <c r="G642"/>
      <c r="H642"/>
      <c r="I642"/>
      <c r="J642"/>
      <c r="K642"/>
      <c r="L642"/>
      <c r="M642"/>
      <c r="N642"/>
      <c r="O642"/>
    </row>
    <row r="643" spans="1:15" ht="14.5">
      <c r="A643"/>
      <c r="B643"/>
      <c r="C643"/>
      <c r="D643"/>
      <c r="E643"/>
      <c r="F643"/>
      <c r="G643"/>
      <c r="H643"/>
      <c r="I643"/>
      <c r="J643"/>
      <c r="K643"/>
      <c r="L643"/>
      <c r="M643"/>
      <c r="N643"/>
      <c r="O643"/>
    </row>
    <row r="644" spans="1:15" ht="14.5">
      <c r="A644"/>
      <c r="B644"/>
      <c r="C644"/>
      <c r="D644"/>
      <c r="E644"/>
      <c r="F644"/>
      <c r="G644"/>
      <c r="H644"/>
      <c r="I644"/>
      <c r="J644"/>
      <c r="K644"/>
      <c r="L644"/>
      <c r="M644"/>
      <c r="N644"/>
      <c r="O644"/>
    </row>
    <row r="645" spans="1:15" ht="14.5">
      <c r="A645"/>
      <c r="B645"/>
      <c r="C645"/>
      <c r="D645"/>
      <c r="E645"/>
      <c r="F645"/>
      <c r="G645"/>
      <c r="H645"/>
      <c r="I645"/>
      <c r="J645"/>
      <c r="K645"/>
      <c r="L645"/>
      <c r="M645"/>
      <c r="N645"/>
      <c r="O645"/>
    </row>
    <row r="646" spans="1:15" ht="14.5">
      <c r="A646"/>
      <c r="B646"/>
      <c r="C646"/>
      <c r="D646"/>
      <c r="E646"/>
      <c r="F646"/>
      <c r="G646"/>
      <c r="H646"/>
      <c r="I646"/>
      <c r="J646"/>
      <c r="K646"/>
      <c r="L646"/>
      <c r="M646"/>
      <c r="N646"/>
      <c r="O646"/>
    </row>
    <row r="647" spans="1:15" ht="14.5">
      <c r="A647"/>
      <c r="B647"/>
      <c r="C647"/>
      <c r="D647"/>
      <c r="E647"/>
      <c r="F647"/>
      <c r="G647"/>
      <c r="H647"/>
      <c r="I647"/>
      <c r="J647"/>
      <c r="K647"/>
      <c r="L647"/>
      <c r="M647"/>
      <c r="N647"/>
      <c r="O647"/>
    </row>
    <row r="648" spans="1:15" ht="14.5">
      <c r="A648"/>
      <c r="B648"/>
      <c r="C648"/>
      <c r="D648"/>
      <c r="E648"/>
      <c r="F648"/>
      <c r="G648"/>
      <c r="H648"/>
      <c r="I648"/>
      <c r="J648"/>
      <c r="K648"/>
      <c r="L648"/>
      <c r="M648"/>
      <c r="N648"/>
      <c r="O648"/>
    </row>
    <row r="649" spans="1:15" ht="14.5">
      <c r="A649"/>
      <c r="B649"/>
      <c r="C649"/>
      <c r="D649"/>
      <c r="E649"/>
      <c r="F649"/>
      <c r="G649"/>
      <c r="H649"/>
      <c r="I649"/>
      <c r="J649"/>
      <c r="K649"/>
      <c r="L649"/>
      <c r="M649"/>
      <c r="N649"/>
      <c r="O649"/>
    </row>
    <row r="650" spans="1:15" ht="14.5">
      <c r="A650"/>
      <c r="B650"/>
      <c r="C650"/>
      <c r="D650"/>
      <c r="E650"/>
      <c r="F650"/>
      <c r="G650"/>
      <c r="H650"/>
      <c r="I650"/>
      <c r="J650"/>
      <c r="K650"/>
      <c r="L650"/>
      <c r="M650"/>
      <c r="N650"/>
      <c r="O650"/>
    </row>
    <row r="651" spans="1:15" ht="14.5">
      <c r="A651"/>
      <c r="B651"/>
      <c r="C651"/>
      <c r="D651"/>
      <c r="E651"/>
      <c r="F651"/>
      <c r="G651"/>
      <c r="H651"/>
      <c r="I651"/>
      <c r="J651"/>
      <c r="K651"/>
      <c r="L651"/>
      <c r="M651"/>
      <c r="N651"/>
      <c r="O651"/>
    </row>
    <row r="652" spans="1:15" ht="14.5">
      <c r="A652"/>
      <c r="B652"/>
      <c r="C652"/>
      <c r="D652"/>
      <c r="E652"/>
      <c r="F652"/>
      <c r="G652"/>
      <c r="H652"/>
      <c r="I652"/>
      <c r="J652"/>
      <c r="K652"/>
      <c r="L652"/>
      <c r="M652"/>
      <c r="N652"/>
      <c r="O652"/>
    </row>
    <row r="653" spans="1:15" ht="14.5">
      <c r="A653"/>
      <c r="B653"/>
      <c r="C653"/>
      <c r="D653"/>
      <c r="E653"/>
      <c r="F653"/>
      <c r="G653"/>
      <c r="H653"/>
      <c r="I653"/>
      <c r="J653"/>
      <c r="K653"/>
      <c r="L653"/>
      <c r="M653"/>
      <c r="N653"/>
      <c r="O653"/>
    </row>
    <row r="654" spans="1:15" ht="14.5">
      <c r="A654"/>
      <c r="B654"/>
      <c r="C654"/>
      <c r="D654"/>
      <c r="E654"/>
      <c r="F654"/>
      <c r="G654"/>
      <c r="H654"/>
      <c r="I654"/>
      <c r="J654"/>
      <c r="K654"/>
      <c r="L654"/>
      <c r="M654"/>
      <c r="N654"/>
      <c r="O654"/>
    </row>
    <row r="655" spans="1:15" ht="14.5">
      <c r="A655"/>
      <c r="B655"/>
      <c r="C655"/>
      <c r="D655"/>
      <c r="E655"/>
      <c r="F655"/>
      <c r="G655"/>
      <c r="H655"/>
      <c r="I655"/>
      <c r="J655"/>
      <c r="K655"/>
      <c r="L655"/>
      <c r="M655"/>
      <c r="N655"/>
      <c r="O655"/>
    </row>
    <row r="656" spans="1:15" ht="14.5">
      <c r="A656"/>
      <c r="B656"/>
      <c r="C656"/>
      <c r="D656"/>
      <c r="E656"/>
      <c r="F656"/>
      <c r="G656"/>
      <c r="H656"/>
      <c r="I656"/>
      <c r="J656"/>
      <c r="K656"/>
      <c r="L656"/>
      <c r="M656"/>
      <c r="N656"/>
      <c r="O656"/>
    </row>
    <row r="657" spans="1:15" ht="14.5">
      <c r="A657"/>
      <c r="B657"/>
      <c r="C657"/>
      <c r="D657"/>
      <c r="E657"/>
      <c r="F657"/>
      <c r="G657"/>
      <c r="H657"/>
      <c r="I657"/>
      <c r="J657"/>
      <c r="K657"/>
      <c r="L657"/>
      <c r="M657"/>
      <c r="N657"/>
      <c r="O657"/>
    </row>
    <row r="658" spans="1:15" ht="14.5">
      <c r="A658"/>
      <c r="B658"/>
      <c r="C658"/>
      <c r="D658"/>
      <c r="E658"/>
      <c r="F658"/>
      <c r="G658"/>
      <c r="H658"/>
      <c r="I658"/>
      <c r="J658"/>
      <c r="K658"/>
      <c r="L658"/>
      <c r="M658"/>
      <c r="N658"/>
      <c r="O658"/>
    </row>
    <row r="659" spans="1:15" ht="14.5">
      <c r="A659"/>
      <c r="B659"/>
      <c r="C659"/>
      <c r="D659"/>
      <c r="E659"/>
      <c r="F659"/>
      <c r="G659"/>
      <c r="H659"/>
      <c r="I659"/>
      <c r="J659"/>
      <c r="K659"/>
      <c r="L659"/>
      <c r="M659"/>
      <c r="N659"/>
      <c r="O659"/>
    </row>
    <row r="660" spans="1:15" ht="14.5">
      <c r="A660"/>
      <c r="B660"/>
      <c r="C660"/>
      <c r="D660"/>
      <c r="E660"/>
      <c r="F660"/>
      <c r="G660"/>
      <c r="H660"/>
      <c r="I660"/>
      <c r="J660"/>
      <c r="K660"/>
      <c r="L660"/>
      <c r="M660"/>
      <c r="N660"/>
      <c r="O660"/>
    </row>
    <row r="661" spans="1:15" ht="14.5">
      <c r="A661"/>
      <c r="B661"/>
      <c r="C661"/>
      <c r="D661"/>
      <c r="E661"/>
      <c r="F661"/>
      <c r="G661"/>
      <c r="H661"/>
      <c r="I661"/>
      <c r="J661"/>
      <c r="K661"/>
      <c r="L661"/>
      <c r="M661"/>
      <c r="N661"/>
      <c r="O661"/>
    </row>
    <row r="662" spans="1:15" ht="14.5">
      <c r="A662"/>
      <c r="B662"/>
      <c r="C662"/>
      <c r="D662"/>
      <c r="E662"/>
      <c r="F662"/>
      <c r="G662"/>
      <c r="H662"/>
      <c r="I662"/>
      <c r="J662"/>
      <c r="K662"/>
      <c r="L662"/>
      <c r="M662"/>
      <c r="N662"/>
      <c r="O662"/>
    </row>
    <row r="663" spans="1:15" ht="14.5">
      <c r="A663"/>
      <c r="B663"/>
      <c r="C663"/>
      <c r="D663"/>
      <c r="E663"/>
      <c r="F663"/>
      <c r="G663"/>
      <c r="H663"/>
      <c r="I663"/>
      <c r="J663"/>
      <c r="K663"/>
      <c r="L663"/>
      <c r="M663"/>
      <c r="N663"/>
      <c r="O663"/>
    </row>
    <row r="664" spans="1:15" ht="14.5">
      <c r="A664"/>
      <c r="B664"/>
      <c r="C664"/>
      <c r="D664"/>
      <c r="E664"/>
      <c r="F664"/>
      <c r="G664"/>
      <c r="H664"/>
      <c r="I664"/>
      <c r="J664"/>
      <c r="K664"/>
      <c r="L664"/>
      <c r="M664"/>
      <c r="N664"/>
      <c r="O664"/>
    </row>
    <row r="665" spans="1:15" ht="14.5">
      <c r="A665"/>
      <c r="B665"/>
      <c r="C665"/>
      <c r="D665"/>
      <c r="E665"/>
      <c r="F665"/>
      <c r="G665"/>
      <c r="H665"/>
      <c r="I665"/>
      <c r="J665"/>
      <c r="K665"/>
      <c r="L665"/>
      <c r="M665"/>
      <c r="N665"/>
      <c r="O665"/>
    </row>
    <row r="666" spans="1:15" ht="14.5">
      <c r="A666"/>
      <c r="B666"/>
      <c r="C666"/>
      <c r="D666"/>
      <c r="E666"/>
      <c r="F666"/>
      <c r="G666"/>
      <c r="H666"/>
      <c r="I666"/>
      <c r="J666"/>
      <c r="K666"/>
      <c r="L666"/>
      <c r="M666"/>
      <c r="N666"/>
      <c r="O666"/>
    </row>
    <row r="667" spans="1:15" ht="14.5">
      <c r="A667"/>
      <c r="B667"/>
      <c r="C667"/>
      <c r="D667"/>
      <c r="E667"/>
      <c r="F667"/>
      <c r="G667"/>
      <c r="H667"/>
      <c r="I667"/>
      <c r="J667"/>
      <c r="K667"/>
      <c r="L667"/>
      <c r="M667"/>
      <c r="N667"/>
      <c r="O667"/>
    </row>
    <row r="668" spans="1:15" ht="14.5">
      <c r="A668"/>
      <c r="B668"/>
      <c r="C668"/>
      <c r="D668"/>
      <c r="E668"/>
      <c r="F668"/>
      <c r="G668"/>
      <c r="H668"/>
      <c r="I668"/>
      <c r="J668"/>
      <c r="K668"/>
      <c r="L668"/>
      <c r="M668"/>
      <c r="N668"/>
      <c r="O668"/>
    </row>
    <row r="669" spans="1:15" ht="14.5">
      <c r="A669"/>
      <c r="B669"/>
      <c r="C669"/>
      <c r="D669"/>
      <c r="E669"/>
      <c r="F669"/>
      <c r="G669"/>
      <c r="H669"/>
      <c r="I669"/>
      <c r="J669"/>
      <c r="K669"/>
      <c r="L669"/>
      <c r="M669"/>
      <c r="N669"/>
      <c r="O669"/>
    </row>
    <row r="670" spans="1:15" ht="14.5">
      <c r="A670"/>
      <c r="B670"/>
      <c r="C670"/>
      <c r="D670"/>
      <c r="E670"/>
      <c r="F670"/>
      <c r="G670"/>
      <c r="H670"/>
      <c r="I670"/>
      <c r="J670"/>
      <c r="K670"/>
      <c r="L670"/>
      <c r="M670"/>
      <c r="N670"/>
      <c r="O670"/>
    </row>
    <row r="671" spans="1:15" ht="14.5">
      <c r="A671"/>
      <c r="B671"/>
      <c r="C671"/>
      <c r="D671"/>
      <c r="E671"/>
      <c r="F671"/>
      <c r="G671"/>
      <c r="H671"/>
      <c r="I671"/>
      <c r="J671"/>
      <c r="K671"/>
      <c r="L671"/>
      <c r="M671"/>
      <c r="N671"/>
      <c r="O671"/>
    </row>
    <row r="672" spans="1:15" ht="14.5">
      <c r="A672"/>
      <c r="B672"/>
      <c r="C672"/>
      <c r="D672"/>
      <c r="E672"/>
      <c r="F672"/>
      <c r="G672"/>
      <c r="H672"/>
      <c r="I672"/>
      <c r="J672"/>
      <c r="K672"/>
      <c r="L672"/>
      <c r="M672"/>
      <c r="N672"/>
      <c r="O672"/>
    </row>
    <row r="673" spans="1:15" ht="14.5">
      <c r="A673"/>
      <c r="B673"/>
      <c r="C673"/>
      <c r="D673"/>
      <c r="E673"/>
      <c r="F673"/>
      <c r="G673"/>
      <c r="H673"/>
      <c r="I673"/>
      <c r="J673"/>
      <c r="K673"/>
      <c r="L673"/>
      <c r="M673"/>
      <c r="N673"/>
      <c r="O673"/>
    </row>
    <row r="674" spans="1:15" ht="14.5">
      <c r="A674"/>
      <c r="B674"/>
      <c r="C674"/>
      <c r="D674"/>
      <c r="E674"/>
      <c r="F674"/>
      <c r="G674"/>
      <c r="H674"/>
      <c r="I674"/>
      <c r="J674"/>
      <c r="K674"/>
      <c r="L674"/>
      <c r="M674"/>
      <c r="N674"/>
      <c r="O674"/>
    </row>
    <row r="675" spans="1:15" ht="14.5">
      <c r="A675"/>
      <c r="B675"/>
      <c r="C675"/>
      <c r="D675"/>
      <c r="E675"/>
      <c r="F675"/>
      <c r="G675"/>
      <c r="H675"/>
      <c r="I675"/>
      <c r="J675"/>
      <c r="K675"/>
      <c r="L675"/>
      <c r="M675"/>
      <c r="N675"/>
      <c r="O675"/>
    </row>
    <row r="676" spans="1:15" ht="14.5">
      <c r="A676"/>
      <c r="B676"/>
      <c r="C676"/>
      <c r="D676"/>
      <c r="E676"/>
      <c r="F676"/>
      <c r="G676"/>
      <c r="H676"/>
      <c r="I676"/>
      <c r="J676"/>
      <c r="K676"/>
      <c r="L676"/>
      <c r="M676"/>
      <c r="N676"/>
      <c r="O676"/>
    </row>
    <row r="677" spans="1:15" ht="14.5">
      <c r="A677"/>
      <c r="B677"/>
      <c r="C677"/>
      <c r="D677"/>
      <c r="E677"/>
      <c r="F677"/>
      <c r="G677"/>
      <c r="H677"/>
      <c r="I677"/>
      <c r="J677"/>
      <c r="K677"/>
      <c r="L677"/>
      <c r="M677"/>
      <c r="N677"/>
      <c r="O677"/>
    </row>
    <row r="678" spans="1:15" ht="14.5">
      <c r="A678"/>
      <c r="B678"/>
      <c r="C678"/>
      <c r="D678"/>
      <c r="E678"/>
      <c r="F678"/>
      <c r="G678"/>
      <c r="H678"/>
      <c r="I678"/>
      <c r="J678"/>
      <c r="K678"/>
      <c r="L678"/>
      <c r="M678"/>
      <c r="N678"/>
      <c r="O678"/>
    </row>
    <row r="679" spans="1:15" ht="14.5">
      <c r="A679"/>
      <c r="B679"/>
      <c r="C679"/>
      <c r="D679"/>
      <c r="E679"/>
      <c r="F679"/>
      <c r="G679"/>
      <c r="H679"/>
      <c r="I679"/>
      <c r="J679"/>
      <c r="K679"/>
      <c r="L679"/>
      <c r="M679"/>
      <c r="N679"/>
      <c r="O679"/>
    </row>
    <row r="680" spans="1:15" ht="14.5">
      <c r="A680"/>
      <c r="B680"/>
      <c r="C680"/>
      <c r="D680"/>
      <c r="E680"/>
      <c r="F680"/>
      <c r="G680"/>
      <c r="H680"/>
      <c r="I680"/>
      <c r="J680"/>
      <c r="K680"/>
      <c r="L680"/>
      <c r="M680"/>
      <c r="N680"/>
      <c r="O680"/>
    </row>
    <row r="681" spans="1:15" ht="14.5">
      <c r="A681"/>
      <c r="B681"/>
      <c r="C681"/>
      <c r="D681"/>
      <c r="E681"/>
      <c r="F681"/>
      <c r="G681"/>
      <c r="H681"/>
      <c r="I681"/>
      <c r="J681"/>
      <c r="K681"/>
      <c r="L681"/>
      <c r="M681"/>
      <c r="N681"/>
      <c r="O681"/>
    </row>
    <row r="682" spans="1:15" ht="14.5">
      <c r="A682"/>
      <c r="B682"/>
      <c r="C682"/>
      <c r="D682"/>
      <c r="E682"/>
      <c r="F682"/>
      <c r="G682"/>
      <c r="H682"/>
      <c r="I682"/>
      <c r="J682"/>
      <c r="K682"/>
      <c r="L682"/>
      <c r="M682"/>
      <c r="N682"/>
      <c r="O682"/>
    </row>
    <row r="683" spans="1:15" ht="14.5">
      <c r="A683"/>
      <c r="B683"/>
      <c r="C683"/>
      <c r="D683"/>
      <c r="E683"/>
      <c r="F683"/>
      <c r="G683"/>
      <c r="H683"/>
      <c r="I683"/>
      <c r="J683"/>
      <c r="K683"/>
      <c r="L683"/>
      <c r="M683"/>
      <c r="N683"/>
      <c r="O683"/>
    </row>
    <row r="684" spans="1:15" ht="14.5">
      <c r="A684"/>
      <c r="B684"/>
      <c r="C684"/>
      <c r="D684"/>
      <c r="E684"/>
      <c r="F684"/>
      <c r="G684"/>
      <c r="H684"/>
      <c r="I684"/>
      <c r="J684"/>
      <c r="K684"/>
      <c r="L684"/>
      <c r="M684"/>
      <c r="N684"/>
      <c r="O684"/>
    </row>
    <row r="685" spans="1:15" ht="14.5">
      <c r="A685"/>
      <c r="B685"/>
      <c r="C685"/>
      <c r="D685"/>
      <c r="E685"/>
      <c r="F685"/>
      <c r="G685"/>
      <c r="H685"/>
      <c r="I685"/>
      <c r="J685"/>
      <c r="K685"/>
      <c r="L685"/>
      <c r="M685"/>
      <c r="N685"/>
      <c r="O685"/>
    </row>
    <row r="686" spans="1:15" ht="14.5">
      <c r="A686"/>
      <c r="B686"/>
      <c r="C686"/>
      <c r="D686"/>
      <c r="E686"/>
      <c r="F686"/>
      <c r="G686"/>
      <c r="H686"/>
      <c r="I686"/>
      <c r="J686"/>
      <c r="K686"/>
      <c r="L686"/>
      <c r="M686"/>
      <c r="N686"/>
      <c r="O686"/>
    </row>
    <row r="687" spans="1:15" ht="14.5">
      <c r="A687"/>
      <c r="B687"/>
      <c r="C687"/>
      <c r="D687"/>
      <c r="E687"/>
      <c r="F687"/>
      <c r="G687"/>
      <c r="H687"/>
      <c r="I687"/>
      <c r="J687"/>
      <c r="K687"/>
      <c r="L687"/>
      <c r="M687"/>
      <c r="N687"/>
      <c r="O687"/>
    </row>
    <row r="688" spans="1:15" ht="14.5">
      <c r="A688"/>
      <c r="B688"/>
      <c r="C688"/>
      <c r="D688"/>
      <c r="E688"/>
      <c r="F688"/>
      <c r="G688"/>
      <c r="H688"/>
      <c r="I688"/>
      <c r="J688"/>
      <c r="K688"/>
      <c r="L688"/>
      <c r="M688"/>
      <c r="N688"/>
      <c r="O688"/>
    </row>
    <row r="689" spans="1:15" ht="14.5">
      <c r="A689"/>
      <c r="B689"/>
      <c r="C689"/>
      <c r="D689"/>
      <c r="E689"/>
      <c r="F689"/>
      <c r="G689"/>
      <c r="H689"/>
      <c r="I689"/>
      <c r="J689"/>
      <c r="K689"/>
      <c r="L689"/>
      <c r="M689"/>
      <c r="N689"/>
      <c r="O689"/>
    </row>
    <row r="690" spans="1:15" ht="14.5">
      <c r="A690"/>
      <c r="B690"/>
      <c r="C690"/>
      <c r="D690"/>
      <c r="E690"/>
      <c r="F690"/>
      <c r="G690"/>
      <c r="H690"/>
      <c r="I690"/>
      <c r="J690"/>
      <c r="K690"/>
      <c r="L690"/>
      <c r="M690"/>
      <c r="N690"/>
      <c r="O690"/>
    </row>
    <row r="691" spans="1:15" ht="14.5">
      <c r="A691"/>
      <c r="B691"/>
      <c r="C691"/>
      <c r="D691"/>
      <c r="E691"/>
      <c r="F691"/>
      <c r="G691"/>
      <c r="H691"/>
      <c r="I691"/>
      <c r="J691"/>
      <c r="K691"/>
      <c r="L691"/>
      <c r="M691"/>
      <c r="N691"/>
      <c r="O691"/>
    </row>
    <row r="692" spans="1:15" ht="14.5">
      <c r="A692"/>
      <c r="B692"/>
      <c r="C692"/>
      <c r="D692"/>
      <c r="E692"/>
      <c r="F692"/>
      <c r="G692"/>
      <c r="H692"/>
      <c r="I692"/>
      <c r="J692"/>
      <c r="K692"/>
      <c r="L692"/>
      <c r="M692"/>
      <c r="N692"/>
      <c r="O692"/>
    </row>
    <row r="693" spans="1:15" ht="14.5">
      <c r="A693"/>
      <c r="B693"/>
      <c r="C693"/>
      <c r="D693"/>
      <c r="E693"/>
      <c r="F693"/>
      <c r="G693"/>
      <c r="H693"/>
      <c r="I693"/>
      <c r="J693"/>
      <c r="K693"/>
      <c r="L693"/>
      <c r="M693"/>
      <c r="N693"/>
      <c r="O693"/>
    </row>
    <row r="694" spans="1:15" ht="14.5">
      <c r="A694"/>
      <c r="B694"/>
      <c r="C694"/>
      <c r="D694"/>
      <c r="E694"/>
      <c r="F694"/>
      <c r="G694"/>
      <c r="H694"/>
      <c r="I694"/>
      <c r="J694"/>
      <c r="K694"/>
      <c r="L694"/>
      <c r="M694"/>
      <c r="N694"/>
      <c r="O694"/>
    </row>
    <row r="695" spans="1:15" ht="14.5">
      <c r="A695"/>
      <c r="B695"/>
      <c r="C695"/>
      <c r="D695"/>
      <c r="E695"/>
      <c r="F695"/>
      <c r="G695"/>
      <c r="H695"/>
      <c r="I695"/>
      <c r="J695"/>
      <c r="K695"/>
      <c r="L695"/>
      <c r="M695"/>
      <c r="N695"/>
      <c r="O695"/>
    </row>
    <row r="696" spans="1:15" ht="14.5">
      <c r="A696"/>
      <c r="B696"/>
      <c r="C696"/>
      <c r="D696"/>
      <c r="E696"/>
      <c r="F696"/>
      <c r="G696"/>
      <c r="H696"/>
      <c r="I696"/>
      <c r="J696"/>
      <c r="K696"/>
      <c r="L696"/>
      <c r="M696"/>
      <c r="N696"/>
      <c r="O696"/>
    </row>
    <row r="697" spans="1:15" ht="14.5">
      <c r="A697"/>
      <c r="B697"/>
      <c r="C697"/>
      <c r="D697"/>
      <c r="E697"/>
      <c r="F697"/>
      <c r="G697"/>
      <c r="H697"/>
      <c r="I697"/>
      <c r="J697"/>
      <c r="K697"/>
      <c r="L697"/>
      <c r="M697"/>
      <c r="N697"/>
      <c r="O697"/>
    </row>
    <row r="698" spans="1:15" ht="14.5">
      <c r="A698"/>
      <c r="B698"/>
      <c r="C698"/>
      <c r="D698"/>
      <c r="E698"/>
      <c r="F698"/>
      <c r="G698"/>
      <c r="H698"/>
      <c r="I698"/>
      <c r="J698"/>
      <c r="K698"/>
      <c r="L698"/>
      <c r="M698"/>
      <c r="N698"/>
      <c r="O698"/>
    </row>
    <row r="699" spans="1:15" ht="14.5">
      <c r="A699"/>
      <c r="B699"/>
      <c r="C699"/>
      <c r="D699"/>
      <c r="E699"/>
      <c r="F699"/>
      <c r="G699"/>
      <c r="H699"/>
      <c r="I699"/>
      <c r="J699"/>
      <c r="K699"/>
      <c r="L699"/>
      <c r="M699"/>
      <c r="N699"/>
      <c r="O699"/>
    </row>
    <row r="700" spans="1:15" ht="14.5">
      <c r="A700"/>
      <c r="B700"/>
      <c r="C700"/>
      <c r="D700"/>
      <c r="E700"/>
      <c r="F700"/>
      <c r="G700"/>
      <c r="H700"/>
      <c r="I700"/>
      <c r="J700"/>
      <c r="K700"/>
      <c r="L700"/>
      <c r="M700"/>
      <c r="N700"/>
      <c r="O700"/>
    </row>
    <row r="701" spans="1:15" ht="14.5">
      <c r="A701"/>
      <c r="B701"/>
      <c r="C701"/>
      <c r="D701"/>
      <c r="E701"/>
      <c r="F701"/>
      <c r="G701"/>
      <c r="H701"/>
      <c r="I701"/>
      <c r="J701"/>
      <c r="K701"/>
      <c r="L701"/>
      <c r="M701"/>
      <c r="N701"/>
      <c r="O701"/>
    </row>
    <row r="702" spans="1:15" ht="14.5">
      <c r="A702"/>
      <c r="B702"/>
      <c r="C702"/>
      <c r="D702"/>
      <c r="E702"/>
      <c r="F702"/>
      <c r="G702"/>
      <c r="H702"/>
      <c r="I702"/>
      <c r="J702"/>
      <c r="K702"/>
      <c r="L702"/>
      <c r="M702"/>
      <c r="N702"/>
      <c r="O702"/>
    </row>
    <row r="703" spans="1:15" ht="14.5">
      <c r="A703"/>
      <c r="B703"/>
      <c r="C703"/>
      <c r="D703"/>
      <c r="E703"/>
      <c r="F703"/>
      <c r="G703"/>
      <c r="H703"/>
      <c r="I703"/>
      <c r="J703"/>
      <c r="K703"/>
      <c r="L703"/>
      <c r="M703"/>
      <c r="N703"/>
      <c r="O703"/>
    </row>
    <row r="704" spans="1:15" ht="14.5">
      <c r="A704"/>
      <c r="B704"/>
      <c r="C704"/>
      <c r="D704"/>
      <c r="E704"/>
      <c r="F704"/>
      <c r="G704"/>
      <c r="H704"/>
      <c r="I704"/>
      <c r="J704"/>
      <c r="K704"/>
      <c r="L704"/>
      <c r="M704"/>
      <c r="N704"/>
      <c r="O704"/>
    </row>
    <row r="705" spans="1:15" ht="14.5">
      <c r="A705"/>
      <c r="B705"/>
      <c r="C705"/>
      <c r="D705"/>
      <c r="E705"/>
      <c r="F705"/>
      <c r="G705"/>
      <c r="H705"/>
      <c r="I705"/>
      <c r="J705"/>
      <c r="K705"/>
      <c r="L705"/>
      <c r="M705"/>
      <c r="N705"/>
      <c r="O705"/>
    </row>
    <row r="706" spans="1:15" ht="14.5">
      <c r="A706"/>
      <c r="B706"/>
      <c r="C706"/>
      <c r="D706"/>
      <c r="E706"/>
      <c r="F706"/>
      <c r="G706"/>
      <c r="H706"/>
      <c r="I706"/>
      <c r="J706"/>
      <c r="K706"/>
      <c r="L706"/>
      <c r="M706"/>
      <c r="N706"/>
      <c r="O706"/>
    </row>
    <row r="707" spans="1:15" ht="14.5">
      <c r="A707"/>
      <c r="B707"/>
      <c r="C707"/>
      <c r="D707"/>
      <c r="E707"/>
      <c r="F707"/>
      <c r="G707"/>
      <c r="H707"/>
      <c r="I707"/>
      <c r="J707"/>
      <c r="K707"/>
      <c r="L707"/>
      <c r="M707"/>
      <c r="N707"/>
      <c r="O707"/>
    </row>
    <row r="708" spans="1:15" ht="14.5">
      <c r="A708"/>
      <c r="B708"/>
      <c r="C708"/>
      <c r="D708"/>
      <c r="E708"/>
      <c r="F708"/>
      <c r="G708"/>
      <c r="H708"/>
      <c r="I708"/>
      <c r="J708"/>
      <c r="K708"/>
      <c r="L708"/>
      <c r="M708"/>
      <c r="N708"/>
      <c r="O708"/>
    </row>
    <row r="709" spans="1:15" ht="14.5">
      <c r="A709"/>
      <c r="B709"/>
      <c r="C709"/>
      <c r="D709"/>
      <c r="E709"/>
      <c r="F709"/>
      <c r="G709"/>
      <c r="H709"/>
      <c r="I709"/>
      <c r="J709"/>
      <c r="K709"/>
      <c r="L709"/>
      <c r="M709"/>
      <c r="N709"/>
      <c r="O709"/>
    </row>
    <row r="710" spans="1:15" ht="14.5">
      <c r="A710"/>
      <c r="B710"/>
      <c r="C710"/>
      <c r="D710"/>
      <c r="E710"/>
      <c r="F710"/>
      <c r="G710"/>
      <c r="H710"/>
      <c r="I710"/>
      <c r="J710"/>
      <c r="K710"/>
      <c r="L710"/>
      <c r="M710"/>
      <c r="N710"/>
      <c r="O710"/>
    </row>
    <row r="711" spans="1:15" ht="14.5">
      <c r="A711"/>
      <c r="B711"/>
      <c r="C711"/>
      <c r="D711"/>
      <c r="E711"/>
      <c r="F711"/>
      <c r="G711"/>
      <c r="H711"/>
      <c r="I711"/>
      <c r="J711"/>
      <c r="K711"/>
      <c r="L711"/>
      <c r="M711"/>
      <c r="N711"/>
      <c r="O711"/>
    </row>
    <row r="712" spans="1:15" ht="14.5">
      <c r="A712"/>
      <c r="B712"/>
      <c r="C712"/>
      <c r="D712"/>
      <c r="E712"/>
      <c r="F712"/>
      <c r="G712"/>
      <c r="H712"/>
      <c r="I712"/>
      <c r="J712"/>
      <c r="K712"/>
      <c r="L712"/>
      <c r="M712"/>
      <c r="N712"/>
      <c r="O712"/>
    </row>
    <row r="713" spans="1:15" ht="14.5">
      <c r="A713"/>
      <c r="B713"/>
      <c r="C713"/>
      <c r="D713"/>
      <c r="E713"/>
      <c r="F713"/>
      <c r="G713"/>
      <c r="H713"/>
      <c r="I713"/>
      <c r="J713"/>
      <c r="K713"/>
      <c r="L713"/>
      <c r="M713"/>
      <c r="N713"/>
      <c r="O713"/>
    </row>
    <row r="714" spans="1:15" ht="14.5">
      <c r="A714"/>
      <c r="B714"/>
      <c r="C714"/>
      <c r="D714"/>
      <c r="E714"/>
      <c r="F714"/>
      <c r="G714"/>
      <c r="H714"/>
      <c r="I714"/>
      <c r="J714"/>
      <c r="K714"/>
      <c r="L714"/>
      <c r="M714"/>
      <c r="N714"/>
      <c r="O714"/>
    </row>
    <row r="715" spans="1:15" ht="14.5">
      <c r="A715"/>
      <c r="B715"/>
      <c r="C715"/>
      <c r="D715"/>
      <c r="E715"/>
      <c r="F715"/>
      <c r="G715"/>
      <c r="H715"/>
      <c r="I715"/>
      <c r="J715"/>
      <c r="K715"/>
      <c r="L715"/>
      <c r="M715"/>
      <c r="N715"/>
      <c r="O715"/>
    </row>
    <row r="716" spans="1:15" ht="14.5">
      <c r="A716"/>
      <c r="B716"/>
      <c r="C716"/>
      <c r="D716"/>
      <c r="E716"/>
      <c r="F716"/>
      <c r="G716"/>
      <c r="H716"/>
      <c r="I716"/>
      <c r="J716"/>
      <c r="K716"/>
      <c r="L716"/>
      <c r="M716"/>
      <c r="N716"/>
      <c r="O716"/>
    </row>
    <row r="717" spans="1:15" ht="14.5">
      <c r="A717"/>
      <c r="B717"/>
      <c r="C717"/>
      <c r="D717"/>
      <c r="E717"/>
      <c r="F717"/>
      <c r="G717"/>
      <c r="H717"/>
      <c r="I717"/>
      <c r="J717"/>
      <c r="K717"/>
      <c r="L717"/>
      <c r="M717"/>
      <c r="N717"/>
      <c r="O717"/>
    </row>
    <row r="718" spans="1:15" ht="14.5">
      <c r="A718"/>
      <c r="B718"/>
      <c r="C718"/>
      <c r="D718"/>
      <c r="E718"/>
      <c r="F718"/>
      <c r="G718"/>
      <c r="H718"/>
      <c r="I718"/>
      <c r="J718"/>
      <c r="K718"/>
      <c r="L718"/>
      <c r="M718"/>
      <c r="N718"/>
      <c r="O718"/>
    </row>
    <row r="719" spans="1:15" ht="14.5">
      <c r="A719"/>
      <c r="B719"/>
      <c r="C719"/>
      <c r="D719"/>
      <c r="E719"/>
      <c r="F719"/>
      <c r="G719"/>
      <c r="H719"/>
      <c r="I719"/>
      <c r="J719"/>
      <c r="K719"/>
      <c r="L719"/>
      <c r="M719"/>
      <c r="N719"/>
      <c r="O719"/>
    </row>
    <row r="720" spans="1:15" ht="14.5">
      <c r="A720"/>
      <c r="B720"/>
      <c r="C720"/>
      <c r="D720"/>
      <c r="E720"/>
      <c r="F720"/>
      <c r="G720"/>
      <c r="H720"/>
      <c r="I720"/>
      <c r="J720"/>
      <c r="K720"/>
      <c r="L720"/>
      <c r="M720"/>
      <c r="N720"/>
      <c r="O720"/>
    </row>
    <row r="721" spans="1:15" ht="14.5">
      <c r="A721"/>
      <c r="B721"/>
      <c r="C721"/>
      <c r="D721"/>
      <c r="E721"/>
      <c r="F721"/>
      <c r="G721"/>
      <c r="H721"/>
      <c r="I721"/>
      <c r="J721"/>
      <c r="K721"/>
      <c r="L721"/>
      <c r="M721"/>
      <c r="N721"/>
      <c r="O721"/>
    </row>
    <row r="722" spans="1:15" ht="14.5">
      <c r="A722"/>
      <c r="B722"/>
      <c r="C722"/>
      <c r="D722"/>
      <c r="E722"/>
      <c r="F722"/>
      <c r="G722"/>
      <c r="H722"/>
      <c r="I722"/>
      <c r="J722"/>
      <c r="K722"/>
      <c r="L722"/>
      <c r="M722"/>
      <c r="N722"/>
      <c r="O722"/>
    </row>
    <row r="723" spans="1:15" ht="14.5">
      <c r="A723"/>
      <c r="B723"/>
      <c r="C723"/>
      <c r="D723"/>
      <c r="E723"/>
      <c r="F723"/>
      <c r="G723"/>
      <c r="H723"/>
      <c r="I723"/>
      <c r="J723"/>
      <c r="K723"/>
      <c r="L723"/>
      <c r="M723"/>
      <c r="N723"/>
      <c r="O723"/>
    </row>
    <row r="724" spans="1:15" ht="14.5">
      <c r="A724"/>
      <c r="B724"/>
      <c r="C724"/>
      <c r="D724"/>
      <c r="E724"/>
      <c r="F724"/>
      <c r="G724"/>
      <c r="H724"/>
      <c r="I724"/>
      <c r="J724"/>
      <c r="K724"/>
      <c r="L724"/>
      <c r="M724"/>
      <c r="N724"/>
      <c r="O724"/>
    </row>
    <row r="725" spans="1:15" ht="14.5">
      <c r="A725"/>
      <c r="B725"/>
      <c r="C725"/>
      <c r="D725"/>
      <c r="E725"/>
      <c r="F725"/>
      <c r="G725"/>
      <c r="H725"/>
      <c r="I725"/>
      <c r="J725"/>
      <c r="K725"/>
      <c r="L725"/>
      <c r="M725"/>
      <c r="N725"/>
      <c r="O725"/>
    </row>
    <row r="726" spans="1:15" ht="14.5">
      <c r="A726"/>
      <c r="B726"/>
      <c r="C726"/>
      <c r="D726"/>
      <c r="E726"/>
      <c r="F726"/>
      <c r="G726"/>
      <c r="H726"/>
      <c r="I726"/>
      <c r="J726"/>
      <c r="K726"/>
      <c r="L726"/>
      <c r="M726"/>
      <c r="N726"/>
      <c r="O726"/>
    </row>
    <row r="727" spans="1:15" ht="14.5">
      <c r="A727"/>
      <c r="B727"/>
      <c r="C727"/>
      <c r="D727"/>
      <c r="E727"/>
      <c r="F727"/>
      <c r="G727"/>
      <c r="H727"/>
      <c r="I727"/>
      <c r="J727"/>
      <c r="K727"/>
      <c r="L727"/>
      <c r="M727"/>
      <c r="N727"/>
      <c r="O727"/>
    </row>
    <row r="728" spans="1:15" ht="14.5">
      <c r="A728"/>
      <c r="B728"/>
      <c r="C728"/>
      <c r="D728"/>
      <c r="E728"/>
      <c r="F728"/>
      <c r="G728"/>
      <c r="H728"/>
      <c r="I728"/>
      <c r="J728"/>
      <c r="K728"/>
      <c r="L728"/>
      <c r="M728"/>
      <c r="N728"/>
      <c r="O728"/>
    </row>
    <row r="729" spans="1:15" ht="14.5">
      <c r="A729"/>
      <c r="B729"/>
      <c r="C729"/>
      <c r="D729"/>
      <c r="E729"/>
      <c r="F729"/>
      <c r="G729"/>
      <c r="H729"/>
      <c r="I729"/>
      <c r="J729"/>
      <c r="K729"/>
      <c r="L729"/>
      <c r="M729"/>
      <c r="N729"/>
      <c r="O729"/>
    </row>
    <row r="730" spans="1:15" ht="14.5">
      <c r="A730"/>
      <c r="B730"/>
      <c r="C730"/>
      <c r="D730"/>
      <c r="E730"/>
      <c r="F730"/>
      <c r="G730"/>
      <c r="H730"/>
      <c r="I730"/>
      <c r="J730"/>
      <c r="K730"/>
      <c r="L730"/>
      <c r="M730"/>
      <c r="N730"/>
      <c r="O730"/>
    </row>
    <row r="731" spans="1:15" ht="14.5">
      <c r="A731"/>
      <c r="B731"/>
      <c r="C731"/>
      <c r="D731"/>
      <c r="E731"/>
      <c r="F731"/>
      <c r="G731"/>
      <c r="H731"/>
      <c r="I731"/>
      <c r="J731"/>
      <c r="K731"/>
      <c r="L731"/>
      <c r="M731"/>
      <c r="N731"/>
      <c r="O731"/>
    </row>
    <row r="732" spans="1:15" ht="14.5">
      <c r="A732"/>
      <c r="B732"/>
      <c r="C732"/>
      <c r="D732"/>
      <c r="E732"/>
      <c r="F732"/>
      <c r="G732"/>
      <c r="H732"/>
      <c r="I732"/>
      <c r="J732"/>
      <c r="K732"/>
      <c r="L732"/>
      <c r="M732"/>
      <c r="N732"/>
      <c r="O732"/>
    </row>
    <row r="733" spans="1:15" ht="14.5">
      <c r="A733"/>
      <c r="B733"/>
      <c r="C733"/>
      <c r="D733"/>
      <c r="E733"/>
      <c r="F733"/>
      <c r="G733"/>
      <c r="H733"/>
      <c r="I733"/>
      <c r="J733"/>
      <c r="K733"/>
      <c r="L733"/>
      <c r="M733"/>
      <c r="N733"/>
      <c r="O733"/>
    </row>
    <row r="734" spans="1:15" ht="14.5">
      <c r="A734"/>
      <c r="B734"/>
      <c r="C734"/>
      <c r="D734"/>
      <c r="E734"/>
      <c r="F734"/>
      <c r="G734"/>
      <c r="H734"/>
      <c r="I734"/>
      <c r="J734"/>
      <c r="K734"/>
      <c r="L734"/>
      <c r="M734"/>
      <c r="N734"/>
      <c r="O734"/>
    </row>
    <row r="735" spans="1:15" ht="14.5">
      <c r="A735"/>
      <c r="B735"/>
      <c r="C735"/>
      <c r="D735"/>
      <c r="E735"/>
      <c r="F735"/>
      <c r="G735"/>
      <c r="H735"/>
      <c r="I735"/>
      <c r="J735"/>
      <c r="K735"/>
      <c r="L735"/>
      <c r="M735"/>
      <c r="N735"/>
      <c r="O735"/>
    </row>
    <row r="736" spans="1:15" ht="14.5">
      <c r="A736"/>
      <c r="B736"/>
      <c r="C736"/>
      <c r="D736"/>
      <c r="E736"/>
      <c r="F736"/>
      <c r="G736"/>
      <c r="H736"/>
      <c r="I736"/>
      <c r="J736"/>
      <c r="K736"/>
      <c r="L736"/>
      <c r="M736"/>
      <c r="N736"/>
      <c r="O736"/>
    </row>
    <row r="737" spans="1:15" ht="14.5">
      <c r="A737"/>
      <c r="B737"/>
      <c r="C737"/>
      <c r="D737"/>
      <c r="E737"/>
      <c r="F737"/>
      <c r="G737"/>
      <c r="H737"/>
      <c r="I737"/>
      <c r="J737"/>
      <c r="K737"/>
      <c r="L737"/>
      <c r="M737"/>
      <c r="N737"/>
      <c r="O737"/>
    </row>
    <row r="738" spans="1:15" ht="14.5">
      <c r="A738"/>
      <c r="B738"/>
      <c r="C738"/>
      <c r="D738"/>
      <c r="E738"/>
      <c r="F738"/>
      <c r="G738"/>
      <c r="H738"/>
      <c r="I738"/>
      <c r="J738"/>
      <c r="K738"/>
      <c r="L738"/>
      <c r="M738"/>
      <c r="N738"/>
      <c r="O738"/>
    </row>
    <row r="739" spans="1:15" ht="14.5">
      <c r="A739"/>
      <c r="B739"/>
      <c r="C739"/>
      <c r="D739"/>
      <c r="E739"/>
      <c r="F739"/>
      <c r="G739"/>
      <c r="H739"/>
      <c r="I739"/>
      <c r="J739"/>
      <c r="K739"/>
      <c r="L739"/>
      <c r="M739"/>
      <c r="N739"/>
      <c r="O739"/>
    </row>
    <row r="740" spans="1:15" ht="14.5">
      <c r="A740"/>
      <c r="B740"/>
      <c r="C740"/>
      <c r="D740"/>
      <c r="E740"/>
      <c r="F740"/>
      <c r="G740"/>
      <c r="H740"/>
      <c r="I740"/>
      <c r="J740"/>
      <c r="K740"/>
      <c r="L740"/>
      <c r="M740"/>
      <c r="N740"/>
      <c r="O740"/>
    </row>
    <row r="741" spans="1:15" ht="14.5">
      <c r="A741"/>
      <c r="B741"/>
      <c r="C741"/>
      <c r="D741"/>
      <c r="E741"/>
      <c r="F741"/>
      <c r="G741"/>
      <c r="H741"/>
      <c r="I741"/>
      <c r="J741"/>
      <c r="K741"/>
      <c r="L741"/>
      <c r="M741"/>
      <c r="N741"/>
      <c r="O741"/>
    </row>
    <row r="742" spans="1:15" ht="14.5">
      <c r="A742"/>
      <c r="B742"/>
      <c r="C742"/>
      <c r="D742"/>
      <c r="E742"/>
      <c r="F742"/>
      <c r="G742"/>
      <c r="H742"/>
      <c r="I742"/>
      <c r="J742"/>
      <c r="K742"/>
      <c r="L742"/>
      <c r="M742"/>
      <c r="N742"/>
      <c r="O742"/>
    </row>
    <row r="743" spans="1:15" ht="14.5">
      <c r="A743"/>
      <c r="B743"/>
      <c r="C743"/>
      <c r="D743"/>
      <c r="E743"/>
      <c r="F743"/>
      <c r="G743"/>
      <c r="H743"/>
      <c r="I743"/>
      <c r="J743"/>
      <c r="K743"/>
      <c r="L743"/>
      <c r="M743"/>
      <c r="N743"/>
      <c r="O743"/>
    </row>
    <row r="744" spans="1:15" ht="14.5">
      <c r="A744"/>
      <c r="B744"/>
      <c r="C744"/>
      <c r="D744"/>
      <c r="E744"/>
      <c r="F744"/>
      <c r="G744"/>
      <c r="H744"/>
      <c r="I744"/>
      <c r="J744"/>
      <c r="K744"/>
      <c r="L744"/>
      <c r="M744"/>
      <c r="N744"/>
      <c r="O744"/>
    </row>
    <row r="745" spans="1:15" ht="14.5">
      <c r="A745"/>
      <c r="B745"/>
      <c r="C745"/>
      <c r="D745"/>
      <c r="E745"/>
      <c r="F745"/>
      <c r="G745"/>
      <c r="H745"/>
      <c r="I745"/>
      <c r="J745"/>
      <c r="K745"/>
      <c r="L745"/>
      <c r="M745"/>
      <c r="N745"/>
      <c r="O745"/>
    </row>
    <row r="746" spans="1:15" ht="14.5">
      <c r="A746"/>
      <c r="B746"/>
      <c r="C746"/>
      <c r="D746"/>
      <c r="E746"/>
      <c r="F746"/>
      <c r="G746"/>
      <c r="H746"/>
      <c r="I746"/>
      <c r="J746"/>
      <c r="K746"/>
      <c r="L746"/>
      <c r="M746"/>
      <c r="N746"/>
      <c r="O746"/>
    </row>
    <row r="747" spans="1:15" ht="14.5">
      <c r="A747"/>
      <c r="B747"/>
      <c r="C747"/>
      <c r="D747"/>
      <c r="E747"/>
      <c r="F747"/>
      <c r="G747"/>
      <c r="H747"/>
      <c r="I747"/>
      <c r="J747"/>
      <c r="K747"/>
      <c r="L747"/>
      <c r="M747"/>
      <c r="N747"/>
      <c r="O747"/>
    </row>
    <row r="748" spans="1:15" ht="14.5">
      <c r="A748"/>
      <c r="B748"/>
      <c r="C748"/>
      <c r="D748"/>
      <c r="E748"/>
      <c r="F748"/>
      <c r="G748"/>
      <c r="H748"/>
      <c r="I748"/>
      <c r="J748"/>
      <c r="K748"/>
      <c r="L748"/>
      <c r="M748"/>
      <c r="N748"/>
      <c r="O748"/>
    </row>
    <row r="749" spans="1:15" ht="14.5">
      <c r="A749"/>
      <c r="B749"/>
      <c r="C749"/>
      <c r="D749"/>
      <c r="E749"/>
      <c r="F749"/>
      <c r="G749"/>
      <c r="H749"/>
      <c r="I749"/>
      <c r="J749"/>
      <c r="K749"/>
      <c r="L749"/>
      <c r="M749"/>
      <c r="N749"/>
      <c r="O749"/>
    </row>
    <row r="750" spans="1:15" ht="14.5">
      <c r="A750"/>
      <c r="B750"/>
      <c r="C750"/>
      <c r="D750"/>
      <c r="E750"/>
      <c r="F750"/>
      <c r="G750"/>
      <c r="H750"/>
      <c r="I750"/>
      <c r="J750"/>
      <c r="K750"/>
      <c r="L750"/>
      <c r="M750"/>
      <c r="N750"/>
      <c r="O750"/>
    </row>
    <row r="751" spans="1:15" ht="14.5">
      <c r="A751"/>
      <c r="B751"/>
      <c r="C751"/>
      <c r="D751"/>
      <c r="E751"/>
      <c r="F751"/>
      <c r="G751"/>
      <c r="H751"/>
      <c r="I751"/>
      <c r="J751"/>
      <c r="K751"/>
      <c r="L751"/>
      <c r="M751"/>
      <c r="N751"/>
      <c r="O751"/>
    </row>
    <row r="752" spans="1:15" ht="14.5">
      <c r="A752"/>
      <c r="B752"/>
      <c r="C752"/>
      <c r="D752"/>
      <c r="E752"/>
      <c r="F752"/>
      <c r="G752"/>
      <c r="H752"/>
      <c r="I752"/>
      <c r="J752"/>
      <c r="K752"/>
      <c r="L752"/>
      <c r="M752"/>
      <c r="N752"/>
      <c r="O752"/>
    </row>
    <row r="753" spans="1:15" ht="14.5">
      <c r="A753"/>
      <c r="B753"/>
      <c r="C753"/>
      <c r="D753"/>
      <c r="E753"/>
      <c r="F753"/>
      <c r="G753"/>
      <c r="H753"/>
      <c r="I753"/>
      <c r="J753"/>
      <c r="K753"/>
      <c r="L753"/>
      <c r="M753"/>
      <c r="N753"/>
      <c r="O753"/>
    </row>
    <row r="754" spans="1:15" ht="14.5">
      <c r="A754"/>
      <c r="B754"/>
      <c r="C754"/>
      <c r="D754"/>
      <c r="E754"/>
      <c r="F754"/>
      <c r="G754"/>
      <c r="H754"/>
      <c r="I754"/>
      <c r="J754"/>
      <c r="K754"/>
      <c r="L754"/>
      <c r="M754"/>
      <c r="N754"/>
      <c r="O754"/>
    </row>
    <row r="755" spans="1:15" ht="14.5">
      <c r="A755"/>
      <c r="B755"/>
      <c r="C755"/>
      <c r="D755"/>
      <c r="E755"/>
      <c r="F755"/>
      <c r="G755"/>
      <c r="H755"/>
      <c r="I755"/>
      <c r="J755"/>
      <c r="K755"/>
      <c r="L755"/>
      <c r="M755"/>
      <c r="N755"/>
      <c r="O755"/>
    </row>
    <row r="756" spans="1:15" ht="14.5">
      <c r="A756"/>
      <c r="B756"/>
      <c r="C756"/>
      <c r="D756"/>
      <c r="E756"/>
      <c r="F756"/>
      <c r="G756"/>
      <c r="H756"/>
      <c r="I756"/>
      <c r="J756"/>
      <c r="K756"/>
      <c r="L756"/>
      <c r="M756"/>
      <c r="N756"/>
      <c r="O756"/>
    </row>
    <row r="757" spans="1:15" ht="14.5">
      <c r="A757"/>
      <c r="B757"/>
      <c r="C757"/>
      <c r="D757"/>
      <c r="E757"/>
      <c r="F757"/>
      <c r="G757"/>
      <c r="H757"/>
      <c r="I757"/>
      <c r="J757"/>
      <c r="K757"/>
      <c r="L757"/>
      <c r="M757"/>
      <c r="N757"/>
      <c r="O757"/>
    </row>
    <row r="758" spans="1:15" ht="14.5">
      <c r="A758"/>
      <c r="B758"/>
      <c r="C758"/>
      <c r="D758"/>
      <c r="E758"/>
      <c r="F758"/>
      <c r="G758"/>
      <c r="H758"/>
      <c r="I758"/>
      <c r="J758"/>
      <c r="K758"/>
      <c r="L758"/>
      <c r="M758"/>
      <c r="N758"/>
      <c r="O758"/>
    </row>
    <row r="759" spans="1:15" ht="14.5">
      <c r="A759"/>
      <c r="B759"/>
      <c r="C759"/>
      <c r="D759"/>
      <c r="E759"/>
      <c r="F759"/>
      <c r="G759"/>
      <c r="H759"/>
      <c r="I759"/>
      <c r="J759"/>
      <c r="K759"/>
      <c r="L759"/>
      <c r="M759"/>
      <c r="N759"/>
      <c r="O759"/>
    </row>
    <row r="760" spans="1:15" ht="14.5">
      <c r="A760"/>
      <c r="B760"/>
      <c r="C760"/>
      <c r="D760"/>
      <c r="E760"/>
      <c r="F760"/>
      <c r="G760"/>
      <c r="H760"/>
      <c r="I760"/>
      <c r="J760"/>
      <c r="K760"/>
      <c r="L760"/>
      <c r="M760"/>
      <c r="N760"/>
      <c r="O760"/>
    </row>
    <row r="761" spans="1:15" ht="14.5">
      <c r="A761"/>
      <c r="B761"/>
      <c r="C761"/>
      <c r="D761"/>
      <c r="E761"/>
      <c r="F761"/>
      <c r="G761"/>
      <c r="H761"/>
      <c r="I761"/>
      <c r="J761"/>
      <c r="K761"/>
      <c r="L761"/>
      <c r="M761"/>
      <c r="N761"/>
      <c r="O761"/>
    </row>
    <row r="762" spans="1:15" ht="14.5">
      <c r="A762"/>
      <c r="B762"/>
      <c r="C762"/>
      <c r="D762"/>
      <c r="E762"/>
      <c r="F762"/>
      <c r="G762"/>
      <c r="H762"/>
      <c r="I762"/>
      <c r="J762"/>
      <c r="K762"/>
      <c r="L762"/>
      <c r="M762"/>
      <c r="N762"/>
      <c r="O762"/>
    </row>
    <row r="763" spans="1:15" ht="14.5">
      <c r="A763"/>
      <c r="B763"/>
      <c r="C763"/>
      <c r="D763"/>
      <c r="E763"/>
      <c r="F763"/>
      <c r="G763"/>
      <c r="H763"/>
      <c r="I763"/>
      <c r="J763"/>
      <c r="K763"/>
      <c r="L763"/>
      <c r="M763"/>
      <c r="N763"/>
      <c r="O763"/>
    </row>
    <row r="764" spans="1:15" ht="14.5">
      <c r="A764"/>
      <c r="B764"/>
      <c r="C764"/>
      <c r="D764"/>
      <c r="E764"/>
      <c r="F764"/>
      <c r="G764"/>
      <c r="H764"/>
      <c r="I764"/>
      <c r="J764"/>
      <c r="K764"/>
      <c r="L764"/>
      <c r="M764"/>
      <c r="N764"/>
      <c r="O764"/>
    </row>
    <row r="765" spans="1:15" ht="14.5">
      <c r="A765"/>
      <c r="B765"/>
      <c r="C765"/>
      <c r="D765"/>
      <c r="E765"/>
      <c r="F765"/>
      <c r="G765"/>
      <c r="H765"/>
      <c r="I765"/>
      <c r="J765"/>
      <c r="K765"/>
      <c r="L765"/>
      <c r="M765"/>
      <c r="N765"/>
      <c r="O765"/>
    </row>
    <row r="766" spans="1:15" ht="14.5">
      <c r="A766"/>
      <c r="B766"/>
      <c r="C766"/>
      <c r="D766"/>
      <c r="E766"/>
      <c r="F766"/>
      <c r="G766"/>
      <c r="H766"/>
      <c r="I766"/>
      <c r="J766"/>
      <c r="K766"/>
      <c r="L766"/>
      <c r="M766"/>
      <c r="N766"/>
      <c r="O766"/>
    </row>
    <row r="767" spans="1:15" ht="14.5">
      <c r="A767"/>
      <c r="B767"/>
      <c r="C767"/>
      <c r="D767"/>
      <c r="E767"/>
      <c r="F767"/>
      <c r="G767"/>
      <c r="H767"/>
      <c r="I767"/>
      <c r="J767"/>
      <c r="K767"/>
      <c r="L767"/>
      <c r="M767"/>
      <c r="N767"/>
      <c r="O767"/>
    </row>
    <row r="768" spans="1:15" ht="14.5">
      <c r="A768"/>
      <c r="B768"/>
      <c r="C768"/>
      <c r="D768"/>
      <c r="E768"/>
      <c r="F768"/>
      <c r="G768"/>
      <c r="H768"/>
      <c r="I768"/>
      <c r="J768"/>
      <c r="K768"/>
      <c r="L768"/>
      <c r="M768"/>
      <c r="N768"/>
      <c r="O768"/>
    </row>
    <row r="769" spans="1:15" ht="14.5">
      <c r="A769"/>
      <c r="B769"/>
      <c r="C769"/>
      <c r="D769"/>
      <c r="E769"/>
      <c r="F769"/>
      <c r="G769"/>
      <c r="H769"/>
      <c r="I769"/>
      <c r="J769"/>
      <c r="K769"/>
      <c r="L769"/>
      <c r="M769"/>
      <c r="N769"/>
      <c r="O769"/>
    </row>
    <row r="770" spans="1:15" ht="14.5">
      <c r="A770"/>
      <c r="B770"/>
      <c r="C770"/>
      <c r="D770"/>
      <c r="E770"/>
      <c r="F770"/>
      <c r="G770"/>
      <c r="H770"/>
      <c r="I770"/>
      <c r="J770"/>
      <c r="K770"/>
      <c r="L770"/>
      <c r="M770"/>
      <c r="N770"/>
      <c r="O770"/>
    </row>
    <row r="771" spans="1:15" ht="14.5">
      <c r="A771"/>
      <c r="B771"/>
      <c r="C771"/>
      <c r="D771"/>
      <c r="E771"/>
      <c r="F771"/>
      <c r="G771"/>
      <c r="H771"/>
      <c r="I771"/>
      <c r="J771"/>
      <c r="K771"/>
      <c r="L771"/>
      <c r="M771"/>
      <c r="N771"/>
      <c r="O771"/>
    </row>
    <row r="772" spans="1:15" ht="14.5">
      <c r="A772"/>
      <c r="B772"/>
      <c r="C772"/>
      <c r="D772"/>
      <c r="E772"/>
      <c r="F772"/>
      <c r="G772"/>
      <c r="H772"/>
      <c r="I772"/>
      <c r="J772"/>
      <c r="K772"/>
      <c r="L772"/>
      <c r="M772"/>
      <c r="N772"/>
      <c r="O772"/>
    </row>
    <row r="773" spans="1:15" ht="14.5">
      <c r="A773"/>
      <c r="B773"/>
      <c r="C773"/>
      <c r="D773"/>
      <c r="E773"/>
      <c r="F773"/>
      <c r="G773"/>
      <c r="H773"/>
      <c r="I773"/>
      <c r="J773"/>
      <c r="K773"/>
      <c r="L773"/>
      <c r="M773"/>
      <c r="N773"/>
      <c r="O773"/>
    </row>
    <row r="774" spans="1:15" ht="14.5">
      <c r="A774"/>
      <c r="B774"/>
      <c r="C774"/>
      <c r="D774"/>
      <c r="E774"/>
      <c r="F774"/>
      <c r="G774"/>
      <c r="H774"/>
      <c r="I774"/>
      <c r="J774"/>
      <c r="K774"/>
      <c r="L774"/>
      <c r="M774"/>
      <c r="N774"/>
      <c r="O774"/>
    </row>
    <row r="775" spans="1:15" ht="14.5">
      <c r="A775"/>
      <c r="B775"/>
      <c r="C775"/>
      <c r="D775"/>
      <c r="E775"/>
      <c r="F775"/>
      <c r="G775"/>
      <c r="H775"/>
      <c r="I775"/>
      <c r="J775"/>
      <c r="K775"/>
      <c r="L775"/>
      <c r="M775"/>
      <c r="N775"/>
      <c r="O775"/>
    </row>
    <row r="776" spans="1:15" ht="14.5">
      <c r="A776"/>
      <c r="B776"/>
      <c r="C776"/>
      <c r="D776"/>
      <c r="E776"/>
      <c r="F776"/>
      <c r="G776"/>
      <c r="H776"/>
      <c r="I776"/>
      <c r="J776"/>
      <c r="K776"/>
      <c r="L776"/>
      <c r="M776"/>
      <c r="N776"/>
      <c r="O776"/>
    </row>
    <row r="777" spans="1:15" ht="14.5">
      <c r="A777"/>
      <c r="B777"/>
      <c r="C777"/>
      <c r="D777"/>
      <c r="E777"/>
      <c r="F777"/>
      <c r="G777"/>
      <c r="H777"/>
      <c r="I777"/>
      <c r="J777"/>
      <c r="K777"/>
      <c r="L777"/>
      <c r="M777"/>
      <c r="N777"/>
      <c r="O777"/>
    </row>
    <row r="778" spans="1:15" ht="14.5">
      <c r="A778"/>
      <c r="B778"/>
      <c r="C778"/>
      <c r="D778"/>
      <c r="E778"/>
      <c r="F778"/>
      <c r="G778"/>
      <c r="H778"/>
      <c r="I778"/>
      <c r="J778"/>
      <c r="K778"/>
      <c r="L778"/>
      <c r="M778"/>
      <c r="N778"/>
      <c r="O778"/>
    </row>
    <row r="779" spans="1:15" ht="14.5">
      <c r="A779"/>
      <c r="B779"/>
      <c r="C779"/>
      <c r="D779"/>
      <c r="E779"/>
      <c r="F779"/>
      <c r="G779"/>
      <c r="H779"/>
      <c r="I779"/>
      <c r="J779"/>
      <c r="K779"/>
      <c r="L779"/>
      <c r="M779"/>
      <c r="N779"/>
      <c r="O779"/>
    </row>
    <row r="780" spans="1:15" ht="14.5">
      <c r="A780"/>
      <c r="B780"/>
      <c r="C780"/>
      <c r="D780"/>
      <c r="E780"/>
      <c r="F780"/>
      <c r="G780"/>
      <c r="H780"/>
      <c r="I780"/>
      <c r="J780"/>
      <c r="K780"/>
      <c r="L780"/>
      <c r="M780"/>
      <c r="N780"/>
      <c r="O780"/>
    </row>
    <row r="781" spans="1:15" ht="14.5">
      <c r="A781"/>
      <c r="B781"/>
      <c r="C781"/>
      <c r="D781"/>
      <c r="E781"/>
      <c r="F781"/>
      <c r="G781"/>
      <c r="H781"/>
      <c r="I781"/>
      <c r="J781"/>
      <c r="K781"/>
      <c r="L781"/>
      <c r="M781"/>
      <c r="N781"/>
      <c r="O781"/>
    </row>
    <row r="782" spans="1:15" ht="14.5">
      <c r="A782"/>
      <c r="B782"/>
      <c r="C782"/>
      <c r="D782"/>
      <c r="E782"/>
      <c r="F782"/>
      <c r="G782"/>
      <c r="H782"/>
      <c r="I782"/>
      <c r="J782"/>
      <c r="K782"/>
      <c r="L782"/>
      <c r="M782"/>
      <c r="N782"/>
      <c r="O782"/>
    </row>
    <row r="783" spans="1:15" ht="14.5">
      <c r="A783"/>
      <c r="B783"/>
      <c r="C783"/>
      <c r="D783"/>
      <c r="E783"/>
      <c r="F783"/>
      <c r="G783"/>
      <c r="H783"/>
      <c r="I783"/>
      <c r="J783"/>
      <c r="K783"/>
      <c r="L783"/>
      <c r="M783"/>
      <c r="N783"/>
      <c r="O783"/>
    </row>
    <row r="784" spans="1:15" ht="14.5">
      <c r="A784"/>
      <c r="B784"/>
      <c r="C784"/>
      <c r="D784"/>
      <c r="E784"/>
      <c r="F784"/>
      <c r="G784"/>
      <c r="H784"/>
      <c r="I784"/>
      <c r="J784"/>
      <c r="K784"/>
      <c r="L784"/>
      <c r="M784"/>
      <c r="N784"/>
      <c r="O784"/>
    </row>
    <row r="785" spans="1:15" ht="14.5">
      <c r="A785"/>
      <c r="B785"/>
      <c r="C785"/>
      <c r="D785"/>
      <c r="E785"/>
      <c r="F785"/>
      <c r="G785"/>
      <c r="H785"/>
      <c r="I785"/>
      <c r="J785"/>
      <c r="K785"/>
      <c r="L785"/>
      <c r="M785"/>
      <c r="N785"/>
      <c r="O785"/>
    </row>
    <row r="786" spans="1:15" ht="14.5">
      <c r="A786"/>
      <c r="B786"/>
      <c r="C786"/>
      <c r="D786"/>
      <c r="E786"/>
      <c r="F786"/>
      <c r="G786"/>
      <c r="H786"/>
      <c r="I786"/>
      <c r="J786"/>
      <c r="K786"/>
      <c r="L786"/>
      <c r="M786"/>
      <c r="N786"/>
      <c r="O786"/>
    </row>
    <row r="787" spans="1:15" ht="14.5">
      <c r="A787"/>
      <c r="B787"/>
      <c r="C787"/>
      <c r="D787"/>
      <c r="E787"/>
      <c r="F787"/>
      <c r="G787"/>
      <c r="H787"/>
      <c r="I787"/>
      <c r="J787"/>
      <c r="K787"/>
      <c r="L787"/>
      <c r="M787"/>
      <c r="N787"/>
      <c r="O787"/>
    </row>
    <row r="788" spans="1:15" ht="14.5">
      <c r="A788"/>
      <c r="B788"/>
      <c r="C788"/>
      <c r="D788"/>
      <c r="E788"/>
      <c r="F788"/>
      <c r="G788"/>
      <c r="H788"/>
      <c r="I788"/>
      <c r="J788"/>
      <c r="K788"/>
      <c r="L788"/>
      <c r="M788"/>
      <c r="N788"/>
      <c r="O788"/>
    </row>
    <row r="789" spans="1:15" ht="14.5">
      <c r="A789"/>
      <c r="B789"/>
      <c r="C789"/>
      <c r="D789"/>
      <c r="E789"/>
      <c r="F789"/>
      <c r="G789"/>
      <c r="H789"/>
      <c r="I789"/>
      <c r="J789"/>
      <c r="K789"/>
      <c r="L789"/>
      <c r="M789"/>
      <c r="N789"/>
      <c r="O789"/>
    </row>
    <row r="790" spans="1:15" ht="14.5">
      <c r="A790"/>
      <c r="B790"/>
      <c r="C790"/>
      <c r="D790"/>
      <c r="E790"/>
      <c r="F790"/>
      <c r="G790"/>
      <c r="H790"/>
      <c r="I790"/>
      <c r="J790"/>
      <c r="K790"/>
      <c r="L790"/>
      <c r="M790"/>
      <c r="N790"/>
      <c r="O790"/>
    </row>
    <row r="791" spans="1:15" ht="14.5">
      <c r="A791"/>
      <c r="B791"/>
      <c r="C791"/>
      <c r="D791"/>
      <c r="E791"/>
      <c r="F791"/>
      <c r="G791"/>
      <c r="H791"/>
      <c r="I791"/>
      <c r="J791"/>
      <c r="K791"/>
      <c r="L791"/>
      <c r="M791"/>
      <c r="N791"/>
      <c r="O791"/>
    </row>
    <row r="792" spans="1:15" ht="14.5">
      <c r="A792"/>
      <c r="B792"/>
      <c r="C792"/>
      <c r="D792"/>
      <c r="E792"/>
      <c r="F792"/>
      <c r="G792"/>
      <c r="H792"/>
      <c r="I792"/>
      <c r="J792"/>
      <c r="K792"/>
      <c r="L792"/>
      <c r="M792"/>
      <c r="N792"/>
      <c r="O792"/>
    </row>
    <row r="793" spans="1:15" ht="14.5">
      <c r="A793"/>
      <c r="B793"/>
      <c r="C793"/>
      <c r="D793"/>
      <c r="E793"/>
      <c r="F793"/>
      <c r="G793"/>
      <c r="H793"/>
      <c r="I793"/>
      <c r="J793"/>
      <c r="K793"/>
      <c r="L793"/>
      <c r="M793"/>
      <c r="N793"/>
      <c r="O793"/>
    </row>
    <row r="794" spans="1:15" ht="14.5">
      <c r="A794"/>
      <c r="B794"/>
      <c r="C794"/>
      <c r="D794"/>
      <c r="E794"/>
      <c r="F794"/>
      <c r="G794"/>
      <c r="H794"/>
      <c r="I794"/>
      <c r="J794"/>
      <c r="K794"/>
      <c r="L794"/>
      <c r="M794"/>
      <c r="N794"/>
      <c r="O794"/>
    </row>
    <row r="795" spans="1:15" ht="14.5">
      <c r="A795"/>
      <c r="B795"/>
      <c r="C795"/>
      <c r="D795"/>
      <c r="E795"/>
      <c r="F795"/>
      <c r="G795"/>
      <c r="H795"/>
      <c r="I795"/>
      <c r="J795"/>
      <c r="K795"/>
      <c r="L795"/>
      <c r="M795"/>
      <c r="N795"/>
      <c r="O795"/>
    </row>
    <row r="796" spans="1:15" ht="14.5">
      <c r="A796"/>
      <c r="B796"/>
      <c r="C796"/>
      <c r="D796"/>
      <c r="E796"/>
      <c r="F796"/>
      <c r="G796"/>
      <c r="H796"/>
      <c r="I796"/>
      <c r="J796"/>
      <c r="K796"/>
      <c r="L796"/>
      <c r="M796"/>
      <c r="N796"/>
      <c r="O796"/>
    </row>
    <row r="797" spans="1:15" ht="14.5">
      <c r="A797"/>
      <c r="B797"/>
      <c r="C797"/>
      <c r="D797"/>
      <c r="E797"/>
      <c r="F797"/>
      <c r="G797"/>
      <c r="H797"/>
      <c r="I797"/>
      <c r="J797"/>
      <c r="K797"/>
      <c r="L797"/>
      <c r="M797"/>
      <c r="N797"/>
      <c r="O797"/>
    </row>
    <row r="798" spans="1:15" ht="14.5">
      <c r="A798"/>
      <c r="B798"/>
      <c r="C798"/>
      <c r="D798"/>
      <c r="E798"/>
      <c r="F798"/>
      <c r="G798"/>
      <c r="H798"/>
      <c r="I798"/>
      <c r="J798"/>
      <c r="K798"/>
      <c r="L798"/>
      <c r="M798"/>
      <c r="N798"/>
      <c r="O798"/>
    </row>
    <row r="799" spans="1:15" ht="14.5">
      <c r="A799"/>
      <c r="B799"/>
      <c r="C799"/>
      <c r="D799"/>
      <c r="E799"/>
      <c r="F799"/>
      <c r="G799"/>
      <c r="H799"/>
      <c r="I799"/>
      <c r="J799"/>
      <c r="K799"/>
      <c r="L799"/>
      <c r="M799"/>
      <c r="N799"/>
      <c r="O799"/>
    </row>
    <row r="800" spans="1:15" ht="14.5">
      <c r="A800"/>
      <c r="B800"/>
      <c r="C800"/>
      <c r="D800"/>
      <c r="E800"/>
      <c r="F800"/>
      <c r="G800"/>
      <c r="H800"/>
      <c r="I800"/>
      <c r="J800"/>
      <c r="K800"/>
      <c r="L800"/>
      <c r="M800"/>
      <c r="N800"/>
      <c r="O800"/>
    </row>
    <row r="801" spans="1:15" ht="14.5">
      <c r="A801"/>
      <c r="B801"/>
      <c r="C801"/>
      <c r="D801"/>
      <c r="E801"/>
      <c r="F801"/>
      <c r="G801"/>
      <c r="H801"/>
      <c r="I801"/>
      <c r="J801"/>
      <c r="K801"/>
      <c r="L801"/>
      <c r="M801"/>
      <c r="N801"/>
      <c r="O801"/>
    </row>
    <row r="802" spans="1:15" ht="14.5">
      <c r="A802"/>
      <c r="B802"/>
      <c r="C802"/>
      <c r="D802"/>
      <c r="E802"/>
      <c r="F802"/>
      <c r="G802"/>
      <c r="H802"/>
      <c r="I802"/>
      <c r="J802"/>
      <c r="K802"/>
      <c r="L802"/>
      <c r="M802"/>
      <c r="N802"/>
      <c r="O802"/>
    </row>
    <row r="803" spans="1:15" ht="14.5">
      <c r="A803"/>
      <c r="B803"/>
      <c r="C803"/>
      <c r="D803"/>
      <c r="E803"/>
      <c r="F803"/>
      <c r="G803"/>
      <c r="H803"/>
      <c r="I803"/>
      <c r="J803"/>
      <c r="K803"/>
      <c r="L803"/>
      <c r="M803"/>
      <c r="N803"/>
      <c r="O803"/>
    </row>
    <row r="804" spans="1:15" ht="14.5">
      <c r="A804"/>
      <c r="B804"/>
      <c r="C804"/>
      <c r="D804"/>
      <c r="E804"/>
      <c r="F804"/>
      <c r="G804"/>
      <c r="H804"/>
      <c r="I804"/>
      <c r="J804"/>
      <c r="K804"/>
      <c r="L804"/>
      <c r="M804"/>
      <c r="N804"/>
      <c r="O804"/>
    </row>
    <row r="805" spans="1:15" ht="14.5">
      <c r="A805"/>
      <c r="B805"/>
      <c r="C805"/>
      <c r="D805"/>
      <c r="E805"/>
      <c r="F805"/>
      <c r="G805"/>
      <c r="H805"/>
      <c r="I805"/>
      <c r="J805"/>
      <c r="K805"/>
      <c r="L805"/>
      <c r="M805"/>
      <c r="N805"/>
      <c r="O805"/>
    </row>
    <row r="806" spans="1:15" ht="14.5">
      <c r="A806"/>
      <c r="B806"/>
      <c r="C806"/>
      <c r="D806"/>
      <c r="E806"/>
      <c r="F806"/>
      <c r="G806"/>
      <c r="H806"/>
      <c r="I806"/>
      <c r="J806"/>
      <c r="K806"/>
      <c r="L806"/>
      <c r="M806"/>
      <c r="N806"/>
      <c r="O806"/>
    </row>
    <row r="807" spans="1:15" ht="14.5">
      <c r="A807"/>
      <c r="B807"/>
      <c r="C807"/>
      <c r="D807"/>
      <c r="E807"/>
      <c r="F807"/>
      <c r="G807"/>
      <c r="H807"/>
      <c r="I807"/>
      <c r="J807"/>
      <c r="K807"/>
      <c r="L807"/>
      <c r="M807"/>
      <c r="N807"/>
      <c r="O807"/>
    </row>
    <row r="808" spans="1:15" ht="14.5">
      <c r="A808"/>
      <c r="B808"/>
      <c r="C808"/>
      <c r="D808"/>
      <c r="E808"/>
      <c r="F808"/>
      <c r="G808"/>
      <c r="H808"/>
      <c r="I808"/>
      <c r="J808"/>
      <c r="K808"/>
      <c r="L808"/>
      <c r="M808"/>
      <c r="N808"/>
      <c r="O808"/>
    </row>
    <row r="809" spans="1:15" ht="14.5">
      <c r="A809"/>
      <c r="B809"/>
      <c r="C809"/>
      <c r="D809"/>
      <c r="E809"/>
      <c r="F809"/>
      <c r="G809"/>
      <c r="H809"/>
      <c r="I809"/>
      <c r="J809"/>
      <c r="K809"/>
      <c r="L809"/>
      <c r="M809"/>
      <c r="N809"/>
      <c r="O809"/>
    </row>
    <row r="810" spans="1:15" ht="14.5">
      <c r="A810"/>
      <c r="B810"/>
      <c r="C810"/>
      <c r="D810"/>
      <c r="E810"/>
      <c r="F810"/>
      <c r="G810"/>
      <c r="H810"/>
      <c r="I810"/>
      <c r="J810"/>
      <c r="K810"/>
      <c r="L810"/>
      <c r="M810"/>
      <c r="N810"/>
      <c r="O810"/>
    </row>
    <row r="811" spans="1:15" ht="14.5">
      <c r="A811"/>
      <c r="B811"/>
      <c r="C811"/>
      <c r="D811"/>
      <c r="E811"/>
      <c r="F811"/>
      <c r="G811"/>
      <c r="H811"/>
      <c r="I811"/>
      <c r="J811"/>
      <c r="K811"/>
      <c r="L811"/>
      <c r="M811"/>
      <c r="N811"/>
      <c r="O811"/>
    </row>
    <row r="812" spans="1:15" ht="14.5">
      <c r="A812"/>
      <c r="B812"/>
      <c r="C812"/>
      <c r="D812"/>
      <c r="E812"/>
      <c r="F812"/>
      <c r="G812"/>
      <c r="H812"/>
      <c r="I812"/>
      <c r="J812"/>
      <c r="K812"/>
      <c r="L812"/>
      <c r="M812"/>
      <c r="N812"/>
      <c r="O812"/>
    </row>
    <row r="813" spans="1:15" ht="14.5">
      <c r="A813"/>
      <c r="B813"/>
      <c r="C813"/>
      <c r="D813"/>
      <c r="E813"/>
      <c r="F813"/>
      <c r="G813"/>
      <c r="H813"/>
      <c r="I813"/>
      <c r="J813"/>
      <c r="K813"/>
      <c r="L813"/>
      <c r="M813"/>
      <c r="N813"/>
      <c r="O813"/>
    </row>
    <row r="814" spans="1:15" ht="14.5">
      <c r="A814"/>
      <c r="B814"/>
      <c r="C814"/>
      <c r="D814"/>
      <c r="E814"/>
      <c r="F814"/>
      <c r="G814"/>
      <c r="H814"/>
      <c r="I814"/>
      <c r="J814"/>
      <c r="K814"/>
      <c r="L814"/>
      <c r="M814"/>
      <c r="N814"/>
      <c r="O814"/>
    </row>
    <row r="815" spans="1:15" ht="14.5">
      <c r="A815"/>
      <c r="B815"/>
      <c r="C815"/>
      <c r="D815"/>
      <c r="E815"/>
      <c r="F815"/>
      <c r="G815"/>
      <c r="H815"/>
      <c r="I815"/>
      <c r="J815"/>
      <c r="K815"/>
      <c r="L815"/>
      <c r="M815"/>
      <c r="N815"/>
      <c r="O815"/>
    </row>
    <row r="816" spans="1:15" ht="14.5">
      <c r="A816"/>
      <c r="B816"/>
      <c r="C816"/>
      <c r="D816"/>
      <c r="E816"/>
      <c r="F816"/>
      <c r="G816"/>
      <c r="H816"/>
      <c r="I816"/>
      <c r="J816"/>
      <c r="K816"/>
      <c r="L816"/>
      <c r="M816"/>
      <c r="N816"/>
      <c r="O816"/>
    </row>
    <row r="817" spans="1:15" ht="14.5">
      <c r="A817"/>
      <c r="B817"/>
      <c r="C817"/>
      <c r="D817"/>
      <c r="E817"/>
      <c r="F817"/>
      <c r="G817"/>
      <c r="H817"/>
      <c r="I817"/>
      <c r="J817"/>
      <c r="K817"/>
      <c r="L817"/>
      <c r="M817"/>
      <c r="N817"/>
      <c r="O817"/>
    </row>
    <row r="818" spans="1:15" ht="14.5">
      <c r="A818"/>
      <c r="B818"/>
      <c r="C818"/>
      <c r="D818"/>
      <c r="E818"/>
      <c r="F818"/>
      <c r="G818"/>
      <c r="H818"/>
      <c r="I818"/>
      <c r="J818"/>
      <c r="K818"/>
      <c r="L818"/>
      <c r="M818"/>
      <c r="N818"/>
      <c r="O818"/>
    </row>
    <row r="819" spans="1:15" ht="14.5">
      <c r="A819"/>
      <c r="B819"/>
      <c r="C819"/>
      <c r="D819"/>
      <c r="E819"/>
      <c r="F819"/>
      <c r="G819"/>
      <c r="H819"/>
      <c r="I819"/>
      <c r="J819"/>
      <c r="K819"/>
      <c r="L819"/>
      <c r="M819"/>
      <c r="N819"/>
      <c r="O819"/>
    </row>
    <row r="820" spans="1:15" ht="14.5">
      <c r="A820"/>
      <c r="B820"/>
      <c r="C820"/>
      <c r="D820"/>
      <c r="E820"/>
      <c r="F820"/>
      <c r="G820"/>
      <c r="H820"/>
      <c r="I820"/>
      <c r="J820"/>
      <c r="K820"/>
      <c r="L820"/>
      <c r="M820"/>
      <c r="N820"/>
      <c r="O820"/>
    </row>
    <row r="821" spans="1:15" ht="14.5">
      <c r="A821"/>
      <c r="B821"/>
      <c r="C821"/>
      <c r="D821"/>
      <c r="E821"/>
      <c r="F821"/>
      <c r="G821"/>
      <c r="H821"/>
      <c r="I821"/>
      <c r="J821"/>
      <c r="K821"/>
      <c r="L821"/>
      <c r="M821"/>
      <c r="N821"/>
      <c r="O821"/>
    </row>
    <row r="822" spans="1:15" ht="14.5">
      <c r="A822"/>
      <c r="B822"/>
      <c r="C822"/>
      <c r="D822"/>
      <c r="E822"/>
      <c r="F822"/>
      <c r="G822"/>
      <c r="H822"/>
      <c r="I822"/>
      <c r="J822"/>
      <c r="K822"/>
      <c r="L822"/>
      <c r="M822"/>
      <c r="N822"/>
      <c r="O822"/>
    </row>
    <row r="823" spans="1:15" ht="14.5">
      <c r="A823"/>
      <c r="B823"/>
      <c r="C823"/>
      <c r="D823"/>
      <c r="E823"/>
      <c r="F823"/>
      <c r="G823"/>
      <c r="H823"/>
      <c r="I823"/>
      <c r="J823"/>
      <c r="K823"/>
      <c r="L823"/>
      <c r="M823"/>
      <c r="N823"/>
      <c r="O823"/>
    </row>
    <row r="824" spans="1:15" ht="14.5">
      <c r="A824"/>
      <c r="B824"/>
      <c r="C824"/>
      <c r="D824"/>
      <c r="E824"/>
      <c r="F824"/>
      <c r="G824"/>
      <c r="H824"/>
      <c r="I824"/>
      <c r="J824"/>
      <c r="K824"/>
      <c r="L824"/>
      <c r="M824"/>
      <c r="N824"/>
      <c r="O824"/>
    </row>
    <row r="825" spans="1:15" ht="14.5">
      <c r="A825"/>
      <c r="B825"/>
      <c r="C825"/>
      <c r="D825"/>
      <c r="E825"/>
      <c r="F825"/>
      <c r="G825"/>
      <c r="H825"/>
      <c r="I825"/>
      <c r="J825"/>
      <c r="K825"/>
      <c r="L825"/>
      <c r="M825"/>
      <c r="N825"/>
      <c r="O825"/>
    </row>
    <row r="826" spans="1:15" ht="14.5">
      <c r="A826"/>
      <c r="B826"/>
      <c r="C826"/>
      <c r="D826"/>
      <c r="E826"/>
      <c r="F826"/>
      <c r="G826"/>
      <c r="H826"/>
      <c r="I826"/>
      <c r="J826"/>
      <c r="K826"/>
      <c r="L826"/>
      <c r="M826"/>
      <c r="N826"/>
      <c r="O826"/>
    </row>
    <row r="827" spans="1:15" ht="14.5">
      <c r="A827"/>
      <c r="B827"/>
      <c r="C827"/>
      <c r="D827"/>
      <c r="E827"/>
      <c r="F827"/>
      <c r="G827"/>
      <c r="H827"/>
      <c r="I827"/>
      <c r="J827"/>
      <c r="K827"/>
      <c r="L827"/>
      <c r="M827"/>
      <c r="N827"/>
      <c r="O827"/>
    </row>
    <row r="828" spans="1:15" ht="14.5">
      <c r="A828"/>
      <c r="B828"/>
      <c r="C828"/>
      <c r="D828"/>
      <c r="E828"/>
      <c r="F828"/>
      <c r="G828"/>
      <c r="H828"/>
      <c r="I828"/>
      <c r="J828"/>
      <c r="K828"/>
      <c r="L828"/>
      <c r="M828"/>
      <c r="N828"/>
      <c r="O828"/>
    </row>
    <row r="829" spans="1:15" ht="14.5">
      <c r="A829"/>
      <c r="B829"/>
      <c r="C829"/>
      <c r="D829"/>
      <c r="E829"/>
      <c r="F829"/>
      <c r="G829"/>
      <c r="H829"/>
      <c r="I829"/>
      <c r="J829"/>
      <c r="K829"/>
      <c r="L829"/>
      <c r="M829"/>
      <c r="N829"/>
      <c r="O829"/>
    </row>
    <row r="830" spans="1:15" ht="14.5">
      <c r="A830"/>
      <c r="B830"/>
      <c r="C830"/>
      <c r="D830"/>
      <c r="E830"/>
      <c r="F830"/>
      <c r="G830"/>
      <c r="H830"/>
      <c r="I830"/>
      <c r="J830"/>
      <c r="K830"/>
      <c r="L830"/>
      <c r="M830"/>
      <c r="N830"/>
      <c r="O830"/>
    </row>
    <row r="831" spans="1:15" ht="14.5">
      <c r="A831"/>
      <c r="B831"/>
      <c r="C831"/>
      <c r="D831"/>
      <c r="E831"/>
      <c r="F831"/>
      <c r="G831"/>
      <c r="H831"/>
      <c r="I831"/>
      <c r="J831"/>
      <c r="K831"/>
      <c r="L831"/>
      <c r="M831"/>
      <c r="N831"/>
      <c r="O831"/>
    </row>
    <row r="832" spans="1:15" ht="14.5">
      <c r="A832"/>
      <c r="B832"/>
      <c r="C832"/>
      <c r="D832"/>
      <c r="E832"/>
      <c r="F832"/>
      <c r="G832"/>
      <c r="H832"/>
      <c r="I832"/>
      <c r="J832"/>
      <c r="K832"/>
      <c r="L832"/>
      <c r="M832"/>
      <c r="N832"/>
      <c r="O832"/>
    </row>
    <row r="833" spans="1:15" ht="14.5">
      <c r="A833"/>
      <c r="B833"/>
      <c r="C833"/>
      <c r="D833"/>
      <c r="E833"/>
      <c r="F833"/>
      <c r="G833"/>
      <c r="H833"/>
      <c r="I833"/>
      <c r="J833"/>
      <c r="K833"/>
      <c r="L833"/>
      <c r="M833"/>
      <c r="N833"/>
      <c r="O833"/>
    </row>
    <row r="834" spans="1:15" ht="14.5">
      <c r="A834"/>
      <c r="B834"/>
      <c r="C834"/>
      <c r="D834"/>
      <c r="E834"/>
      <c r="F834"/>
      <c r="G834"/>
      <c r="H834"/>
      <c r="I834"/>
      <c r="J834"/>
      <c r="K834"/>
      <c r="L834"/>
      <c r="M834"/>
      <c r="N834"/>
      <c r="O834"/>
    </row>
    <row r="835" spans="1:15" ht="14.5">
      <c r="A835"/>
      <c r="B835"/>
      <c r="C835"/>
      <c r="D835"/>
      <c r="E835"/>
      <c r="F835"/>
      <c r="G835"/>
      <c r="H835"/>
      <c r="I835"/>
      <c r="J835"/>
      <c r="K835"/>
      <c r="L835"/>
      <c r="M835"/>
      <c r="N835"/>
      <c r="O835"/>
    </row>
    <row r="836" spans="1:15" ht="14.5">
      <c r="A836"/>
      <c r="B836"/>
      <c r="C836"/>
      <c r="D836"/>
      <c r="E836"/>
      <c r="F836"/>
      <c r="G836"/>
      <c r="H836"/>
      <c r="I836"/>
      <c r="J836"/>
      <c r="K836"/>
      <c r="L836"/>
      <c r="M836"/>
      <c r="N836"/>
      <c r="O836"/>
    </row>
    <row r="837" spans="1:15" ht="14.5">
      <c r="A837"/>
      <c r="B837"/>
      <c r="C837"/>
      <c r="D837"/>
      <c r="E837"/>
      <c r="F837"/>
      <c r="G837"/>
      <c r="H837"/>
      <c r="I837"/>
      <c r="J837"/>
      <c r="K837"/>
      <c r="L837"/>
      <c r="M837"/>
      <c r="N837"/>
      <c r="O837"/>
    </row>
    <row r="838" spans="1:15" ht="14.5">
      <c r="A838"/>
      <c r="B838"/>
      <c r="C838"/>
      <c r="D838"/>
      <c r="E838"/>
      <c r="F838"/>
      <c r="G838"/>
      <c r="H838"/>
      <c r="I838"/>
      <c r="J838"/>
      <c r="K838"/>
      <c r="L838"/>
      <c r="M838"/>
      <c r="N838"/>
      <c r="O838"/>
    </row>
    <row r="839" spans="1:15" ht="14.5">
      <c r="A839"/>
      <c r="B839"/>
      <c r="C839"/>
      <c r="D839"/>
      <c r="E839"/>
      <c r="F839"/>
      <c r="G839"/>
      <c r="H839"/>
      <c r="I839"/>
      <c r="J839"/>
      <c r="K839"/>
      <c r="L839"/>
      <c r="M839"/>
      <c r="N839"/>
      <c r="O839"/>
    </row>
    <row r="840" spans="1:15" ht="14.5">
      <c r="A840"/>
      <c r="B840"/>
      <c r="C840"/>
      <c r="D840"/>
      <c r="E840"/>
      <c r="F840"/>
      <c r="G840"/>
      <c r="H840"/>
      <c r="I840"/>
      <c r="J840"/>
      <c r="K840"/>
      <c r="L840"/>
      <c r="M840"/>
      <c r="N840"/>
      <c r="O840"/>
    </row>
    <row r="841" spans="1:15" ht="14.5">
      <c r="A841"/>
      <c r="B841"/>
      <c r="C841"/>
      <c r="D841"/>
      <c r="E841"/>
      <c r="F841"/>
      <c r="G841"/>
      <c r="H841"/>
      <c r="I841"/>
      <c r="J841"/>
      <c r="K841"/>
      <c r="L841"/>
      <c r="M841"/>
      <c r="N841"/>
      <c r="O841"/>
    </row>
    <row r="842" spans="1:15" ht="14.5">
      <c r="A842"/>
      <c r="B842"/>
      <c r="C842"/>
      <c r="D842"/>
      <c r="E842"/>
      <c r="F842"/>
      <c r="G842"/>
      <c r="H842"/>
      <c r="I842"/>
      <c r="J842"/>
      <c r="K842"/>
      <c r="L842"/>
      <c r="M842"/>
      <c r="N842"/>
      <c r="O842"/>
    </row>
    <row r="843" spans="1:15" ht="14.5">
      <c r="A843"/>
      <c r="B843"/>
      <c r="C843"/>
      <c r="D843"/>
      <c r="E843"/>
      <c r="F843"/>
      <c r="G843"/>
      <c r="H843"/>
      <c r="I843"/>
      <c r="J843"/>
      <c r="K843"/>
      <c r="L843"/>
      <c r="M843"/>
      <c r="N843"/>
      <c r="O843"/>
    </row>
    <row r="844" spans="1:15" ht="14.5">
      <c r="A844"/>
      <c r="B844"/>
      <c r="C844"/>
      <c r="D844"/>
      <c r="E844"/>
      <c r="F844"/>
      <c r="G844"/>
      <c r="H844"/>
      <c r="I844"/>
      <c r="J844"/>
      <c r="K844"/>
      <c r="L844"/>
      <c r="M844"/>
      <c r="N844"/>
      <c r="O844"/>
    </row>
    <row r="845" spans="1:15" ht="14.5">
      <c r="A845"/>
      <c r="B845"/>
      <c r="C845"/>
      <c r="D845"/>
      <c r="E845"/>
      <c r="F845"/>
      <c r="G845"/>
      <c r="H845"/>
      <c r="I845"/>
      <c r="J845"/>
      <c r="K845"/>
      <c r="L845"/>
      <c r="M845"/>
      <c r="N845"/>
      <c r="O845"/>
    </row>
    <row r="846" spans="1:15" ht="14.5">
      <c r="A846"/>
      <c r="B846"/>
      <c r="C846"/>
      <c r="D846"/>
      <c r="E846"/>
      <c r="F846"/>
      <c r="G846"/>
      <c r="H846"/>
      <c r="I846"/>
      <c r="J846"/>
      <c r="K846"/>
      <c r="L846"/>
      <c r="M846"/>
      <c r="N846"/>
      <c r="O846"/>
    </row>
    <row r="847" spans="1:15" ht="14.5">
      <c r="A847"/>
      <c r="B847"/>
      <c r="C847"/>
      <c r="D847"/>
      <c r="E847"/>
      <c r="F847"/>
      <c r="G847"/>
      <c r="H847"/>
      <c r="I847"/>
      <c r="J847"/>
      <c r="K847"/>
      <c r="L847"/>
      <c r="M847"/>
      <c r="N847"/>
      <c r="O847"/>
    </row>
    <row r="848" spans="1:15" ht="14.5">
      <c r="A848"/>
      <c r="B848"/>
      <c r="C848"/>
      <c r="D848"/>
      <c r="E848"/>
      <c r="F848"/>
      <c r="G848"/>
      <c r="H848"/>
      <c r="I848"/>
      <c r="J848"/>
      <c r="K848"/>
      <c r="L848"/>
      <c r="M848"/>
      <c r="N848"/>
      <c r="O848"/>
    </row>
    <row r="849" spans="1:15" ht="14.5">
      <c r="A849"/>
      <c r="B849"/>
      <c r="C849"/>
      <c r="D849"/>
      <c r="E849"/>
      <c r="F849"/>
      <c r="G849"/>
      <c r="H849"/>
      <c r="I849"/>
      <c r="J849"/>
      <c r="K849"/>
      <c r="L849"/>
      <c r="M849"/>
      <c r="N849"/>
      <c r="O849"/>
    </row>
    <row r="850" spans="1:15" ht="14.5">
      <c r="A850"/>
      <c r="B850"/>
      <c r="C850"/>
      <c r="D850"/>
      <c r="E850"/>
      <c r="F850"/>
      <c r="G850"/>
      <c r="H850"/>
      <c r="I850"/>
      <c r="J850"/>
      <c r="K850"/>
      <c r="L850"/>
      <c r="M850"/>
      <c r="N850"/>
      <c r="O850"/>
    </row>
    <row r="851" spans="1:15" ht="14.5">
      <c r="A851"/>
      <c r="B851"/>
      <c r="C851"/>
      <c r="D851"/>
      <c r="E851"/>
      <c r="F851"/>
      <c r="G851"/>
      <c r="H851"/>
      <c r="I851"/>
      <c r="J851"/>
      <c r="K851"/>
      <c r="L851"/>
      <c r="M851"/>
      <c r="N851"/>
      <c r="O851"/>
    </row>
    <row r="852" spans="1:15" ht="14.5">
      <c r="A852"/>
      <c r="B852"/>
      <c r="C852"/>
      <c r="D852"/>
      <c r="E852"/>
      <c r="F852"/>
      <c r="G852"/>
      <c r="H852"/>
      <c r="I852"/>
      <c r="J852"/>
      <c r="K852"/>
      <c r="L852"/>
      <c r="M852"/>
      <c r="N852"/>
      <c r="O852"/>
    </row>
    <row r="853" spans="1:15" ht="14.5">
      <c r="A853"/>
      <c r="B853"/>
      <c r="C853"/>
      <c r="D853"/>
      <c r="E853"/>
      <c r="F853"/>
      <c r="G853"/>
      <c r="H853"/>
      <c r="I853"/>
      <c r="J853"/>
      <c r="K853"/>
      <c r="L853"/>
      <c r="M853"/>
      <c r="N853"/>
      <c r="O853"/>
    </row>
    <row r="854" spans="1:15" ht="14.5">
      <c r="A854"/>
      <c r="B854"/>
      <c r="C854"/>
      <c r="D854"/>
      <c r="E854"/>
      <c r="F854"/>
      <c r="G854"/>
      <c r="H854"/>
      <c r="I854"/>
      <c r="J854"/>
      <c r="K854"/>
      <c r="L854"/>
      <c r="M854"/>
      <c r="N854"/>
      <c r="O854"/>
    </row>
    <row r="855" spans="1:15" ht="14.5">
      <c r="A855"/>
      <c r="B855"/>
      <c r="C855"/>
      <c r="D855"/>
      <c r="E855"/>
      <c r="F855"/>
      <c r="G855"/>
      <c r="H855"/>
      <c r="I855"/>
      <c r="J855"/>
      <c r="K855"/>
      <c r="L855"/>
      <c r="M855"/>
      <c r="N855"/>
      <c r="O855"/>
    </row>
    <row r="856" spans="1:15" ht="14.5">
      <c r="A856"/>
      <c r="B856"/>
      <c r="C856"/>
      <c r="D856"/>
      <c r="E856"/>
      <c r="F856"/>
      <c r="G856"/>
      <c r="H856"/>
      <c r="I856"/>
      <c r="J856"/>
      <c r="K856"/>
      <c r="L856"/>
      <c r="M856"/>
      <c r="N856"/>
      <c r="O856"/>
    </row>
    <row r="857" spans="1:15" ht="14.5">
      <c r="A857"/>
      <c r="B857"/>
      <c r="C857"/>
      <c r="D857"/>
      <c r="E857"/>
      <c r="F857"/>
      <c r="G857"/>
      <c r="H857"/>
      <c r="I857"/>
      <c r="J857"/>
      <c r="K857"/>
      <c r="L857"/>
      <c r="M857"/>
      <c r="N857"/>
      <c r="O857"/>
    </row>
    <row r="858" spans="1:15" ht="14.5">
      <c r="A858"/>
      <c r="B858"/>
      <c r="C858"/>
      <c r="D858"/>
      <c r="E858"/>
      <c r="F858"/>
      <c r="G858"/>
      <c r="H858"/>
      <c r="I858"/>
      <c r="J858"/>
      <c r="K858"/>
      <c r="L858"/>
      <c r="M858"/>
      <c r="N858"/>
      <c r="O858"/>
    </row>
    <row r="859" spans="1:15" ht="14.5">
      <c r="A859"/>
      <c r="B859"/>
      <c r="C859"/>
      <c r="D859"/>
      <c r="E859"/>
      <c r="F859"/>
      <c r="G859"/>
      <c r="H859"/>
      <c r="I859"/>
      <c r="J859"/>
      <c r="K859"/>
      <c r="L859"/>
      <c r="M859"/>
      <c r="N859"/>
      <c r="O859"/>
    </row>
    <row r="860" spans="1:15" ht="14.5">
      <c r="A860"/>
      <c r="B860"/>
      <c r="C860"/>
      <c r="D860"/>
      <c r="E860"/>
      <c r="F860"/>
      <c r="G860"/>
      <c r="H860"/>
      <c r="I860"/>
      <c r="J860"/>
      <c r="K860"/>
      <c r="L860"/>
      <c r="M860"/>
      <c r="N860"/>
      <c r="O860"/>
    </row>
    <row r="861" spans="1:15" ht="14.5">
      <c r="A861"/>
      <c r="B861"/>
      <c r="C861"/>
      <c r="D861"/>
      <c r="E861"/>
      <c r="F861"/>
      <c r="G861"/>
      <c r="H861"/>
      <c r="I861"/>
      <c r="J861"/>
      <c r="K861"/>
      <c r="L861"/>
      <c r="M861"/>
      <c r="N861"/>
      <c r="O861"/>
    </row>
    <row r="862" spans="1:15" ht="14.5">
      <c r="A862"/>
      <c r="B862"/>
      <c r="C862"/>
      <c r="D862"/>
      <c r="E862"/>
      <c r="F862"/>
      <c r="G862"/>
      <c r="H862"/>
      <c r="I862"/>
      <c r="J862"/>
      <c r="K862"/>
      <c r="L862"/>
      <c r="M862"/>
      <c r="N862"/>
      <c r="O862"/>
    </row>
    <row r="863" spans="1:15" ht="14.5">
      <c r="A863"/>
      <c r="B863"/>
      <c r="C863"/>
      <c r="D863"/>
      <c r="E863"/>
      <c r="F863"/>
      <c r="G863"/>
      <c r="H863"/>
      <c r="I863"/>
      <c r="J863"/>
      <c r="K863"/>
      <c r="L863"/>
      <c r="M863"/>
      <c r="N863"/>
      <c r="O863"/>
    </row>
    <row r="864" spans="1:15" ht="14.5">
      <c r="A864"/>
      <c r="B864"/>
      <c r="C864"/>
      <c r="D864"/>
      <c r="E864"/>
      <c r="F864"/>
      <c r="G864"/>
      <c r="H864"/>
      <c r="I864"/>
      <c r="J864"/>
      <c r="K864"/>
      <c r="L864"/>
      <c r="M864"/>
      <c r="N864"/>
      <c r="O864"/>
    </row>
    <row r="865" spans="1:15" ht="14.5">
      <c r="A865"/>
      <c r="B865"/>
      <c r="C865"/>
      <c r="D865"/>
      <c r="E865"/>
      <c r="F865"/>
      <c r="G865"/>
      <c r="H865"/>
      <c r="I865"/>
      <c r="J865"/>
      <c r="K865"/>
      <c r="L865"/>
      <c r="M865"/>
      <c r="N865"/>
      <c r="O865"/>
    </row>
    <row r="866" spans="1:15" ht="14.5">
      <c r="A866"/>
      <c r="B866"/>
      <c r="C866"/>
      <c r="D866"/>
      <c r="E866"/>
      <c r="F866"/>
      <c r="G866"/>
      <c r="H866"/>
      <c r="I866"/>
      <c r="J866"/>
      <c r="K866"/>
      <c r="L866"/>
      <c r="M866"/>
      <c r="N866"/>
      <c r="O866"/>
    </row>
    <row r="867" spans="1:15" ht="14.5">
      <c r="A867"/>
      <c r="B867"/>
      <c r="C867"/>
      <c r="D867"/>
      <c r="E867"/>
      <c r="F867"/>
      <c r="G867"/>
      <c r="H867"/>
      <c r="I867"/>
      <c r="J867"/>
      <c r="K867"/>
      <c r="L867"/>
      <c r="M867"/>
      <c r="N867"/>
      <c r="O867"/>
    </row>
    <row r="868" spans="1:15" ht="14.5">
      <c r="A868"/>
      <c r="B868"/>
      <c r="C868"/>
      <c r="D868"/>
      <c r="E868"/>
      <c r="F868"/>
      <c r="G868"/>
      <c r="H868"/>
      <c r="I868"/>
      <c r="J868"/>
      <c r="K868"/>
      <c r="L868"/>
      <c r="M868"/>
      <c r="N868"/>
      <c r="O868"/>
    </row>
    <row r="869" spans="1:15" ht="14.5">
      <c r="A869"/>
      <c r="B869"/>
      <c r="C869"/>
      <c r="D869"/>
      <c r="E869"/>
      <c r="F869"/>
      <c r="G869"/>
      <c r="H869"/>
      <c r="I869"/>
      <c r="J869"/>
      <c r="K869"/>
      <c r="L869"/>
      <c r="M869"/>
      <c r="N869"/>
      <c r="O869"/>
    </row>
    <row r="870" spans="1:15" ht="14.5">
      <c r="A870"/>
      <c r="B870"/>
      <c r="C870"/>
      <c r="D870"/>
      <c r="E870"/>
      <c r="F870"/>
      <c r="G870"/>
      <c r="H870"/>
      <c r="I870"/>
      <c r="J870"/>
      <c r="K870"/>
      <c r="L870"/>
      <c r="M870"/>
      <c r="N870"/>
      <c r="O870"/>
    </row>
    <row r="871" spans="1:15" ht="14.5">
      <c r="A871"/>
      <c r="B871"/>
      <c r="C871"/>
      <c r="D871"/>
      <c r="E871"/>
      <c r="F871"/>
      <c r="G871"/>
      <c r="H871"/>
      <c r="I871"/>
      <c r="J871"/>
      <c r="K871"/>
      <c r="L871"/>
      <c r="M871"/>
      <c r="N871"/>
      <c r="O871"/>
    </row>
    <row r="872" spans="1:15" ht="14.5">
      <c r="A872"/>
      <c r="B872"/>
      <c r="C872"/>
      <c r="D872"/>
      <c r="E872"/>
      <c r="F872"/>
      <c r="G872"/>
      <c r="H872"/>
      <c r="I872"/>
      <c r="J872"/>
      <c r="K872"/>
      <c r="L872"/>
      <c r="M872"/>
      <c r="N872"/>
      <c r="O872"/>
    </row>
    <row r="873" spans="1:15" ht="14.5">
      <c r="A873"/>
      <c r="B873"/>
      <c r="C873"/>
      <c r="D873"/>
      <c r="E873"/>
      <c r="F873"/>
      <c r="G873"/>
      <c r="H873"/>
      <c r="I873"/>
      <c r="J873"/>
      <c r="K873"/>
      <c r="L873"/>
      <c r="M873"/>
      <c r="N873"/>
      <c r="O873"/>
    </row>
    <row r="874" spans="1:15" ht="14.5">
      <c r="A874"/>
      <c r="B874"/>
      <c r="C874"/>
      <c r="D874"/>
      <c r="E874"/>
      <c r="F874"/>
      <c r="G874"/>
      <c r="H874"/>
      <c r="I874"/>
      <c r="J874"/>
      <c r="K874"/>
      <c r="L874"/>
      <c r="M874"/>
      <c r="N874"/>
      <c r="O874"/>
    </row>
    <row r="875" spans="1:15" ht="14.5">
      <c r="A875"/>
      <c r="B875"/>
      <c r="C875"/>
      <c r="D875"/>
      <c r="E875"/>
      <c r="F875"/>
      <c r="G875"/>
      <c r="H875"/>
      <c r="I875"/>
      <c r="J875"/>
      <c r="K875"/>
      <c r="L875"/>
      <c r="M875"/>
      <c r="N875"/>
      <c r="O875"/>
    </row>
    <row r="876" spans="1:15" ht="14.5">
      <c r="A876"/>
      <c r="B876"/>
      <c r="C876"/>
      <c r="D876"/>
      <c r="E876"/>
      <c r="F876"/>
      <c r="G876"/>
      <c r="H876"/>
      <c r="I876"/>
      <c r="J876"/>
      <c r="K876"/>
      <c r="L876"/>
      <c r="M876"/>
      <c r="N876"/>
      <c r="O876"/>
    </row>
    <row r="877" spans="1:15" ht="14.5">
      <c r="A877"/>
      <c r="B877"/>
      <c r="C877"/>
      <c r="D877"/>
      <c r="E877"/>
      <c r="F877"/>
      <c r="G877"/>
      <c r="H877"/>
      <c r="I877"/>
      <c r="J877"/>
      <c r="K877"/>
      <c r="L877"/>
      <c r="M877"/>
      <c r="N877"/>
      <c r="O877"/>
    </row>
    <row r="878" spans="1:15" ht="14.5">
      <c r="A878"/>
      <c r="B878"/>
      <c r="C878"/>
      <c r="D878"/>
      <c r="E878"/>
      <c r="F878"/>
      <c r="G878"/>
      <c r="H878"/>
      <c r="I878"/>
      <c r="J878"/>
      <c r="K878"/>
      <c r="L878"/>
      <c r="M878"/>
      <c r="N878"/>
      <c r="O878"/>
    </row>
    <row r="879" spans="1:15" ht="14.5">
      <c r="A879"/>
      <c r="B879"/>
      <c r="C879"/>
      <c r="D879"/>
      <c r="E879"/>
      <c r="F879"/>
      <c r="G879"/>
      <c r="H879"/>
      <c r="I879"/>
      <c r="J879"/>
      <c r="K879"/>
      <c r="L879"/>
      <c r="M879"/>
      <c r="N879"/>
      <c r="O879"/>
    </row>
    <row r="880" spans="1:15" ht="14.5">
      <c r="A880"/>
      <c r="B880"/>
      <c r="C880"/>
      <c r="D880"/>
      <c r="E880"/>
      <c r="F880"/>
      <c r="G880"/>
      <c r="H880"/>
      <c r="I880"/>
      <c r="J880"/>
      <c r="K880"/>
      <c r="L880"/>
      <c r="M880"/>
      <c r="N880"/>
      <c r="O880"/>
    </row>
    <row r="881" spans="1:15" ht="14.5">
      <c r="A881"/>
      <c r="B881"/>
      <c r="C881"/>
      <c r="D881"/>
      <c r="E881"/>
      <c r="F881"/>
      <c r="G881"/>
      <c r="H881"/>
      <c r="I881"/>
      <c r="J881"/>
      <c r="K881"/>
      <c r="L881"/>
      <c r="M881"/>
      <c r="N881"/>
      <c r="O881"/>
    </row>
    <row r="882" spans="1:15" ht="14.5">
      <c r="A882"/>
      <c r="B882"/>
      <c r="C882"/>
      <c r="D882"/>
      <c r="E882"/>
      <c r="F882"/>
      <c r="G882"/>
      <c r="H882"/>
      <c r="I882"/>
      <c r="J882"/>
      <c r="K882"/>
      <c r="L882"/>
      <c r="M882"/>
      <c r="N882"/>
      <c r="O882"/>
    </row>
    <row r="883" spans="1:15" ht="14.5">
      <c r="A883"/>
      <c r="B883"/>
      <c r="C883"/>
      <c r="D883"/>
      <c r="E883"/>
      <c r="F883"/>
      <c r="G883"/>
      <c r="H883"/>
      <c r="I883"/>
      <c r="J883"/>
      <c r="K883"/>
      <c r="L883"/>
      <c r="M883"/>
      <c r="N883"/>
      <c r="O883"/>
    </row>
    <row r="884" spans="1:15" ht="14.5">
      <c r="A884"/>
      <c r="B884"/>
      <c r="C884"/>
      <c r="D884"/>
      <c r="E884"/>
      <c r="F884"/>
      <c r="G884"/>
      <c r="H884"/>
      <c r="I884"/>
      <c r="J884"/>
      <c r="K884"/>
      <c r="L884"/>
      <c r="M884"/>
      <c r="N884"/>
      <c r="O884"/>
    </row>
    <row r="885" spans="1:15" ht="14.5">
      <c r="A885"/>
      <c r="B885"/>
      <c r="C885"/>
      <c r="D885"/>
      <c r="E885"/>
      <c r="F885"/>
      <c r="G885"/>
      <c r="H885"/>
      <c r="I885"/>
      <c r="J885"/>
      <c r="K885"/>
      <c r="L885"/>
      <c r="M885"/>
      <c r="N885"/>
      <c r="O885"/>
    </row>
    <row r="886" spans="1:15" ht="14.5">
      <c r="A886"/>
      <c r="B886"/>
      <c r="C886"/>
      <c r="D886"/>
      <c r="E886"/>
      <c r="F886"/>
      <c r="G886"/>
      <c r="H886"/>
      <c r="I886"/>
      <c r="J886"/>
      <c r="K886"/>
      <c r="L886"/>
      <c r="M886"/>
      <c r="N886"/>
      <c r="O886"/>
    </row>
    <row r="887" spans="1:15" ht="14.5">
      <c r="A887"/>
      <c r="B887"/>
      <c r="C887"/>
      <c r="D887"/>
      <c r="E887"/>
      <c r="F887"/>
      <c r="G887"/>
      <c r="H887"/>
      <c r="I887"/>
      <c r="J887"/>
      <c r="K887"/>
      <c r="L887"/>
      <c r="M887"/>
      <c r="N887"/>
      <c r="O887"/>
    </row>
    <row r="888" spans="1:15" ht="14.5">
      <c r="A888"/>
      <c r="B888"/>
      <c r="C888"/>
      <c r="D888"/>
      <c r="E888"/>
      <c r="F888"/>
      <c r="G888"/>
      <c r="H888"/>
      <c r="I888"/>
      <c r="J888"/>
      <c r="K888"/>
      <c r="L888"/>
      <c r="M888"/>
      <c r="N888"/>
      <c r="O888"/>
    </row>
    <row r="889" spans="1:15" ht="14.5">
      <c r="A889"/>
      <c r="B889"/>
      <c r="C889"/>
      <c r="D889"/>
      <c r="E889"/>
      <c r="F889"/>
      <c r="G889"/>
      <c r="H889"/>
      <c r="I889"/>
      <c r="J889"/>
      <c r="K889"/>
      <c r="L889"/>
      <c r="M889"/>
      <c r="N889"/>
      <c r="O889"/>
    </row>
    <row r="890" spans="1:15" ht="14.5">
      <c r="A890"/>
      <c r="B890"/>
      <c r="C890"/>
      <c r="D890"/>
      <c r="E890"/>
      <c r="F890"/>
      <c r="G890"/>
      <c r="H890"/>
      <c r="I890"/>
      <c r="J890"/>
      <c r="K890"/>
      <c r="L890"/>
      <c r="M890"/>
      <c r="N890"/>
      <c r="O890"/>
    </row>
    <row r="891" spans="1:15" ht="14.5">
      <c r="A891"/>
      <c r="B891"/>
      <c r="C891"/>
      <c r="D891"/>
      <c r="E891"/>
      <c r="F891"/>
      <c r="G891"/>
      <c r="H891"/>
      <c r="I891"/>
      <c r="J891"/>
      <c r="K891"/>
      <c r="L891"/>
      <c r="M891"/>
      <c r="N891"/>
      <c r="O891"/>
    </row>
    <row r="892" spans="1:15" ht="14.5">
      <c r="A892"/>
      <c r="B892"/>
      <c r="C892"/>
      <c r="D892"/>
      <c r="E892"/>
      <c r="F892"/>
      <c r="G892"/>
      <c r="H892"/>
      <c r="I892"/>
      <c r="J892"/>
      <c r="K892"/>
      <c r="L892"/>
      <c r="M892"/>
      <c r="N892"/>
      <c r="O892"/>
    </row>
    <row r="893" spans="1:15" ht="14.5">
      <c r="A893"/>
      <c r="B893"/>
      <c r="C893"/>
      <c r="D893"/>
      <c r="E893"/>
      <c r="F893"/>
      <c r="G893"/>
      <c r="H893"/>
      <c r="I893"/>
      <c r="J893"/>
      <c r="K893"/>
      <c r="L893"/>
      <c r="M893"/>
      <c r="N893"/>
      <c r="O893"/>
    </row>
    <row r="894" spans="1:15" ht="14.5">
      <c r="A894"/>
      <c r="B894"/>
      <c r="C894"/>
      <c r="D894"/>
      <c r="E894"/>
      <c r="F894"/>
      <c r="G894"/>
      <c r="H894"/>
      <c r="I894"/>
      <c r="J894"/>
      <c r="K894"/>
      <c r="L894"/>
      <c r="M894"/>
      <c r="N894"/>
      <c r="O894"/>
    </row>
    <row r="895" spans="1:15" ht="14.5">
      <c r="A895"/>
      <c r="B895"/>
      <c r="C895"/>
      <c r="D895"/>
      <c r="E895"/>
      <c r="F895"/>
      <c r="G895"/>
      <c r="H895"/>
      <c r="I895"/>
      <c r="J895"/>
      <c r="K895"/>
      <c r="L895"/>
      <c r="M895"/>
      <c r="N895"/>
      <c r="O895"/>
    </row>
    <row r="896" spans="1:15" ht="14.5">
      <c r="A896"/>
      <c r="B896"/>
      <c r="C896"/>
      <c r="D896"/>
      <c r="E896"/>
      <c r="F896"/>
      <c r="G896"/>
      <c r="H896"/>
      <c r="I896"/>
      <c r="J896"/>
      <c r="K896"/>
      <c r="L896"/>
      <c r="M896"/>
      <c r="N896"/>
      <c r="O896"/>
    </row>
    <row r="897" spans="1:15" ht="14.5">
      <c r="A897"/>
      <c r="B897"/>
      <c r="C897"/>
      <c r="D897"/>
      <c r="E897"/>
      <c r="F897"/>
      <c r="G897"/>
      <c r="H897"/>
      <c r="I897"/>
      <c r="J897"/>
      <c r="K897"/>
      <c r="L897"/>
      <c r="M897"/>
      <c r="N897"/>
      <c r="O897"/>
    </row>
    <row r="898" spans="1:15" ht="14.5">
      <c r="A898"/>
      <c r="B898"/>
      <c r="C898"/>
      <c r="D898"/>
      <c r="E898"/>
      <c r="F898"/>
      <c r="G898"/>
      <c r="H898"/>
      <c r="I898"/>
      <c r="J898"/>
      <c r="K898"/>
      <c r="L898"/>
      <c r="M898"/>
      <c r="N898"/>
      <c r="O898"/>
    </row>
    <row r="899" spans="1:15" ht="14.5">
      <c r="A899"/>
      <c r="B899"/>
      <c r="C899"/>
      <c r="D899"/>
      <c r="E899"/>
      <c r="F899"/>
      <c r="G899"/>
      <c r="H899"/>
      <c r="I899"/>
      <c r="J899"/>
      <c r="K899"/>
      <c r="L899"/>
      <c r="M899"/>
      <c r="N899"/>
      <c r="O899"/>
    </row>
    <row r="900" spans="1:15" ht="14.5">
      <c r="A900"/>
      <c r="B900"/>
      <c r="C900"/>
      <c r="D900"/>
      <c r="E900"/>
      <c r="F900"/>
      <c r="G900"/>
      <c r="H900"/>
      <c r="I900"/>
      <c r="J900"/>
      <c r="K900"/>
      <c r="L900"/>
      <c r="M900"/>
      <c r="N900"/>
      <c r="O900"/>
    </row>
    <row r="901" spans="1:15" ht="14.5">
      <c r="A901"/>
      <c r="B901"/>
      <c r="C901"/>
      <c r="D901"/>
      <c r="E901"/>
      <c r="F901"/>
      <c r="G901"/>
      <c r="H901"/>
      <c r="I901"/>
      <c r="J901"/>
      <c r="K901"/>
      <c r="L901"/>
      <c r="M901"/>
      <c r="N901"/>
      <c r="O901"/>
    </row>
    <row r="902" spans="1:15" ht="14.5">
      <c r="A902"/>
      <c r="B902"/>
      <c r="C902"/>
      <c r="D902"/>
      <c r="E902"/>
      <c r="F902"/>
      <c r="G902"/>
      <c r="H902"/>
      <c r="I902"/>
      <c r="J902"/>
      <c r="K902"/>
      <c r="L902"/>
      <c r="M902"/>
      <c r="N902"/>
      <c r="O902"/>
    </row>
    <row r="903" spans="1:15" ht="14.5">
      <c r="A903"/>
      <c r="B903"/>
      <c r="C903"/>
      <c r="D903"/>
      <c r="E903"/>
      <c r="F903"/>
      <c r="G903"/>
      <c r="H903"/>
      <c r="I903"/>
      <c r="J903"/>
      <c r="K903"/>
      <c r="L903"/>
      <c r="M903"/>
      <c r="N903"/>
      <c r="O903"/>
    </row>
    <row r="904" spans="1:15" ht="14.5">
      <c r="A904"/>
      <c r="B904"/>
      <c r="C904"/>
      <c r="D904"/>
      <c r="E904"/>
      <c r="F904"/>
      <c r="G904"/>
      <c r="H904"/>
      <c r="I904"/>
      <c r="J904"/>
      <c r="K904"/>
      <c r="L904"/>
      <c r="M904"/>
      <c r="N904"/>
      <c r="O904"/>
    </row>
    <row r="905" spans="1:15" ht="14.5">
      <c r="A905"/>
      <c r="B905"/>
      <c r="C905"/>
      <c r="D905"/>
      <c r="E905"/>
      <c r="F905"/>
      <c r="G905"/>
      <c r="H905"/>
      <c r="I905"/>
      <c r="J905"/>
      <c r="K905"/>
      <c r="L905"/>
      <c r="M905"/>
      <c r="N905"/>
      <c r="O905"/>
    </row>
    <row r="906" spans="1:15" ht="14.5">
      <c r="A906"/>
      <c r="B906"/>
      <c r="C906"/>
      <c r="D906"/>
      <c r="E906"/>
      <c r="F906"/>
      <c r="G906"/>
      <c r="H906"/>
      <c r="I906"/>
      <c r="J906"/>
      <c r="K906"/>
      <c r="L906"/>
      <c r="M906"/>
      <c r="N906"/>
      <c r="O906"/>
    </row>
    <row r="907" spans="1:15" ht="14.5">
      <c r="A907"/>
      <c r="B907"/>
      <c r="C907"/>
      <c r="D907"/>
      <c r="E907"/>
      <c r="F907"/>
      <c r="G907"/>
      <c r="H907"/>
      <c r="I907"/>
      <c r="J907"/>
      <c r="K907"/>
      <c r="L907"/>
      <c r="M907"/>
      <c r="N907"/>
      <c r="O907"/>
    </row>
    <row r="908" spans="1:15" ht="14.5">
      <c r="A908"/>
      <c r="B908"/>
      <c r="C908"/>
      <c r="D908"/>
      <c r="E908"/>
      <c r="F908"/>
      <c r="G908"/>
      <c r="H908"/>
      <c r="I908"/>
      <c r="J908"/>
      <c r="K908"/>
      <c r="L908"/>
      <c r="M908"/>
      <c r="N908"/>
      <c r="O908"/>
    </row>
    <row r="909" spans="1:15" ht="14.5">
      <c r="A909"/>
      <c r="B909"/>
      <c r="C909"/>
      <c r="D909"/>
      <c r="E909"/>
      <c r="F909"/>
      <c r="G909"/>
      <c r="H909"/>
      <c r="I909"/>
      <c r="J909"/>
      <c r="K909"/>
      <c r="L909"/>
      <c r="M909"/>
      <c r="N909"/>
      <c r="O909"/>
    </row>
    <row r="910" spans="1:15" ht="14.5">
      <c r="A910"/>
      <c r="B910"/>
      <c r="C910"/>
      <c r="D910"/>
      <c r="E910"/>
      <c r="F910"/>
      <c r="G910"/>
      <c r="H910"/>
      <c r="I910"/>
      <c r="J910"/>
      <c r="K910"/>
      <c r="L910"/>
      <c r="M910"/>
      <c r="N910"/>
      <c r="O910"/>
    </row>
    <row r="911" spans="1:15" ht="14.5">
      <c r="A911"/>
      <c r="B911"/>
      <c r="C911"/>
      <c r="D911"/>
      <c r="E911"/>
      <c r="F911"/>
      <c r="G911"/>
      <c r="H911"/>
      <c r="I911"/>
      <c r="J911"/>
      <c r="K911"/>
      <c r="L911"/>
      <c r="M911"/>
      <c r="N911"/>
      <c r="O911"/>
    </row>
    <row r="912" spans="1:15" ht="14.5">
      <c r="A912"/>
      <c r="B912"/>
      <c r="C912"/>
      <c r="D912"/>
      <c r="E912"/>
      <c r="F912"/>
      <c r="G912"/>
      <c r="H912"/>
      <c r="I912"/>
      <c r="J912"/>
      <c r="K912"/>
      <c r="L912"/>
      <c r="M912"/>
      <c r="N912"/>
      <c r="O912"/>
    </row>
    <row r="913" spans="1:15" ht="14.5">
      <c r="A913"/>
      <c r="B913"/>
      <c r="C913"/>
      <c r="D913"/>
      <c r="E913"/>
      <c r="F913"/>
      <c r="G913"/>
      <c r="H913"/>
      <c r="I913"/>
      <c r="J913"/>
      <c r="K913"/>
      <c r="L913"/>
      <c r="M913"/>
      <c r="N913"/>
      <c r="O913"/>
    </row>
    <row r="914" spans="1:15" ht="14.5">
      <c r="A914"/>
      <c r="B914"/>
      <c r="C914"/>
      <c r="D914"/>
      <c r="E914"/>
      <c r="F914"/>
      <c r="G914"/>
      <c r="H914"/>
      <c r="I914"/>
      <c r="J914"/>
      <c r="K914"/>
      <c r="L914"/>
      <c r="M914"/>
      <c r="N914"/>
      <c r="O914"/>
    </row>
    <row r="915" spans="1:15" ht="14.5">
      <c r="A915"/>
      <c r="B915"/>
      <c r="C915"/>
      <c r="D915"/>
      <c r="E915"/>
      <c r="F915"/>
      <c r="G915"/>
      <c r="H915"/>
      <c r="I915"/>
      <c r="J915"/>
      <c r="K915"/>
      <c r="L915"/>
      <c r="M915"/>
      <c r="N915"/>
      <c r="O915"/>
    </row>
    <row r="916" spans="1:15" ht="14.5">
      <c r="A916"/>
      <c r="B916"/>
      <c r="C916"/>
      <c r="D916"/>
      <c r="E916"/>
      <c r="F916"/>
      <c r="G916"/>
      <c r="H916"/>
      <c r="I916"/>
      <c r="J916"/>
      <c r="K916"/>
      <c r="L916"/>
      <c r="M916"/>
      <c r="N916"/>
      <c r="O916"/>
    </row>
    <row r="917" spans="1:15" ht="14.5">
      <c r="A917"/>
      <c r="B917"/>
      <c r="C917"/>
      <c r="D917"/>
      <c r="E917"/>
      <c r="F917"/>
      <c r="G917"/>
      <c r="H917"/>
      <c r="I917"/>
      <c r="J917"/>
      <c r="K917"/>
      <c r="L917"/>
      <c r="M917"/>
      <c r="N917"/>
      <c r="O917"/>
    </row>
    <row r="918" spans="1:15" ht="14.5">
      <c r="A918"/>
      <c r="B918"/>
      <c r="C918"/>
      <c r="D918"/>
      <c r="E918"/>
      <c r="F918"/>
      <c r="G918"/>
      <c r="H918"/>
      <c r="I918"/>
      <c r="J918"/>
      <c r="K918"/>
      <c r="L918"/>
      <c r="M918"/>
      <c r="N918"/>
      <c r="O918"/>
    </row>
    <row r="919" spans="1:15" ht="14.5">
      <c r="A919"/>
      <c r="B919"/>
      <c r="C919"/>
      <c r="D919"/>
      <c r="E919"/>
      <c r="F919"/>
      <c r="G919"/>
      <c r="H919"/>
      <c r="I919"/>
      <c r="J919"/>
      <c r="K919"/>
      <c r="L919"/>
      <c r="M919"/>
      <c r="N919"/>
      <c r="O919"/>
    </row>
    <row r="920" spans="1:15" ht="14.5">
      <c r="A920"/>
      <c r="B920"/>
      <c r="C920"/>
      <c r="D920"/>
      <c r="E920"/>
      <c r="F920"/>
      <c r="G920"/>
      <c r="H920"/>
      <c r="I920"/>
      <c r="J920"/>
      <c r="K920"/>
      <c r="L920"/>
      <c r="M920"/>
      <c r="N920"/>
      <c r="O920"/>
    </row>
    <row r="921" spans="1:15" ht="14.5">
      <c r="A921"/>
      <c r="B921"/>
      <c r="C921"/>
      <c r="D921"/>
      <c r="E921"/>
      <c r="F921"/>
      <c r="G921"/>
      <c r="H921"/>
      <c r="I921"/>
      <c r="J921"/>
      <c r="K921"/>
      <c r="L921"/>
      <c r="M921"/>
      <c r="N921"/>
      <c r="O921"/>
    </row>
    <row r="922" spans="1:15" ht="14.5">
      <c r="A922"/>
      <c r="B922"/>
      <c r="C922"/>
      <c r="D922"/>
      <c r="E922"/>
      <c r="F922"/>
      <c r="G922"/>
      <c r="H922"/>
      <c r="I922"/>
      <c r="J922"/>
      <c r="K922"/>
      <c r="L922"/>
      <c r="M922"/>
      <c r="N922"/>
      <c r="O922"/>
    </row>
    <row r="923" spans="1:15" ht="14.5">
      <c r="A923"/>
      <c r="B923"/>
      <c r="C923"/>
      <c r="D923"/>
      <c r="E923"/>
      <c r="F923"/>
      <c r="G923"/>
      <c r="H923"/>
      <c r="I923"/>
      <c r="J923"/>
      <c r="K923"/>
      <c r="L923"/>
      <c r="M923"/>
      <c r="N923"/>
      <c r="O923"/>
    </row>
    <row r="924" spans="1:15" ht="14.5">
      <c r="A924"/>
      <c r="B924"/>
      <c r="C924"/>
      <c r="D924"/>
      <c r="E924"/>
      <c r="F924"/>
      <c r="G924"/>
      <c r="H924"/>
      <c r="I924"/>
      <c r="J924"/>
      <c r="K924"/>
      <c r="L924"/>
      <c r="M924"/>
      <c r="N924"/>
      <c r="O924"/>
    </row>
    <row r="925" spans="1:15" ht="14.5">
      <c r="A925"/>
      <c r="B925"/>
      <c r="C925"/>
      <c r="D925"/>
      <c r="E925"/>
      <c r="F925"/>
      <c r="G925"/>
      <c r="H925"/>
      <c r="I925"/>
      <c r="J925"/>
      <c r="K925"/>
      <c r="L925"/>
      <c r="M925"/>
      <c r="N925"/>
      <c r="O925"/>
    </row>
    <row r="926" spans="1:15" ht="14.5">
      <c r="A926"/>
      <c r="B926"/>
      <c r="C926"/>
      <c r="D926"/>
      <c r="E926"/>
      <c r="F926"/>
      <c r="G926"/>
      <c r="H926"/>
      <c r="I926"/>
      <c r="J926"/>
      <c r="K926"/>
      <c r="L926"/>
      <c r="M926"/>
      <c r="N926"/>
      <c r="O926"/>
    </row>
    <row r="927" spans="1:15" ht="14.5">
      <c r="A927"/>
      <c r="B927"/>
      <c r="C927"/>
      <c r="D927"/>
      <c r="E927"/>
      <c r="F927"/>
      <c r="G927"/>
      <c r="H927"/>
      <c r="I927"/>
      <c r="J927"/>
      <c r="K927"/>
      <c r="L927"/>
      <c r="M927"/>
      <c r="N927"/>
      <c r="O927"/>
    </row>
    <row r="928" spans="1:15" ht="14.5">
      <c r="A928"/>
      <c r="B928"/>
      <c r="C928"/>
      <c r="D928"/>
      <c r="E928"/>
      <c r="F928"/>
      <c r="G928"/>
      <c r="H928"/>
      <c r="I928"/>
      <c r="J928"/>
      <c r="K928"/>
      <c r="L928"/>
      <c r="M928"/>
      <c r="N928"/>
      <c r="O928"/>
    </row>
    <row r="929" spans="1:15" ht="14.5">
      <c r="A929"/>
      <c r="B929"/>
      <c r="C929"/>
      <c r="D929"/>
      <c r="E929"/>
      <c r="F929"/>
      <c r="G929"/>
      <c r="H929"/>
      <c r="I929"/>
      <c r="J929"/>
      <c r="K929"/>
      <c r="L929"/>
      <c r="M929"/>
      <c r="N929"/>
      <c r="O929"/>
    </row>
    <row r="930" spans="1:15" ht="14.5">
      <c r="A930"/>
      <c r="B930"/>
      <c r="C930"/>
      <c r="D930"/>
      <c r="E930"/>
      <c r="F930"/>
      <c r="G930"/>
      <c r="H930"/>
      <c r="I930"/>
      <c r="J930"/>
      <c r="K930"/>
      <c r="L930"/>
      <c r="M930"/>
      <c r="N930"/>
      <c r="O930"/>
    </row>
    <row r="931" spans="1:15" ht="14.5">
      <c r="A931"/>
      <c r="B931"/>
      <c r="C931"/>
      <c r="D931"/>
      <c r="E931"/>
      <c r="F931"/>
      <c r="G931"/>
      <c r="H931"/>
      <c r="I931"/>
      <c r="J931"/>
      <c r="K931"/>
      <c r="L931"/>
      <c r="M931"/>
      <c r="N931"/>
      <c r="O931"/>
    </row>
    <row r="932" spans="1:15" ht="14.5">
      <c r="A932"/>
      <c r="B932"/>
      <c r="C932"/>
      <c r="D932"/>
      <c r="E932"/>
      <c r="F932"/>
      <c r="G932"/>
      <c r="H932"/>
      <c r="I932"/>
      <c r="J932"/>
      <c r="K932"/>
      <c r="L932"/>
      <c r="M932"/>
      <c r="N932"/>
      <c r="O932"/>
    </row>
    <row r="933" spans="1:15" ht="14.5">
      <c r="A933"/>
      <c r="B933"/>
      <c r="C933"/>
      <c r="D933"/>
      <c r="E933"/>
      <c r="F933"/>
      <c r="G933"/>
      <c r="H933"/>
      <c r="I933"/>
      <c r="J933"/>
      <c r="K933"/>
      <c r="L933"/>
      <c r="M933"/>
      <c r="N933"/>
      <c r="O933"/>
    </row>
    <row r="934" spans="1:15" ht="14.5">
      <c r="A934"/>
      <c r="B934"/>
      <c r="C934"/>
      <c r="D934"/>
      <c r="E934"/>
      <c r="F934"/>
      <c r="G934"/>
      <c r="H934"/>
      <c r="I934"/>
      <c r="J934"/>
      <c r="K934"/>
      <c r="L934"/>
      <c r="M934"/>
      <c r="N934"/>
      <c r="O934"/>
    </row>
    <row r="935" spans="1:15" ht="14.5">
      <c r="A935"/>
      <c r="B935"/>
      <c r="C935"/>
      <c r="D935"/>
      <c r="E935"/>
      <c r="F935"/>
      <c r="G935"/>
      <c r="H935"/>
      <c r="I935"/>
      <c r="J935"/>
      <c r="K935"/>
      <c r="L935"/>
      <c r="M935"/>
      <c r="N935"/>
      <c r="O935"/>
    </row>
    <row r="936" spans="1:15" ht="14.5">
      <c r="A936"/>
      <c r="B936"/>
      <c r="C936"/>
      <c r="D936"/>
      <c r="E936"/>
      <c r="F936"/>
      <c r="G936"/>
      <c r="H936"/>
      <c r="I936"/>
      <c r="J936"/>
      <c r="K936"/>
      <c r="L936"/>
      <c r="M936"/>
      <c r="N936"/>
      <c r="O936"/>
    </row>
    <row r="937" spans="1:15" ht="14.5">
      <c r="A937"/>
      <c r="B937"/>
      <c r="C937"/>
      <c r="D937"/>
      <c r="E937"/>
      <c r="F937"/>
      <c r="G937"/>
      <c r="H937"/>
      <c r="I937"/>
      <c r="J937"/>
      <c r="K937"/>
      <c r="L937"/>
      <c r="M937"/>
      <c r="N937"/>
      <c r="O937"/>
    </row>
    <row r="938" spans="1:15" ht="14.5">
      <c r="A938"/>
      <c r="B938"/>
      <c r="C938"/>
      <c r="D938"/>
      <c r="E938"/>
      <c r="F938"/>
      <c r="G938"/>
      <c r="H938"/>
      <c r="I938"/>
      <c r="J938"/>
      <c r="K938"/>
      <c r="L938"/>
      <c r="M938"/>
      <c r="N938"/>
      <c r="O938"/>
    </row>
    <row r="939" spans="1:15" ht="14.5">
      <c r="A939"/>
      <c r="B939"/>
      <c r="C939"/>
      <c r="D939"/>
      <c r="E939"/>
      <c r="F939"/>
      <c r="G939"/>
      <c r="H939"/>
      <c r="I939"/>
      <c r="J939"/>
      <c r="K939"/>
      <c r="L939"/>
      <c r="M939"/>
      <c r="N939"/>
      <c r="O939"/>
    </row>
    <row r="940" spans="1:15" ht="14.5">
      <c r="A940"/>
      <c r="B940"/>
      <c r="C940"/>
      <c r="D940"/>
      <c r="E940"/>
      <c r="F940"/>
      <c r="G940"/>
      <c r="H940"/>
      <c r="I940"/>
      <c r="J940"/>
      <c r="K940"/>
      <c r="L940"/>
      <c r="M940"/>
      <c r="N940"/>
      <c r="O940"/>
    </row>
    <row r="941" spans="1:15" ht="14.5">
      <c r="A941"/>
      <c r="B941"/>
      <c r="C941"/>
      <c r="D941"/>
      <c r="E941"/>
      <c r="F941"/>
      <c r="G941"/>
      <c r="H941"/>
      <c r="I941"/>
      <c r="J941"/>
      <c r="K941"/>
      <c r="L941"/>
      <c r="M941"/>
      <c r="N941"/>
      <c r="O941"/>
    </row>
    <row r="942" spans="1:15" ht="14.5">
      <c r="A942"/>
      <c r="B942"/>
      <c r="C942"/>
      <c r="D942"/>
      <c r="E942"/>
      <c r="F942"/>
      <c r="G942"/>
      <c r="H942"/>
      <c r="I942"/>
      <c r="J942"/>
      <c r="K942"/>
      <c r="L942"/>
      <c r="M942"/>
      <c r="N942"/>
      <c r="O942"/>
    </row>
    <row r="943" spans="1:15" ht="14.5">
      <c r="A943"/>
      <c r="B943"/>
      <c r="C943"/>
      <c r="D943"/>
      <c r="E943"/>
      <c r="F943"/>
      <c r="G943"/>
      <c r="H943"/>
      <c r="I943"/>
      <c r="J943"/>
      <c r="K943"/>
      <c r="L943"/>
      <c r="M943"/>
      <c r="N943"/>
      <c r="O943"/>
    </row>
    <row r="944" spans="1:15" ht="14.5">
      <c r="A944"/>
      <c r="B944"/>
      <c r="C944"/>
      <c r="D944"/>
      <c r="E944"/>
      <c r="F944"/>
      <c r="G944"/>
      <c r="H944"/>
      <c r="I944"/>
      <c r="J944"/>
      <c r="K944"/>
      <c r="L944"/>
      <c r="M944"/>
      <c r="N944"/>
      <c r="O944"/>
    </row>
    <row r="945" spans="1:15" ht="14.5">
      <c r="A945"/>
      <c r="B945"/>
      <c r="C945"/>
      <c r="D945"/>
      <c r="E945"/>
      <c r="F945"/>
      <c r="G945"/>
      <c r="H945"/>
      <c r="I945"/>
      <c r="J945"/>
      <c r="K945"/>
      <c r="L945"/>
      <c r="M945"/>
      <c r="N945"/>
      <c r="O945"/>
    </row>
    <row r="946" spans="1:15" ht="14.5">
      <c r="A946"/>
      <c r="B946"/>
      <c r="C946"/>
      <c r="D946"/>
      <c r="E946"/>
      <c r="F946"/>
      <c r="G946"/>
      <c r="H946"/>
      <c r="I946"/>
      <c r="J946"/>
      <c r="K946"/>
      <c r="L946"/>
      <c r="M946"/>
      <c r="N946"/>
      <c r="O946"/>
    </row>
    <row r="947" spans="1:15" ht="14.5">
      <c r="A947"/>
      <c r="B947"/>
      <c r="C947"/>
      <c r="D947"/>
      <c r="E947"/>
      <c r="F947"/>
      <c r="G947"/>
      <c r="H947"/>
      <c r="I947"/>
      <c r="J947"/>
      <c r="K947"/>
      <c r="L947"/>
      <c r="M947"/>
      <c r="N947"/>
      <c r="O947"/>
    </row>
    <row r="948" spans="1:15" ht="14.5">
      <c r="A948"/>
      <c r="B948"/>
      <c r="C948"/>
      <c r="D948"/>
      <c r="E948"/>
      <c r="F948"/>
      <c r="G948"/>
      <c r="H948"/>
      <c r="I948"/>
      <c r="J948"/>
      <c r="K948"/>
      <c r="L948"/>
      <c r="M948"/>
      <c r="N948"/>
      <c r="O948"/>
    </row>
    <row r="949" spans="1:15" ht="14.5">
      <c r="A949"/>
      <c r="B949"/>
      <c r="C949"/>
      <c r="D949"/>
      <c r="E949"/>
      <c r="F949"/>
      <c r="G949"/>
      <c r="H949"/>
      <c r="I949"/>
      <c r="J949"/>
      <c r="K949"/>
      <c r="L949"/>
      <c r="M949"/>
      <c r="N949"/>
      <c r="O949"/>
    </row>
    <row r="950" spans="1:15" ht="14.5">
      <c r="A950"/>
      <c r="B950"/>
      <c r="C950"/>
      <c r="D950"/>
      <c r="E950"/>
      <c r="F950"/>
      <c r="G950"/>
      <c r="H950"/>
      <c r="I950"/>
      <c r="J950"/>
      <c r="K950"/>
      <c r="L950"/>
      <c r="M950"/>
      <c r="N950"/>
      <c r="O950"/>
    </row>
    <row r="951" spans="1:15" ht="14.5">
      <c r="A951"/>
      <c r="B951"/>
      <c r="C951"/>
      <c r="D951"/>
      <c r="E951"/>
      <c r="F951"/>
      <c r="G951"/>
      <c r="H951"/>
      <c r="I951"/>
      <c r="J951"/>
      <c r="K951"/>
      <c r="L951"/>
      <c r="M951"/>
      <c r="N951"/>
      <c r="O951"/>
    </row>
    <row r="952" spans="1:15" ht="14.5">
      <c r="A952"/>
      <c r="B952"/>
      <c r="C952"/>
      <c r="D952"/>
      <c r="E952"/>
      <c r="F952"/>
      <c r="G952"/>
      <c r="H952"/>
      <c r="I952"/>
      <c r="J952"/>
      <c r="K952"/>
      <c r="L952"/>
      <c r="M952"/>
      <c r="N952"/>
      <c r="O952"/>
    </row>
    <row r="953" spans="1:15" ht="14.5">
      <c r="A953"/>
      <c r="B953"/>
      <c r="C953"/>
      <c r="D953"/>
      <c r="E953"/>
      <c r="F953"/>
      <c r="G953"/>
      <c r="H953"/>
      <c r="I953"/>
      <c r="J953"/>
      <c r="K953"/>
      <c r="L953"/>
      <c r="M953"/>
      <c r="N953"/>
      <c r="O953"/>
    </row>
    <row r="954" spans="1:15" ht="14.5">
      <c r="A954"/>
      <c r="B954"/>
      <c r="C954"/>
      <c r="D954"/>
      <c r="E954"/>
      <c r="F954"/>
      <c r="G954"/>
      <c r="H954"/>
      <c r="I954"/>
      <c r="J954"/>
      <c r="K954"/>
      <c r="L954"/>
      <c r="M954"/>
      <c r="N954"/>
      <c r="O954"/>
    </row>
    <row r="955" spans="1:15" ht="14.5">
      <c r="A955"/>
      <c r="B955"/>
      <c r="C955"/>
      <c r="D955"/>
      <c r="E955"/>
      <c r="F955"/>
      <c r="G955"/>
      <c r="H955"/>
      <c r="I955"/>
      <c r="J955"/>
      <c r="K955"/>
      <c r="L955"/>
      <c r="M955"/>
      <c r="N955"/>
      <c r="O955"/>
    </row>
    <row r="956" spans="1:15" ht="14.5">
      <c r="A956"/>
      <c r="B956"/>
      <c r="C956"/>
      <c r="D956"/>
      <c r="E956"/>
      <c r="F956"/>
      <c r="G956"/>
      <c r="H956"/>
      <c r="I956"/>
      <c r="J956"/>
      <c r="K956"/>
      <c r="L956"/>
      <c r="M956"/>
      <c r="N956"/>
      <c r="O956"/>
    </row>
    <row r="957" spans="1:15" ht="14.5">
      <c r="A957"/>
      <c r="B957"/>
      <c r="C957"/>
      <c r="D957"/>
      <c r="E957"/>
      <c r="F957"/>
      <c r="G957"/>
      <c r="H957"/>
      <c r="I957"/>
      <c r="J957"/>
      <c r="K957"/>
      <c r="L957"/>
      <c r="M957"/>
      <c r="N957"/>
      <c r="O957"/>
    </row>
    <row r="958" spans="1:15" ht="14.5">
      <c r="A958"/>
      <c r="B958"/>
      <c r="C958"/>
      <c r="D958"/>
      <c r="E958"/>
      <c r="F958"/>
      <c r="G958"/>
      <c r="H958"/>
      <c r="I958"/>
      <c r="J958"/>
      <c r="K958"/>
      <c r="L958"/>
      <c r="M958"/>
      <c r="N958"/>
      <c r="O958"/>
    </row>
    <row r="959" spans="1:15" ht="14.5">
      <c r="A959"/>
      <c r="B959"/>
      <c r="C959"/>
      <c r="D959"/>
      <c r="E959"/>
      <c r="F959"/>
      <c r="G959"/>
      <c r="H959"/>
      <c r="I959"/>
      <c r="J959"/>
      <c r="K959"/>
      <c r="L959"/>
      <c r="M959"/>
      <c r="N959"/>
      <c r="O959"/>
    </row>
    <row r="960" spans="1:15" ht="14.5">
      <c r="A960"/>
      <c r="B960"/>
      <c r="C960"/>
      <c r="D960"/>
      <c r="E960"/>
      <c r="F960"/>
      <c r="G960"/>
      <c r="H960"/>
      <c r="I960"/>
      <c r="J960"/>
      <c r="K960"/>
      <c r="L960"/>
      <c r="M960"/>
      <c r="N960"/>
      <c r="O960"/>
    </row>
    <row r="961" spans="1:15" ht="14.5">
      <c r="A961"/>
      <c r="B961"/>
      <c r="C961"/>
      <c r="D961"/>
      <c r="E961"/>
      <c r="F961"/>
      <c r="G961"/>
      <c r="H961"/>
      <c r="I961"/>
      <c r="J961"/>
      <c r="K961"/>
      <c r="L961"/>
      <c r="M961"/>
      <c r="N961"/>
      <c r="O961"/>
    </row>
    <row r="962" spans="1:15" ht="14.5">
      <c r="A962"/>
      <c r="B962"/>
      <c r="C962"/>
      <c r="D962"/>
      <c r="E962"/>
      <c r="F962"/>
      <c r="G962"/>
      <c r="H962"/>
      <c r="I962"/>
      <c r="J962"/>
      <c r="K962"/>
      <c r="L962"/>
      <c r="M962"/>
      <c r="N962"/>
      <c r="O962"/>
    </row>
    <row r="963" spans="1:15" ht="14.5">
      <c r="A963"/>
      <c r="B963"/>
      <c r="C963"/>
      <c r="D963"/>
      <c r="E963"/>
      <c r="F963"/>
      <c r="G963"/>
      <c r="H963"/>
      <c r="I963"/>
      <c r="J963"/>
      <c r="K963"/>
      <c r="L963"/>
      <c r="M963"/>
      <c r="N963"/>
      <c r="O963"/>
    </row>
    <row r="964" spans="1:15" ht="14.5">
      <c r="A964"/>
      <c r="B964"/>
      <c r="C964"/>
      <c r="D964"/>
      <c r="E964"/>
      <c r="F964"/>
      <c r="G964"/>
      <c r="H964"/>
      <c r="I964"/>
      <c r="J964"/>
      <c r="K964"/>
      <c r="L964"/>
      <c r="M964"/>
      <c r="N964"/>
      <c r="O964"/>
    </row>
    <row r="965" spans="1:15" ht="14.5">
      <c r="A965"/>
      <c r="B965"/>
      <c r="C965"/>
      <c r="D965"/>
      <c r="E965"/>
      <c r="F965"/>
      <c r="G965"/>
      <c r="H965"/>
      <c r="I965"/>
      <c r="J965"/>
      <c r="K965"/>
      <c r="L965"/>
      <c r="M965"/>
      <c r="N965"/>
      <c r="O965"/>
    </row>
    <row r="966" spans="1:15" ht="14.5">
      <c r="A966"/>
      <c r="B966"/>
      <c r="C966"/>
      <c r="D966"/>
      <c r="E966"/>
      <c r="F966"/>
      <c r="G966"/>
      <c r="H966"/>
      <c r="I966"/>
      <c r="J966"/>
      <c r="K966"/>
      <c r="L966"/>
      <c r="M966"/>
      <c r="N966"/>
      <c r="O966"/>
    </row>
    <row r="967" spans="1:15" ht="14.5">
      <c r="A967"/>
      <c r="B967"/>
      <c r="C967"/>
      <c r="D967"/>
      <c r="E967"/>
      <c r="F967"/>
      <c r="G967"/>
      <c r="H967"/>
      <c r="I967"/>
      <c r="J967"/>
      <c r="K967"/>
      <c r="L967"/>
      <c r="M967"/>
      <c r="N967"/>
      <c r="O967"/>
    </row>
    <row r="968" spans="1:15" ht="14.5">
      <c r="A968"/>
      <c r="B968"/>
      <c r="C968"/>
      <c r="D968"/>
      <c r="E968"/>
      <c r="F968"/>
      <c r="G968"/>
      <c r="H968"/>
      <c r="I968"/>
      <c r="J968"/>
      <c r="K968"/>
      <c r="L968"/>
      <c r="M968"/>
      <c r="N968"/>
      <c r="O968"/>
    </row>
    <row r="969" spans="1:15" ht="14.5">
      <c r="A969"/>
      <c r="B969"/>
      <c r="C969"/>
      <c r="D969"/>
      <c r="E969"/>
      <c r="F969"/>
      <c r="G969"/>
      <c r="H969"/>
      <c r="I969"/>
      <c r="J969"/>
      <c r="K969"/>
      <c r="L969"/>
      <c r="M969"/>
      <c r="N969"/>
      <c r="O969"/>
    </row>
    <row r="970" spans="1:15" ht="14.5">
      <c r="A970"/>
      <c r="B970"/>
      <c r="C970"/>
      <c r="D970"/>
      <c r="E970"/>
      <c r="F970"/>
      <c r="G970"/>
      <c r="H970"/>
      <c r="I970"/>
      <c r="J970"/>
      <c r="K970"/>
      <c r="L970"/>
      <c r="M970"/>
      <c r="N970"/>
      <c r="O970"/>
    </row>
    <row r="971" spans="1:15" ht="14.5">
      <c r="A971"/>
      <c r="B971"/>
      <c r="C971"/>
      <c r="D971"/>
      <c r="E971"/>
      <c r="F971"/>
      <c r="G971"/>
      <c r="H971"/>
      <c r="I971"/>
      <c r="J971"/>
      <c r="K971"/>
      <c r="L971"/>
      <c r="M971"/>
      <c r="N971"/>
      <c r="O971"/>
    </row>
    <row r="972" spans="1:15" ht="14.5">
      <c r="A972"/>
      <c r="B972"/>
      <c r="C972"/>
      <c r="D972"/>
      <c r="E972"/>
      <c r="F972"/>
      <c r="G972"/>
      <c r="H972"/>
      <c r="I972"/>
      <c r="J972"/>
      <c r="K972"/>
      <c r="L972"/>
      <c r="M972"/>
      <c r="N972"/>
      <c r="O972"/>
    </row>
    <row r="973" spans="1:15" ht="14.5">
      <c r="A973"/>
      <c r="B973"/>
      <c r="C973"/>
      <c r="D973"/>
      <c r="E973"/>
      <c r="F973"/>
      <c r="G973"/>
      <c r="H973"/>
      <c r="I973"/>
      <c r="J973"/>
      <c r="K973"/>
      <c r="L973"/>
      <c r="M973"/>
      <c r="N973"/>
      <c r="O973"/>
    </row>
    <row r="974" spans="1:15" ht="14.5">
      <c r="A974"/>
      <c r="B974"/>
      <c r="C974"/>
      <c r="D974"/>
      <c r="E974"/>
      <c r="F974"/>
      <c r="G974"/>
      <c r="H974"/>
      <c r="I974"/>
      <c r="J974"/>
      <c r="K974"/>
      <c r="L974"/>
      <c r="M974"/>
      <c r="N974"/>
      <c r="O974"/>
    </row>
    <row r="975" spans="1:15" ht="14.5">
      <c r="A975"/>
      <c r="B975"/>
      <c r="C975"/>
      <c r="D975"/>
      <c r="E975"/>
      <c r="F975"/>
      <c r="G975"/>
      <c r="H975"/>
      <c r="I975"/>
      <c r="J975"/>
      <c r="K975"/>
      <c r="L975"/>
      <c r="M975"/>
      <c r="N975"/>
      <c r="O975"/>
    </row>
    <row r="976" spans="1:15" ht="14.5">
      <c r="A976"/>
      <c r="B976"/>
      <c r="C976"/>
      <c r="D976"/>
      <c r="E976"/>
      <c r="F976"/>
      <c r="G976"/>
      <c r="H976"/>
      <c r="I976"/>
      <c r="J976"/>
      <c r="K976"/>
      <c r="L976"/>
      <c r="M976"/>
      <c r="N976"/>
      <c r="O976"/>
    </row>
    <row r="977" spans="1:15" ht="14.5">
      <c r="A977"/>
      <c r="B977"/>
      <c r="C977"/>
      <c r="D977"/>
      <c r="E977"/>
      <c r="F977"/>
      <c r="G977"/>
      <c r="H977"/>
      <c r="I977"/>
      <c r="J977"/>
      <c r="K977"/>
      <c r="L977"/>
      <c r="M977"/>
      <c r="N977"/>
      <c r="O977"/>
    </row>
    <row r="978" spans="1:15" ht="14.5">
      <c r="A978"/>
      <c r="B978"/>
      <c r="C978"/>
      <c r="D978"/>
      <c r="E978"/>
      <c r="F978"/>
      <c r="G978"/>
      <c r="H978"/>
      <c r="I978"/>
      <c r="J978"/>
      <c r="K978"/>
      <c r="L978"/>
      <c r="M978"/>
      <c r="N978"/>
      <c r="O978"/>
    </row>
    <row r="979" spans="1:15" ht="14.5">
      <c r="A979"/>
      <c r="B979"/>
      <c r="C979"/>
      <c r="D979"/>
      <c r="E979"/>
      <c r="F979"/>
      <c r="G979"/>
      <c r="H979"/>
      <c r="I979"/>
      <c r="J979"/>
      <c r="K979"/>
      <c r="L979"/>
      <c r="M979"/>
      <c r="N979"/>
      <c r="O979"/>
    </row>
    <row r="980" spans="1:15" ht="14.5">
      <c r="A980"/>
      <c r="B980"/>
      <c r="C980"/>
      <c r="D980"/>
      <c r="E980"/>
      <c r="F980"/>
      <c r="G980"/>
      <c r="H980"/>
      <c r="I980"/>
      <c r="J980"/>
      <c r="K980"/>
      <c r="L980"/>
      <c r="M980"/>
      <c r="N980"/>
      <c r="O980"/>
    </row>
    <row r="981" spans="1:15" ht="14.5">
      <c r="A981"/>
      <c r="B981"/>
      <c r="C981"/>
      <c r="D981"/>
      <c r="E981"/>
      <c r="F981"/>
      <c r="G981"/>
      <c r="H981"/>
      <c r="I981"/>
      <c r="J981"/>
      <c r="K981"/>
      <c r="L981"/>
      <c r="M981"/>
      <c r="N981"/>
      <c r="O981"/>
    </row>
    <row r="982" spans="1:15" ht="14.5">
      <c r="A982"/>
      <c r="B982"/>
      <c r="C982"/>
      <c r="D982"/>
      <c r="E982"/>
      <c r="F982"/>
      <c r="G982"/>
      <c r="H982"/>
      <c r="I982"/>
      <c r="J982"/>
      <c r="K982"/>
      <c r="L982"/>
      <c r="M982"/>
      <c r="N982"/>
      <c r="O982"/>
    </row>
    <row r="983" spans="1:15" ht="14.5">
      <c r="A983"/>
      <c r="B983"/>
      <c r="C983"/>
      <c r="D983"/>
      <c r="E983"/>
      <c r="F983"/>
      <c r="G983"/>
      <c r="H983"/>
      <c r="I983"/>
      <c r="J983"/>
      <c r="K983"/>
      <c r="L983"/>
      <c r="M983"/>
      <c r="N983"/>
      <c r="O983"/>
    </row>
    <row r="984" spans="1:15" ht="14.5">
      <c r="A984"/>
      <c r="B984"/>
      <c r="C984"/>
      <c r="D984"/>
      <c r="E984"/>
      <c r="F984"/>
      <c r="G984"/>
      <c r="H984"/>
      <c r="I984"/>
      <c r="J984"/>
      <c r="K984"/>
      <c r="L984"/>
      <c r="M984"/>
      <c r="N984"/>
      <c r="O984"/>
    </row>
    <row r="985" spans="1:15" ht="14.5">
      <c r="A985"/>
      <c r="B985"/>
      <c r="C985"/>
      <c r="D985"/>
      <c r="E985"/>
      <c r="F985"/>
      <c r="G985"/>
      <c r="H985"/>
      <c r="I985"/>
      <c r="J985"/>
      <c r="K985"/>
      <c r="L985"/>
      <c r="M985"/>
      <c r="N985"/>
      <c r="O985"/>
    </row>
    <row r="986" spans="1:15" ht="14.5">
      <c r="A986"/>
      <c r="B986"/>
      <c r="C986"/>
      <c r="D986"/>
      <c r="E986"/>
      <c r="F986"/>
      <c r="G986"/>
      <c r="H986"/>
      <c r="I986"/>
      <c r="J986"/>
      <c r="K986"/>
      <c r="L986"/>
      <c r="M986"/>
      <c r="N986"/>
      <c r="O986"/>
    </row>
    <row r="987" spans="1:15" ht="14.5">
      <c r="A987"/>
      <c r="B987"/>
      <c r="C987"/>
      <c r="D987"/>
      <c r="E987"/>
      <c r="F987"/>
      <c r="G987"/>
      <c r="H987"/>
      <c r="I987"/>
      <c r="J987"/>
      <c r="K987"/>
      <c r="L987"/>
      <c r="M987"/>
      <c r="N987"/>
      <c r="O987"/>
    </row>
    <row r="988" spans="1:15" ht="14.5">
      <c r="A988"/>
      <c r="B988"/>
      <c r="C988"/>
      <c r="D988"/>
      <c r="E988"/>
      <c r="F988"/>
      <c r="G988"/>
      <c r="H988"/>
      <c r="I988"/>
      <c r="J988"/>
      <c r="K988"/>
      <c r="L988"/>
      <c r="M988"/>
      <c r="N988"/>
      <c r="O988"/>
    </row>
    <row r="989" spans="1:15" ht="14.5">
      <c r="A989"/>
      <c r="B989"/>
      <c r="C989"/>
      <c r="D989"/>
      <c r="E989"/>
      <c r="F989"/>
      <c r="G989"/>
      <c r="H989"/>
      <c r="I989"/>
      <c r="J989"/>
      <c r="K989"/>
      <c r="L989"/>
      <c r="M989"/>
      <c r="N989"/>
      <c r="O989"/>
    </row>
    <row r="990" spans="1:15" ht="14.5">
      <c r="A990"/>
      <c r="B990"/>
      <c r="C990"/>
      <c r="D990"/>
      <c r="E990"/>
      <c r="F990"/>
      <c r="G990"/>
      <c r="H990"/>
      <c r="I990"/>
      <c r="J990"/>
      <c r="K990"/>
      <c r="L990"/>
      <c r="M990"/>
      <c r="N990"/>
      <c r="O990"/>
    </row>
    <row r="991" spans="1:15" ht="14.5">
      <c r="A991"/>
      <c r="B991"/>
      <c r="C991"/>
      <c r="D991"/>
      <c r="E991"/>
      <c r="F991"/>
      <c r="G991"/>
      <c r="H991"/>
      <c r="I991"/>
      <c r="J991"/>
      <c r="K991"/>
      <c r="L991"/>
      <c r="M991"/>
      <c r="N991"/>
      <c r="O991"/>
    </row>
    <row r="992" spans="1:15" ht="14.5">
      <c r="A992"/>
      <c r="B992"/>
      <c r="C992"/>
      <c r="D992"/>
      <c r="E992"/>
      <c r="F992"/>
      <c r="G992"/>
      <c r="H992"/>
      <c r="I992"/>
      <c r="J992"/>
      <c r="K992"/>
      <c r="L992"/>
      <c r="M992"/>
      <c r="N992"/>
      <c r="O992"/>
    </row>
    <row r="993" spans="1:15" ht="14.5">
      <c r="A993"/>
      <c r="B993"/>
      <c r="C993"/>
      <c r="D993"/>
      <c r="E993"/>
      <c r="F993"/>
      <c r="G993"/>
      <c r="H993"/>
      <c r="I993"/>
      <c r="J993"/>
      <c r="K993"/>
      <c r="L993"/>
      <c r="M993"/>
      <c r="N993"/>
      <c r="O993"/>
    </row>
    <row r="994" spans="1:15" ht="14.5">
      <c r="A994"/>
      <c r="B994"/>
      <c r="C994"/>
      <c r="D994"/>
      <c r="E994"/>
      <c r="F994"/>
      <c r="G994"/>
      <c r="H994"/>
      <c r="I994"/>
      <c r="J994"/>
      <c r="K994"/>
      <c r="L994"/>
      <c r="M994"/>
      <c r="N994"/>
      <c r="O994"/>
    </row>
    <row r="995" spans="1:15" ht="14.5">
      <c r="A995"/>
      <c r="B995"/>
      <c r="C995"/>
      <c r="D995"/>
      <c r="E995"/>
      <c r="F995"/>
      <c r="G995"/>
      <c r="H995"/>
      <c r="I995"/>
      <c r="J995"/>
      <c r="K995"/>
      <c r="L995"/>
      <c r="M995"/>
      <c r="N995"/>
      <c r="O995"/>
    </row>
    <row r="996" spans="1:15" ht="14.5">
      <c r="A996"/>
      <c r="B996"/>
      <c r="C996"/>
      <c r="D996"/>
      <c r="E996"/>
      <c r="F996"/>
      <c r="G996"/>
      <c r="H996"/>
      <c r="I996"/>
      <c r="J996"/>
      <c r="K996"/>
      <c r="L996"/>
      <c r="M996"/>
      <c r="N996"/>
      <c r="O996"/>
    </row>
    <row r="997" spans="1:15" ht="14.5">
      <c r="A997"/>
      <c r="B997"/>
      <c r="C997"/>
      <c r="D997"/>
      <c r="E997"/>
      <c r="F997"/>
      <c r="G997"/>
      <c r="H997"/>
      <c r="I997"/>
      <c r="J997"/>
      <c r="K997"/>
      <c r="L997"/>
      <c r="M997"/>
      <c r="N997"/>
      <c r="O997"/>
    </row>
    <row r="998" spans="1:15" ht="14.5">
      <c r="A998"/>
      <c r="B998"/>
      <c r="C998"/>
      <c r="D998"/>
      <c r="E998"/>
      <c r="F998"/>
      <c r="G998"/>
      <c r="H998"/>
      <c r="I998"/>
      <c r="J998"/>
      <c r="K998"/>
      <c r="L998"/>
      <c r="M998"/>
      <c r="N998"/>
      <c r="O998"/>
    </row>
    <row r="999" spans="1:15" ht="14.5">
      <c r="A999"/>
      <c r="B999"/>
      <c r="C999"/>
      <c r="D999"/>
      <c r="E999"/>
      <c r="F999"/>
      <c r="G999"/>
      <c r="H999"/>
      <c r="I999"/>
      <c r="J999"/>
      <c r="K999"/>
      <c r="L999"/>
      <c r="M999"/>
      <c r="N999"/>
      <c r="O999"/>
    </row>
    <row r="1000" spans="1:15" ht="14.5">
      <c r="A1000"/>
      <c r="B1000"/>
      <c r="C1000"/>
      <c r="D1000"/>
      <c r="E1000"/>
      <c r="F1000"/>
      <c r="G1000"/>
      <c r="H1000"/>
      <c r="I1000"/>
      <c r="J1000"/>
      <c r="K1000"/>
      <c r="L1000"/>
      <c r="M1000"/>
      <c r="N1000"/>
      <c r="O1000"/>
    </row>
    <row r="1001" spans="1:15" ht="14.5">
      <c r="A1001"/>
      <c r="B1001"/>
      <c r="C1001"/>
      <c r="D1001"/>
      <c r="E1001"/>
      <c r="F1001"/>
      <c r="G1001"/>
      <c r="H1001"/>
      <c r="I1001"/>
      <c r="J1001"/>
      <c r="K1001"/>
      <c r="L1001"/>
      <c r="M1001"/>
      <c r="N1001"/>
      <c r="O1001"/>
    </row>
    <row r="1002" spans="1:15" ht="14.5">
      <c r="A1002"/>
      <c r="B1002"/>
      <c r="C1002"/>
      <c r="D1002"/>
      <c r="E1002"/>
      <c r="F1002"/>
      <c r="G1002"/>
      <c r="H1002"/>
      <c r="I1002"/>
      <c r="J1002"/>
      <c r="K1002"/>
      <c r="L1002"/>
      <c r="M1002"/>
      <c r="N1002"/>
      <c r="O1002"/>
    </row>
    <row r="1003" spans="1:15" ht="14.5">
      <c r="A1003"/>
      <c r="B1003"/>
      <c r="C1003"/>
      <c r="D1003"/>
      <c r="E1003"/>
      <c r="F1003"/>
      <c r="G1003"/>
      <c r="H1003"/>
      <c r="I1003"/>
      <c r="J1003"/>
      <c r="K1003"/>
      <c r="L1003"/>
      <c r="M1003"/>
      <c r="N1003"/>
      <c r="O1003"/>
    </row>
    <row r="1004" spans="1:15" ht="14.5">
      <c r="A1004"/>
      <c r="B1004"/>
      <c r="C1004"/>
      <c r="D1004"/>
      <c r="E1004"/>
      <c r="F1004"/>
      <c r="G1004"/>
      <c r="H1004"/>
      <c r="I1004"/>
      <c r="J1004"/>
      <c r="K1004"/>
      <c r="L1004"/>
      <c r="M1004"/>
      <c r="N1004"/>
      <c r="O1004"/>
    </row>
    <row r="1005" spans="1:15" ht="14.5">
      <c r="A1005"/>
      <c r="B1005"/>
      <c r="C1005"/>
      <c r="D1005"/>
      <c r="E1005"/>
      <c r="F1005"/>
      <c r="G1005"/>
      <c r="H1005"/>
      <c r="I1005"/>
      <c r="J1005"/>
      <c r="K1005"/>
      <c r="L1005"/>
      <c r="M1005"/>
      <c r="N1005"/>
      <c r="O1005"/>
    </row>
    <row r="1006" spans="1:15" ht="14.5">
      <c r="A1006"/>
      <c r="B1006"/>
      <c r="C1006"/>
      <c r="D1006"/>
      <c r="E1006"/>
      <c r="F1006"/>
      <c r="G1006"/>
      <c r="H1006"/>
      <c r="I1006"/>
      <c r="J1006"/>
      <c r="K1006"/>
      <c r="L1006"/>
      <c r="M1006"/>
      <c r="N1006"/>
      <c r="O1006"/>
    </row>
    <row r="1007" spans="1:15" ht="14.5">
      <c r="A1007"/>
      <c r="B1007"/>
      <c r="C1007"/>
      <c r="D1007"/>
      <c r="E1007"/>
      <c r="F1007"/>
      <c r="G1007"/>
      <c r="H1007"/>
      <c r="I1007"/>
      <c r="J1007"/>
      <c r="K1007"/>
      <c r="L1007"/>
      <c r="M1007"/>
      <c r="N1007"/>
      <c r="O1007"/>
    </row>
    <row r="1008" spans="1:15" ht="14.5">
      <c r="A1008"/>
      <c r="B1008"/>
      <c r="C1008"/>
      <c r="D1008"/>
      <c r="E1008"/>
      <c r="F1008"/>
      <c r="G1008"/>
      <c r="H1008"/>
      <c r="I1008"/>
      <c r="J1008"/>
      <c r="K1008"/>
      <c r="L1008"/>
      <c r="M1008"/>
      <c r="N1008"/>
      <c r="O1008"/>
    </row>
    <row r="1009" spans="1:15" ht="14.5">
      <c r="A1009"/>
      <c r="B1009"/>
      <c r="C1009"/>
      <c r="D1009"/>
      <c r="E1009"/>
      <c r="F1009"/>
      <c r="G1009"/>
      <c r="H1009"/>
      <c r="I1009"/>
      <c r="J1009"/>
      <c r="K1009"/>
      <c r="L1009"/>
      <c r="M1009"/>
      <c r="N1009"/>
      <c r="O1009"/>
    </row>
    <row r="1010" spans="1:15" ht="14.5">
      <c r="A1010"/>
      <c r="B1010"/>
      <c r="C1010"/>
      <c r="D1010"/>
      <c r="E1010"/>
      <c r="F1010"/>
      <c r="G1010"/>
      <c r="H1010"/>
      <c r="I1010"/>
      <c r="J1010"/>
      <c r="K1010"/>
      <c r="L1010"/>
      <c r="M1010"/>
      <c r="N1010"/>
      <c r="O1010"/>
    </row>
    <row r="1011" spans="1:15" ht="14.5">
      <c r="A1011"/>
      <c r="B1011"/>
      <c r="C1011"/>
      <c r="D1011"/>
      <c r="E1011"/>
      <c r="F1011"/>
      <c r="G1011"/>
      <c r="H1011"/>
      <c r="I1011"/>
      <c r="J1011"/>
      <c r="K1011"/>
      <c r="L1011"/>
      <c r="M1011"/>
      <c r="N1011"/>
      <c r="O1011"/>
    </row>
    <row r="1012" spans="1:15" ht="14.5">
      <c r="A1012"/>
      <c r="B1012"/>
      <c r="C1012"/>
      <c r="D1012"/>
      <c r="E1012"/>
      <c r="F1012"/>
      <c r="G1012"/>
      <c r="H1012"/>
      <c r="I1012"/>
      <c r="J1012"/>
      <c r="K1012"/>
      <c r="L1012"/>
      <c r="M1012"/>
      <c r="N1012"/>
      <c r="O1012"/>
    </row>
    <row r="1013" spans="1:15" ht="14.5">
      <c r="A1013"/>
      <c r="B1013"/>
      <c r="C1013"/>
      <c r="D1013"/>
      <c r="E1013"/>
      <c r="F1013"/>
      <c r="G1013"/>
      <c r="H1013"/>
      <c r="I1013"/>
      <c r="J1013"/>
      <c r="K1013"/>
      <c r="L1013"/>
      <c r="M1013"/>
      <c r="N1013"/>
      <c r="O1013"/>
    </row>
    <row r="1014" spans="1:15" ht="14.5">
      <c r="A1014"/>
      <c r="B1014"/>
      <c r="C1014"/>
      <c r="D1014"/>
      <c r="E1014"/>
      <c r="F1014"/>
      <c r="G1014"/>
      <c r="H1014"/>
      <c r="I1014"/>
      <c r="J1014"/>
      <c r="K1014"/>
      <c r="L1014"/>
      <c r="M1014"/>
      <c r="N1014"/>
      <c r="O1014"/>
    </row>
    <row r="1015" spans="1:15" ht="14.5">
      <c r="A1015"/>
      <c r="B1015"/>
      <c r="C1015"/>
      <c r="D1015"/>
      <c r="E1015"/>
      <c r="F1015"/>
      <c r="G1015"/>
      <c r="H1015"/>
      <c r="I1015"/>
      <c r="J1015"/>
      <c r="K1015"/>
      <c r="L1015"/>
      <c r="M1015"/>
      <c r="N1015"/>
      <c r="O1015"/>
    </row>
    <row r="1016" spans="1:15" ht="14.5">
      <c r="A1016"/>
      <c r="B1016"/>
      <c r="C1016"/>
      <c r="D1016"/>
      <c r="E1016"/>
      <c r="F1016"/>
      <c r="G1016"/>
      <c r="H1016"/>
      <c r="I1016"/>
      <c r="J1016"/>
      <c r="K1016"/>
      <c r="L1016"/>
      <c r="M1016"/>
      <c r="N1016"/>
      <c r="O1016"/>
    </row>
    <row r="1017" spans="1:15" ht="14.5">
      <c r="A1017"/>
      <c r="B1017"/>
      <c r="C1017"/>
      <c r="D1017"/>
      <c r="E1017"/>
      <c r="F1017"/>
      <c r="G1017"/>
      <c r="H1017"/>
      <c r="I1017"/>
      <c r="J1017"/>
      <c r="K1017"/>
      <c r="L1017"/>
      <c r="M1017"/>
      <c r="N1017"/>
      <c r="O1017"/>
    </row>
    <row r="1018" spans="1:15" ht="14.5">
      <c r="A1018"/>
      <c r="B1018"/>
      <c r="C1018"/>
      <c r="D1018"/>
      <c r="E1018"/>
      <c r="F1018"/>
      <c r="G1018"/>
      <c r="H1018"/>
      <c r="I1018"/>
      <c r="J1018"/>
      <c r="K1018"/>
      <c r="L1018"/>
      <c r="M1018"/>
      <c r="N1018"/>
      <c r="O1018"/>
    </row>
    <row r="1019" spans="1:15" ht="14.5">
      <c r="A1019"/>
      <c r="B1019"/>
      <c r="C1019"/>
      <c r="D1019"/>
      <c r="E1019"/>
      <c r="F1019"/>
      <c r="G1019"/>
      <c r="H1019"/>
      <c r="I1019"/>
      <c r="J1019"/>
      <c r="K1019"/>
      <c r="L1019"/>
      <c r="M1019"/>
      <c r="N1019"/>
      <c r="O1019"/>
    </row>
    <row r="1020" spans="1:15" ht="14.5">
      <c r="A1020"/>
      <c r="B1020"/>
      <c r="C1020"/>
      <c r="D1020"/>
      <c r="E1020"/>
      <c r="F1020"/>
      <c r="G1020"/>
      <c r="H1020"/>
      <c r="I1020"/>
      <c r="J1020"/>
      <c r="K1020"/>
      <c r="L1020"/>
      <c r="M1020"/>
      <c r="N1020"/>
      <c r="O1020"/>
    </row>
    <row r="1021" spans="1:15" ht="14.5">
      <c r="A1021"/>
      <c r="B1021"/>
      <c r="C1021"/>
      <c r="D1021"/>
      <c r="E1021"/>
      <c r="F1021"/>
      <c r="G1021"/>
      <c r="H1021"/>
      <c r="I1021"/>
      <c r="J1021"/>
      <c r="K1021"/>
      <c r="L1021"/>
      <c r="M1021"/>
      <c r="N1021"/>
      <c r="O1021"/>
    </row>
    <row r="1022" spans="1:15" ht="14.5">
      <c r="A1022"/>
      <c r="B1022"/>
      <c r="C1022"/>
      <c r="D1022"/>
      <c r="E1022"/>
      <c r="F1022"/>
      <c r="G1022"/>
      <c r="H1022"/>
      <c r="I1022"/>
      <c r="J1022"/>
      <c r="K1022"/>
      <c r="L1022"/>
      <c r="M1022"/>
      <c r="N1022"/>
      <c r="O1022"/>
    </row>
    <row r="1023" spans="1:15" ht="14.5">
      <c r="A1023"/>
      <c r="B1023"/>
      <c r="C1023"/>
      <c r="D1023"/>
      <c r="E1023"/>
      <c r="F1023"/>
      <c r="G1023"/>
      <c r="H1023"/>
      <c r="I1023"/>
      <c r="J1023"/>
      <c r="K1023"/>
      <c r="L1023"/>
      <c r="M1023"/>
      <c r="N1023"/>
      <c r="O1023"/>
    </row>
    <row r="1024" spans="1:15" ht="14.5">
      <c r="A1024"/>
      <c r="B1024"/>
      <c r="C1024"/>
      <c r="D1024"/>
      <c r="E1024"/>
      <c r="F1024"/>
      <c r="G1024"/>
      <c r="H1024"/>
      <c r="I1024"/>
      <c r="J1024"/>
      <c r="K1024"/>
      <c r="L1024"/>
      <c r="M1024"/>
      <c r="N1024"/>
      <c r="O1024"/>
    </row>
    <row r="1025" spans="1:15" ht="14.5">
      <c r="A1025"/>
      <c r="B1025"/>
      <c r="C1025"/>
      <c r="D1025"/>
      <c r="E1025"/>
      <c r="F1025"/>
      <c r="G1025"/>
      <c r="H1025"/>
      <c r="I1025"/>
      <c r="J1025"/>
      <c r="K1025"/>
      <c r="L1025"/>
      <c r="M1025"/>
      <c r="N1025"/>
      <c r="O1025"/>
    </row>
    <row r="1026" spans="1:15" ht="14.5">
      <c r="A1026"/>
      <c r="B1026"/>
      <c r="C1026"/>
      <c r="D1026"/>
      <c r="E1026"/>
      <c r="F1026"/>
      <c r="G1026"/>
      <c r="H1026"/>
      <c r="I1026"/>
      <c r="J1026"/>
      <c r="K1026"/>
      <c r="L1026"/>
      <c r="M1026"/>
      <c r="N1026"/>
      <c r="O1026"/>
    </row>
    <row r="1027" spans="1:15" ht="14.5">
      <c r="A1027"/>
      <c r="B1027"/>
      <c r="C1027"/>
      <c r="D1027"/>
      <c r="E1027"/>
      <c r="F1027"/>
      <c r="G1027"/>
      <c r="H1027"/>
      <c r="I1027"/>
      <c r="J1027"/>
      <c r="K1027"/>
      <c r="L1027"/>
      <c r="M1027"/>
      <c r="N1027"/>
      <c r="O1027"/>
    </row>
    <row r="1028" spans="1:15" ht="14.5">
      <c r="A1028"/>
      <c r="B1028"/>
      <c r="C1028"/>
      <c r="D1028"/>
      <c r="E1028"/>
      <c r="F1028"/>
      <c r="G1028"/>
      <c r="H1028"/>
      <c r="I1028"/>
      <c r="J1028"/>
      <c r="K1028"/>
      <c r="L1028"/>
      <c r="M1028"/>
      <c r="N1028"/>
      <c r="O1028"/>
    </row>
    <row r="1029" spans="1:15" ht="14.5">
      <c r="A1029"/>
      <c r="B1029"/>
      <c r="C1029"/>
      <c r="D1029"/>
      <c r="E1029"/>
      <c r="F1029"/>
      <c r="G1029"/>
      <c r="H1029"/>
      <c r="I1029"/>
      <c r="J1029"/>
      <c r="K1029"/>
      <c r="L1029"/>
      <c r="M1029"/>
      <c r="N1029"/>
      <c r="O1029"/>
    </row>
    <row r="1030" spans="1:15" ht="14.5">
      <c r="A1030"/>
      <c r="B1030"/>
      <c r="C1030"/>
      <c r="D1030"/>
      <c r="E1030"/>
      <c r="F1030"/>
      <c r="G1030"/>
      <c r="H1030"/>
      <c r="I1030"/>
      <c r="J1030"/>
      <c r="K1030"/>
      <c r="L1030"/>
      <c r="M1030"/>
      <c r="N1030"/>
      <c r="O1030"/>
    </row>
    <row r="1031" spans="1:15" ht="14.5">
      <c r="A1031"/>
      <c r="B1031"/>
      <c r="C1031"/>
      <c r="D1031"/>
      <c r="E1031"/>
      <c r="F1031"/>
      <c r="G1031"/>
      <c r="H1031"/>
      <c r="I1031"/>
      <c r="J1031"/>
      <c r="K1031"/>
      <c r="L1031"/>
      <c r="M1031"/>
      <c r="N1031"/>
      <c r="O1031"/>
    </row>
    <row r="1032" spans="1:15" ht="14.5">
      <c r="A1032"/>
      <c r="B1032"/>
      <c r="C1032"/>
      <c r="D1032"/>
      <c r="E1032"/>
      <c r="F1032"/>
      <c r="G1032"/>
      <c r="H1032"/>
      <c r="I1032"/>
      <c r="J1032"/>
      <c r="K1032"/>
      <c r="L1032"/>
      <c r="M1032"/>
      <c r="N1032"/>
      <c r="O1032"/>
    </row>
    <row r="1033" spans="1:15" ht="14.5">
      <c r="A1033"/>
      <c r="B1033"/>
      <c r="C1033"/>
      <c r="D1033"/>
      <c r="E1033"/>
      <c r="F1033"/>
      <c r="G1033"/>
      <c r="H1033"/>
      <c r="I1033"/>
      <c r="J1033"/>
      <c r="K1033"/>
      <c r="L1033"/>
      <c r="M1033"/>
      <c r="N1033"/>
      <c r="O1033"/>
    </row>
    <row r="1034" spans="1:15" ht="14.5">
      <c r="A1034"/>
      <c r="B1034"/>
      <c r="C1034"/>
      <c r="D1034"/>
      <c r="E1034"/>
      <c r="F1034"/>
      <c r="G1034"/>
      <c r="H1034"/>
      <c r="I1034"/>
      <c r="J1034"/>
      <c r="K1034"/>
      <c r="L1034"/>
      <c r="M1034"/>
      <c r="N1034"/>
      <c r="O1034"/>
    </row>
    <row r="1035" spans="1:15" ht="14.5">
      <c r="A1035"/>
      <c r="B1035"/>
      <c r="C1035"/>
      <c r="D1035"/>
      <c r="E1035"/>
      <c r="F1035"/>
      <c r="G1035"/>
      <c r="H1035"/>
      <c r="I1035"/>
      <c r="J1035"/>
      <c r="K1035"/>
      <c r="L1035"/>
      <c r="M1035"/>
      <c r="N1035"/>
      <c r="O1035"/>
    </row>
    <row r="1036" spans="1:15" ht="14.5">
      <c r="A1036"/>
      <c r="B1036"/>
      <c r="C1036"/>
      <c r="D1036"/>
      <c r="E1036"/>
      <c r="F1036"/>
      <c r="G1036"/>
      <c r="H1036"/>
      <c r="I1036"/>
      <c r="J1036"/>
      <c r="K1036"/>
      <c r="L1036"/>
      <c r="M1036"/>
      <c r="N1036"/>
      <c r="O1036"/>
    </row>
    <row r="1037" spans="1:15" ht="14.5">
      <c r="A1037"/>
      <c r="B1037"/>
      <c r="C1037"/>
      <c r="D1037"/>
      <c r="E1037"/>
      <c r="F1037"/>
      <c r="G1037"/>
      <c r="H1037"/>
      <c r="I1037"/>
      <c r="J1037"/>
      <c r="K1037"/>
      <c r="L1037"/>
      <c r="M1037"/>
      <c r="N1037"/>
      <c r="O1037"/>
    </row>
    <row r="1038" spans="1:15" ht="14.5">
      <c r="A1038"/>
      <c r="B1038"/>
      <c r="C1038"/>
      <c r="D1038"/>
      <c r="E1038"/>
      <c r="F1038"/>
      <c r="G1038"/>
      <c r="H1038"/>
      <c r="I1038"/>
      <c r="J1038"/>
      <c r="K1038"/>
      <c r="L1038"/>
      <c r="M1038"/>
      <c r="N1038"/>
      <c r="O1038"/>
    </row>
    <row r="1039" spans="1:15" ht="14.5">
      <c r="A1039"/>
      <c r="B1039"/>
      <c r="C1039"/>
      <c r="D1039"/>
      <c r="E1039"/>
      <c r="F1039"/>
      <c r="G1039"/>
      <c r="H1039"/>
      <c r="I1039"/>
      <c r="J1039"/>
      <c r="K1039"/>
      <c r="L1039"/>
      <c r="M1039"/>
      <c r="N1039"/>
      <c r="O1039"/>
    </row>
    <row r="1040" spans="1:15" ht="14.5">
      <c r="A1040"/>
      <c r="B1040"/>
      <c r="C1040"/>
      <c r="D1040"/>
      <c r="E1040"/>
      <c r="F1040"/>
      <c r="G1040"/>
      <c r="H1040"/>
      <c r="I1040"/>
      <c r="J1040"/>
      <c r="K1040"/>
      <c r="L1040"/>
      <c r="M1040"/>
      <c r="N1040"/>
      <c r="O1040"/>
    </row>
    <row r="1041" spans="1:15" ht="14.5">
      <c r="A1041"/>
      <c r="B1041"/>
      <c r="C1041"/>
      <c r="D1041"/>
      <c r="E1041"/>
      <c r="F1041"/>
      <c r="G1041"/>
      <c r="H1041"/>
      <c r="I1041"/>
      <c r="J1041"/>
      <c r="K1041"/>
      <c r="L1041"/>
      <c r="M1041"/>
      <c r="N1041"/>
      <c r="O1041"/>
    </row>
    <row r="1042" spans="1:15" ht="14.5">
      <c r="A1042"/>
      <c r="B1042"/>
      <c r="C1042"/>
      <c r="D1042"/>
      <c r="E1042"/>
      <c r="F1042"/>
      <c r="G1042"/>
      <c r="H1042"/>
      <c r="I1042"/>
      <c r="J1042"/>
      <c r="K1042"/>
      <c r="L1042"/>
      <c r="M1042"/>
      <c r="N1042"/>
      <c r="O1042"/>
    </row>
    <row r="1043" spans="1:15" ht="14.5">
      <c r="A1043"/>
      <c r="B1043"/>
      <c r="C1043"/>
      <c r="D1043"/>
      <c r="E1043"/>
      <c r="F1043"/>
      <c r="G1043"/>
      <c r="H1043"/>
      <c r="I1043"/>
      <c r="J1043"/>
      <c r="K1043"/>
      <c r="L1043"/>
      <c r="M1043"/>
      <c r="N1043"/>
      <c r="O1043"/>
    </row>
    <row r="1044" spans="1:15" ht="14.5">
      <c r="A1044"/>
      <c r="B1044"/>
      <c r="C1044"/>
      <c r="D1044"/>
      <c r="E1044"/>
      <c r="F1044"/>
      <c r="G1044"/>
      <c r="H1044"/>
      <c r="I1044"/>
      <c r="J1044"/>
      <c r="K1044"/>
      <c r="L1044"/>
      <c r="M1044"/>
      <c r="N1044"/>
      <c r="O1044"/>
    </row>
    <row r="1045" spans="1:15" ht="14.5">
      <c r="A1045"/>
      <c r="B1045"/>
      <c r="C1045"/>
      <c r="D1045"/>
      <c r="E1045"/>
      <c r="F1045"/>
      <c r="G1045"/>
      <c r="H1045"/>
      <c r="I1045"/>
      <c r="J1045"/>
      <c r="K1045"/>
      <c r="L1045"/>
      <c r="M1045"/>
      <c r="N1045"/>
      <c r="O1045"/>
    </row>
    <row r="1046" spans="1:15" ht="14.5">
      <c r="A1046"/>
      <c r="B1046"/>
      <c r="C1046"/>
      <c r="D1046"/>
      <c r="E1046"/>
      <c r="F1046"/>
      <c r="G1046"/>
      <c r="H1046"/>
      <c r="I1046"/>
      <c r="J1046"/>
      <c r="K1046"/>
      <c r="L1046"/>
      <c r="M1046"/>
      <c r="N1046"/>
      <c r="O1046"/>
    </row>
    <row r="1047" spans="1:15" ht="14.5">
      <c r="A1047"/>
      <c r="B1047"/>
      <c r="C1047"/>
      <c r="D1047"/>
      <c r="E1047"/>
      <c r="F1047"/>
      <c r="G1047"/>
      <c r="H1047"/>
      <c r="I1047"/>
      <c r="J1047"/>
      <c r="K1047"/>
      <c r="L1047"/>
      <c r="M1047"/>
      <c r="N1047"/>
      <c r="O1047"/>
    </row>
    <row r="1048" spans="1:15" ht="14.5">
      <c r="A1048"/>
      <c r="B1048"/>
      <c r="C1048"/>
      <c r="D1048"/>
      <c r="E1048"/>
      <c r="F1048"/>
      <c r="G1048"/>
      <c r="H1048"/>
      <c r="I1048"/>
      <c r="J1048"/>
      <c r="K1048"/>
      <c r="L1048"/>
      <c r="M1048"/>
      <c r="N1048"/>
      <c r="O1048"/>
    </row>
    <row r="1049" spans="1:15" ht="14.5">
      <c r="A1049"/>
      <c r="B1049"/>
      <c r="C1049"/>
      <c r="D1049"/>
      <c r="E1049"/>
      <c r="F1049"/>
      <c r="G1049"/>
      <c r="H1049"/>
      <c r="I1049"/>
      <c r="J1049"/>
      <c r="K1049"/>
      <c r="L1049"/>
      <c r="M1049"/>
      <c r="N1049"/>
      <c r="O1049"/>
    </row>
    <row r="1050" spans="1:15" ht="14.5">
      <c r="A1050"/>
      <c r="B1050"/>
      <c r="C1050"/>
      <c r="D1050"/>
      <c r="E1050"/>
      <c r="F1050"/>
      <c r="G1050"/>
      <c r="H1050"/>
      <c r="I1050"/>
      <c r="J1050"/>
      <c r="K1050"/>
      <c r="L1050"/>
      <c r="M1050"/>
      <c r="N1050"/>
      <c r="O1050"/>
    </row>
    <row r="1051" spans="1:15" ht="14.5">
      <c r="A1051"/>
      <c r="B1051"/>
      <c r="C1051"/>
      <c r="D1051"/>
      <c r="E1051"/>
      <c r="F1051"/>
      <c r="G1051"/>
      <c r="H1051"/>
      <c r="I1051"/>
      <c r="J1051"/>
      <c r="K1051"/>
      <c r="L1051"/>
      <c r="M1051"/>
      <c r="N1051"/>
      <c r="O1051"/>
    </row>
    <row r="1052" spans="1:15" ht="14.5">
      <c r="A1052"/>
      <c r="B1052"/>
      <c r="C1052"/>
      <c r="D1052"/>
      <c r="E1052"/>
      <c r="F1052"/>
      <c r="G1052"/>
      <c r="H1052"/>
      <c r="I1052"/>
      <c r="J1052"/>
      <c r="K1052"/>
      <c r="L1052"/>
      <c r="M1052"/>
      <c r="N1052"/>
      <c r="O1052"/>
    </row>
    <row r="1053" spans="1:15" ht="14.5">
      <c r="A1053"/>
      <c r="B1053"/>
      <c r="C1053"/>
      <c r="D1053"/>
      <c r="E1053"/>
      <c r="F1053"/>
      <c r="G1053"/>
      <c r="H1053"/>
      <c r="I1053"/>
      <c r="J1053"/>
      <c r="K1053"/>
      <c r="L1053"/>
      <c r="M1053"/>
      <c r="N1053"/>
      <c r="O1053"/>
    </row>
    <row r="1054" spans="1:15" ht="14.5">
      <c r="A1054"/>
      <c r="B1054"/>
      <c r="C1054"/>
      <c r="D1054"/>
      <c r="E1054"/>
      <c r="F1054"/>
      <c r="G1054"/>
      <c r="H1054"/>
      <c r="I1054"/>
      <c r="J1054"/>
      <c r="K1054"/>
      <c r="L1054"/>
      <c r="M1054"/>
      <c r="N1054"/>
      <c r="O1054"/>
    </row>
    <row r="1055" spans="1:15" ht="14.5">
      <c r="A1055"/>
      <c r="B1055"/>
      <c r="C1055"/>
      <c r="D1055"/>
      <c r="E1055"/>
      <c r="F1055"/>
      <c r="G1055"/>
      <c r="H1055"/>
      <c r="I1055"/>
      <c r="J1055"/>
      <c r="K1055"/>
      <c r="L1055"/>
      <c r="M1055"/>
      <c r="N1055"/>
      <c r="O1055"/>
    </row>
    <row r="1056" spans="1:15" ht="14.5">
      <c r="A1056"/>
      <c r="B1056"/>
      <c r="C1056"/>
      <c r="D1056"/>
      <c r="E1056"/>
      <c r="F1056"/>
      <c r="G1056"/>
      <c r="H1056"/>
      <c r="I1056"/>
      <c r="J1056"/>
      <c r="K1056"/>
      <c r="L1056"/>
      <c r="M1056"/>
      <c r="N1056"/>
      <c r="O1056"/>
    </row>
    <row r="1057" spans="1:15" ht="14.5">
      <c r="A1057"/>
      <c r="B1057"/>
      <c r="C1057"/>
      <c r="D1057"/>
      <c r="E1057"/>
      <c r="F1057"/>
      <c r="G1057"/>
      <c r="H1057"/>
      <c r="I1057"/>
      <c r="J1057"/>
      <c r="K1057"/>
      <c r="L1057"/>
      <c r="M1057"/>
      <c r="N1057"/>
      <c r="O1057"/>
    </row>
    <row r="1058" spans="1:15" ht="14.5">
      <c r="A1058"/>
      <c r="B1058"/>
      <c r="C1058"/>
      <c r="D1058"/>
      <c r="E1058"/>
      <c r="F1058"/>
      <c r="G1058"/>
      <c r="H1058"/>
      <c r="I1058"/>
      <c r="J1058"/>
      <c r="K1058"/>
      <c r="L1058"/>
      <c r="M1058"/>
      <c r="N1058"/>
      <c r="O1058"/>
    </row>
    <row r="1059" spans="1:15" ht="14.5">
      <c r="A1059"/>
      <c r="B1059"/>
      <c r="C1059"/>
      <c r="D1059"/>
      <c r="E1059"/>
      <c r="F1059"/>
      <c r="G1059"/>
      <c r="H1059"/>
      <c r="I1059"/>
      <c r="J1059"/>
      <c r="K1059"/>
      <c r="L1059"/>
      <c r="M1059"/>
      <c r="N1059"/>
      <c r="O1059"/>
    </row>
    <row r="1060" spans="1:15" ht="14.5">
      <c r="A1060"/>
      <c r="B1060"/>
      <c r="C1060"/>
      <c r="D1060"/>
      <c r="E1060"/>
      <c r="F1060"/>
      <c r="G1060"/>
      <c r="H1060"/>
      <c r="I1060"/>
      <c r="J1060"/>
      <c r="K1060"/>
      <c r="L1060"/>
      <c r="M1060"/>
      <c r="N1060"/>
      <c r="O1060"/>
    </row>
    <row r="1061" spans="1:15" ht="14.5">
      <c r="A1061"/>
      <c r="B1061"/>
      <c r="C1061"/>
      <c r="D1061"/>
      <c r="E1061"/>
      <c r="F1061"/>
      <c r="G1061"/>
      <c r="H1061"/>
      <c r="I1061"/>
      <c r="J1061"/>
      <c r="K1061"/>
      <c r="L1061"/>
      <c r="M1061"/>
      <c r="N1061"/>
      <c r="O1061"/>
    </row>
    <row r="1062" spans="1:15" ht="14.5">
      <c r="A1062"/>
      <c r="B1062"/>
      <c r="C1062"/>
      <c r="D1062"/>
      <c r="E1062"/>
      <c r="F1062"/>
      <c r="G1062"/>
      <c r="H1062"/>
      <c r="I1062"/>
      <c r="J1062"/>
      <c r="K1062"/>
      <c r="L1062"/>
      <c r="M1062"/>
      <c r="N1062"/>
      <c r="O1062"/>
    </row>
    <row r="1063" spans="1:15" ht="14.5">
      <c r="A1063"/>
      <c r="B1063"/>
      <c r="C1063"/>
      <c r="D1063"/>
      <c r="E1063"/>
      <c r="F1063"/>
      <c r="G1063"/>
      <c r="H1063"/>
      <c r="I1063"/>
      <c r="J1063"/>
      <c r="K1063"/>
      <c r="L1063"/>
      <c r="M1063"/>
      <c r="N1063"/>
      <c r="O1063"/>
    </row>
    <row r="1064" spans="1:15" ht="14.5">
      <c r="A1064"/>
      <c r="B1064"/>
      <c r="C1064"/>
      <c r="D1064"/>
      <c r="E1064"/>
      <c r="F1064"/>
      <c r="G1064"/>
      <c r="H1064"/>
      <c r="I1064"/>
      <c r="J1064"/>
      <c r="K1064"/>
      <c r="L1064"/>
      <c r="M1064"/>
      <c r="N1064"/>
      <c r="O1064"/>
    </row>
    <row r="1065" spans="1:15" ht="14.5">
      <c r="A1065"/>
      <c r="B1065"/>
      <c r="C1065"/>
      <c r="D1065"/>
      <c r="E1065"/>
      <c r="F1065"/>
      <c r="G1065"/>
      <c r="H1065"/>
      <c r="I1065"/>
      <c r="J1065"/>
      <c r="K1065"/>
      <c r="L1065"/>
      <c r="M1065"/>
      <c r="N1065"/>
      <c r="O1065"/>
    </row>
    <row r="1066" spans="1:15" ht="14.5">
      <c r="A1066"/>
      <c r="B1066"/>
      <c r="C1066"/>
      <c r="D1066"/>
      <c r="E1066"/>
      <c r="F1066"/>
      <c r="G1066"/>
      <c r="H1066"/>
      <c r="I1066"/>
      <c r="J1066"/>
      <c r="K1066"/>
      <c r="L1066"/>
      <c r="M1066"/>
      <c r="N1066"/>
      <c r="O1066"/>
    </row>
    <row r="1067" spans="1:15" ht="14.5">
      <c r="A1067"/>
      <c r="B1067"/>
      <c r="C1067"/>
      <c r="D1067"/>
      <c r="E1067"/>
      <c r="F1067"/>
      <c r="G1067"/>
      <c r="H1067"/>
      <c r="I1067"/>
      <c r="J1067"/>
      <c r="K1067"/>
      <c r="L1067"/>
      <c r="M1067"/>
      <c r="N1067"/>
      <c r="O1067"/>
    </row>
    <row r="1068" spans="1:15" ht="14.5">
      <c r="A1068"/>
      <c r="B1068"/>
      <c r="C1068"/>
      <c r="D1068"/>
      <c r="E1068"/>
      <c r="F1068"/>
      <c r="G1068"/>
      <c r="H1068"/>
      <c r="I1068"/>
      <c r="J1068"/>
      <c r="K1068"/>
      <c r="L1068"/>
      <c r="M1068"/>
      <c r="N1068"/>
      <c r="O1068"/>
    </row>
    <row r="1069" spans="1:15" ht="14.5">
      <c r="A1069"/>
      <c r="B1069"/>
      <c r="C1069"/>
      <c r="D1069"/>
      <c r="E1069"/>
      <c r="F1069"/>
      <c r="G1069"/>
      <c r="H1069"/>
      <c r="I1069"/>
      <c r="J1069"/>
      <c r="K1069"/>
      <c r="L1069"/>
      <c r="M1069"/>
      <c r="N1069"/>
      <c r="O1069"/>
    </row>
    <row r="1070" spans="1:15" ht="14.5">
      <c r="A1070"/>
      <c r="B1070"/>
      <c r="C1070"/>
      <c r="D1070"/>
      <c r="E1070"/>
      <c r="F1070"/>
      <c r="G1070"/>
      <c r="H1070"/>
      <c r="I1070"/>
      <c r="J1070"/>
      <c r="K1070"/>
      <c r="L1070"/>
      <c r="M1070"/>
      <c r="N1070"/>
      <c r="O1070"/>
    </row>
    <row r="1071" spans="1:15" ht="14.5">
      <c r="A1071"/>
      <c r="B1071"/>
      <c r="C1071"/>
      <c r="D1071"/>
      <c r="E1071"/>
      <c r="F1071"/>
      <c r="G1071"/>
      <c r="H1071"/>
      <c r="I1071"/>
      <c r="J1071"/>
      <c r="K1071"/>
      <c r="L1071"/>
      <c r="M1071"/>
      <c r="N1071"/>
      <c r="O1071"/>
    </row>
    <row r="1072" spans="1:15" ht="14.5">
      <c r="A1072"/>
      <c r="B1072"/>
      <c r="C1072"/>
      <c r="D1072"/>
      <c r="E1072"/>
      <c r="F1072"/>
      <c r="G1072"/>
      <c r="H1072"/>
      <c r="I1072"/>
      <c r="J1072"/>
      <c r="K1072"/>
      <c r="L1072"/>
      <c r="M1072"/>
      <c r="N1072"/>
      <c r="O1072"/>
    </row>
    <row r="1073" spans="1:15" ht="14.5">
      <c r="A1073"/>
      <c r="B1073"/>
      <c r="C1073"/>
      <c r="D1073"/>
      <c r="E1073"/>
      <c r="F1073"/>
      <c r="G1073"/>
      <c r="H1073"/>
      <c r="I1073"/>
      <c r="J1073"/>
      <c r="K1073"/>
      <c r="L1073"/>
      <c r="M1073"/>
      <c r="N1073"/>
      <c r="O1073"/>
    </row>
    <row r="1074" spans="1:15" ht="14.5">
      <c r="A1074"/>
      <c r="B1074"/>
      <c r="C1074"/>
      <c r="D1074"/>
      <c r="E1074"/>
      <c r="F1074"/>
      <c r="G1074"/>
      <c r="H1074"/>
      <c r="I1074"/>
      <c r="J1074"/>
      <c r="K1074"/>
      <c r="L1074"/>
      <c r="M1074"/>
      <c r="N1074"/>
      <c r="O1074"/>
    </row>
    <row r="1075" spans="1:15" ht="14.5">
      <c r="A1075"/>
      <c r="B1075"/>
      <c r="C1075"/>
      <c r="D1075"/>
      <c r="E1075"/>
      <c r="F1075"/>
      <c r="G1075"/>
      <c r="H1075"/>
      <c r="I1075"/>
      <c r="J1075"/>
      <c r="K1075"/>
      <c r="L1075"/>
      <c r="M1075"/>
      <c r="N1075"/>
      <c r="O1075"/>
    </row>
    <row r="1076" spans="1:15" ht="14.5">
      <c r="A1076"/>
      <c r="B1076"/>
      <c r="C1076"/>
      <c r="D1076"/>
      <c r="E1076"/>
      <c r="F1076"/>
      <c r="G1076"/>
      <c r="H1076"/>
      <c r="I1076"/>
      <c r="J1076"/>
      <c r="K1076"/>
      <c r="L1076"/>
      <c r="M1076"/>
      <c r="N1076"/>
      <c r="O1076"/>
    </row>
    <row r="1077" spans="1:15" ht="14.5">
      <c r="A1077"/>
      <c r="B1077"/>
      <c r="C1077"/>
      <c r="D1077"/>
      <c r="E1077"/>
      <c r="F1077"/>
      <c r="G1077"/>
      <c r="H1077"/>
      <c r="I1077"/>
      <c r="J1077"/>
      <c r="K1077"/>
      <c r="L1077"/>
      <c r="M1077"/>
      <c r="N1077"/>
      <c r="O1077"/>
    </row>
    <row r="1078" spans="1:15" ht="14.5">
      <c r="A1078"/>
      <c r="B1078"/>
      <c r="C1078"/>
      <c r="D1078"/>
      <c r="E1078"/>
      <c r="F1078"/>
      <c r="G1078"/>
      <c r="H1078"/>
      <c r="I1078"/>
      <c r="J1078"/>
      <c r="K1078"/>
      <c r="L1078"/>
      <c r="M1078"/>
      <c r="N1078"/>
      <c r="O1078"/>
    </row>
    <row r="1079" spans="1:15" ht="14.5">
      <c r="A1079"/>
      <c r="B1079"/>
      <c r="C1079"/>
      <c r="D1079"/>
      <c r="E1079"/>
      <c r="F1079"/>
      <c r="G1079"/>
      <c r="H1079"/>
      <c r="I1079"/>
      <c r="J1079"/>
      <c r="K1079"/>
      <c r="L1079"/>
      <c r="M1079"/>
      <c r="N1079"/>
      <c r="O1079"/>
    </row>
    <row r="1080" spans="1:15" ht="14.5">
      <c r="A1080"/>
      <c r="B1080"/>
      <c r="C1080"/>
      <c r="D1080"/>
      <c r="E1080"/>
      <c r="F1080"/>
      <c r="G1080"/>
      <c r="H1080"/>
      <c r="I1080"/>
      <c r="J1080"/>
      <c r="K1080"/>
      <c r="L1080"/>
      <c r="M1080"/>
      <c r="N1080"/>
      <c r="O1080"/>
    </row>
    <row r="1081" spans="1:15" ht="14.5">
      <c r="A1081"/>
      <c r="B1081"/>
      <c r="C1081"/>
      <c r="D1081"/>
      <c r="E1081"/>
      <c r="F1081"/>
      <c r="G1081"/>
      <c r="H1081"/>
      <c r="I1081"/>
      <c r="J1081"/>
      <c r="K1081"/>
      <c r="L1081"/>
      <c r="M1081"/>
      <c r="N1081"/>
      <c r="O1081"/>
    </row>
    <row r="1082" spans="1:15" ht="14.5">
      <c r="A1082"/>
      <c r="B1082"/>
      <c r="C1082"/>
      <c r="D1082"/>
      <c r="E1082"/>
      <c r="F1082"/>
      <c r="G1082"/>
      <c r="H1082"/>
      <c r="I1082"/>
      <c r="J1082"/>
      <c r="K1082"/>
      <c r="L1082"/>
      <c r="M1082"/>
      <c r="N1082"/>
      <c r="O1082"/>
    </row>
    <row r="1083" spans="1:15" ht="14.5">
      <c r="A1083"/>
      <c r="B1083"/>
      <c r="C1083"/>
      <c r="D1083"/>
      <c r="E1083"/>
      <c r="F1083"/>
      <c r="G1083"/>
      <c r="H1083"/>
      <c r="I1083"/>
      <c r="J1083"/>
      <c r="K1083"/>
      <c r="L1083"/>
      <c r="M1083"/>
      <c r="N1083"/>
      <c r="O1083"/>
    </row>
    <row r="1084" spans="1:15" ht="14.5">
      <c r="A1084"/>
      <c r="B1084"/>
      <c r="C1084"/>
      <c r="D1084"/>
      <c r="E1084"/>
      <c r="F1084"/>
      <c r="G1084"/>
      <c r="H1084"/>
      <c r="I1084"/>
      <c r="J1084"/>
      <c r="K1084"/>
      <c r="L1084"/>
      <c r="M1084"/>
      <c r="N1084"/>
      <c r="O1084"/>
    </row>
    <row r="1085" spans="1:15" ht="14.5">
      <c r="A1085"/>
      <c r="B1085"/>
      <c r="C1085"/>
      <c r="D1085"/>
      <c r="E1085"/>
      <c r="F1085"/>
      <c r="G1085"/>
      <c r="H1085"/>
      <c r="I1085"/>
      <c r="J1085"/>
      <c r="K1085"/>
      <c r="L1085"/>
      <c r="M1085"/>
      <c r="N1085"/>
      <c r="O1085"/>
    </row>
    <row r="1086" spans="1:15" ht="14.5">
      <c r="A1086"/>
      <c r="B1086"/>
      <c r="C1086"/>
      <c r="D1086"/>
      <c r="E1086"/>
      <c r="F1086"/>
      <c r="G1086"/>
      <c r="H1086"/>
      <c r="I1086"/>
      <c r="J1086"/>
      <c r="K1086"/>
      <c r="L1086"/>
      <c r="M1086"/>
      <c r="N1086"/>
      <c r="O1086"/>
    </row>
    <row r="1087" spans="1:15" ht="14.5">
      <c r="A1087"/>
      <c r="B1087"/>
      <c r="C1087"/>
      <c r="D1087"/>
      <c r="E1087"/>
      <c r="F1087"/>
      <c r="G1087"/>
      <c r="H1087"/>
      <c r="I1087"/>
      <c r="J1087"/>
      <c r="K1087"/>
      <c r="L1087"/>
      <c r="M1087"/>
      <c r="N1087"/>
      <c r="O1087"/>
    </row>
    <row r="1088" spans="1:15" ht="14.5">
      <c r="A1088"/>
      <c r="B1088"/>
      <c r="C1088"/>
      <c r="D1088"/>
      <c r="E1088"/>
      <c r="F1088"/>
      <c r="G1088"/>
      <c r="H1088"/>
      <c r="I1088"/>
      <c r="J1088"/>
      <c r="K1088"/>
      <c r="L1088"/>
      <c r="M1088"/>
      <c r="N1088"/>
      <c r="O1088"/>
    </row>
    <row r="1089" spans="1:15" ht="14.5">
      <c r="A1089"/>
      <c r="B1089"/>
      <c r="C1089"/>
      <c r="D1089"/>
      <c r="E1089"/>
      <c r="F1089"/>
      <c r="G1089"/>
      <c r="H1089"/>
      <c r="I1089"/>
      <c r="J1089"/>
      <c r="K1089"/>
      <c r="L1089"/>
      <c r="M1089"/>
      <c r="N1089"/>
      <c r="O1089"/>
    </row>
    <row r="1090" spans="1:15" ht="14.5">
      <c r="A1090"/>
      <c r="B1090"/>
      <c r="C1090"/>
      <c r="D1090"/>
      <c r="E1090"/>
      <c r="F1090"/>
      <c r="G1090"/>
      <c r="H1090"/>
      <c r="I1090"/>
      <c r="J1090"/>
      <c r="K1090"/>
      <c r="L1090"/>
      <c r="M1090"/>
      <c r="N1090"/>
      <c r="O1090"/>
    </row>
    <row r="1091" spans="1:15" ht="14.5">
      <c r="A1091"/>
      <c r="B1091"/>
      <c r="C1091"/>
      <c r="D1091"/>
      <c r="E1091"/>
      <c r="F1091"/>
      <c r="G1091"/>
      <c r="H1091"/>
      <c r="I1091"/>
      <c r="J1091"/>
      <c r="K1091"/>
      <c r="L1091"/>
      <c r="M1091"/>
      <c r="N1091"/>
      <c r="O1091"/>
    </row>
    <row r="1092" spans="1:15" ht="14.5">
      <c r="A1092"/>
      <c r="B1092"/>
      <c r="C1092"/>
      <c r="D1092"/>
      <c r="E1092"/>
      <c r="F1092"/>
      <c r="G1092"/>
      <c r="H1092"/>
      <c r="I1092"/>
      <c r="J1092"/>
      <c r="K1092"/>
      <c r="L1092"/>
      <c r="M1092"/>
      <c r="N1092"/>
      <c r="O1092"/>
    </row>
    <row r="1093" spans="1:15" ht="14.5">
      <c r="A1093"/>
      <c r="B1093"/>
      <c r="C1093"/>
      <c r="D1093"/>
      <c r="E1093"/>
      <c r="F1093"/>
      <c r="G1093"/>
      <c r="H1093"/>
      <c r="I1093"/>
      <c r="J1093"/>
      <c r="K1093"/>
      <c r="L1093"/>
      <c r="M1093"/>
      <c r="N1093"/>
      <c r="O1093"/>
    </row>
    <row r="1094" spans="1:15" ht="14.5">
      <c r="A1094"/>
      <c r="B1094"/>
      <c r="C1094"/>
      <c r="D1094"/>
      <c r="E1094"/>
      <c r="F1094"/>
      <c r="G1094"/>
      <c r="H1094"/>
      <c r="I1094"/>
      <c r="J1094"/>
      <c r="K1094"/>
      <c r="L1094"/>
      <c r="M1094"/>
      <c r="N1094"/>
      <c r="O1094"/>
    </row>
    <row r="1095" spans="1:15" ht="14.5">
      <c r="A1095"/>
      <c r="B1095"/>
      <c r="C1095"/>
      <c r="D1095"/>
      <c r="E1095"/>
      <c r="F1095"/>
      <c r="G1095"/>
      <c r="H1095"/>
      <c r="I1095"/>
      <c r="J1095"/>
      <c r="K1095"/>
      <c r="L1095"/>
      <c r="M1095"/>
      <c r="N1095"/>
      <c r="O1095"/>
    </row>
    <row r="1096" spans="1:15" ht="14.5">
      <c r="A1096"/>
      <c r="B1096"/>
      <c r="C1096"/>
      <c r="D1096"/>
      <c r="E1096"/>
      <c r="F1096"/>
      <c r="G1096"/>
      <c r="H1096"/>
      <c r="I1096"/>
      <c r="J1096"/>
      <c r="K1096"/>
      <c r="L1096"/>
      <c r="M1096"/>
      <c r="N1096"/>
      <c r="O1096"/>
    </row>
    <row r="1097" spans="1:15" ht="14.5">
      <c r="A1097"/>
      <c r="B1097"/>
      <c r="C1097"/>
      <c r="D1097"/>
      <c r="E1097"/>
      <c r="F1097"/>
      <c r="G1097"/>
      <c r="H1097"/>
      <c r="I1097"/>
      <c r="J1097"/>
      <c r="K1097"/>
      <c r="L1097"/>
      <c r="M1097"/>
      <c r="N1097"/>
      <c r="O1097"/>
    </row>
    <row r="1098" spans="1:15" ht="14.5">
      <c r="A1098"/>
      <c r="B1098"/>
      <c r="C1098"/>
      <c r="D1098"/>
      <c r="E1098"/>
      <c r="F1098"/>
      <c r="G1098"/>
      <c r="H1098"/>
      <c r="I1098"/>
      <c r="J1098"/>
      <c r="K1098"/>
      <c r="L1098"/>
      <c r="M1098"/>
      <c r="N1098"/>
      <c r="O1098"/>
    </row>
    <row r="1099" spans="1:15" ht="14.5">
      <c r="A1099"/>
      <c r="B1099"/>
      <c r="C1099"/>
      <c r="D1099"/>
      <c r="E1099"/>
      <c r="F1099"/>
      <c r="G1099"/>
      <c r="H1099"/>
      <c r="I1099"/>
      <c r="J1099"/>
      <c r="K1099"/>
      <c r="L1099"/>
      <c r="M1099"/>
      <c r="N1099"/>
      <c r="O1099"/>
    </row>
    <row r="1100" spans="1:15" ht="14.5">
      <c r="A1100"/>
      <c r="B1100"/>
      <c r="C1100"/>
      <c r="D1100"/>
      <c r="E1100"/>
      <c r="F1100"/>
      <c r="G1100"/>
      <c r="H1100"/>
      <c r="I1100"/>
      <c r="J1100"/>
      <c r="K1100"/>
      <c r="L1100"/>
      <c r="M1100"/>
      <c r="N1100"/>
      <c r="O1100"/>
    </row>
    <row r="1101" spans="1:15" ht="14.5">
      <c r="A1101"/>
      <c r="B1101"/>
      <c r="C1101"/>
      <c r="D1101"/>
      <c r="E1101"/>
      <c r="F1101"/>
      <c r="G1101"/>
      <c r="H1101"/>
      <c r="I1101"/>
      <c r="J1101"/>
      <c r="K1101"/>
      <c r="L1101"/>
      <c r="M1101"/>
      <c r="N1101"/>
      <c r="O1101"/>
    </row>
    <row r="1102" spans="1:15" ht="14.5">
      <c r="A1102"/>
      <c r="B1102"/>
      <c r="C1102"/>
      <c r="D1102"/>
      <c r="E1102"/>
      <c r="F1102"/>
      <c r="G1102"/>
      <c r="H1102"/>
      <c r="I1102"/>
      <c r="J1102"/>
      <c r="K1102"/>
      <c r="L1102"/>
      <c r="M1102"/>
      <c r="N1102"/>
      <c r="O1102"/>
    </row>
    <row r="1103" spans="1:15" ht="14.5">
      <c r="A1103"/>
      <c r="B1103"/>
      <c r="C1103"/>
      <c r="D1103"/>
      <c r="E1103"/>
      <c r="F1103"/>
      <c r="G1103"/>
      <c r="H1103"/>
      <c r="I1103"/>
      <c r="J1103"/>
      <c r="K1103"/>
      <c r="L1103"/>
      <c r="M1103"/>
      <c r="N1103"/>
      <c r="O1103"/>
    </row>
    <row r="1104" spans="1:15" ht="14.5">
      <c r="A1104"/>
      <c r="B1104"/>
      <c r="C1104"/>
      <c r="D1104"/>
      <c r="E1104"/>
      <c r="F1104"/>
      <c r="G1104"/>
      <c r="H1104"/>
      <c r="I1104"/>
      <c r="J1104"/>
      <c r="K1104"/>
      <c r="L1104"/>
      <c r="M1104"/>
      <c r="N1104"/>
      <c r="O1104"/>
    </row>
    <row r="1105" spans="1:15" ht="14.5">
      <c r="A1105"/>
      <c r="B1105"/>
      <c r="C1105"/>
      <c r="D1105"/>
      <c r="E1105"/>
      <c r="F1105"/>
      <c r="G1105"/>
      <c r="H1105"/>
      <c r="I1105"/>
      <c r="J1105"/>
      <c r="K1105"/>
      <c r="L1105"/>
      <c r="M1105"/>
      <c r="N1105"/>
      <c r="O1105"/>
    </row>
    <row r="1106" spans="1:15" ht="14.5">
      <c r="A1106"/>
      <c r="B1106"/>
      <c r="C1106"/>
      <c r="D1106"/>
      <c r="E1106"/>
      <c r="F1106"/>
      <c r="G1106"/>
      <c r="H1106"/>
      <c r="I1106"/>
      <c r="J1106"/>
      <c r="K1106"/>
      <c r="L1106"/>
      <c r="M1106"/>
      <c r="N1106"/>
      <c r="O1106"/>
    </row>
    <row r="1107" spans="1:15" ht="14.5">
      <c r="A1107"/>
      <c r="B1107"/>
      <c r="C1107"/>
      <c r="D1107"/>
      <c r="E1107"/>
      <c r="F1107"/>
      <c r="G1107"/>
      <c r="H1107"/>
      <c r="I1107"/>
      <c r="J1107"/>
      <c r="K1107"/>
      <c r="L1107"/>
      <c r="M1107"/>
      <c r="N1107"/>
      <c r="O1107"/>
    </row>
    <row r="1108" spans="1:15" ht="14.5">
      <c r="A1108"/>
      <c r="B1108"/>
      <c r="C1108"/>
      <c r="D1108"/>
      <c r="E1108"/>
      <c r="F1108"/>
      <c r="G1108"/>
      <c r="H1108"/>
      <c r="I1108"/>
      <c r="J1108"/>
      <c r="K1108"/>
      <c r="L1108"/>
      <c r="M1108"/>
      <c r="N1108"/>
      <c r="O1108"/>
    </row>
    <row r="1109" spans="1:15" ht="14.5">
      <c r="A1109"/>
      <c r="B1109"/>
      <c r="C1109"/>
      <c r="D1109"/>
      <c r="E1109"/>
      <c r="F1109"/>
      <c r="G1109"/>
      <c r="H1109"/>
      <c r="I1109"/>
      <c r="J1109"/>
      <c r="K1109"/>
      <c r="L1109"/>
      <c r="M1109"/>
      <c r="N1109"/>
      <c r="O1109"/>
    </row>
    <row r="1110" spans="1:15" ht="14.5">
      <c r="A1110"/>
      <c r="B1110"/>
      <c r="C1110"/>
      <c r="D1110"/>
      <c r="E1110"/>
      <c r="F1110"/>
      <c r="G1110"/>
      <c r="H1110"/>
      <c r="I1110"/>
      <c r="J1110"/>
      <c r="K1110"/>
      <c r="L1110"/>
      <c r="M1110"/>
      <c r="N1110"/>
      <c r="O1110"/>
    </row>
    <row r="1111" spans="1:15" ht="14.5">
      <c r="A1111"/>
      <c r="B1111"/>
      <c r="C1111"/>
      <c r="D1111"/>
      <c r="E1111"/>
      <c r="F1111"/>
      <c r="G1111"/>
      <c r="H1111"/>
      <c r="I1111"/>
      <c r="J1111"/>
      <c r="K1111"/>
      <c r="L1111"/>
      <c r="M1111"/>
      <c r="N1111"/>
      <c r="O1111"/>
    </row>
    <row r="1112" spans="1:15" ht="14.5">
      <c r="A1112"/>
      <c r="B1112"/>
      <c r="C1112"/>
      <c r="D1112"/>
      <c r="E1112"/>
      <c r="F1112"/>
      <c r="G1112"/>
      <c r="H1112"/>
      <c r="I1112"/>
      <c r="J1112"/>
      <c r="K1112"/>
      <c r="L1112"/>
      <c r="M1112"/>
      <c r="N1112"/>
      <c r="O1112"/>
    </row>
    <row r="1113" spans="1:15" ht="14.5">
      <c r="A1113"/>
      <c r="B1113"/>
      <c r="C1113"/>
      <c r="D1113"/>
      <c r="E1113"/>
      <c r="F1113"/>
      <c r="G1113"/>
      <c r="H1113"/>
      <c r="I1113"/>
      <c r="J1113"/>
      <c r="K1113"/>
      <c r="L1113"/>
      <c r="M1113"/>
      <c r="N1113"/>
      <c r="O1113"/>
    </row>
    <row r="1114" spans="1:15" ht="14.5">
      <c r="A1114"/>
      <c r="B1114"/>
      <c r="C1114"/>
      <c r="D1114"/>
      <c r="E1114"/>
      <c r="F1114"/>
      <c r="G1114"/>
      <c r="H1114"/>
      <c r="I1114"/>
      <c r="J1114"/>
      <c r="K1114"/>
      <c r="L1114"/>
      <c r="M1114"/>
      <c r="N1114"/>
      <c r="O1114"/>
    </row>
    <row r="1115" spans="1:15" ht="14.5">
      <c r="A1115"/>
      <c r="B1115"/>
      <c r="C1115"/>
      <c r="D1115"/>
      <c r="E1115"/>
      <c r="F1115"/>
      <c r="G1115"/>
      <c r="H1115"/>
      <c r="I1115"/>
      <c r="J1115"/>
      <c r="K1115"/>
      <c r="L1115"/>
      <c r="M1115"/>
      <c r="N1115"/>
      <c r="O1115"/>
    </row>
    <row r="1116" spans="1:15" ht="14.5">
      <c r="A1116"/>
      <c r="B1116"/>
      <c r="C1116"/>
      <c r="D1116"/>
      <c r="E1116"/>
      <c r="F1116"/>
      <c r="G1116"/>
      <c r="H1116"/>
      <c r="I1116"/>
      <c r="J1116"/>
      <c r="K1116"/>
      <c r="L1116"/>
      <c r="M1116"/>
      <c r="N1116"/>
      <c r="O1116"/>
    </row>
    <row r="1117" spans="1:15" ht="14.5">
      <c r="A1117"/>
      <c r="B1117"/>
      <c r="C1117"/>
      <c r="D1117"/>
      <c r="E1117"/>
      <c r="F1117"/>
      <c r="G1117"/>
      <c r="H1117"/>
      <c r="I1117"/>
      <c r="J1117"/>
      <c r="K1117"/>
      <c r="L1117"/>
      <c r="M1117"/>
      <c r="N1117"/>
      <c r="O1117"/>
    </row>
    <row r="1118" spans="1:15" ht="14.5">
      <c r="A1118"/>
      <c r="B1118"/>
      <c r="C1118"/>
      <c r="D1118"/>
      <c r="E1118"/>
      <c r="F1118"/>
      <c r="G1118"/>
      <c r="H1118"/>
      <c r="I1118"/>
      <c r="J1118"/>
      <c r="K1118"/>
      <c r="L1118"/>
      <c r="M1118"/>
      <c r="N1118"/>
      <c r="O1118"/>
    </row>
    <row r="1119" spans="1:15" ht="14.5">
      <c r="A1119"/>
      <c r="B1119"/>
      <c r="C1119"/>
      <c r="D1119"/>
      <c r="E1119"/>
      <c r="F1119"/>
      <c r="G1119"/>
      <c r="H1119"/>
      <c r="I1119"/>
      <c r="J1119"/>
      <c r="K1119"/>
      <c r="L1119"/>
      <c r="M1119"/>
      <c r="N1119"/>
      <c r="O1119"/>
    </row>
    <row r="1120" spans="1:15" ht="14.5">
      <c r="A1120"/>
      <c r="B1120"/>
      <c r="C1120"/>
      <c r="D1120"/>
      <c r="E1120"/>
      <c r="F1120"/>
      <c r="G1120"/>
      <c r="H1120"/>
      <c r="I1120"/>
      <c r="J1120"/>
      <c r="K1120"/>
      <c r="L1120"/>
      <c r="M1120"/>
      <c r="N1120"/>
      <c r="O1120"/>
    </row>
    <row r="1121" spans="1:15" ht="14.5">
      <c r="A1121"/>
      <c r="B1121"/>
      <c r="C1121"/>
      <c r="D1121"/>
      <c r="E1121"/>
      <c r="F1121"/>
      <c r="G1121"/>
      <c r="H1121"/>
      <c r="I1121"/>
      <c r="J1121"/>
      <c r="K1121"/>
      <c r="L1121"/>
      <c r="M1121"/>
      <c r="N1121"/>
      <c r="O1121"/>
    </row>
    <row r="1122" spans="1:15" ht="14.5">
      <c r="A1122"/>
      <c r="B1122"/>
      <c r="C1122"/>
      <c r="D1122"/>
      <c r="E1122"/>
      <c r="F1122"/>
      <c r="G1122"/>
      <c r="H1122"/>
      <c r="I1122"/>
      <c r="J1122"/>
      <c r="K1122"/>
      <c r="L1122"/>
      <c r="M1122"/>
      <c r="N1122"/>
      <c r="O1122"/>
    </row>
    <row r="1123" spans="1:15" ht="14.5">
      <c r="A1123"/>
      <c r="B1123"/>
      <c r="C1123"/>
      <c r="D1123"/>
      <c r="E1123"/>
      <c r="F1123"/>
      <c r="G1123"/>
      <c r="H1123"/>
      <c r="I1123"/>
      <c r="J1123"/>
      <c r="K1123"/>
      <c r="L1123"/>
      <c r="M1123"/>
      <c r="N1123"/>
      <c r="O1123"/>
    </row>
    <row r="1124" spans="1:15" ht="14.5">
      <c r="A1124"/>
      <c r="B1124"/>
      <c r="C1124"/>
      <c r="D1124"/>
      <c r="E1124"/>
      <c r="F1124"/>
      <c r="G1124"/>
      <c r="H1124"/>
      <c r="I1124"/>
      <c r="J1124"/>
      <c r="K1124"/>
      <c r="L1124"/>
      <c r="M1124"/>
      <c r="N1124"/>
      <c r="O1124"/>
    </row>
    <row r="1125" spans="1:15" ht="14.5">
      <c r="A1125"/>
      <c r="B1125"/>
      <c r="C1125"/>
      <c r="D1125"/>
      <c r="E1125"/>
      <c r="F1125"/>
      <c r="G1125"/>
      <c r="H1125"/>
      <c r="I1125"/>
      <c r="J1125"/>
      <c r="K1125"/>
      <c r="L1125"/>
      <c r="M1125"/>
      <c r="N1125"/>
      <c r="O1125"/>
    </row>
    <row r="1126" spans="1:15" ht="14.5">
      <c r="A1126"/>
      <c r="B1126"/>
      <c r="C1126"/>
      <c r="D1126"/>
      <c r="E1126"/>
      <c r="F1126"/>
      <c r="G1126"/>
      <c r="H1126"/>
      <c r="I1126"/>
      <c r="J1126"/>
      <c r="K1126"/>
      <c r="L1126"/>
      <c r="M1126"/>
      <c r="N1126"/>
      <c r="O1126"/>
    </row>
    <row r="1127" spans="1:15" ht="14.5">
      <c r="A1127"/>
      <c r="B1127"/>
      <c r="C1127"/>
      <c r="D1127"/>
      <c r="E1127"/>
      <c r="F1127"/>
      <c r="G1127"/>
      <c r="H1127"/>
      <c r="I1127"/>
      <c r="J1127"/>
      <c r="K1127"/>
      <c r="L1127"/>
      <c r="M1127"/>
      <c r="N1127"/>
      <c r="O1127"/>
    </row>
    <row r="1128" spans="1:15" ht="14.5">
      <c r="A1128"/>
      <c r="B1128"/>
      <c r="C1128"/>
      <c r="D1128"/>
      <c r="E1128"/>
      <c r="F1128"/>
      <c r="G1128"/>
      <c r="H1128"/>
      <c r="I1128"/>
      <c r="J1128"/>
      <c r="K1128"/>
      <c r="L1128"/>
      <c r="M1128"/>
      <c r="N1128"/>
      <c r="O1128"/>
    </row>
    <row r="1129" spans="1:15" ht="14.5">
      <c r="A1129"/>
      <c r="B1129"/>
      <c r="C1129"/>
      <c r="D1129"/>
      <c r="E1129"/>
      <c r="F1129"/>
      <c r="G1129"/>
      <c r="H1129"/>
      <c r="I1129"/>
      <c r="J1129"/>
      <c r="K1129"/>
      <c r="L1129"/>
      <c r="M1129"/>
      <c r="N1129"/>
      <c r="O1129"/>
    </row>
    <row r="1130" spans="1:15" ht="14.5">
      <c r="A1130"/>
      <c r="B1130"/>
      <c r="C1130"/>
      <c r="D1130"/>
      <c r="E1130"/>
      <c r="F1130"/>
      <c r="G1130"/>
      <c r="H1130"/>
      <c r="I1130"/>
      <c r="J1130"/>
      <c r="K1130"/>
      <c r="L1130"/>
      <c r="M1130"/>
      <c r="N1130"/>
      <c r="O1130"/>
    </row>
    <row r="1131" spans="1:15" ht="14.5">
      <c r="A1131"/>
      <c r="B1131"/>
      <c r="C1131"/>
      <c r="D1131"/>
      <c r="E1131"/>
      <c r="F1131"/>
      <c r="G1131"/>
      <c r="H1131"/>
      <c r="I1131"/>
      <c r="J1131"/>
      <c r="K1131"/>
      <c r="L1131"/>
      <c r="M1131"/>
      <c r="N1131"/>
      <c r="O1131"/>
    </row>
    <row r="1132" spans="1:15" ht="14.5">
      <c r="A1132"/>
      <c r="B1132"/>
      <c r="C1132"/>
      <c r="D1132"/>
      <c r="E1132"/>
      <c r="F1132"/>
      <c r="G1132"/>
      <c r="H1132"/>
      <c r="I1132"/>
      <c r="J1132"/>
      <c r="K1132"/>
      <c r="L1132"/>
      <c r="M1132"/>
      <c r="N1132"/>
      <c r="O1132"/>
    </row>
    <row r="1133" spans="1:15" ht="14.5">
      <c r="A1133"/>
      <c r="B1133"/>
      <c r="C1133"/>
      <c r="D1133"/>
      <c r="E1133"/>
      <c r="F1133"/>
      <c r="G1133"/>
      <c r="H1133"/>
      <c r="I1133"/>
      <c r="J1133"/>
      <c r="K1133"/>
      <c r="L1133"/>
      <c r="M1133"/>
      <c r="N1133"/>
      <c r="O1133"/>
    </row>
    <row r="1134" spans="1:15" ht="14.5">
      <c r="A1134"/>
      <c r="B1134"/>
      <c r="C1134"/>
      <c r="D1134"/>
      <c r="E1134"/>
      <c r="F1134"/>
      <c r="G1134"/>
      <c r="H1134"/>
      <c r="I1134"/>
      <c r="J1134"/>
      <c r="K1134"/>
      <c r="L1134"/>
      <c r="M1134"/>
      <c r="N1134"/>
      <c r="O1134"/>
    </row>
    <row r="1135" spans="1:15" ht="14.5">
      <c r="A1135"/>
      <c r="B1135"/>
      <c r="C1135"/>
      <c r="D1135"/>
      <c r="E1135"/>
      <c r="F1135"/>
      <c r="G1135"/>
      <c r="H1135"/>
      <c r="I1135"/>
      <c r="J1135"/>
      <c r="K1135"/>
      <c r="L1135"/>
      <c r="M1135"/>
      <c r="N1135"/>
      <c r="O1135"/>
    </row>
    <row r="1136" spans="1:15" ht="14.5">
      <c r="A1136"/>
      <c r="B1136"/>
      <c r="C1136"/>
      <c r="D1136"/>
      <c r="E1136"/>
      <c r="F1136"/>
      <c r="G1136"/>
      <c r="H1136"/>
      <c r="I1136"/>
      <c r="J1136"/>
      <c r="K1136"/>
      <c r="L1136"/>
      <c r="M1136"/>
      <c r="N1136"/>
      <c r="O1136"/>
    </row>
    <row r="1137" spans="1:15" ht="14.5">
      <c r="A1137"/>
      <c r="B1137"/>
      <c r="C1137"/>
      <c r="D1137"/>
      <c r="E1137"/>
      <c r="F1137"/>
      <c r="G1137"/>
      <c r="H1137"/>
      <c r="I1137"/>
      <c r="J1137"/>
      <c r="K1137"/>
      <c r="L1137"/>
      <c r="M1137"/>
      <c r="N1137"/>
      <c r="O1137"/>
    </row>
    <row r="1138" spans="1:15" ht="14.5">
      <c r="A1138"/>
      <c r="B1138"/>
      <c r="C1138"/>
      <c r="D1138"/>
      <c r="E1138"/>
      <c r="F1138"/>
      <c r="G1138"/>
      <c r="H1138"/>
      <c r="I1138"/>
      <c r="J1138"/>
      <c r="K1138"/>
      <c r="L1138"/>
      <c r="M1138"/>
      <c r="N1138"/>
      <c r="O1138"/>
    </row>
    <row r="1139" spans="1:15" ht="14.5">
      <c r="A1139"/>
      <c r="B1139"/>
      <c r="C1139"/>
      <c r="D1139"/>
      <c r="E1139"/>
      <c r="F1139"/>
      <c r="G1139"/>
      <c r="H1139"/>
      <c r="I1139"/>
      <c r="J1139"/>
      <c r="K1139"/>
      <c r="L1139"/>
      <c r="M1139"/>
      <c r="N1139"/>
      <c r="O1139"/>
    </row>
    <row r="1140" spans="1:15" ht="14.5">
      <c r="A1140"/>
      <c r="B1140"/>
      <c r="C1140"/>
      <c r="D1140"/>
      <c r="E1140"/>
      <c r="F1140"/>
      <c r="G1140"/>
      <c r="H1140"/>
      <c r="I1140"/>
      <c r="J1140"/>
      <c r="K1140"/>
      <c r="L1140"/>
      <c r="M1140"/>
      <c r="N1140"/>
      <c r="O1140"/>
    </row>
    <row r="1141" spans="1:15" ht="14.5">
      <c r="A1141"/>
      <c r="B1141"/>
      <c r="C1141"/>
      <c r="D1141"/>
      <c r="E1141"/>
      <c r="F1141"/>
      <c r="G1141"/>
      <c r="H1141"/>
      <c r="I1141"/>
      <c r="J1141"/>
      <c r="K1141"/>
      <c r="L1141"/>
      <c r="M1141"/>
      <c r="N1141"/>
      <c r="O1141"/>
    </row>
    <row r="1142" spans="1:15" ht="14.5">
      <c r="A1142"/>
      <c r="B1142"/>
      <c r="C1142"/>
      <c r="D1142"/>
      <c r="E1142"/>
      <c r="F1142"/>
      <c r="G1142"/>
      <c r="H1142"/>
      <c r="I1142"/>
      <c r="J1142"/>
      <c r="K1142"/>
      <c r="L1142"/>
      <c r="M1142"/>
      <c r="N1142"/>
      <c r="O1142"/>
    </row>
    <row r="1143" spans="1:15" ht="14.5">
      <c r="A1143"/>
      <c r="B1143"/>
      <c r="C1143"/>
      <c r="D1143"/>
      <c r="E1143"/>
      <c r="F1143"/>
      <c r="G1143"/>
      <c r="H1143"/>
      <c r="I1143"/>
      <c r="J1143"/>
      <c r="K1143"/>
      <c r="L1143"/>
      <c r="M1143"/>
      <c r="N1143"/>
      <c r="O1143"/>
    </row>
    <row r="1144" spans="1:15" ht="14.5">
      <c r="A1144"/>
      <c r="B1144"/>
      <c r="C1144"/>
      <c r="D1144"/>
      <c r="E1144"/>
      <c r="F1144"/>
      <c r="G1144"/>
      <c r="H1144"/>
      <c r="I1144"/>
      <c r="J1144"/>
      <c r="K1144"/>
      <c r="L1144"/>
      <c r="M1144"/>
      <c r="N1144"/>
      <c r="O1144"/>
    </row>
    <row r="1145" spans="1:15" ht="14.5">
      <c r="A1145"/>
      <c r="B1145"/>
      <c r="C1145"/>
      <c r="D1145"/>
      <c r="E1145"/>
      <c r="F1145"/>
      <c r="G1145"/>
      <c r="H1145"/>
      <c r="I1145"/>
      <c r="J1145"/>
      <c r="K1145"/>
      <c r="L1145"/>
      <c r="M1145"/>
      <c r="N1145"/>
      <c r="O1145"/>
    </row>
    <row r="1146" spans="1:15" ht="14.5">
      <c r="A1146"/>
      <c r="B1146"/>
      <c r="C1146"/>
      <c r="D1146"/>
      <c r="E1146"/>
      <c r="F1146"/>
      <c r="G1146"/>
      <c r="H1146"/>
      <c r="I1146"/>
      <c r="J1146"/>
      <c r="K1146"/>
      <c r="L1146"/>
      <c r="M1146"/>
      <c r="N1146"/>
      <c r="O1146"/>
    </row>
    <row r="1147" spans="1:15" ht="14.5">
      <c r="A1147"/>
      <c r="B1147"/>
      <c r="C1147"/>
      <c r="D1147"/>
      <c r="E1147"/>
      <c r="F1147"/>
      <c r="G1147"/>
      <c r="H1147"/>
      <c r="I1147"/>
      <c r="J1147"/>
      <c r="K1147"/>
      <c r="L1147"/>
      <c r="M1147"/>
      <c r="N1147"/>
      <c r="O1147"/>
    </row>
    <row r="1148" spans="1:15" ht="14.5">
      <c r="A1148"/>
      <c r="B1148"/>
      <c r="C1148"/>
      <c r="D1148"/>
      <c r="E1148"/>
      <c r="F1148"/>
      <c r="G1148"/>
      <c r="H1148"/>
      <c r="I1148"/>
      <c r="J1148"/>
      <c r="K1148"/>
      <c r="L1148"/>
      <c r="M1148"/>
      <c r="N1148"/>
      <c r="O1148"/>
    </row>
    <row r="1149" spans="1:15" ht="14.5">
      <c r="A1149"/>
      <c r="B1149"/>
      <c r="C1149"/>
      <c r="D1149"/>
      <c r="E1149"/>
      <c r="F1149"/>
      <c r="G1149"/>
      <c r="H1149"/>
      <c r="I1149"/>
      <c r="J1149"/>
      <c r="K1149"/>
      <c r="L1149"/>
      <c r="M1149"/>
      <c r="N1149"/>
      <c r="O1149"/>
    </row>
    <row r="1150" spans="1:15" ht="14.5">
      <c r="A1150"/>
      <c r="B1150"/>
      <c r="C1150"/>
      <c r="D1150"/>
      <c r="E1150"/>
      <c r="F1150"/>
      <c r="G1150"/>
      <c r="H1150"/>
      <c r="I1150"/>
      <c r="J1150"/>
      <c r="K1150"/>
      <c r="L1150"/>
      <c r="M1150"/>
      <c r="N1150"/>
      <c r="O1150"/>
    </row>
    <row r="1151" spans="1:15" ht="14.5">
      <c r="A1151"/>
      <c r="B1151"/>
      <c r="C1151"/>
      <c r="D1151"/>
      <c r="E1151"/>
      <c r="F1151"/>
      <c r="G1151"/>
      <c r="H1151"/>
      <c r="I1151"/>
      <c r="J1151"/>
      <c r="K1151"/>
      <c r="L1151"/>
      <c r="M1151"/>
      <c r="N1151"/>
      <c r="O1151"/>
    </row>
    <row r="1152" spans="1:15" ht="14.5">
      <c r="A1152"/>
      <c r="B1152"/>
      <c r="C1152"/>
      <c r="D1152"/>
      <c r="E1152"/>
      <c r="F1152"/>
      <c r="G1152"/>
      <c r="H1152"/>
      <c r="I1152"/>
      <c r="J1152"/>
      <c r="K1152"/>
      <c r="L1152"/>
      <c r="M1152"/>
      <c r="N1152"/>
      <c r="O1152"/>
    </row>
    <row r="1153" spans="1:15" ht="14.5">
      <c r="A1153"/>
      <c r="B1153"/>
      <c r="C1153"/>
      <c r="D1153"/>
      <c r="E1153"/>
      <c r="F1153"/>
      <c r="G1153"/>
      <c r="H1153"/>
      <c r="I1153"/>
      <c r="J1153"/>
      <c r="K1153"/>
      <c r="L1153"/>
      <c r="M1153"/>
      <c r="N1153"/>
      <c r="O1153"/>
    </row>
    <row r="1154" spans="1:15" ht="14.5">
      <c r="A1154"/>
      <c r="B1154"/>
      <c r="C1154"/>
      <c r="D1154"/>
      <c r="E1154"/>
      <c r="F1154"/>
      <c r="G1154"/>
      <c r="H1154"/>
      <c r="I1154"/>
      <c r="J1154"/>
      <c r="K1154"/>
      <c r="L1154"/>
      <c r="M1154"/>
      <c r="N1154"/>
      <c r="O1154"/>
    </row>
    <row r="1155" spans="1:15" ht="14.5">
      <c r="A1155"/>
      <c r="B1155"/>
      <c r="C1155"/>
      <c r="D1155"/>
      <c r="E1155"/>
      <c r="F1155"/>
      <c r="G1155"/>
      <c r="H1155"/>
      <c r="I1155"/>
      <c r="J1155"/>
      <c r="K1155"/>
      <c r="L1155"/>
      <c r="M1155"/>
      <c r="N1155"/>
      <c r="O1155"/>
    </row>
    <row r="1156" spans="1:15" ht="14.5">
      <c r="A1156"/>
      <c r="B1156"/>
      <c r="C1156"/>
      <c r="D1156"/>
      <c r="E1156"/>
      <c r="F1156"/>
      <c r="G1156"/>
      <c r="H1156"/>
      <c r="I1156"/>
      <c r="J1156"/>
      <c r="K1156"/>
      <c r="L1156"/>
      <c r="M1156"/>
      <c r="N1156"/>
      <c r="O1156"/>
    </row>
    <row r="1157" spans="1:15" ht="14.5">
      <c r="A1157"/>
      <c r="B1157"/>
      <c r="C1157"/>
      <c r="D1157"/>
      <c r="E1157"/>
      <c r="F1157"/>
      <c r="G1157"/>
      <c r="H1157"/>
      <c r="I1157"/>
      <c r="J1157"/>
      <c r="K1157"/>
      <c r="L1157"/>
      <c r="M1157"/>
      <c r="N1157"/>
      <c r="O1157"/>
    </row>
    <row r="1158" spans="1:15" ht="14.5">
      <c r="A1158"/>
      <c r="B1158"/>
      <c r="C1158"/>
      <c r="D1158"/>
      <c r="E1158"/>
      <c r="F1158"/>
      <c r="G1158"/>
      <c r="H1158"/>
      <c r="I1158"/>
      <c r="J1158"/>
      <c r="K1158"/>
      <c r="L1158"/>
      <c r="M1158"/>
      <c r="N1158"/>
      <c r="O1158"/>
    </row>
    <row r="1159" spans="1:15" ht="14.5">
      <c r="A1159"/>
      <c r="B1159"/>
      <c r="C1159"/>
      <c r="D1159"/>
      <c r="E1159"/>
      <c r="F1159"/>
      <c r="G1159"/>
      <c r="H1159"/>
      <c r="I1159"/>
      <c r="J1159"/>
      <c r="K1159"/>
      <c r="L1159"/>
      <c r="M1159"/>
      <c r="N1159"/>
      <c r="O1159"/>
    </row>
    <row r="1160" spans="1:15" ht="14.5">
      <c r="A1160"/>
      <c r="B1160"/>
      <c r="C1160"/>
      <c r="D1160"/>
      <c r="E1160"/>
      <c r="F1160"/>
      <c r="G1160"/>
      <c r="H1160"/>
      <c r="I1160"/>
      <c r="J1160"/>
      <c r="K1160"/>
      <c r="L1160"/>
      <c r="M1160"/>
      <c r="N1160"/>
      <c r="O1160"/>
    </row>
    <row r="1161" spans="1:15" ht="14.5">
      <c r="A1161"/>
      <c r="B1161"/>
      <c r="C1161"/>
      <c r="D1161"/>
      <c r="E1161"/>
      <c r="F1161"/>
      <c r="G1161"/>
      <c r="H1161"/>
      <c r="I1161"/>
      <c r="J1161"/>
      <c r="K1161"/>
      <c r="L1161"/>
      <c r="M1161"/>
      <c r="N1161"/>
      <c r="O1161"/>
    </row>
    <row r="1162" spans="1:15" ht="14.5">
      <c r="A1162"/>
      <c r="B1162"/>
      <c r="C1162"/>
      <c r="D1162"/>
      <c r="E1162"/>
      <c r="F1162"/>
      <c r="G1162"/>
      <c r="H1162"/>
      <c r="I1162"/>
      <c r="J1162"/>
      <c r="K1162"/>
      <c r="L1162"/>
      <c r="M1162"/>
      <c r="N1162"/>
      <c r="O1162"/>
    </row>
    <row r="1163" spans="1:15" ht="14.5">
      <c r="A1163"/>
      <c r="B1163"/>
      <c r="C1163"/>
      <c r="D1163"/>
      <c r="E1163"/>
      <c r="F1163"/>
      <c r="G1163"/>
      <c r="H1163"/>
      <c r="I1163"/>
      <c r="J1163"/>
      <c r="K1163"/>
      <c r="L1163"/>
      <c r="M1163"/>
      <c r="N1163"/>
      <c r="O1163"/>
    </row>
    <row r="1164" spans="1:15" ht="14.5">
      <c r="A1164"/>
      <c r="B1164"/>
      <c r="C1164"/>
      <c r="D1164"/>
      <c r="E1164"/>
      <c r="F1164"/>
      <c r="G1164"/>
      <c r="H1164"/>
      <c r="I1164"/>
      <c r="J1164"/>
      <c r="K1164"/>
      <c r="L1164"/>
      <c r="M1164"/>
      <c r="N1164"/>
      <c r="O1164"/>
    </row>
    <row r="1165" spans="1:15" ht="14.5">
      <c r="A1165"/>
      <c r="B1165"/>
      <c r="C1165"/>
      <c r="D1165"/>
      <c r="E1165"/>
      <c r="F1165"/>
      <c r="G1165"/>
      <c r="H1165"/>
      <c r="I1165"/>
      <c r="J1165"/>
      <c r="K1165"/>
      <c r="L1165"/>
      <c r="M1165"/>
      <c r="N1165"/>
      <c r="O1165"/>
    </row>
    <row r="1166" spans="1:15" ht="14.5">
      <c r="A1166"/>
      <c r="B1166"/>
      <c r="C1166"/>
      <c r="D1166"/>
      <c r="E1166"/>
      <c r="F1166"/>
      <c r="G1166"/>
      <c r="H1166"/>
      <c r="I1166"/>
      <c r="J1166"/>
      <c r="K1166"/>
      <c r="L1166"/>
      <c r="M1166"/>
      <c r="N1166"/>
      <c r="O1166"/>
    </row>
    <row r="1167" spans="1:15" ht="14.5">
      <c r="A1167"/>
      <c r="B1167"/>
      <c r="C1167"/>
      <c r="D1167"/>
      <c r="E1167"/>
      <c r="F1167"/>
      <c r="G1167"/>
      <c r="H1167"/>
      <c r="I1167"/>
      <c r="J1167"/>
      <c r="K1167"/>
      <c r="L1167"/>
      <c r="M1167"/>
      <c r="N1167"/>
      <c r="O1167"/>
    </row>
    <row r="1168" spans="1:15" ht="14.5">
      <c r="A1168"/>
      <c r="B1168"/>
      <c r="C1168"/>
      <c r="D1168"/>
      <c r="E1168"/>
      <c r="F1168"/>
      <c r="G1168"/>
      <c r="H1168"/>
      <c r="I1168"/>
      <c r="J1168"/>
      <c r="K1168"/>
      <c r="L1168"/>
      <c r="M1168"/>
      <c r="N1168"/>
      <c r="O1168"/>
    </row>
    <row r="1169" spans="1:15" ht="14.5">
      <c r="A1169"/>
      <c r="B1169"/>
      <c r="C1169"/>
      <c r="D1169"/>
      <c r="E1169"/>
      <c r="F1169"/>
      <c r="G1169"/>
      <c r="H1169"/>
      <c r="I1169"/>
      <c r="J1169"/>
      <c r="K1169"/>
      <c r="L1169"/>
      <c r="M1169"/>
      <c r="N1169"/>
      <c r="O1169"/>
    </row>
    <row r="1170" spans="1:15" ht="14.5">
      <c r="A1170"/>
      <c r="B1170"/>
      <c r="C1170"/>
      <c r="D1170"/>
      <c r="E1170"/>
      <c r="F1170"/>
      <c r="G1170"/>
      <c r="H1170"/>
      <c r="I1170"/>
      <c r="J1170"/>
      <c r="K1170"/>
      <c r="L1170"/>
      <c r="M1170"/>
      <c r="N1170"/>
      <c r="O1170"/>
    </row>
    <row r="1171" spans="1:15" ht="14.5">
      <c r="A1171"/>
      <c r="B1171"/>
      <c r="C1171"/>
      <c r="D1171"/>
      <c r="E1171"/>
      <c r="F1171"/>
      <c r="G1171"/>
      <c r="H1171"/>
      <c r="I1171"/>
      <c r="J1171"/>
      <c r="K1171"/>
      <c r="L1171"/>
      <c r="M1171"/>
      <c r="N1171"/>
      <c r="O1171"/>
    </row>
    <row r="1172" spans="1:15" ht="14.5">
      <c r="A1172"/>
      <c r="B1172"/>
      <c r="C1172"/>
      <c r="D1172"/>
      <c r="E1172"/>
      <c r="F1172"/>
      <c r="G1172"/>
      <c r="H1172"/>
      <c r="I1172"/>
      <c r="J1172"/>
      <c r="K1172"/>
      <c r="L1172"/>
      <c r="M1172"/>
      <c r="N1172"/>
      <c r="O1172"/>
    </row>
    <row r="1173" spans="1:15" ht="14.5">
      <c r="A1173"/>
      <c r="B1173"/>
      <c r="C1173"/>
      <c r="D1173"/>
      <c r="E1173"/>
      <c r="F1173"/>
      <c r="G1173"/>
      <c r="H1173"/>
      <c r="I1173"/>
      <c r="J1173"/>
      <c r="K1173"/>
      <c r="L1173"/>
      <c r="M1173"/>
      <c r="N1173"/>
      <c r="O1173"/>
    </row>
    <row r="1174" spans="1:15" ht="14.5">
      <c r="A1174"/>
      <c r="B1174"/>
      <c r="C1174"/>
      <c r="D1174"/>
      <c r="E1174"/>
      <c r="F1174"/>
      <c r="G1174"/>
      <c r="H1174"/>
      <c r="I1174"/>
      <c r="J1174"/>
      <c r="K1174"/>
      <c r="L1174"/>
      <c r="M1174"/>
      <c r="N1174"/>
      <c r="O1174"/>
    </row>
    <row r="1175" spans="1:15" ht="14.5">
      <c r="A1175"/>
      <c r="B1175"/>
      <c r="C1175"/>
      <c r="D1175"/>
      <c r="E1175"/>
      <c r="F1175"/>
      <c r="G1175"/>
      <c r="H1175"/>
      <c r="I1175"/>
      <c r="J1175"/>
      <c r="K1175"/>
      <c r="L1175"/>
      <c r="M1175"/>
      <c r="N1175"/>
      <c r="O1175"/>
    </row>
    <row r="1176" spans="1:15" ht="14.5">
      <c r="A1176"/>
      <c r="B1176"/>
      <c r="C1176"/>
      <c r="D1176"/>
      <c r="E1176"/>
      <c r="F1176"/>
      <c r="G1176"/>
      <c r="H1176"/>
      <c r="I1176"/>
      <c r="J1176"/>
      <c r="K1176"/>
      <c r="L1176"/>
      <c r="M1176"/>
      <c r="N1176"/>
      <c r="O1176"/>
    </row>
    <row r="1177" spans="1:15" ht="14.5">
      <c r="A1177"/>
      <c r="B1177"/>
      <c r="C1177"/>
      <c r="D1177"/>
      <c r="E1177"/>
      <c r="F1177"/>
      <c r="G1177"/>
      <c r="H1177"/>
      <c r="I1177"/>
      <c r="J1177"/>
      <c r="K1177"/>
      <c r="L1177"/>
      <c r="M1177"/>
      <c r="N1177"/>
      <c r="O1177"/>
    </row>
    <row r="1178" spans="1:15" ht="14.5">
      <c r="A1178"/>
      <c r="B1178"/>
      <c r="C1178"/>
      <c r="D1178"/>
      <c r="E1178"/>
      <c r="F1178"/>
      <c r="G1178"/>
      <c r="H1178"/>
      <c r="I1178"/>
      <c r="J1178"/>
      <c r="K1178"/>
      <c r="L1178"/>
      <c r="M1178"/>
      <c r="N1178"/>
      <c r="O1178"/>
    </row>
    <row r="1179" spans="1:15" ht="14.5">
      <c r="A1179"/>
      <c r="B1179"/>
      <c r="C1179"/>
      <c r="D1179"/>
      <c r="E1179"/>
      <c r="F1179"/>
      <c r="G1179"/>
      <c r="H1179"/>
      <c r="I1179"/>
      <c r="J1179"/>
      <c r="K1179"/>
      <c r="L1179"/>
      <c r="M1179"/>
      <c r="N1179"/>
      <c r="O1179"/>
    </row>
    <row r="1180" spans="1:15" ht="14.5">
      <c r="A1180"/>
      <c r="B1180"/>
      <c r="C1180"/>
      <c r="D1180"/>
      <c r="E1180"/>
      <c r="F1180"/>
      <c r="G1180"/>
      <c r="H1180"/>
      <c r="I1180"/>
      <c r="J1180"/>
      <c r="K1180"/>
      <c r="L1180"/>
      <c r="M1180"/>
      <c r="N1180"/>
      <c r="O1180"/>
    </row>
    <row r="1181" spans="1:15" ht="14.5">
      <c r="A1181"/>
      <c r="B1181"/>
      <c r="C1181"/>
      <c r="D1181"/>
      <c r="E1181"/>
      <c r="F1181"/>
      <c r="G1181"/>
      <c r="H1181"/>
      <c r="I1181"/>
      <c r="J1181"/>
      <c r="K1181"/>
      <c r="L1181"/>
      <c r="M1181"/>
      <c r="N1181"/>
      <c r="O1181"/>
    </row>
    <row r="1182" spans="1:15" ht="14.5">
      <c r="A1182"/>
      <c r="B1182"/>
      <c r="C1182"/>
      <c r="D1182"/>
      <c r="E1182"/>
      <c r="F1182"/>
      <c r="G1182"/>
      <c r="H1182"/>
      <c r="I1182"/>
      <c r="J1182"/>
      <c r="K1182"/>
      <c r="L1182"/>
      <c r="M1182"/>
      <c r="N1182"/>
      <c r="O1182"/>
    </row>
    <row r="1183" spans="1:15" ht="14.5">
      <c r="A1183"/>
      <c r="B1183"/>
      <c r="C1183"/>
      <c r="D1183"/>
      <c r="E1183"/>
      <c r="F1183"/>
      <c r="G1183"/>
      <c r="H1183"/>
      <c r="I1183"/>
      <c r="J1183"/>
      <c r="K1183"/>
      <c r="L1183"/>
      <c r="M1183"/>
      <c r="N1183"/>
      <c r="O1183"/>
    </row>
    <row r="1184" spans="1:15" ht="14.5">
      <c r="A1184"/>
      <c r="B1184"/>
      <c r="C1184"/>
      <c r="D1184"/>
      <c r="E1184"/>
      <c r="F1184"/>
      <c r="G1184"/>
      <c r="H1184"/>
      <c r="I1184"/>
      <c r="J1184"/>
      <c r="K1184"/>
      <c r="L1184"/>
      <c r="M1184"/>
      <c r="N1184"/>
      <c r="O1184"/>
    </row>
    <row r="1185" spans="1:15" ht="14.5">
      <c r="A1185"/>
      <c r="B1185"/>
      <c r="C1185"/>
      <c r="D1185"/>
      <c r="E1185"/>
      <c r="F1185"/>
      <c r="G1185"/>
      <c r="H1185"/>
      <c r="I1185"/>
      <c r="J1185"/>
      <c r="K1185"/>
      <c r="L1185"/>
      <c r="M1185"/>
      <c r="N1185"/>
      <c r="O1185"/>
    </row>
    <row r="1186" spans="1:15" ht="14.5">
      <c r="A1186"/>
      <c r="B1186"/>
      <c r="C1186"/>
      <c r="D1186"/>
      <c r="E1186"/>
      <c r="F1186"/>
      <c r="G1186"/>
      <c r="H1186"/>
      <c r="I1186"/>
      <c r="J1186"/>
      <c r="K1186"/>
      <c r="L1186"/>
      <c r="M1186"/>
      <c r="N1186"/>
      <c r="O1186"/>
    </row>
    <row r="1187" spans="1:15" ht="14.5">
      <c r="A1187"/>
      <c r="B1187"/>
      <c r="C1187"/>
      <c r="D1187"/>
      <c r="E1187"/>
      <c r="F1187"/>
      <c r="G1187"/>
      <c r="H1187"/>
      <c r="I1187"/>
      <c r="J1187"/>
      <c r="K1187"/>
      <c r="L1187"/>
      <c r="M1187"/>
      <c r="N1187"/>
      <c r="O1187"/>
    </row>
    <row r="1188" spans="1:15" ht="14.5">
      <c r="A1188"/>
      <c r="B1188"/>
      <c r="C1188"/>
      <c r="D1188"/>
      <c r="E1188"/>
      <c r="F1188"/>
      <c r="G1188"/>
      <c r="H1188"/>
      <c r="I1188"/>
      <c r="J1188"/>
      <c r="K1188"/>
      <c r="L1188"/>
      <c r="M1188"/>
      <c r="N1188"/>
      <c r="O1188"/>
    </row>
    <row r="1189" spans="1:15" ht="14.5">
      <c r="A1189"/>
      <c r="B1189"/>
      <c r="C1189"/>
      <c r="D1189"/>
      <c r="E1189"/>
      <c r="F1189"/>
      <c r="G1189"/>
      <c r="H1189"/>
      <c r="I1189"/>
      <c r="J1189"/>
      <c r="K1189"/>
      <c r="L1189"/>
      <c r="M1189"/>
      <c r="N1189"/>
      <c r="O1189"/>
    </row>
    <row r="1190" spans="1:15" ht="14.5">
      <c r="A1190"/>
      <c r="B1190"/>
      <c r="C1190"/>
      <c r="D1190"/>
      <c r="E1190"/>
      <c r="F1190"/>
      <c r="G1190"/>
      <c r="H1190"/>
      <c r="I1190"/>
      <c r="J1190"/>
      <c r="K1190"/>
      <c r="L1190"/>
      <c r="M1190"/>
      <c r="N1190"/>
      <c r="O1190"/>
    </row>
    <row r="1191" spans="1:15" ht="14.5">
      <c r="A1191"/>
      <c r="B1191"/>
      <c r="C1191"/>
      <c r="D1191"/>
      <c r="E1191"/>
      <c r="F1191"/>
      <c r="G1191"/>
      <c r="H1191"/>
      <c r="I1191"/>
      <c r="J1191"/>
      <c r="K1191"/>
      <c r="L1191"/>
      <c r="M1191"/>
      <c r="N1191"/>
      <c r="O1191"/>
    </row>
    <row r="1192" spans="1:15" ht="14.5">
      <c r="A1192"/>
      <c r="B1192"/>
      <c r="C1192"/>
      <c r="D1192"/>
      <c r="E1192"/>
      <c r="F1192"/>
      <c r="G1192"/>
      <c r="H1192"/>
      <c r="I1192"/>
      <c r="J1192"/>
      <c r="K1192"/>
      <c r="L1192"/>
      <c r="M1192"/>
      <c r="N1192"/>
      <c r="O1192"/>
    </row>
    <row r="1193" spans="1:15" ht="14.5">
      <c r="A1193"/>
      <c r="B1193"/>
      <c r="C1193"/>
      <c r="D1193"/>
      <c r="E1193"/>
      <c r="F1193"/>
      <c r="G1193"/>
      <c r="H1193"/>
      <c r="I1193"/>
      <c r="J1193"/>
      <c r="K1193"/>
      <c r="L1193"/>
      <c r="M1193"/>
      <c r="N1193"/>
      <c r="O1193"/>
    </row>
    <row r="1194" spans="1:15" ht="14.5">
      <c r="A1194"/>
      <c r="B1194"/>
      <c r="C1194"/>
      <c r="D1194"/>
      <c r="E1194"/>
      <c r="F1194"/>
      <c r="G1194"/>
      <c r="H1194"/>
      <c r="I1194"/>
      <c r="J1194"/>
      <c r="K1194"/>
      <c r="L1194"/>
      <c r="M1194"/>
      <c r="N1194"/>
      <c r="O1194"/>
    </row>
    <row r="1195" spans="1:15" ht="14.5">
      <c r="A1195"/>
      <c r="B1195"/>
      <c r="C1195"/>
      <c r="D1195"/>
      <c r="E1195"/>
      <c r="F1195"/>
      <c r="G1195"/>
      <c r="H1195"/>
      <c r="I1195"/>
      <c r="J1195"/>
      <c r="K1195"/>
      <c r="L1195"/>
      <c r="M1195"/>
      <c r="N1195"/>
      <c r="O1195"/>
    </row>
    <row r="1196" spans="1:15" ht="14.5">
      <c r="A1196"/>
      <c r="B1196"/>
      <c r="C1196"/>
      <c r="D1196"/>
      <c r="E1196"/>
      <c r="F1196"/>
      <c r="G1196"/>
      <c r="H1196"/>
      <c r="I1196"/>
      <c r="J1196"/>
      <c r="K1196"/>
      <c r="L1196"/>
      <c r="M1196"/>
      <c r="N1196"/>
      <c r="O1196"/>
    </row>
    <row r="1197" spans="1:15" ht="14.5">
      <c r="A1197"/>
      <c r="B1197"/>
      <c r="C1197"/>
      <c r="D1197"/>
      <c r="E1197"/>
      <c r="F1197"/>
      <c r="G1197"/>
      <c r="H1197"/>
      <c r="I1197"/>
      <c r="J1197"/>
      <c r="K1197"/>
      <c r="L1197"/>
      <c r="M1197"/>
      <c r="N1197"/>
      <c r="O1197"/>
    </row>
    <row r="1198" spans="1:15" ht="14.5">
      <c r="A1198"/>
      <c r="B1198"/>
      <c r="C1198"/>
      <c r="D1198"/>
      <c r="E1198"/>
      <c r="F1198"/>
      <c r="G1198"/>
      <c r="H1198"/>
      <c r="I1198"/>
      <c r="J1198"/>
      <c r="K1198"/>
      <c r="L1198"/>
      <c r="M1198"/>
      <c r="N1198"/>
      <c r="O1198"/>
    </row>
    <row r="1199" spans="1:15" ht="14.5">
      <c r="A1199"/>
      <c r="B1199"/>
      <c r="C1199"/>
      <c r="D1199"/>
      <c r="E1199"/>
      <c r="F1199"/>
      <c r="G1199"/>
      <c r="H1199"/>
      <c r="I1199"/>
      <c r="J1199"/>
      <c r="K1199"/>
      <c r="L1199"/>
      <c r="M1199"/>
      <c r="N1199"/>
      <c r="O1199"/>
    </row>
    <row r="1200" spans="1:15" ht="14.5">
      <c r="A1200"/>
      <c r="B1200"/>
      <c r="C1200"/>
      <c r="D1200"/>
      <c r="E1200"/>
      <c r="F1200"/>
      <c r="G1200"/>
      <c r="H1200"/>
      <c r="I1200"/>
      <c r="J1200"/>
      <c r="K1200"/>
      <c r="L1200"/>
      <c r="M1200"/>
      <c r="N1200"/>
      <c r="O1200"/>
    </row>
    <row r="1201" spans="1:15" ht="14.5">
      <c r="A1201"/>
      <c r="B1201"/>
      <c r="C1201"/>
      <c r="D1201"/>
      <c r="E1201"/>
      <c r="F1201"/>
      <c r="G1201"/>
      <c r="H1201"/>
      <c r="I1201"/>
      <c r="J1201"/>
      <c r="K1201"/>
      <c r="L1201"/>
      <c r="M1201"/>
      <c r="N1201"/>
      <c r="O1201"/>
    </row>
    <row r="1202" spans="1:15" ht="14.5">
      <c r="A1202"/>
      <c r="B1202"/>
      <c r="C1202"/>
      <c r="D1202"/>
      <c r="E1202"/>
      <c r="F1202"/>
      <c r="G1202"/>
      <c r="H1202"/>
      <c r="I1202"/>
      <c r="J1202"/>
      <c r="K1202"/>
      <c r="L1202"/>
      <c r="M1202"/>
      <c r="N1202"/>
      <c r="O1202"/>
    </row>
    <row r="1203" spans="1:15" ht="14.5">
      <c r="A1203"/>
      <c r="B1203"/>
      <c r="C1203"/>
      <c r="D1203"/>
      <c r="E1203"/>
      <c r="F1203"/>
      <c r="G1203"/>
      <c r="H1203"/>
      <c r="I1203"/>
      <c r="J1203"/>
      <c r="K1203"/>
      <c r="L1203"/>
      <c r="M1203"/>
      <c r="N1203"/>
      <c r="O1203"/>
    </row>
    <row r="1204" spans="1:15" ht="14.5">
      <c r="A1204"/>
      <c r="B1204"/>
      <c r="C1204"/>
      <c r="D1204"/>
      <c r="E1204"/>
      <c r="F1204"/>
      <c r="G1204"/>
      <c r="H1204"/>
      <c r="I1204"/>
      <c r="J1204"/>
      <c r="K1204"/>
      <c r="L1204"/>
      <c r="M1204"/>
      <c r="N1204"/>
      <c r="O1204"/>
    </row>
    <row r="1205" spans="1:15" ht="14.5">
      <c r="A1205"/>
      <c r="B1205"/>
      <c r="C1205"/>
      <c r="D1205"/>
      <c r="E1205"/>
      <c r="F1205"/>
      <c r="G1205"/>
      <c r="H1205"/>
      <c r="I1205"/>
      <c r="J1205"/>
      <c r="K1205"/>
      <c r="L1205"/>
      <c r="M1205"/>
      <c r="N1205"/>
      <c r="O1205"/>
    </row>
    <row r="1206" spans="1:15" ht="14.5">
      <c r="A1206"/>
      <c r="B1206"/>
      <c r="C1206"/>
      <c r="D1206"/>
      <c r="E1206"/>
      <c r="F1206"/>
      <c r="G1206"/>
      <c r="H1206"/>
      <c r="I1206"/>
      <c r="J1206"/>
      <c r="K1206"/>
      <c r="L1206"/>
      <c r="M1206"/>
      <c r="N1206"/>
      <c r="O1206"/>
    </row>
    <row r="1207" spans="1:15" ht="14.5">
      <c r="A1207"/>
      <c r="B1207"/>
      <c r="C1207"/>
      <c r="D1207"/>
      <c r="E1207"/>
      <c r="F1207"/>
      <c r="G1207"/>
      <c r="H1207"/>
      <c r="I1207"/>
      <c r="J1207"/>
      <c r="K1207"/>
      <c r="L1207"/>
      <c r="M1207"/>
      <c r="N1207"/>
      <c r="O1207"/>
    </row>
    <row r="1208" spans="1:15" ht="14.5">
      <c r="A1208"/>
      <c r="B1208"/>
      <c r="C1208"/>
      <c r="D1208"/>
      <c r="E1208"/>
      <c r="F1208"/>
      <c r="G1208"/>
      <c r="H1208"/>
      <c r="I1208"/>
      <c r="J1208"/>
      <c r="K1208"/>
      <c r="L1208"/>
      <c r="M1208"/>
      <c r="N1208"/>
      <c r="O1208"/>
    </row>
    <row r="1209" spans="1:15" ht="14.5">
      <c r="A1209"/>
      <c r="B1209"/>
      <c r="C1209"/>
      <c r="D1209"/>
      <c r="E1209"/>
      <c r="F1209"/>
      <c r="G1209"/>
      <c r="H1209"/>
      <c r="I1209"/>
      <c r="J1209"/>
      <c r="K1209"/>
      <c r="L1209"/>
      <c r="M1209"/>
      <c r="N1209"/>
      <c r="O1209"/>
    </row>
    <row r="1210" spans="1:15" ht="14.5">
      <c r="A1210"/>
      <c r="B1210"/>
      <c r="C1210"/>
      <c r="D1210"/>
      <c r="E1210"/>
      <c r="F1210"/>
      <c r="G1210"/>
      <c r="H1210"/>
      <c r="I1210"/>
      <c r="J1210"/>
      <c r="K1210"/>
      <c r="L1210"/>
      <c r="M1210"/>
      <c r="N1210"/>
      <c r="O1210"/>
    </row>
    <row r="1211" spans="1:15" ht="14.5">
      <c r="A1211"/>
      <c r="B1211"/>
      <c r="C1211"/>
      <c r="D1211"/>
      <c r="E1211"/>
      <c r="F1211"/>
      <c r="G1211"/>
      <c r="H1211"/>
      <c r="I1211"/>
      <c r="J1211"/>
      <c r="K1211"/>
      <c r="L1211"/>
      <c r="M1211"/>
      <c r="N1211"/>
      <c r="O1211"/>
    </row>
    <row r="1212" spans="1:15" ht="14.5">
      <c r="A1212"/>
      <c r="B1212"/>
      <c r="C1212"/>
      <c r="D1212"/>
      <c r="E1212"/>
      <c r="F1212"/>
      <c r="G1212"/>
      <c r="H1212"/>
      <c r="I1212"/>
      <c r="J1212"/>
      <c r="K1212"/>
      <c r="L1212"/>
      <c r="M1212"/>
      <c r="N1212"/>
      <c r="O1212"/>
    </row>
    <row r="1213" spans="1:15" ht="14.5">
      <c r="A1213"/>
      <c r="B1213"/>
      <c r="C1213"/>
      <c r="D1213"/>
      <c r="E1213"/>
      <c r="F1213"/>
      <c r="G1213"/>
      <c r="H1213"/>
      <c r="I1213"/>
      <c r="J1213"/>
      <c r="K1213"/>
      <c r="L1213"/>
      <c r="M1213"/>
      <c r="N1213"/>
      <c r="O1213"/>
    </row>
    <row r="1214" spans="1:15" ht="14.5">
      <c r="A1214"/>
      <c r="B1214"/>
      <c r="C1214"/>
      <c r="D1214"/>
      <c r="E1214"/>
      <c r="F1214"/>
      <c r="G1214"/>
      <c r="H1214"/>
      <c r="I1214"/>
      <c r="J1214"/>
      <c r="K1214"/>
      <c r="L1214"/>
      <c r="M1214"/>
      <c r="N1214"/>
      <c r="O1214"/>
    </row>
    <row r="1215" spans="1:15" ht="14.5">
      <c r="A1215"/>
      <c r="B1215"/>
      <c r="C1215"/>
      <c r="D1215"/>
      <c r="E1215"/>
      <c r="F1215"/>
      <c r="G1215"/>
      <c r="H1215"/>
      <c r="I1215"/>
      <c r="J1215"/>
      <c r="K1215"/>
      <c r="L1215"/>
      <c r="M1215"/>
      <c r="N1215"/>
      <c r="O1215"/>
    </row>
    <row r="1216" spans="1:15" ht="14.5">
      <c r="A1216"/>
      <c r="B1216"/>
      <c r="C1216"/>
      <c r="D1216"/>
      <c r="E1216"/>
      <c r="F1216"/>
      <c r="G1216"/>
      <c r="H1216"/>
      <c r="I1216"/>
      <c r="J1216"/>
      <c r="K1216"/>
      <c r="L1216"/>
      <c r="M1216"/>
      <c r="N1216"/>
      <c r="O1216"/>
    </row>
    <row r="1217" spans="1:15" ht="14.5">
      <c r="A1217"/>
      <c r="B1217"/>
      <c r="C1217"/>
      <c r="D1217"/>
      <c r="E1217"/>
      <c r="F1217"/>
      <c r="G1217"/>
      <c r="H1217"/>
      <c r="I1217"/>
      <c r="J1217"/>
      <c r="K1217"/>
      <c r="L1217"/>
      <c r="M1217"/>
      <c r="N1217"/>
      <c r="O1217"/>
    </row>
    <row r="1218" spans="1:15" ht="14.5">
      <c r="A1218"/>
      <c r="B1218"/>
      <c r="C1218"/>
      <c r="D1218"/>
      <c r="E1218"/>
      <c r="F1218"/>
      <c r="G1218"/>
      <c r="H1218"/>
      <c r="I1218"/>
      <c r="J1218"/>
      <c r="K1218"/>
      <c r="L1218"/>
      <c r="M1218"/>
      <c r="N1218"/>
      <c r="O1218"/>
    </row>
    <row r="1219" spans="1:15" ht="14.5">
      <c r="A1219"/>
      <c r="B1219"/>
      <c r="C1219"/>
      <c r="D1219"/>
      <c r="E1219"/>
      <c r="F1219"/>
      <c r="G1219"/>
      <c r="H1219"/>
      <c r="I1219"/>
      <c r="J1219"/>
      <c r="K1219"/>
      <c r="L1219"/>
      <c r="M1219"/>
      <c r="N1219"/>
      <c r="O1219"/>
    </row>
    <row r="1220" spans="1:15" ht="14.5">
      <c r="A1220"/>
      <c r="B1220"/>
      <c r="C1220"/>
      <c r="D1220"/>
      <c r="E1220"/>
      <c r="F1220"/>
      <c r="G1220"/>
      <c r="H1220"/>
      <c r="I1220"/>
      <c r="J1220"/>
      <c r="K1220"/>
      <c r="L1220"/>
      <c r="M1220"/>
      <c r="N1220"/>
      <c r="O1220"/>
    </row>
    <row r="1221" spans="1:15" ht="14.5">
      <c r="A1221"/>
      <c r="B1221"/>
      <c r="C1221"/>
      <c r="D1221"/>
      <c r="E1221"/>
      <c r="F1221"/>
      <c r="G1221"/>
      <c r="H1221"/>
      <c r="I1221"/>
      <c r="J1221"/>
      <c r="K1221"/>
      <c r="L1221"/>
      <c r="M1221"/>
      <c r="N1221"/>
      <c r="O1221"/>
    </row>
    <row r="1222" spans="1:15" ht="14.5">
      <c r="A1222"/>
      <c r="B1222"/>
      <c r="C1222"/>
      <c r="D1222"/>
      <c r="E1222"/>
      <c r="F1222"/>
      <c r="G1222"/>
      <c r="H1222"/>
      <c r="I1222"/>
      <c r="J1222"/>
      <c r="K1222"/>
      <c r="L1222"/>
      <c r="M1222"/>
      <c r="N1222"/>
      <c r="O1222"/>
    </row>
    <row r="1223" spans="1:15" ht="14.5">
      <c r="A1223"/>
      <c r="B1223"/>
      <c r="C1223"/>
      <c r="D1223"/>
      <c r="E1223"/>
      <c r="F1223"/>
      <c r="G1223"/>
      <c r="H1223"/>
      <c r="I1223"/>
      <c r="J1223"/>
      <c r="K1223"/>
      <c r="L1223"/>
      <c r="M1223"/>
      <c r="N1223"/>
      <c r="O1223"/>
    </row>
    <row r="1224" spans="1:15" ht="14.5">
      <c r="A1224"/>
      <c r="B1224"/>
      <c r="C1224"/>
      <c r="D1224"/>
      <c r="E1224"/>
      <c r="F1224"/>
      <c r="G1224"/>
      <c r="H1224"/>
      <c r="I1224"/>
      <c r="J1224"/>
      <c r="K1224"/>
      <c r="L1224"/>
      <c r="M1224"/>
      <c r="N1224"/>
      <c r="O1224"/>
    </row>
    <row r="1225" spans="1:15" ht="14.5">
      <c r="A1225"/>
      <c r="B1225"/>
      <c r="C1225"/>
      <c r="D1225"/>
      <c r="E1225"/>
      <c r="F1225"/>
      <c r="G1225"/>
      <c r="H1225"/>
      <c r="I1225"/>
      <c r="J1225"/>
      <c r="K1225"/>
      <c r="L1225"/>
      <c r="M1225"/>
      <c r="N1225"/>
      <c r="O1225"/>
    </row>
    <row r="1226" spans="1:15" ht="14.5">
      <c r="A1226"/>
      <c r="B1226"/>
      <c r="C1226"/>
      <c r="D1226"/>
      <c r="E1226"/>
      <c r="F1226"/>
      <c r="G1226"/>
      <c r="H1226"/>
      <c r="I1226"/>
      <c r="J1226"/>
      <c r="K1226"/>
      <c r="L1226"/>
      <c r="M1226"/>
      <c r="N1226"/>
      <c r="O1226"/>
    </row>
    <row r="1227" spans="1:15" ht="14.5">
      <c r="A1227"/>
      <c r="B1227"/>
      <c r="C1227"/>
      <c r="D1227"/>
      <c r="E1227"/>
      <c r="F1227"/>
      <c r="G1227"/>
      <c r="H1227"/>
      <c r="I1227"/>
      <c r="J1227"/>
      <c r="K1227"/>
      <c r="L1227"/>
      <c r="M1227"/>
      <c r="N1227"/>
      <c r="O1227"/>
    </row>
    <row r="1228" spans="1:15" ht="14.5">
      <c r="A1228"/>
      <c r="B1228"/>
      <c r="C1228"/>
      <c r="D1228"/>
      <c r="E1228"/>
      <c r="F1228"/>
      <c r="G1228"/>
      <c r="H1228"/>
      <c r="I1228"/>
      <c r="J1228"/>
      <c r="K1228"/>
      <c r="L1228"/>
      <c r="M1228"/>
      <c r="N1228"/>
      <c r="O1228"/>
    </row>
    <row r="1229" spans="1:15" ht="14.5">
      <c r="A1229"/>
      <c r="B1229"/>
      <c r="C1229"/>
      <c r="D1229"/>
      <c r="E1229"/>
      <c r="F1229"/>
      <c r="G1229"/>
      <c r="H1229"/>
      <c r="I1229"/>
      <c r="J1229"/>
      <c r="K1229"/>
      <c r="L1229"/>
      <c r="M1229"/>
      <c r="N1229"/>
      <c r="O1229"/>
    </row>
    <row r="1230" spans="1:15" ht="14.5">
      <c r="A1230"/>
      <c r="B1230"/>
      <c r="C1230"/>
      <c r="D1230"/>
      <c r="E1230"/>
      <c r="F1230"/>
      <c r="G1230"/>
      <c r="H1230"/>
      <c r="I1230"/>
      <c r="J1230"/>
      <c r="K1230"/>
      <c r="L1230"/>
      <c r="M1230"/>
      <c r="N1230"/>
      <c r="O1230"/>
    </row>
    <row r="1231" spans="1:15" ht="14.5">
      <c r="A1231"/>
      <c r="B1231"/>
      <c r="C1231"/>
      <c r="D1231"/>
      <c r="E1231"/>
      <c r="F1231"/>
      <c r="G1231"/>
      <c r="H1231"/>
      <c r="I1231"/>
      <c r="J1231"/>
      <c r="K1231"/>
      <c r="L1231"/>
      <c r="M1231"/>
      <c r="N1231"/>
      <c r="O1231"/>
    </row>
    <row r="1232" spans="1:15" ht="14.5">
      <c r="A1232"/>
      <c r="B1232"/>
      <c r="C1232"/>
      <c r="D1232"/>
      <c r="E1232"/>
      <c r="F1232"/>
      <c r="G1232"/>
      <c r="H1232"/>
      <c r="I1232"/>
      <c r="J1232"/>
      <c r="K1232"/>
      <c r="L1232"/>
      <c r="M1232"/>
      <c r="N1232"/>
      <c r="O1232"/>
    </row>
    <row r="1233" spans="1:15" ht="14.5">
      <c r="A1233"/>
      <c r="B1233"/>
      <c r="C1233"/>
      <c r="D1233"/>
      <c r="E1233"/>
      <c r="F1233"/>
      <c r="G1233"/>
      <c r="H1233"/>
      <c r="I1233"/>
      <c r="J1233"/>
      <c r="K1233"/>
      <c r="L1233"/>
      <c r="M1233"/>
      <c r="N1233"/>
      <c r="O1233"/>
    </row>
    <row r="1234" spans="1:15" ht="14.5">
      <c r="A1234"/>
      <c r="B1234"/>
      <c r="C1234"/>
      <c r="D1234"/>
      <c r="E1234"/>
      <c r="F1234"/>
      <c r="G1234"/>
      <c r="H1234"/>
      <c r="I1234"/>
      <c r="J1234"/>
      <c r="K1234"/>
      <c r="L1234"/>
      <c r="M1234"/>
      <c r="N1234"/>
      <c r="O1234"/>
    </row>
    <row r="1235" spans="1:15" ht="14.5">
      <c r="A1235"/>
      <c r="B1235"/>
      <c r="C1235"/>
      <c r="D1235"/>
      <c r="E1235"/>
      <c r="F1235"/>
      <c r="G1235"/>
      <c r="H1235"/>
      <c r="I1235"/>
      <c r="J1235"/>
      <c r="K1235"/>
      <c r="L1235"/>
      <c r="M1235"/>
      <c r="N1235"/>
      <c r="O1235"/>
    </row>
    <row r="1236" spans="1:15" ht="14.5">
      <c r="A1236"/>
      <c r="B1236"/>
      <c r="C1236"/>
      <c r="D1236"/>
      <c r="E1236"/>
      <c r="F1236"/>
      <c r="G1236"/>
      <c r="H1236"/>
      <c r="I1236"/>
      <c r="J1236"/>
      <c r="K1236"/>
      <c r="L1236"/>
      <c r="M1236"/>
      <c r="N1236"/>
      <c r="O1236"/>
    </row>
    <row r="1237" spans="1:15" ht="14.5">
      <c r="A1237"/>
      <c r="B1237"/>
      <c r="C1237"/>
      <c r="D1237"/>
      <c r="E1237"/>
      <c r="F1237"/>
      <c r="G1237"/>
      <c r="H1237"/>
      <c r="I1237"/>
      <c r="J1237"/>
      <c r="K1237"/>
      <c r="L1237"/>
      <c r="M1237"/>
      <c r="N1237"/>
      <c r="O1237"/>
    </row>
    <row r="1238" spans="1:15" ht="14.5">
      <c r="A1238"/>
      <c r="B1238"/>
      <c r="C1238"/>
      <c r="D1238"/>
      <c r="E1238"/>
      <c r="F1238"/>
      <c r="G1238"/>
      <c r="H1238"/>
      <c r="I1238"/>
      <c r="J1238"/>
      <c r="K1238"/>
      <c r="L1238"/>
      <c r="M1238"/>
      <c r="N1238"/>
      <c r="O1238"/>
    </row>
    <row r="1239" spans="1:15" ht="14.5">
      <c r="A1239"/>
      <c r="B1239"/>
      <c r="C1239"/>
      <c r="D1239"/>
      <c r="E1239"/>
      <c r="F1239"/>
      <c r="G1239"/>
      <c r="H1239"/>
      <c r="I1239"/>
      <c r="J1239"/>
      <c r="K1239"/>
      <c r="L1239"/>
      <c r="M1239"/>
      <c r="N1239"/>
      <c r="O1239"/>
    </row>
    <row r="1240" spans="1:15" ht="14.5">
      <c r="A1240"/>
      <c r="B1240"/>
      <c r="C1240"/>
      <c r="D1240"/>
      <c r="E1240"/>
      <c r="F1240"/>
      <c r="G1240"/>
      <c r="H1240"/>
      <c r="I1240"/>
      <c r="J1240"/>
      <c r="K1240"/>
      <c r="L1240"/>
      <c r="M1240"/>
      <c r="N1240"/>
      <c r="O1240"/>
    </row>
    <row r="1241" spans="1:15" ht="14.5">
      <c r="A1241"/>
      <c r="B1241"/>
      <c r="C1241"/>
      <c r="D1241"/>
      <c r="E1241"/>
      <c r="F1241"/>
      <c r="G1241"/>
      <c r="H1241"/>
      <c r="I1241"/>
      <c r="J1241"/>
      <c r="K1241"/>
      <c r="L1241"/>
      <c r="M1241"/>
      <c r="N1241"/>
      <c r="O1241"/>
    </row>
    <row r="1242" spans="1:15" ht="14.5">
      <c r="A1242"/>
      <c r="B1242"/>
      <c r="C1242"/>
      <c r="D1242"/>
      <c r="E1242"/>
      <c r="F1242"/>
      <c r="G1242"/>
      <c r="H1242"/>
      <c r="I1242"/>
      <c r="J1242"/>
      <c r="K1242"/>
      <c r="L1242"/>
      <c r="M1242"/>
      <c r="N1242"/>
      <c r="O1242"/>
    </row>
    <row r="1243" spans="1:15" ht="14.5">
      <c r="A1243"/>
      <c r="B1243"/>
      <c r="C1243"/>
      <c r="D1243"/>
      <c r="E1243"/>
      <c r="F1243"/>
      <c r="G1243"/>
      <c r="H1243"/>
      <c r="I1243"/>
      <c r="J1243"/>
      <c r="K1243"/>
      <c r="L1243"/>
      <c r="M1243"/>
      <c r="N1243"/>
      <c r="O1243"/>
    </row>
    <row r="1244" spans="1:15" ht="14.5">
      <c r="A1244"/>
      <c r="B1244"/>
      <c r="C1244"/>
      <c r="D1244"/>
      <c r="E1244"/>
      <c r="F1244"/>
      <c r="G1244"/>
      <c r="H1244"/>
      <c r="I1244"/>
      <c r="J1244"/>
      <c r="K1244"/>
      <c r="L1244"/>
      <c r="M1244"/>
      <c r="N1244"/>
      <c r="O1244"/>
    </row>
    <row r="1245" spans="1:15" ht="14.5">
      <c r="A1245"/>
      <c r="B1245"/>
      <c r="C1245"/>
      <c r="D1245"/>
      <c r="E1245"/>
      <c r="F1245"/>
      <c r="G1245"/>
      <c r="H1245"/>
      <c r="I1245"/>
      <c r="J1245"/>
      <c r="K1245"/>
      <c r="L1245"/>
      <c r="M1245"/>
      <c r="N1245"/>
      <c r="O1245"/>
    </row>
    <row r="1246" spans="1:15" ht="14.5">
      <c r="A1246"/>
      <c r="B1246"/>
      <c r="C1246"/>
      <c r="D1246"/>
      <c r="E1246"/>
      <c r="F1246"/>
      <c r="G1246"/>
      <c r="H1246"/>
      <c r="I1246"/>
      <c r="J1246"/>
      <c r="K1246"/>
      <c r="L1246"/>
      <c r="M1246"/>
      <c r="N1246"/>
      <c r="O1246"/>
    </row>
  </sheetData>
  <autoFilter ref="A9:E82" xr:uid="{00000000-0009-0000-0000-000003000000}"/>
  <mergeCells count="3">
    <mergeCell ref="E8:I8"/>
    <mergeCell ref="J8:K8"/>
    <mergeCell ref="L8:M8"/>
  </mergeCells>
  <printOptions horizontalCentered="1" gridLinesSet="0"/>
  <pageMargins left="0.19685039370078741" right="0.19685039370078741" top="0.59055118110236227" bottom="0.78740157480314965" header="0.39370078740157483" footer="0.19685039370078741"/>
  <pageSetup paperSize="9" scale="57" fitToHeight="0" orientation="landscape" r:id="rId1"/>
  <headerFooter alignWithMargins="0">
    <oddFooter>&amp;L&amp;"Verdana,Standaard"&amp;F-&amp;A
Atir b.v. ©&amp;R&amp;"Verdana,Standaard"printversie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53638-9B60-4662-943F-D5D26612FD92}">
  <sheetPr>
    <tabColor theme="0" tint="-0.14999847407452621"/>
  </sheetPr>
  <dimension ref="A1:P35"/>
  <sheetViews>
    <sheetView showGridLines="0" zoomScale="80" zoomScaleNormal="80" workbookViewId="0">
      <pane ySplit="12" topLeftCell="A13" activePane="bottomLeft" state="frozen"/>
      <selection activeCell="D6" sqref="D6"/>
      <selection pane="bottomLeft" activeCell="B7" sqref="B7"/>
    </sheetView>
  </sheetViews>
  <sheetFormatPr defaultColWidth="9.453125" defaultRowHeight="13.5"/>
  <cols>
    <col min="1" max="1" width="29.54296875" style="10" customWidth="1"/>
    <col min="2" max="3" width="9.453125" style="10" customWidth="1"/>
    <col min="4" max="8" width="9.54296875" style="10" bestFit="1" customWidth="1"/>
    <col min="9" max="9" width="20.54296875" style="10" bestFit="1" customWidth="1"/>
    <col min="10" max="10" width="9.54296875" style="10" bestFit="1" customWidth="1"/>
    <col min="11" max="11" width="2.08984375" style="10" customWidth="1"/>
    <col min="12" max="12" width="9.453125" style="95"/>
    <col min="13" max="13" width="2.453125" style="10" customWidth="1"/>
    <col min="14" max="14" width="20.08984375" style="95" bestFit="1" customWidth="1"/>
    <col min="15" max="15" width="9.54296875" style="10" customWidth="1"/>
    <col min="16" max="16" width="9.6328125" style="10" bestFit="1" customWidth="1"/>
    <col min="17" max="16384" width="9.453125" style="10"/>
  </cols>
  <sheetData>
    <row r="1" spans="1:16">
      <c r="A1" s="669" t="s">
        <v>48</v>
      </c>
    </row>
    <row r="3" spans="1:16" ht="15">
      <c r="A3" s="96" t="s">
        <v>0</v>
      </c>
      <c r="B3" s="74" t="str">
        <f>+Invulinstructie!D3</f>
        <v>CBR</v>
      </c>
      <c r="C3" s="74"/>
    </row>
    <row r="4" spans="1:16" ht="15">
      <c r="A4" s="96" t="s">
        <v>34</v>
      </c>
      <c r="B4" s="74" t="s">
        <v>187</v>
      </c>
      <c r="C4" s="74"/>
      <c r="D4" s="97"/>
      <c r="E4" s="97"/>
    </row>
    <row r="5" spans="1:16" ht="15">
      <c r="A5" s="96" t="s">
        <v>36</v>
      </c>
      <c r="B5" s="74" t="str">
        <f>+'3a. Schoonmaak totaal'!B5</f>
        <v>Landelijk</v>
      </c>
      <c r="C5" s="74"/>
      <c r="D5" s="74"/>
      <c r="E5" s="74"/>
    </row>
    <row r="6" spans="1:16" ht="15">
      <c r="A6" s="96" t="s">
        <v>37</v>
      </c>
      <c r="B6" s="74" t="str">
        <f>Mutatieblad!B4</f>
        <v>CBR2026.001</v>
      </c>
      <c r="C6" s="74"/>
      <c r="D6" s="74"/>
      <c r="E6" s="74"/>
    </row>
    <row r="7" spans="1:16" ht="15">
      <c r="A7" s="96" t="s">
        <v>188</v>
      </c>
      <c r="B7" s="74">
        <f>+Invulinstructie!D6</f>
        <v>0</v>
      </c>
      <c r="C7" s="74"/>
      <c r="D7" s="74"/>
      <c r="E7" s="74"/>
      <c r="G7" s="98" t="s">
        <v>189</v>
      </c>
      <c r="H7" s="525"/>
      <c r="I7" s="526" t="e">
        <f>SUM('5. Basis ruimtestaat'!T:T)/SUM('5. Basis ruimtestaat'!M:N)</f>
        <v>#DIV/0!</v>
      </c>
      <c r="J7" s="527" t="s">
        <v>190</v>
      </c>
    </row>
    <row r="8" spans="1:16" ht="15">
      <c r="A8" s="96"/>
      <c r="B8" s="74"/>
      <c r="C8" s="74"/>
      <c r="D8" s="74"/>
      <c r="E8" s="74"/>
      <c r="G8" s="673"/>
      <c r="H8" s="674"/>
      <c r="I8" s="675"/>
      <c r="J8" s="675"/>
    </row>
    <row r="9" spans="1:16">
      <c r="A9" s="99"/>
      <c r="B9" s="100"/>
      <c r="C9" s="100"/>
      <c r="D9" s="100"/>
      <c r="E9" s="100"/>
      <c r="F9" s="101"/>
      <c r="G9" s="102"/>
      <c r="H9" s="102"/>
      <c r="I9" s="103"/>
      <c r="J9" s="104"/>
      <c r="K9" s="105"/>
      <c r="L9" s="106"/>
      <c r="M9" s="105"/>
      <c r="N9" s="106"/>
      <c r="O9" s="107"/>
    </row>
    <row r="10" spans="1:16" ht="27.75" customHeight="1">
      <c r="A10" s="108" t="s">
        <v>191</v>
      </c>
      <c r="B10" s="109">
        <v>2</v>
      </c>
      <c r="C10" s="109">
        <v>4</v>
      </c>
      <c r="D10" s="109">
        <v>6</v>
      </c>
      <c r="E10" s="109">
        <v>12</v>
      </c>
      <c r="F10" s="109">
        <v>52</v>
      </c>
      <c r="G10" s="109">
        <v>104</v>
      </c>
      <c r="H10" s="109">
        <v>156</v>
      </c>
      <c r="I10" s="109">
        <v>255</v>
      </c>
      <c r="J10" s="109"/>
      <c r="K10" s="105"/>
      <c r="M10" s="105"/>
      <c r="O10" s="107"/>
      <c r="P10" s="763"/>
    </row>
    <row r="11" spans="1:16" ht="24.65" customHeight="1">
      <c r="A11" s="108" t="s">
        <v>192</v>
      </c>
      <c r="B11" s="110">
        <v>2</v>
      </c>
      <c r="C11" s="528">
        <v>3</v>
      </c>
      <c r="D11" s="528">
        <v>4</v>
      </c>
      <c r="E11" s="528">
        <v>5</v>
      </c>
      <c r="F11" s="528">
        <v>6</v>
      </c>
      <c r="G11" s="528">
        <v>7</v>
      </c>
      <c r="H11" s="528">
        <v>8</v>
      </c>
      <c r="I11" s="528">
        <v>9</v>
      </c>
      <c r="J11" s="529"/>
      <c r="K11" s="105"/>
      <c r="M11" s="105"/>
      <c r="O11" s="107"/>
      <c r="P11" s="117"/>
    </row>
    <row r="12" spans="1:16" ht="30" customHeight="1">
      <c r="A12" s="111" t="s">
        <v>193</v>
      </c>
      <c r="B12" s="690" t="s">
        <v>194</v>
      </c>
      <c r="C12" s="691"/>
      <c r="D12" s="691"/>
      <c r="E12" s="691"/>
      <c r="F12" s="691"/>
      <c r="G12" s="691"/>
      <c r="H12" s="691"/>
      <c r="I12" s="691"/>
      <c r="J12" s="692"/>
      <c r="K12" s="105"/>
      <c r="L12" s="112" t="s">
        <v>195</v>
      </c>
      <c r="M12" s="99"/>
      <c r="N12" s="112" t="s">
        <v>196</v>
      </c>
      <c r="O12" s="107"/>
      <c r="P12" s="112" t="s">
        <v>1138</v>
      </c>
    </row>
    <row r="13" spans="1:16">
      <c r="A13" s="656" t="s">
        <v>199</v>
      </c>
      <c r="B13" s="113"/>
      <c r="C13" s="113"/>
      <c r="D13" s="668"/>
      <c r="E13" s="668"/>
      <c r="F13" s="668"/>
      <c r="G13" s="113"/>
      <c r="H13" s="113"/>
      <c r="I13" s="113"/>
      <c r="J13" s="113"/>
      <c r="K13" s="105"/>
      <c r="L13" s="114" t="s">
        <v>200</v>
      </c>
      <c r="M13" s="105"/>
      <c r="N13" s="115">
        <f>SUMIF('5. Basis ruimtestaat'!G:G,'4. Productie normen'!A13,'5. Basis ruimtestaat'!I:I)</f>
        <v>168</v>
      </c>
    </row>
    <row r="14" spans="1:16">
      <c r="A14" s="656" t="s">
        <v>201</v>
      </c>
      <c r="B14" s="113"/>
      <c r="C14" s="113"/>
      <c r="D14" s="113"/>
      <c r="E14" s="113"/>
      <c r="F14" s="113"/>
      <c r="G14" s="113"/>
      <c r="H14" s="668"/>
      <c r="I14" s="668"/>
      <c r="J14" s="113"/>
      <c r="K14" s="105"/>
      <c r="L14" s="114" t="s">
        <v>200</v>
      </c>
      <c r="M14" s="105"/>
      <c r="N14" s="115">
        <f>SUMIF('5. Basis ruimtestaat'!G:G,'4. Productie normen'!A14,'5. Basis ruimtestaat'!I:I)</f>
        <v>455.15000000000015</v>
      </c>
    </row>
    <row r="15" spans="1:16">
      <c r="A15" s="657" t="s">
        <v>205</v>
      </c>
      <c r="B15" s="113"/>
      <c r="C15" s="113"/>
      <c r="D15" s="113"/>
      <c r="E15" s="113"/>
      <c r="F15" s="113"/>
      <c r="G15" s="113"/>
      <c r="H15" s="668"/>
      <c r="I15" s="668"/>
      <c r="J15" s="113"/>
      <c r="K15" s="105"/>
      <c r="L15" s="114" t="s">
        <v>200</v>
      </c>
      <c r="M15" s="105"/>
      <c r="N15" s="115">
        <f>SUMIF('5. Basis ruimtestaat'!G:G,'4. Productie normen'!A15,'5. Basis ruimtestaat'!I:I)</f>
        <v>7616.1600000000008</v>
      </c>
    </row>
    <row r="16" spans="1:16">
      <c r="A16" s="656" t="s">
        <v>209</v>
      </c>
      <c r="B16" s="113"/>
      <c r="C16" s="113"/>
      <c r="D16" s="113"/>
      <c r="E16" s="113"/>
      <c r="F16" s="668"/>
      <c r="G16" s="668"/>
      <c r="H16" s="668"/>
      <c r="I16" s="668"/>
      <c r="J16" s="113"/>
      <c r="K16" s="105"/>
      <c r="L16" s="114" t="s">
        <v>200</v>
      </c>
      <c r="M16" s="105"/>
      <c r="N16" s="115">
        <f>SUMIF('5. Basis ruimtestaat'!G:G,'4. Productie normen'!A16,'5. Basis ruimtestaat'!I:I)</f>
        <v>4130.699999332428</v>
      </c>
    </row>
    <row r="17" spans="1:14">
      <c r="A17" s="656" t="s">
        <v>287</v>
      </c>
      <c r="B17" s="113"/>
      <c r="C17" s="113"/>
      <c r="D17" s="113"/>
      <c r="E17" s="113"/>
      <c r="F17" s="113"/>
      <c r="G17" s="113"/>
      <c r="H17" s="668"/>
      <c r="I17" s="668"/>
      <c r="J17" s="113"/>
      <c r="K17" s="105"/>
      <c r="L17" s="114" t="s">
        <v>200</v>
      </c>
      <c r="M17" s="105"/>
      <c r="N17" s="115">
        <f>SUMIF('5. Basis ruimtestaat'!G:G,'4. Productie normen'!A17,'5. Basis ruimtestaat'!I:I)</f>
        <v>9.1999998092651403</v>
      </c>
    </row>
    <row r="18" spans="1:14">
      <c r="A18" s="656" t="s">
        <v>751</v>
      </c>
      <c r="B18" s="113"/>
      <c r="C18" s="113"/>
      <c r="D18" s="113"/>
      <c r="E18" s="113"/>
      <c r="F18" s="668"/>
      <c r="G18" s="668"/>
      <c r="H18" s="668"/>
      <c r="I18" s="668"/>
      <c r="J18" s="113"/>
      <c r="K18" s="105"/>
      <c r="L18" s="114" t="s">
        <v>200</v>
      </c>
      <c r="M18" s="105"/>
      <c r="N18" s="115">
        <f>SUMIF('5. Basis ruimtestaat'!G:G,'4. Productie normen'!A18,'5. Basis ruimtestaat'!I:I)</f>
        <v>12.55</v>
      </c>
    </row>
    <row r="19" spans="1:14">
      <c r="A19" s="656" t="s">
        <v>1136</v>
      </c>
      <c r="B19" s="113"/>
      <c r="C19" s="113"/>
      <c r="D19" s="113"/>
      <c r="E19" s="113"/>
      <c r="F19" s="668"/>
      <c r="G19" s="668"/>
      <c r="H19" s="668"/>
      <c r="I19" s="668"/>
      <c r="J19" s="113"/>
      <c r="K19" s="105"/>
      <c r="L19" s="114" t="s">
        <v>200</v>
      </c>
      <c r="M19" s="105"/>
      <c r="N19" s="115">
        <f>SUMIF('5. Basis ruimtestaat'!G:G,'4. Productie normen'!A19,'5. Basis ruimtestaat'!I:I)</f>
        <v>2369.1700000000005</v>
      </c>
    </row>
    <row r="20" spans="1:14">
      <c r="A20" s="656" t="s">
        <v>197</v>
      </c>
      <c r="B20" s="113"/>
      <c r="C20" s="113"/>
      <c r="D20" s="113"/>
      <c r="E20" s="113"/>
      <c r="F20" s="668"/>
      <c r="G20" s="668"/>
      <c r="H20" s="668"/>
      <c r="I20" s="668"/>
      <c r="J20" s="113"/>
      <c r="K20" s="105"/>
      <c r="L20" s="114" t="s">
        <v>198</v>
      </c>
      <c r="M20" s="105"/>
      <c r="N20" s="115">
        <f>SUMIF('5. Basis ruimtestaat'!G:G,'4. Productie normen'!A20,'5. Basis ruimtestaat'!I:I)</f>
        <v>10806.409997100833</v>
      </c>
    </row>
    <row r="21" spans="1:14">
      <c r="A21" s="656" t="s">
        <v>1137</v>
      </c>
      <c r="B21" s="113"/>
      <c r="C21" s="113"/>
      <c r="D21" s="113"/>
      <c r="E21" s="113"/>
      <c r="F21" s="113"/>
      <c r="G21" s="113"/>
      <c r="H21" s="668"/>
      <c r="I21" s="668"/>
      <c r="J21" s="113"/>
      <c r="K21" s="105"/>
      <c r="L21" s="114" t="s">
        <v>200</v>
      </c>
      <c r="M21" s="105"/>
      <c r="N21" s="115">
        <f>SUMIF('5. Basis ruimtestaat'!G:G,'4. Productie normen'!A21,'5. Basis ruimtestaat'!I:I)</f>
        <v>299.32</v>
      </c>
    </row>
    <row r="22" spans="1:14">
      <c r="A22" s="656" t="s">
        <v>202</v>
      </c>
      <c r="B22" s="113"/>
      <c r="C22" s="113"/>
      <c r="D22" s="668"/>
      <c r="E22" s="113"/>
      <c r="F22" s="668"/>
      <c r="G22" s="668"/>
      <c r="H22" s="668"/>
      <c r="I22" s="668"/>
      <c r="J22" s="113"/>
      <c r="K22" s="105"/>
      <c r="L22" s="114" t="s">
        <v>200</v>
      </c>
      <c r="M22" s="105"/>
      <c r="N22" s="115">
        <f>SUMIF('5. Basis ruimtestaat'!G:G,'4. Productie normen'!A22,'5. Basis ruimtestaat'!I:I)</f>
        <v>38.370000047683718</v>
      </c>
    </row>
    <row r="23" spans="1:14">
      <c r="A23" s="656" t="s">
        <v>203</v>
      </c>
      <c r="B23" s="113"/>
      <c r="C23" s="113"/>
      <c r="D23" s="668"/>
      <c r="E23" s="668"/>
      <c r="F23" s="113"/>
      <c r="G23" s="113"/>
      <c r="H23" s="113"/>
      <c r="I23" s="113"/>
      <c r="J23" s="113"/>
      <c r="K23" s="105"/>
      <c r="L23" s="114" t="s">
        <v>200</v>
      </c>
      <c r="M23" s="105"/>
      <c r="N23" s="115">
        <f>SUMIF('5. Basis ruimtestaat'!G:G,'4. Productie normen'!A23,'5. Basis ruimtestaat'!I:I)</f>
        <v>480.43</v>
      </c>
    </row>
    <row r="24" spans="1:14">
      <c r="A24" s="656" t="s">
        <v>210</v>
      </c>
      <c r="B24" s="113"/>
      <c r="C24" s="113"/>
      <c r="D24" s="113"/>
      <c r="E24" s="113"/>
      <c r="F24" s="113"/>
      <c r="G24" s="113"/>
      <c r="H24" s="668"/>
      <c r="I24" s="668"/>
      <c r="J24" s="113"/>
      <c r="K24" s="105"/>
      <c r="L24" s="114" t="s">
        <v>200</v>
      </c>
      <c r="M24" s="105"/>
      <c r="N24" s="115">
        <f>SUMIF('5. Basis ruimtestaat'!G:G,'4. Productie normen'!A24,'5. Basis ruimtestaat'!I:I)</f>
        <v>148.10000000000002</v>
      </c>
    </row>
    <row r="25" spans="1:14">
      <c r="A25" s="656" t="s">
        <v>320</v>
      </c>
      <c r="B25" s="113"/>
      <c r="C25" s="668"/>
      <c r="D25" s="668"/>
      <c r="E25" s="668"/>
      <c r="F25" s="113"/>
      <c r="G25" s="113"/>
      <c r="H25" s="113"/>
      <c r="I25" s="113"/>
      <c r="J25" s="113"/>
      <c r="K25" s="105"/>
      <c r="L25" s="114" t="s">
        <v>200</v>
      </c>
      <c r="M25" s="105"/>
      <c r="N25" s="115">
        <f>SUMIF('5. Basis ruimtestaat'!G:G,'4. Productie normen'!A25,'5. Basis ruimtestaat'!I:I)</f>
        <v>3801</v>
      </c>
    </row>
    <row r="26" spans="1:14">
      <c r="A26" s="656" t="s">
        <v>349</v>
      </c>
      <c r="B26" s="113"/>
      <c r="C26" s="113"/>
      <c r="D26" s="113"/>
      <c r="E26" s="113"/>
      <c r="F26" s="113"/>
      <c r="G26" s="113"/>
      <c r="H26" s="113"/>
      <c r="I26" s="668"/>
      <c r="J26" s="113"/>
      <c r="K26" s="105"/>
      <c r="L26" s="114" t="s">
        <v>200</v>
      </c>
      <c r="M26" s="105"/>
      <c r="N26" s="115">
        <f>SUMIF('5. Basis ruimtestaat'!G:G,'4. Productie normen'!A26,'5. Basis ruimtestaat'!I:I)</f>
        <v>499.90999999999997</v>
      </c>
    </row>
    <row r="27" spans="1:14">
      <c r="A27" s="656" t="s">
        <v>206</v>
      </c>
      <c r="B27" s="113"/>
      <c r="C27" s="113"/>
      <c r="D27" s="113"/>
      <c r="E27" s="113"/>
      <c r="F27" s="668"/>
      <c r="G27" s="668"/>
      <c r="H27" s="668"/>
      <c r="I27" s="668"/>
      <c r="J27" s="113"/>
      <c r="K27" s="105"/>
      <c r="L27" s="114" t="s">
        <v>207</v>
      </c>
      <c r="M27" s="105"/>
      <c r="N27" s="115">
        <f>SUMIF('5. Basis ruimtestaat'!G:G,'4. Productie normen'!A27,'5. Basis ruimtestaat'!I:I)</f>
        <v>1688.7699986076354</v>
      </c>
    </row>
    <row r="28" spans="1:14">
      <c r="A28" s="658" t="s">
        <v>208</v>
      </c>
      <c r="B28" s="113"/>
      <c r="C28" s="113"/>
      <c r="D28" s="113"/>
      <c r="E28" s="668"/>
      <c r="F28" s="668"/>
      <c r="G28" s="668"/>
      <c r="H28" s="668"/>
      <c r="I28" s="668"/>
      <c r="J28" s="113"/>
      <c r="K28" s="105"/>
      <c r="L28" s="114" t="s">
        <v>200</v>
      </c>
      <c r="M28" s="105"/>
      <c r="N28" s="115">
        <f>SUMIF('5. Basis ruimtestaat'!G:G,'4. Productie normen'!A28,'5. Basis ruimtestaat'!I:I)</f>
        <v>900.85000038146961</v>
      </c>
    </row>
    <row r="29" spans="1:14">
      <c r="A29" s="656" t="s">
        <v>212</v>
      </c>
      <c r="B29" s="113"/>
      <c r="C29" s="113"/>
      <c r="D29" s="113"/>
      <c r="E29" s="113"/>
      <c r="F29" s="113"/>
      <c r="G29" s="113"/>
      <c r="H29" s="668"/>
      <c r="I29" s="668"/>
      <c r="J29" s="113"/>
      <c r="K29" s="105"/>
      <c r="L29" s="114" t="s">
        <v>198</v>
      </c>
      <c r="M29" s="105"/>
      <c r="N29" s="115">
        <f>SUMIF('5. Basis ruimtestaat'!G:G,'4. Productie normen'!A29,'5. Basis ruimtestaat'!I:I)</f>
        <v>1182.4700000000003</v>
      </c>
    </row>
    <row r="30" spans="1:14">
      <c r="A30" s="657" t="s">
        <v>204</v>
      </c>
      <c r="B30" s="113"/>
      <c r="C30" s="113"/>
      <c r="D30" s="113"/>
      <c r="E30" s="113"/>
      <c r="F30" s="113"/>
      <c r="G30" s="113"/>
      <c r="H30" s="668"/>
      <c r="I30" s="668"/>
      <c r="J30" s="113"/>
      <c r="K30" s="105"/>
      <c r="L30" s="114" t="s">
        <v>200</v>
      </c>
      <c r="M30" s="105"/>
      <c r="N30" s="115">
        <f>SUMIF('5. Basis ruimtestaat'!G:G,'4. Productie normen'!A30,'5. Basis ruimtestaat'!I:I)</f>
        <v>8214.5799999999963</v>
      </c>
    </row>
    <row r="31" spans="1:14">
      <c r="A31" s="656" t="s">
        <v>213</v>
      </c>
      <c r="B31" s="113"/>
      <c r="C31" s="113"/>
      <c r="D31" s="113"/>
      <c r="E31" s="113"/>
      <c r="F31" s="113"/>
      <c r="G31" s="113"/>
      <c r="H31" s="113"/>
      <c r="I31" s="113"/>
      <c r="J31" s="113"/>
      <c r="K31" s="105"/>
      <c r="L31" s="114"/>
      <c r="M31" s="105"/>
      <c r="N31" s="115">
        <f>SUMIF('5. Basis ruimtestaat'!G:G,'4. Productie normen'!A31,'5. Basis ruimtestaat'!I:I)</f>
        <v>681.42000000000019</v>
      </c>
    </row>
    <row r="32" spans="1:14">
      <c r="A32" s="116"/>
      <c r="B32" s="118"/>
      <c r="C32" s="118"/>
      <c r="D32" s="118"/>
      <c r="E32" s="118"/>
      <c r="F32" s="118"/>
      <c r="G32" s="118"/>
      <c r="H32" s="118"/>
      <c r="I32" s="118"/>
      <c r="J32" s="113"/>
      <c r="K32" s="105"/>
      <c r="L32" s="114"/>
      <c r="M32" s="105"/>
      <c r="N32" s="115"/>
    </row>
    <row r="33" spans="1:14">
      <c r="A33" s="119" t="s">
        <v>30</v>
      </c>
      <c r="B33" s="120"/>
      <c r="C33" s="120"/>
      <c r="D33" s="120"/>
      <c r="E33" s="120"/>
      <c r="F33" s="120"/>
      <c r="G33" s="120"/>
      <c r="H33" s="120"/>
      <c r="I33" s="120"/>
      <c r="J33" s="121"/>
      <c r="K33" s="122"/>
      <c r="L33" s="123"/>
      <c r="M33" s="122"/>
      <c r="N33" s="124">
        <f>SUM(N13:N32)</f>
        <v>43502.559995279305</v>
      </c>
    </row>
    <row r="34" spans="1:14">
      <c r="L34" s="10"/>
      <c r="N34" s="10"/>
    </row>
    <row r="35" spans="1:14">
      <c r="L35" s="10"/>
      <c r="N35" s="125">
        <f>N33-'5. Basis ruimtestaat'!I1258</f>
        <v>0</v>
      </c>
    </row>
  </sheetData>
  <sortState xmlns:xlrd2="http://schemas.microsoft.com/office/spreadsheetml/2017/richdata2" ref="A13:N30">
    <sortCondition ref="A13:A30"/>
  </sortState>
  <mergeCells count="1">
    <mergeCell ref="B12:J12"/>
  </mergeCells>
  <pageMargins left="0.7" right="0.7" top="0.75" bottom="0.75" header="0.3" footer="0.3"/>
  <pageSetup paperSize="9" scale="48" orientation="landscape" horizontalDpi="200" verticalDpi="200" r:id="rId1"/>
  <headerFooter>
    <oddFooter>&amp;L&amp;F-&amp;A
Atir b.v. ©&amp;Cprintversie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8B243-D5E4-4E11-A862-4F425B1ECB66}">
  <sheetPr>
    <tabColor theme="0" tint="-0.14999847407452621"/>
    <pageSetUpPr fitToPage="1"/>
  </sheetPr>
  <dimension ref="A1:T1312"/>
  <sheetViews>
    <sheetView showGridLines="0" showZeros="0" zoomScale="90" zoomScaleNormal="90" zoomScalePageLayoutView="75" workbookViewId="0">
      <pane xSplit="1" ySplit="9" topLeftCell="B10" activePane="bottomRight" state="frozen"/>
      <selection activeCell="D6" sqref="D6"/>
      <selection pane="topRight" activeCell="D6" sqref="D6"/>
      <selection pane="bottomLeft" activeCell="D6" sqref="D6"/>
      <selection pane="bottomRight" activeCell="G5" sqref="G5"/>
    </sheetView>
  </sheetViews>
  <sheetFormatPr defaultColWidth="8.54296875" defaultRowHeight="14.15" customHeight="1"/>
  <cols>
    <col min="1" max="1" width="6.6328125" style="10" customWidth="1"/>
    <col min="2" max="2" width="35.453125" style="10" bestFit="1" customWidth="1"/>
    <col min="3" max="3" width="35.453125" style="10" customWidth="1"/>
    <col min="4" max="4" width="20.54296875" style="636" customWidth="1"/>
    <col min="5" max="5" width="12.453125" style="636" customWidth="1"/>
    <col min="6" max="6" width="22.08984375" style="10" bestFit="1" customWidth="1"/>
    <col min="7" max="7" width="20.453125" style="10" customWidth="1"/>
    <col min="8" max="8" width="14.453125" style="10" bestFit="1" customWidth="1"/>
    <col min="9" max="9" width="13.453125" style="10" bestFit="1" customWidth="1"/>
    <col min="10" max="10" width="10.453125" style="142" customWidth="1"/>
    <col min="11" max="11" width="9.453125" style="143" customWidth="1"/>
    <col min="12" max="12" width="9.453125" style="655" customWidth="1"/>
    <col min="13" max="14" width="19.453125" style="10" bestFit="1" customWidth="1"/>
    <col min="15" max="15" width="12.08984375" style="10" bestFit="1" customWidth="1"/>
    <col min="16" max="16" width="16.54296875" style="10" customWidth="1"/>
    <col min="17" max="17" width="9.453125" style="10" customWidth="1"/>
    <col min="18" max="18" width="18.453125" style="10" customWidth="1"/>
    <col min="19" max="19" width="3" style="10" customWidth="1"/>
    <col min="20" max="20" width="18" style="10" bestFit="1" customWidth="1"/>
    <col min="21" max="21" width="15.453125" style="10" bestFit="1" customWidth="1"/>
    <col min="22" max="16384" width="8.54296875" style="10"/>
  </cols>
  <sheetData>
    <row r="1" spans="1:20" ht="13.5">
      <c r="B1" s="669" t="s">
        <v>48</v>
      </c>
      <c r="C1" s="144"/>
      <c r="J1" s="95"/>
      <c r="K1" s="10"/>
      <c r="L1" s="95"/>
    </row>
    <row r="2" spans="1:20" ht="14.15" customHeight="1">
      <c r="A2" s="8">
        <v>2</v>
      </c>
      <c r="B2" s="145"/>
      <c r="C2" s="145"/>
      <c r="D2" s="147"/>
      <c r="E2" s="147"/>
      <c r="F2" s="148"/>
      <c r="G2" s="148"/>
      <c r="H2" s="149"/>
      <c r="I2" s="150"/>
      <c r="J2" s="151"/>
      <c r="K2" s="152"/>
      <c r="L2" s="652"/>
      <c r="M2" s="149"/>
      <c r="N2" s="149"/>
      <c r="O2" s="153"/>
      <c r="P2" s="153"/>
      <c r="Q2" s="148"/>
      <c r="R2" s="148"/>
    </row>
    <row r="3" spans="1:20" ht="14.15" customHeight="1">
      <c r="A3" s="8">
        <v>3</v>
      </c>
      <c r="B3" s="154" t="s">
        <v>0</v>
      </c>
      <c r="C3" s="154"/>
      <c r="D3" s="645" t="str">
        <f>+Invulinstructie!D3</f>
        <v>CBR</v>
      </c>
      <c r="E3" s="147"/>
      <c r="H3" s="149"/>
      <c r="I3" s="150"/>
      <c r="J3" s="151"/>
      <c r="K3" s="152"/>
      <c r="L3" s="652"/>
      <c r="M3" s="149"/>
      <c r="N3" s="149"/>
      <c r="O3" s="153"/>
      <c r="P3" s="153"/>
      <c r="Q3" s="148"/>
      <c r="R3" s="148"/>
    </row>
    <row r="4" spans="1:20" ht="14.15" customHeight="1">
      <c r="A4" s="8">
        <v>4</v>
      </c>
      <c r="B4" s="154" t="s">
        <v>34</v>
      </c>
      <c r="C4" s="154"/>
      <c r="D4" s="645" t="s">
        <v>214</v>
      </c>
      <c r="E4" s="155"/>
      <c r="H4" s="149"/>
      <c r="I4" s="150"/>
      <c r="J4" s="151"/>
      <c r="K4" s="152"/>
      <c r="L4" s="652"/>
      <c r="M4" s="149"/>
      <c r="N4" s="149"/>
      <c r="O4" s="153"/>
      <c r="P4" s="153"/>
      <c r="Q4" s="148"/>
      <c r="R4" s="148"/>
    </row>
    <row r="5" spans="1:20" ht="14.15" customHeight="1">
      <c r="A5" s="8">
        <v>5</v>
      </c>
      <c r="B5" s="154" t="s">
        <v>36</v>
      </c>
      <c r="C5" s="154"/>
      <c r="D5" s="645" t="str">
        <f>+'3a. Schoonmaak totaal'!B5</f>
        <v>Landelijk</v>
      </c>
      <c r="E5" s="147"/>
      <c r="H5" s="149"/>
      <c r="I5" s="150"/>
      <c r="J5" s="151"/>
      <c r="K5" s="152"/>
      <c r="L5" s="652"/>
      <c r="M5" s="149"/>
      <c r="N5" s="149"/>
      <c r="O5" s="153"/>
      <c r="P5" s="153"/>
      <c r="Q5" s="148"/>
      <c r="R5" s="148"/>
    </row>
    <row r="6" spans="1:20" ht="14.15" customHeight="1">
      <c r="A6" s="8">
        <v>6</v>
      </c>
      <c r="B6" s="154" t="s">
        <v>37</v>
      </c>
      <c r="C6" s="154"/>
      <c r="D6" s="645" t="str">
        <f>Mutatieblad!B4</f>
        <v>CBR2026.001</v>
      </c>
      <c r="E6" s="147"/>
      <c r="H6" s="149"/>
      <c r="I6" s="150"/>
      <c r="J6" s="151"/>
      <c r="K6" s="152"/>
      <c r="L6" s="652"/>
      <c r="M6" s="149"/>
      <c r="N6" s="149"/>
      <c r="O6" s="153"/>
      <c r="P6" s="676" t="s">
        <v>215</v>
      </c>
      <c r="Q6" s="148"/>
      <c r="R6" s="148"/>
    </row>
    <row r="7" spans="1:20" ht="12.75" customHeight="1">
      <c r="A7" s="8">
        <v>7</v>
      </c>
      <c r="B7" s="154" t="s">
        <v>39</v>
      </c>
      <c r="C7" s="154"/>
      <c r="D7" s="645">
        <f>+Invulinstructie!D6</f>
        <v>0</v>
      </c>
      <c r="E7" s="147"/>
      <c r="H7" s="149"/>
      <c r="I7" s="150"/>
      <c r="J7" s="151"/>
      <c r="K7" s="152"/>
      <c r="L7" s="652"/>
      <c r="M7" s="149"/>
      <c r="N7" s="149"/>
      <c r="O7" s="153"/>
      <c r="P7" s="677"/>
      <c r="Q7" s="148"/>
      <c r="R7" s="148"/>
    </row>
    <row r="8" spans="1:20" ht="14.15" customHeight="1">
      <c r="A8" s="8">
        <v>8</v>
      </c>
      <c r="B8" s="147"/>
      <c r="C8" s="147"/>
      <c r="D8" s="147"/>
      <c r="E8" s="147"/>
      <c r="F8" s="147"/>
      <c r="G8" s="147"/>
      <c r="H8" s="147"/>
      <c r="I8" s="147"/>
      <c r="J8" s="147"/>
      <c r="K8" s="147"/>
      <c r="L8" s="146"/>
      <c r="M8" s="147"/>
      <c r="N8" s="149"/>
      <c r="O8" s="153"/>
      <c r="P8" s="599">
        <f>'4. Productie normen'!$P$10</f>
        <v>0</v>
      </c>
      <c r="Q8" s="148"/>
      <c r="R8" s="148"/>
    </row>
    <row r="9" spans="1:20" ht="44.15" customHeight="1">
      <c r="A9" s="8">
        <v>9</v>
      </c>
      <c r="B9" s="600" t="s">
        <v>216</v>
      </c>
      <c r="C9" s="600" t="s">
        <v>74</v>
      </c>
      <c r="D9" s="600" t="s">
        <v>44</v>
      </c>
      <c r="E9" s="600" t="s">
        <v>45</v>
      </c>
      <c r="F9" s="600" t="s">
        <v>46</v>
      </c>
      <c r="G9" s="600" t="s">
        <v>193</v>
      </c>
      <c r="H9" s="602" t="s">
        <v>217</v>
      </c>
      <c r="I9" s="603" t="s">
        <v>218</v>
      </c>
      <c r="J9" s="604" t="s">
        <v>219</v>
      </c>
      <c r="K9" s="604" t="s">
        <v>220</v>
      </c>
      <c r="L9" s="604" t="s">
        <v>221</v>
      </c>
      <c r="M9" s="604" t="s">
        <v>222</v>
      </c>
      <c r="N9" s="604" t="s">
        <v>223</v>
      </c>
      <c r="O9" s="604" t="s">
        <v>224</v>
      </c>
      <c r="P9" s="604" t="s">
        <v>225</v>
      </c>
      <c r="Q9" s="601" t="s">
        <v>226</v>
      </c>
      <c r="R9" s="601" t="s">
        <v>227</v>
      </c>
      <c r="S9" s="126"/>
      <c r="T9" s="601" t="s">
        <v>228</v>
      </c>
    </row>
    <row r="10" spans="1:20" s="133" customFormat="1" ht="14.15" customHeight="1">
      <c r="A10" s="8">
        <v>10</v>
      </c>
      <c r="B10" s="9" t="s">
        <v>85</v>
      </c>
      <c r="C10" s="9" t="s">
        <v>86</v>
      </c>
      <c r="D10" s="646" t="s">
        <v>229</v>
      </c>
      <c r="E10" s="127" t="s">
        <v>230</v>
      </c>
      <c r="F10" s="117" t="s">
        <v>231</v>
      </c>
      <c r="G10" s="117" t="s">
        <v>204</v>
      </c>
      <c r="H10" s="117" t="s">
        <v>232</v>
      </c>
      <c r="I10" s="663">
        <v>80</v>
      </c>
      <c r="J10" s="717">
        <v>1</v>
      </c>
      <c r="K10" s="128">
        <v>255</v>
      </c>
      <c r="L10" s="128"/>
      <c r="M10" s="129" t="e">
        <f t="shared" ref="M10:M73" si="0">IF(K10="nio",0,IF(K10&gt;0,K10*I10/O10,0))*J10</f>
        <v>#DIV/0!</v>
      </c>
      <c r="N10" s="129">
        <f t="shared" ref="N10" si="1">IF(L10&gt;0,L10*I10/P10,0)*J10</f>
        <v>0</v>
      </c>
      <c r="O10" s="130">
        <f>IF(K10="nio",0,VLOOKUP(G10,'4. Productie normen'!A:J,HLOOKUP('5. Basis ruimtestaat'!K10,'4. Productie normen'!$10:$11,2,FALSE),FALSE))</f>
        <v>0</v>
      </c>
      <c r="P10" s="130">
        <f>IF(L10&gt;0,O10*$P$8,0)</f>
        <v>0</v>
      </c>
      <c r="Q10" s="131" t="str">
        <f>VLOOKUP(G10,'4. Productie normen'!$A:$L,12,FALSE)</f>
        <v>V</v>
      </c>
      <c r="R10" s="131"/>
      <c r="S10" s="10"/>
      <c r="T10" s="132">
        <f t="shared" ref="T10:T73" si="2">SUM(K10:L10)*I10</f>
        <v>20400</v>
      </c>
    </row>
    <row r="11" spans="1:20" ht="14.15" customHeight="1">
      <c r="A11" s="8">
        <v>11</v>
      </c>
      <c r="B11" s="9" t="s">
        <v>85</v>
      </c>
      <c r="C11" s="9" t="s">
        <v>86</v>
      </c>
      <c r="D11" s="646" t="s">
        <v>229</v>
      </c>
      <c r="E11" s="127" t="s">
        <v>233</v>
      </c>
      <c r="F11" s="117" t="s">
        <v>234</v>
      </c>
      <c r="G11" s="117" t="s">
        <v>205</v>
      </c>
      <c r="H11" s="117" t="s">
        <v>235</v>
      </c>
      <c r="I11" s="663">
        <v>99</v>
      </c>
      <c r="J11" s="717">
        <v>1</v>
      </c>
      <c r="K11" s="128">
        <v>255</v>
      </c>
      <c r="L11" s="128"/>
      <c r="M11" s="129" t="e">
        <f t="shared" si="0"/>
        <v>#DIV/0!</v>
      </c>
      <c r="N11" s="129">
        <f t="shared" ref="N11:N74" si="3">IF(L11&gt;0,L11*I11/P11,0)*J11</f>
        <v>0</v>
      </c>
      <c r="O11" s="130">
        <f>IF(K11="nio",0,VLOOKUP(G11,'4. Productie normen'!A:J,HLOOKUP('5. Basis ruimtestaat'!K11,'4. Productie normen'!$10:$11,2,FALSE),FALSE))</f>
        <v>0</v>
      </c>
      <c r="P11" s="130">
        <f t="shared" ref="P11:P74" si="4">IF(L11&gt;0,O11*$P$8,0)</f>
        <v>0</v>
      </c>
      <c r="Q11" s="131" t="str">
        <f>VLOOKUP(G11,'4. Productie normen'!$A:$L,12,FALSE)</f>
        <v>V</v>
      </c>
      <c r="R11" s="131"/>
      <c r="T11" s="132">
        <f t="shared" si="2"/>
        <v>25245</v>
      </c>
    </row>
    <row r="12" spans="1:20" ht="14.15" customHeight="1">
      <c r="A12" s="8">
        <v>12</v>
      </c>
      <c r="B12" s="9" t="s">
        <v>85</v>
      </c>
      <c r="C12" s="9" t="s">
        <v>86</v>
      </c>
      <c r="D12" s="646" t="s">
        <v>229</v>
      </c>
      <c r="E12" s="127" t="s">
        <v>236</v>
      </c>
      <c r="F12" s="117" t="s">
        <v>237</v>
      </c>
      <c r="G12" s="9" t="s">
        <v>205</v>
      </c>
      <c r="H12" s="117" t="s">
        <v>235</v>
      </c>
      <c r="I12" s="663">
        <v>10</v>
      </c>
      <c r="J12" s="717">
        <v>1</v>
      </c>
      <c r="K12" s="128">
        <v>255</v>
      </c>
      <c r="L12" s="128"/>
      <c r="M12" s="129" t="e">
        <f t="shared" si="0"/>
        <v>#DIV/0!</v>
      </c>
      <c r="N12" s="129">
        <f t="shared" si="3"/>
        <v>0</v>
      </c>
      <c r="O12" s="130">
        <f>IF(K12="nio",0,VLOOKUP(G12,'4. Productie normen'!A:J,HLOOKUP('5. Basis ruimtestaat'!K12,'4. Productie normen'!$10:$11,2,FALSE),FALSE))</f>
        <v>0</v>
      </c>
      <c r="P12" s="130">
        <f t="shared" si="4"/>
        <v>0</v>
      </c>
      <c r="Q12" s="131" t="str">
        <f>VLOOKUP(G12,'4. Productie normen'!$A:$L,12,FALSE)</f>
        <v>V</v>
      </c>
      <c r="R12" s="131"/>
      <c r="T12" s="132">
        <f t="shared" si="2"/>
        <v>2550</v>
      </c>
    </row>
    <row r="13" spans="1:20" ht="14.15" customHeight="1">
      <c r="A13" s="8">
        <v>13</v>
      </c>
      <c r="B13" s="9" t="s">
        <v>85</v>
      </c>
      <c r="C13" s="9" t="s">
        <v>86</v>
      </c>
      <c r="D13" s="646" t="s">
        <v>229</v>
      </c>
      <c r="E13" s="127" t="s">
        <v>238</v>
      </c>
      <c r="F13" s="117" t="s">
        <v>239</v>
      </c>
      <c r="G13" s="117" t="s">
        <v>1136</v>
      </c>
      <c r="H13" s="117" t="s">
        <v>235</v>
      </c>
      <c r="I13" s="663">
        <v>12</v>
      </c>
      <c r="J13" s="717">
        <v>1</v>
      </c>
      <c r="K13" s="128">
        <v>255</v>
      </c>
      <c r="L13" s="128"/>
      <c r="M13" s="129" t="e">
        <f t="shared" si="0"/>
        <v>#DIV/0!</v>
      </c>
      <c r="N13" s="129">
        <f t="shared" si="3"/>
        <v>0</v>
      </c>
      <c r="O13" s="130">
        <f>IF(K13="nio",0,VLOOKUP(G13,'4. Productie normen'!A:J,HLOOKUP('5. Basis ruimtestaat'!K13,'4. Productie normen'!$10:$11,2,FALSE),FALSE))</f>
        <v>0</v>
      </c>
      <c r="P13" s="130">
        <f t="shared" si="4"/>
        <v>0</v>
      </c>
      <c r="Q13" s="131" t="str">
        <f>VLOOKUP(G13,'4. Productie normen'!$A:$L,12,FALSE)</f>
        <v>V</v>
      </c>
      <c r="R13" s="131"/>
      <c r="T13" s="132">
        <f t="shared" si="2"/>
        <v>3060</v>
      </c>
    </row>
    <row r="14" spans="1:20" ht="14.15" customHeight="1">
      <c r="A14" s="8">
        <v>14</v>
      </c>
      <c r="B14" s="9" t="s">
        <v>85</v>
      </c>
      <c r="C14" s="9" t="s">
        <v>86</v>
      </c>
      <c r="D14" s="646" t="s">
        <v>229</v>
      </c>
      <c r="E14" s="134" t="s">
        <v>240</v>
      </c>
      <c r="F14" s="117" t="s">
        <v>241</v>
      </c>
      <c r="G14" s="117" t="s">
        <v>206</v>
      </c>
      <c r="H14" s="117" t="s">
        <v>242</v>
      </c>
      <c r="I14" s="663">
        <v>6</v>
      </c>
      <c r="J14" s="717">
        <v>1</v>
      </c>
      <c r="K14" s="128">
        <v>255</v>
      </c>
      <c r="L14" s="128">
        <v>255</v>
      </c>
      <c r="M14" s="129" t="e">
        <f t="shared" si="0"/>
        <v>#DIV/0!</v>
      </c>
      <c r="N14" s="129" t="e">
        <f t="shared" si="3"/>
        <v>#DIV/0!</v>
      </c>
      <c r="O14" s="130">
        <f>IF(K14="nio",0,VLOOKUP(G14,'4. Productie normen'!A:J,HLOOKUP('5. Basis ruimtestaat'!K14,'4. Productie normen'!$10:$11,2,FALSE),FALSE))</f>
        <v>0</v>
      </c>
      <c r="P14" s="130">
        <f t="shared" si="4"/>
        <v>0</v>
      </c>
      <c r="Q14" s="131" t="str">
        <f>VLOOKUP(G14,'4. Productie normen'!$A:$L,12,FALSE)</f>
        <v>S</v>
      </c>
      <c r="R14" s="131"/>
      <c r="T14" s="132">
        <f t="shared" si="2"/>
        <v>3060</v>
      </c>
    </row>
    <row r="15" spans="1:20" ht="14.15" customHeight="1">
      <c r="A15" s="8">
        <v>15</v>
      </c>
      <c r="B15" s="9" t="s">
        <v>85</v>
      </c>
      <c r="C15" s="9" t="s">
        <v>86</v>
      </c>
      <c r="D15" s="646" t="s">
        <v>229</v>
      </c>
      <c r="E15" s="127" t="s">
        <v>243</v>
      </c>
      <c r="F15" s="117" t="s">
        <v>244</v>
      </c>
      <c r="G15" s="117" t="s">
        <v>206</v>
      </c>
      <c r="H15" s="117" t="s">
        <v>242</v>
      </c>
      <c r="I15" s="663">
        <v>6</v>
      </c>
      <c r="J15" s="717">
        <v>1</v>
      </c>
      <c r="K15" s="128">
        <v>255</v>
      </c>
      <c r="L15" s="128">
        <v>255</v>
      </c>
      <c r="M15" s="129" t="e">
        <f t="shared" si="0"/>
        <v>#DIV/0!</v>
      </c>
      <c r="N15" s="129" t="e">
        <f t="shared" si="3"/>
        <v>#DIV/0!</v>
      </c>
      <c r="O15" s="130">
        <f>IF(K15="nio",0,VLOOKUP(G15,'4. Productie normen'!A:J,HLOOKUP('5. Basis ruimtestaat'!K15,'4. Productie normen'!$10:$11,2,FALSE),FALSE))</f>
        <v>0</v>
      </c>
      <c r="P15" s="130">
        <f t="shared" si="4"/>
        <v>0</v>
      </c>
      <c r="Q15" s="131" t="str">
        <f>VLOOKUP(G15,'4. Productie normen'!$A:$L,12,FALSE)</f>
        <v>S</v>
      </c>
      <c r="R15" s="131"/>
      <c r="T15" s="132">
        <f t="shared" si="2"/>
        <v>3060</v>
      </c>
    </row>
    <row r="16" spans="1:20" ht="14.15" customHeight="1">
      <c r="A16" s="8">
        <v>16</v>
      </c>
      <c r="B16" s="9" t="s">
        <v>85</v>
      </c>
      <c r="C16" s="9" t="s">
        <v>86</v>
      </c>
      <c r="D16" s="646" t="s">
        <v>229</v>
      </c>
      <c r="E16" s="127" t="s">
        <v>245</v>
      </c>
      <c r="F16" s="117" t="s">
        <v>246</v>
      </c>
      <c r="G16" s="117" t="s">
        <v>206</v>
      </c>
      <c r="H16" s="117" t="s">
        <v>242</v>
      </c>
      <c r="I16" s="663">
        <v>5</v>
      </c>
      <c r="J16" s="717">
        <v>1</v>
      </c>
      <c r="K16" s="128">
        <v>255</v>
      </c>
      <c r="L16" s="128">
        <v>255</v>
      </c>
      <c r="M16" s="129" t="e">
        <f t="shared" si="0"/>
        <v>#DIV/0!</v>
      </c>
      <c r="N16" s="129" t="e">
        <f t="shared" si="3"/>
        <v>#DIV/0!</v>
      </c>
      <c r="O16" s="130">
        <f>IF(K16="nio",0,VLOOKUP(G16,'4. Productie normen'!A:J,HLOOKUP('5. Basis ruimtestaat'!K16,'4. Productie normen'!$10:$11,2,FALSE),FALSE))</f>
        <v>0</v>
      </c>
      <c r="P16" s="130">
        <f t="shared" si="4"/>
        <v>0</v>
      </c>
      <c r="Q16" s="131" t="str">
        <f>VLOOKUP(G16,'4. Productie normen'!$A:$L,12,FALSE)</f>
        <v>S</v>
      </c>
      <c r="R16" s="131"/>
      <c r="T16" s="132">
        <f t="shared" si="2"/>
        <v>2550</v>
      </c>
    </row>
    <row r="17" spans="1:20" ht="14.15" customHeight="1">
      <c r="A17" s="8">
        <v>17</v>
      </c>
      <c r="B17" s="9" t="s">
        <v>85</v>
      </c>
      <c r="C17" s="9" t="s">
        <v>86</v>
      </c>
      <c r="D17" s="646" t="s">
        <v>229</v>
      </c>
      <c r="E17" s="127" t="s">
        <v>247</v>
      </c>
      <c r="F17" s="117" t="s">
        <v>211</v>
      </c>
      <c r="G17" s="117" t="s">
        <v>213</v>
      </c>
      <c r="H17" s="117" t="s">
        <v>242</v>
      </c>
      <c r="I17" s="663">
        <v>10</v>
      </c>
      <c r="J17" s="717">
        <v>1</v>
      </c>
      <c r="K17" s="128" t="s">
        <v>248</v>
      </c>
      <c r="L17" s="128"/>
      <c r="M17" s="129">
        <f t="shared" si="0"/>
        <v>0</v>
      </c>
      <c r="N17" s="129">
        <f t="shared" si="3"/>
        <v>0</v>
      </c>
      <c r="O17" s="130">
        <f>IF(K17="nio",0,VLOOKUP(G17,'4. Productie normen'!A:J,HLOOKUP('5. Basis ruimtestaat'!K17,'4. Productie normen'!$10:$11,2,FALSE),FALSE))</f>
        <v>0</v>
      </c>
      <c r="P17" s="130">
        <f t="shared" si="4"/>
        <v>0</v>
      </c>
      <c r="Q17" s="131">
        <f>VLOOKUP(G17,'4. Productie normen'!$A:$L,12,FALSE)</f>
        <v>0</v>
      </c>
      <c r="R17" s="131"/>
      <c r="T17" s="132">
        <f t="shared" si="2"/>
        <v>0</v>
      </c>
    </row>
    <row r="18" spans="1:20" ht="14.15" customHeight="1">
      <c r="A18" s="8">
        <v>18</v>
      </c>
      <c r="B18" s="9" t="s">
        <v>85</v>
      </c>
      <c r="C18" s="9" t="s">
        <v>86</v>
      </c>
      <c r="D18" s="646" t="s">
        <v>229</v>
      </c>
      <c r="E18" s="127" t="s">
        <v>249</v>
      </c>
      <c r="F18" s="117" t="s">
        <v>250</v>
      </c>
      <c r="G18" s="117" t="s">
        <v>204</v>
      </c>
      <c r="H18" s="117" t="s">
        <v>232</v>
      </c>
      <c r="I18" s="663">
        <v>117</v>
      </c>
      <c r="J18" s="717">
        <v>1</v>
      </c>
      <c r="K18" s="128">
        <v>255</v>
      </c>
      <c r="L18" s="128"/>
      <c r="M18" s="129" t="e">
        <f t="shared" si="0"/>
        <v>#DIV/0!</v>
      </c>
      <c r="N18" s="129">
        <f t="shared" si="3"/>
        <v>0</v>
      </c>
      <c r="O18" s="130">
        <f>IF(K18="nio",0,VLOOKUP(G18,'4. Productie normen'!A:J,HLOOKUP('5. Basis ruimtestaat'!K18,'4. Productie normen'!$10:$11,2,FALSE),FALSE))</f>
        <v>0</v>
      </c>
      <c r="P18" s="130">
        <f t="shared" si="4"/>
        <v>0</v>
      </c>
      <c r="Q18" s="131" t="str">
        <f>VLOOKUP(G18,'4. Productie normen'!$A:$L,12,FALSE)</f>
        <v>V</v>
      </c>
      <c r="R18" s="131"/>
      <c r="T18" s="132">
        <f t="shared" si="2"/>
        <v>29835</v>
      </c>
    </row>
    <row r="19" spans="1:20" ht="14.15" customHeight="1">
      <c r="A19" s="8">
        <v>19</v>
      </c>
      <c r="B19" s="9" t="s">
        <v>85</v>
      </c>
      <c r="C19" s="9" t="s">
        <v>86</v>
      </c>
      <c r="D19" s="646" t="s">
        <v>229</v>
      </c>
      <c r="E19" s="127" t="s">
        <v>251</v>
      </c>
      <c r="F19" s="117" t="s">
        <v>252</v>
      </c>
      <c r="G19" s="117" t="s">
        <v>209</v>
      </c>
      <c r="H19" s="117" t="s">
        <v>232</v>
      </c>
      <c r="I19" s="663">
        <v>7.47</v>
      </c>
      <c r="J19" s="717">
        <v>1</v>
      </c>
      <c r="K19" s="128">
        <v>255</v>
      </c>
      <c r="L19" s="128"/>
      <c r="M19" s="129" t="e">
        <f t="shared" si="0"/>
        <v>#DIV/0!</v>
      </c>
      <c r="N19" s="129">
        <f t="shared" si="3"/>
        <v>0</v>
      </c>
      <c r="O19" s="130">
        <f>IF(K19="nio",0,VLOOKUP(G19,'4. Productie normen'!A:J,HLOOKUP('5. Basis ruimtestaat'!K19,'4. Productie normen'!$10:$11,2,FALSE),FALSE))</f>
        <v>0</v>
      </c>
      <c r="P19" s="130">
        <f t="shared" si="4"/>
        <v>0</v>
      </c>
      <c r="Q19" s="131" t="str">
        <f>VLOOKUP(G19,'4. Productie normen'!$A:$L,12,FALSE)</f>
        <v>V</v>
      </c>
      <c r="R19" s="131"/>
      <c r="T19" s="132">
        <f t="shared" si="2"/>
        <v>1904.85</v>
      </c>
    </row>
    <row r="20" spans="1:20" ht="14.15" customHeight="1">
      <c r="A20" s="8">
        <v>20</v>
      </c>
      <c r="B20" s="9" t="s">
        <v>85</v>
      </c>
      <c r="C20" s="9" t="s">
        <v>86</v>
      </c>
      <c r="D20" s="646" t="s">
        <v>229</v>
      </c>
      <c r="E20" s="127" t="s">
        <v>253</v>
      </c>
      <c r="F20" s="117" t="s">
        <v>254</v>
      </c>
      <c r="G20" s="117" t="s">
        <v>208</v>
      </c>
      <c r="H20" s="117" t="s">
        <v>235</v>
      </c>
      <c r="I20" s="663">
        <v>50</v>
      </c>
      <c r="J20" s="717">
        <v>1</v>
      </c>
      <c r="K20" s="128">
        <v>255</v>
      </c>
      <c r="L20" s="128"/>
      <c r="M20" s="129" t="e">
        <f t="shared" si="0"/>
        <v>#DIV/0!</v>
      </c>
      <c r="N20" s="129">
        <f t="shared" si="3"/>
        <v>0</v>
      </c>
      <c r="O20" s="130">
        <f>IF(K20="nio",0,VLOOKUP(G20,'4. Productie normen'!A:J,HLOOKUP('5. Basis ruimtestaat'!K20,'4. Productie normen'!$10:$11,2,FALSE),FALSE))</f>
        <v>0</v>
      </c>
      <c r="P20" s="130">
        <f t="shared" si="4"/>
        <v>0</v>
      </c>
      <c r="Q20" s="131" t="str">
        <f>VLOOKUP(G20,'4. Productie normen'!$A:$L,12,FALSE)</f>
        <v>V</v>
      </c>
      <c r="R20" s="131"/>
      <c r="T20" s="132">
        <f t="shared" si="2"/>
        <v>12750</v>
      </c>
    </row>
    <row r="21" spans="1:20" ht="14.15" customHeight="1">
      <c r="A21" s="8">
        <v>21</v>
      </c>
      <c r="B21" s="9" t="s">
        <v>85</v>
      </c>
      <c r="C21" s="9" t="s">
        <v>86</v>
      </c>
      <c r="D21" s="646" t="s">
        <v>229</v>
      </c>
      <c r="E21" s="127"/>
      <c r="F21" s="117" t="s">
        <v>255</v>
      </c>
      <c r="G21" s="117" t="s">
        <v>197</v>
      </c>
      <c r="H21" s="117" t="s">
        <v>235</v>
      </c>
      <c r="I21" s="663">
        <v>8</v>
      </c>
      <c r="J21" s="717">
        <v>1</v>
      </c>
      <c r="K21" s="128">
        <v>156</v>
      </c>
      <c r="L21" s="128"/>
      <c r="M21" s="129" t="e">
        <f t="shared" si="0"/>
        <v>#DIV/0!</v>
      </c>
      <c r="N21" s="129">
        <f t="shared" si="3"/>
        <v>0</v>
      </c>
      <c r="O21" s="130">
        <f>IF(K21="nio",0,VLOOKUP(G21,'4. Productie normen'!A:J,HLOOKUP('5. Basis ruimtestaat'!K21,'4. Productie normen'!$10:$11,2,FALSE),FALSE))</f>
        <v>0</v>
      </c>
      <c r="P21" s="130">
        <f t="shared" si="4"/>
        <v>0</v>
      </c>
      <c r="Q21" s="131" t="str">
        <f>VLOOKUP(G21,'4. Productie normen'!$A:$L,12,FALSE)</f>
        <v>B</v>
      </c>
      <c r="R21" s="131"/>
      <c r="T21" s="132">
        <f t="shared" si="2"/>
        <v>1248</v>
      </c>
    </row>
    <row r="22" spans="1:20" ht="14.15" customHeight="1">
      <c r="A22" s="8">
        <v>22</v>
      </c>
      <c r="B22" s="9" t="s">
        <v>85</v>
      </c>
      <c r="C22" s="9" t="s">
        <v>86</v>
      </c>
      <c r="D22" s="646" t="s">
        <v>256</v>
      </c>
      <c r="E22" s="127"/>
      <c r="F22" s="117" t="s">
        <v>257</v>
      </c>
      <c r="G22" s="117" t="s">
        <v>212</v>
      </c>
      <c r="H22" s="117" t="s">
        <v>235</v>
      </c>
      <c r="I22" s="663">
        <v>12</v>
      </c>
      <c r="J22" s="717">
        <v>1</v>
      </c>
      <c r="K22" s="128">
        <v>255</v>
      </c>
      <c r="L22" s="128"/>
      <c r="M22" s="129" t="e">
        <f t="shared" si="0"/>
        <v>#DIV/0!</v>
      </c>
      <c r="N22" s="129">
        <f t="shared" si="3"/>
        <v>0</v>
      </c>
      <c r="O22" s="130">
        <f>IF(K22="nio",0,VLOOKUP(G22,'4. Productie normen'!A:J,HLOOKUP('5. Basis ruimtestaat'!K22,'4. Productie normen'!$10:$11,2,FALSE),FALSE))</f>
        <v>0</v>
      </c>
      <c r="P22" s="130">
        <f t="shared" si="4"/>
        <v>0</v>
      </c>
      <c r="Q22" s="131" t="str">
        <f>VLOOKUP(G22,'4. Productie normen'!$A:$L,12,FALSE)</f>
        <v>B</v>
      </c>
      <c r="R22" s="131"/>
      <c r="T22" s="132">
        <f t="shared" si="2"/>
        <v>3060</v>
      </c>
    </row>
    <row r="23" spans="1:20" ht="14.15" customHeight="1">
      <c r="A23" s="8">
        <v>23</v>
      </c>
      <c r="B23" s="9" t="s">
        <v>85</v>
      </c>
      <c r="C23" s="9" t="s">
        <v>86</v>
      </c>
      <c r="D23" s="646" t="s">
        <v>256</v>
      </c>
      <c r="E23" s="127"/>
      <c r="F23" s="117" t="s">
        <v>255</v>
      </c>
      <c r="G23" s="117" t="s">
        <v>197</v>
      </c>
      <c r="H23" s="117" t="s">
        <v>235</v>
      </c>
      <c r="I23" s="663">
        <v>27</v>
      </c>
      <c r="J23" s="717">
        <v>1</v>
      </c>
      <c r="K23" s="128">
        <v>156</v>
      </c>
      <c r="L23" s="128"/>
      <c r="M23" s="129" t="e">
        <f t="shared" si="0"/>
        <v>#DIV/0!</v>
      </c>
      <c r="N23" s="129">
        <f t="shared" si="3"/>
        <v>0</v>
      </c>
      <c r="O23" s="130">
        <f>IF(K23="nio",0,VLOOKUP(G23,'4. Productie normen'!A:J,HLOOKUP('5. Basis ruimtestaat'!K23,'4. Productie normen'!$10:$11,2,FALSE),FALSE))</f>
        <v>0</v>
      </c>
      <c r="P23" s="130">
        <f t="shared" si="4"/>
        <v>0</v>
      </c>
      <c r="Q23" s="131" t="str">
        <f>VLOOKUP(G23,'4. Productie normen'!$A:$L,12,FALSE)</f>
        <v>B</v>
      </c>
      <c r="R23" s="131"/>
      <c r="T23" s="132">
        <f t="shared" si="2"/>
        <v>4212</v>
      </c>
    </row>
    <row r="24" spans="1:20" ht="14.15" customHeight="1">
      <c r="A24" s="8">
        <v>24</v>
      </c>
      <c r="B24" s="9" t="s">
        <v>85</v>
      </c>
      <c r="C24" s="9" t="s">
        <v>86</v>
      </c>
      <c r="D24" s="646" t="s">
        <v>256</v>
      </c>
      <c r="E24" s="127"/>
      <c r="F24" s="117" t="s">
        <v>259</v>
      </c>
      <c r="G24" s="117" t="s">
        <v>206</v>
      </c>
      <c r="H24" s="117" t="s">
        <v>242</v>
      </c>
      <c r="I24" s="663">
        <v>2</v>
      </c>
      <c r="J24" s="717">
        <v>1</v>
      </c>
      <c r="K24" s="128">
        <v>255</v>
      </c>
      <c r="L24" s="128">
        <v>255</v>
      </c>
      <c r="M24" s="129" t="e">
        <f t="shared" si="0"/>
        <v>#DIV/0!</v>
      </c>
      <c r="N24" s="129" t="e">
        <f t="shared" si="3"/>
        <v>#DIV/0!</v>
      </c>
      <c r="O24" s="130">
        <f>IF(K24="nio",0,VLOOKUP(G24,'4. Productie normen'!A:J,HLOOKUP('5. Basis ruimtestaat'!K24,'4. Productie normen'!$10:$11,2,FALSE),FALSE))</f>
        <v>0</v>
      </c>
      <c r="P24" s="130">
        <f t="shared" si="4"/>
        <v>0</v>
      </c>
      <c r="Q24" s="131" t="str">
        <f>VLOOKUP(G24,'4. Productie normen'!$A:$L,12,FALSE)</f>
        <v>S</v>
      </c>
      <c r="R24" s="131"/>
      <c r="T24" s="132">
        <f t="shared" si="2"/>
        <v>1020</v>
      </c>
    </row>
    <row r="25" spans="1:20" ht="14.15" customHeight="1">
      <c r="A25" s="8">
        <v>25</v>
      </c>
      <c r="B25" s="9" t="s">
        <v>85</v>
      </c>
      <c r="C25" s="9" t="s">
        <v>86</v>
      </c>
      <c r="D25" s="646" t="s">
        <v>256</v>
      </c>
      <c r="E25" s="127"/>
      <c r="F25" s="117" t="s">
        <v>252</v>
      </c>
      <c r="G25" s="117" t="s">
        <v>209</v>
      </c>
      <c r="H25" s="117" t="s">
        <v>232</v>
      </c>
      <c r="I25" s="663">
        <v>15.5299997329712</v>
      </c>
      <c r="J25" s="717">
        <v>1</v>
      </c>
      <c r="K25" s="128">
        <v>255</v>
      </c>
      <c r="L25" s="128"/>
      <c r="M25" s="129" t="e">
        <f t="shared" si="0"/>
        <v>#DIV/0!</v>
      </c>
      <c r="N25" s="129">
        <f t="shared" si="3"/>
        <v>0</v>
      </c>
      <c r="O25" s="130">
        <f>IF(K25="nio",0,VLOOKUP(G25,'4. Productie normen'!A:J,HLOOKUP('5. Basis ruimtestaat'!K25,'4. Productie normen'!$10:$11,2,FALSE),FALSE))</f>
        <v>0</v>
      </c>
      <c r="P25" s="130">
        <f t="shared" si="4"/>
        <v>0</v>
      </c>
      <c r="Q25" s="131" t="str">
        <f>VLOOKUP(G25,'4. Productie normen'!$A:$L,12,FALSE)</f>
        <v>V</v>
      </c>
      <c r="R25" s="131"/>
      <c r="T25" s="132">
        <f t="shared" si="2"/>
        <v>3960.1499319076561</v>
      </c>
    </row>
    <row r="26" spans="1:20" ht="14.15" customHeight="1">
      <c r="A26" s="8">
        <v>26</v>
      </c>
      <c r="B26" s="9" t="s">
        <v>85</v>
      </c>
      <c r="C26" s="9" t="s">
        <v>86</v>
      </c>
      <c r="D26" s="646" t="s">
        <v>256</v>
      </c>
      <c r="E26" s="127"/>
      <c r="F26" s="117" t="s">
        <v>255</v>
      </c>
      <c r="G26" s="117" t="s">
        <v>197</v>
      </c>
      <c r="H26" s="117" t="s">
        <v>235</v>
      </c>
      <c r="I26" s="663">
        <v>10</v>
      </c>
      <c r="J26" s="717">
        <v>1</v>
      </c>
      <c r="K26" s="128">
        <v>156</v>
      </c>
      <c r="L26" s="128"/>
      <c r="M26" s="129" t="e">
        <f t="shared" si="0"/>
        <v>#DIV/0!</v>
      </c>
      <c r="N26" s="129">
        <f t="shared" si="3"/>
        <v>0</v>
      </c>
      <c r="O26" s="130">
        <f>IF(K26="nio",0,VLOOKUP(G26,'4. Productie normen'!A:J,HLOOKUP('5. Basis ruimtestaat'!K26,'4. Productie normen'!$10:$11,2,FALSE),FALSE))</f>
        <v>0</v>
      </c>
      <c r="P26" s="130">
        <f t="shared" si="4"/>
        <v>0</v>
      </c>
      <c r="Q26" s="131" t="str">
        <f>VLOOKUP(G26,'4. Productie normen'!$A:$L,12,FALSE)</f>
        <v>B</v>
      </c>
      <c r="R26" s="131"/>
      <c r="T26" s="132">
        <f t="shared" si="2"/>
        <v>1560</v>
      </c>
    </row>
    <row r="27" spans="1:20" ht="14.15" customHeight="1">
      <c r="A27" s="8">
        <v>27</v>
      </c>
      <c r="B27" s="9" t="s">
        <v>85</v>
      </c>
      <c r="C27" s="9" t="s">
        <v>86</v>
      </c>
      <c r="D27" s="646" t="s">
        <v>256</v>
      </c>
      <c r="E27" s="127"/>
      <c r="F27" s="117" t="s">
        <v>259</v>
      </c>
      <c r="G27" s="117" t="s">
        <v>206</v>
      </c>
      <c r="H27" s="117" t="s">
        <v>242</v>
      </c>
      <c r="I27" s="663">
        <v>2</v>
      </c>
      <c r="J27" s="717">
        <v>1</v>
      </c>
      <c r="K27" s="128">
        <v>255</v>
      </c>
      <c r="L27" s="128">
        <v>255</v>
      </c>
      <c r="M27" s="129" t="e">
        <f t="shared" si="0"/>
        <v>#DIV/0!</v>
      </c>
      <c r="N27" s="129" t="e">
        <f t="shared" si="3"/>
        <v>#DIV/0!</v>
      </c>
      <c r="O27" s="130">
        <f>IF(K27="nio",0,VLOOKUP(G27,'4. Productie normen'!A:J,HLOOKUP('5. Basis ruimtestaat'!K27,'4. Productie normen'!$10:$11,2,FALSE),FALSE))</f>
        <v>0</v>
      </c>
      <c r="P27" s="130">
        <f t="shared" si="4"/>
        <v>0</v>
      </c>
      <c r="Q27" s="131" t="str">
        <f>VLOOKUP(G27,'4. Productie normen'!$A:$L,12,FALSE)</f>
        <v>S</v>
      </c>
      <c r="R27" s="131"/>
      <c r="T27" s="132">
        <f t="shared" si="2"/>
        <v>1020</v>
      </c>
    </row>
    <row r="28" spans="1:20" ht="14.15" customHeight="1">
      <c r="A28" s="8">
        <v>28</v>
      </c>
      <c r="B28" s="9" t="s">
        <v>85</v>
      </c>
      <c r="C28" s="9" t="s">
        <v>86</v>
      </c>
      <c r="D28" s="646" t="s">
        <v>256</v>
      </c>
      <c r="E28" s="127"/>
      <c r="F28" s="117" t="s">
        <v>255</v>
      </c>
      <c r="G28" s="117" t="s">
        <v>197</v>
      </c>
      <c r="H28" s="117" t="s">
        <v>235</v>
      </c>
      <c r="I28" s="663">
        <v>129</v>
      </c>
      <c r="J28" s="717">
        <v>1</v>
      </c>
      <c r="K28" s="128">
        <v>156</v>
      </c>
      <c r="L28" s="128"/>
      <c r="M28" s="129" t="e">
        <f t="shared" si="0"/>
        <v>#DIV/0!</v>
      </c>
      <c r="N28" s="129">
        <f t="shared" si="3"/>
        <v>0</v>
      </c>
      <c r="O28" s="130">
        <f>IF(K28="nio",0,VLOOKUP(G28,'4. Productie normen'!A:J,HLOOKUP('5. Basis ruimtestaat'!K28,'4. Productie normen'!$10:$11,2,FALSE),FALSE))</f>
        <v>0</v>
      </c>
      <c r="P28" s="130">
        <f t="shared" si="4"/>
        <v>0</v>
      </c>
      <c r="Q28" s="131" t="str">
        <f>VLOOKUP(G28,'4. Productie normen'!$A:$L,12,FALSE)</f>
        <v>B</v>
      </c>
      <c r="R28" s="131"/>
      <c r="T28" s="132">
        <f t="shared" si="2"/>
        <v>20124</v>
      </c>
    </row>
    <row r="29" spans="1:20" ht="14.15" customHeight="1">
      <c r="A29" s="8">
        <v>29</v>
      </c>
      <c r="B29" s="9" t="s">
        <v>87</v>
      </c>
      <c r="C29" s="9" t="s">
        <v>88</v>
      </c>
      <c r="D29" s="646" t="s">
        <v>229</v>
      </c>
      <c r="E29" s="637" t="s">
        <v>260</v>
      </c>
      <c r="F29" s="137" t="s">
        <v>339</v>
      </c>
      <c r="G29" s="137" t="s">
        <v>205</v>
      </c>
      <c r="H29" s="137" t="s">
        <v>235</v>
      </c>
      <c r="I29" s="664">
        <v>90</v>
      </c>
      <c r="J29" s="717">
        <v>1</v>
      </c>
      <c r="K29" s="128">
        <v>255</v>
      </c>
      <c r="L29" s="128"/>
      <c r="M29" s="129" t="e">
        <f t="shared" si="0"/>
        <v>#DIV/0!</v>
      </c>
      <c r="N29" s="129">
        <f t="shared" si="3"/>
        <v>0</v>
      </c>
      <c r="O29" s="130">
        <f>IF(K29="nio",0,VLOOKUP(G29,'4. Productie normen'!A:J,HLOOKUP('5. Basis ruimtestaat'!K29,'4. Productie normen'!$10:$11,2,FALSE),FALSE))</f>
        <v>0</v>
      </c>
      <c r="P29" s="130">
        <f t="shared" si="4"/>
        <v>0</v>
      </c>
      <c r="Q29" s="131" t="str">
        <f>VLOOKUP(G29,'4. Productie normen'!$A:$L,12,FALSE)</f>
        <v>V</v>
      </c>
      <c r="R29" s="131"/>
      <c r="T29" s="132">
        <f t="shared" si="2"/>
        <v>22950</v>
      </c>
    </row>
    <row r="30" spans="1:20" ht="14.15" customHeight="1">
      <c r="A30" s="8">
        <v>30</v>
      </c>
      <c r="B30" s="9" t="s">
        <v>87</v>
      </c>
      <c r="C30" s="9" t="s">
        <v>88</v>
      </c>
      <c r="D30" s="646" t="s">
        <v>229</v>
      </c>
      <c r="E30" s="638">
        <v>10</v>
      </c>
      <c r="F30" s="137" t="s">
        <v>261</v>
      </c>
      <c r="G30" s="117" t="s">
        <v>1136</v>
      </c>
      <c r="H30" s="137" t="s">
        <v>235</v>
      </c>
      <c r="I30" s="664">
        <v>43.67</v>
      </c>
      <c r="J30" s="717">
        <v>1</v>
      </c>
      <c r="K30" s="128">
        <v>255</v>
      </c>
      <c r="L30" s="128"/>
      <c r="M30" s="129" t="e">
        <f t="shared" si="0"/>
        <v>#DIV/0!</v>
      </c>
      <c r="N30" s="129">
        <f t="shared" si="3"/>
        <v>0</v>
      </c>
      <c r="O30" s="130">
        <f>IF(K30="nio",0,VLOOKUP(G30,'4. Productie normen'!A:J,HLOOKUP('5. Basis ruimtestaat'!K30,'4. Productie normen'!$10:$11,2,FALSE),FALSE))</f>
        <v>0</v>
      </c>
      <c r="P30" s="130">
        <f t="shared" si="4"/>
        <v>0</v>
      </c>
      <c r="Q30" s="131" t="str">
        <f>VLOOKUP(G30,'4. Productie normen'!$A:$L,12,FALSE)</f>
        <v>V</v>
      </c>
      <c r="R30" s="131"/>
      <c r="T30" s="132">
        <f t="shared" si="2"/>
        <v>11135.85</v>
      </c>
    </row>
    <row r="31" spans="1:20" ht="14.15" customHeight="1">
      <c r="A31" s="8">
        <v>31</v>
      </c>
      <c r="B31" s="9" t="s">
        <v>87</v>
      </c>
      <c r="C31" s="9" t="s">
        <v>88</v>
      </c>
      <c r="D31" s="646" t="s">
        <v>229</v>
      </c>
      <c r="E31" s="638">
        <v>11</v>
      </c>
      <c r="F31" s="117" t="s">
        <v>255</v>
      </c>
      <c r="G31" s="117" t="s">
        <v>197</v>
      </c>
      <c r="H31" s="137" t="s">
        <v>235</v>
      </c>
      <c r="I31" s="664">
        <v>14.92</v>
      </c>
      <c r="J31" s="717">
        <v>1</v>
      </c>
      <c r="K31" s="128">
        <v>156</v>
      </c>
      <c r="L31" s="128"/>
      <c r="M31" s="129" t="e">
        <f t="shared" si="0"/>
        <v>#DIV/0!</v>
      </c>
      <c r="N31" s="129">
        <f t="shared" si="3"/>
        <v>0</v>
      </c>
      <c r="O31" s="130">
        <f>IF(K31="nio",0,VLOOKUP(G31,'4. Productie normen'!A:J,HLOOKUP('5. Basis ruimtestaat'!K31,'4. Productie normen'!$10:$11,2,FALSE),FALSE))</f>
        <v>0</v>
      </c>
      <c r="P31" s="130">
        <f t="shared" si="4"/>
        <v>0</v>
      </c>
      <c r="Q31" s="131" t="str">
        <f>VLOOKUP(G31,'4. Productie normen'!$A:$L,12,FALSE)</f>
        <v>B</v>
      </c>
      <c r="R31" s="131"/>
      <c r="T31" s="132">
        <f t="shared" si="2"/>
        <v>2327.52</v>
      </c>
    </row>
    <row r="32" spans="1:20" ht="14.15" customHeight="1">
      <c r="A32" s="8">
        <v>32</v>
      </c>
      <c r="B32" s="9" t="s">
        <v>87</v>
      </c>
      <c r="C32" s="9" t="s">
        <v>88</v>
      </c>
      <c r="D32" s="646" t="s">
        <v>229</v>
      </c>
      <c r="E32" s="638">
        <v>29</v>
      </c>
      <c r="F32" s="117" t="s">
        <v>262</v>
      </c>
      <c r="G32" s="137" t="s">
        <v>1137</v>
      </c>
      <c r="H32" s="606" t="s">
        <v>242</v>
      </c>
      <c r="I32" s="665">
        <v>11.18</v>
      </c>
      <c r="J32" s="717">
        <v>1</v>
      </c>
      <c r="K32" s="128">
        <v>255</v>
      </c>
      <c r="L32" s="128"/>
      <c r="M32" s="129" t="e">
        <f t="shared" si="0"/>
        <v>#DIV/0!</v>
      </c>
      <c r="N32" s="129">
        <f t="shared" si="3"/>
        <v>0</v>
      </c>
      <c r="O32" s="130">
        <f>IF(K32="nio",0,VLOOKUP(G32,'4. Productie normen'!A:J,HLOOKUP('5. Basis ruimtestaat'!K32,'4. Productie normen'!$10:$11,2,FALSE),FALSE))</f>
        <v>0</v>
      </c>
      <c r="P32" s="130">
        <f t="shared" si="4"/>
        <v>0</v>
      </c>
      <c r="Q32" s="131" t="str">
        <f>VLOOKUP(G32,'4. Productie normen'!$A:$L,12,FALSE)</f>
        <v>V</v>
      </c>
      <c r="R32" s="131"/>
      <c r="T32" s="132">
        <f t="shared" si="2"/>
        <v>2850.9</v>
      </c>
    </row>
    <row r="33" spans="1:20" ht="14.15" customHeight="1">
      <c r="A33" s="8">
        <v>33</v>
      </c>
      <c r="B33" s="9" t="s">
        <v>89</v>
      </c>
      <c r="C33" s="9" t="s">
        <v>90</v>
      </c>
      <c r="D33" s="646" t="s">
        <v>229</v>
      </c>
      <c r="E33" s="639" t="s">
        <v>263</v>
      </c>
      <c r="F33" s="117" t="s">
        <v>201</v>
      </c>
      <c r="G33" s="137" t="s">
        <v>201</v>
      </c>
      <c r="H33" s="606" t="s">
        <v>235</v>
      </c>
      <c r="I33" s="665">
        <v>18</v>
      </c>
      <c r="J33" s="717">
        <v>1</v>
      </c>
      <c r="K33" s="128">
        <v>255</v>
      </c>
      <c r="L33" s="128"/>
      <c r="M33" s="129" t="e">
        <f t="shared" si="0"/>
        <v>#DIV/0!</v>
      </c>
      <c r="N33" s="129">
        <f t="shared" si="3"/>
        <v>0</v>
      </c>
      <c r="O33" s="130">
        <f>IF(K33="nio",0,VLOOKUP(G33,'4. Productie normen'!A:J,HLOOKUP('5. Basis ruimtestaat'!K33,'4. Productie normen'!$10:$11,2,FALSE),FALSE))</f>
        <v>0</v>
      </c>
      <c r="P33" s="130">
        <f t="shared" si="4"/>
        <v>0</v>
      </c>
      <c r="Q33" s="131" t="str">
        <f>VLOOKUP(G33,'4. Productie normen'!$A:$L,12,FALSE)</f>
        <v>V</v>
      </c>
      <c r="R33" s="131"/>
      <c r="T33" s="132">
        <f t="shared" si="2"/>
        <v>4590</v>
      </c>
    </row>
    <row r="34" spans="1:20" ht="14.15" customHeight="1">
      <c r="A34" s="8">
        <v>34</v>
      </c>
      <c r="B34" s="9" t="s">
        <v>89</v>
      </c>
      <c r="C34" s="9" t="s">
        <v>90</v>
      </c>
      <c r="D34" s="646" t="s">
        <v>229</v>
      </c>
      <c r="E34" s="639" t="s">
        <v>230</v>
      </c>
      <c r="F34" s="137" t="s">
        <v>250</v>
      </c>
      <c r="G34" s="117" t="s">
        <v>204</v>
      </c>
      <c r="H34" s="606" t="s">
        <v>232</v>
      </c>
      <c r="I34" s="665">
        <v>166</v>
      </c>
      <c r="J34" s="717">
        <v>1</v>
      </c>
      <c r="K34" s="128">
        <v>255</v>
      </c>
      <c r="L34" s="128"/>
      <c r="M34" s="129" t="e">
        <f t="shared" si="0"/>
        <v>#DIV/0!</v>
      </c>
      <c r="N34" s="129">
        <f t="shared" si="3"/>
        <v>0</v>
      </c>
      <c r="O34" s="130">
        <f>IF(K34="nio",0,VLOOKUP(G34,'4. Productie normen'!A:J,HLOOKUP('5. Basis ruimtestaat'!K34,'4. Productie normen'!$10:$11,2,FALSE),FALSE))</f>
        <v>0</v>
      </c>
      <c r="P34" s="130">
        <f t="shared" si="4"/>
        <v>0</v>
      </c>
      <c r="Q34" s="131" t="str">
        <f>VLOOKUP(G34,'4. Productie normen'!$A:$L,12,FALSE)</f>
        <v>V</v>
      </c>
      <c r="R34" s="131"/>
      <c r="T34" s="132">
        <f t="shared" si="2"/>
        <v>42330</v>
      </c>
    </row>
    <row r="35" spans="1:20" ht="14.15" customHeight="1">
      <c r="A35" s="8">
        <v>35</v>
      </c>
      <c r="B35" s="9" t="s">
        <v>89</v>
      </c>
      <c r="C35" s="9" t="s">
        <v>90</v>
      </c>
      <c r="D35" s="646" t="s">
        <v>229</v>
      </c>
      <c r="E35" s="639" t="s">
        <v>233</v>
      </c>
      <c r="F35" s="117" t="s">
        <v>255</v>
      </c>
      <c r="G35" s="117" t="s">
        <v>197</v>
      </c>
      <c r="H35" s="606" t="s">
        <v>235</v>
      </c>
      <c r="I35" s="665">
        <v>114</v>
      </c>
      <c r="J35" s="717">
        <v>1</v>
      </c>
      <c r="K35" s="128">
        <v>156</v>
      </c>
      <c r="L35" s="128"/>
      <c r="M35" s="129" t="e">
        <f t="shared" si="0"/>
        <v>#DIV/0!</v>
      </c>
      <c r="N35" s="129">
        <f t="shared" si="3"/>
        <v>0</v>
      </c>
      <c r="O35" s="130">
        <f>IF(K35="nio",0,VLOOKUP(G35,'4. Productie normen'!A:J,HLOOKUP('5. Basis ruimtestaat'!K35,'4. Productie normen'!$10:$11,2,FALSE),FALSE))</f>
        <v>0</v>
      </c>
      <c r="P35" s="130">
        <f t="shared" si="4"/>
        <v>0</v>
      </c>
      <c r="Q35" s="131" t="str">
        <f>VLOOKUP(G35,'4. Productie normen'!$A:$L,12,FALSE)</f>
        <v>B</v>
      </c>
      <c r="R35" s="131"/>
      <c r="T35" s="132">
        <f t="shared" si="2"/>
        <v>17784</v>
      </c>
    </row>
    <row r="36" spans="1:20" ht="14.15" customHeight="1">
      <c r="A36" s="8">
        <v>36</v>
      </c>
      <c r="B36" s="9" t="s">
        <v>89</v>
      </c>
      <c r="C36" s="9" t="s">
        <v>90</v>
      </c>
      <c r="D36" s="646" t="s">
        <v>229</v>
      </c>
      <c r="E36" s="639" t="s">
        <v>236</v>
      </c>
      <c r="F36" s="117" t="s">
        <v>255</v>
      </c>
      <c r="G36" s="117" t="s">
        <v>197</v>
      </c>
      <c r="H36" s="606" t="s">
        <v>235</v>
      </c>
      <c r="I36" s="665">
        <v>12</v>
      </c>
      <c r="J36" s="717">
        <v>1</v>
      </c>
      <c r="K36" s="128">
        <v>156</v>
      </c>
      <c r="L36" s="128"/>
      <c r="M36" s="129" t="e">
        <f t="shared" si="0"/>
        <v>#DIV/0!</v>
      </c>
      <c r="N36" s="129">
        <f t="shared" si="3"/>
        <v>0</v>
      </c>
      <c r="O36" s="130">
        <f>IF(K36="nio",0,VLOOKUP(G36,'4. Productie normen'!A:J,HLOOKUP('5. Basis ruimtestaat'!K36,'4. Productie normen'!$10:$11,2,FALSE),FALSE))</f>
        <v>0</v>
      </c>
      <c r="P36" s="130">
        <f t="shared" si="4"/>
        <v>0</v>
      </c>
      <c r="Q36" s="131" t="str">
        <f>VLOOKUP(G36,'4. Productie normen'!$A:$L,12,FALSE)</f>
        <v>B</v>
      </c>
      <c r="R36" s="131"/>
      <c r="T36" s="132">
        <f t="shared" si="2"/>
        <v>1872</v>
      </c>
    </row>
    <row r="37" spans="1:20" ht="14.15" customHeight="1">
      <c r="A37" s="8">
        <v>37</v>
      </c>
      <c r="B37" s="9" t="s">
        <v>89</v>
      </c>
      <c r="C37" s="9" t="s">
        <v>90</v>
      </c>
      <c r="D37" s="646" t="s">
        <v>229</v>
      </c>
      <c r="E37" s="639" t="s">
        <v>238</v>
      </c>
      <c r="F37" s="117" t="s">
        <v>255</v>
      </c>
      <c r="G37" s="117" t="s">
        <v>197</v>
      </c>
      <c r="H37" s="606" t="s">
        <v>235</v>
      </c>
      <c r="I37" s="665">
        <v>12</v>
      </c>
      <c r="J37" s="717">
        <v>1</v>
      </c>
      <c r="K37" s="128">
        <v>156</v>
      </c>
      <c r="L37" s="128"/>
      <c r="M37" s="129" t="e">
        <f t="shared" si="0"/>
        <v>#DIV/0!</v>
      </c>
      <c r="N37" s="129">
        <f t="shared" si="3"/>
        <v>0</v>
      </c>
      <c r="O37" s="130">
        <f>IF(K37="nio",0,VLOOKUP(G37,'4. Productie normen'!A:J,HLOOKUP('5. Basis ruimtestaat'!K37,'4. Productie normen'!$10:$11,2,FALSE),FALSE))</f>
        <v>0</v>
      </c>
      <c r="P37" s="130">
        <f t="shared" si="4"/>
        <v>0</v>
      </c>
      <c r="Q37" s="131" t="str">
        <f>VLOOKUP(G37,'4. Productie normen'!$A:$L,12,FALSE)</f>
        <v>B</v>
      </c>
      <c r="R37" s="131"/>
      <c r="T37" s="132">
        <f t="shared" si="2"/>
        <v>1872</v>
      </c>
    </row>
    <row r="38" spans="1:20" ht="14.15" customHeight="1">
      <c r="A38" s="8">
        <v>38</v>
      </c>
      <c r="B38" s="9" t="s">
        <v>89</v>
      </c>
      <c r="C38" s="9" t="s">
        <v>90</v>
      </c>
      <c r="D38" s="646" t="s">
        <v>229</v>
      </c>
      <c r="E38" s="639" t="s">
        <v>264</v>
      </c>
      <c r="F38" s="117" t="s">
        <v>255</v>
      </c>
      <c r="G38" s="117" t="s">
        <v>197</v>
      </c>
      <c r="H38" s="606" t="s">
        <v>235</v>
      </c>
      <c r="I38" s="665">
        <v>169</v>
      </c>
      <c r="J38" s="717">
        <v>1</v>
      </c>
      <c r="K38" s="128">
        <v>156</v>
      </c>
      <c r="L38" s="128"/>
      <c r="M38" s="129" t="e">
        <f t="shared" si="0"/>
        <v>#DIV/0!</v>
      </c>
      <c r="N38" s="129">
        <f t="shared" si="3"/>
        <v>0</v>
      </c>
      <c r="O38" s="130">
        <f>IF(K38="nio",0,VLOOKUP(G38,'4. Productie normen'!A:J,HLOOKUP('5. Basis ruimtestaat'!K38,'4. Productie normen'!$10:$11,2,FALSE),FALSE))</f>
        <v>0</v>
      </c>
      <c r="P38" s="130">
        <f t="shared" si="4"/>
        <v>0</v>
      </c>
      <c r="Q38" s="131" t="str">
        <f>VLOOKUP(G38,'4. Productie normen'!$A:$L,12,FALSE)</f>
        <v>B</v>
      </c>
      <c r="R38" s="131"/>
      <c r="T38" s="132">
        <f t="shared" si="2"/>
        <v>26364</v>
      </c>
    </row>
    <row r="39" spans="1:20" ht="14.15" customHeight="1">
      <c r="A39" s="8">
        <v>39</v>
      </c>
      <c r="B39" s="9" t="s">
        <v>89</v>
      </c>
      <c r="C39" s="9" t="s">
        <v>90</v>
      </c>
      <c r="D39" s="646" t="s">
        <v>229</v>
      </c>
      <c r="E39" s="639" t="s">
        <v>265</v>
      </c>
      <c r="F39" s="117" t="s">
        <v>255</v>
      </c>
      <c r="G39" s="117" t="s">
        <v>197</v>
      </c>
      <c r="H39" s="606" t="s">
        <v>235</v>
      </c>
      <c r="I39" s="665">
        <v>36.099998474121101</v>
      </c>
      <c r="J39" s="717">
        <v>1</v>
      </c>
      <c r="K39" s="128">
        <v>156</v>
      </c>
      <c r="L39" s="128"/>
      <c r="M39" s="129" t="e">
        <f t="shared" si="0"/>
        <v>#DIV/0!</v>
      </c>
      <c r="N39" s="129">
        <f t="shared" si="3"/>
        <v>0</v>
      </c>
      <c r="O39" s="130">
        <f>IF(K39="nio",0,VLOOKUP(G39,'4. Productie normen'!A:J,HLOOKUP('5. Basis ruimtestaat'!K39,'4. Productie normen'!$10:$11,2,FALSE),FALSE))</f>
        <v>0</v>
      </c>
      <c r="P39" s="130">
        <f t="shared" si="4"/>
        <v>0</v>
      </c>
      <c r="Q39" s="131" t="str">
        <f>VLOOKUP(G39,'4. Productie normen'!$A:$L,12,FALSE)</f>
        <v>B</v>
      </c>
      <c r="R39" s="131"/>
      <c r="T39" s="132">
        <f t="shared" si="2"/>
        <v>5631.5997619628915</v>
      </c>
    </row>
    <row r="40" spans="1:20" ht="14.15" customHeight="1">
      <c r="A40" s="8">
        <v>40</v>
      </c>
      <c r="B40" s="9" t="s">
        <v>89</v>
      </c>
      <c r="C40" s="9" t="s">
        <v>90</v>
      </c>
      <c r="D40" s="646" t="s">
        <v>229</v>
      </c>
      <c r="E40" s="639" t="s">
        <v>266</v>
      </c>
      <c r="F40" s="117" t="s">
        <v>255</v>
      </c>
      <c r="G40" s="117" t="s">
        <v>197</v>
      </c>
      <c r="H40" s="606" t="s">
        <v>235</v>
      </c>
      <c r="I40" s="665">
        <v>15</v>
      </c>
      <c r="J40" s="717">
        <v>1</v>
      </c>
      <c r="K40" s="128">
        <v>156</v>
      </c>
      <c r="L40" s="128"/>
      <c r="M40" s="129" t="e">
        <f t="shared" si="0"/>
        <v>#DIV/0!</v>
      </c>
      <c r="N40" s="129">
        <f t="shared" si="3"/>
        <v>0</v>
      </c>
      <c r="O40" s="130">
        <f>IF(K40="nio",0,VLOOKUP(G40,'4. Productie normen'!A:J,HLOOKUP('5. Basis ruimtestaat'!K40,'4. Productie normen'!$10:$11,2,FALSE),FALSE))</f>
        <v>0</v>
      </c>
      <c r="P40" s="130">
        <f t="shared" si="4"/>
        <v>0</v>
      </c>
      <c r="Q40" s="131" t="str">
        <f>VLOOKUP(G40,'4. Productie normen'!$A:$L,12,FALSE)</f>
        <v>B</v>
      </c>
      <c r="R40" s="131"/>
      <c r="T40" s="132">
        <f t="shared" si="2"/>
        <v>2340</v>
      </c>
    </row>
    <row r="41" spans="1:20" ht="14.15" customHeight="1">
      <c r="A41" s="8">
        <v>41</v>
      </c>
      <c r="B41" s="9" t="s">
        <v>89</v>
      </c>
      <c r="C41" s="9" t="s">
        <v>90</v>
      </c>
      <c r="D41" s="646" t="s">
        <v>229</v>
      </c>
      <c r="E41" s="639" t="s">
        <v>240</v>
      </c>
      <c r="F41" s="117" t="s">
        <v>259</v>
      </c>
      <c r="G41" s="117" t="s">
        <v>206</v>
      </c>
      <c r="H41" s="606" t="s">
        <v>267</v>
      </c>
      <c r="I41" s="665">
        <v>18.139999389648398</v>
      </c>
      <c r="J41" s="717">
        <v>1</v>
      </c>
      <c r="K41" s="128">
        <v>255</v>
      </c>
      <c r="L41" s="128">
        <v>255</v>
      </c>
      <c r="M41" s="129" t="e">
        <f t="shared" si="0"/>
        <v>#DIV/0!</v>
      </c>
      <c r="N41" s="129" t="e">
        <f t="shared" si="3"/>
        <v>#DIV/0!</v>
      </c>
      <c r="O41" s="130">
        <f>IF(K41="nio",0,VLOOKUP(G41,'4. Productie normen'!A:J,HLOOKUP('5. Basis ruimtestaat'!K41,'4. Productie normen'!$10:$11,2,FALSE),FALSE))</f>
        <v>0</v>
      </c>
      <c r="P41" s="130">
        <f t="shared" si="4"/>
        <v>0</v>
      </c>
      <c r="Q41" s="131" t="str">
        <f>VLOOKUP(G41,'4. Productie normen'!$A:$L,12,FALSE)</f>
        <v>S</v>
      </c>
      <c r="R41" s="131"/>
      <c r="T41" s="132">
        <f t="shared" si="2"/>
        <v>9251.3996887206831</v>
      </c>
    </row>
    <row r="42" spans="1:20" ht="14.15" customHeight="1">
      <c r="A42" s="8">
        <v>42</v>
      </c>
      <c r="B42" s="9" t="s">
        <v>89</v>
      </c>
      <c r="C42" s="9" t="s">
        <v>90</v>
      </c>
      <c r="D42" s="646" t="s">
        <v>229</v>
      </c>
      <c r="E42" s="639" t="s">
        <v>243</v>
      </c>
      <c r="F42" s="117" t="s">
        <v>259</v>
      </c>
      <c r="G42" s="117" t="s">
        <v>206</v>
      </c>
      <c r="H42" s="606" t="s">
        <v>267</v>
      </c>
      <c r="I42" s="665">
        <v>11.3999996185303</v>
      </c>
      <c r="J42" s="717">
        <v>1</v>
      </c>
      <c r="K42" s="128">
        <v>255</v>
      </c>
      <c r="L42" s="128">
        <v>255</v>
      </c>
      <c r="M42" s="129" t="e">
        <f t="shared" si="0"/>
        <v>#DIV/0!</v>
      </c>
      <c r="N42" s="129" t="e">
        <f t="shared" si="3"/>
        <v>#DIV/0!</v>
      </c>
      <c r="O42" s="130">
        <f>IF(K42="nio",0,VLOOKUP(G42,'4. Productie normen'!A:J,HLOOKUP('5. Basis ruimtestaat'!K42,'4. Productie normen'!$10:$11,2,FALSE),FALSE))</f>
        <v>0</v>
      </c>
      <c r="P42" s="130">
        <f t="shared" si="4"/>
        <v>0</v>
      </c>
      <c r="Q42" s="131" t="str">
        <f>VLOOKUP(G42,'4. Productie normen'!$A:$L,12,FALSE)</f>
        <v>S</v>
      </c>
      <c r="R42" s="131"/>
      <c r="T42" s="132">
        <f t="shared" si="2"/>
        <v>5813.9998054504531</v>
      </c>
    </row>
    <row r="43" spans="1:20" ht="14.15" customHeight="1">
      <c r="A43" s="8">
        <v>43</v>
      </c>
      <c r="B43" s="9" t="s">
        <v>89</v>
      </c>
      <c r="C43" s="9" t="s">
        <v>90</v>
      </c>
      <c r="D43" s="646" t="s">
        <v>229</v>
      </c>
      <c r="E43" s="639" t="s">
        <v>245</v>
      </c>
      <c r="F43" s="117" t="s">
        <v>259</v>
      </c>
      <c r="G43" s="117" t="s">
        <v>206</v>
      </c>
      <c r="H43" s="606" t="s">
        <v>242</v>
      </c>
      <c r="I43" s="665">
        <v>4.5199999809265101</v>
      </c>
      <c r="J43" s="717">
        <v>1</v>
      </c>
      <c r="K43" s="128">
        <v>255</v>
      </c>
      <c r="L43" s="128">
        <v>255</v>
      </c>
      <c r="M43" s="129" t="e">
        <f t="shared" si="0"/>
        <v>#DIV/0!</v>
      </c>
      <c r="N43" s="129" t="e">
        <f t="shared" si="3"/>
        <v>#DIV/0!</v>
      </c>
      <c r="O43" s="130">
        <f>IF(K43="nio",0,VLOOKUP(G43,'4. Productie normen'!A:J,HLOOKUP('5. Basis ruimtestaat'!K43,'4. Productie normen'!$10:$11,2,FALSE),FALSE))</f>
        <v>0</v>
      </c>
      <c r="P43" s="130">
        <f t="shared" si="4"/>
        <v>0</v>
      </c>
      <c r="Q43" s="131" t="str">
        <f>VLOOKUP(G43,'4. Productie normen'!$A:$L,12,FALSE)</f>
        <v>S</v>
      </c>
      <c r="R43" s="131"/>
      <c r="T43" s="132">
        <f t="shared" si="2"/>
        <v>2305.1999902725202</v>
      </c>
    </row>
    <row r="44" spans="1:20" ht="14.15" customHeight="1">
      <c r="A44" s="8">
        <v>44</v>
      </c>
      <c r="B44" s="9" t="s">
        <v>89</v>
      </c>
      <c r="C44" s="9" t="s">
        <v>90</v>
      </c>
      <c r="D44" s="646" t="s">
        <v>229</v>
      </c>
      <c r="E44" s="639" t="s">
        <v>268</v>
      </c>
      <c r="F44" s="117" t="s">
        <v>211</v>
      </c>
      <c r="G44" s="117" t="s">
        <v>213</v>
      </c>
      <c r="H44" s="606" t="s">
        <v>242</v>
      </c>
      <c r="I44" s="665">
        <v>34</v>
      </c>
      <c r="J44" s="717">
        <v>1</v>
      </c>
      <c r="K44" s="128" t="s">
        <v>248</v>
      </c>
      <c r="L44" s="128"/>
      <c r="M44" s="129">
        <f t="shared" si="0"/>
        <v>0</v>
      </c>
      <c r="N44" s="129">
        <f t="shared" si="3"/>
        <v>0</v>
      </c>
      <c r="O44" s="130">
        <f>IF(K44="nio",0,VLOOKUP(G44,'4. Productie normen'!A:J,HLOOKUP('5. Basis ruimtestaat'!K44,'4. Productie normen'!$10:$11,2,FALSE),FALSE))</f>
        <v>0</v>
      </c>
      <c r="P44" s="130">
        <f t="shared" si="4"/>
        <v>0</v>
      </c>
      <c r="Q44" s="131">
        <f>VLOOKUP(G44,'4. Productie normen'!$A:$L,12,FALSE)</f>
        <v>0</v>
      </c>
      <c r="R44" s="131"/>
      <c r="T44" s="132">
        <f t="shared" si="2"/>
        <v>0</v>
      </c>
    </row>
    <row r="45" spans="1:20" ht="14.15" customHeight="1">
      <c r="A45" s="8">
        <v>45</v>
      </c>
      <c r="B45" s="9" t="s">
        <v>89</v>
      </c>
      <c r="C45" s="9" t="s">
        <v>90</v>
      </c>
      <c r="D45" s="646" t="s">
        <v>229</v>
      </c>
      <c r="E45" s="639" t="s">
        <v>249</v>
      </c>
      <c r="F45" s="137" t="s">
        <v>250</v>
      </c>
      <c r="G45" s="117" t="s">
        <v>204</v>
      </c>
      <c r="H45" s="606" t="s">
        <v>232</v>
      </c>
      <c r="I45" s="665">
        <v>182</v>
      </c>
      <c r="J45" s="717">
        <v>1</v>
      </c>
      <c r="K45" s="128">
        <v>255</v>
      </c>
      <c r="L45" s="128"/>
      <c r="M45" s="129" t="e">
        <f t="shared" si="0"/>
        <v>#DIV/0!</v>
      </c>
      <c r="N45" s="129">
        <f t="shared" si="3"/>
        <v>0</v>
      </c>
      <c r="O45" s="130">
        <f>IF(K45="nio",0,VLOOKUP(G45,'4. Productie normen'!A:J,HLOOKUP('5. Basis ruimtestaat'!K45,'4. Productie normen'!$10:$11,2,FALSE),FALSE))</f>
        <v>0</v>
      </c>
      <c r="P45" s="130">
        <f t="shared" si="4"/>
        <v>0</v>
      </c>
      <c r="Q45" s="131" t="str">
        <f>VLOOKUP(G45,'4. Productie normen'!$A:$L,12,FALSE)</f>
        <v>V</v>
      </c>
      <c r="R45" s="131"/>
      <c r="T45" s="132">
        <f t="shared" si="2"/>
        <v>46410</v>
      </c>
    </row>
    <row r="46" spans="1:20" ht="14.15" customHeight="1">
      <c r="A46" s="8">
        <v>46</v>
      </c>
      <c r="B46" s="9" t="s">
        <v>89</v>
      </c>
      <c r="C46" s="9" t="s">
        <v>90</v>
      </c>
      <c r="D46" s="646" t="s">
        <v>229</v>
      </c>
      <c r="E46" s="639" t="s">
        <v>253</v>
      </c>
      <c r="F46" s="117" t="s">
        <v>254</v>
      </c>
      <c r="G46" s="137" t="s">
        <v>208</v>
      </c>
      <c r="H46" s="606" t="s">
        <v>232</v>
      </c>
      <c r="I46" s="665">
        <v>31.350000381469702</v>
      </c>
      <c r="J46" s="717">
        <v>1</v>
      </c>
      <c r="K46" s="128">
        <v>255</v>
      </c>
      <c r="L46" s="128"/>
      <c r="M46" s="129" t="e">
        <f t="shared" si="0"/>
        <v>#DIV/0!</v>
      </c>
      <c r="N46" s="129">
        <f t="shared" si="3"/>
        <v>0</v>
      </c>
      <c r="O46" s="130">
        <f>IF(K46="nio",0,VLOOKUP(G46,'4. Productie normen'!A:J,HLOOKUP('5. Basis ruimtestaat'!K46,'4. Productie normen'!$10:$11,2,FALSE),FALSE))</f>
        <v>0</v>
      </c>
      <c r="P46" s="130">
        <f t="shared" si="4"/>
        <v>0</v>
      </c>
      <c r="Q46" s="131" t="str">
        <f>VLOOKUP(G46,'4. Productie normen'!$A:$L,12,FALSE)</f>
        <v>V</v>
      </c>
      <c r="R46" s="131"/>
      <c r="T46" s="132">
        <f t="shared" si="2"/>
        <v>7994.2500972747739</v>
      </c>
    </row>
    <row r="47" spans="1:20" ht="14.15" customHeight="1">
      <c r="A47" s="8">
        <v>47</v>
      </c>
      <c r="B47" s="9" t="s">
        <v>89</v>
      </c>
      <c r="C47" s="9" t="s">
        <v>90</v>
      </c>
      <c r="D47" s="646" t="s">
        <v>229</v>
      </c>
      <c r="E47" s="639" t="s">
        <v>269</v>
      </c>
      <c r="F47" s="117" t="s">
        <v>202</v>
      </c>
      <c r="G47" s="137" t="s">
        <v>202</v>
      </c>
      <c r="H47" s="606" t="s">
        <v>270</v>
      </c>
      <c r="I47" s="665">
        <v>2.2000000476837198</v>
      </c>
      <c r="J47" s="717">
        <v>1</v>
      </c>
      <c r="K47" s="128">
        <v>255</v>
      </c>
      <c r="L47" s="128"/>
      <c r="M47" s="129" t="e">
        <f t="shared" si="0"/>
        <v>#DIV/0!</v>
      </c>
      <c r="N47" s="129">
        <f t="shared" si="3"/>
        <v>0</v>
      </c>
      <c r="O47" s="130">
        <f>IF(K47="nio",0,VLOOKUP(G47,'4. Productie normen'!A:J,HLOOKUP('5. Basis ruimtestaat'!K47,'4. Productie normen'!$10:$11,2,FALSE),FALSE))</f>
        <v>0</v>
      </c>
      <c r="P47" s="130">
        <f t="shared" si="4"/>
        <v>0</v>
      </c>
      <c r="Q47" s="131" t="str">
        <f>VLOOKUP(G47,'4. Productie normen'!$A:$L,12,FALSE)</f>
        <v>V</v>
      </c>
      <c r="R47" s="131"/>
      <c r="T47" s="132">
        <f t="shared" si="2"/>
        <v>561.00001215934856</v>
      </c>
    </row>
    <row r="48" spans="1:20" ht="14.15" customHeight="1">
      <c r="A48" s="8">
        <v>48</v>
      </c>
      <c r="B48" s="9" t="s">
        <v>89</v>
      </c>
      <c r="C48" s="9" t="s">
        <v>90</v>
      </c>
      <c r="D48" s="646" t="s">
        <v>229</v>
      </c>
      <c r="E48" s="639" t="s">
        <v>271</v>
      </c>
      <c r="F48" s="117" t="s">
        <v>255</v>
      </c>
      <c r="G48" s="117" t="s">
        <v>197</v>
      </c>
      <c r="H48" s="606" t="s">
        <v>235</v>
      </c>
      <c r="I48" s="665">
        <v>4</v>
      </c>
      <c r="J48" s="717">
        <v>1</v>
      </c>
      <c r="K48" s="128">
        <v>156</v>
      </c>
      <c r="L48" s="128"/>
      <c r="M48" s="129" t="e">
        <f t="shared" si="0"/>
        <v>#DIV/0!</v>
      </c>
      <c r="N48" s="129">
        <f t="shared" si="3"/>
        <v>0</v>
      </c>
      <c r="O48" s="130">
        <f>IF(K48="nio",0,VLOOKUP(G48,'4. Productie normen'!A:J,HLOOKUP('5. Basis ruimtestaat'!K48,'4. Productie normen'!$10:$11,2,FALSE),FALSE))</f>
        <v>0</v>
      </c>
      <c r="P48" s="130">
        <f t="shared" si="4"/>
        <v>0</v>
      </c>
      <c r="Q48" s="131" t="str">
        <f>VLOOKUP(G48,'4. Productie normen'!$A:$L,12,FALSE)</f>
        <v>B</v>
      </c>
      <c r="R48" s="131"/>
      <c r="T48" s="132">
        <f t="shared" si="2"/>
        <v>624</v>
      </c>
    </row>
    <row r="49" spans="1:20" ht="14.15" customHeight="1">
      <c r="A49" s="8">
        <v>49</v>
      </c>
      <c r="B49" s="9" t="s">
        <v>89</v>
      </c>
      <c r="C49" s="9" t="s">
        <v>90</v>
      </c>
      <c r="D49" s="646" t="s">
        <v>256</v>
      </c>
      <c r="E49" s="639" t="s">
        <v>272</v>
      </c>
      <c r="F49" s="117" t="s">
        <v>254</v>
      </c>
      <c r="G49" s="137" t="s">
        <v>208</v>
      </c>
      <c r="H49" s="606" t="s">
        <v>235</v>
      </c>
      <c r="I49" s="665">
        <v>12.199999809265099</v>
      </c>
      <c r="J49" s="717">
        <v>1</v>
      </c>
      <c r="K49" s="128">
        <v>255</v>
      </c>
      <c r="L49" s="128"/>
      <c r="M49" s="129" t="e">
        <f t="shared" si="0"/>
        <v>#DIV/0!</v>
      </c>
      <c r="N49" s="129">
        <f t="shared" si="3"/>
        <v>0</v>
      </c>
      <c r="O49" s="130">
        <f>IF(K49="nio",0,VLOOKUP(G49,'4. Productie normen'!A:J,HLOOKUP('5. Basis ruimtestaat'!K49,'4. Productie normen'!$10:$11,2,FALSE),FALSE))</f>
        <v>0</v>
      </c>
      <c r="P49" s="130">
        <f t="shared" si="4"/>
        <v>0</v>
      </c>
      <c r="Q49" s="131" t="str">
        <f>VLOOKUP(G49,'4. Productie normen'!$A:$L,12,FALSE)</f>
        <v>V</v>
      </c>
      <c r="R49" s="131"/>
      <c r="T49" s="132">
        <f t="shared" si="2"/>
        <v>3110.9999513626003</v>
      </c>
    </row>
    <row r="50" spans="1:20" ht="14.15" customHeight="1">
      <c r="A50" s="8">
        <v>50</v>
      </c>
      <c r="B50" s="9" t="s">
        <v>89</v>
      </c>
      <c r="C50" s="9" t="s">
        <v>90</v>
      </c>
      <c r="D50" s="646" t="s">
        <v>256</v>
      </c>
      <c r="E50" s="639" t="s">
        <v>273</v>
      </c>
      <c r="F50" s="117" t="s">
        <v>252</v>
      </c>
      <c r="G50" s="137" t="s">
        <v>209</v>
      </c>
      <c r="H50" s="606" t="s">
        <v>232</v>
      </c>
      <c r="I50" s="665">
        <v>39.119998931884801</v>
      </c>
      <c r="J50" s="717">
        <v>1</v>
      </c>
      <c r="K50" s="128">
        <v>255</v>
      </c>
      <c r="L50" s="128"/>
      <c r="M50" s="129" t="e">
        <f t="shared" si="0"/>
        <v>#DIV/0!</v>
      </c>
      <c r="N50" s="129">
        <f t="shared" si="3"/>
        <v>0</v>
      </c>
      <c r="O50" s="130">
        <f>IF(K50="nio",0,VLOOKUP(G50,'4. Productie normen'!A:J,HLOOKUP('5. Basis ruimtestaat'!K50,'4. Productie normen'!$10:$11,2,FALSE),FALSE))</f>
        <v>0</v>
      </c>
      <c r="P50" s="130">
        <f t="shared" si="4"/>
        <v>0</v>
      </c>
      <c r="Q50" s="131" t="str">
        <f>VLOOKUP(G50,'4. Productie normen'!$A:$L,12,FALSE)</f>
        <v>V</v>
      </c>
      <c r="R50" s="131"/>
      <c r="T50" s="132">
        <f t="shared" si="2"/>
        <v>9975.5997276306243</v>
      </c>
    </row>
    <row r="51" spans="1:20" ht="14.15" customHeight="1">
      <c r="A51" s="8">
        <v>51</v>
      </c>
      <c r="B51" s="9" t="s">
        <v>89</v>
      </c>
      <c r="C51" s="9" t="s">
        <v>90</v>
      </c>
      <c r="D51" s="646" t="s">
        <v>256</v>
      </c>
      <c r="E51" s="639" t="s">
        <v>274</v>
      </c>
      <c r="F51" s="117" t="s">
        <v>259</v>
      </c>
      <c r="G51" s="117" t="s">
        <v>206</v>
      </c>
      <c r="H51" s="606" t="s">
        <v>242</v>
      </c>
      <c r="I51" s="665">
        <v>9</v>
      </c>
      <c r="J51" s="717">
        <v>1</v>
      </c>
      <c r="K51" s="128">
        <v>255</v>
      </c>
      <c r="L51" s="128">
        <v>255</v>
      </c>
      <c r="M51" s="129" t="e">
        <f t="shared" si="0"/>
        <v>#DIV/0!</v>
      </c>
      <c r="N51" s="129" t="e">
        <f t="shared" si="3"/>
        <v>#DIV/0!</v>
      </c>
      <c r="O51" s="130">
        <f>IF(K51="nio",0,VLOOKUP(G51,'4. Productie normen'!A:J,HLOOKUP('5. Basis ruimtestaat'!K51,'4. Productie normen'!$10:$11,2,FALSE),FALSE))</f>
        <v>0</v>
      </c>
      <c r="P51" s="130">
        <f t="shared" si="4"/>
        <v>0</v>
      </c>
      <c r="Q51" s="131" t="str">
        <f>VLOOKUP(G51,'4. Productie normen'!$A:$L,12,FALSE)</f>
        <v>S</v>
      </c>
      <c r="R51" s="131"/>
      <c r="T51" s="132">
        <f t="shared" si="2"/>
        <v>4590</v>
      </c>
    </row>
    <row r="52" spans="1:20" ht="14.15" customHeight="1">
      <c r="A52" s="8">
        <v>52</v>
      </c>
      <c r="B52" s="9" t="s">
        <v>89</v>
      </c>
      <c r="C52" s="9" t="s">
        <v>90</v>
      </c>
      <c r="D52" s="646" t="s">
        <v>256</v>
      </c>
      <c r="E52" s="639" t="s">
        <v>275</v>
      </c>
      <c r="F52" s="117" t="s">
        <v>259</v>
      </c>
      <c r="G52" s="117" t="s">
        <v>206</v>
      </c>
      <c r="H52" s="606" t="s">
        <v>242</v>
      </c>
      <c r="I52" s="665">
        <v>10.289999961853001</v>
      </c>
      <c r="J52" s="717">
        <v>1</v>
      </c>
      <c r="K52" s="128">
        <v>255</v>
      </c>
      <c r="L52" s="128">
        <v>255</v>
      </c>
      <c r="M52" s="129" t="e">
        <f t="shared" si="0"/>
        <v>#DIV/0!</v>
      </c>
      <c r="N52" s="129" t="e">
        <f t="shared" si="3"/>
        <v>#DIV/0!</v>
      </c>
      <c r="O52" s="130">
        <f>IF(K52="nio",0,VLOOKUP(G52,'4. Productie normen'!A:J,HLOOKUP('5. Basis ruimtestaat'!K52,'4. Productie normen'!$10:$11,2,FALSE),FALSE))</f>
        <v>0</v>
      </c>
      <c r="P52" s="130">
        <f t="shared" si="4"/>
        <v>0</v>
      </c>
      <c r="Q52" s="131" t="str">
        <f>VLOOKUP(G52,'4. Productie normen'!$A:$L,12,FALSE)</f>
        <v>S</v>
      </c>
      <c r="R52" s="131"/>
      <c r="T52" s="132">
        <f t="shared" si="2"/>
        <v>5247.8999805450303</v>
      </c>
    </row>
    <row r="53" spans="1:20" ht="14.15" customHeight="1">
      <c r="A53" s="8">
        <v>53</v>
      </c>
      <c r="B53" s="9" t="s">
        <v>89</v>
      </c>
      <c r="C53" s="9" t="s">
        <v>90</v>
      </c>
      <c r="D53" s="646" t="s">
        <v>256</v>
      </c>
      <c r="E53" s="639" t="s">
        <v>276</v>
      </c>
      <c r="F53" s="117" t="s">
        <v>255</v>
      </c>
      <c r="G53" s="117" t="s">
        <v>197</v>
      </c>
      <c r="H53" s="606" t="s">
        <v>235</v>
      </c>
      <c r="I53" s="665">
        <v>70</v>
      </c>
      <c r="J53" s="717">
        <v>1</v>
      </c>
      <c r="K53" s="128">
        <v>156</v>
      </c>
      <c r="L53" s="128"/>
      <c r="M53" s="129" t="e">
        <f t="shared" si="0"/>
        <v>#DIV/0!</v>
      </c>
      <c r="N53" s="129">
        <f t="shared" si="3"/>
        <v>0</v>
      </c>
      <c r="O53" s="130">
        <f>IF(K53="nio",0,VLOOKUP(G53,'4. Productie normen'!A:J,HLOOKUP('5. Basis ruimtestaat'!K53,'4. Productie normen'!$10:$11,2,FALSE),FALSE))</f>
        <v>0</v>
      </c>
      <c r="P53" s="130">
        <f t="shared" si="4"/>
        <v>0</v>
      </c>
      <c r="Q53" s="131" t="str">
        <f>VLOOKUP(G53,'4. Productie normen'!$A:$L,12,FALSE)</f>
        <v>B</v>
      </c>
      <c r="R53" s="131"/>
      <c r="T53" s="132">
        <f t="shared" si="2"/>
        <v>10920</v>
      </c>
    </row>
    <row r="54" spans="1:20" ht="14.15" customHeight="1">
      <c r="A54" s="8">
        <v>54</v>
      </c>
      <c r="B54" s="9" t="s">
        <v>89</v>
      </c>
      <c r="C54" s="9" t="s">
        <v>90</v>
      </c>
      <c r="D54" s="646" t="s">
        <v>256</v>
      </c>
      <c r="E54" s="639" t="s">
        <v>277</v>
      </c>
      <c r="F54" s="117" t="s">
        <v>255</v>
      </c>
      <c r="G54" s="117" t="s">
        <v>197</v>
      </c>
      <c r="H54" s="606" t="s">
        <v>235</v>
      </c>
      <c r="I54" s="665">
        <v>51.599998474121101</v>
      </c>
      <c r="J54" s="717">
        <v>1</v>
      </c>
      <c r="K54" s="128">
        <v>156</v>
      </c>
      <c r="L54" s="128"/>
      <c r="M54" s="129" t="e">
        <f t="shared" si="0"/>
        <v>#DIV/0!</v>
      </c>
      <c r="N54" s="129">
        <f t="shared" si="3"/>
        <v>0</v>
      </c>
      <c r="O54" s="130">
        <f>IF(K54="nio",0,VLOOKUP(G54,'4. Productie normen'!A:J,HLOOKUP('5. Basis ruimtestaat'!K54,'4. Productie normen'!$10:$11,2,FALSE),FALSE))</f>
        <v>0</v>
      </c>
      <c r="P54" s="130">
        <f t="shared" si="4"/>
        <v>0</v>
      </c>
      <c r="Q54" s="131" t="str">
        <f>VLOOKUP(G54,'4. Productie normen'!$A:$L,12,FALSE)</f>
        <v>B</v>
      </c>
      <c r="R54" s="131"/>
      <c r="T54" s="132">
        <f t="shared" si="2"/>
        <v>8049.5997619628915</v>
      </c>
    </row>
    <row r="55" spans="1:20" ht="14.15" customHeight="1">
      <c r="A55" s="8">
        <v>55</v>
      </c>
      <c r="B55" s="9" t="s">
        <v>89</v>
      </c>
      <c r="C55" s="9" t="s">
        <v>90</v>
      </c>
      <c r="D55" s="646" t="s">
        <v>256</v>
      </c>
      <c r="E55" s="639" t="s">
        <v>278</v>
      </c>
      <c r="F55" s="117" t="s">
        <v>255</v>
      </c>
      <c r="G55" s="117" t="s">
        <v>197</v>
      </c>
      <c r="H55" s="606" t="s">
        <v>235</v>
      </c>
      <c r="I55" s="665">
        <v>44</v>
      </c>
      <c r="J55" s="717">
        <v>1</v>
      </c>
      <c r="K55" s="128">
        <v>156</v>
      </c>
      <c r="L55" s="128"/>
      <c r="M55" s="129" t="e">
        <f t="shared" si="0"/>
        <v>#DIV/0!</v>
      </c>
      <c r="N55" s="129">
        <f t="shared" si="3"/>
        <v>0</v>
      </c>
      <c r="O55" s="130">
        <f>IF(K55="nio",0,VLOOKUP(G55,'4. Productie normen'!A:J,HLOOKUP('5. Basis ruimtestaat'!K55,'4. Productie normen'!$10:$11,2,FALSE),FALSE))</f>
        <v>0</v>
      </c>
      <c r="P55" s="130">
        <f t="shared" si="4"/>
        <v>0</v>
      </c>
      <c r="Q55" s="131" t="str">
        <f>VLOOKUP(G55,'4. Productie normen'!$A:$L,12,FALSE)</f>
        <v>B</v>
      </c>
      <c r="R55" s="131"/>
      <c r="T55" s="132">
        <f t="shared" si="2"/>
        <v>6864</v>
      </c>
    </row>
    <row r="56" spans="1:20" ht="14.15" customHeight="1">
      <c r="A56" s="8">
        <v>56</v>
      </c>
      <c r="B56" s="9" t="s">
        <v>89</v>
      </c>
      <c r="C56" s="9" t="s">
        <v>90</v>
      </c>
      <c r="D56" s="646" t="s">
        <v>256</v>
      </c>
      <c r="E56" s="639" t="s">
        <v>279</v>
      </c>
      <c r="F56" s="117" t="s">
        <v>255</v>
      </c>
      <c r="G56" s="117" t="s">
        <v>197</v>
      </c>
      <c r="H56" s="606" t="s">
        <v>235</v>
      </c>
      <c r="I56" s="665">
        <v>52</v>
      </c>
      <c r="J56" s="717">
        <v>1</v>
      </c>
      <c r="K56" s="128">
        <v>156</v>
      </c>
      <c r="L56" s="128"/>
      <c r="M56" s="129" t="e">
        <f t="shared" si="0"/>
        <v>#DIV/0!</v>
      </c>
      <c r="N56" s="129">
        <f t="shared" si="3"/>
        <v>0</v>
      </c>
      <c r="O56" s="130">
        <f>IF(K56="nio",0,VLOOKUP(G56,'4. Productie normen'!A:J,HLOOKUP('5. Basis ruimtestaat'!K56,'4. Productie normen'!$10:$11,2,FALSE),FALSE))</f>
        <v>0</v>
      </c>
      <c r="P56" s="130">
        <f t="shared" si="4"/>
        <v>0</v>
      </c>
      <c r="Q56" s="131" t="str">
        <f>VLOOKUP(G56,'4. Productie normen'!$A:$L,12,FALSE)</f>
        <v>B</v>
      </c>
      <c r="R56" s="131"/>
      <c r="T56" s="132">
        <f t="shared" si="2"/>
        <v>8112</v>
      </c>
    </row>
    <row r="57" spans="1:20" ht="14.15" customHeight="1">
      <c r="A57" s="8">
        <v>57</v>
      </c>
      <c r="B57" s="9" t="s">
        <v>89</v>
      </c>
      <c r="C57" s="9" t="s">
        <v>90</v>
      </c>
      <c r="D57" s="646" t="s">
        <v>256</v>
      </c>
      <c r="E57" s="639" t="s">
        <v>280</v>
      </c>
      <c r="F57" s="117" t="s">
        <v>255</v>
      </c>
      <c r="G57" s="117" t="s">
        <v>197</v>
      </c>
      <c r="H57" s="606" t="s">
        <v>235</v>
      </c>
      <c r="I57" s="665">
        <v>25</v>
      </c>
      <c r="J57" s="717">
        <v>1</v>
      </c>
      <c r="K57" s="128">
        <v>156</v>
      </c>
      <c r="L57" s="128"/>
      <c r="M57" s="129" t="e">
        <f t="shared" si="0"/>
        <v>#DIV/0!</v>
      </c>
      <c r="N57" s="129">
        <f t="shared" si="3"/>
        <v>0</v>
      </c>
      <c r="O57" s="130">
        <f>IF(K57="nio",0,VLOOKUP(G57,'4. Productie normen'!A:J,HLOOKUP('5. Basis ruimtestaat'!K57,'4. Productie normen'!$10:$11,2,FALSE),FALSE))</f>
        <v>0</v>
      </c>
      <c r="P57" s="130">
        <f t="shared" si="4"/>
        <v>0</v>
      </c>
      <c r="Q57" s="131" t="str">
        <f>VLOOKUP(G57,'4. Productie normen'!$A:$L,12,FALSE)</f>
        <v>B</v>
      </c>
      <c r="R57" s="131"/>
      <c r="T57" s="132">
        <f t="shared" si="2"/>
        <v>3900</v>
      </c>
    </row>
    <row r="58" spans="1:20" ht="14.15" customHeight="1">
      <c r="A58" s="8">
        <v>58</v>
      </c>
      <c r="B58" s="9" t="s">
        <v>89</v>
      </c>
      <c r="C58" s="9" t="s">
        <v>90</v>
      </c>
      <c r="D58" s="646" t="s">
        <v>256</v>
      </c>
      <c r="E58" s="639" t="s">
        <v>281</v>
      </c>
      <c r="F58" s="117" t="s">
        <v>255</v>
      </c>
      <c r="G58" s="117" t="s">
        <v>197</v>
      </c>
      <c r="H58" s="606" t="s">
        <v>235</v>
      </c>
      <c r="I58" s="665">
        <v>25</v>
      </c>
      <c r="J58" s="717">
        <v>1</v>
      </c>
      <c r="K58" s="128">
        <v>156</v>
      </c>
      <c r="L58" s="128"/>
      <c r="M58" s="129" t="e">
        <f t="shared" si="0"/>
        <v>#DIV/0!</v>
      </c>
      <c r="N58" s="129">
        <f t="shared" si="3"/>
        <v>0</v>
      </c>
      <c r="O58" s="130">
        <f>IF(K58="nio",0,VLOOKUP(G58,'4. Productie normen'!A:J,HLOOKUP('5. Basis ruimtestaat'!K58,'4. Productie normen'!$10:$11,2,FALSE),FALSE))</f>
        <v>0</v>
      </c>
      <c r="P58" s="130">
        <f t="shared" si="4"/>
        <v>0</v>
      </c>
      <c r="Q58" s="131" t="str">
        <f>VLOOKUP(G58,'4. Productie normen'!$A:$L,12,FALSE)</f>
        <v>B</v>
      </c>
      <c r="R58" s="131"/>
      <c r="T58" s="132">
        <f t="shared" si="2"/>
        <v>3900</v>
      </c>
    </row>
    <row r="59" spans="1:20" ht="14.15" customHeight="1">
      <c r="A59" s="8">
        <v>59</v>
      </c>
      <c r="B59" s="9" t="s">
        <v>89</v>
      </c>
      <c r="C59" s="9" t="s">
        <v>90</v>
      </c>
      <c r="D59" s="646" t="s">
        <v>256</v>
      </c>
      <c r="E59" s="639" t="s">
        <v>282</v>
      </c>
      <c r="F59" s="137" t="s">
        <v>209</v>
      </c>
      <c r="G59" s="137" t="s">
        <v>209</v>
      </c>
      <c r="H59" s="606" t="s">
        <v>232</v>
      </c>
      <c r="I59" s="665">
        <v>14.300000190734901</v>
      </c>
      <c r="J59" s="717">
        <v>1</v>
      </c>
      <c r="K59" s="128">
        <v>255</v>
      </c>
      <c r="L59" s="128"/>
      <c r="M59" s="129" t="e">
        <f t="shared" si="0"/>
        <v>#DIV/0!</v>
      </c>
      <c r="N59" s="129">
        <f t="shared" si="3"/>
        <v>0</v>
      </c>
      <c r="O59" s="130">
        <f>IF(K59="nio",0,VLOOKUP(G59,'4. Productie normen'!A:J,HLOOKUP('5. Basis ruimtestaat'!K59,'4. Productie normen'!$10:$11,2,FALSE),FALSE))</f>
        <v>0</v>
      </c>
      <c r="P59" s="130">
        <f t="shared" si="4"/>
        <v>0</v>
      </c>
      <c r="Q59" s="131" t="str">
        <f>VLOOKUP(G59,'4. Productie normen'!$A:$L,12,FALSE)</f>
        <v>V</v>
      </c>
      <c r="R59" s="131"/>
      <c r="T59" s="132">
        <f t="shared" si="2"/>
        <v>3646.5000486373997</v>
      </c>
    </row>
    <row r="60" spans="1:20" ht="14.15" customHeight="1">
      <c r="A60" s="8">
        <v>60</v>
      </c>
      <c r="B60" s="9" t="s">
        <v>89</v>
      </c>
      <c r="C60" s="9" t="s">
        <v>90</v>
      </c>
      <c r="D60" s="646" t="s">
        <v>256</v>
      </c>
      <c r="E60" s="639" t="s">
        <v>284</v>
      </c>
      <c r="F60" s="117" t="s">
        <v>252</v>
      </c>
      <c r="G60" s="137" t="s">
        <v>209</v>
      </c>
      <c r="H60" s="606" t="s">
        <v>235</v>
      </c>
      <c r="I60" s="665">
        <v>11.8800001144409</v>
      </c>
      <c r="J60" s="717">
        <v>1</v>
      </c>
      <c r="K60" s="128">
        <v>255</v>
      </c>
      <c r="L60" s="128"/>
      <c r="M60" s="129" t="e">
        <f t="shared" si="0"/>
        <v>#DIV/0!</v>
      </c>
      <c r="N60" s="129">
        <f t="shared" si="3"/>
        <v>0</v>
      </c>
      <c r="O60" s="130">
        <f>IF(K60="nio",0,VLOOKUP(G60,'4. Productie normen'!A:J,HLOOKUP('5. Basis ruimtestaat'!K60,'4. Productie normen'!$10:$11,2,FALSE),FALSE))</f>
        <v>0</v>
      </c>
      <c r="P60" s="130">
        <f t="shared" si="4"/>
        <v>0</v>
      </c>
      <c r="Q60" s="131" t="str">
        <f>VLOOKUP(G60,'4. Productie normen'!$A:$L,12,FALSE)</f>
        <v>V</v>
      </c>
      <c r="R60" s="131"/>
      <c r="T60" s="132">
        <f t="shared" si="2"/>
        <v>3029.4000291824295</v>
      </c>
    </row>
    <row r="61" spans="1:20" ht="14.15" customHeight="1">
      <c r="A61" s="8">
        <v>61</v>
      </c>
      <c r="B61" s="9" t="s">
        <v>89</v>
      </c>
      <c r="C61" s="9" t="s">
        <v>90</v>
      </c>
      <c r="D61" s="646" t="s">
        <v>256</v>
      </c>
      <c r="E61" s="639" t="s">
        <v>285</v>
      </c>
      <c r="F61" s="117" t="s">
        <v>252</v>
      </c>
      <c r="G61" s="137" t="s">
        <v>209</v>
      </c>
      <c r="H61" s="606" t="s">
        <v>235</v>
      </c>
      <c r="I61" s="665">
        <v>21.680000305175799</v>
      </c>
      <c r="J61" s="717">
        <v>1</v>
      </c>
      <c r="K61" s="128">
        <v>255</v>
      </c>
      <c r="L61" s="128"/>
      <c r="M61" s="129" t="e">
        <f t="shared" si="0"/>
        <v>#DIV/0!</v>
      </c>
      <c r="N61" s="129">
        <f t="shared" si="3"/>
        <v>0</v>
      </c>
      <c r="O61" s="130">
        <f>IF(K61="nio",0,VLOOKUP(G61,'4. Productie normen'!A:J,HLOOKUP('5. Basis ruimtestaat'!K61,'4. Productie normen'!$10:$11,2,FALSE),FALSE))</f>
        <v>0</v>
      </c>
      <c r="P61" s="130">
        <f t="shared" si="4"/>
        <v>0</v>
      </c>
      <c r="Q61" s="131" t="str">
        <f>VLOOKUP(G61,'4. Productie normen'!$A:$L,12,FALSE)</f>
        <v>V</v>
      </c>
      <c r="R61" s="131"/>
      <c r="T61" s="132">
        <f t="shared" si="2"/>
        <v>5528.4000778198288</v>
      </c>
    </row>
    <row r="62" spans="1:20" ht="14.15" customHeight="1">
      <c r="A62" s="8">
        <v>62</v>
      </c>
      <c r="B62" s="9" t="s">
        <v>89</v>
      </c>
      <c r="C62" s="9" t="s">
        <v>90</v>
      </c>
      <c r="D62" s="646" t="s">
        <v>256</v>
      </c>
      <c r="E62" s="639" t="s">
        <v>286</v>
      </c>
      <c r="F62" s="117"/>
      <c r="G62" s="137" t="s">
        <v>287</v>
      </c>
      <c r="H62" s="606" t="s">
        <v>235</v>
      </c>
      <c r="I62" s="665">
        <v>9.1999998092651403</v>
      </c>
      <c r="J62" s="717">
        <v>1</v>
      </c>
      <c r="K62" s="128">
        <v>255</v>
      </c>
      <c r="L62" s="128"/>
      <c r="M62" s="129" t="e">
        <f t="shared" si="0"/>
        <v>#DIV/0!</v>
      </c>
      <c r="N62" s="129">
        <f t="shared" si="3"/>
        <v>0</v>
      </c>
      <c r="O62" s="130">
        <f>IF(K62="nio",0,VLOOKUP(G62,'4. Productie normen'!A:J,HLOOKUP('5. Basis ruimtestaat'!K62,'4. Productie normen'!$10:$11,2,FALSE),FALSE))</f>
        <v>0</v>
      </c>
      <c r="P62" s="130">
        <f t="shared" si="4"/>
        <v>0</v>
      </c>
      <c r="Q62" s="131" t="str">
        <f>VLOOKUP(G62,'4. Productie normen'!$A:$L,12,FALSE)</f>
        <v>V</v>
      </c>
      <c r="R62" s="131"/>
      <c r="T62" s="132">
        <f t="shared" si="2"/>
        <v>2345.9999513626108</v>
      </c>
    </row>
    <row r="63" spans="1:20" ht="14.15" customHeight="1">
      <c r="A63" s="8">
        <v>63</v>
      </c>
      <c r="B63" s="9" t="s">
        <v>89</v>
      </c>
      <c r="C63" s="9" t="s">
        <v>90</v>
      </c>
      <c r="D63" s="646" t="s">
        <v>256</v>
      </c>
      <c r="E63" s="639" t="s">
        <v>288</v>
      </c>
      <c r="F63" s="117" t="s">
        <v>254</v>
      </c>
      <c r="G63" s="137" t="s">
        <v>208</v>
      </c>
      <c r="H63" s="606" t="s">
        <v>289</v>
      </c>
      <c r="I63" s="665">
        <v>16.25</v>
      </c>
      <c r="J63" s="717">
        <v>1</v>
      </c>
      <c r="K63" s="128">
        <v>255</v>
      </c>
      <c r="L63" s="128"/>
      <c r="M63" s="129" t="e">
        <f t="shared" si="0"/>
        <v>#DIV/0!</v>
      </c>
      <c r="N63" s="129">
        <f t="shared" si="3"/>
        <v>0</v>
      </c>
      <c r="O63" s="130">
        <f>IF(K63="nio",0,VLOOKUP(G63,'4. Productie normen'!A:J,HLOOKUP('5. Basis ruimtestaat'!K63,'4. Productie normen'!$10:$11,2,FALSE),FALSE))</f>
        <v>0</v>
      </c>
      <c r="P63" s="130">
        <f t="shared" si="4"/>
        <v>0</v>
      </c>
      <c r="Q63" s="131" t="str">
        <f>VLOOKUP(G63,'4. Productie normen'!$A:$L,12,FALSE)</f>
        <v>V</v>
      </c>
      <c r="R63" s="131"/>
      <c r="T63" s="132">
        <f t="shared" si="2"/>
        <v>4143.75</v>
      </c>
    </row>
    <row r="64" spans="1:20" ht="14.15" customHeight="1">
      <c r="A64" s="8">
        <v>64</v>
      </c>
      <c r="B64" s="9" t="s">
        <v>89</v>
      </c>
      <c r="C64" s="9" t="s">
        <v>90</v>
      </c>
      <c r="D64" s="646" t="s">
        <v>256</v>
      </c>
      <c r="E64" s="639" t="s">
        <v>290</v>
      </c>
      <c r="F64" s="117" t="s">
        <v>255</v>
      </c>
      <c r="G64" s="117" t="s">
        <v>197</v>
      </c>
      <c r="H64" s="606" t="s">
        <v>235</v>
      </c>
      <c r="I64" s="665">
        <v>9</v>
      </c>
      <c r="J64" s="717">
        <v>1</v>
      </c>
      <c r="K64" s="128">
        <v>156</v>
      </c>
      <c r="L64" s="128"/>
      <c r="M64" s="129" t="e">
        <f t="shared" si="0"/>
        <v>#DIV/0!</v>
      </c>
      <c r="N64" s="129">
        <f t="shared" si="3"/>
        <v>0</v>
      </c>
      <c r="O64" s="130">
        <f>IF(K64="nio",0,VLOOKUP(G64,'4. Productie normen'!A:J,HLOOKUP('5. Basis ruimtestaat'!K64,'4. Productie normen'!$10:$11,2,FALSE),FALSE))</f>
        <v>0</v>
      </c>
      <c r="P64" s="130">
        <f t="shared" si="4"/>
        <v>0</v>
      </c>
      <c r="Q64" s="131" t="str">
        <f>VLOOKUP(G64,'4. Productie normen'!$A:$L,12,FALSE)</f>
        <v>B</v>
      </c>
      <c r="R64" s="131"/>
      <c r="T64" s="132">
        <f t="shared" si="2"/>
        <v>1404</v>
      </c>
    </row>
    <row r="65" spans="1:20" ht="14.15" customHeight="1">
      <c r="A65" s="8">
        <v>65</v>
      </c>
      <c r="B65" s="9" t="s">
        <v>89</v>
      </c>
      <c r="C65" s="9" t="s">
        <v>90</v>
      </c>
      <c r="D65" s="646" t="s">
        <v>256</v>
      </c>
      <c r="E65" s="639" t="s">
        <v>291</v>
      </c>
      <c r="F65" s="117" t="s">
        <v>255</v>
      </c>
      <c r="G65" s="117" t="s">
        <v>197</v>
      </c>
      <c r="H65" s="606" t="s">
        <v>235</v>
      </c>
      <c r="I65" s="665">
        <v>47.5</v>
      </c>
      <c r="J65" s="717">
        <v>1</v>
      </c>
      <c r="K65" s="128">
        <v>156</v>
      </c>
      <c r="L65" s="128"/>
      <c r="M65" s="129" t="e">
        <f t="shared" si="0"/>
        <v>#DIV/0!</v>
      </c>
      <c r="N65" s="129">
        <f t="shared" si="3"/>
        <v>0</v>
      </c>
      <c r="O65" s="130">
        <f>IF(K65="nio",0,VLOOKUP(G65,'4. Productie normen'!A:J,HLOOKUP('5. Basis ruimtestaat'!K65,'4. Productie normen'!$10:$11,2,FALSE),FALSE))</f>
        <v>0</v>
      </c>
      <c r="P65" s="130">
        <f t="shared" si="4"/>
        <v>0</v>
      </c>
      <c r="Q65" s="131" t="str">
        <f>VLOOKUP(G65,'4. Productie normen'!$A:$L,12,FALSE)</f>
        <v>B</v>
      </c>
      <c r="R65" s="131"/>
      <c r="T65" s="132">
        <f t="shared" si="2"/>
        <v>7410</v>
      </c>
    </row>
    <row r="66" spans="1:20" ht="14.15" customHeight="1">
      <c r="A66" s="8">
        <v>66</v>
      </c>
      <c r="B66" s="9" t="s">
        <v>89</v>
      </c>
      <c r="C66" s="9" t="s">
        <v>90</v>
      </c>
      <c r="D66" s="646" t="s">
        <v>256</v>
      </c>
      <c r="E66" s="639" t="s">
        <v>292</v>
      </c>
      <c r="F66" s="117" t="s">
        <v>255</v>
      </c>
      <c r="G66" s="117" t="s">
        <v>197</v>
      </c>
      <c r="H66" s="606" t="s">
        <v>235</v>
      </c>
      <c r="I66" s="665">
        <v>9</v>
      </c>
      <c r="J66" s="717">
        <v>1</v>
      </c>
      <c r="K66" s="128">
        <v>156</v>
      </c>
      <c r="L66" s="128"/>
      <c r="M66" s="129" t="e">
        <f t="shared" si="0"/>
        <v>#DIV/0!</v>
      </c>
      <c r="N66" s="129">
        <f t="shared" si="3"/>
        <v>0</v>
      </c>
      <c r="O66" s="130">
        <f>IF(K66="nio",0,VLOOKUP(G66,'4. Productie normen'!A:J,HLOOKUP('5. Basis ruimtestaat'!K66,'4. Productie normen'!$10:$11,2,FALSE),FALSE))</f>
        <v>0</v>
      </c>
      <c r="P66" s="130">
        <f t="shared" si="4"/>
        <v>0</v>
      </c>
      <c r="Q66" s="131" t="str">
        <f>VLOOKUP(G66,'4. Productie normen'!$A:$L,12,FALSE)</f>
        <v>B</v>
      </c>
      <c r="R66" s="131"/>
      <c r="T66" s="132">
        <f t="shared" si="2"/>
        <v>1404</v>
      </c>
    </row>
    <row r="67" spans="1:20" ht="14.15" customHeight="1">
      <c r="A67" s="8">
        <v>67</v>
      </c>
      <c r="B67" s="9" t="s">
        <v>89</v>
      </c>
      <c r="C67" s="9" t="s">
        <v>90</v>
      </c>
      <c r="D67" s="646" t="s">
        <v>256</v>
      </c>
      <c r="E67" s="639" t="s">
        <v>293</v>
      </c>
      <c r="F67" s="117"/>
      <c r="G67" s="137" t="s">
        <v>1136</v>
      </c>
      <c r="H67" s="606" t="s">
        <v>232</v>
      </c>
      <c r="I67" s="665">
        <v>132</v>
      </c>
      <c r="J67" s="717">
        <v>1</v>
      </c>
      <c r="K67" s="128">
        <v>255</v>
      </c>
      <c r="L67" s="128"/>
      <c r="M67" s="129" t="e">
        <f t="shared" si="0"/>
        <v>#DIV/0!</v>
      </c>
      <c r="N67" s="129">
        <f t="shared" si="3"/>
        <v>0</v>
      </c>
      <c r="O67" s="130">
        <f>IF(K67="nio",0,VLOOKUP(G67,'4. Productie normen'!A:J,HLOOKUP('5. Basis ruimtestaat'!K67,'4. Productie normen'!$10:$11,2,FALSE),FALSE))</f>
        <v>0</v>
      </c>
      <c r="P67" s="130">
        <f t="shared" si="4"/>
        <v>0</v>
      </c>
      <c r="Q67" s="131" t="str">
        <f>VLOOKUP(G67,'4. Productie normen'!$A:$L,12,FALSE)</f>
        <v>V</v>
      </c>
      <c r="R67" s="131"/>
      <c r="T67" s="132">
        <f t="shared" si="2"/>
        <v>33660</v>
      </c>
    </row>
    <row r="68" spans="1:20" ht="14.15" customHeight="1">
      <c r="A68" s="8">
        <v>68</v>
      </c>
      <c r="B68" s="9" t="s">
        <v>89</v>
      </c>
      <c r="C68" s="9" t="s">
        <v>90</v>
      </c>
      <c r="D68" s="646" t="s">
        <v>256</v>
      </c>
      <c r="E68" s="639"/>
      <c r="F68" s="117" t="s">
        <v>252</v>
      </c>
      <c r="G68" s="137" t="s">
        <v>209</v>
      </c>
      <c r="H68" s="606" t="s">
        <v>232</v>
      </c>
      <c r="I68" s="665">
        <v>7.5</v>
      </c>
      <c r="J68" s="717">
        <v>1</v>
      </c>
      <c r="K68" s="128">
        <v>255</v>
      </c>
      <c r="L68" s="128"/>
      <c r="M68" s="129" t="e">
        <f t="shared" si="0"/>
        <v>#DIV/0!</v>
      </c>
      <c r="N68" s="129">
        <f t="shared" si="3"/>
        <v>0</v>
      </c>
      <c r="O68" s="130">
        <f>IF(K68="nio",0,VLOOKUP(G68,'4. Productie normen'!A:J,HLOOKUP('5. Basis ruimtestaat'!K68,'4. Productie normen'!$10:$11,2,FALSE),FALSE))</f>
        <v>0</v>
      </c>
      <c r="P68" s="130">
        <f t="shared" si="4"/>
        <v>0</v>
      </c>
      <c r="Q68" s="131" t="str">
        <f>VLOOKUP(G68,'4. Productie normen'!$A:$L,12,FALSE)</f>
        <v>V</v>
      </c>
      <c r="R68" s="131"/>
      <c r="T68" s="132">
        <f t="shared" si="2"/>
        <v>1912.5</v>
      </c>
    </row>
    <row r="69" spans="1:20" ht="14.15" customHeight="1">
      <c r="A69" s="8">
        <v>69</v>
      </c>
      <c r="B69" s="9" t="s">
        <v>89</v>
      </c>
      <c r="C69" s="9" t="s">
        <v>90</v>
      </c>
      <c r="D69" s="646" t="s">
        <v>295</v>
      </c>
      <c r="E69" s="639" t="s">
        <v>296</v>
      </c>
      <c r="F69" s="117" t="s">
        <v>254</v>
      </c>
      <c r="G69" s="137" t="s">
        <v>208</v>
      </c>
      <c r="H69" s="606" t="s">
        <v>235</v>
      </c>
      <c r="I69" s="665">
        <v>12.699999809265099</v>
      </c>
      <c r="J69" s="717">
        <v>1</v>
      </c>
      <c r="K69" s="128">
        <v>255</v>
      </c>
      <c r="L69" s="128"/>
      <c r="M69" s="129" t="e">
        <f t="shared" si="0"/>
        <v>#DIV/0!</v>
      </c>
      <c r="N69" s="129">
        <f t="shared" si="3"/>
        <v>0</v>
      </c>
      <c r="O69" s="130">
        <f>IF(K69="nio",0,VLOOKUP(G69,'4. Productie normen'!A:J,HLOOKUP('5. Basis ruimtestaat'!K69,'4. Productie normen'!$10:$11,2,FALSE),FALSE))</f>
        <v>0</v>
      </c>
      <c r="P69" s="130">
        <f t="shared" si="4"/>
        <v>0</v>
      </c>
      <c r="Q69" s="131" t="str">
        <f>VLOOKUP(G69,'4. Productie normen'!$A:$L,12,FALSE)</f>
        <v>V</v>
      </c>
      <c r="R69" s="131"/>
      <c r="T69" s="132">
        <f t="shared" si="2"/>
        <v>3238.4999513626003</v>
      </c>
    </row>
    <row r="70" spans="1:20" ht="14.15" customHeight="1">
      <c r="A70" s="8">
        <v>70</v>
      </c>
      <c r="B70" s="9" t="s">
        <v>89</v>
      </c>
      <c r="C70" s="9" t="s">
        <v>90</v>
      </c>
      <c r="D70" s="646" t="s">
        <v>295</v>
      </c>
      <c r="E70" s="639" t="s">
        <v>297</v>
      </c>
      <c r="F70" s="117" t="s">
        <v>252</v>
      </c>
      <c r="G70" s="137" t="s">
        <v>209</v>
      </c>
      <c r="H70" s="606" t="s">
        <v>232</v>
      </c>
      <c r="I70" s="665">
        <v>7.6799998283386204</v>
      </c>
      <c r="J70" s="717">
        <v>1</v>
      </c>
      <c r="K70" s="128">
        <v>255</v>
      </c>
      <c r="L70" s="128"/>
      <c r="M70" s="129" t="e">
        <f t="shared" si="0"/>
        <v>#DIV/0!</v>
      </c>
      <c r="N70" s="129">
        <f t="shared" si="3"/>
        <v>0</v>
      </c>
      <c r="O70" s="130">
        <f>IF(K70="nio",0,VLOOKUP(G70,'4. Productie normen'!A:J,HLOOKUP('5. Basis ruimtestaat'!K70,'4. Productie normen'!$10:$11,2,FALSE),FALSE))</f>
        <v>0</v>
      </c>
      <c r="P70" s="130">
        <f t="shared" si="4"/>
        <v>0</v>
      </c>
      <c r="Q70" s="131" t="str">
        <f>VLOOKUP(G70,'4. Productie normen'!$A:$L,12,FALSE)</f>
        <v>V</v>
      </c>
      <c r="R70" s="131"/>
      <c r="T70" s="132">
        <f t="shared" si="2"/>
        <v>1958.3999562263482</v>
      </c>
    </row>
    <row r="71" spans="1:20" ht="14.15" customHeight="1">
      <c r="A71" s="8">
        <v>71</v>
      </c>
      <c r="B71" s="9" t="s">
        <v>89</v>
      </c>
      <c r="C71" s="9" t="s">
        <v>90</v>
      </c>
      <c r="D71" s="646" t="s">
        <v>295</v>
      </c>
      <c r="E71" s="639" t="s">
        <v>298</v>
      </c>
      <c r="F71" s="117" t="s">
        <v>252</v>
      </c>
      <c r="G71" s="137" t="s">
        <v>209</v>
      </c>
      <c r="H71" s="606" t="s">
        <v>232</v>
      </c>
      <c r="I71" s="665">
        <v>21.030000686645501</v>
      </c>
      <c r="J71" s="717">
        <v>1</v>
      </c>
      <c r="K71" s="128">
        <v>255</v>
      </c>
      <c r="L71" s="128"/>
      <c r="M71" s="129" t="e">
        <f t="shared" si="0"/>
        <v>#DIV/0!</v>
      </c>
      <c r="N71" s="129">
        <f t="shared" si="3"/>
        <v>0</v>
      </c>
      <c r="O71" s="130">
        <f>IF(K71="nio",0,VLOOKUP(G71,'4. Productie normen'!A:J,HLOOKUP('5. Basis ruimtestaat'!K71,'4. Productie normen'!$10:$11,2,FALSE),FALSE))</f>
        <v>0</v>
      </c>
      <c r="P71" s="130">
        <f t="shared" si="4"/>
        <v>0</v>
      </c>
      <c r="Q71" s="131" t="str">
        <f>VLOOKUP(G71,'4. Productie normen'!$A:$L,12,FALSE)</f>
        <v>V</v>
      </c>
      <c r="R71" s="131"/>
      <c r="T71" s="132">
        <f t="shared" si="2"/>
        <v>5362.6501750946027</v>
      </c>
    </row>
    <row r="72" spans="1:20" ht="14.15" customHeight="1">
      <c r="A72" s="8">
        <v>72</v>
      </c>
      <c r="B72" s="9" t="s">
        <v>89</v>
      </c>
      <c r="C72" s="9" t="s">
        <v>90</v>
      </c>
      <c r="D72" s="646" t="s">
        <v>295</v>
      </c>
      <c r="E72" s="639" t="s">
        <v>299</v>
      </c>
      <c r="F72" s="117" t="s">
        <v>255</v>
      </c>
      <c r="G72" s="117" t="s">
        <v>197</v>
      </c>
      <c r="H72" s="606" t="s">
        <v>235</v>
      </c>
      <c r="I72" s="665">
        <v>29.7399997711182</v>
      </c>
      <c r="J72" s="717">
        <v>1</v>
      </c>
      <c r="K72" s="128">
        <v>156</v>
      </c>
      <c r="L72" s="128"/>
      <c r="M72" s="129" t="e">
        <f t="shared" si="0"/>
        <v>#DIV/0!</v>
      </c>
      <c r="N72" s="129">
        <f t="shared" si="3"/>
        <v>0</v>
      </c>
      <c r="O72" s="130">
        <f>IF(K72="nio",0,VLOOKUP(G72,'4. Productie normen'!A:J,HLOOKUP('5. Basis ruimtestaat'!K72,'4. Productie normen'!$10:$11,2,FALSE),FALSE))</f>
        <v>0</v>
      </c>
      <c r="P72" s="130">
        <f t="shared" si="4"/>
        <v>0</v>
      </c>
      <c r="Q72" s="131" t="str">
        <f>VLOOKUP(G72,'4. Productie normen'!$A:$L,12,FALSE)</f>
        <v>B</v>
      </c>
      <c r="R72" s="131"/>
      <c r="T72" s="132">
        <f t="shared" si="2"/>
        <v>4639.4399642944391</v>
      </c>
    </row>
    <row r="73" spans="1:20" ht="14.15" customHeight="1">
      <c r="A73" s="8">
        <v>73</v>
      </c>
      <c r="B73" s="9" t="s">
        <v>89</v>
      </c>
      <c r="C73" s="9" t="s">
        <v>90</v>
      </c>
      <c r="D73" s="646" t="s">
        <v>295</v>
      </c>
      <c r="E73" s="639" t="s">
        <v>300</v>
      </c>
      <c r="F73" s="117" t="s">
        <v>255</v>
      </c>
      <c r="G73" s="117" t="s">
        <v>197</v>
      </c>
      <c r="H73" s="606" t="s">
        <v>235</v>
      </c>
      <c r="I73" s="665">
        <v>21.360000610351602</v>
      </c>
      <c r="J73" s="717">
        <v>1</v>
      </c>
      <c r="K73" s="128">
        <v>156</v>
      </c>
      <c r="L73" s="128"/>
      <c r="M73" s="129" t="e">
        <f t="shared" si="0"/>
        <v>#DIV/0!</v>
      </c>
      <c r="N73" s="129">
        <f t="shared" si="3"/>
        <v>0</v>
      </c>
      <c r="O73" s="130">
        <f>IF(K73="nio",0,VLOOKUP(G73,'4. Productie normen'!A:J,HLOOKUP('5. Basis ruimtestaat'!K73,'4. Productie normen'!$10:$11,2,FALSE),FALSE))</f>
        <v>0</v>
      </c>
      <c r="P73" s="130">
        <f t="shared" si="4"/>
        <v>0</v>
      </c>
      <c r="Q73" s="131" t="str">
        <f>VLOOKUP(G73,'4. Productie normen'!$A:$L,12,FALSE)</f>
        <v>B</v>
      </c>
      <c r="R73" s="131"/>
      <c r="T73" s="132">
        <f t="shared" si="2"/>
        <v>3332.1600952148497</v>
      </c>
    </row>
    <row r="74" spans="1:20" ht="14.15" customHeight="1">
      <c r="A74" s="8">
        <v>74</v>
      </c>
      <c r="B74" s="9" t="s">
        <v>89</v>
      </c>
      <c r="C74" s="9" t="s">
        <v>90</v>
      </c>
      <c r="D74" s="646" t="s">
        <v>295</v>
      </c>
      <c r="E74" s="639" t="s">
        <v>301</v>
      </c>
      <c r="F74" s="117" t="s">
        <v>255</v>
      </c>
      <c r="G74" s="117" t="s">
        <v>197</v>
      </c>
      <c r="H74" s="606" t="s">
        <v>235</v>
      </c>
      <c r="I74" s="665">
        <v>22</v>
      </c>
      <c r="J74" s="717">
        <v>1</v>
      </c>
      <c r="K74" s="128">
        <v>156</v>
      </c>
      <c r="L74" s="128"/>
      <c r="M74" s="129" t="e">
        <f t="shared" ref="M74:M137" si="5">IF(K74="nio",0,IF(K74&gt;0,K74*I74/O74,0))*J74</f>
        <v>#DIV/0!</v>
      </c>
      <c r="N74" s="129">
        <f t="shared" si="3"/>
        <v>0</v>
      </c>
      <c r="O74" s="130">
        <f>IF(K74="nio",0,VLOOKUP(G74,'4. Productie normen'!A:J,HLOOKUP('5. Basis ruimtestaat'!K74,'4. Productie normen'!$10:$11,2,FALSE),FALSE))</f>
        <v>0</v>
      </c>
      <c r="P74" s="130">
        <f t="shared" si="4"/>
        <v>0</v>
      </c>
      <c r="Q74" s="131" t="str">
        <f>VLOOKUP(G74,'4. Productie normen'!$A:$L,12,FALSE)</f>
        <v>B</v>
      </c>
      <c r="R74" s="131"/>
      <c r="T74" s="132">
        <f t="shared" ref="T74:T137" si="6">SUM(K74:L74)*I74</f>
        <v>3432</v>
      </c>
    </row>
    <row r="75" spans="1:20" ht="14.15" customHeight="1">
      <c r="A75" s="8">
        <v>75</v>
      </c>
      <c r="B75" s="9" t="s">
        <v>89</v>
      </c>
      <c r="C75" s="9" t="s">
        <v>90</v>
      </c>
      <c r="D75" s="646" t="s">
        <v>295</v>
      </c>
      <c r="E75" s="639" t="s">
        <v>302</v>
      </c>
      <c r="F75" s="117" t="s">
        <v>255</v>
      </c>
      <c r="G75" s="117" t="s">
        <v>197</v>
      </c>
      <c r="H75" s="606" t="s">
        <v>235</v>
      </c>
      <c r="I75" s="665">
        <v>22</v>
      </c>
      <c r="J75" s="717">
        <v>1</v>
      </c>
      <c r="K75" s="128">
        <v>156</v>
      </c>
      <c r="L75" s="128"/>
      <c r="M75" s="129" t="e">
        <f t="shared" si="5"/>
        <v>#DIV/0!</v>
      </c>
      <c r="N75" s="129">
        <f t="shared" ref="N75:N138" si="7">IF(L75&gt;0,L75*I75/P75,0)*J75</f>
        <v>0</v>
      </c>
      <c r="O75" s="130">
        <f>IF(K75="nio",0,VLOOKUP(G75,'4. Productie normen'!A:J,HLOOKUP('5. Basis ruimtestaat'!K75,'4. Productie normen'!$10:$11,2,FALSE),FALSE))</f>
        <v>0</v>
      </c>
      <c r="P75" s="130">
        <f t="shared" ref="P75:P138" si="8">IF(L75&gt;0,O75*$P$8,0)</f>
        <v>0</v>
      </c>
      <c r="Q75" s="131" t="str">
        <f>VLOOKUP(G75,'4. Productie normen'!$A:$L,12,FALSE)</f>
        <v>B</v>
      </c>
      <c r="R75" s="131"/>
      <c r="T75" s="132">
        <f t="shared" si="6"/>
        <v>3432</v>
      </c>
    </row>
    <row r="76" spans="1:20" ht="14.15" customHeight="1">
      <c r="A76" s="8">
        <v>76</v>
      </c>
      <c r="B76" s="9" t="s">
        <v>89</v>
      </c>
      <c r="C76" s="9" t="s">
        <v>90</v>
      </c>
      <c r="D76" s="646" t="s">
        <v>295</v>
      </c>
      <c r="E76" s="639" t="s">
        <v>303</v>
      </c>
      <c r="F76" s="117" t="s">
        <v>255</v>
      </c>
      <c r="G76" s="117" t="s">
        <v>197</v>
      </c>
      <c r="H76" s="606" t="s">
        <v>235</v>
      </c>
      <c r="I76" s="665">
        <v>40.389999389648402</v>
      </c>
      <c r="J76" s="717">
        <v>1</v>
      </c>
      <c r="K76" s="128">
        <v>156</v>
      </c>
      <c r="L76" s="128"/>
      <c r="M76" s="129" t="e">
        <f t="shared" si="5"/>
        <v>#DIV/0!</v>
      </c>
      <c r="N76" s="129">
        <f t="shared" si="7"/>
        <v>0</v>
      </c>
      <c r="O76" s="130">
        <f>IF(K76="nio",0,VLOOKUP(G76,'4. Productie normen'!A:J,HLOOKUP('5. Basis ruimtestaat'!K76,'4. Productie normen'!$10:$11,2,FALSE),FALSE))</f>
        <v>0</v>
      </c>
      <c r="P76" s="130">
        <f t="shared" si="8"/>
        <v>0</v>
      </c>
      <c r="Q76" s="131" t="str">
        <f>VLOOKUP(G76,'4. Productie normen'!$A:$L,12,FALSE)</f>
        <v>B</v>
      </c>
      <c r="R76" s="131"/>
      <c r="T76" s="132">
        <f t="shared" si="6"/>
        <v>6300.8399047851508</v>
      </c>
    </row>
    <row r="77" spans="1:20" ht="14.15" customHeight="1">
      <c r="A77" s="8">
        <v>77</v>
      </c>
      <c r="B77" s="9" t="s">
        <v>89</v>
      </c>
      <c r="C77" s="9" t="s">
        <v>90</v>
      </c>
      <c r="D77" s="646" t="s">
        <v>295</v>
      </c>
      <c r="E77" s="639" t="s">
        <v>304</v>
      </c>
      <c r="F77" s="117" t="s">
        <v>255</v>
      </c>
      <c r="G77" s="117" t="s">
        <v>197</v>
      </c>
      <c r="H77" s="606" t="s">
        <v>235</v>
      </c>
      <c r="I77" s="665">
        <v>16.930000305175799</v>
      </c>
      <c r="J77" s="717">
        <v>1</v>
      </c>
      <c r="K77" s="128">
        <v>156</v>
      </c>
      <c r="L77" s="128"/>
      <c r="M77" s="129" t="e">
        <f t="shared" si="5"/>
        <v>#DIV/0!</v>
      </c>
      <c r="N77" s="129">
        <f t="shared" si="7"/>
        <v>0</v>
      </c>
      <c r="O77" s="130">
        <f>IF(K77="nio",0,VLOOKUP(G77,'4. Productie normen'!A:J,HLOOKUP('5. Basis ruimtestaat'!K77,'4. Productie normen'!$10:$11,2,FALSE),FALSE))</f>
        <v>0</v>
      </c>
      <c r="P77" s="130">
        <f t="shared" si="8"/>
        <v>0</v>
      </c>
      <c r="Q77" s="131" t="str">
        <f>VLOOKUP(G77,'4. Productie normen'!$A:$L,12,FALSE)</f>
        <v>B</v>
      </c>
      <c r="R77" s="131"/>
      <c r="T77" s="132">
        <f t="shared" si="6"/>
        <v>2641.0800476074246</v>
      </c>
    </row>
    <row r="78" spans="1:20" ht="14.15" customHeight="1">
      <c r="A78" s="8">
        <v>78</v>
      </c>
      <c r="B78" s="9" t="s">
        <v>89</v>
      </c>
      <c r="C78" s="9" t="s">
        <v>90</v>
      </c>
      <c r="D78" s="646" t="s">
        <v>295</v>
      </c>
      <c r="E78" s="639" t="s">
        <v>305</v>
      </c>
      <c r="F78" s="117" t="s">
        <v>254</v>
      </c>
      <c r="G78" s="137" t="s">
        <v>208</v>
      </c>
      <c r="H78" s="606" t="s">
        <v>289</v>
      </c>
      <c r="I78" s="665">
        <v>8.1000003814697301</v>
      </c>
      <c r="J78" s="717">
        <v>1</v>
      </c>
      <c r="K78" s="128">
        <v>255</v>
      </c>
      <c r="L78" s="128"/>
      <c r="M78" s="129" t="e">
        <f t="shared" si="5"/>
        <v>#DIV/0!</v>
      </c>
      <c r="N78" s="129">
        <f t="shared" si="7"/>
        <v>0</v>
      </c>
      <c r="O78" s="130">
        <f>IF(K78="nio",0,VLOOKUP(G78,'4. Productie normen'!A:J,HLOOKUP('5. Basis ruimtestaat'!K78,'4. Productie normen'!$10:$11,2,FALSE),FALSE))</f>
        <v>0</v>
      </c>
      <c r="P78" s="130">
        <f t="shared" si="8"/>
        <v>0</v>
      </c>
      <c r="Q78" s="131" t="str">
        <f>VLOOKUP(G78,'4. Productie normen'!$A:$L,12,FALSE)</f>
        <v>V</v>
      </c>
      <c r="R78" s="131"/>
      <c r="T78" s="132">
        <f t="shared" si="6"/>
        <v>2065.5000972747812</v>
      </c>
    </row>
    <row r="79" spans="1:20" ht="14.15" customHeight="1">
      <c r="A79" s="8">
        <v>79</v>
      </c>
      <c r="B79" s="9" t="s">
        <v>89</v>
      </c>
      <c r="C79" s="9" t="s">
        <v>90</v>
      </c>
      <c r="D79" s="646" t="s">
        <v>295</v>
      </c>
      <c r="E79" s="639" t="s">
        <v>306</v>
      </c>
      <c r="F79" s="117"/>
      <c r="G79" s="137" t="s">
        <v>209</v>
      </c>
      <c r="H79" s="606" t="s">
        <v>235</v>
      </c>
      <c r="I79" s="665">
        <v>25.950000762939499</v>
      </c>
      <c r="J79" s="717">
        <v>1</v>
      </c>
      <c r="K79" s="128">
        <v>255</v>
      </c>
      <c r="L79" s="128"/>
      <c r="M79" s="129" t="e">
        <f t="shared" si="5"/>
        <v>#DIV/0!</v>
      </c>
      <c r="N79" s="129">
        <f t="shared" si="7"/>
        <v>0</v>
      </c>
      <c r="O79" s="130">
        <f>IF(K79="nio",0,VLOOKUP(G79,'4. Productie normen'!A:J,HLOOKUP('5. Basis ruimtestaat'!K79,'4. Productie normen'!$10:$11,2,FALSE),FALSE))</f>
        <v>0</v>
      </c>
      <c r="P79" s="130">
        <f t="shared" si="8"/>
        <v>0</v>
      </c>
      <c r="Q79" s="131" t="str">
        <f>VLOOKUP(G79,'4. Productie normen'!$A:$L,12,FALSE)</f>
        <v>V</v>
      </c>
      <c r="R79" s="131"/>
      <c r="T79" s="132">
        <f t="shared" si="6"/>
        <v>6617.2501945495724</v>
      </c>
    </row>
    <row r="80" spans="1:20" ht="14.15" customHeight="1">
      <c r="A80" s="8">
        <v>80</v>
      </c>
      <c r="B80" s="9" t="s">
        <v>89</v>
      </c>
      <c r="C80" s="9" t="s">
        <v>90</v>
      </c>
      <c r="D80" s="646" t="s">
        <v>295</v>
      </c>
      <c r="E80" s="127" t="s">
        <v>307</v>
      </c>
      <c r="F80" s="117" t="s">
        <v>252</v>
      </c>
      <c r="G80" s="117" t="s">
        <v>209</v>
      </c>
      <c r="H80" s="117" t="s">
        <v>232</v>
      </c>
      <c r="I80" s="663">
        <v>7.5</v>
      </c>
      <c r="J80" s="717">
        <v>1</v>
      </c>
      <c r="K80" s="128">
        <v>255</v>
      </c>
      <c r="L80" s="128"/>
      <c r="M80" s="129" t="e">
        <f t="shared" si="5"/>
        <v>#DIV/0!</v>
      </c>
      <c r="N80" s="129">
        <f t="shared" si="7"/>
        <v>0</v>
      </c>
      <c r="O80" s="130">
        <f>IF(K80="nio",0,VLOOKUP(G80,'4. Productie normen'!A:J,HLOOKUP('5. Basis ruimtestaat'!K80,'4. Productie normen'!$10:$11,2,FALSE),FALSE))</f>
        <v>0</v>
      </c>
      <c r="P80" s="130">
        <f t="shared" si="8"/>
        <v>0</v>
      </c>
      <c r="Q80" s="131" t="str">
        <f>VLOOKUP(G80,'4. Productie normen'!$A:$L,12,FALSE)</f>
        <v>V</v>
      </c>
      <c r="R80" s="131"/>
      <c r="T80" s="132">
        <f t="shared" si="6"/>
        <v>1912.5</v>
      </c>
    </row>
    <row r="81" spans="1:20" ht="14.15" customHeight="1">
      <c r="A81" s="8">
        <v>81</v>
      </c>
      <c r="B81" s="9" t="s">
        <v>89</v>
      </c>
      <c r="C81" s="9" t="s">
        <v>90</v>
      </c>
      <c r="D81" s="646" t="s">
        <v>295</v>
      </c>
      <c r="E81" s="127" t="s">
        <v>308</v>
      </c>
      <c r="F81" s="117" t="s">
        <v>208</v>
      </c>
      <c r="G81" s="117" t="s">
        <v>208</v>
      </c>
      <c r="H81" s="117" t="s">
        <v>289</v>
      </c>
      <c r="I81" s="663">
        <v>16.25</v>
      </c>
      <c r="J81" s="717">
        <v>1</v>
      </c>
      <c r="K81" s="128">
        <v>255</v>
      </c>
      <c r="L81" s="128"/>
      <c r="M81" s="129" t="e">
        <f t="shared" si="5"/>
        <v>#DIV/0!</v>
      </c>
      <c r="N81" s="129">
        <f t="shared" si="7"/>
        <v>0</v>
      </c>
      <c r="O81" s="130">
        <f>IF(K81="nio",0,VLOOKUP(G81,'4. Productie normen'!A:J,HLOOKUP('5. Basis ruimtestaat'!K81,'4. Productie normen'!$10:$11,2,FALSE),FALSE))</f>
        <v>0</v>
      </c>
      <c r="P81" s="130">
        <f t="shared" si="8"/>
        <v>0</v>
      </c>
      <c r="Q81" s="131" t="str">
        <f>VLOOKUP(G81,'4. Productie normen'!$A:$L,12,FALSE)</f>
        <v>V</v>
      </c>
      <c r="R81" s="131"/>
      <c r="T81" s="132">
        <f t="shared" si="6"/>
        <v>4143.75</v>
      </c>
    </row>
    <row r="82" spans="1:20" ht="14.15" customHeight="1">
      <c r="A82" s="8">
        <v>82</v>
      </c>
      <c r="B82" s="9" t="s">
        <v>89</v>
      </c>
      <c r="C82" s="9" t="s">
        <v>90</v>
      </c>
      <c r="D82" s="646" t="s">
        <v>295</v>
      </c>
      <c r="E82" s="127" t="s">
        <v>309</v>
      </c>
      <c r="F82" s="117" t="s">
        <v>252</v>
      </c>
      <c r="G82" s="117" t="s">
        <v>209</v>
      </c>
      <c r="H82" s="117" t="s">
        <v>235</v>
      </c>
      <c r="I82" s="663">
        <v>43.279998779296903</v>
      </c>
      <c r="J82" s="717">
        <v>1</v>
      </c>
      <c r="K82" s="128">
        <v>255</v>
      </c>
      <c r="L82" s="128"/>
      <c r="M82" s="129" t="e">
        <f t="shared" si="5"/>
        <v>#DIV/0!</v>
      </c>
      <c r="N82" s="129">
        <f t="shared" si="7"/>
        <v>0</v>
      </c>
      <c r="O82" s="130">
        <f>IF(K82="nio",0,VLOOKUP(G82,'4. Productie normen'!A:J,HLOOKUP('5. Basis ruimtestaat'!K82,'4. Productie normen'!$10:$11,2,FALSE),FALSE))</f>
        <v>0</v>
      </c>
      <c r="P82" s="130">
        <f t="shared" si="8"/>
        <v>0</v>
      </c>
      <c r="Q82" s="131" t="str">
        <f>VLOOKUP(G82,'4. Productie normen'!$A:$L,12,FALSE)</f>
        <v>V</v>
      </c>
      <c r="R82" s="131"/>
      <c r="T82" s="132">
        <f t="shared" si="6"/>
        <v>11036.39968872071</v>
      </c>
    </row>
    <row r="83" spans="1:20" ht="14.15" customHeight="1">
      <c r="A83" s="8">
        <v>83</v>
      </c>
      <c r="B83" s="9" t="s">
        <v>89</v>
      </c>
      <c r="C83" s="9" t="s">
        <v>90</v>
      </c>
      <c r="D83" s="646" t="s">
        <v>295</v>
      </c>
      <c r="E83" s="127" t="s">
        <v>310</v>
      </c>
      <c r="F83" s="117" t="s">
        <v>255</v>
      </c>
      <c r="G83" s="117" t="s">
        <v>197</v>
      </c>
      <c r="H83" s="117" t="s">
        <v>235</v>
      </c>
      <c r="I83" s="663">
        <v>50.810001373291001</v>
      </c>
      <c r="J83" s="717">
        <v>1</v>
      </c>
      <c r="K83" s="128">
        <v>156</v>
      </c>
      <c r="L83" s="128"/>
      <c r="M83" s="129" t="e">
        <f t="shared" si="5"/>
        <v>#DIV/0!</v>
      </c>
      <c r="N83" s="129">
        <f t="shared" si="7"/>
        <v>0</v>
      </c>
      <c r="O83" s="130">
        <f>IF(K83="nio",0,VLOOKUP(G83,'4. Productie normen'!A:J,HLOOKUP('5. Basis ruimtestaat'!K83,'4. Productie normen'!$10:$11,2,FALSE),FALSE))</f>
        <v>0</v>
      </c>
      <c r="P83" s="130">
        <f t="shared" si="8"/>
        <v>0</v>
      </c>
      <c r="Q83" s="131" t="str">
        <f>VLOOKUP(G83,'4. Productie normen'!$A:$L,12,FALSE)</f>
        <v>B</v>
      </c>
      <c r="R83" s="131"/>
      <c r="T83" s="132">
        <f t="shared" si="6"/>
        <v>7926.3602142333966</v>
      </c>
    </row>
    <row r="84" spans="1:20" ht="14.15" customHeight="1">
      <c r="A84" s="8">
        <v>84</v>
      </c>
      <c r="B84" s="9" t="s">
        <v>89</v>
      </c>
      <c r="C84" s="9" t="s">
        <v>90</v>
      </c>
      <c r="D84" s="646" t="s">
        <v>295</v>
      </c>
      <c r="E84" s="127" t="s">
        <v>311</v>
      </c>
      <c r="F84" s="117" t="s">
        <v>255</v>
      </c>
      <c r="G84" s="117" t="s">
        <v>197</v>
      </c>
      <c r="H84" s="117" t="s">
        <v>235</v>
      </c>
      <c r="I84" s="663">
        <v>51.939998626708999</v>
      </c>
      <c r="J84" s="717">
        <v>1</v>
      </c>
      <c r="K84" s="128">
        <v>156</v>
      </c>
      <c r="L84" s="128"/>
      <c r="M84" s="129" t="e">
        <f t="shared" si="5"/>
        <v>#DIV/0!</v>
      </c>
      <c r="N84" s="129">
        <f t="shared" si="7"/>
        <v>0</v>
      </c>
      <c r="O84" s="130">
        <f>IF(K84="nio",0,VLOOKUP(G84,'4. Productie normen'!A:J,HLOOKUP('5. Basis ruimtestaat'!K84,'4. Productie normen'!$10:$11,2,FALSE),FALSE))</f>
        <v>0</v>
      </c>
      <c r="P84" s="130">
        <f t="shared" si="8"/>
        <v>0</v>
      </c>
      <c r="Q84" s="131" t="str">
        <f>VLOOKUP(G84,'4. Productie normen'!$A:$L,12,FALSE)</f>
        <v>B</v>
      </c>
      <c r="R84" s="131"/>
      <c r="T84" s="132">
        <f t="shared" si="6"/>
        <v>8102.6397857666034</v>
      </c>
    </row>
    <row r="85" spans="1:20" ht="14.15" customHeight="1">
      <c r="A85" s="8">
        <v>85</v>
      </c>
      <c r="B85" s="9" t="s">
        <v>89</v>
      </c>
      <c r="C85" s="9" t="s">
        <v>90</v>
      </c>
      <c r="D85" s="646" t="s">
        <v>295</v>
      </c>
      <c r="E85" s="127" t="s">
        <v>312</v>
      </c>
      <c r="F85" s="117" t="s">
        <v>313</v>
      </c>
      <c r="G85" s="117" t="s">
        <v>197</v>
      </c>
      <c r="H85" s="117" t="s">
        <v>235</v>
      </c>
      <c r="I85" s="663">
        <v>360</v>
      </c>
      <c r="J85" s="717">
        <v>1</v>
      </c>
      <c r="K85" s="128">
        <v>156</v>
      </c>
      <c r="L85" s="128"/>
      <c r="M85" s="129" t="e">
        <f t="shared" si="5"/>
        <v>#DIV/0!</v>
      </c>
      <c r="N85" s="129">
        <f t="shared" si="7"/>
        <v>0</v>
      </c>
      <c r="O85" s="130">
        <f>IF(K85="nio",0,VLOOKUP(G85,'4. Productie normen'!A:J,HLOOKUP('5. Basis ruimtestaat'!K85,'4. Productie normen'!$10:$11,2,FALSE),FALSE))</f>
        <v>0</v>
      </c>
      <c r="P85" s="130">
        <f t="shared" si="8"/>
        <v>0</v>
      </c>
      <c r="Q85" s="131" t="str">
        <f>VLOOKUP(G85,'4. Productie normen'!$A:$L,12,FALSE)</f>
        <v>B</v>
      </c>
      <c r="R85" s="131"/>
      <c r="T85" s="132">
        <f t="shared" si="6"/>
        <v>56160</v>
      </c>
    </row>
    <row r="86" spans="1:20" ht="14.15" customHeight="1">
      <c r="A86" s="8">
        <v>86</v>
      </c>
      <c r="B86" s="9" t="s">
        <v>89</v>
      </c>
      <c r="C86" s="9" t="s">
        <v>90</v>
      </c>
      <c r="D86" s="646" t="s">
        <v>295</v>
      </c>
      <c r="E86" s="127" t="s">
        <v>314</v>
      </c>
      <c r="F86" s="117" t="s">
        <v>255</v>
      </c>
      <c r="G86" s="117" t="s">
        <v>197</v>
      </c>
      <c r="H86" s="117" t="s">
        <v>235</v>
      </c>
      <c r="I86" s="663">
        <v>31.399999618530298</v>
      </c>
      <c r="J86" s="717">
        <v>1</v>
      </c>
      <c r="K86" s="128">
        <v>156</v>
      </c>
      <c r="L86" s="128"/>
      <c r="M86" s="129" t="e">
        <f t="shared" si="5"/>
        <v>#DIV/0!</v>
      </c>
      <c r="N86" s="129">
        <f t="shared" si="7"/>
        <v>0</v>
      </c>
      <c r="O86" s="130">
        <f>IF(K86="nio",0,VLOOKUP(G86,'4. Productie normen'!A:J,HLOOKUP('5. Basis ruimtestaat'!K86,'4. Productie normen'!$10:$11,2,FALSE),FALSE))</f>
        <v>0</v>
      </c>
      <c r="P86" s="130">
        <f t="shared" si="8"/>
        <v>0</v>
      </c>
      <c r="Q86" s="131" t="str">
        <f>VLOOKUP(G86,'4. Productie normen'!$A:$L,12,FALSE)</f>
        <v>B</v>
      </c>
      <c r="R86" s="131"/>
      <c r="T86" s="132">
        <f t="shared" si="6"/>
        <v>4898.3999404907263</v>
      </c>
    </row>
    <row r="87" spans="1:20" ht="14.15" customHeight="1">
      <c r="A87" s="8">
        <v>87</v>
      </c>
      <c r="B87" s="9" t="s">
        <v>89</v>
      </c>
      <c r="C87" s="9" t="s">
        <v>90</v>
      </c>
      <c r="D87" s="646" t="s">
        <v>295</v>
      </c>
      <c r="E87" s="127" t="s">
        <v>315</v>
      </c>
      <c r="F87" s="117" t="s">
        <v>255</v>
      </c>
      <c r="G87" s="117" t="s">
        <v>197</v>
      </c>
      <c r="H87" s="117" t="s">
        <v>235</v>
      </c>
      <c r="I87" s="663">
        <v>32.409999847412102</v>
      </c>
      <c r="J87" s="717">
        <v>1</v>
      </c>
      <c r="K87" s="128">
        <v>156</v>
      </c>
      <c r="L87" s="128"/>
      <c r="M87" s="129" t="e">
        <f t="shared" si="5"/>
        <v>#DIV/0!</v>
      </c>
      <c r="N87" s="129">
        <f t="shared" si="7"/>
        <v>0</v>
      </c>
      <c r="O87" s="130">
        <f>IF(K87="nio",0,VLOOKUP(G87,'4. Productie normen'!A:J,HLOOKUP('5. Basis ruimtestaat'!K87,'4. Productie normen'!$10:$11,2,FALSE),FALSE))</f>
        <v>0</v>
      </c>
      <c r="P87" s="130">
        <f t="shared" si="8"/>
        <v>0</v>
      </c>
      <c r="Q87" s="131" t="str">
        <f>VLOOKUP(G87,'4. Productie normen'!$A:$L,12,FALSE)</f>
        <v>B</v>
      </c>
      <c r="R87" s="131"/>
      <c r="T87" s="132">
        <f t="shared" si="6"/>
        <v>5055.9599761962882</v>
      </c>
    </row>
    <row r="88" spans="1:20" ht="14.15" customHeight="1">
      <c r="A88" s="8">
        <v>88</v>
      </c>
      <c r="B88" s="9" t="s">
        <v>89</v>
      </c>
      <c r="C88" s="9" t="s">
        <v>90</v>
      </c>
      <c r="D88" s="646" t="s">
        <v>295</v>
      </c>
      <c r="E88" s="127" t="s">
        <v>316</v>
      </c>
      <c r="F88" s="9" t="s">
        <v>255</v>
      </c>
      <c r="G88" s="117" t="s">
        <v>197</v>
      </c>
      <c r="H88" s="117" t="s">
        <v>235</v>
      </c>
      <c r="I88" s="663">
        <v>28.360000610351602</v>
      </c>
      <c r="J88" s="717">
        <v>1</v>
      </c>
      <c r="K88" s="128">
        <v>156</v>
      </c>
      <c r="L88" s="128"/>
      <c r="M88" s="129" t="e">
        <f t="shared" si="5"/>
        <v>#DIV/0!</v>
      </c>
      <c r="N88" s="129">
        <f t="shared" si="7"/>
        <v>0</v>
      </c>
      <c r="O88" s="130">
        <f>IF(K88="nio",0,VLOOKUP(G88,'4. Productie normen'!A:J,HLOOKUP('5. Basis ruimtestaat'!K88,'4. Productie normen'!$10:$11,2,FALSE),FALSE))</f>
        <v>0</v>
      </c>
      <c r="P88" s="130">
        <f t="shared" si="8"/>
        <v>0</v>
      </c>
      <c r="Q88" s="131" t="str">
        <f>VLOOKUP(G88,'4. Productie normen'!$A:$L,12,FALSE)</f>
        <v>B</v>
      </c>
      <c r="R88" s="131"/>
      <c r="T88" s="132">
        <f t="shared" si="6"/>
        <v>4424.1600952148501</v>
      </c>
    </row>
    <row r="89" spans="1:20" ht="14.15" customHeight="1">
      <c r="A89" s="8">
        <v>89</v>
      </c>
      <c r="B89" s="9" t="s">
        <v>89</v>
      </c>
      <c r="C89" s="9" t="s">
        <v>90</v>
      </c>
      <c r="D89" s="646" t="s">
        <v>295</v>
      </c>
      <c r="E89" s="127" t="s">
        <v>317</v>
      </c>
      <c r="F89" s="117" t="s">
        <v>241</v>
      </c>
      <c r="G89" s="117" t="s">
        <v>206</v>
      </c>
      <c r="H89" s="117" t="s">
        <v>242</v>
      </c>
      <c r="I89" s="663">
        <v>9.0799999237060494</v>
      </c>
      <c r="J89" s="717">
        <v>1</v>
      </c>
      <c r="K89" s="128">
        <v>255</v>
      </c>
      <c r="L89" s="128"/>
      <c r="M89" s="129" t="e">
        <f t="shared" si="5"/>
        <v>#DIV/0!</v>
      </c>
      <c r="N89" s="129">
        <f t="shared" si="7"/>
        <v>0</v>
      </c>
      <c r="O89" s="130">
        <f>IF(K89="nio",0,VLOOKUP(G89,'4. Productie normen'!A:J,HLOOKUP('5. Basis ruimtestaat'!K89,'4. Productie normen'!$10:$11,2,FALSE),FALSE))</f>
        <v>0</v>
      </c>
      <c r="P89" s="130">
        <f t="shared" si="8"/>
        <v>0</v>
      </c>
      <c r="Q89" s="131" t="str">
        <f>VLOOKUP(G89,'4. Productie normen'!$A:$L,12,FALSE)</f>
        <v>S</v>
      </c>
      <c r="R89" s="131"/>
      <c r="T89" s="132">
        <f t="shared" si="6"/>
        <v>2315.3999805450426</v>
      </c>
    </row>
    <row r="90" spans="1:20" ht="14.15" customHeight="1">
      <c r="A90" s="8">
        <v>90</v>
      </c>
      <c r="B90" s="9" t="s">
        <v>89</v>
      </c>
      <c r="C90" s="9" t="s">
        <v>90</v>
      </c>
      <c r="D90" s="646" t="s">
        <v>295</v>
      </c>
      <c r="E90" s="127" t="s">
        <v>318</v>
      </c>
      <c r="F90" s="117" t="s">
        <v>244</v>
      </c>
      <c r="G90" s="117" t="s">
        <v>206</v>
      </c>
      <c r="H90" s="530" t="s">
        <v>242</v>
      </c>
      <c r="I90" s="663">
        <v>10.2799997329712</v>
      </c>
      <c r="J90" s="717">
        <v>1</v>
      </c>
      <c r="K90" s="128">
        <v>255</v>
      </c>
      <c r="L90" s="128"/>
      <c r="M90" s="129" t="e">
        <f t="shared" si="5"/>
        <v>#DIV/0!</v>
      </c>
      <c r="N90" s="129">
        <f t="shared" si="7"/>
        <v>0</v>
      </c>
      <c r="O90" s="130">
        <f>IF(K90="nio",0,VLOOKUP(G90,'4. Productie normen'!A:J,HLOOKUP('5. Basis ruimtestaat'!K90,'4. Productie normen'!$10:$11,2,FALSE),FALSE))</f>
        <v>0</v>
      </c>
      <c r="P90" s="130">
        <f t="shared" si="8"/>
        <v>0</v>
      </c>
      <c r="Q90" s="131" t="str">
        <f>VLOOKUP(G90,'4. Productie normen'!$A:$L,12,FALSE)</f>
        <v>S</v>
      </c>
      <c r="R90" s="131"/>
      <c r="T90" s="132">
        <f t="shared" si="6"/>
        <v>2621.3999319076561</v>
      </c>
    </row>
    <row r="91" spans="1:20" ht="14.15" customHeight="1">
      <c r="A91" s="8">
        <v>91</v>
      </c>
      <c r="B91" s="9" t="s">
        <v>89</v>
      </c>
      <c r="C91" s="136" t="s">
        <v>90</v>
      </c>
      <c r="D91" s="646" t="s">
        <v>319</v>
      </c>
      <c r="E91" s="134"/>
      <c r="F91" s="135" t="s">
        <v>320</v>
      </c>
      <c r="G91" s="135" t="s">
        <v>320</v>
      </c>
      <c r="H91" s="117" t="s">
        <v>321</v>
      </c>
      <c r="I91" s="663">
        <v>1600</v>
      </c>
      <c r="J91" s="717">
        <v>1</v>
      </c>
      <c r="K91" s="128">
        <v>6</v>
      </c>
      <c r="L91" s="128"/>
      <c r="M91" s="129" t="e">
        <f t="shared" si="5"/>
        <v>#DIV/0!</v>
      </c>
      <c r="N91" s="129">
        <f t="shared" si="7"/>
        <v>0</v>
      </c>
      <c r="O91" s="130">
        <f>IF(K91="nio",0,VLOOKUP(G91,'4. Productie normen'!A:J,HLOOKUP('5. Basis ruimtestaat'!K91,'4. Productie normen'!$10:$11,2,FALSE),FALSE))</f>
        <v>0</v>
      </c>
      <c r="P91" s="130">
        <f t="shared" si="8"/>
        <v>0</v>
      </c>
      <c r="Q91" s="131" t="str">
        <f>VLOOKUP(G91,'4. Productie normen'!$A:$L,12,FALSE)</f>
        <v>V</v>
      </c>
      <c r="R91" s="131"/>
      <c r="T91" s="132">
        <f t="shared" si="6"/>
        <v>9600</v>
      </c>
    </row>
    <row r="92" spans="1:20" ht="14.15" customHeight="1">
      <c r="A92" s="8">
        <v>92</v>
      </c>
      <c r="B92" s="9" t="s">
        <v>91</v>
      </c>
      <c r="C92" s="136" t="s">
        <v>92</v>
      </c>
      <c r="D92" s="646" t="s">
        <v>229</v>
      </c>
      <c r="E92" s="127" t="s">
        <v>263</v>
      </c>
      <c r="F92" s="117" t="s">
        <v>322</v>
      </c>
      <c r="G92" s="117" t="s">
        <v>208</v>
      </c>
      <c r="H92" s="117" t="s">
        <v>235</v>
      </c>
      <c r="I92" s="663">
        <v>9.35</v>
      </c>
      <c r="J92" s="717">
        <v>1</v>
      </c>
      <c r="K92" s="128">
        <v>255</v>
      </c>
      <c r="L92" s="128"/>
      <c r="M92" s="129" t="e">
        <f t="shared" si="5"/>
        <v>#DIV/0!</v>
      </c>
      <c r="N92" s="129">
        <f t="shared" si="7"/>
        <v>0</v>
      </c>
      <c r="O92" s="130">
        <f>IF(K92="nio",0,VLOOKUP(G92,'4. Productie normen'!A:J,HLOOKUP('5. Basis ruimtestaat'!K92,'4. Productie normen'!$10:$11,2,FALSE),FALSE))</f>
        <v>0</v>
      </c>
      <c r="P92" s="130">
        <f t="shared" si="8"/>
        <v>0</v>
      </c>
      <c r="Q92" s="131" t="str">
        <f>VLOOKUP(G92,'4. Productie normen'!$A:$L,12,FALSE)</f>
        <v>V</v>
      </c>
      <c r="R92" s="131"/>
      <c r="T92" s="132">
        <f t="shared" si="6"/>
        <v>2384.25</v>
      </c>
    </row>
    <row r="93" spans="1:20" ht="14.15" customHeight="1">
      <c r="A93" s="8">
        <v>93</v>
      </c>
      <c r="B93" s="9" t="s">
        <v>91</v>
      </c>
      <c r="C93" s="136" t="s">
        <v>92</v>
      </c>
      <c r="D93" s="646" t="s">
        <v>256</v>
      </c>
      <c r="E93" s="127" t="s">
        <v>272</v>
      </c>
      <c r="F93" s="117" t="s">
        <v>254</v>
      </c>
      <c r="G93" s="117" t="s">
        <v>208</v>
      </c>
      <c r="H93" s="117" t="s">
        <v>235</v>
      </c>
      <c r="I93" s="663">
        <v>4.7300000000000004</v>
      </c>
      <c r="J93" s="717">
        <v>1</v>
      </c>
      <c r="K93" s="128">
        <v>255</v>
      </c>
      <c r="L93" s="128"/>
      <c r="M93" s="129" t="e">
        <f t="shared" si="5"/>
        <v>#DIV/0!</v>
      </c>
      <c r="N93" s="129">
        <f t="shared" si="7"/>
        <v>0</v>
      </c>
      <c r="O93" s="130">
        <f>IF(K93="nio",0,VLOOKUP(G93,'4. Productie normen'!A:J,HLOOKUP('5. Basis ruimtestaat'!K93,'4. Productie normen'!$10:$11,2,FALSE),FALSE))</f>
        <v>0</v>
      </c>
      <c r="P93" s="130">
        <f t="shared" si="8"/>
        <v>0</v>
      </c>
      <c r="Q93" s="131" t="str">
        <f>VLOOKUP(G93,'4. Productie normen'!$A:$L,12,FALSE)</f>
        <v>V</v>
      </c>
      <c r="R93" s="131"/>
      <c r="T93" s="132">
        <f t="shared" si="6"/>
        <v>1206.1500000000001</v>
      </c>
    </row>
    <row r="94" spans="1:20" ht="14.15" customHeight="1">
      <c r="A94" s="8">
        <v>94</v>
      </c>
      <c r="B94" s="9" t="s">
        <v>91</v>
      </c>
      <c r="C94" s="136" t="s">
        <v>92</v>
      </c>
      <c r="D94" s="646" t="s">
        <v>256</v>
      </c>
      <c r="E94" s="127" t="s">
        <v>323</v>
      </c>
      <c r="F94" s="117" t="s">
        <v>250</v>
      </c>
      <c r="G94" s="117" t="s">
        <v>204</v>
      </c>
      <c r="H94" s="117" t="s">
        <v>232</v>
      </c>
      <c r="I94" s="663">
        <v>100.58</v>
      </c>
      <c r="J94" s="717">
        <v>1</v>
      </c>
      <c r="K94" s="128">
        <v>255</v>
      </c>
      <c r="L94" s="128"/>
      <c r="M94" s="129" t="e">
        <f t="shared" si="5"/>
        <v>#DIV/0!</v>
      </c>
      <c r="N94" s="129">
        <f t="shared" si="7"/>
        <v>0</v>
      </c>
      <c r="O94" s="130">
        <f>IF(K94="nio",0,VLOOKUP(G94,'4. Productie normen'!A:J,HLOOKUP('5. Basis ruimtestaat'!K94,'4. Productie normen'!$10:$11,2,FALSE),FALSE))</f>
        <v>0</v>
      </c>
      <c r="P94" s="130">
        <f t="shared" si="8"/>
        <v>0</v>
      </c>
      <c r="Q94" s="131" t="str">
        <f>VLOOKUP(G94,'4. Productie normen'!$A:$L,12,FALSE)</f>
        <v>V</v>
      </c>
      <c r="R94" s="131"/>
      <c r="T94" s="132">
        <f t="shared" si="6"/>
        <v>25647.899999999998</v>
      </c>
    </row>
    <row r="95" spans="1:20" ht="14.15" customHeight="1">
      <c r="A95" s="8">
        <v>95</v>
      </c>
      <c r="B95" s="9" t="s">
        <v>91</v>
      </c>
      <c r="C95" s="136" t="s">
        <v>92</v>
      </c>
      <c r="D95" s="646" t="s">
        <v>256</v>
      </c>
      <c r="E95" s="127" t="s">
        <v>324</v>
      </c>
      <c r="F95" s="117" t="s">
        <v>205</v>
      </c>
      <c r="G95" s="117" t="s">
        <v>205</v>
      </c>
      <c r="H95" s="117" t="s">
        <v>235</v>
      </c>
      <c r="I95" s="663">
        <v>118.54</v>
      </c>
      <c r="J95" s="717">
        <v>1</v>
      </c>
      <c r="K95" s="128">
        <v>255</v>
      </c>
      <c r="L95" s="128"/>
      <c r="M95" s="129" t="e">
        <f t="shared" si="5"/>
        <v>#DIV/0!</v>
      </c>
      <c r="N95" s="129">
        <f t="shared" si="7"/>
        <v>0</v>
      </c>
      <c r="O95" s="130">
        <f>IF(K95="nio",0,VLOOKUP(G95,'4. Productie normen'!A:J,HLOOKUP('5. Basis ruimtestaat'!K95,'4. Productie normen'!$10:$11,2,FALSE),FALSE))</f>
        <v>0</v>
      </c>
      <c r="P95" s="130">
        <f t="shared" si="8"/>
        <v>0</v>
      </c>
      <c r="Q95" s="131" t="str">
        <f>VLOOKUP(G95,'4. Productie normen'!$A:$L,12,FALSE)</f>
        <v>V</v>
      </c>
      <c r="R95" s="131"/>
      <c r="T95" s="132">
        <f t="shared" si="6"/>
        <v>30227.7</v>
      </c>
    </row>
    <row r="96" spans="1:20" ht="14.15" customHeight="1">
      <c r="A96" s="8">
        <v>96</v>
      </c>
      <c r="B96" s="9" t="s">
        <v>91</v>
      </c>
      <c r="C96" s="136" t="s">
        <v>92</v>
      </c>
      <c r="D96" s="646" t="s">
        <v>256</v>
      </c>
      <c r="E96" s="127" t="s">
        <v>273</v>
      </c>
      <c r="F96" s="117" t="s">
        <v>325</v>
      </c>
      <c r="G96" s="117" t="s">
        <v>213</v>
      </c>
      <c r="H96" s="117" t="s">
        <v>232</v>
      </c>
      <c r="I96" s="663">
        <v>1.45</v>
      </c>
      <c r="J96" s="717">
        <v>1</v>
      </c>
      <c r="K96" s="128" t="s">
        <v>248</v>
      </c>
      <c r="L96" s="128"/>
      <c r="M96" s="129">
        <f t="shared" si="5"/>
        <v>0</v>
      </c>
      <c r="N96" s="129">
        <f t="shared" si="7"/>
        <v>0</v>
      </c>
      <c r="O96" s="130">
        <f>IF(K96="nio",0,VLOOKUP(G96,'4. Productie normen'!A:J,HLOOKUP('5. Basis ruimtestaat'!K96,'4. Productie normen'!$10:$11,2,FALSE),FALSE))</f>
        <v>0</v>
      </c>
      <c r="P96" s="130">
        <f t="shared" si="8"/>
        <v>0</v>
      </c>
      <c r="Q96" s="131">
        <f>VLOOKUP(G96,'4. Productie normen'!$A:$L,12,FALSE)</f>
        <v>0</v>
      </c>
      <c r="R96" s="131"/>
      <c r="T96" s="132">
        <f t="shared" si="6"/>
        <v>0</v>
      </c>
    </row>
    <row r="97" spans="1:20" ht="14.15" customHeight="1">
      <c r="A97" s="8">
        <v>97</v>
      </c>
      <c r="B97" s="9" t="s">
        <v>91</v>
      </c>
      <c r="C97" s="136" t="s">
        <v>92</v>
      </c>
      <c r="D97" s="646" t="s">
        <v>256</v>
      </c>
      <c r="E97" s="127" t="s">
        <v>327</v>
      </c>
      <c r="F97" s="117" t="s">
        <v>328</v>
      </c>
      <c r="G97" s="117" t="s">
        <v>213</v>
      </c>
      <c r="H97" s="117" t="s">
        <v>329</v>
      </c>
      <c r="I97" s="663">
        <v>3.37</v>
      </c>
      <c r="J97" s="717">
        <v>1</v>
      </c>
      <c r="K97" s="128" t="s">
        <v>248</v>
      </c>
      <c r="L97" s="128"/>
      <c r="M97" s="129">
        <f t="shared" si="5"/>
        <v>0</v>
      </c>
      <c r="N97" s="129">
        <f t="shared" si="7"/>
        <v>0</v>
      </c>
      <c r="O97" s="130">
        <f>IF(K97="nio",0,VLOOKUP(G97,'4. Productie normen'!A:J,HLOOKUP('5. Basis ruimtestaat'!K97,'4. Productie normen'!$10:$11,2,FALSE),FALSE))</f>
        <v>0</v>
      </c>
      <c r="P97" s="130">
        <f t="shared" si="8"/>
        <v>0</v>
      </c>
      <c r="Q97" s="131">
        <f>VLOOKUP(G97,'4. Productie normen'!$A:$L,12,FALSE)</f>
        <v>0</v>
      </c>
      <c r="R97" s="131"/>
      <c r="T97" s="132">
        <f t="shared" si="6"/>
        <v>0</v>
      </c>
    </row>
    <row r="98" spans="1:20" ht="14.15" customHeight="1">
      <c r="A98" s="8">
        <v>98</v>
      </c>
      <c r="B98" s="9" t="s">
        <v>91</v>
      </c>
      <c r="C98" s="136" t="s">
        <v>92</v>
      </c>
      <c r="D98" s="646" t="s">
        <v>256</v>
      </c>
      <c r="E98" s="127" t="s">
        <v>330</v>
      </c>
      <c r="F98" s="117" t="s">
        <v>331</v>
      </c>
      <c r="G98" s="117" t="s">
        <v>206</v>
      </c>
      <c r="H98" s="117" t="s">
        <v>329</v>
      </c>
      <c r="I98" s="663">
        <v>6.23</v>
      </c>
      <c r="J98" s="717">
        <v>1</v>
      </c>
      <c r="K98" s="128">
        <v>255</v>
      </c>
      <c r="L98" s="128"/>
      <c r="M98" s="129" t="e">
        <f t="shared" si="5"/>
        <v>#DIV/0!</v>
      </c>
      <c r="N98" s="129">
        <f t="shared" si="7"/>
        <v>0</v>
      </c>
      <c r="O98" s="130">
        <f>IF(K98="nio",0,VLOOKUP(G98,'4. Productie normen'!A:J,HLOOKUP('5. Basis ruimtestaat'!K98,'4. Productie normen'!$10:$11,2,FALSE),FALSE))</f>
        <v>0</v>
      </c>
      <c r="P98" s="130">
        <f t="shared" si="8"/>
        <v>0</v>
      </c>
      <c r="Q98" s="131" t="str">
        <f>VLOOKUP(G98,'4. Productie normen'!$A:$L,12,FALSE)</f>
        <v>S</v>
      </c>
      <c r="R98" s="131"/>
      <c r="T98" s="132">
        <f t="shared" si="6"/>
        <v>1588.65</v>
      </c>
    </row>
    <row r="99" spans="1:20" ht="14.15" customHeight="1">
      <c r="A99" s="8">
        <v>99</v>
      </c>
      <c r="B99" s="9" t="s">
        <v>91</v>
      </c>
      <c r="C99" s="136" t="s">
        <v>92</v>
      </c>
      <c r="D99" s="646" t="s">
        <v>256</v>
      </c>
      <c r="E99" s="127" t="s">
        <v>274</v>
      </c>
      <c r="F99" s="117" t="s">
        <v>331</v>
      </c>
      <c r="G99" s="117" t="s">
        <v>206</v>
      </c>
      <c r="H99" s="117" t="s">
        <v>329</v>
      </c>
      <c r="I99" s="663">
        <v>6.33</v>
      </c>
      <c r="J99" s="717">
        <v>1</v>
      </c>
      <c r="K99" s="128">
        <v>255</v>
      </c>
      <c r="L99" s="128"/>
      <c r="M99" s="129" t="e">
        <f t="shared" si="5"/>
        <v>#DIV/0!</v>
      </c>
      <c r="N99" s="129">
        <f t="shared" si="7"/>
        <v>0</v>
      </c>
      <c r="O99" s="130">
        <f>IF(K99="nio",0,VLOOKUP(G99,'4. Productie normen'!A:J,HLOOKUP('5. Basis ruimtestaat'!K99,'4. Productie normen'!$10:$11,2,FALSE),FALSE))</f>
        <v>0</v>
      </c>
      <c r="P99" s="130">
        <f t="shared" si="8"/>
        <v>0</v>
      </c>
      <c r="Q99" s="131" t="str">
        <f>VLOOKUP(G99,'4. Productie normen'!$A:$L,12,FALSE)</f>
        <v>S</v>
      </c>
      <c r="R99" s="131"/>
      <c r="T99" s="132">
        <f t="shared" si="6"/>
        <v>1614.15</v>
      </c>
    </row>
    <row r="100" spans="1:20" ht="14.15" customHeight="1">
      <c r="A100" s="8">
        <v>100</v>
      </c>
      <c r="B100" s="9" t="s">
        <v>91</v>
      </c>
      <c r="C100" s="136" t="s">
        <v>92</v>
      </c>
      <c r="D100" s="646" t="s">
        <v>256</v>
      </c>
      <c r="E100" s="127" t="s">
        <v>275</v>
      </c>
      <c r="F100" s="117" t="s">
        <v>332</v>
      </c>
      <c r="G100" s="117" t="s">
        <v>206</v>
      </c>
      <c r="H100" s="117" t="s">
        <v>329</v>
      </c>
      <c r="I100" s="663">
        <v>7.25</v>
      </c>
      <c r="J100" s="717">
        <v>1</v>
      </c>
      <c r="K100" s="128">
        <v>255</v>
      </c>
      <c r="L100" s="128"/>
      <c r="M100" s="129" t="e">
        <f t="shared" si="5"/>
        <v>#DIV/0!</v>
      </c>
      <c r="N100" s="129">
        <f t="shared" si="7"/>
        <v>0</v>
      </c>
      <c r="O100" s="130">
        <f>IF(K100="nio",0,VLOOKUP(G100,'4. Productie normen'!A:J,HLOOKUP('5. Basis ruimtestaat'!K100,'4. Productie normen'!$10:$11,2,FALSE),FALSE))</f>
        <v>0</v>
      </c>
      <c r="P100" s="130">
        <f t="shared" si="8"/>
        <v>0</v>
      </c>
      <c r="Q100" s="131" t="str">
        <f>VLOOKUP(G100,'4. Productie normen'!$A:$L,12,FALSE)</f>
        <v>S</v>
      </c>
      <c r="R100" s="131"/>
      <c r="T100" s="132">
        <f t="shared" si="6"/>
        <v>1848.75</v>
      </c>
    </row>
    <row r="101" spans="1:20" ht="14.15" customHeight="1">
      <c r="A101" s="8">
        <v>101</v>
      </c>
      <c r="B101" s="9" t="s">
        <v>91</v>
      </c>
      <c r="C101" s="9" t="s">
        <v>92</v>
      </c>
      <c r="D101" s="646" t="s">
        <v>256</v>
      </c>
      <c r="E101" s="127" t="s">
        <v>333</v>
      </c>
      <c r="F101" s="117" t="s">
        <v>334</v>
      </c>
      <c r="G101" s="9" t="s">
        <v>203</v>
      </c>
      <c r="H101" s="117" t="s">
        <v>235</v>
      </c>
      <c r="I101" s="663">
        <v>2.9</v>
      </c>
      <c r="J101" s="717">
        <v>1</v>
      </c>
      <c r="K101" s="128">
        <v>12</v>
      </c>
      <c r="L101" s="128"/>
      <c r="M101" s="129" t="e">
        <f t="shared" si="5"/>
        <v>#DIV/0!</v>
      </c>
      <c r="N101" s="129">
        <f t="shared" si="7"/>
        <v>0</v>
      </c>
      <c r="O101" s="130">
        <f>IF(K101="nio",0,VLOOKUP(G101,'4. Productie normen'!A:J,HLOOKUP('5. Basis ruimtestaat'!K101,'4. Productie normen'!$10:$11,2,FALSE),FALSE))</f>
        <v>0</v>
      </c>
      <c r="P101" s="130">
        <f t="shared" si="8"/>
        <v>0</v>
      </c>
      <c r="Q101" s="131" t="str">
        <f>VLOOKUP(G101,'4. Productie normen'!$A:$L,12,FALSE)</f>
        <v>V</v>
      </c>
      <c r="R101" s="131"/>
      <c r="T101" s="132">
        <f t="shared" si="6"/>
        <v>34.799999999999997</v>
      </c>
    </row>
    <row r="102" spans="1:20" ht="14.15" customHeight="1">
      <c r="A102" s="8">
        <v>102</v>
      </c>
      <c r="B102" s="9" t="s">
        <v>91</v>
      </c>
      <c r="C102" s="9" t="s">
        <v>92</v>
      </c>
      <c r="D102" s="646" t="s">
        <v>256</v>
      </c>
      <c r="E102" s="127" t="s">
        <v>335</v>
      </c>
      <c r="F102" s="117" t="s">
        <v>262</v>
      </c>
      <c r="G102" s="137" t="s">
        <v>1137</v>
      </c>
      <c r="H102" s="117" t="s">
        <v>235</v>
      </c>
      <c r="I102" s="663">
        <v>4.58</v>
      </c>
      <c r="J102" s="717">
        <v>1</v>
      </c>
      <c r="K102" s="128">
        <v>255</v>
      </c>
      <c r="L102" s="128"/>
      <c r="M102" s="129" t="e">
        <f t="shared" si="5"/>
        <v>#DIV/0!</v>
      </c>
      <c r="N102" s="129">
        <f t="shared" si="7"/>
        <v>0</v>
      </c>
      <c r="O102" s="130">
        <f>IF(K102="nio",0,VLOOKUP(G102,'4. Productie normen'!A:J,HLOOKUP('5. Basis ruimtestaat'!K102,'4. Productie normen'!$10:$11,2,FALSE),FALSE))</f>
        <v>0</v>
      </c>
      <c r="P102" s="130">
        <f t="shared" si="8"/>
        <v>0</v>
      </c>
      <c r="Q102" s="131" t="str">
        <f>VLOOKUP(G102,'4. Productie normen'!$A:$L,12,FALSE)</f>
        <v>V</v>
      </c>
      <c r="R102" s="131"/>
      <c r="T102" s="132">
        <f t="shared" si="6"/>
        <v>1167.9000000000001</v>
      </c>
    </row>
    <row r="103" spans="1:20" ht="14.15" customHeight="1">
      <c r="A103" s="8">
        <v>103</v>
      </c>
      <c r="B103" s="9" t="s">
        <v>91</v>
      </c>
      <c r="C103" s="9" t="s">
        <v>92</v>
      </c>
      <c r="D103" s="646" t="s">
        <v>256</v>
      </c>
      <c r="E103" s="127" t="s">
        <v>336</v>
      </c>
      <c r="F103" s="117" t="s">
        <v>294</v>
      </c>
      <c r="G103" s="137" t="s">
        <v>1136</v>
      </c>
      <c r="H103" s="117" t="s">
        <v>235</v>
      </c>
      <c r="I103" s="663">
        <v>33.65</v>
      </c>
      <c r="J103" s="717">
        <v>1</v>
      </c>
      <c r="K103" s="128">
        <v>255</v>
      </c>
      <c r="L103" s="128"/>
      <c r="M103" s="129" t="e">
        <f t="shared" si="5"/>
        <v>#DIV/0!</v>
      </c>
      <c r="N103" s="129">
        <f t="shared" si="7"/>
        <v>0</v>
      </c>
      <c r="O103" s="130">
        <f>IF(K103="nio",0,VLOOKUP(G103,'4. Productie normen'!A:J,HLOOKUP('5. Basis ruimtestaat'!K103,'4. Productie normen'!$10:$11,2,FALSE),FALSE))</f>
        <v>0</v>
      </c>
      <c r="P103" s="130">
        <f t="shared" si="8"/>
        <v>0</v>
      </c>
      <c r="Q103" s="131" t="str">
        <f>VLOOKUP(G103,'4. Productie normen'!$A:$L,12,FALSE)</f>
        <v>V</v>
      </c>
      <c r="R103" s="131"/>
      <c r="T103" s="132">
        <f t="shared" si="6"/>
        <v>8580.75</v>
      </c>
    </row>
    <row r="104" spans="1:20" ht="14.15" customHeight="1">
      <c r="A104" s="8">
        <v>104</v>
      </c>
      <c r="B104" s="9" t="s">
        <v>91</v>
      </c>
      <c r="C104" s="136" t="s">
        <v>92</v>
      </c>
      <c r="D104" s="646" t="s">
        <v>256</v>
      </c>
      <c r="E104" s="127" t="s">
        <v>282</v>
      </c>
      <c r="F104" s="117" t="s">
        <v>337</v>
      </c>
      <c r="G104" s="117" t="s">
        <v>197</v>
      </c>
      <c r="H104" s="117" t="s">
        <v>235</v>
      </c>
      <c r="I104" s="663">
        <v>21.87</v>
      </c>
      <c r="J104" s="717">
        <v>1</v>
      </c>
      <c r="K104" s="128">
        <v>156</v>
      </c>
      <c r="L104" s="128"/>
      <c r="M104" s="129" t="e">
        <f t="shared" si="5"/>
        <v>#DIV/0!</v>
      </c>
      <c r="N104" s="129">
        <f t="shared" si="7"/>
        <v>0</v>
      </c>
      <c r="O104" s="130">
        <f>IF(K104="nio",0,VLOOKUP(G104,'4. Productie normen'!A:J,HLOOKUP('5. Basis ruimtestaat'!K104,'4. Productie normen'!$10:$11,2,FALSE),FALSE))</f>
        <v>0</v>
      </c>
      <c r="P104" s="130">
        <f t="shared" si="8"/>
        <v>0</v>
      </c>
      <c r="Q104" s="131" t="str">
        <f>VLOOKUP(G104,'4. Productie normen'!$A:$L,12,FALSE)</f>
        <v>B</v>
      </c>
      <c r="R104" s="131"/>
      <c r="T104" s="132">
        <f t="shared" si="6"/>
        <v>3411.7200000000003</v>
      </c>
    </row>
    <row r="105" spans="1:20" ht="14.15" customHeight="1">
      <c r="A105" s="8">
        <v>105</v>
      </c>
      <c r="B105" s="9" t="s">
        <v>93</v>
      </c>
      <c r="C105" s="136" t="s">
        <v>94</v>
      </c>
      <c r="D105" s="646" t="s">
        <v>229</v>
      </c>
      <c r="E105" s="127" t="s">
        <v>263</v>
      </c>
      <c r="F105" s="117" t="s">
        <v>201</v>
      </c>
      <c r="G105" s="117" t="s">
        <v>201</v>
      </c>
      <c r="H105" s="117" t="s">
        <v>235</v>
      </c>
      <c r="I105" s="663">
        <v>8.92</v>
      </c>
      <c r="J105" s="717">
        <v>1</v>
      </c>
      <c r="K105" s="128">
        <v>255</v>
      </c>
      <c r="L105" s="128"/>
      <c r="M105" s="129" t="e">
        <f t="shared" si="5"/>
        <v>#DIV/0!</v>
      </c>
      <c r="N105" s="129">
        <f t="shared" si="7"/>
        <v>0</v>
      </c>
      <c r="O105" s="130">
        <f>IF(K105="nio",0,VLOOKUP(G105,'4. Productie normen'!A:J,HLOOKUP('5. Basis ruimtestaat'!K105,'4. Productie normen'!$10:$11,2,FALSE),FALSE))</f>
        <v>0</v>
      </c>
      <c r="P105" s="130">
        <f t="shared" si="8"/>
        <v>0</v>
      </c>
      <c r="Q105" s="131" t="str">
        <f>VLOOKUP(G105,'4. Productie normen'!$A:$L,12,FALSE)</f>
        <v>V</v>
      </c>
      <c r="R105" s="131"/>
      <c r="T105" s="132">
        <f t="shared" si="6"/>
        <v>2274.6</v>
      </c>
    </row>
    <row r="106" spans="1:20" ht="14.15" customHeight="1">
      <c r="A106" s="8">
        <v>106</v>
      </c>
      <c r="B106" s="9" t="s">
        <v>93</v>
      </c>
      <c r="C106" s="136" t="s">
        <v>94</v>
      </c>
      <c r="D106" s="646" t="s">
        <v>229</v>
      </c>
      <c r="E106" s="127" t="s">
        <v>230</v>
      </c>
      <c r="F106" s="117" t="s">
        <v>338</v>
      </c>
      <c r="G106" s="117" t="s">
        <v>204</v>
      </c>
      <c r="H106" s="117" t="s">
        <v>235</v>
      </c>
      <c r="I106" s="663">
        <v>140</v>
      </c>
      <c r="J106" s="717">
        <v>1</v>
      </c>
      <c r="K106" s="128">
        <v>255</v>
      </c>
      <c r="L106" s="128"/>
      <c r="M106" s="129" t="e">
        <f t="shared" si="5"/>
        <v>#DIV/0!</v>
      </c>
      <c r="N106" s="129">
        <f t="shared" si="7"/>
        <v>0</v>
      </c>
      <c r="O106" s="130">
        <f>IF(K106="nio",0,VLOOKUP(G106,'4. Productie normen'!A:J,HLOOKUP('5. Basis ruimtestaat'!K106,'4. Productie normen'!$10:$11,2,FALSE),FALSE))</f>
        <v>0</v>
      </c>
      <c r="P106" s="130">
        <f t="shared" si="8"/>
        <v>0</v>
      </c>
      <c r="Q106" s="131" t="str">
        <f>VLOOKUP(G106,'4. Productie normen'!$A:$L,12,FALSE)</f>
        <v>V</v>
      </c>
      <c r="R106" s="131"/>
      <c r="T106" s="132">
        <f t="shared" si="6"/>
        <v>35700</v>
      </c>
    </row>
    <row r="107" spans="1:20" ht="14.15" customHeight="1">
      <c r="A107" s="8">
        <v>107</v>
      </c>
      <c r="B107" s="9" t="s">
        <v>93</v>
      </c>
      <c r="C107" s="136" t="s">
        <v>94</v>
      </c>
      <c r="D107" s="646" t="s">
        <v>229</v>
      </c>
      <c r="E107" s="127" t="s">
        <v>233</v>
      </c>
      <c r="F107" s="117" t="s">
        <v>234</v>
      </c>
      <c r="G107" s="117" t="s">
        <v>205</v>
      </c>
      <c r="H107" s="117" t="s">
        <v>235</v>
      </c>
      <c r="I107" s="663">
        <v>88.45</v>
      </c>
      <c r="J107" s="717">
        <v>1</v>
      </c>
      <c r="K107" s="128">
        <v>255</v>
      </c>
      <c r="L107" s="128"/>
      <c r="M107" s="129" t="e">
        <f t="shared" si="5"/>
        <v>#DIV/0!</v>
      </c>
      <c r="N107" s="129">
        <f t="shared" si="7"/>
        <v>0</v>
      </c>
      <c r="O107" s="130">
        <f>IF(K107="nio",0,VLOOKUP(G107,'4. Productie normen'!A:J,HLOOKUP('5. Basis ruimtestaat'!K107,'4. Productie normen'!$10:$11,2,FALSE),FALSE))</f>
        <v>0</v>
      </c>
      <c r="P107" s="130">
        <f t="shared" si="8"/>
        <v>0</v>
      </c>
      <c r="Q107" s="131" t="str">
        <f>VLOOKUP(G107,'4. Productie normen'!$A:$L,12,FALSE)</f>
        <v>V</v>
      </c>
      <c r="R107" s="131"/>
      <c r="T107" s="132">
        <f t="shared" si="6"/>
        <v>22554.75</v>
      </c>
    </row>
    <row r="108" spans="1:20" ht="14.15" customHeight="1">
      <c r="A108" s="8">
        <v>108</v>
      </c>
      <c r="B108" s="9" t="s">
        <v>93</v>
      </c>
      <c r="C108" s="136" t="s">
        <v>94</v>
      </c>
      <c r="D108" s="646" t="s">
        <v>229</v>
      </c>
      <c r="E108" s="127" t="s">
        <v>236</v>
      </c>
      <c r="F108" s="117" t="s">
        <v>255</v>
      </c>
      <c r="G108" s="117" t="s">
        <v>197</v>
      </c>
      <c r="H108" s="117" t="s">
        <v>235</v>
      </c>
      <c r="I108" s="663">
        <v>13.36</v>
      </c>
      <c r="J108" s="717">
        <v>1</v>
      </c>
      <c r="K108" s="128">
        <v>156</v>
      </c>
      <c r="L108" s="128"/>
      <c r="M108" s="129" t="e">
        <f t="shared" si="5"/>
        <v>#DIV/0!</v>
      </c>
      <c r="N108" s="129">
        <f t="shared" si="7"/>
        <v>0</v>
      </c>
      <c r="O108" s="130">
        <f>IF(K108="nio",0,VLOOKUP(G108,'4. Productie normen'!A:J,HLOOKUP('5. Basis ruimtestaat'!K108,'4. Productie normen'!$10:$11,2,FALSE),FALSE))</f>
        <v>0</v>
      </c>
      <c r="P108" s="130">
        <f t="shared" si="8"/>
        <v>0</v>
      </c>
      <c r="Q108" s="131" t="str">
        <f>VLOOKUP(G108,'4. Productie normen'!$A:$L,12,FALSE)</f>
        <v>B</v>
      </c>
      <c r="R108" s="131"/>
      <c r="T108" s="132">
        <f t="shared" si="6"/>
        <v>2084.16</v>
      </c>
    </row>
    <row r="109" spans="1:20" ht="14.15" customHeight="1">
      <c r="A109" s="8">
        <v>109</v>
      </c>
      <c r="B109" s="9" t="s">
        <v>93</v>
      </c>
      <c r="C109" s="9" t="s">
        <v>94</v>
      </c>
      <c r="D109" s="646" t="s">
        <v>229</v>
      </c>
      <c r="E109" s="638" t="s">
        <v>264</v>
      </c>
      <c r="F109" s="117" t="s">
        <v>339</v>
      </c>
      <c r="G109" s="137" t="s">
        <v>205</v>
      </c>
      <c r="H109" s="137" t="s">
        <v>235</v>
      </c>
      <c r="I109" s="663">
        <v>111.49</v>
      </c>
      <c r="J109" s="717">
        <v>1</v>
      </c>
      <c r="K109" s="128">
        <v>255</v>
      </c>
      <c r="L109" s="128"/>
      <c r="M109" s="129" t="e">
        <f t="shared" si="5"/>
        <v>#DIV/0!</v>
      </c>
      <c r="N109" s="129">
        <f t="shared" si="7"/>
        <v>0</v>
      </c>
      <c r="O109" s="130">
        <f>IF(K109="nio",0,VLOOKUP(G109,'4. Productie normen'!A:J,HLOOKUP('5. Basis ruimtestaat'!K109,'4. Productie normen'!$10:$11,2,FALSE),FALSE))</f>
        <v>0</v>
      </c>
      <c r="P109" s="130">
        <f t="shared" si="8"/>
        <v>0</v>
      </c>
      <c r="Q109" s="131" t="str">
        <f>VLOOKUP(G109,'4. Productie normen'!$A:$L,12,FALSE)</f>
        <v>V</v>
      </c>
      <c r="R109" s="131"/>
      <c r="T109" s="132">
        <f t="shared" si="6"/>
        <v>28429.949999999997</v>
      </c>
    </row>
    <row r="110" spans="1:20" ht="14.15" customHeight="1">
      <c r="A110" s="8">
        <v>110</v>
      </c>
      <c r="B110" s="9" t="s">
        <v>93</v>
      </c>
      <c r="C110" s="9" t="s">
        <v>94</v>
      </c>
      <c r="D110" s="646" t="s">
        <v>229</v>
      </c>
      <c r="E110" s="638" t="s">
        <v>340</v>
      </c>
      <c r="F110" s="117" t="s">
        <v>201</v>
      </c>
      <c r="G110" s="137" t="s">
        <v>201</v>
      </c>
      <c r="H110" s="137" t="s">
        <v>235</v>
      </c>
      <c r="I110" s="663">
        <v>5.14</v>
      </c>
      <c r="J110" s="717">
        <v>1</v>
      </c>
      <c r="K110" s="128">
        <v>255</v>
      </c>
      <c r="L110" s="128"/>
      <c r="M110" s="129" t="e">
        <f t="shared" si="5"/>
        <v>#DIV/0!</v>
      </c>
      <c r="N110" s="129">
        <f t="shared" si="7"/>
        <v>0</v>
      </c>
      <c r="O110" s="130">
        <f>IF(K110="nio",0,VLOOKUP(G110,'4. Productie normen'!A:J,HLOOKUP('5. Basis ruimtestaat'!K110,'4. Productie normen'!$10:$11,2,FALSE),FALSE))</f>
        <v>0</v>
      </c>
      <c r="P110" s="130">
        <f t="shared" si="8"/>
        <v>0</v>
      </c>
      <c r="Q110" s="131" t="str">
        <f>VLOOKUP(G110,'4. Productie normen'!$A:$L,12,FALSE)</f>
        <v>V</v>
      </c>
      <c r="R110" s="131"/>
      <c r="T110" s="132">
        <f t="shared" si="6"/>
        <v>1310.6999999999998</v>
      </c>
    </row>
    <row r="111" spans="1:20" ht="14.15" customHeight="1">
      <c r="A111" s="8">
        <v>111</v>
      </c>
      <c r="B111" s="9" t="s">
        <v>93</v>
      </c>
      <c r="C111" s="136" t="s">
        <v>94</v>
      </c>
      <c r="D111" s="646" t="s">
        <v>229</v>
      </c>
      <c r="E111" s="638" t="s">
        <v>265</v>
      </c>
      <c r="F111" s="117" t="s">
        <v>341</v>
      </c>
      <c r="G111" s="137" t="s">
        <v>1136</v>
      </c>
      <c r="H111" s="137" t="s">
        <v>235</v>
      </c>
      <c r="I111" s="663">
        <v>22.78</v>
      </c>
      <c r="J111" s="717">
        <v>1</v>
      </c>
      <c r="K111" s="128">
        <v>255</v>
      </c>
      <c r="L111" s="128"/>
      <c r="M111" s="129" t="e">
        <f t="shared" si="5"/>
        <v>#DIV/0!</v>
      </c>
      <c r="N111" s="129">
        <f t="shared" si="7"/>
        <v>0</v>
      </c>
      <c r="O111" s="130">
        <f>IF(K111="nio",0,VLOOKUP(G111,'4. Productie normen'!A:J,HLOOKUP('5. Basis ruimtestaat'!K111,'4. Productie normen'!$10:$11,2,FALSE),FALSE))</f>
        <v>0</v>
      </c>
      <c r="P111" s="130">
        <f t="shared" si="8"/>
        <v>0</v>
      </c>
      <c r="Q111" s="131" t="str">
        <f>VLOOKUP(G111,'4. Productie normen'!$A:$L,12,FALSE)</f>
        <v>V</v>
      </c>
      <c r="R111" s="131"/>
      <c r="T111" s="132">
        <f t="shared" si="6"/>
        <v>5808.9000000000005</v>
      </c>
    </row>
    <row r="112" spans="1:20" ht="14.15" customHeight="1">
      <c r="A112" s="8">
        <v>112</v>
      </c>
      <c r="B112" s="9" t="s">
        <v>93</v>
      </c>
      <c r="C112" s="136" t="s">
        <v>94</v>
      </c>
      <c r="D112" s="646" t="s">
        <v>229</v>
      </c>
      <c r="E112" s="638" t="s">
        <v>266</v>
      </c>
      <c r="F112" s="117" t="s">
        <v>255</v>
      </c>
      <c r="G112" s="117" t="s">
        <v>197</v>
      </c>
      <c r="H112" s="137" t="s">
        <v>235</v>
      </c>
      <c r="I112" s="663">
        <v>7.63</v>
      </c>
      <c r="J112" s="717">
        <v>1</v>
      </c>
      <c r="K112" s="128">
        <v>156</v>
      </c>
      <c r="L112" s="128"/>
      <c r="M112" s="129" t="e">
        <f t="shared" si="5"/>
        <v>#DIV/0!</v>
      </c>
      <c r="N112" s="129">
        <f t="shared" si="7"/>
        <v>0</v>
      </c>
      <c r="O112" s="130">
        <f>IF(K112="nio",0,VLOOKUP(G112,'4. Productie normen'!A:J,HLOOKUP('5. Basis ruimtestaat'!K112,'4. Productie normen'!$10:$11,2,FALSE),FALSE))</f>
        <v>0</v>
      </c>
      <c r="P112" s="130">
        <f t="shared" si="8"/>
        <v>0</v>
      </c>
      <c r="Q112" s="131" t="str">
        <f>VLOOKUP(G112,'4. Productie normen'!$A:$L,12,FALSE)</f>
        <v>B</v>
      </c>
      <c r="R112" s="131"/>
      <c r="T112" s="132">
        <f t="shared" si="6"/>
        <v>1190.28</v>
      </c>
    </row>
    <row r="113" spans="1:20" ht="14.15" customHeight="1">
      <c r="A113" s="8">
        <v>113</v>
      </c>
      <c r="B113" s="9" t="s">
        <v>93</v>
      </c>
      <c r="C113" s="136" t="s">
        <v>94</v>
      </c>
      <c r="D113" s="646" t="s">
        <v>229</v>
      </c>
      <c r="E113" s="638" t="s">
        <v>342</v>
      </c>
      <c r="F113" s="117" t="s">
        <v>343</v>
      </c>
      <c r="G113" s="117" t="s">
        <v>206</v>
      </c>
      <c r="H113" s="531" t="s">
        <v>242</v>
      </c>
      <c r="I113" s="663">
        <v>11.42</v>
      </c>
      <c r="J113" s="717">
        <v>1</v>
      </c>
      <c r="K113" s="128">
        <v>255</v>
      </c>
      <c r="L113" s="128">
        <v>255</v>
      </c>
      <c r="M113" s="129" t="e">
        <f t="shared" si="5"/>
        <v>#DIV/0!</v>
      </c>
      <c r="N113" s="129" t="e">
        <f t="shared" si="7"/>
        <v>#DIV/0!</v>
      </c>
      <c r="O113" s="130">
        <f>IF(K113="nio",0,VLOOKUP(G113,'4. Productie normen'!A:J,HLOOKUP('5. Basis ruimtestaat'!K113,'4. Productie normen'!$10:$11,2,FALSE),FALSE))</f>
        <v>0</v>
      </c>
      <c r="P113" s="130">
        <f t="shared" si="8"/>
        <v>0</v>
      </c>
      <c r="Q113" s="131" t="str">
        <f>VLOOKUP(G113,'4. Productie normen'!$A:$L,12,FALSE)</f>
        <v>S</v>
      </c>
      <c r="R113" s="131"/>
      <c r="T113" s="132">
        <f t="shared" si="6"/>
        <v>5824.2</v>
      </c>
    </row>
    <row r="114" spans="1:20" ht="14.15" customHeight="1">
      <c r="A114" s="8">
        <v>114</v>
      </c>
      <c r="B114" s="9" t="s">
        <v>93</v>
      </c>
      <c r="C114" s="136" t="s">
        <v>94</v>
      </c>
      <c r="D114" s="646" t="s">
        <v>229</v>
      </c>
      <c r="E114" s="640" t="s">
        <v>344</v>
      </c>
      <c r="F114" s="117" t="s">
        <v>345</v>
      </c>
      <c r="G114" s="117" t="s">
        <v>206</v>
      </c>
      <c r="H114" s="137" t="s">
        <v>242</v>
      </c>
      <c r="I114" s="663">
        <v>3.74</v>
      </c>
      <c r="J114" s="717">
        <v>1</v>
      </c>
      <c r="K114" s="128">
        <v>255</v>
      </c>
      <c r="L114" s="128">
        <v>255</v>
      </c>
      <c r="M114" s="129" t="e">
        <f t="shared" si="5"/>
        <v>#DIV/0!</v>
      </c>
      <c r="N114" s="129" t="e">
        <f t="shared" si="7"/>
        <v>#DIV/0!</v>
      </c>
      <c r="O114" s="130">
        <f>IF(K114="nio",0,VLOOKUP(G114,'4. Productie normen'!A:J,HLOOKUP('5. Basis ruimtestaat'!K114,'4. Productie normen'!$10:$11,2,FALSE),FALSE))</f>
        <v>0</v>
      </c>
      <c r="P114" s="130">
        <f t="shared" si="8"/>
        <v>0</v>
      </c>
      <c r="Q114" s="131" t="str">
        <f>VLOOKUP(G114,'4. Productie normen'!$A:$L,12,FALSE)</f>
        <v>S</v>
      </c>
      <c r="R114" s="131"/>
      <c r="T114" s="132">
        <f t="shared" si="6"/>
        <v>1907.4</v>
      </c>
    </row>
    <row r="115" spans="1:20" ht="14.15" customHeight="1">
      <c r="A115" s="8">
        <v>115</v>
      </c>
      <c r="B115" s="9" t="s">
        <v>93</v>
      </c>
      <c r="C115" s="136" t="s">
        <v>94</v>
      </c>
      <c r="D115" s="646" t="s">
        <v>229</v>
      </c>
      <c r="E115" s="638" t="s">
        <v>346</v>
      </c>
      <c r="F115" s="117" t="s">
        <v>343</v>
      </c>
      <c r="G115" s="117" t="s">
        <v>206</v>
      </c>
      <c r="H115" s="137" t="s">
        <v>242</v>
      </c>
      <c r="I115" s="663">
        <v>11.92</v>
      </c>
      <c r="J115" s="717">
        <v>1</v>
      </c>
      <c r="K115" s="128">
        <v>255</v>
      </c>
      <c r="L115" s="128">
        <v>255</v>
      </c>
      <c r="M115" s="129" t="e">
        <f t="shared" si="5"/>
        <v>#DIV/0!</v>
      </c>
      <c r="N115" s="129" t="e">
        <f t="shared" si="7"/>
        <v>#DIV/0!</v>
      </c>
      <c r="O115" s="130">
        <f>IF(K115="nio",0,VLOOKUP(G115,'4. Productie normen'!A:J,HLOOKUP('5. Basis ruimtestaat'!K115,'4. Productie normen'!$10:$11,2,FALSE),FALSE))</f>
        <v>0</v>
      </c>
      <c r="P115" s="130">
        <f t="shared" si="8"/>
        <v>0</v>
      </c>
      <c r="Q115" s="131" t="str">
        <f>VLOOKUP(G115,'4. Productie normen'!$A:$L,12,FALSE)</f>
        <v>S</v>
      </c>
      <c r="R115" s="131"/>
      <c r="T115" s="132">
        <f t="shared" si="6"/>
        <v>6079.2</v>
      </c>
    </row>
    <row r="116" spans="1:20" ht="14.15" customHeight="1">
      <c r="A116" s="8">
        <v>116</v>
      </c>
      <c r="B116" s="9" t="s">
        <v>93</v>
      </c>
      <c r="C116" s="136" t="s">
        <v>94</v>
      </c>
      <c r="D116" s="646" t="s">
        <v>229</v>
      </c>
      <c r="E116" s="638" t="s">
        <v>347</v>
      </c>
      <c r="F116" s="117" t="s">
        <v>348</v>
      </c>
      <c r="G116" s="137" t="s">
        <v>349</v>
      </c>
      <c r="H116" s="137" t="s">
        <v>235</v>
      </c>
      <c r="I116" s="663">
        <v>121.53</v>
      </c>
      <c r="J116" s="717">
        <v>1</v>
      </c>
      <c r="K116" s="128">
        <v>255</v>
      </c>
      <c r="L116" s="128"/>
      <c r="M116" s="129" t="e">
        <f t="shared" si="5"/>
        <v>#DIV/0!</v>
      </c>
      <c r="N116" s="129">
        <f t="shared" si="7"/>
        <v>0</v>
      </c>
      <c r="O116" s="130">
        <f>IF(K116="nio",0,VLOOKUP(G116,'4. Productie normen'!A:J,HLOOKUP('5. Basis ruimtestaat'!K116,'4. Productie normen'!$10:$11,2,FALSE),FALSE))</f>
        <v>0</v>
      </c>
      <c r="P116" s="130">
        <f t="shared" si="8"/>
        <v>0</v>
      </c>
      <c r="Q116" s="131" t="str">
        <f>VLOOKUP(G116,'4. Productie normen'!$A:$L,12,FALSE)</f>
        <v>V</v>
      </c>
      <c r="R116" s="131"/>
      <c r="T116" s="132">
        <f t="shared" si="6"/>
        <v>30990.15</v>
      </c>
    </row>
    <row r="117" spans="1:20" ht="14.15" customHeight="1">
      <c r="A117" s="8">
        <v>117</v>
      </c>
      <c r="B117" s="9" t="s">
        <v>93</v>
      </c>
      <c r="C117" s="136" t="s">
        <v>94</v>
      </c>
      <c r="D117" s="646" t="s">
        <v>229</v>
      </c>
      <c r="E117" s="638" t="s">
        <v>350</v>
      </c>
      <c r="F117" s="117" t="s">
        <v>250</v>
      </c>
      <c r="G117" s="117" t="s">
        <v>204</v>
      </c>
      <c r="H117" s="137" t="s">
        <v>235</v>
      </c>
      <c r="I117" s="663">
        <v>99.93</v>
      </c>
      <c r="J117" s="717">
        <v>1</v>
      </c>
      <c r="K117" s="128">
        <v>255</v>
      </c>
      <c r="L117" s="128"/>
      <c r="M117" s="129" t="e">
        <f t="shared" si="5"/>
        <v>#DIV/0!</v>
      </c>
      <c r="N117" s="129">
        <f t="shared" si="7"/>
        <v>0</v>
      </c>
      <c r="O117" s="130">
        <f>IF(K117="nio",0,VLOOKUP(G117,'4. Productie normen'!A:J,HLOOKUP('5. Basis ruimtestaat'!K117,'4. Productie normen'!$10:$11,2,FALSE),FALSE))</f>
        <v>0</v>
      </c>
      <c r="P117" s="130">
        <f t="shared" si="8"/>
        <v>0</v>
      </c>
      <c r="Q117" s="131" t="str">
        <f>VLOOKUP(G117,'4. Productie normen'!$A:$L,12,FALSE)</f>
        <v>V</v>
      </c>
      <c r="R117" s="131"/>
      <c r="T117" s="132">
        <f t="shared" si="6"/>
        <v>25482.15</v>
      </c>
    </row>
    <row r="118" spans="1:20" ht="14.15" customHeight="1">
      <c r="A118" s="8">
        <v>118</v>
      </c>
      <c r="B118" s="9" t="s">
        <v>93</v>
      </c>
      <c r="C118" s="136" t="s">
        <v>94</v>
      </c>
      <c r="D118" s="646" t="s">
        <v>229</v>
      </c>
      <c r="E118" s="641" t="s">
        <v>351</v>
      </c>
      <c r="F118" s="117" t="s">
        <v>283</v>
      </c>
      <c r="G118" s="117" t="s">
        <v>201</v>
      </c>
      <c r="H118" s="117" t="s">
        <v>235</v>
      </c>
      <c r="I118" s="9">
        <v>5.37</v>
      </c>
      <c r="J118" s="717">
        <v>1</v>
      </c>
      <c r="K118" s="128">
        <v>255</v>
      </c>
      <c r="L118" s="128"/>
      <c r="M118" s="129" t="e">
        <f t="shared" si="5"/>
        <v>#DIV/0!</v>
      </c>
      <c r="N118" s="129">
        <f t="shared" si="7"/>
        <v>0</v>
      </c>
      <c r="O118" s="130">
        <f>IF(K118="nio",0,VLOOKUP(G118,'4. Productie normen'!A:J,HLOOKUP('5. Basis ruimtestaat'!K118,'4. Productie normen'!$10:$11,2,FALSE),FALSE))</f>
        <v>0</v>
      </c>
      <c r="P118" s="130">
        <f t="shared" si="8"/>
        <v>0</v>
      </c>
      <c r="Q118" s="131" t="str">
        <f>VLOOKUP(G118,'4. Productie normen'!$A:$L,12,FALSE)</f>
        <v>V</v>
      </c>
      <c r="R118" s="131"/>
      <c r="T118" s="132">
        <f t="shared" si="6"/>
        <v>1369.3500000000001</v>
      </c>
    </row>
    <row r="119" spans="1:20" ht="14.15" customHeight="1">
      <c r="A119" s="8">
        <v>119</v>
      </c>
      <c r="B119" s="9" t="s">
        <v>93</v>
      </c>
      <c r="C119" s="136" t="s">
        <v>94</v>
      </c>
      <c r="D119" s="646" t="s">
        <v>229</v>
      </c>
      <c r="E119" s="641" t="s">
        <v>352</v>
      </c>
      <c r="F119" s="117" t="s">
        <v>353</v>
      </c>
      <c r="G119" s="117" t="s">
        <v>201</v>
      </c>
      <c r="H119" s="117" t="s">
        <v>235</v>
      </c>
      <c r="I119" s="9">
        <v>3.06</v>
      </c>
      <c r="J119" s="717">
        <v>1</v>
      </c>
      <c r="K119" s="128">
        <v>255</v>
      </c>
      <c r="L119" s="128"/>
      <c r="M119" s="129" t="e">
        <f t="shared" si="5"/>
        <v>#DIV/0!</v>
      </c>
      <c r="N119" s="129">
        <f t="shared" si="7"/>
        <v>0</v>
      </c>
      <c r="O119" s="130">
        <f>IF(K119="nio",0,VLOOKUP(G119,'4. Productie normen'!A:J,HLOOKUP('5. Basis ruimtestaat'!K119,'4. Productie normen'!$10:$11,2,FALSE),FALSE))</f>
        <v>0</v>
      </c>
      <c r="P119" s="130">
        <f t="shared" si="8"/>
        <v>0</v>
      </c>
      <c r="Q119" s="131" t="str">
        <f>VLOOKUP(G119,'4. Productie normen'!$A:$L,12,FALSE)</f>
        <v>V</v>
      </c>
      <c r="R119" s="131"/>
      <c r="T119" s="132">
        <f t="shared" si="6"/>
        <v>780.30000000000007</v>
      </c>
    </row>
    <row r="120" spans="1:20" ht="14.15" customHeight="1">
      <c r="A120" s="8">
        <v>120</v>
      </c>
      <c r="B120" s="9" t="s">
        <v>93</v>
      </c>
      <c r="C120" s="136" t="s">
        <v>94</v>
      </c>
      <c r="D120" s="646" t="s">
        <v>229</v>
      </c>
      <c r="E120" s="641" t="s">
        <v>354</v>
      </c>
      <c r="F120" s="117" t="s">
        <v>355</v>
      </c>
      <c r="G120" s="117" t="s">
        <v>201</v>
      </c>
      <c r="H120" s="117" t="s">
        <v>235</v>
      </c>
      <c r="I120" s="9">
        <v>3.06</v>
      </c>
      <c r="J120" s="717">
        <v>1</v>
      </c>
      <c r="K120" s="128">
        <v>255</v>
      </c>
      <c r="L120" s="128"/>
      <c r="M120" s="129" t="e">
        <f t="shared" si="5"/>
        <v>#DIV/0!</v>
      </c>
      <c r="N120" s="129">
        <f t="shared" si="7"/>
        <v>0</v>
      </c>
      <c r="O120" s="130">
        <f>IF(K120="nio",0,VLOOKUP(G120,'4. Productie normen'!A:J,HLOOKUP('5. Basis ruimtestaat'!K120,'4. Productie normen'!$10:$11,2,FALSE),FALSE))</f>
        <v>0</v>
      </c>
      <c r="P120" s="130">
        <f t="shared" si="8"/>
        <v>0</v>
      </c>
      <c r="Q120" s="131" t="str">
        <f>VLOOKUP(G120,'4. Productie normen'!$A:$L,12,FALSE)</f>
        <v>V</v>
      </c>
      <c r="R120" s="131"/>
      <c r="T120" s="132">
        <f t="shared" si="6"/>
        <v>780.30000000000007</v>
      </c>
    </row>
    <row r="121" spans="1:20" ht="14.15" customHeight="1">
      <c r="A121" s="8">
        <v>121</v>
      </c>
      <c r="B121" s="9" t="s">
        <v>93</v>
      </c>
      <c r="C121" s="136" t="s">
        <v>94</v>
      </c>
      <c r="D121" s="646" t="s">
        <v>229</v>
      </c>
      <c r="E121" s="641" t="s">
        <v>356</v>
      </c>
      <c r="F121" s="117" t="s">
        <v>254</v>
      </c>
      <c r="G121" s="117" t="s">
        <v>208</v>
      </c>
      <c r="H121" s="117"/>
      <c r="I121" s="9">
        <v>7.91</v>
      </c>
      <c r="J121" s="717">
        <v>1</v>
      </c>
      <c r="K121" s="128">
        <v>255</v>
      </c>
      <c r="L121" s="128"/>
      <c r="M121" s="129" t="e">
        <f t="shared" si="5"/>
        <v>#DIV/0!</v>
      </c>
      <c r="N121" s="129">
        <f t="shared" si="7"/>
        <v>0</v>
      </c>
      <c r="O121" s="130">
        <f>IF(K121="nio",0,VLOOKUP(G121,'4. Productie normen'!A:J,HLOOKUP('5. Basis ruimtestaat'!K121,'4. Productie normen'!$10:$11,2,FALSE),FALSE))</f>
        <v>0</v>
      </c>
      <c r="P121" s="130">
        <f t="shared" si="8"/>
        <v>0</v>
      </c>
      <c r="Q121" s="131" t="str">
        <f>VLOOKUP(G121,'4. Productie normen'!$A:$L,12,FALSE)</f>
        <v>V</v>
      </c>
      <c r="R121" s="131"/>
      <c r="T121" s="132">
        <f t="shared" si="6"/>
        <v>2017.05</v>
      </c>
    </row>
    <row r="122" spans="1:20" ht="14.15" customHeight="1">
      <c r="A122" s="8">
        <v>122</v>
      </c>
      <c r="B122" s="9" t="s">
        <v>93</v>
      </c>
      <c r="C122" s="136" t="s">
        <v>94</v>
      </c>
      <c r="D122" s="646" t="s">
        <v>229</v>
      </c>
      <c r="E122" s="641" t="s">
        <v>357</v>
      </c>
      <c r="F122" s="117" t="s">
        <v>332</v>
      </c>
      <c r="G122" s="117" t="s">
        <v>206</v>
      </c>
      <c r="H122" s="117" t="s">
        <v>242</v>
      </c>
      <c r="I122" s="9">
        <v>3.1</v>
      </c>
      <c r="J122" s="717">
        <v>1</v>
      </c>
      <c r="K122" s="128">
        <v>255</v>
      </c>
      <c r="L122" s="128">
        <v>255</v>
      </c>
      <c r="M122" s="129" t="e">
        <f t="shared" si="5"/>
        <v>#DIV/0!</v>
      </c>
      <c r="N122" s="129" t="e">
        <f t="shared" si="7"/>
        <v>#DIV/0!</v>
      </c>
      <c r="O122" s="130">
        <f>IF(K122="nio",0,VLOOKUP(G122,'4. Productie normen'!A:J,HLOOKUP('5. Basis ruimtestaat'!K122,'4. Productie normen'!$10:$11,2,FALSE),FALSE))</f>
        <v>0</v>
      </c>
      <c r="P122" s="130">
        <f t="shared" si="8"/>
        <v>0</v>
      </c>
      <c r="Q122" s="131" t="str">
        <f>VLOOKUP(G122,'4. Productie normen'!$A:$L,12,FALSE)</f>
        <v>S</v>
      </c>
      <c r="R122" s="131"/>
      <c r="T122" s="132">
        <f t="shared" si="6"/>
        <v>1581</v>
      </c>
    </row>
    <row r="123" spans="1:20" ht="14.15" customHeight="1">
      <c r="A123" s="8">
        <v>123</v>
      </c>
      <c r="B123" s="9" t="s">
        <v>93</v>
      </c>
      <c r="C123" s="136" t="s">
        <v>94</v>
      </c>
      <c r="D123" s="646" t="s">
        <v>256</v>
      </c>
      <c r="E123" s="641" t="s">
        <v>358</v>
      </c>
      <c r="F123" s="117" t="s">
        <v>359</v>
      </c>
      <c r="G123" s="117" t="s">
        <v>349</v>
      </c>
      <c r="H123" s="117" t="s">
        <v>235</v>
      </c>
      <c r="I123" s="9">
        <v>116.39</v>
      </c>
      <c r="J123" s="717">
        <v>1</v>
      </c>
      <c r="K123" s="128">
        <v>255</v>
      </c>
      <c r="L123" s="128"/>
      <c r="M123" s="129" t="e">
        <f t="shared" si="5"/>
        <v>#DIV/0!</v>
      </c>
      <c r="N123" s="129">
        <f t="shared" si="7"/>
        <v>0</v>
      </c>
      <c r="O123" s="130">
        <f>IF(K123="nio",0,VLOOKUP(G123,'4. Productie normen'!A:J,HLOOKUP('5. Basis ruimtestaat'!K123,'4. Productie normen'!$10:$11,2,FALSE),FALSE))</f>
        <v>0</v>
      </c>
      <c r="P123" s="130">
        <f t="shared" si="8"/>
        <v>0</v>
      </c>
      <c r="Q123" s="131" t="str">
        <f>VLOOKUP(G123,'4. Productie normen'!$A:$L,12,FALSE)</f>
        <v>V</v>
      </c>
      <c r="R123" s="131"/>
      <c r="T123" s="132">
        <f t="shared" si="6"/>
        <v>29679.45</v>
      </c>
    </row>
    <row r="124" spans="1:20" ht="14.15" customHeight="1">
      <c r="A124" s="8">
        <v>124</v>
      </c>
      <c r="B124" s="9" t="s">
        <v>93</v>
      </c>
      <c r="C124" s="136" t="s">
        <v>94</v>
      </c>
      <c r="D124" s="646" t="s">
        <v>256</v>
      </c>
      <c r="E124" s="641" t="s">
        <v>323</v>
      </c>
      <c r="F124" s="117" t="s">
        <v>252</v>
      </c>
      <c r="G124" s="117" t="s">
        <v>209</v>
      </c>
      <c r="H124" s="117" t="s">
        <v>235</v>
      </c>
      <c r="I124" s="9">
        <v>35.29</v>
      </c>
      <c r="J124" s="717">
        <v>1</v>
      </c>
      <c r="K124" s="128">
        <v>255</v>
      </c>
      <c r="L124" s="128"/>
      <c r="M124" s="129" t="e">
        <f t="shared" si="5"/>
        <v>#DIV/0!</v>
      </c>
      <c r="N124" s="129">
        <f t="shared" si="7"/>
        <v>0</v>
      </c>
      <c r="O124" s="130">
        <f>IF(K124="nio",0,VLOOKUP(G124,'4. Productie normen'!A:J,HLOOKUP('5. Basis ruimtestaat'!K124,'4. Productie normen'!$10:$11,2,FALSE),FALSE))</f>
        <v>0</v>
      </c>
      <c r="P124" s="130">
        <f t="shared" si="8"/>
        <v>0</v>
      </c>
      <c r="Q124" s="131" t="str">
        <f>VLOOKUP(G124,'4. Productie normen'!$A:$L,12,FALSE)</f>
        <v>V</v>
      </c>
      <c r="R124" s="131"/>
      <c r="T124" s="132">
        <f t="shared" si="6"/>
        <v>8998.9499999999989</v>
      </c>
    </row>
    <row r="125" spans="1:20" ht="14.15" customHeight="1">
      <c r="A125" s="8">
        <v>125</v>
      </c>
      <c r="B125" s="9" t="s">
        <v>93</v>
      </c>
      <c r="C125" s="136" t="s">
        <v>94</v>
      </c>
      <c r="D125" s="646" t="s">
        <v>256</v>
      </c>
      <c r="E125" s="127" t="s">
        <v>273</v>
      </c>
      <c r="F125" s="117" t="s">
        <v>252</v>
      </c>
      <c r="G125" s="117" t="s">
        <v>209</v>
      </c>
      <c r="H125" s="117" t="s">
        <v>235</v>
      </c>
      <c r="I125" s="663">
        <v>8.3800000000000008</v>
      </c>
      <c r="J125" s="717">
        <v>1</v>
      </c>
      <c r="K125" s="128">
        <v>255</v>
      </c>
      <c r="L125" s="128"/>
      <c r="M125" s="129" t="e">
        <f t="shared" si="5"/>
        <v>#DIV/0!</v>
      </c>
      <c r="N125" s="129">
        <f t="shared" si="7"/>
        <v>0</v>
      </c>
      <c r="O125" s="130">
        <f>IF(K125="nio",0,VLOOKUP(G125,'4. Productie normen'!A:J,HLOOKUP('5. Basis ruimtestaat'!K125,'4. Productie normen'!$10:$11,2,FALSE),FALSE))</f>
        <v>0</v>
      </c>
      <c r="P125" s="130">
        <f t="shared" si="8"/>
        <v>0</v>
      </c>
      <c r="Q125" s="131" t="str">
        <f>VLOOKUP(G125,'4. Productie normen'!$A:$L,12,FALSE)</f>
        <v>V</v>
      </c>
      <c r="R125" s="131"/>
      <c r="T125" s="132">
        <f t="shared" si="6"/>
        <v>2136.9</v>
      </c>
    </row>
    <row r="126" spans="1:20" ht="14.15" customHeight="1">
      <c r="A126" s="8">
        <v>126</v>
      </c>
      <c r="B126" s="9" t="s">
        <v>93</v>
      </c>
      <c r="C126" s="136" t="s">
        <v>94</v>
      </c>
      <c r="D126" s="646" t="s">
        <v>256</v>
      </c>
      <c r="E126" s="127" t="s">
        <v>335</v>
      </c>
      <c r="F126" s="117" t="s">
        <v>210</v>
      </c>
      <c r="G126" s="117" t="s">
        <v>210</v>
      </c>
      <c r="H126" s="117"/>
      <c r="I126" s="663">
        <v>4.55</v>
      </c>
      <c r="J126" s="717">
        <v>1</v>
      </c>
      <c r="K126" s="128">
        <v>255</v>
      </c>
      <c r="L126" s="128"/>
      <c r="M126" s="129" t="e">
        <f t="shared" si="5"/>
        <v>#DIV/0!</v>
      </c>
      <c r="N126" s="129">
        <f t="shared" si="7"/>
        <v>0</v>
      </c>
      <c r="O126" s="130">
        <f>IF(K126="nio",0,VLOOKUP(G126,'4. Productie normen'!A:J,HLOOKUP('5. Basis ruimtestaat'!K126,'4. Productie normen'!$10:$11,2,FALSE),FALSE))</f>
        <v>0</v>
      </c>
      <c r="P126" s="130">
        <f t="shared" si="8"/>
        <v>0</v>
      </c>
      <c r="Q126" s="131" t="str">
        <f>VLOOKUP(G126,'4. Productie normen'!$A:$L,12,FALSE)</f>
        <v>V</v>
      </c>
      <c r="R126" s="131"/>
      <c r="T126" s="132">
        <f t="shared" si="6"/>
        <v>1160.25</v>
      </c>
    </row>
    <row r="127" spans="1:20" ht="14.15" customHeight="1">
      <c r="A127" s="8">
        <v>127</v>
      </c>
      <c r="B127" s="9" t="s">
        <v>93</v>
      </c>
      <c r="C127" s="136" t="s">
        <v>94</v>
      </c>
      <c r="D127" s="646" t="s">
        <v>256</v>
      </c>
      <c r="E127" s="127" t="s">
        <v>336</v>
      </c>
      <c r="F127" s="117" t="s">
        <v>343</v>
      </c>
      <c r="G127" s="117" t="s">
        <v>206</v>
      </c>
      <c r="H127" s="117" t="s">
        <v>242</v>
      </c>
      <c r="I127" s="663">
        <v>7.34</v>
      </c>
      <c r="J127" s="717">
        <v>1</v>
      </c>
      <c r="K127" s="128">
        <v>255</v>
      </c>
      <c r="L127" s="128">
        <v>255</v>
      </c>
      <c r="M127" s="129" t="e">
        <f t="shared" si="5"/>
        <v>#DIV/0!</v>
      </c>
      <c r="N127" s="129" t="e">
        <f t="shared" si="7"/>
        <v>#DIV/0!</v>
      </c>
      <c r="O127" s="130">
        <f>IF(K127="nio",0,VLOOKUP(G127,'4. Productie normen'!A:J,HLOOKUP('5. Basis ruimtestaat'!K127,'4. Productie normen'!$10:$11,2,FALSE),FALSE))</f>
        <v>0</v>
      </c>
      <c r="P127" s="130">
        <f t="shared" si="8"/>
        <v>0</v>
      </c>
      <c r="Q127" s="131" t="str">
        <f>VLOOKUP(G127,'4. Productie normen'!$A:$L,12,FALSE)</f>
        <v>S</v>
      </c>
      <c r="R127" s="131"/>
      <c r="T127" s="132">
        <f t="shared" si="6"/>
        <v>3743.4</v>
      </c>
    </row>
    <row r="128" spans="1:20" ht="14.15" customHeight="1">
      <c r="A128" s="8">
        <v>128</v>
      </c>
      <c r="B128" s="9" t="s">
        <v>93</v>
      </c>
      <c r="C128" s="136" t="s">
        <v>94</v>
      </c>
      <c r="D128" s="646" t="s">
        <v>256</v>
      </c>
      <c r="E128" s="127" t="s">
        <v>360</v>
      </c>
      <c r="F128" s="117" t="s">
        <v>361</v>
      </c>
      <c r="G128" s="9" t="s">
        <v>203</v>
      </c>
      <c r="H128" s="117" t="s">
        <v>235</v>
      </c>
      <c r="I128" s="663">
        <v>5.78</v>
      </c>
      <c r="J128" s="717">
        <v>1</v>
      </c>
      <c r="K128" s="128">
        <v>12</v>
      </c>
      <c r="L128" s="128"/>
      <c r="M128" s="129" t="e">
        <f t="shared" si="5"/>
        <v>#DIV/0!</v>
      </c>
      <c r="N128" s="129">
        <f t="shared" si="7"/>
        <v>0</v>
      </c>
      <c r="O128" s="130">
        <f>IF(K128="nio",0,VLOOKUP(G128,'4. Productie normen'!A:J,HLOOKUP('5. Basis ruimtestaat'!K128,'4. Productie normen'!$10:$11,2,FALSE),FALSE))</f>
        <v>0</v>
      </c>
      <c r="P128" s="130">
        <f t="shared" si="8"/>
        <v>0</v>
      </c>
      <c r="Q128" s="131" t="str">
        <f>VLOOKUP(G128,'4. Productie normen'!$A:$L,12,FALSE)</f>
        <v>V</v>
      </c>
      <c r="R128" s="131"/>
      <c r="T128" s="132">
        <f t="shared" si="6"/>
        <v>69.36</v>
      </c>
    </row>
    <row r="129" spans="1:20" ht="14.15" customHeight="1">
      <c r="A129" s="8">
        <v>129</v>
      </c>
      <c r="B129" s="9" t="s">
        <v>93</v>
      </c>
      <c r="C129" s="136" t="s">
        <v>94</v>
      </c>
      <c r="D129" s="646" t="s">
        <v>256</v>
      </c>
      <c r="E129" s="127" t="s">
        <v>362</v>
      </c>
      <c r="F129" s="117" t="s">
        <v>255</v>
      </c>
      <c r="G129" s="117" t="s">
        <v>197</v>
      </c>
      <c r="H129" s="117" t="s">
        <v>235</v>
      </c>
      <c r="I129" s="663">
        <v>36.47</v>
      </c>
      <c r="J129" s="717">
        <v>1</v>
      </c>
      <c r="K129" s="128">
        <v>156</v>
      </c>
      <c r="L129" s="128"/>
      <c r="M129" s="129" t="e">
        <f t="shared" si="5"/>
        <v>#DIV/0!</v>
      </c>
      <c r="N129" s="129">
        <f t="shared" si="7"/>
        <v>0</v>
      </c>
      <c r="O129" s="130">
        <f>IF(K129="nio",0,VLOOKUP(G129,'4. Productie normen'!A:J,HLOOKUP('5. Basis ruimtestaat'!K129,'4. Productie normen'!$10:$11,2,FALSE),FALSE))</f>
        <v>0</v>
      </c>
      <c r="P129" s="130">
        <f t="shared" si="8"/>
        <v>0</v>
      </c>
      <c r="Q129" s="131" t="str">
        <f>VLOOKUP(G129,'4. Productie normen'!$A:$L,12,FALSE)</f>
        <v>B</v>
      </c>
      <c r="R129" s="131"/>
      <c r="T129" s="132">
        <f t="shared" si="6"/>
        <v>5689.32</v>
      </c>
    </row>
    <row r="130" spans="1:20" ht="14.15" customHeight="1">
      <c r="A130" s="8">
        <v>130</v>
      </c>
      <c r="B130" s="9" t="s">
        <v>93</v>
      </c>
      <c r="C130" s="136" t="s">
        <v>94</v>
      </c>
      <c r="D130" s="646" t="s">
        <v>256</v>
      </c>
      <c r="E130" s="127" t="s">
        <v>363</v>
      </c>
      <c r="F130" s="117" t="s">
        <v>361</v>
      </c>
      <c r="G130" s="9" t="s">
        <v>203</v>
      </c>
      <c r="H130" s="117" t="s">
        <v>235</v>
      </c>
      <c r="I130" s="663">
        <v>17.850000000000001</v>
      </c>
      <c r="J130" s="717">
        <v>1</v>
      </c>
      <c r="K130" s="128">
        <v>12</v>
      </c>
      <c r="L130" s="128"/>
      <c r="M130" s="129" t="e">
        <f t="shared" si="5"/>
        <v>#DIV/0!</v>
      </c>
      <c r="N130" s="129">
        <f t="shared" si="7"/>
        <v>0</v>
      </c>
      <c r="O130" s="130">
        <f>IF(K130="nio",0,VLOOKUP(G130,'4. Productie normen'!A:J,HLOOKUP('5. Basis ruimtestaat'!K130,'4. Productie normen'!$10:$11,2,FALSE),FALSE))</f>
        <v>0</v>
      </c>
      <c r="P130" s="130">
        <f t="shared" si="8"/>
        <v>0</v>
      </c>
      <c r="Q130" s="131" t="str">
        <f>VLOOKUP(G130,'4. Productie normen'!$A:$L,12,FALSE)</f>
        <v>V</v>
      </c>
      <c r="R130" s="131"/>
      <c r="T130" s="132">
        <f t="shared" si="6"/>
        <v>214.20000000000002</v>
      </c>
    </row>
    <row r="131" spans="1:20" ht="14.15" customHeight="1">
      <c r="A131" s="8">
        <v>131</v>
      </c>
      <c r="B131" s="9" t="s">
        <v>93</v>
      </c>
      <c r="C131" s="136" t="s">
        <v>94</v>
      </c>
      <c r="D131" s="646" t="s">
        <v>256</v>
      </c>
      <c r="E131" s="127" t="s">
        <v>364</v>
      </c>
      <c r="F131" s="117" t="s">
        <v>255</v>
      </c>
      <c r="G131" s="117" t="s">
        <v>197</v>
      </c>
      <c r="H131" s="117" t="s">
        <v>235</v>
      </c>
      <c r="I131" s="663">
        <v>36.21</v>
      </c>
      <c r="J131" s="717">
        <v>1</v>
      </c>
      <c r="K131" s="128">
        <v>156</v>
      </c>
      <c r="L131" s="128"/>
      <c r="M131" s="129" t="e">
        <f t="shared" si="5"/>
        <v>#DIV/0!</v>
      </c>
      <c r="N131" s="129">
        <f t="shared" si="7"/>
        <v>0</v>
      </c>
      <c r="O131" s="130">
        <f>IF(K131="nio",0,VLOOKUP(G131,'4. Productie normen'!A:J,HLOOKUP('5. Basis ruimtestaat'!K131,'4. Productie normen'!$10:$11,2,FALSE),FALSE))</f>
        <v>0</v>
      </c>
      <c r="P131" s="130">
        <f t="shared" si="8"/>
        <v>0</v>
      </c>
      <c r="Q131" s="131" t="str">
        <f>VLOOKUP(G131,'4. Productie normen'!$A:$L,12,FALSE)</f>
        <v>B</v>
      </c>
      <c r="R131" s="131"/>
      <c r="T131" s="132">
        <f t="shared" si="6"/>
        <v>5648.76</v>
      </c>
    </row>
    <row r="132" spans="1:20" ht="14.15" customHeight="1">
      <c r="A132" s="8">
        <v>132</v>
      </c>
      <c r="B132" s="9" t="s">
        <v>93</v>
      </c>
      <c r="C132" s="9" t="s">
        <v>94</v>
      </c>
      <c r="D132" s="646" t="s">
        <v>256</v>
      </c>
      <c r="E132" s="127" t="s">
        <v>365</v>
      </c>
      <c r="F132" s="117" t="s">
        <v>255</v>
      </c>
      <c r="G132" s="117" t="s">
        <v>197</v>
      </c>
      <c r="H132" s="117" t="s">
        <v>235</v>
      </c>
      <c r="I132" s="663">
        <v>18.100000000000001</v>
      </c>
      <c r="J132" s="717">
        <v>1</v>
      </c>
      <c r="K132" s="128">
        <v>156</v>
      </c>
      <c r="L132" s="128"/>
      <c r="M132" s="129" t="e">
        <f t="shared" si="5"/>
        <v>#DIV/0!</v>
      </c>
      <c r="N132" s="129">
        <f t="shared" si="7"/>
        <v>0</v>
      </c>
      <c r="O132" s="130">
        <f>IF(K132="nio",0,VLOOKUP(G132,'4. Productie normen'!A:J,HLOOKUP('5. Basis ruimtestaat'!K132,'4. Productie normen'!$10:$11,2,FALSE),FALSE))</f>
        <v>0</v>
      </c>
      <c r="P132" s="130">
        <f t="shared" si="8"/>
        <v>0</v>
      </c>
      <c r="Q132" s="131" t="str">
        <f>VLOOKUP(G132,'4. Productie normen'!$A:$L,12,FALSE)</f>
        <v>B</v>
      </c>
      <c r="R132" s="131"/>
      <c r="T132" s="132">
        <f t="shared" si="6"/>
        <v>2823.6000000000004</v>
      </c>
    </row>
    <row r="133" spans="1:20" ht="14.15" customHeight="1">
      <c r="A133" s="8">
        <v>133</v>
      </c>
      <c r="B133" s="9" t="s">
        <v>93</v>
      </c>
      <c r="C133" s="9" t="s">
        <v>94</v>
      </c>
      <c r="D133" s="646" t="s">
        <v>256</v>
      </c>
      <c r="E133" s="127" t="s">
        <v>366</v>
      </c>
      <c r="F133" s="117" t="s">
        <v>343</v>
      </c>
      <c r="G133" s="117" t="s">
        <v>206</v>
      </c>
      <c r="H133" s="117" t="s">
        <v>242</v>
      </c>
      <c r="I133" s="663">
        <v>5.19</v>
      </c>
      <c r="J133" s="717">
        <v>1</v>
      </c>
      <c r="K133" s="128">
        <v>255</v>
      </c>
      <c r="L133" s="128">
        <v>255</v>
      </c>
      <c r="M133" s="129" t="e">
        <f t="shared" si="5"/>
        <v>#DIV/0!</v>
      </c>
      <c r="N133" s="129" t="e">
        <f t="shared" si="7"/>
        <v>#DIV/0!</v>
      </c>
      <c r="O133" s="130">
        <f>IF(K133="nio",0,VLOOKUP(G133,'4. Productie normen'!A:J,HLOOKUP('5. Basis ruimtestaat'!K133,'4. Productie normen'!$10:$11,2,FALSE),FALSE))</f>
        <v>0</v>
      </c>
      <c r="P133" s="130">
        <f t="shared" si="8"/>
        <v>0</v>
      </c>
      <c r="Q133" s="131" t="str">
        <f>VLOOKUP(G133,'4. Productie normen'!$A:$L,12,FALSE)</f>
        <v>S</v>
      </c>
      <c r="R133" s="131"/>
      <c r="T133" s="132">
        <f t="shared" si="6"/>
        <v>2646.9</v>
      </c>
    </row>
    <row r="134" spans="1:20" ht="14.15" customHeight="1">
      <c r="A134" s="8">
        <v>134</v>
      </c>
      <c r="B134" s="9" t="s">
        <v>93</v>
      </c>
      <c r="C134" s="9" t="s">
        <v>94</v>
      </c>
      <c r="D134" s="646" t="s">
        <v>295</v>
      </c>
      <c r="E134" s="127" t="s">
        <v>367</v>
      </c>
      <c r="F134" s="117" t="s">
        <v>255</v>
      </c>
      <c r="G134" s="117" t="s">
        <v>197</v>
      </c>
      <c r="H134" s="117" t="s">
        <v>235</v>
      </c>
      <c r="I134" s="663">
        <v>146.27000000000001</v>
      </c>
      <c r="J134" s="717">
        <v>1</v>
      </c>
      <c r="K134" s="128">
        <v>156</v>
      </c>
      <c r="L134" s="128">
        <v>255</v>
      </c>
      <c r="M134" s="129" t="e">
        <f t="shared" si="5"/>
        <v>#DIV/0!</v>
      </c>
      <c r="N134" s="129" t="e">
        <f t="shared" si="7"/>
        <v>#DIV/0!</v>
      </c>
      <c r="O134" s="130">
        <f>IF(K134="nio",0,VLOOKUP(G134,'4. Productie normen'!A:J,HLOOKUP('5. Basis ruimtestaat'!K134,'4. Productie normen'!$10:$11,2,FALSE),FALSE))</f>
        <v>0</v>
      </c>
      <c r="P134" s="130">
        <f t="shared" si="8"/>
        <v>0</v>
      </c>
      <c r="Q134" s="131" t="str">
        <f>VLOOKUP(G134,'4. Productie normen'!$A:$L,12,FALSE)</f>
        <v>B</v>
      </c>
      <c r="R134" s="131"/>
      <c r="T134" s="132">
        <f t="shared" si="6"/>
        <v>60116.97</v>
      </c>
    </row>
    <row r="135" spans="1:20" ht="14.15" customHeight="1">
      <c r="A135" s="8">
        <v>135</v>
      </c>
      <c r="B135" s="9" t="s">
        <v>93</v>
      </c>
      <c r="C135" s="9" t="s">
        <v>94</v>
      </c>
      <c r="D135" s="646" t="s">
        <v>295</v>
      </c>
      <c r="E135" s="127" t="s">
        <v>368</v>
      </c>
      <c r="F135" s="117" t="s">
        <v>252</v>
      </c>
      <c r="G135" s="117" t="s">
        <v>209</v>
      </c>
      <c r="H135" s="117" t="s">
        <v>235</v>
      </c>
      <c r="I135" s="663">
        <v>25</v>
      </c>
      <c r="J135" s="717">
        <v>1</v>
      </c>
      <c r="K135" s="128">
        <v>255</v>
      </c>
      <c r="L135" s="128">
        <v>255</v>
      </c>
      <c r="M135" s="129" t="e">
        <f t="shared" si="5"/>
        <v>#DIV/0!</v>
      </c>
      <c r="N135" s="129" t="e">
        <f t="shared" si="7"/>
        <v>#DIV/0!</v>
      </c>
      <c r="O135" s="130">
        <f>IF(K135="nio",0,VLOOKUP(G135,'4. Productie normen'!A:J,HLOOKUP('5. Basis ruimtestaat'!K135,'4. Productie normen'!$10:$11,2,FALSE),FALSE))</f>
        <v>0</v>
      </c>
      <c r="P135" s="130">
        <f t="shared" si="8"/>
        <v>0</v>
      </c>
      <c r="Q135" s="131" t="str">
        <f>VLOOKUP(G135,'4. Productie normen'!$A:$L,12,FALSE)</f>
        <v>V</v>
      </c>
      <c r="R135" s="131"/>
      <c r="T135" s="132">
        <f t="shared" si="6"/>
        <v>12750</v>
      </c>
    </row>
    <row r="136" spans="1:20" ht="14.15" customHeight="1">
      <c r="A136" s="8">
        <v>136</v>
      </c>
      <c r="B136" s="9" t="s">
        <v>93</v>
      </c>
      <c r="C136" s="9" t="s">
        <v>94</v>
      </c>
      <c r="D136" s="646" t="s">
        <v>295</v>
      </c>
      <c r="E136" s="127" t="s">
        <v>369</v>
      </c>
      <c r="F136" s="117" t="s">
        <v>252</v>
      </c>
      <c r="G136" s="117" t="s">
        <v>209</v>
      </c>
      <c r="H136" s="117" t="s">
        <v>235</v>
      </c>
      <c r="I136" s="663">
        <v>8.39</v>
      </c>
      <c r="J136" s="717">
        <v>1</v>
      </c>
      <c r="K136" s="128">
        <v>255</v>
      </c>
      <c r="L136" s="128">
        <v>255</v>
      </c>
      <c r="M136" s="129" t="e">
        <f t="shared" si="5"/>
        <v>#DIV/0!</v>
      </c>
      <c r="N136" s="129" t="e">
        <f t="shared" si="7"/>
        <v>#DIV/0!</v>
      </c>
      <c r="O136" s="130">
        <f>IF(K136="nio",0,VLOOKUP(G136,'4. Productie normen'!A:J,HLOOKUP('5. Basis ruimtestaat'!K136,'4. Productie normen'!$10:$11,2,FALSE),FALSE))</f>
        <v>0</v>
      </c>
      <c r="P136" s="130">
        <f t="shared" si="8"/>
        <v>0</v>
      </c>
      <c r="Q136" s="131" t="str">
        <f>VLOOKUP(G136,'4. Productie normen'!$A:$L,12,FALSE)</f>
        <v>V</v>
      </c>
      <c r="R136" s="131"/>
      <c r="T136" s="132">
        <f t="shared" si="6"/>
        <v>4278.9000000000005</v>
      </c>
    </row>
    <row r="137" spans="1:20" ht="14.15" customHeight="1">
      <c r="A137" s="8">
        <v>137</v>
      </c>
      <c r="B137" s="9" t="s">
        <v>93</v>
      </c>
      <c r="C137" s="9" t="s">
        <v>94</v>
      </c>
      <c r="D137" s="646" t="s">
        <v>295</v>
      </c>
      <c r="E137" s="127" t="s">
        <v>370</v>
      </c>
      <c r="F137" s="117" t="s">
        <v>210</v>
      </c>
      <c r="G137" s="117" t="s">
        <v>210</v>
      </c>
      <c r="H137" s="117"/>
      <c r="I137" s="663">
        <v>4.55</v>
      </c>
      <c r="J137" s="717">
        <v>1</v>
      </c>
      <c r="K137" s="128">
        <v>255</v>
      </c>
      <c r="L137" s="128"/>
      <c r="M137" s="129" t="e">
        <f t="shared" si="5"/>
        <v>#DIV/0!</v>
      </c>
      <c r="N137" s="129">
        <f t="shared" si="7"/>
        <v>0</v>
      </c>
      <c r="O137" s="130">
        <f>IF(K137="nio",0,VLOOKUP(G137,'4. Productie normen'!A:J,HLOOKUP('5. Basis ruimtestaat'!K137,'4. Productie normen'!$10:$11,2,FALSE),FALSE))</f>
        <v>0</v>
      </c>
      <c r="P137" s="130">
        <f t="shared" si="8"/>
        <v>0</v>
      </c>
      <c r="Q137" s="131" t="str">
        <f>VLOOKUP(G137,'4. Productie normen'!$A:$L,12,FALSE)</f>
        <v>V</v>
      </c>
      <c r="R137" s="131"/>
      <c r="T137" s="132">
        <f t="shared" si="6"/>
        <v>1160.25</v>
      </c>
    </row>
    <row r="138" spans="1:20" ht="14.15" customHeight="1">
      <c r="A138" s="8">
        <v>138</v>
      </c>
      <c r="B138" s="9" t="s">
        <v>93</v>
      </c>
      <c r="C138" s="9" t="s">
        <v>94</v>
      </c>
      <c r="D138" s="646" t="s">
        <v>295</v>
      </c>
      <c r="E138" s="127" t="s">
        <v>371</v>
      </c>
      <c r="F138" s="117" t="s">
        <v>343</v>
      </c>
      <c r="G138" s="117" t="s">
        <v>206</v>
      </c>
      <c r="H138" s="117" t="s">
        <v>242</v>
      </c>
      <c r="I138" s="663">
        <v>7.34</v>
      </c>
      <c r="J138" s="717">
        <v>1</v>
      </c>
      <c r="K138" s="128">
        <v>255</v>
      </c>
      <c r="L138" s="128">
        <v>255</v>
      </c>
      <c r="M138" s="129" t="e">
        <f t="shared" ref="M138:M201" si="9">IF(K138="nio",0,IF(K138&gt;0,K138*I138/O138,0))*J138</f>
        <v>#DIV/0!</v>
      </c>
      <c r="N138" s="129" t="e">
        <f t="shared" si="7"/>
        <v>#DIV/0!</v>
      </c>
      <c r="O138" s="130">
        <f>IF(K138="nio",0,VLOOKUP(G138,'4. Productie normen'!A:J,HLOOKUP('5. Basis ruimtestaat'!K138,'4. Productie normen'!$10:$11,2,FALSE),FALSE))</f>
        <v>0</v>
      </c>
      <c r="P138" s="130">
        <f t="shared" si="8"/>
        <v>0</v>
      </c>
      <c r="Q138" s="131" t="str">
        <f>VLOOKUP(G138,'4. Productie normen'!$A:$L,12,FALSE)</f>
        <v>S</v>
      </c>
      <c r="R138" s="131"/>
      <c r="T138" s="132">
        <f t="shared" ref="T138:T201" si="10">SUM(K138:L138)*I138</f>
        <v>3743.4</v>
      </c>
    </row>
    <row r="139" spans="1:20" ht="14.15" customHeight="1">
      <c r="A139" s="8">
        <v>139</v>
      </c>
      <c r="B139" s="9" t="s">
        <v>93</v>
      </c>
      <c r="C139" s="9" t="s">
        <v>94</v>
      </c>
      <c r="D139" s="646" t="s">
        <v>295</v>
      </c>
      <c r="E139" s="127" t="s">
        <v>299</v>
      </c>
      <c r="F139" s="117" t="s">
        <v>255</v>
      </c>
      <c r="G139" s="117" t="s">
        <v>197</v>
      </c>
      <c r="H139" s="117" t="s">
        <v>235</v>
      </c>
      <c r="I139" s="663">
        <v>73.180000000000007</v>
      </c>
      <c r="J139" s="717">
        <v>1</v>
      </c>
      <c r="K139" s="128">
        <v>156</v>
      </c>
      <c r="L139" s="128"/>
      <c r="M139" s="129" t="e">
        <f t="shared" si="9"/>
        <v>#DIV/0!</v>
      </c>
      <c r="N139" s="129">
        <f t="shared" ref="N139:N202" si="11">IF(L139&gt;0,L139*I139/P139,0)*J139</f>
        <v>0</v>
      </c>
      <c r="O139" s="130">
        <f>IF(K139="nio",0,VLOOKUP(G139,'4. Productie normen'!A:J,HLOOKUP('5. Basis ruimtestaat'!K139,'4. Productie normen'!$10:$11,2,FALSE),FALSE))</f>
        <v>0</v>
      </c>
      <c r="P139" s="130">
        <f t="shared" ref="P139:P202" si="12">IF(L139&gt;0,O139*$P$8,0)</f>
        <v>0</v>
      </c>
      <c r="Q139" s="131" t="str">
        <f>VLOOKUP(G139,'4. Productie normen'!$A:$L,12,FALSE)</f>
        <v>B</v>
      </c>
      <c r="R139" s="131"/>
      <c r="T139" s="132">
        <f t="shared" si="10"/>
        <v>11416.080000000002</v>
      </c>
    </row>
    <row r="140" spans="1:20" ht="14.15" customHeight="1">
      <c r="A140" s="8">
        <v>140</v>
      </c>
      <c r="B140" s="9" t="s">
        <v>93</v>
      </c>
      <c r="C140" s="9" t="s">
        <v>94</v>
      </c>
      <c r="D140" s="646" t="s">
        <v>295</v>
      </c>
      <c r="E140" s="127" t="s">
        <v>300</v>
      </c>
      <c r="F140" s="117" t="s">
        <v>255</v>
      </c>
      <c r="G140" s="117" t="s">
        <v>197</v>
      </c>
      <c r="H140" s="117" t="s">
        <v>235</v>
      </c>
      <c r="I140" s="663">
        <v>36.46</v>
      </c>
      <c r="J140" s="717">
        <v>1</v>
      </c>
      <c r="K140" s="128">
        <v>156</v>
      </c>
      <c r="L140" s="128"/>
      <c r="M140" s="129" t="e">
        <f t="shared" si="9"/>
        <v>#DIV/0!</v>
      </c>
      <c r="N140" s="129">
        <f t="shared" si="11"/>
        <v>0</v>
      </c>
      <c r="O140" s="130">
        <f>IF(K140="nio",0,VLOOKUP(G140,'4. Productie normen'!A:J,HLOOKUP('5. Basis ruimtestaat'!K140,'4. Productie normen'!$10:$11,2,FALSE),FALSE))</f>
        <v>0</v>
      </c>
      <c r="P140" s="130">
        <f t="shared" si="12"/>
        <v>0</v>
      </c>
      <c r="Q140" s="131" t="str">
        <f>VLOOKUP(G140,'4. Productie normen'!$A:$L,12,FALSE)</f>
        <v>B</v>
      </c>
      <c r="R140" s="131"/>
      <c r="T140" s="132">
        <f t="shared" si="10"/>
        <v>5687.76</v>
      </c>
    </row>
    <row r="141" spans="1:20" ht="14.15" customHeight="1">
      <c r="A141" s="8">
        <v>141</v>
      </c>
      <c r="B141" s="9" t="s">
        <v>93</v>
      </c>
      <c r="C141" s="9" t="s">
        <v>94</v>
      </c>
      <c r="D141" s="646" t="s">
        <v>295</v>
      </c>
      <c r="E141" s="127" t="s">
        <v>372</v>
      </c>
      <c r="F141" s="117" t="s">
        <v>255</v>
      </c>
      <c r="G141" s="117" t="s">
        <v>197</v>
      </c>
      <c r="H141" s="117" t="s">
        <v>235</v>
      </c>
      <c r="I141" s="663">
        <v>36.46</v>
      </c>
      <c r="J141" s="717">
        <v>1</v>
      </c>
      <c r="K141" s="128">
        <v>156</v>
      </c>
      <c r="L141" s="128"/>
      <c r="M141" s="129" t="e">
        <f t="shared" si="9"/>
        <v>#DIV/0!</v>
      </c>
      <c r="N141" s="129">
        <f t="shared" si="11"/>
        <v>0</v>
      </c>
      <c r="O141" s="130">
        <f>IF(K141="nio",0,VLOOKUP(G141,'4. Productie normen'!A:J,HLOOKUP('5. Basis ruimtestaat'!K141,'4. Productie normen'!$10:$11,2,FALSE),FALSE))</f>
        <v>0</v>
      </c>
      <c r="P141" s="130">
        <f t="shared" si="12"/>
        <v>0</v>
      </c>
      <c r="Q141" s="131" t="str">
        <f>VLOOKUP(G141,'4. Productie normen'!$A:$L,12,FALSE)</f>
        <v>B</v>
      </c>
      <c r="R141" s="131"/>
      <c r="T141" s="132">
        <f t="shared" si="10"/>
        <v>5687.76</v>
      </c>
    </row>
    <row r="142" spans="1:20" ht="14.15" customHeight="1">
      <c r="A142" s="8">
        <v>142</v>
      </c>
      <c r="B142" s="9" t="s">
        <v>93</v>
      </c>
      <c r="C142" s="9" t="s">
        <v>94</v>
      </c>
      <c r="D142" s="646" t="s">
        <v>295</v>
      </c>
      <c r="E142" s="127" t="s">
        <v>304</v>
      </c>
      <c r="F142" s="117" t="s">
        <v>343</v>
      </c>
      <c r="G142" s="117" t="s">
        <v>206</v>
      </c>
      <c r="H142" s="117" t="s">
        <v>242</v>
      </c>
      <c r="I142" s="663">
        <v>5.19</v>
      </c>
      <c r="J142" s="717">
        <v>1</v>
      </c>
      <c r="K142" s="128">
        <v>255</v>
      </c>
      <c r="L142" s="128">
        <v>255</v>
      </c>
      <c r="M142" s="129" t="e">
        <f t="shared" si="9"/>
        <v>#DIV/0!</v>
      </c>
      <c r="N142" s="129" t="e">
        <f t="shared" si="11"/>
        <v>#DIV/0!</v>
      </c>
      <c r="O142" s="130">
        <f>IF(K142="nio",0,VLOOKUP(G142,'4. Productie normen'!A:J,HLOOKUP('5. Basis ruimtestaat'!K142,'4. Productie normen'!$10:$11,2,FALSE),FALSE))</f>
        <v>0</v>
      </c>
      <c r="P142" s="130">
        <f t="shared" si="12"/>
        <v>0</v>
      </c>
      <c r="Q142" s="131" t="str">
        <f>VLOOKUP(G142,'4. Productie normen'!$A:$L,12,FALSE)</f>
        <v>S</v>
      </c>
      <c r="R142" s="131"/>
      <c r="T142" s="132">
        <f t="shared" si="10"/>
        <v>2646.9</v>
      </c>
    </row>
    <row r="143" spans="1:20" ht="14.15" customHeight="1">
      <c r="A143" s="8">
        <v>143</v>
      </c>
      <c r="B143" s="9" t="s">
        <v>93</v>
      </c>
      <c r="C143" s="9" t="s">
        <v>94</v>
      </c>
      <c r="D143" s="646" t="s">
        <v>373</v>
      </c>
      <c r="E143" s="127" t="s">
        <v>374</v>
      </c>
      <c r="F143" s="117" t="s">
        <v>255</v>
      </c>
      <c r="G143" s="117" t="s">
        <v>197</v>
      </c>
      <c r="H143" s="117" t="s">
        <v>235</v>
      </c>
      <c r="I143" s="663">
        <v>73.64</v>
      </c>
      <c r="J143" s="717">
        <v>1</v>
      </c>
      <c r="K143" s="128">
        <v>156</v>
      </c>
      <c r="L143" s="128"/>
      <c r="M143" s="129" t="e">
        <f t="shared" si="9"/>
        <v>#DIV/0!</v>
      </c>
      <c r="N143" s="129">
        <f t="shared" si="11"/>
        <v>0</v>
      </c>
      <c r="O143" s="130">
        <f>IF(K143="nio",0,VLOOKUP(G143,'4. Productie normen'!A:J,HLOOKUP('5. Basis ruimtestaat'!K143,'4. Productie normen'!$10:$11,2,FALSE),FALSE))</f>
        <v>0</v>
      </c>
      <c r="P143" s="130">
        <f t="shared" si="12"/>
        <v>0</v>
      </c>
      <c r="Q143" s="131" t="str">
        <f>VLOOKUP(G143,'4. Productie normen'!$A:$L,12,FALSE)</f>
        <v>B</v>
      </c>
      <c r="R143" s="131"/>
      <c r="T143" s="132">
        <f t="shared" si="10"/>
        <v>11487.84</v>
      </c>
    </row>
    <row r="144" spans="1:20" ht="14.15" customHeight="1">
      <c r="A144" s="8">
        <v>144</v>
      </c>
      <c r="B144" s="9" t="s">
        <v>93</v>
      </c>
      <c r="C144" s="9" t="s">
        <v>94</v>
      </c>
      <c r="D144" s="646" t="s">
        <v>373</v>
      </c>
      <c r="E144" s="127" t="s">
        <v>375</v>
      </c>
      <c r="F144" s="117" t="s">
        <v>252</v>
      </c>
      <c r="G144" s="117" t="s">
        <v>209</v>
      </c>
      <c r="H144" s="117" t="s">
        <v>235</v>
      </c>
      <c r="I144" s="663">
        <v>37.61</v>
      </c>
      <c r="J144" s="717">
        <v>1</v>
      </c>
      <c r="K144" s="128">
        <v>255</v>
      </c>
      <c r="L144" s="128"/>
      <c r="M144" s="129" t="e">
        <f t="shared" si="9"/>
        <v>#DIV/0!</v>
      </c>
      <c r="N144" s="129">
        <f t="shared" si="11"/>
        <v>0</v>
      </c>
      <c r="O144" s="130">
        <f>IF(K144="nio",0,VLOOKUP(G144,'4. Productie normen'!A:J,HLOOKUP('5. Basis ruimtestaat'!K144,'4. Productie normen'!$10:$11,2,FALSE),FALSE))</f>
        <v>0</v>
      </c>
      <c r="P144" s="130">
        <f t="shared" si="12"/>
        <v>0</v>
      </c>
      <c r="Q144" s="131" t="str">
        <f>VLOOKUP(G144,'4. Productie normen'!$A:$L,12,FALSE)</f>
        <v>V</v>
      </c>
      <c r="R144" s="131"/>
      <c r="T144" s="132">
        <f t="shared" si="10"/>
        <v>9590.5499999999993</v>
      </c>
    </row>
    <row r="145" spans="1:20" ht="14.15" customHeight="1">
      <c r="A145" s="8">
        <v>145</v>
      </c>
      <c r="B145" s="9" t="s">
        <v>93</v>
      </c>
      <c r="C145" s="9" t="s">
        <v>94</v>
      </c>
      <c r="D145" s="646" t="s">
        <v>373</v>
      </c>
      <c r="E145" s="127" t="s">
        <v>376</v>
      </c>
      <c r="F145" s="117" t="s">
        <v>254</v>
      </c>
      <c r="G145" s="117" t="s">
        <v>208</v>
      </c>
      <c r="H145" s="117"/>
      <c r="I145" s="663">
        <v>12.35</v>
      </c>
      <c r="J145" s="717">
        <v>1</v>
      </c>
      <c r="K145" s="128">
        <v>255</v>
      </c>
      <c r="L145" s="128"/>
      <c r="M145" s="129" t="e">
        <f t="shared" si="9"/>
        <v>#DIV/0!</v>
      </c>
      <c r="N145" s="129">
        <f t="shared" si="11"/>
        <v>0</v>
      </c>
      <c r="O145" s="130">
        <f>IF(K145="nio",0,VLOOKUP(G145,'4. Productie normen'!A:J,HLOOKUP('5. Basis ruimtestaat'!K145,'4. Productie normen'!$10:$11,2,FALSE),FALSE))</f>
        <v>0</v>
      </c>
      <c r="P145" s="130">
        <f t="shared" si="12"/>
        <v>0</v>
      </c>
      <c r="Q145" s="131" t="str">
        <f>VLOOKUP(G145,'4. Productie normen'!$A:$L,12,FALSE)</f>
        <v>V</v>
      </c>
      <c r="R145" s="131"/>
      <c r="T145" s="132">
        <f t="shared" si="10"/>
        <v>3149.25</v>
      </c>
    </row>
    <row r="146" spans="1:20" ht="14.15" customHeight="1">
      <c r="A146" s="8">
        <v>146</v>
      </c>
      <c r="B146" s="9" t="s">
        <v>93</v>
      </c>
      <c r="C146" s="9" t="s">
        <v>94</v>
      </c>
      <c r="D146" s="646" t="s">
        <v>373</v>
      </c>
      <c r="E146" s="127" t="s">
        <v>377</v>
      </c>
      <c r="F146" s="117" t="s">
        <v>252</v>
      </c>
      <c r="G146" s="117" t="s">
        <v>209</v>
      </c>
      <c r="H146" s="117" t="s">
        <v>235</v>
      </c>
      <c r="I146" s="663">
        <v>8.39</v>
      </c>
      <c r="J146" s="717">
        <v>1</v>
      </c>
      <c r="K146" s="128">
        <v>255</v>
      </c>
      <c r="L146" s="128"/>
      <c r="M146" s="129" t="e">
        <f t="shared" si="9"/>
        <v>#DIV/0!</v>
      </c>
      <c r="N146" s="129">
        <f t="shared" si="11"/>
        <v>0</v>
      </c>
      <c r="O146" s="130">
        <f>IF(K146="nio",0,VLOOKUP(G146,'4. Productie normen'!A:J,HLOOKUP('5. Basis ruimtestaat'!K146,'4. Productie normen'!$10:$11,2,FALSE),FALSE))</f>
        <v>0</v>
      </c>
      <c r="P146" s="130">
        <f t="shared" si="12"/>
        <v>0</v>
      </c>
      <c r="Q146" s="131" t="str">
        <f>VLOOKUP(G146,'4. Productie normen'!$A:$L,12,FALSE)</f>
        <v>V</v>
      </c>
      <c r="R146" s="131"/>
      <c r="T146" s="132">
        <f t="shared" si="10"/>
        <v>2139.4500000000003</v>
      </c>
    </row>
    <row r="147" spans="1:20" ht="14.15" customHeight="1">
      <c r="A147" s="8">
        <v>147</v>
      </c>
      <c r="B147" s="9" t="s">
        <v>93</v>
      </c>
      <c r="C147" s="9" t="s">
        <v>94</v>
      </c>
      <c r="D147" s="646" t="s">
        <v>373</v>
      </c>
      <c r="E147" s="127" t="s">
        <v>378</v>
      </c>
      <c r="F147" s="117" t="s">
        <v>210</v>
      </c>
      <c r="G147" s="117" t="s">
        <v>210</v>
      </c>
      <c r="H147" s="117"/>
      <c r="I147" s="663">
        <v>4.53</v>
      </c>
      <c r="J147" s="717">
        <v>1</v>
      </c>
      <c r="K147" s="128">
        <v>255</v>
      </c>
      <c r="L147" s="128"/>
      <c r="M147" s="129" t="e">
        <f t="shared" si="9"/>
        <v>#DIV/0!</v>
      </c>
      <c r="N147" s="129">
        <f t="shared" si="11"/>
        <v>0</v>
      </c>
      <c r="O147" s="130">
        <f>IF(K147="nio",0,VLOOKUP(G147,'4. Productie normen'!A:J,HLOOKUP('5. Basis ruimtestaat'!K147,'4. Productie normen'!$10:$11,2,FALSE),FALSE))</f>
        <v>0</v>
      </c>
      <c r="P147" s="130">
        <f t="shared" si="12"/>
        <v>0</v>
      </c>
      <c r="Q147" s="131" t="str">
        <f>VLOOKUP(G147,'4. Productie normen'!$A:$L,12,FALSE)</f>
        <v>V</v>
      </c>
      <c r="R147" s="131"/>
      <c r="T147" s="132">
        <f t="shared" si="10"/>
        <v>1155.1500000000001</v>
      </c>
    </row>
    <row r="148" spans="1:20" ht="14.15" customHeight="1">
      <c r="A148" s="8">
        <v>148</v>
      </c>
      <c r="B148" s="9" t="s">
        <v>93</v>
      </c>
      <c r="C148" s="9" t="s">
        <v>94</v>
      </c>
      <c r="D148" s="646" t="s">
        <v>373</v>
      </c>
      <c r="E148" s="127" t="s">
        <v>379</v>
      </c>
      <c r="F148" s="117" t="s">
        <v>343</v>
      </c>
      <c r="G148" s="117" t="s">
        <v>206</v>
      </c>
      <c r="H148" s="117" t="s">
        <v>242</v>
      </c>
      <c r="I148" s="663">
        <v>7.34</v>
      </c>
      <c r="J148" s="717">
        <v>1</v>
      </c>
      <c r="K148" s="128">
        <v>255</v>
      </c>
      <c r="L148" s="128">
        <v>255</v>
      </c>
      <c r="M148" s="129" t="e">
        <f t="shared" si="9"/>
        <v>#DIV/0!</v>
      </c>
      <c r="N148" s="129" t="e">
        <f t="shared" si="11"/>
        <v>#DIV/0!</v>
      </c>
      <c r="O148" s="130">
        <f>IF(K148="nio",0,VLOOKUP(G148,'4. Productie normen'!A:J,HLOOKUP('5. Basis ruimtestaat'!K148,'4. Productie normen'!$10:$11,2,FALSE),FALSE))</f>
        <v>0</v>
      </c>
      <c r="P148" s="130">
        <f t="shared" si="12"/>
        <v>0</v>
      </c>
      <c r="Q148" s="131" t="str">
        <f>VLOOKUP(G148,'4. Productie normen'!$A:$L,12,FALSE)</f>
        <v>S</v>
      </c>
      <c r="R148" s="131"/>
      <c r="T148" s="132">
        <f t="shared" si="10"/>
        <v>3743.4</v>
      </c>
    </row>
    <row r="149" spans="1:20" ht="14.15" customHeight="1">
      <c r="A149" s="8">
        <v>149</v>
      </c>
      <c r="B149" s="9" t="s">
        <v>93</v>
      </c>
      <c r="C149" s="9" t="s">
        <v>94</v>
      </c>
      <c r="D149" s="646" t="s">
        <v>373</v>
      </c>
      <c r="E149" s="127" t="s">
        <v>380</v>
      </c>
      <c r="F149" s="117" t="s">
        <v>255</v>
      </c>
      <c r="G149" s="117" t="s">
        <v>197</v>
      </c>
      <c r="H149" s="117" t="s">
        <v>235</v>
      </c>
      <c r="I149" s="663">
        <v>36.47</v>
      </c>
      <c r="J149" s="717">
        <v>1</v>
      </c>
      <c r="K149" s="128">
        <v>156</v>
      </c>
      <c r="L149" s="128"/>
      <c r="M149" s="129" t="e">
        <f t="shared" si="9"/>
        <v>#DIV/0!</v>
      </c>
      <c r="N149" s="129">
        <f t="shared" si="11"/>
        <v>0</v>
      </c>
      <c r="O149" s="130">
        <f>IF(K149="nio",0,VLOOKUP(G149,'4. Productie normen'!A:J,HLOOKUP('5. Basis ruimtestaat'!K149,'4. Productie normen'!$10:$11,2,FALSE),FALSE))</f>
        <v>0</v>
      </c>
      <c r="P149" s="130">
        <f t="shared" si="12"/>
        <v>0</v>
      </c>
      <c r="Q149" s="131" t="str">
        <f>VLOOKUP(G149,'4. Productie normen'!$A:$L,12,FALSE)</f>
        <v>B</v>
      </c>
      <c r="R149" s="131"/>
      <c r="T149" s="132">
        <f t="shared" si="10"/>
        <v>5689.32</v>
      </c>
    </row>
    <row r="150" spans="1:20" ht="14.15" customHeight="1">
      <c r="A150" s="8">
        <v>150</v>
      </c>
      <c r="B150" s="9" t="s">
        <v>93</v>
      </c>
      <c r="C150" s="9" t="s">
        <v>94</v>
      </c>
      <c r="D150" s="646" t="s">
        <v>373</v>
      </c>
      <c r="E150" s="127" t="s">
        <v>381</v>
      </c>
      <c r="F150" s="117" t="s">
        <v>255</v>
      </c>
      <c r="G150" s="117" t="s">
        <v>197</v>
      </c>
      <c r="H150" s="117" t="s">
        <v>235</v>
      </c>
      <c r="I150" s="663">
        <v>17.850000000000001</v>
      </c>
      <c r="J150" s="717">
        <v>1</v>
      </c>
      <c r="K150" s="128">
        <v>156</v>
      </c>
      <c r="L150" s="128"/>
      <c r="M150" s="129" t="e">
        <f t="shared" si="9"/>
        <v>#DIV/0!</v>
      </c>
      <c r="N150" s="129">
        <f t="shared" si="11"/>
        <v>0</v>
      </c>
      <c r="O150" s="130">
        <f>IF(K150="nio",0,VLOOKUP(G150,'4. Productie normen'!A:J,HLOOKUP('5. Basis ruimtestaat'!K150,'4. Productie normen'!$10:$11,2,FALSE),FALSE))</f>
        <v>0</v>
      </c>
      <c r="P150" s="130">
        <f t="shared" si="12"/>
        <v>0</v>
      </c>
      <c r="Q150" s="131" t="str">
        <f>VLOOKUP(G150,'4. Productie normen'!$A:$L,12,FALSE)</f>
        <v>B</v>
      </c>
      <c r="R150" s="131"/>
      <c r="T150" s="132">
        <f t="shared" si="10"/>
        <v>2784.6000000000004</v>
      </c>
    </row>
    <row r="151" spans="1:20" ht="14.15" customHeight="1">
      <c r="A151" s="8">
        <v>151</v>
      </c>
      <c r="B151" s="9" t="s">
        <v>93</v>
      </c>
      <c r="C151" s="9" t="s">
        <v>94</v>
      </c>
      <c r="D151" s="646" t="s">
        <v>373</v>
      </c>
      <c r="E151" s="127" t="s">
        <v>382</v>
      </c>
      <c r="F151" s="117" t="s">
        <v>258</v>
      </c>
      <c r="G151" s="117" t="s">
        <v>212</v>
      </c>
      <c r="H151" s="117" t="s">
        <v>235</v>
      </c>
      <c r="I151" s="663">
        <v>36.21</v>
      </c>
      <c r="J151" s="717">
        <v>1</v>
      </c>
      <c r="K151" s="128">
        <v>255</v>
      </c>
      <c r="L151" s="128"/>
      <c r="M151" s="129" t="e">
        <f t="shared" si="9"/>
        <v>#DIV/0!</v>
      </c>
      <c r="N151" s="129">
        <f t="shared" si="11"/>
        <v>0</v>
      </c>
      <c r="O151" s="130">
        <f>IF(K151="nio",0,VLOOKUP(G151,'4. Productie normen'!A:J,HLOOKUP('5. Basis ruimtestaat'!K151,'4. Productie normen'!$10:$11,2,FALSE),FALSE))</f>
        <v>0</v>
      </c>
      <c r="P151" s="130">
        <f t="shared" si="12"/>
        <v>0</v>
      </c>
      <c r="Q151" s="131" t="str">
        <f>VLOOKUP(G151,'4. Productie normen'!$A:$L,12,FALSE)</f>
        <v>B</v>
      </c>
      <c r="R151" s="131"/>
      <c r="T151" s="132">
        <f t="shared" si="10"/>
        <v>9233.5500000000011</v>
      </c>
    </row>
    <row r="152" spans="1:20" ht="14.15" customHeight="1">
      <c r="A152" s="8">
        <v>152</v>
      </c>
      <c r="B152" s="9" t="s">
        <v>93</v>
      </c>
      <c r="C152" s="9" t="s">
        <v>94</v>
      </c>
      <c r="D152" s="646" t="s">
        <v>373</v>
      </c>
      <c r="E152" s="127" t="s">
        <v>383</v>
      </c>
      <c r="F152" s="117" t="s">
        <v>255</v>
      </c>
      <c r="G152" s="117" t="s">
        <v>197</v>
      </c>
      <c r="H152" s="117" t="s">
        <v>235</v>
      </c>
      <c r="I152" s="663">
        <v>18.100000000000001</v>
      </c>
      <c r="J152" s="717">
        <v>1</v>
      </c>
      <c r="K152" s="128">
        <v>156</v>
      </c>
      <c r="L152" s="128"/>
      <c r="M152" s="129" t="e">
        <f t="shared" si="9"/>
        <v>#DIV/0!</v>
      </c>
      <c r="N152" s="129">
        <f t="shared" si="11"/>
        <v>0</v>
      </c>
      <c r="O152" s="130">
        <f>IF(K152="nio",0,VLOOKUP(G152,'4. Productie normen'!A:J,HLOOKUP('5. Basis ruimtestaat'!K152,'4. Productie normen'!$10:$11,2,FALSE),FALSE))</f>
        <v>0</v>
      </c>
      <c r="P152" s="130">
        <f t="shared" si="12"/>
        <v>0</v>
      </c>
      <c r="Q152" s="131" t="str">
        <f>VLOOKUP(G152,'4. Productie normen'!$A:$L,12,FALSE)</f>
        <v>B</v>
      </c>
      <c r="R152" s="131"/>
      <c r="T152" s="132">
        <f t="shared" si="10"/>
        <v>2823.6000000000004</v>
      </c>
    </row>
    <row r="153" spans="1:20" ht="14.15" customHeight="1">
      <c r="A153" s="8">
        <v>153</v>
      </c>
      <c r="B153" s="9" t="s">
        <v>93</v>
      </c>
      <c r="C153" s="9" t="s">
        <v>94</v>
      </c>
      <c r="D153" s="646" t="s">
        <v>373</v>
      </c>
      <c r="E153" s="127" t="s">
        <v>384</v>
      </c>
      <c r="F153" s="117" t="s">
        <v>343</v>
      </c>
      <c r="G153" s="117" t="s">
        <v>206</v>
      </c>
      <c r="H153" s="117" t="s">
        <v>242</v>
      </c>
      <c r="I153" s="663">
        <v>5.19</v>
      </c>
      <c r="J153" s="717">
        <v>1</v>
      </c>
      <c r="K153" s="128">
        <v>255</v>
      </c>
      <c r="L153" s="128">
        <v>255</v>
      </c>
      <c r="M153" s="129" t="e">
        <f t="shared" si="9"/>
        <v>#DIV/0!</v>
      </c>
      <c r="N153" s="129" t="e">
        <f t="shared" si="11"/>
        <v>#DIV/0!</v>
      </c>
      <c r="O153" s="130">
        <f>IF(K153="nio",0,VLOOKUP(G153,'4. Productie normen'!A:J,HLOOKUP('5. Basis ruimtestaat'!K153,'4. Productie normen'!$10:$11,2,FALSE),FALSE))</f>
        <v>0</v>
      </c>
      <c r="P153" s="130">
        <f t="shared" si="12"/>
        <v>0</v>
      </c>
      <c r="Q153" s="131" t="str">
        <f>VLOOKUP(G153,'4. Productie normen'!$A:$L,12,FALSE)</f>
        <v>S</v>
      </c>
      <c r="R153" s="131"/>
      <c r="T153" s="132">
        <f t="shared" si="10"/>
        <v>2646.9</v>
      </c>
    </row>
    <row r="154" spans="1:20" ht="14.15" customHeight="1">
      <c r="A154" s="8">
        <v>154</v>
      </c>
      <c r="B154" s="9" t="s">
        <v>93</v>
      </c>
      <c r="C154" s="9" t="s">
        <v>94</v>
      </c>
      <c r="D154" s="646" t="s">
        <v>385</v>
      </c>
      <c r="E154" s="127" t="s">
        <v>386</v>
      </c>
      <c r="F154" s="660" t="s">
        <v>255</v>
      </c>
      <c r="G154" s="117" t="s">
        <v>197</v>
      </c>
      <c r="H154" s="117" t="s">
        <v>235</v>
      </c>
      <c r="I154" s="663">
        <v>17.399999999999999</v>
      </c>
      <c r="J154" s="717">
        <v>1</v>
      </c>
      <c r="K154" s="128">
        <v>156</v>
      </c>
      <c r="L154" s="128"/>
      <c r="M154" s="129" t="e">
        <f t="shared" si="9"/>
        <v>#DIV/0!</v>
      </c>
      <c r="N154" s="129">
        <f t="shared" si="11"/>
        <v>0</v>
      </c>
      <c r="O154" s="130">
        <f>IF(K154="nio",0,VLOOKUP(G154,'4. Productie normen'!A:J,HLOOKUP('5. Basis ruimtestaat'!K154,'4. Productie normen'!$10:$11,2,FALSE),FALSE))</f>
        <v>0</v>
      </c>
      <c r="P154" s="130">
        <f t="shared" si="12"/>
        <v>0</v>
      </c>
      <c r="Q154" s="131" t="str">
        <f>VLOOKUP(G154,'4. Productie normen'!$A:$L,12,FALSE)</f>
        <v>B</v>
      </c>
      <c r="R154" s="131"/>
      <c r="T154" s="132">
        <f t="shared" si="10"/>
        <v>2714.3999999999996</v>
      </c>
    </row>
    <row r="155" spans="1:20" ht="14.15" customHeight="1">
      <c r="A155" s="8">
        <v>155</v>
      </c>
      <c r="B155" s="9" t="s">
        <v>93</v>
      </c>
      <c r="C155" s="9" t="s">
        <v>94</v>
      </c>
      <c r="D155" s="646" t="s">
        <v>385</v>
      </c>
      <c r="E155" s="127" t="s">
        <v>387</v>
      </c>
      <c r="F155" s="117" t="s">
        <v>252</v>
      </c>
      <c r="G155" s="117" t="s">
        <v>209</v>
      </c>
      <c r="H155" s="117" t="s">
        <v>235</v>
      </c>
      <c r="I155" s="663">
        <v>56.51</v>
      </c>
      <c r="J155" s="717">
        <v>1</v>
      </c>
      <c r="K155" s="128">
        <v>255</v>
      </c>
      <c r="L155" s="128"/>
      <c r="M155" s="129" t="e">
        <f t="shared" si="9"/>
        <v>#DIV/0!</v>
      </c>
      <c r="N155" s="129">
        <f t="shared" si="11"/>
        <v>0</v>
      </c>
      <c r="O155" s="130">
        <f>IF(K155="nio",0,VLOOKUP(G155,'4. Productie normen'!A:J,HLOOKUP('5. Basis ruimtestaat'!K155,'4. Productie normen'!$10:$11,2,FALSE),FALSE))</f>
        <v>0</v>
      </c>
      <c r="P155" s="130">
        <f t="shared" si="12"/>
        <v>0</v>
      </c>
      <c r="Q155" s="131" t="str">
        <f>VLOOKUP(G155,'4. Productie normen'!$A:$L,12,FALSE)</f>
        <v>V</v>
      </c>
      <c r="R155" s="131"/>
      <c r="T155" s="132">
        <f t="shared" si="10"/>
        <v>14410.05</v>
      </c>
    </row>
    <row r="156" spans="1:20" ht="14.15" customHeight="1">
      <c r="A156" s="8">
        <v>156</v>
      </c>
      <c r="B156" s="9" t="s">
        <v>93</v>
      </c>
      <c r="C156" s="9" t="s">
        <v>94</v>
      </c>
      <c r="D156" s="646" t="s">
        <v>385</v>
      </c>
      <c r="E156" s="127" t="s">
        <v>388</v>
      </c>
      <c r="F156" s="9" t="s">
        <v>254</v>
      </c>
      <c r="G156" s="117" t="s">
        <v>208</v>
      </c>
      <c r="H156" s="117"/>
      <c r="I156" s="663">
        <v>12.35</v>
      </c>
      <c r="J156" s="717">
        <v>1</v>
      </c>
      <c r="K156" s="128">
        <v>255</v>
      </c>
      <c r="L156" s="128"/>
      <c r="M156" s="129" t="e">
        <f t="shared" si="9"/>
        <v>#DIV/0!</v>
      </c>
      <c r="N156" s="129">
        <f t="shared" si="11"/>
        <v>0</v>
      </c>
      <c r="O156" s="130">
        <f>IF(K156="nio",0,VLOOKUP(G156,'4. Productie normen'!A:J,HLOOKUP('5. Basis ruimtestaat'!K156,'4. Productie normen'!$10:$11,2,FALSE),FALSE))</f>
        <v>0</v>
      </c>
      <c r="P156" s="130">
        <f t="shared" si="12"/>
        <v>0</v>
      </c>
      <c r="Q156" s="131" t="str">
        <f>VLOOKUP(G156,'4. Productie normen'!$A:$L,12,FALSE)</f>
        <v>V</v>
      </c>
      <c r="R156" s="131"/>
      <c r="T156" s="132">
        <f t="shared" si="10"/>
        <v>3149.25</v>
      </c>
    </row>
    <row r="157" spans="1:20" ht="14.15" customHeight="1">
      <c r="A157" s="8">
        <v>157</v>
      </c>
      <c r="B157" s="9" t="s">
        <v>93</v>
      </c>
      <c r="C157" s="9" t="s">
        <v>94</v>
      </c>
      <c r="D157" s="646" t="s">
        <v>385</v>
      </c>
      <c r="E157" s="127" t="s">
        <v>389</v>
      </c>
      <c r="F157" s="117" t="s">
        <v>252</v>
      </c>
      <c r="G157" s="117" t="s">
        <v>209</v>
      </c>
      <c r="H157" s="117" t="s">
        <v>235</v>
      </c>
      <c r="I157" s="663">
        <v>56.51</v>
      </c>
      <c r="J157" s="717">
        <v>1</v>
      </c>
      <c r="K157" s="128">
        <v>255</v>
      </c>
      <c r="L157" s="128"/>
      <c r="M157" s="129" t="e">
        <f t="shared" si="9"/>
        <v>#DIV/0!</v>
      </c>
      <c r="N157" s="129">
        <f t="shared" si="11"/>
        <v>0</v>
      </c>
      <c r="O157" s="130">
        <f>IF(K157="nio",0,VLOOKUP(G157,'4. Productie normen'!A:J,HLOOKUP('5. Basis ruimtestaat'!K157,'4. Productie normen'!$10:$11,2,FALSE),FALSE))</f>
        <v>0</v>
      </c>
      <c r="P157" s="130">
        <f t="shared" si="12"/>
        <v>0</v>
      </c>
      <c r="Q157" s="131" t="str">
        <f>VLOOKUP(G157,'4. Productie normen'!$A:$L,12,FALSE)</f>
        <v>V</v>
      </c>
      <c r="R157" s="131"/>
      <c r="T157" s="132">
        <f t="shared" si="10"/>
        <v>14410.05</v>
      </c>
    </row>
    <row r="158" spans="1:20" ht="14.15" customHeight="1">
      <c r="A158" s="8">
        <v>158</v>
      </c>
      <c r="B158" s="9" t="s">
        <v>93</v>
      </c>
      <c r="C158" s="9" t="s">
        <v>94</v>
      </c>
      <c r="D158" s="646" t="s">
        <v>385</v>
      </c>
      <c r="E158" s="127" t="s">
        <v>390</v>
      </c>
      <c r="F158" s="135" t="s">
        <v>210</v>
      </c>
      <c r="G158" s="117" t="s">
        <v>210</v>
      </c>
      <c r="H158" s="117"/>
      <c r="I158" s="663">
        <v>4.55</v>
      </c>
      <c r="J158" s="717">
        <v>1</v>
      </c>
      <c r="K158" s="128">
        <v>255</v>
      </c>
      <c r="L158" s="128"/>
      <c r="M158" s="129" t="e">
        <f t="shared" si="9"/>
        <v>#DIV/0!</v>
      </c>
      <c r="N158" s="129">
        <f t="shared" si="11"/>
        <v>0</v>
      </c>
      <c r="O158" s="130">
        <f>IF(K158="nio",0,VLOOKUP(G158,'4. Productie normen'!A:J,HLOOKUP('5. Basis ruimtestaat'!K158,'4. Productie normen'!$10:$11,2,FALSE),FALSE))</f>
        <v>0</v>
      </c>
      <c r="P158" s="130">
        <f t="shared" si="12"/>
        <v>0</v>
      </c>
      <c r="Q158" s="131" t="str">
        <f>VLOOKUP(G158,'4. Productie normen'!$A:$L,12,FALSE)</f>
        <v>V</v>
      </c>
      <c r="R158" s="131"/>
      <c r="T158" s="132">
        <f t="shared" si="10"/>
        <v>1160.25</v>
      </c>
    </row>
    <row r="159" spans="1:20" ht="14.15" customHeight="1">
      <c r="A159" s="8">
        <v>159</v>
      </c>
      <c r="B159" s="9" t="s">
        <v>93</v>
      </c>
      <c r="C159" s="9" t="s">
        <v>94</v>
      </c>
      <c r="D159" s="646" t="s">
        <v>385</v>
      </c>
      <c r="E159" s="127" t="s">
        <v>391</v>
      </c>
      <c r="F159" s="660" t="s">
        <v>343</v>
      </c>
      <c r="G159" s="117" t="s">
        <v>206</v>
      </c>
      <c r="H159" s="117" t="s">
        <v>242</v>
      </c>
      <c r="I159" s="663">
        <v>7.34</v>
      </c>
      <c r="J159" s="717">
        <v>1</v>
      </c>
      <c r="K159" s="128">
        <v>255</v>
      </c>
      <c r="L159" s="128">
        <v>255</v>
      </c>
      <c r="M159" s="129" t="e">
        <f t="shared" si="9"/>
        <v>#DIV/0!</v>
      </c>
      <c r="N159" s="129" t="e">
        <f t="shared" si="11"/>
        <v>#DIV/0!</v>
      </c>
      <c r="O159" s="130">
        <f>IF(K159="nio",0,VLOOKUP(G159,'4. Productie normen'!A:J,HLOOKUP('5. Basis ruimtestaat'!K159,'4. Productie normen'!$10:$11,2,FALSE),FALSE))</f>
        <v>0</v>
      </c>
      <c r="P159" s="130">
        <f t="shared" si="12"/>
        <v>0</v>
      </c>
      <c r="Q159" s="131" t="str">
        <f>VLOOKUP(G159,'4. Productie normen'!$A:$L,12,FALSE)</f>
        <v>S</v>
      </c>
      <c r="R159" s="131"/>
      <c r="T159" s="132">
        <f t="shared" si="10"/>
        <v>3743.4</v>
      </c>
    </row>
    <row r="160" spans="1:20" ht="14.15" customHeight="1">
      <c r="A160" s="8">
        <v>160</v>
      </c>
      <c r="B160" s="9" t="s">
        <v>93</v>
      </c>
      <c r="C160" s="9" t="s">
        <v>94</v>
      </c>
      <c r="D160" s="646" t="s">
        <v>385</v>
      </c>
      <c r="E160" s="127" t="s">
        <v>392</v>
      </c>
      <c r="F160" s="117" t="s">
        <v>255</v>
      </c>
      <c r="G160" s="117" t="s">
        <v>197</v>
      </c>
      <c r="H160" s="117" t="s">
        <v>235</v>
      </c>
      <c r="I160" s="663">
        <v>33.409999999999997</v>
      </c>
      <c r="J160" s="717">
        <v>1</v>
      </c>
      <c r="K160" s="128">
        <v>156</v>
      </c>
      <c r="L160" s="128"/>
      <c r="M160" s="129" t="e">
        <f t="shared" si="9"/>
        <v>#DIV/0!</v>
      </c>
      <c r="N160" s="129">
        <f t="shared" si="11"/>
        <v>0</v>
      </c>
      <c r="O160" s="130">
        <f>IF(K160="nio",0,VLOOKUP(G160,'4. Productie normen'!A:J,HLOOKUP('5. Basis ruimtestaat'!K160,'4. Productie normen'!$10:$11,2,FALSE),FALSE))</f>
        <v>0</v>
      </c>
      <c r="P160" s="130">
        <f t="shared" si="12"/>
        <v>0</v>
      </c>
      <c r="Q160" s="131" t="str">
        <f>VLOOKUP(G160,'4. Productie normen'!$A:$L,12,FALSE)</f>
        <v>B</v>
      </c>
      <c r="R160" s="131"/>
      <c r="T160" s="132">
        <f t="shared" si="10"/>
        <v>5211.9599999999991</v>
      </c>
    </row>
    <row r="161" spans="1:20" ht="14.15" customHeight="1">
      <c r="A161" s="8">
        <v>161</v>
      </c>
      <c r="B161" s="9" t="s">
        <v>93</v>
      </c>
      <c r="C161" s="9" t="s">
        <v>94</v>
      </c>
      <c r="D161" s="646" t="s">
        <v>385</v>
      </c>
      <c r="E161" s="638" t="s">
        <v>393</v>
      </c>
      <c r="F161" s="117" t="s">
        <v>255</v>
      </c>
      <c r="G161" s="117" t="s">
        <v>197</v>
      </c>
      <c r="H161" s="137" t="s">
        <v>235</v>
      </c>
      <c r="I161" s="663">
        <v>27.03</v>
      </c>
      <c r="J161" s="717">
        <v>1</v>
      </c>
      <c r="K161" s="128">
        <v>156</v>
      </c>
      <c r="L161" s="128"/>
      <c r="M161" s="129" t="e">
        <f t="shared" si="9"/>
        <v>#DIV/0!</v>
      </c>
      <c r="N161" s="129">
        <f t="shared" si="11"/>
        <v>0</v>
      </c>
      <c r="O161" s="130">
        <f>IF(K161="nio",0,VLOOKUP(G161,'4. Productie normen'!A:J,HLOOKUP('5. Basis ruimtestaat'!K161,'4. Productie normen'!$10:$11,2,FALSE),FALSE))</f>
        <v>0</v>
      </c>
      <c r="P161" s="130">
        <f t="shared" si="12"/>
        <v>0</v>
      </c>
      <c r="Q161" s="131" t="str">
        <f>VLOOKUP(G161,'4. Productie normen'!$A:$L,12,FALSE)</f>
        <v>B</v>
      </c>
      <c r="R161" s="131"/>
      <c r="T161" s="132">
        <f t="shared" si="10"/>
        <v>4216.68</v>
      </c>
    </row>
    <row r="162" spans="1:20" ht="14.15" customHeight="1">
      <c r="A162" s="8">
        <v>162</v>
      </c>
      <c r="B162" s="9" t="s">
        <v>93</v>
      </c>
      <c r="C162" s="9" t="s">
        <v>94</v>
      </c>
      <c r="D162" s="646" t="s">
        <v>385</v>
      </c>
      <c r="E162" s="638" t="s">
        <v>394</v>
      </c>
      <c r="F162" s="117" t="s">
        <v>255</v>
      </c>
      <c r="G162" s="117" t="s">
        <v>197</v>
      </c>
      <c r="H162" s="137" t="s">
        <v>235</v>
      </c>
      <c r="I162" s="663">
        <v>17.850000000000001</v>
      </c>
      <c r="J162" s="717">
        <v>1</v>
      </c>
      <c r="K162" s="128">
        <v>156</v>
      </c>
      <c r="L162" s="128"/>
      <c r="M162" s="129" t="e">
        <f t="shared" si="9"/>
        <v>#DIV/0!</v>
      </c>
      <c r="N162" s="129">
        <f t="shared" si="11"/>
        <v>0</v>
      </c>
      <c r="O162" s="130">
        <f>IF(K162="nio",0,VLOOKUP(G162,'4. Productie normen'!A:J,HLOOKUP('5. Basis ruimtestaat'!K162,'4. Productie normen'!$10:$11,2,FALSE),FALSE))</f>
        <v>0</v>
      </c>
      <c r="P162" s="130">
        <f t="shared" si="12"/>
        <v>0</v>
      </c>
      <c r="Q162" s="131" t="str">
        <f>VLOOKUP(G162,'4. Productie normen'!$A:$L,12,FALSE)</f>
        <v>B</v>
      </c>
      <c r="R162" s="131"/>
      <c r="T162" s="132">
        <f t="shared" si="10"/>
        <v>2784.6000000000004</v>
      </c>
    </row>
    <row r="163" spans="1:20" ht="14.15" customHeight="1">
      <c r="A163" s="8">
        <v>163</v>
      </c>
      <c r="B163" s="9" t="s">
        <v>93</v>
      </c>
      <c r="C163" s="9" t="s">
        <v>94</v>
      </c>
      <c r="D163" s="646" t="s">
        <v>385</v>
      </c>
      <c r="E163" s="638" t="s">
        <v>394</v>
      </c>
      <c r="F163" s="117" t="s">
        <v>255</v>
      </c>
      <c r="G163" s="117" t="s">
        <v>197</v>
      </c>
      <c r="H163" s="137" t="s">
        <v>235</v>
      </c>
      <c r="I163" s="663">
        <v>18.100000000000001</v>
      </c>
      <c r="J163" s="717">
        <v>1</v>
      </c>
      <c r="K163" s="128">
        <v>156</v>
      </c>
      <c r="L163" s="128"/>
      <c r="M163" s="129" t="e">
        <f t="shared" si="9"/>
        <v>#DIV/0!</v>
      </c>
      <c r="N163" s="129">
        <f t="shared" si="11"/>
        <v>0</v>
      </c>
      <c r="O163" s="130">
        <f>IF(K163="nio",0,VLOOKUP(G163,'4. Productie normen'!A:J,HLOOKUP('5. Basis ruimtestaat'!K163,'4. Productie normen'!$10:$11,2,FALSE),FALSE))</f>
        <v>0</v>
      </c>
      <c r="P163" s="130">
        <f t="shared" si="12"/>
        <v>0</v>
      </c>
      <c r="Q163" s="131" t="str">
        <f>VLOOKUP(G163,'4. Productie normen'!$A:$L,12,FALSE)</f>
        <v>B</v>
      </c>
      <c r="R163" s="131"/>
      <c r="T163" s="132">
        <f t="shared" si="10"/>
        <v>2823.6000000000004</v>
      </c>
    </row>
    <row r="164" spans="1:20" ht="14.15" customHeight="1">
      <c r="A164" s="8">
        <v>164</v>
      </c>
      <c r="B164" s="9" t="s">
        <v>93</v>
      </c>
      <c r="C164" s="9" t="s">
        <v>94</v>
      </c>
      <c r="D164" s="646" t="s">
        <v>385</v>
      </c>
      <c r="E164" s="638" t="s">
        <v>395</v>
      </c>
      <c r="F164" s="117" t="s">
        <v>255</v>
      </c>
      <c r="G164" s="117" t="s">
        <v>197</v>
      </c>
      <c r="H164" s="137" t="s">
        <v>235</v>
      </c>
      <c r="I164" s="663">
        <v>17.850000000000001</v>
      </c>
      <c r="J164" s="717">
        <v>1</v>
      </c>
      <c r="K164" s="128">
        <v>156</v>
      </c>
      <c r="L164" s="128"/>
      <c r="M164" s="129" t="e">
        <f t="shared" si="9"/>
        <v>#DIV/0!</v>
      </c>
      <c r="N164" s="129">
        <f t="shared" si="11"/>
        <v>0</v>
      </c>
      <c r="O164" s="130">
        <f>IF(K164="nio",0,VLOOKUP(G164,'4. Productie normen'!A:J,HLOOKUP('5. Basis ruimtestaat'!K164,'4. Productie normen'!$10:$11,2,FALSE),FALSE))</f>
        <v>0</v>
      </c>
      <c r="P164" s="130">
        <f t="shared" si="12"/>
        <v>0</v>
      </c>
      <c r="Q164" s="131" t="str">
        <f>VLOOKUP(G164,'4. Productie normen'!$A:$L,12,FALSE)</f>
        <v>B</v>
      </c>
      <c r="R164" s="131"/>
      <c r="T164" s="132">
        <f t="shared" si="10"/>
        <v>2784.6000000000004</v>
      </c>
    </row>
    <row r="165" spans="1:20" ht="14.15" customHeight="1">
      <c r="A165" s="8">
        <v>165</v>
      </c>
      <c r="B165" s="9" t="s">
        <v>93</v>
      </c>
      <c r="C165" s="9" t="s">
        <v>94</v>
      </c>
      <c r="D165" s="646" t="s">
        <v>385</v>
      </c>
      <c r="E165" s="638" t="s">
        <v>396</v>
      </c>
      <c r="F165" s="117" t="s">
        <v>258</v>
      </c>
      <c r="G165" s="117" t="s">
        <v>212</v>
      </c>
      <c r="H165" s="137" t="s">
        <v>235</v>
      </c>
      <c r="I165" s="663">
        <v>48.98</v>
      </c>
      <c r="J165" s="717">
        <v>1</v>
      </c>
      <c r="K165" s="128">
        <v>255</v>
      </c>
      <c r="L165" s="128"/>
      <c r="M165" s="129" t="e">
        <f t="shared" si="9"/>
        <v>#DIV/0!</v>
      </c>
      <c r="N165" s="129">
        <f t="shared" si="11"/>
        <v>0</v>
      </c>
      <c r="O165" s="130">
        <f>IF(K165="nio",0,VLOOKUP(G165,'4. Productie normen'!A:J,HLOOKUP('5. Basis ruimtestaat'!K165,'4. Productie normen'!$10:$11,2,FALSE),FALSE))</f>
        <v>0</v>
      </c>
      <c r="P165" s="130">
        <f t="shared" si="12"/>
        <v>0</v>
      </c>
      <c r="Q165" s="131" t="str">
        <f>VLOOKUP(G165,'4. Productie normen'!$A:$L,12,FALSE)</f>
        <v>B</v>
      </c>
      <c r="R165" s="131"/>
      <c r="T165" s="132">
        <f t="shared" si="10"/>
        <v>12489.9</v>
      </c>
    </row>
    <row r="166" spans="1:20" ht="14.15" customHeight="1">
      <c r="A166" s="8">
        <v>166</v>
      </c>
      <c r="B166" s="9" t="s">
        <v>93</v>
      </c>
      <c r="C166" s="9" t="s">
        <v>94</v>
      </c>
      <c r="D166" s="646" t="s">
        <v>385</v>
      </c>
      <c r="E166" s="638" t="s">
        <v>397</v>
      </c>
      <c r="F166" s="117" t="s">
        <v>258</v>
      </c>
      <c r="G166" s="117" t="s">
        <v>212</v>
      </c>
      <c r="H166" s="137" t="s">
        <v>235</v>
      </c>
      <c r="I166" s="663">
        <v>23.98</v>
      </c>
      <c r="J166" s="717">
        <v>1</v>
      </c>
      <c r="K166" s="128">
        <v>255</v>
      </c>
      <c r="L166" s="128"/>
      <c r="M166" s="129" t="e">
        <f t="shared" si="9"/>
        <v>#DIV/0!</v>
      </c>
      <c r="N166" s="129">
        <f t="shared" si="11"/>
        <v>0</v>
      </c>
      <c r="O166" s="130">
        <f>IF(K166="nio",0,VLOOKUP(G166,'4. Productie normen'!A:J,HLOOKUP('5. Basis ruimtestaat'!K166,'4. Productie normen'!$10:$11,2,FALSE),FALSE))</f>
        <v>0</v>
      </c>
      <c r="P166" s="130">
        <f t="shared" si="12"/>
        <v>0</v>
      </c>
      <c r="Q166" s="131" t="str">
        <f>VLOOKUP(G166,'4. Productie normen'!$A:$L,12,FALSE)</f>
        <v>B</v>
      </c>
      <c r="R166" s="131"/>
      <c r="T166" s="132">
        <f t="shared" si="10"/>
        <v>6114.9000000000005</v>
      </c>
    </row>
    <row r="167" spans="1:20" ht="14.15" customHeight="1">
      <c r="A167" s="8">
        <v>167</v>
      </c>
      <c r="B167" s="9" t="s">
        <v>93</v>
      </c>
      <c r="C167" s="9" t="s">
        <v>94</v>
      </c>
      <c r="D167" s="646" t="s">
        <v>385</v>
      </c>
      <c r="E167" s="127" t="s">
        <v>398</v>
      </c>
      <c r="F167" s="117" t="s">
        <v>255</v>
      </c>
      <c r="G167" s="117" t="s">
        <v>197</v>
      </c>
      <c r="H167" s="117" t="s">
        <v>235</v>
      </c>
      <c r="I167" s="663">
        <v>34.79</v>
      </c>
      <c r="J167" s="717">
        <v>1</v>
      </c>
      <c r="K167" s="128">
        <v>156</v>
      </c>
      <c r="L167" s="128"/>
      <c r="M167" s="129" t="e">
        <f t="shared" si="9"/>
        <v>#DIV/0!</v>
      </c>
      <c r="N167" s="129">
        <f t="shared" si="11"/>
        <v>0</v>
      </c>
      <c r="O167" s="130">
        <f>IF(K167="nio",0,VLOOKUP(G167,'4. Productie normen'!A:J,HLOOKUP('5. Basis ruimtestaat'!K167,'4. Productie normen'!$10:$11,2,FALSE),FALSE))</f>
        <v>0</v>
      </c>
      <c r="P167" s="130">
        <f t="shared" si="12"/>
        <v>0</v>
      </c>
      <c r="Q167" s="131" t="str">
        <f>VLOOKUP(G167,'4. Productie normen'!$A:$L,12,FALSE)</f>
        <v>B</v>
      </c>
      <c r="R167" s="131"/>
      <c r="T167" s="132">
        <f t="shared" si="10"/>
        <v>5427.24</v>
      </c>
    </row>
    <row r="168" spans="1:20" ht="14.15" customHeight="1">
      <c r="A168" s="8">
        <v>168</v>
      </c>
      <c r="B168" s="9" t="s">
        <v>93</v>
      </c>
      <c r="C168" s="9" t="s">
        <v>94</v>
      </c>
      <c r="D168" s="646" t="s">
        <v>385</v>
      </c>
      <c r="E168" s="127" t="s">
        <v>399</v>
      </c>
      <c r="F168" s="117" t="s">
        <v>343</v>
      </c>
      <c r="G168" s="117" t="s">
        <v>206</v>
      </c>
      <c r="H168" s="117" t="s">
        <v>242</v>
      </c>
      <c r="I168" s="663">
        <v>5.19</v>
      </c>
      <c r="J168" s="717">
        <v>1</v>
      </c>
      <c r="K168" s="128">
        <v>255</v>
      </c>
      <c r="L168" s="128">
        <v>255</v>
      </c>
      <c r="M168" s="129" t="e">
        <f t="shared" si="9"/>
        <v>#DIV/0!</v>
      </c>
      <c r="N168" s="129" t="e">
        <f t="shared" si="11"/>
        <v>#DIV/0!</v>
      </c>
      <c r="O168" s="130">
        <f>IF(K168="nio",0,VLOOKUP(G168,'4. Productie normen'!A:J,HLOOKUP('5. Basis ruimtestaat'!K168,'4. Productie normen'!$10:$11,2,FALSE),FALSE))</f>
        <v>0</v>
      </c>
      <c r="P168" s="130">
        <f t="shared" si="12"/>
        <v>0</v>
      </c>
      <c r="Q168" s="131" t="str">
        <f>VLOOKUP(G168,'4. Productie normen'!$A:$L,12,FALSE)</f>
        <v>S</v>
      </c>
      <c r="R168" s="131"/>
      <c r="T168" s="132">
        <f t="shared" si="10"/>
        <v>2646.9</v>
      </c>
    </row>
    <row r="169" spans="1:20" ht="14.15" customHeight="1">
      <c r="A169" s="8">
        <v>169</v>
      </c>
      <c r="B169" s="9" t="s">
        <v>95</v>
      </c>
      <c r="C169" s="9" t="s">
        <v>96</v>
      </c>
      <c r="D169" s="646"/>
      <c r="E169" s="127"/>
      <c r="F169" s="117" t="s">
        <v>400</v>
      </c>
      <c r="G169" s="117" t="s">
        <v>197</v>
      </c>
      <c r="H169" s="117" t="s">
        <v>235</v>
      </c>
      <c r="I169" s="663">
        <v>125.72</v>
      </c>
      <c r="J169" s="717">
        <v>1</v>
      </c>
      <c r="K169" s="128">
        <v>255</v>
      </c>
      <c r="L169" s="128"/>
      <c r="M169" s="129" t="e">
        <f t="shared" si="9"/>
        <v>#DIV/0!</v>
      </c>
      <c r="N169" s="129">
        <f t="shared" si="11"/>
        <v>0</v>
      </c>
      <c r="O169" s="130">
        <f>IF(K169="nio",0,VLOOKUP(G169,'4. Productie normen'!A:J,HLOOKUP('5. Basis ruimtestaat'!K169,'4. Productie normen'!$10:$11,2,FALSE),FALSE))</f>
        <v>0</v>
      </c>
      <c r="P169" s="130">
        <f t="shared" si="12"/>
        <v>0</v>
      </c>
      <c r="Q169" s="131" t="str">
        <f>VLOOKUP(G169,'4. Productie normen'!$A:$L,12,FALSE)</f>
        <v>B</v>
      </c>
      <c r="R169" s="131"/>
      <c r="T169" s="132">
        <f t="shared" si="10"/>
        <v>32058.6</v>
      </c>
    </row>
    <row r="170" spans="1:20" ht="14.15" customHeight="1">
      <c r="A170" s="8">
        <v>170</v>
      </c>
      <c r="B170" s="9" t="s">
        <v>95</v>
      </c>
      <c r="C170" s="9" t="s">
        <v>96</v>
      </c>
      <c r="D170" s="646"/>
      <c r="E170" s="127"/>
      <c r="F170" s="117" t="s">
        <v>261</v>
      </c>
      <c r="G170" s="117" t="s">
        <v>1136</v>
      </c>
      <c r="H170" s="117" t="s">
        <v>235</v>
      </c>
      <c r="I170" s="663">
        <v>65.599999999999994</v>
      </c>
      <c r="J170" s="717">
        <v>1</v>
      </c>
      <c r="K170" s="128">
        <v>255</v>
      </c>
      <c r="L170" s="128"/>
      <c r="M170" s="129" t="e">
        <f t="shared" si="9"/>
        <v>#DIV/0!</v>
      </c>
      <c r="N170" s="129">
        <f t="shared" si="11"/>
        <v>0</v>
      </c>
      <c r="O170" s="130">
        <f>IF(K170="nio",0,VLOOKUP(G170,'4. Productie normen'!A:J,HLOOKUP('5. Basis ruimtestaat'!K170,'4. Productie normen'!$10:$11,2,FALSE),FALSE))</f>
        <v>0</v>
      </c>
      <c r="P170" s="130">
        <f t="shared" si="12"/>
        <v>0</v>
      </c>
      <c r="Q170" s="131" t="str">
        <f>VLOOKUP(G170,'4. Productie normen'!$A:$L,12,FALSE)</f>
        <v>V</v>
      </c>
      <c r="R170" s="131"/>
      <c r="T170" s="132">
        <f t="shared" si="10"/>
        <v>16728</v>
      </c>
    </row>
    <row r="171" spans="1:20" ht="14.15" customHeight="1">
      <c r="A171" s="8">
        <v>171</v>
      </c>
      <c r="B171" s="9" t="s">
        <v>95</v>
      </c>
      <c r="C171" s="9" t="s">
        <v>96</v>
      </c>
      <c r="D171" s="646"/>
      <c r="E171" s="127"/>
      <c r="F171" s="117" t="s">
        <v>401</v>
      </c>
      <c r="G171" s="117" t="s">
        <v>197</v>
      </c>
      <c r="H171" s="117" t="s">
        <v>235</v>
      </c>
      <c r="I171" s="663">
        <v>27.54</v>
      </c>
      <c r="J171" s="717">
        <v>1</v>
      </c>
      <c r="K171" s="128">
        <v>255</v>
      </c>
      <c r="L171" s="128"/>
      <c r="M171" s="129" t="e">
        <f t="shared" si="9"/>
        <v>#DIV/0!</v>
      </c>
      <c r="N171" s="129">
        <f t="shared" si="11"/>
        <v>0</v>
      </c>
      <c r="O171" s="130">
        <f>IF(K171="nio",0,VLOOKUP(G171,'4. Productie normen'!A:J,HLOOKUP('5. Basis ruimtestaat'!K171,'4. Productie normen'!$10:$11,2,FALSE),FALSE))</f>
        <v>0</v>
      </c>
      <c r="P171" s="130">
        <f t="shared" si="12"/>
        <v>0</v>
      </c>
      <c r="Q171" s="131" t="str">
        <f>VLOOKUP(G171,'4. Productie normen'!$A:$L,12,FALSE)</f>
        <v>B</v>
      </c>
      <c r="R171" s="131"/>
      <c r="T171" s="132">
        <f t="shared" si="10"/>
        <v>7022.7</v>
      </c>
    </row>
    <row r="172" spans="1:20" ht="14.15" customHeight="1">
      <c r="A172" s="8">
        <v>172</v>
      </c>
      <c r="B172" s="9" t="s">
        <v>95</v>
      </c>
      <c r="C172" s="9" t="s">
        <v>96</v>
      </c>
      <c r="D172" s="646"/>
      <c r="E172" s="127"/>
      <c r="F172" s="117" t="s">
        <v>402</v>
      </c>
      <c r="G172" s="117" t="s">
        <v>212</v>
      </c>
      <c r="H172" s="117" t="s">
        <v>235</v>
      </c>
      <c r="I172" s="663">
        <v>28.29</v>
      </c>
      <c r="J172" s="717">
        <v>1</v>
      </c>
      <c r="K172" s="128">
        <v>255</v>
      </c>
      <c r="L172" s="128"/>
      <c r="M172" s="129" t="e">
        <f t="shared" si="9"/>
        <v>#DIV/0!</v>
      </c>
      <c r="N172" s="129">
        <f t="shared" si="11"/>
        <v>0</v>
      </c>
      <c r="O172" s="130">
        <f>IF(K172="nio",0,VLOOKUP(G172,'4. Productie normen'!A:J,HLOOKUP('5. Basis ruimtestaat'!K172,'4. Productie normen'!$10:$11,2,FALSE),FALSE))</f>
        <v>0</v>
      </c>
      <c r="P172" s="130">
        <f t="shared" si="12"/>
        <v>0</v>
      </c>
      <c r="Q172" s="131" t="str">
        <f>VLOOKUP(G172,'4. Productie normen'!$A:$L,12,FALSE)</f>
        <v>B</v>
      </c>
      <c r="R172" s="131"/>
      <c r="T172" s="132">
        <f t="shared" si="10"/>
        <v>7213.95</v>
      </c>
    </row>
    <row r="173" spans="1:20" ht="14.15" customHeight="1">
      <c r="A173" s="8">
        <v>173</v>
      </c>
      <c r="B173" s="9" t="s">
        <v>95</v>
      </c>
      <c r="C173" s="9" t="s">
        <v>96</v>
      </c>
      <c r="D173" s="641"/>
      <c r="E173" s="641"/>
      <c r="F173" s="117" t="s">
        <v>1134</v>
      </c>
      <c r="G173" s="117" t="s">
        <v>204</v>
      </c>
      <c r="H173" s="117" t="s">
        <v>403</v>
      </c>
      <c r="I173" s="9">
        <v>191.19</v>
      </c>
      <c r="J173" s="717">
        <v>1</v>
      </c>
      <c r="K173" s="128">
        <v>255</v>
      </c>
      <c r="L173" s="128"/>
      <c r="M173" s="129" t="e">
        <f t="shared" si="9"/>
        <v>#DIV/0!</v>
      </c>
      <c r="N173" s="129">
        <f t="shared" si="11"/>
        <v>0</v>
      </c>
      <c r="O173" s="130">
        <f>IF(K173="nio",0,VLOOKUP(G173,'4. Productie normen'!A:J,HLOOKUP('5. Basis ruimtestaat'!K173,'4. Productie normen'!$10:$11,2,FALSE),FALSE))</f>
        <v>0</v>
      </c>
      <c r="P173" s="130">
        <f t="shared" si="12"/>
        <v>0</v>
      </c>
      <c r="Q173" s="131" t="str">
        <f>VLOOKUP(G173,'4. Productie normen'!$A:$L,12,FALSE)</f>
        <v>V</v>
      </c>
      <c r="R173" s="131"/>
      <c r="T173" s="132">
        <f t="shared" si="10"/>
        <v>48753.45</v>
      </c>
    </row>
    <row r="174" spans="1:20" ht="14.15" customHeight="1">
      <c r="A174" s="8">
        <v>174</v>
      </c>
      <c r="B174" s="9" t="s">
        <v>95</v>
      </c>
      <c r="C174" s="9" t="s">
        <v>96</v>
      </c>
      <c r="D174" s="641"/>
      <c r="E174" s="641"/>
      <c r="F174" s="117" t="s">
        <v>404</v>
      </c>
      <c r="G174" s="117" t="s">
        <v>206</v>
      </c>
      <c r="H174" s="117" t="s">
        <v>405</v>
      </c>
      <c r="I174" s="9">
        <v>38.39</v>
      </c>
      <c r="J174" s="717">
        <v>1</v>
      </c>
      <c r="K174" s="128">
        <v>255</v>
      </c>
      <c r="L174" s="128"/>
      <c r="M174" s="129" t="e">
        <f t="shared" si="9"/>
        <v>#DIV/0!</v>
      </c>
      <c r="N174" s="129">
        <f t="shared" si="11"/>
        <v>0</v>
      </c>
      <c r="O174" s="130">
        <f>IF(K174="nio",0,VLOOKUP(G174,'4. Productie normen'!A:J,HLOOKUP('5. Basis ruimtestaat'!K174,'4. Productie normen'!$10:$11,2,FALSE),FALSE))</f>
        <v>0</v>
      </c>
      <c r="P174" s="130">
        <f t="shared" si="12"/>
        <v>0</v>
      </c>
      <c r="Q174" s="131" t="str">
        <f>VLOOKUP(G174,'4. Productie normen'!$A:$L,12,FALSE)</f>
        <v>S</v>
      </c>
      <c r="R174" s="131"/>
      <c r="T174" s="132">
        <f t="shared" si="10"/>
        <v>9789.4500000000007</v>
      </c>
    </row>
    <row r="175" spans="1:20" ht="14.15" customHeight="1">
      <c r="A175" s="8">
        <v>175</v>
      </c>
      <c r="B175" s="9" t="s">
        <v>95</v>
      </c>
      <c r="C175" s="9" t="s">
        <v>96</v>
      </c>
      <c r="D175" s="641"/>
      <c r="E175" s="641"/>
      <c r="F175" s="117" t="s">
        <v>252</v>
      </c>
      <c r="G175" s="117" t="s">
        <v>209</v>
      </c>
      <c r="H175" s="117" t="s">
        <v>235</v>
      </c>
      <c r="I175" s="9">
        <v>21.14</v>
      </c>
      <c r="J175" s="717">
        <v>1</v>
      </c>
      <c r="K175" s="128">
        <v>255</v>
      </c>
      <c r="L175" s="128"/>
      <c r="M175" s="129" t="e">
        <f t="shared" si="9"/>
        <v>#DIV/0!</v>
      </c>
      <c r="N175" s="129">
        <f t="shared" si="11"/>
        <v>0</v>
      </c>
      <c r="O175" s="130">
        <f>IF(K175="nio",0,VLOOKUP(G175,'4. Productie normen'!A:J,HLOOKUP('5. Basis ruimtestaat'!K175,'4. Productie normen'!$10:$11,2,FALSE),FALSE))</f>
        <v>0</v>
      </c>
      <c r="P175" s="130">
        <f t="shared" si="12"/>
        <v>0</v>
      </c>
      <c r="Q175" s="131" t="str">
        <f>VLOOKUP(G175,'4. Productie normen'!$A:$L,12,FALSE)</f>
        <v>V</v>
      </c>
      <c r="R175" s="131"/>
      <c r="T175" s="132">
        <f t="shared" si="10"/>
        <v>5390.7</v>
      </c>
    </row>
    <row r="176" spans="1:20" ht="14.15" customHeight="1">
      <c r="A176" s="8">
        <v>176</v>
      </c>
      <c r="B176" s="9" t="s">
        <v>95</v>
      </c>
      <c r="C176" s="9" t="s">
        <v>96</v>
      </c>
      <c r="D176" s="641"/>
      <c r="E176" s="641"/>
      <c r="F176" s="117" t="s">
        <v>254</v>
      </c>
      <c r="G176" s="117" t="s">
        <v>208</v>
      </c>
      <c r="H176" s="117" t="s">
        <v>235</v>
      </c>
      <c r="I176" s="9">
        <v>13.67</v>
      </c>
      <c r="J176" s="717">
        <v>1</v>
      </c>
      <c r="K176" s="128">
        <v>255</v>
      </c>
      <c r="L176" s="128"/>
      <c r="M176" s="129" t="e">
        <f t="shared" si="9"/>
        <v>#DIV/0!</v>
      </c>
      <c r="N176" s="129">
        <f t="shared" si="11"/>
        <v>0</v>
      </c>
      <c r="O176" s="130">
        <f>IF(K176="nio",0,VLOOKUP(G176,'4. Productie normen'!A:J,HLOOKUP('5. Basis ruimtestaat'!K176,'4. Productie normen'!$10:$11,2,FALSE),FALSE))</f>
        <v>0</v>
      </c>
      <c r="P176" s="130">
        <f t="shared" si="12"/>
        <v>0</v>
      </c>
      <c r="Q176" s="131" t="str">
        <f>VLOOKUP(G176,'4. Productie normen'!$A:$L,12,FALSE)</f>
        <v>V</v>
      </c>
      <c r="R176" s="131"/>
      <c r="T176" s="132">
        <f t="shared" si="10"/>
        <v>3485.85</v>
      </c>
    </row>
    <row r="177" spans="1:20" ht="14.15" customHeight="1">
      <c r="A177" s="8">
        <v>177</v>
      </c>
      <c r="B177" s="9" t="s">
        <v>95</v>
      </c>
      <c r="C177" s="9" t="s">
        <v>96</v>
      </c>
      <c r="D177" s="641"/>
      <c r="E177" s="641"/>
      <c r="F177" s="117" t="s">
        <v>202</v>
      </c>
      <c r="G177" s="117" t="s">
        <v>202</v>
      </c>
      <c r="H177" s="117" t="s">
        <v>235</v>
      </c>
      <c r="I177" s="9">
        <v>3.77</v>
      </c>
      <c r="J177" s="717">
        <v>1</v>
      </c>
      <c r="K177" s="128">
        <v>255</v>
      </c>
      <c r="L177" s="128"/>
      <c r="M177" s="129" t="e">
        <f t="shared" si="9"/>
        <v>#DIV/0!</v>
      </c>
      <c r="N177" s="129">
        <f t="shared" si="11"/>
        <v>0</v>
      </c>
      <c r="O177" s="130">
        <f>IF(K177="nio",0,VLOOKUP(G177,'4. Productie normen'!A:J,HLOOKUP('5. Basis ruimtestaat'!K177,'4. Productie normen'!$10:$11,2,FALSE),FALSE))</f>
        <v>0</v>
      </c>
      <c r="P177" s="130">
        <f t="shared" si="12"/>
        <v>0</v>
      </c>
      <c r="Q177" s="131" t="str">
        <f>VLOOKUP(G177,'4. Productie normen'!$A:$L,12,FALSE)</f>
        <v>V</v>
      </c>
      <c r="R177" s="131"/>
      <c r="T177" s="132">
        <f t="shared" si="10"/>
        <v>961.35</v>
      </c>
    </row>
    <row r="178" spans="1:20" ht="14.15" customHeight="1">
      <c r="A178" s="8">
        <v>178</v>
      </c>
      <c r="B178" s="9" t="s">
        <v>95</v>
      </c>
      <c r="C178" s="9" t="s">
        <v>96</v>
      </c>
      <c r="D178" s="641"/>
      <c r="E178" s="641"/>
      <c r="F178" s="117" t="s">
        <v>407</v>
      </c>
      <c r="G178" s="117" t="s">
        <v>202</v>
      </c>
      <c r="H178" s="117" t="s">
        <v>405</v>
      </c>
      <c r="I178" s="9">
        <v>5.89</v>
      </c>
      <c r="J178" s="717">
        <v>1</v>
      </c>
      <c r="K178" s="128">
        <v>255</v>
      </c>
      <c r="L178" s="128"/>
      <c r="M178" s="129" t="e">
        <f t="shared" si="9"/>
        <v>#DIV/0!</v>
      </c>
      <c r="N178" s="129">
        <f t="shared" si="11"/>
        <v>0</v>
      </c>
      <c r="O178" s="130">
        <f>IF(K178="nio",0,VLOOKUP(G178,'4. Productie normen'!A:J,HLOOKUP('5. Basis ruimtestaat'!K178,'4. Productie normen'!$10:$11,2,FALSE),FALSE))</f>
        <v>0</v>
      </c>
      <c r="P178" s="130">
        <f t="shared" si="12"/>
        <v>0</v>
      </c>
      <c r="Q178" s="131" t="str">
        <f>VLOOKUP(G178,'4. Productie normen'!$A:$L,12,FALSE)</f>
        <v>V</v>
      </c>
      <c r="R178" s="131"/>
      <c r="T178" s="132">
        <f t="shared" si="10"/>
        <v>1501.9499999999998</v>
      </c>
    </row>
    <row r="179" spans="1:20" ht="14.15" customHeight="1">
      <c r="A179" s="8">
        <v>179</v>
      </c>
      <c r="B179" s="9" t="s">
        <v>95</v>
      </c>
      <c r="C179" s="9" t="s">
        <v>96</v>
      </c>
      <c r="D179" s="641"/>
      <c r="E179" s="641"/>
      <c r="F179" s="117" t="s">
        <v>408</v>
      </c>
      <c r="G179" s="117" t="s">
        <v>209</v>
      </c>
      <c r="H179" s="117" t="s">
        <v>409</v>
      </c>
      <c r="I179" s="9">
        <v>64.62</v>
      </c>
      <c r="J179" s="717">
        <v>1</v>
      </c>
      <c r="K179" s="128">
        <v>255</v>
      </c>
      <c r="L179" s="128"/>
      <c r="M179" s="129" t="e">
        <f t="shared" si="9"/>
        <v>#DIV/0!</v>
      </c>
      <c r="N179" s="129">
        <f t="shared" si="11"/>
        <v>0</v>
      </c>
      <c r="O179" s="130">
        <f>IF(K179="nio",0,VLOOKUP(G179,'4. Productie normen'!A:J,HLOOKUP('5. Basis ruimtestaat'!K179,'4. Productie normen'!$10:$11,2,FALSE),FALSE))</f>
        <v>0</v>
      </c>
      <c r="P179" s="130">
        <f t="shared" si="12"/>
        <v>0</v>
      </c>
      <c r="Q179" s="131" t="str">
        <f>VLOOKUP(G179,'4. Productie normen'!$A:$L,12,FALSE)</f>
        <v>V</v>
      </c>
      <c r="R179" s="131"/>
      <c r="T179" s="132">
        <f t="shared" si="10"/>
        <v>16478.100000000002</v>
      </c>
    </row>
    <row r="180" spans="1:20" ht="14.15" customHeight="1">
      <c r="A180" s="8">
        <v>180</v>
      </c>
      <c r="B180" s="9" t="s">
        <v>95</v>
      </c>
      <c r="C180" s="9" t="s">
        <v>96</v>
      </c>
      <c r="D180" s="646"/>
      <c r="E180" s="127"/>
      <c r="F180" s="117" t="s">
        <v>201</v>
      </c>
      <c r="G180" s="9" t="s">
        <v>201</v>
      </c>
      <c r="H180" s="117" t="s">
        <v>235</v>
      </c>
      <c r="I180" s="663">
        <v>16.7</v>
      </c>
      <c r="J180" s="717">
        <v>1</v>
      </c>
      <c r="K180" s="128">
        <v>255</v>
      </c>
      <c r="L180" s="128"/>
      <c r="M180" s="129" t="e">
        <f t="shared" si="9"/>
        <v>#DIV/0!</v>
      </c>
      <c r="N180" s="129">
        <f t="shared" si="11"/>
        <v>0</v>
      </c>
      <c r="O180" s="130">
        <f>IF(K180="nio",0,VLOOKUP(G180,'4. Productie normen'!A:J,HLOOKUP('5. Basis ruimtestaat'!K180,'4. Productie normen'!$10:$11,2,FALSE),FALSE))</f>
        <v>0</v>
      </c>
      <c r="P180" s="130">
        <f t="shared" si="12"/>
        <v>0</v>
      </c>
      <c r="Q180" s="131" t="str">
        <f>VLOOKUP(G180,'4. Productie normen'!$A:$L,12,FALSE)</f>
        <v>V</v>
      </c>
      <c r="R180" s="131"/>
      <c r="T180" s="132">
        <f t="shared" si="10"/>
        <v>4258.5</v>
      </c>
    </row>
    <row r="181" spans="1:20" ht="14.15" customHeight="1">
      <c r="A181" s="8">
        <v>181</v>
      </c>
      <c r="B181" s="9" t="s">
        <v>95</v>
      </c>
      <c r="C181" s="9" t="s">
        <v>96</v>
      </c>
      <c r="D181" s="646"/>
      <c r="E181" s="127"/>
      <c r="F181" s="117" t="s">
        <v>410</v>
      </c>
      <c r="G181" s="117" t="s">
        <v>197</v>
      </c>
      <c r="H181" s="117" t="s">
        <v>235</v>
      </c>
      <c r="I181" s="663">
        <v>93.99</v>
      </c>
      <c r="J181" s="717">
        <v>1</v>
      </c>
      <c r="K181" s="128">
        <v>156</v>
      </c>
      <c r="L181" s="128"/>
      <c r="M181" s="129" t="e">
        <f t="shared" si="9"/>
        <v>#DIV/0!</v>
      </c>
      <c r="N181" s="129">
        <f t="shared" si="11"/>
        <v>0</v>
      </c>
      <c r="O181" s="130">
        <f>IF(K181="nio",0,VLOOKUP(G181,'4. Productie normen'!A:J,HLOOKUP('5. Basis ruimtestaat'!K181,'4. Productie normen'!$10:$11,2,FALSE),FALSE))</f>
        <v>0</v>
      </c>
      <c r="P181" s="130">
        <f t="shared" si="12"/>
        <v>0</v>
      </c>
      <c r="Q181" s="131" t="str">
        <f>VLOOKUP(G181,'4. Productie normen'!$A:$L,12,FALSE)</f>
        <v>B</v>
      </c>
      <c r="R181" s="131"/>
      <c r="T181" s="132">
        <f t="shared" si="10"/>
        <v>14662.439999999999</v>
      </c>
    </row>
    <row r="182" spans="1:20" ht="14.15" customHeight="1">
      <c r="A182" s="8">
        <v>182</v>
      </c>
      <c r="B182" s="9" t="s">
        <v>95</v>
      </c>
      <c r="C182" s="9" t="s">
        <v>96</v>
      </c>
      <c r="D182" s="646"/>
      <c r="E182" s="127"/>
      <c r="F182" s="117" t="s">
        <v>411</v>
      </c>
      <c r="G182" s="117" t="s">
        <v>197</v>
      </c>
      <c r="H182" s="117" t="s">
        <v>235</v>
      </c>
      <c r="I182" s="663">
        <v>24.95</v>
      </c>
      <c r="J182" s="717">
        <v>1</v>
      </c>
      <c r="K182" s="128">
        <v>156</v>
      </c>
      <c r="L182" s="128"/>
      <c r="M182" s="129" t="e">
        <f t="shared" si="9"/>
        <v>#DIV/0!</v>
      </c>
      <c r="N182" s="129">
        <f t="shared" si="11"/>
        <v>0</v>
      </c>
      <c r="O182" s="130">
        <f>IF(K182="nio",0,VLOOKUP(G182,'4. Productie normen'!A:J,HLOOKUP('5. Basis ruimtestaat'!K182,'4. Productie normen'!$10:$11,2,FALSE),FALSE))</f>
        <v>0</v>
      </c>
      <c r="P182" s="130">
        <f t="shared" si="12"/>
        <v>0</v>
      </c>
      <c r="Q182" s="131" t="str">
        <f>VLOOKUP(G182,'4. Productie normen'!$A:$L,12,FALSE)</f>
        <v>B</v>
      </c>
      <c r="R182" s="131"/>
      <c r="T182" s="132">
        <f t="shared" si="10"/>
        <v>3892.2</v>
      </c>
    </row>
    <row r="183" spans="1:20" ht="14.15" customHeight="1">
      <c r="A183" s="8">
        <v>183</v>
      </c>
      <c r="B183" s="9" t="s">
        <v>95</v>
      </c>
      <c r="C183" s="9" t="s">
        <v>96</v>
      </c>
      <c r="D183" s="646"/>
      <c r="E183" s="127"/>
      <c r="F183" s="117" t="s">
        <v>412</v>
      </c>
      <c r="G183" s="117" t="s">
        <v>197</v>
      </c>
      <c r="H183" s="117" t="s">
        <v>235</v>
      </c>
      <c r="I183" s="663">
        <v>16.329999999999998</v>
      </c>
      <c r="J183" s="717">
        <v>1</v>
      </c>
      <c r="K183" s="128">
        <v>255</v>
      </c>
      <c r="L183" s="128"/>
      <c r="M183" s="129" t="e">
        <f t="shared" si="9"/>
        <v>#DIV/0!</v>
      </c>
      <c r="N183" s="129">
        <f t="shared" si="11"/>
        <v>0</v>
      </c>
      <c r="O183" s="130">
        <f>IF(K183="nio",0,VLOOKUP(G183,'4. Productie normen'!A:J,HLOOKUP('5. Basis ruimtestaat'!K183,'4. Productie normen'!$10:$11,2,FALSE),FALSE))</f>
        <v>0</v>
      </c>
      <c r="P183" s="130">
        <f t="shared" si="12"/>
        <v>0</v>
      </c>
      <c r="Q183" s="131" t="str">
        <f>VLOOKUP(G183,'4. Productie normen'!$A:$L,12,FALSE)</f>
        <v>B</v>
      </c>
      <c r="R183" s="131"/>
      <c r="T183" s="132">
        <f t="shared" si="10"/>
        <v>4164.1499999999996</v>
      </c>
    </row>
    <row r="184" spans="1:20" ht="14.15" customHeight="1">
      <c r="A184" s="8">
        <v>184</v>
      </c>
      <c r="B184" s="9" t="s">
        <v>95</v>
      </c>
      <c r="C184" s="9" t="s">
        <v>96</v>
      </c>
      <c r="D184" s="646"/>
      <c r="E184" s="127"/>
      <c r="F184" s="117" t="s">
        <v>413</v>
      </c>
      <c r="G184" s="117" t="s">
        <v>197</v>
      </c>
      <c r="H184" s="117" t="s">
        <v>235</v>
      </c>
      <c r="I184" s="666">
        <v>51.44</v>
      </c>
      <c r="J184" s="717">
        <v>1</v>
      </c>
      <c r="K184" s="128">
        <v>255</v>
      </c>
      <c r="L184" s="128"/>
      <c r="M184" s="129" t="e">
        <f t="shared" si="9"/>
        <v>#DIV/0!</v>
      </c>
      <c r="N184" s="129">
        <f t="shared" si="11"/>
        <v>0</v>
      </c>
      <c r="O184" s="130">
        <f>IF(K184="nio",0,VLOOKUP(G184,'4. Productie normen'!A:J,HLOOKUP('5. Basis ruimtestaat'!K184,'4. Productie normen'!$10:$11,2,FALSE),FALSE))</f>
        <v>0</v>
      </c>
      <c r="P184" s="130">
        <f t="shared" si="12"/>
        <v>0</v>
      </c>
      <c r="Q184" s="131" t="str">
        <f>VLOOKUP(G184,'4. Productie normen'!$A:$L,12,FALSE)</f>
        <v>B</v>
      </c>
      <c r="R184" s="131"/>
      <c r="T184" s="132">
        <f t="shared" si="10"/>
        <v>13117.199999999999</v>
      </c>
    </row>
    <row r="185" spans="1:20" ht="14.15" customHeight="1">
      <c r="A185" s="8">
        <v>185</v>
      </c>
      <c r="B185" s="9" t="s">
        <v>95</v>
      </c>
      <c r="C185" s="136" t="s">
        <v>96</v>
      </c>
      <c r="D185" s="647"/>
      <c r="E185" s="642"/>
      <c r="F185" s="117" t="s">
        <v>414</v>
      </c>
      <c r="G185" s="117" t="s">
        <v>197</v>
      </c>
      <c r="H185" s="135" t="s">
        <v>235</v>
      </c>
      <c r="I185" s="9">
        <v>16.45</v>
      </c>
      <c r="J185" s="717">
        <v>1</v>
      </c>
      <c r="K185" s="128">
        <v>255</v>
      </c>
      <c r="L185" s="128"/>
      <c r="M185" s="129" t="e">
        <f t="shared" si="9"/>
        <v>#DIV/0!</v>
      </c>
      <c r="N185" s="129">
        <f t="shared" si="11"/>
        <v>0</v>
      </c>
      <c r="O185" s="130">
        <f>IF(K185="nio",0,VLOOKUP(G185,'4. Productie normen'!A:J,HLOOKUP('5. Basis ruimtestaat'!K185,'4. Productie normen'!$10:$11,2,FALSE),FALSE))</f>
        <v>0</v>
      </c>
      <c r="P185" s="130">
        <f t="shared" si="12"/>
        <v>0</v>
      </c>
      <c r="Q185" s="131" t="str">
        <f>VLOOKUP(G185,'4. Productie normen'!$A:$L,12,FALSE)</f>
        <v>B</v>
      </c>
      <c r="R185" s="131"/>
      <c r="T185" s="132">
        <f t="shared" si="10"/>
        <v>4194.75</v>
      </c>
    </row>
    <row r="186" spans="1:20" ht="14.15" customHeight="1">
      <c r="A186" s="8">
        <v>186</v>
      </c>
      <c r="B186" s="9" t="s">
        <v>95</v>
      </c>
      <c r="C186" s="9" t="s">
        <v>96</v>
      </c>
      <c r="D186" s="646"/>
      <c r="E186" s="641"/>
      <c r="F186" s="117" t="s">
        <v>414</v>
      </c>
      <c r="G186" s="117" t="s">
        <v>197</v>
      </c>
      <c r="H186" s="117" t="s">
        <v>235</v>
      </c>
      <c r="I186" s="9">
        <v>16.45</v>
      </c>
      <c r="J186" s="717">
        <v>1</v>
      </c>
      <c r="K186" s="128">
        <v>255</v>
      </c>
      <c r="L186" s="128"/>
      <c r="M186" s="129" t="e">
        <f t="shared" si="9"/>
        <v>#DIV/0!</v>
      </c>
      <c r="N186" s="129">
        <f t="shared" si="11"/>
        <v>0</v>
      </c>
      <c r="O186" s="130">
        <f>IF(K186="nio",0,VLOOKUP(G186,'4. Productie normen'!A:J,HLOOKUP('5. Basis ruimtestaat'!K186,'4. Productie normen'!$10:$11,2,FALSE),FALSE))</f>
        <v>0</v>
      </c>
      <c r="P186" s="130">
        <f t="shared" si="12"/>
        <v>0</v>
      </c>
      <c r="Q186" s="131" t="str">
        <f>VLOOKUP(G186,'4. Productie normen'!$A:$L,12,FALSE)</f>
        <v>B</v>
      </c>
      <c r="R186" s="131"/>
      <c r="T186" s="132">
        <f t="shared" si="10"/>
        <v>4194.75</v>
      </c>
    </row>
    <row r="187" spans="1:20" ht="14.15" customHeight="1">
      <c r="A187" s="8">
        <v>187</v>
      </c>
      <c r="B187" s="9" t="s">
        <v>95</v>
      </c>
      <c r="C187" s="9" t="s">
        <v>96</v>
      </c>
      <c r="D187" s="646"/>
      <c r="E187" s="641"/>
      <c r="F187" s="117" t="s">
        <v>412</v>
      </c>
      <c r="G187" s="117" t="s">
        <v>197</v>
      </c>
      <c r="H187" s="117" t="s">
        <v>235</v>
      </c>
      <c r="I187" s="9">
        <v>17.149999999999999</v>
      </c>
      <c r="J187" s="717">
        <v>1</v>
      </c>
      <c r="K187" s="128">
        <v>255</v>
      </c>
      <c r="L187" s="128"/>
      <c r="M187" s="129" t="e">
        <f t="shared" si="9"/>
        <v>#DIV/0!</v>
      </c>
      <c r="N187" s="129">
        <f t="shared" si="11"/>
        <v>0</v>
      </c>
      <c r="O187" s="130">
        <f>IF(K187="nio",0,VLOOKUP(G187,'4. Productie normen'!A:J,HLOOKUP('5. Basis ruimtestaat'!K187,'4. Productie normen'!$10:$11,2,FALSE),FALSE))</f>
        <v>0</v>
      </c>
      <c r="P187" s="130">
        <f t="shared" si="12"/>
        <v>0</v>
      </c>
      <c r="Q187" s="131" t="str">
        <f>VLOOKUP(G187,'4. Productie normen'!$A:$L,12,FALSE)</f>
        <v>B</v>
      </c>
      <c r="R187" s="131"/>
      <c r="T187" s="132">
        <f t="shared" si="10"/>
        <v>4373.25</v>
      </c>
    </row>
    <row r="188" spans="1:20" ht="14.15" customHeight="1">
      <c r="A188" s="8">
        <v>188</v>
      </c>
      <c r="B188" s="9" t="s">
        <v>95</v>
      </c>
      <c r="C188" s="9" t="s">
        <v>96</v>
      </c>
      <c r="D188" s="646"/>
      <c r="E188" s="641"/>
      <c r="F188" s="117" t="s">
        <v>415</v>
      </c>
      <c r="G188" s="117" t="s">
        <v>197</v>
      </c>
      <c r="H188" s="117" t="s">
        <v>235</v>
      </c>
      <c r="I188" s="9">
        <v>93.3</v>
      </c>
      <c r="J188" s="717">
        <v>1</v>
      </c>
      <c r="K188" s="128">
        <v>255</v>
      </c>
      <c r="L188" s="128"/>
      <c r="M188" s="129" t="e">
        <f t="shared" si="9"/>
        <v>#DIV/0!</v>
      </c>
      <c r="N188" s="129">
        <f t="shared" si="11"/>
        <v>0</v>
      </c>
      <c r="O188" s="130">
        <f>IF(K188="nio",0,VLOOKUP(G188,'4. Productie normen'!A:J,HLOOKUP('5. Basis ruimtestaat'!K188,'4. Productie normen'!$10:$11,2,FALSE),FALSE))</f>
        <v>0</v>
      </c>
      <c r="P188" s="130">
        <f t="shared" si="12"/>
        <v>0</v>
      </c>
      <c r="Q188" s="131" t="str">
        <f>VLOOKUP(G188,'4. Productie normen'!$A:$L,12,FALSE)</f>
        <v>B</v>
      </c>
      <c r="R188" s="131"/>
      <c r="T188" s="132">
        <f t="shared" si="10"/>
        <v>23791.5</v>
      </c>
    </row>
    <row r="189" spans="1:20" ht="14.15" customHeight="1">
      <c r="A189" s="8">
        <v>189</v>
      </c>
      <c r="B189" s="9" t="s">
        <v>95</v>
      </c>
      <c r="C189" s="9" t="s">
        <v>96</v>
      </c>
      <c r="D189" s="646"/>
      <c r="E189" s="127"/>
      <c r="F189" s="117" t="s">
        <v>258</v>
      </c>
      <c r="G189" s="117" t="s">
        <v>212</v>
      </c>
      <c r="H189" s="117" t="s">
        <v>235</v>
      </c>
      <c r="I189" s="663">
        <v>36.24</v>
      </c>
      <c r="J189" s="717">
        <v>1</v>
      </c>
      <c r="K189" s="128">
        <v>255</v>
      </c>
      <c r="L189" s="128"/>
      <c r="M189" s="129" t="e">
        <f t="shared" si="9"/>
        <v>#DIV/0!</v>
      </c>
      <c r="N189" s="129">
        <f t="shared" si="11"/>
        <v>0</v>
      </c>
      <c r="O189" s="130">
        <f>IF(K189="nio",0,VLOOKUP(G189,'4. Productie normen'!A:J,HLOOKUP('5. Basis ruimtestaat'!K189,'4. Productie normen'!$10:$11,2,FALSE),FALSE))</f>
        <v>0</v>
      </c>
      <c r="P189" s="130">
        <f t="shared" si="12"/>
        <v>0</v>
      </c>
      <c r="Q189" s="131" t="str">
        <f>VLOOKUP(G189,'4. Productie normen'!$A:$L,12,FALSE)</f>
        <v>B</v>
      </c>
      <c r="R189" s="131"/>
      <c r="T189" s="132">
        <f t="shared" si="10"/>
        <v>9241.2000000000007</v>
      </c>
    </row>
    <row r="190" spans="1:20" ht="14.15" customHeight="1">
      <c r="A190" s="8">
        <v>190</v>
      </c>
      <c r="B190" s="9" t="s">
        <v>95</v>
      </c>
      <c r="C190" s="9" t="s">
        <v>96</v>
      </c>
      <c r="D190" s="646"/>
      <c r="E190" s="127"/>
      <c r="F190" s="117" t="s">
        <v>258</v>
      </c>
      <c r="G190" s="117" t="s">
        <v>212</v>
      </c>
      <c r="H190" s="117" t="s">
        <v>235</v>
      </c>
      <c r="I190" s="663">
        <v>27.22</v>
      </c>
      <c r="J190" s="717">
        <v>1</v>
      </c>
      <c r="K190" s="128">
        <v>255</v>
      </c>
      <c r="L190" s="128"/>
      <c r="M190" s="129" t="e">
        <f t="shared" si="9"/>
        <v>#DIV/0!</v>
      </c>
      <c r="N190" s="129">
        <f t="shared" si="11"/>
        <v>0</v>
      </c>
      <c r="O190" s="130">
        <f>IF(K190="nio",0,VLOOKUP(G190,'4. Productie normen'!A:J,HLOOKUP('5. Basis ruimtestaat'!K190,'4. Productie normen'!$10:$11,2,FALSE),FALSE))</f>
        <v>0</v>
      </c>
      <c r="P190" s="130">
        <f t="shared" si="12"/>
        <v>0</v>
      </c>
      <c r="Q190" s="131" t="str">
        <f>VLOOKUP(G190,'4. Productie normen'!$A:$L,12,FALSE)</f>
        <v>B</v>
      </c>
      <c r="R190" s="131"/>
      <c r="T190" s="132">
        <f t="shared" si="10"/>
        <v>6941.0999999999995</v>
      </c>
    </row>
    <row r="191" spans="1:20" ht="14.15" customHeight="1">
      <c r="A191" s="8">
        <v>191</v>
      </c>
      <c r="B191" s="9" t="s">
        <v>95</v>
      </c>
      <c r="C191" s="9" t="s">
        <v>96</v>
      </c>
      <c r="D191" s="646"/>
      <c r="E191" s="127"/>
      <c r="F191" s="117" t="s">
        <v>416</v>
      </c>
      <c r="G191" s="117" t="s">
        <v>206</v>
      </c>
      <c r="H191" s="117" t="s">
        <v>405</v>
      </c>
      <c r="I191" s="663">
        <v>29.33</v>
      </c>
      <c r="J191" s="717">
        <v>1</v>
      </c>
      <c r="K191" s="128">
        <v>255</v>
      </c>
      <c r="L191" s="128"/>
      <c r="M191" s="129" t="e">
        <f t="shared" si="9"/>
        <v>#DIV/0!</v>
      </c>
      <c r="N191" s="129">
        <f t="shared" si="11"/>
        <v>0</v>
      </c>
      <c r="O191" s="130">
        <f>IF(K191="nio",0,VLOOKUP(G191,'4. Productie normen'!A:J,HLOOKUP('5. Basis ruimtestaat'!K191,'4. Productie normen'!$10:$11,2,FALSE),FALSE))</f>
        <v>0</v>
      </c>
      <c r="P191" s="130">
        <f t="shared" si="12"/>
        <v>0</v>
      </c>
      <c r="Q191" s="131" t="str">
        <f>VLOOKUP(G191,'4. Productie normen'!$A:$L,12,FALSE)</f>
        <v>S</v>
      </c>
      <c r="R191" s="131"/>
      <c r="T191" s="132">
        <f t="shared" si="10"/>
        <v>7479.15</v>
      </c>
    </row>
    <row r="192" spans="1:20" ht="14.15" customHeight="1">
      <c r="A192" s="8">
        <v>192</v>
      </c>
      <c r="B192" s="9" t="s">
        <v>95</v>
      </c>
      <c r="C192" s="9" t="s">
        <v>96</v>
      </c>
      <c r="D192" s="646"/>
      <c r="E192" s="127"/>
      <c r="F192" s="117" t="s">
        <v>252</v>
      </c>
      <c r="G192" s="117" t="s">
        <v>209</v>
      </c>
      <c r="H192" s="117" t="s">
        <v>235</v>
      </c>
      <c r="I192" s="663">
        <v>81.08</v>
      </c>
      <c r="J192" s="717">
        <v>1</v>
      </c>
      <c r="K192" s="128">
        <v>255</v>
      </c>
      <c r="L192" s="128"/>
      <c r="M192" s="129" t="e">
        <f t="shared" si="9"/>
        <v>#DIV/0!</v>
      </c>
      <c r="N192" s="129">
        <f t="shared" si="11"/>
        <v>0</v>
      </c>
      <c r="O192" s="130">
        <f>IF(K192="nio",0,VLOOKUP(G192,'4. Productie normen'!A:J,HLOOKUP('5. Basis ruimtestaat'!K192,'4. Productie normen'!$10:$11,2,FALSE),FALSE))</f>
        <v>0</v>
      </c>
      <c r="P192" s="130">
        <f t="shared" si="12"/>
        <v>0</v>
      </c>
      <c r="Q192" s="131" t="str">
        <f>VLOOKUP(G192,'4. Productie normen'!$A:$L,12,FALSE)</f>
        <v>V</v>
      </c>
      <c r="R192" s="131"/>
      <c r="T192" s="132">
        <f t="shared" si="10"/>
        <v>20675.399999999998</v>
      </c>
    </row>
    <row r="193" spans="1:20" ht="14.15" customHeight="1">
      <c r="A193" s="8">
        <v>193</v>
      </c>
      <c r="B193" s="9" t="s">
        <v>95</v>
      </c>
      <c r="C193" s="9" t="s">
        <v>96</v>
      </c>
      <c r="D193" s="646"/>
      <c r="E193" s="127"/>
      <c r="F193" s="117" t="s">
        <v>254</v>
      </c>
      <c r="G193" s="117" t="s">
        <v>208</v>
      </c>
      <c r="H193" s="117" t="s">
        <v>235</v>
      </c>
      <c r="I193" s="663">
        <v>11.37</v>
      </c>
      <c r="J193" s="717">
        <v>1</v>
      </c>
      <c r="K193" s="128">
        <v>255</v>
      </c>
      <c r="L193" s="128"/>
      <c r="M193" s="129" t="e">
        <f t="shared" si="9"/>
        <v>#DIV/0!</v>
      </c>
      <c r="N193" s="129">
        <f t="shared" si="11"/>
        <v>0</v>
      </c>
      <c r="O193" s="130">
        <f>IF(K193="nio",0,VLOOKUP(G193,'4. Productie normen'!A:J,HLOOKUP('5. Basis ruimtestaat'!K193,'4. Productie normen'!$10:$11,2,FALSE),FALSE))</f>
        <v>0</v>
      </c>
      <c r="P193" s="130">
        <f t="shared" si="12"/>
        <v>0</v>
      </c>
      <c r="Q193" s="131" t="str">
        <f>VLOOKUP(G193,'4. Productie normen'!$A:$L,12,FALSE)</f>
        <v>V</v>
      </c>
      <c r="R193" s="131"/>
      <c r="T193" s="132">
        <f t="shared" si="10"/>
        <v>2899.35</v>
      </c>
    </row>
    <row r="194" spans="1:20" ht="14.15" customHeight="1">
      <c r="A194" s="8">
        <v>194</v>
      </c>
      <c r="B194" s="9" t="s">
        <v>95</v>
      </c>
      <c r="C194" s="9" t="s">
        <v>96</v>
      </c>
      <c r="D194" s="646"/>
      <c r="E194" s="127"/>
      <c r="F194" s="117" t="s">
        <v>210</v>
      </c>
      <c r="G194" s="117" t="s">
        <v>210</v>
      </c>
      <c r="H194" s="117" t="s">
        <v>403</v>
      </c>
      <c r="I194" s="663">
        <v>8.92</v>
      </c>
      <c r="J194" s="717">
        <v>1</v>
      </c>
      <c r="K194" s="128">
        <v>255</v>
      </c>
      <c r="L194" s="128"/>
      <c r="M194" s="129" t="e">
        <f t="shared" si="9"/>
        <v>#DIV/0!</v>
      </c>
      <c r="N194" s="129">
        <f t="shared" si="11"/>
        <v>0</v>
      </c>
      <c r="O194" s="130">
        <f>IF(K194="nio",0,VLOOKUP(G194,'4. Productie normen'!A:J,HLOOKUP('5. Basis ruimtestaat'!K194,'4. Productie normen'!$10:$11,2,FALSE),FALSE))</f>
        <v>0</v>
      </c>
      <c r="P194" s="130">
        <f t="shared" si="12"/>
        <v>0</v>
      </c>
      <c r="Q194" s="131" t="str">
        <f>VLOOKUP(G194,'4. Productie normen'!$A:$L,12,FALSE)</f>
        <v>V</v>
      </c>
      <c r="R194" s="131"/>
      <c r="T194" s="132">
        <f t="shared" si="10"/>
        <v>2274.6</v>
      </c>
    </row>
    <row r="195" spans="1:20" ht="14.15" customHeight="1">
      <c r="A195" s="8">
        <v>195</v>
      </c>
      <c r="B195" s="9" t="s">
        <v>95</v>
      </c>
      <c r="C195" s="9" t="s">
        <v>96</v>
      </c>
      <c r="D195" s="646"/>
      <c r="E195" s="127"/>
      <c r="F195" s="117" t="s">
        <v>417</v>
      </c>
      <c r="G195" s="117" t="s">
        <v>197</v>
      </c>
      <c r="H195" s="117" t="s">
        <v>235</v>
      </c>
      <c r="I195" s="663">
        <v>204</v>
      </c>
      <c r="J195" s="717">
        <v>1</v>
      </c>
      <c r="K195" s="128">
        <v>255</v>
      </c>
      <c r="L195" s="128"/>
      <c r="M195" s="129" t="e">
        <f t="shared" si="9"/>
        <v>#DIV/0!</v>
      </c>
      <c r="N195" s="129">
        <f t="shared" si="11"/>
        <v>0</v>
      </c>
      <c r="O195" s="130">
        <f>IF(K195="nio",0,VLOOKUP(G195,'4. Productie normen'!A:J,HLOOKUP('5. Basis ruimtestaat'!K195,'4. Productie normen'!$10:$11,2,FALSE),FALSE))</f>
        <v>0</v>
      </c>
      <c r="P195" s="130">
        <f t="shared" si="12"/>
        <v>0</v>
      </c>
      <c r="Q195" s="131" t="str">
        <f>VLOOKUP(G195,'4. Productie normen'!$A:$L,12,FALSE)</f>
        <v>B</v>
      </c>
      <c r="R195" s="131"/>
      <c r="T195" s="132">
        <f t="shared" si="10"/>
        <v>52020</v>
      </c>
    </row>
    <row r="196" spans="1:20" ht="14.15" customHeight="1">
      <c r="A196" s="8">
        <v>196</v>
      </c>
      <c r="B196" s="9" t="s">
        <v>95</v>
      </c>
      <c r="C196" s="9" t="s">
        <v>96</v>
      </c>
      <c r="D196" s="646"/>
      <c r="E196" s="127"/>
      <c r="F196" s="117" t="s">
        <v>418</v>
      </c>
      <c r="G196" s="117" t="s">
        <v>197</v>
      </c>
      <c r="H196" s="117" t="s">
        <v>235</v>
      </c>
      <c r="I196" s="663">
        <v>12.79</v>
      </c>
      <c r="J196" s="717">
        <v>1</v>
      </c>
      <c r="K196" s="128">
        <v>255</v>
      </c>
      <c r="L196" s="128"/>
      <c r="M196" s="129" t="e">
        <f t="shared" si="9"/>
        <v>#DIV/0!</v>
      </c>
      <c r="N196" s="129">
        <f t="shared" si="11"/>
        <v>0</v>
      </c>
      <c r="O196" s="130">
        <f>IF(K196="nio",0,VLOOKUP(G196,'4. Productie normen'!A:J,HLOOKUP('5. Basis ruimtestaat'!K196,'4. Productie normen'!$10:$11,2,FALSE),FALSE))</f>
        <v>0</v>
      </c>
      <c r="P196" s="130">
        <f t="shared" si="12"/>
        <v>0</v>
      </c>
      <c r="Q196" s="131" t="str">
        <f>VLOOKUP(G196,'4. Productie normen'!$A:$L,12,FALSE)</f>
        <v>B</v>
      </c>
      <c r="R196" s="131"/>
      <c r="T196" s="132">
        <f t="shared" si="10"/>
        <v>3261.45</v>
      </c>
    </row>
    <row r="197" spans="1:20" ht="14.15" customHeight="1">
      <c r="A197" s="8">
        <v>197</v>
      </c>
      <c r="B197" s="9" t="s">
        <v>95</v>
      </c>
      <c r="C197" s="9" t="s">
        <v>96</v>
      </c>
      <c r="D197" s="646"/>
      <c r="E197" s="127"/>
      <c r="F197" s="117" t="s">
        <v>419</v>
      </c>
      <c r="G197" s="117" t="s">
        <v>197</v>
      </c>
      <c r="H197" s="117" t="s">
        <v>235</v>
      </c>
      <c r="I197" s="663">
        <v>35.229999999999997</v>
      </c>
      <c r="J197" s="717">
        <v>1</v>
      </c>
      <c r="K197" s="128">
        <v>255</v>
      </c>
      <c r="L197" s="128"/>
      <c r="M197" s="129" t="e">
        <f t="shared" si="9"/>
        <v>#DIV/0!</v>
      </c>
      <c r="N197" s="129">
        <f t="shared" si="11"/>
        <v>0</v>
      </c>
      <c r="O197" s="130">
        <f>IF(K197="nio",0,VLOOKUP(G197,'4. Productie normen'!A:J,HLOOKUP('5. Basis ruimtestaat'!K197,'4. Productie normen'!$10:$11,2,FALSE),FALSE))</f>
        <v>0</v>
      </c>
      <c r="P197" s="130">
        <f t="shared" si="12"/>
        <v>0</v>
      </c>
      <c r="Q197" s="131" t="str">
        <f>VLOOKUP(G197,'4. Productie normen'!$A:$L,12,FALSE)</f>
        <v>B</v>
      </c>
      <c r="R197" s="131"/>
      <c r="T197" s="132">
        <f t="shared" si="10"/>
        <v>8983.65</v>
      </c>
    </row>
    <row r="198" spans="1:20" ht="14.15" customHeight="1">
      <c r="A198" s="8">
        <v>198</v>
      </c>
      <c r="B198" s="9" t="s">
        <v>95</v>
      </c>
      <c r="C198" s="9" t="s">
        <v>96</v>
      </c>
      <c r="D198" s="646"/>
      <c r="E198" s="127"/>
      <c r="F198" s="117" t="s">
        <v>420</v>
      </c>
      <c r="G198" s="117" t="s">
        <v>197</v>
      </c>
      <c r="H198" s="117" t="s">
        <v>235</v>
      </c>
      <c r="I198" s="663">
        <v>35.700000000000003</v>
      </c>
      <c r="J198" s="717">
        <v>1</v>
      </c>
      <c r="K198" s="128">
        <v>156</v>
      </c>
      <c r="L198" s="128"/>
      <c r="M198" s="129" t="e">
        <f t="shared" si="9"/>
        <v>#DIV/0!</v>
      </c>
      <c r="N198" s="129">
        <f t="shared" si="11"/>
        <v>0</v>
      </c>
      <c r="O198" s="130">
        <f>IF(K198="nio",0,VLOOKUP(G198,'4. Productie normen'!A:J,HLOOKUP('5. Basis ruimtestaat'!K198,'4. Productie normen'!$10:$11,2,FALSE),FALSE))</f>
        <v>0</v>
      </c>
      <c r="P198" s="130">
        <f t="shared" si="12"/>
        <v>0</v>
      </c>
      <c r="Q198" s="131" t="str">
        <f>VLOOKUP(G198,'4. Productie normen'!$A:$L,12,FALSE)</f>
        <v>B</v>
      </c>
      <c r="R198" s="131"/>
      <c r="T198" s="132">
        <f t="shared" si="10"/>
        <v>5569.2000000000007</v>
      </c>
    </row>
    <row r="199" spans="1:20" ht="14.15" customHeight="1">
      <c r="A199" s="8">
        <v>199</v>
      </c>
      <c r="B199" s="9" t="s">
        <v>95</v>
      </c>
      <c r="C199" s="9" t="s">
        <v>96</v>
      </c>
      <c r="D199" s="646"/>
      <c r="E199" s="127"/>
      <c r="F199" s="117" t="s">
        <v>421</v>
      </c>
      <c r="G199" s="117" t="s">
        <v>197</v>
      </c>
      <c r="H199" s="117" t="s">
        <v>235</v>
      </c>
      <c r="I199" s="663">
        <v>114.9</v>
      </c>
      <c r="J199" s="717">
        <v>1</v>
      </c>
      <c r="K199" s="128">
        <v>156</v>
      </c>
      <c r="L199" s="128"/>
      <c r="M199" s="129" t="e">
        <f t="shared" si="9"/>
        <v>#DIV/0!</v>
      </c>
      <c r="N199" s="129">
        <f t="shared" si="11"/>
        <v>0</v>
      </c>
      <c r="O199" s="130">
        <f>IF(K199="nio",0,VLOOKUP(G199,'4. Productie normen'!A:J,HLOOKUP('5. Basis ruimtestaat'!K199,'4. Productie normen'!$10:$11,2,FALSE),FALSE))</f>
        <v>0</v>
      </c>
      <c r="P199" s="130">
        <f t="shared" si="12"/>
        <v>0</v>
      </c>
      <c r="Q199" s="131" t="str">
        <f>VLOOKUP(G199,'4. Productie normen'!$A:$L,12,FALSE)</f>
        <v>B</v>
      </c>
      <c r="R199" s="131"/>
      <c r="T199" s="132">
        <f t="shared" si="10"/>
        <v>17924.400000000001</v>
      </c>
    </row>
    <row r="200" spans="1:20" ht="14.15" customHeight="1">
      <c r="A200" s="8">
        <v>200</v>
      </c>
      <c r="B200" s="9" t="s">
        <v>95</v>
      </c>
      <c r="C200" s="9" t="s">
        <v>96</v>
      </c>
      <c r="D200" s="646"/>
      <c r="E200" s="127"/>
      <c r="F200" s="117" t="s">
        <v>422</v>
      </c>
      <c r="G200" s="117" t="s">
        <v>197</v>
      </c>
      <c r="H200" s="117" t="s">
        <v>235</v>
      </c>
      <c r="I200" s="663">
        <v>85.86</v>
      </c>
      <c r="J200" s="717">
        <v>1</v>
      </c>
      <c r="K200" s="128">
        <v>255</v>
      </c>
      <c r="L200" s="128"/>
      <c r="M200" s="129" t="e">
        <f t="shared" si="9"/>
        <v>#DIV/0!</v>
      </c>
      <c r="N200" s="129">
        <f t="shared" si="11"/>
        <v>0</v>
      </c>
      <c r="O200" s="130">
        <f>IF(K200="nio",0,VLOOKUP(G200,'4. Productie normen'!A:J,HLOOKUP('5. Basis ruimtestaat'!K200,'4. Productie normen'!$10:$11,2,FALSE),FALSE))</f>
        <v>0</v>
      </c>
      <c r="P200" s="130">
        <f t="shared" si="12"/>
        <v>0</v>
      </c>
      <c r="Q200" s="131" t="str">
        <f>VLOOKUP(G200,'4. Productie normen'!$A:$L,12,FALSE)</f>
        <v>B</v>
      </c>
      <c r="R200" s="131"/>
      <c r="T200" s="132">
        <f t="shared" si="10"/>
        <v>21894.3</v>
      </c>
    </row>
    <row r="201" spans="1:20" ht="14.15" customHeight="1">
      <c r="A201" s="8">
        <v>201</v>
      </c>
      <c r="B201" s="9" t="s">
        <v>95</v>
      </c>
      <c r="C201" s="9" t="s">
        <v>96</v>
      </c>
      <c r="D201" s="646"/>
      <c r="E201" s="127"/>
      <c r="F201" s="117" t="s">
        <v>258</v>
      </c>
      <c r="G201" s="117" t="s">
        <v>212</v>
      </c>
      <c r="H201" s="117" t="s">
        <v>235</v>
      </c>
      <c r="I201" s="663">
        <v>16.11</v>
      </c>
      <c r="J201" s="717">
        <v>1</v>
      </c>
      <c r="K201" s="128">
        <v>255</v>
      </c>
      <c r="L201" s="128"/>
      <c r="M201" s="129" t="e">
        <f t="shared" si="9"/>
        <v>#DIV/0!</v>
      </c>
      <c r="N201" s="129">
        <f t="shared" si="11"/>
        <v>0</v>
      </c>
      <c r="O201" s="130">
        <f>IF(K201="nio",0,VLOOKUP(G201,'4. Productie normen'!A:J,HLOOKUP('5. Basis ruimtestaat'!K201,'4. Productie normen'!$10:$11,2,FALSE),FALSE))</f>
        <v>0</v>
      </c>
      <c r="P201" s="130">
        <f t="shared" si="12"/>
        <v>0</v>
      </c>
      <c r="Q201" s="131" t="str">
        <f>VLOOKUP(G201,'4. Productie normen'!$A:$L,12,FALSE)</f>
        <v>B</v>
      </c>
      <c r="R201" s="131"/>
      <c r="T201" s="132">
        <f t="shared" si="10"/>
        <v>4108.05</v>
      </c>
    </row>
    <row r="202" spans="1:20" ht="14.15" customHeight="1">
      <c r="A202" s="8">
        <v>202</v>
      </c>
      <c r="B202" s="9" t="s">
        <v>95</v>
      </c>
      <c r="C202" s="9" t="s">
        <v>96</v>
      </c>
      <c r="D202" s="646"/>
      <c r="E202" s="127"/>
      <c r="F202" s="117" t="s">
        <v>258</v>
      </c>
      <c r="G202" s="117" t="s">
        <v>212</v>
      </c>
      <c r="H202" s="117" t="s">
        <v>235</v>
      </c>
      <c r="I202" s="663">
        <v>15.18</v>
      </c>
      <c r="J202" s="717">
        <v>1</v>
      </c>
      <c r="K202" s="128">
        <v>255</v>
      </c>
      <c r="L202" s="128"/>
      <c r="M202" s="129" t="e">
        <f t="shared" ref="M202:M265" si="13">IF(K202="nio",0,IF(K202&gt;0,K202*I202/O202,0))*J202</f>
        <v>#DIV/0!</v>
      </c>
      <c r="N202" s="129">
        <f t="shared" si="11"/>
        <v>0</v>
      </c>
      <c r="O202" s="130">
        <f>IF(K202="nio",0,VLOOKUP(G202,'4. Productie normen'!A:J,HLOOKUP('5. Basis ruimtestaat'!K202,'4. Productie normen'!$10:$11,2,FALSE),FALSE))</f>
        <v>0</v>
      </c>
      <c r="P202" s="130">
        <f t="shared" si="12"/>
        <v>0</v>
      </c>
      <c r="Q202" s="131" t="str">
        <f>VLOOKUP(G202,'4. Productie normen'!$A:$L,12,FALSE)</f>
        <v>B</v>
      </c>
      <c r="R202" s="131"/>
      <c r="T202" s="132">
        <f t="shared" ref="T202:T265" si="14">SUM(K202:L202)*I202</f>
        <v>3870.9</v>
      </c>
    </row>
    <row r="203" spans="1:20" ht="14.15" customHeight="1">
      <c r="A203" s="8">
        <v>203</v>
      </c>
      <c r="B203" s="9" t="s">
        <v>95</v>
      </c>
      <c r="C203" s="9" t="s">
        <v>96</v>
      </c>
      <c r="D203" s="646"/>
      <c r="E203" s="127"/>
      <c r="F203" s="117" t="s">
        <v>423</v>
      </c>
      <c r="G203" s="117" t="s">
        <v>197</v>
      </c>
      <c r="H203" s="117" t="s">
        <v>235</v>
      </c>
      <c r="I203" s="663">
        <v>17.55</v>
      </c>
      <c r="J203" s="717">
        <v>1</v>
      </c>
      <c r="K203" s="128">
        <v>255</v>
      </c>
      <c r="L203" s="128"/>
      <c r="M203" s="129" t="e">
        <f t="shared" si="13"/>
        <v>#DIV/0!</v>
      </c>
      <c r="N203" s="129">
        <f t="shared" ref="N203:N266" si="15">IF(L203&gt;0,L203*I203/P203,0)*J203</f>
        <v>0</v>
      </c>
      <c r="O203" s="130">
        <f>IF(K203="nio",0,VLOOKUP(G203,'4. Productie normen'!A:J,HLOOKUP('5. Basis ruimtestaat'!K203,'4. Productie normen'!$10:$11,2,FALSE),FALSE))</f>
        <v>0</v>
      </c>
      <c r="P203" s="130">
        <f t="shared" ref="P203:P266" si="16">IF(L203&gt;0,O203*$P$8,0)</f>
        <v>0</v>
      </c>
      <c r="Q203" s="131" t="str">
        <f>VLOOKUP(G203,'4. Productie normen'!$A:$L,12,FALSE)</f>
        <v>B</v>
      </c>
      <c r="R203" s="131"/>
      <c r="T203" s="132">
        <f t="shared" si="14"/>
        <v>4475.25</v>
      </c>
    </row>
    <row r="204" spans="1:20" ht="14.15" customHeight="1">
      <c r="A204" s="8">
        <v>204</v>
      </c>
      <c r="B204" s="9" t="s">
        <v>95</v>
      </c>
      <c r="C204" s="9" t="s">
        <v>96</v>
      </c>
      <c r="D204" s="646"/>
      <c r="E204" s="127"/>
      <c r="F204" s="117" t="s">
        <v>424</v>
      </c>
      <c r="G204" s="117" t="s">
        <v>197</v>
      </c>
      <c r="H204" s="117" t="s">
        <v>235</v>
      </c>
      <c r="I204" s="663">
        <v>16.920000000000002</v>
      </c>
      <c r="J204" s="717">
        <v>1</v>
      </c>
      <c r="K204" s="128">
        <v>255</v>
      </c>
      <c r="L204" s="128"/>
      <c r="M204" s="129" t="e">
        <f t="shared" si="13"/>
        <v>#DIV/0!</v>
      </c>
      <c r="N204" s="129">
        <f t="shared" si="15"/>
        <v>0</v>
      </c>
      <c r="O204" s="130">
        <f>IF(K204="nio",0,VLOOKUP(G204,'4. Productie normen'!A:J,HLOOKUP('5. Basis ruimtestaat'!K204,'4. Productie normen'!$10:$11,2,FALSE),FALSE))</f>
        <v>0</v>
      </c>
      <c r="P204" s="130">
        <f t="shared" si="16"/>
        <v>0</v>
      </c>
      <c r="Q204" s="131" t="str">
        <f>VLOOKUP(G204,'4. Productie normen'!$A:$L,12,FALSE)</f>
        <v>B</v>
      </c>
      <c r="R204" s="131"/>
      <c r="T204" s="132">
        <f t="shared" si="14"/>
        <v>4314.6000000000004</v>
      </c>
    </row>
    <row r="205" spans="1:20" ht="14.15" customHeight="1">
      <c r="A205" s="8">
        <v>205</v>
      </c>
      <c r="B205" s="9" t="s">
        <v>95</v>
      </c>
      <c r="C205" s="9" t="s">
        <v>96</v>
      </c>
      <c r="D205" s="646"/>
      <c r="E205" s="127"/>
      <c r="F205" s="117" t="s">
        <v>425</v>
      </c>
      <c r="G205" s="117" t="s">
        <v>197</v>
      </c>
      <c r="H205" s="117" t="s">
        <v>235</v>
      </c>
      <c r="I205" s="663">
        <v>24.68</v>
      </c>
      <c r="J205" s="717">
        <v>1</v>
      </c>
      <c r="K205" s="128">
        <v>255</v>
      </c>
      <c r="L205" s="128"/>
      <c r="M205" s="129" t="e">
        <f t="shared" si="13"/>
        <v>#DIV/0!</v>
      </c>
      <c r="N205" s="129">
        <f t="shared" si="15"/>
        <v>0</v>
      </c>
      <c r="O205" s="130">
        <f>IF(K205="nio",0,VLOOKUP(G205,'4. Productie normen'!A:J,HLOOKUP('5. Basis ruimtestaat'!K205,'4. Productie normen'!$10:$11,2,FALSE),FALSE))</f>
        <v>0</v>
      </c>
      <c r="P205" s="130">
        <f t="shared" si="16"/>
        <v>0</v>
      </c>
      <c r="Q205" s="131" t="str">
        <f>VLOOKUP(G205,'4. Productie normen'!$A:$L,12,FALSE)</f>
        <v>B</v>
      </c>
      <c r="R205" s="131"/>
      <c r="T205" s="132">
        <f t="shared" si="14"/>
        <v>6293.4</v>
      </c>
    </row>
    <row r="206" spans="1:20" ht="14.15" customHeight="1">
      <c r="A206" s="8">
        <v>206</v>
      </c>
      <c r="B206" s="9" t="s">
        <v>95</v>
      </c>
      <c r="C206" s="9" t="s">
        <v>96</v>
      </c>
      <c r="D206" s="646"/>
      <c r="E206" s="127"/>
      <c r="F206" s="117" t="s">
        <v>426</v>
      </c>
      <c r="G206" s="117" t="s">
        <v>197</v>
      </c>
      <c r="H206" s="117" t="s">
        <v>235</v>
      </c>
      <c r="I206" s="663">
        <v>16.62</v>
      </c>
      <c r="J206" s="717">
        <v>1</v>
      </c>
      <c r="K206" s="128">
        <v>255</v>
      </c>
      <c r="L206" s="128"/>
      <c r="M206" s="129" t="e">
        <f t="shared" si="13"/>
        <v>#DIV/0!</v>
      </c>
      <c r="N206" s="129">
        <f t="shared" si="15"/>
        <v>0</v>
      </c>
      <c r="O206" s="130">
        <f>IF(K206="nio",0,VLOOKUP(G206,'4. Productie normen'!A:J,HLOOKUP('5. Basis ruimtestaat'!K206,'4. Productie normen'!$10:$11,2,FALSE),FALSE))</f>
        <v>0</v>
      </c>
      <c r="P206" s="130">
        <f t="shared" si="16"/>
        <v>0</v>
      </c>
      <c r="Q206" s="131" t="str">
        <f>VLOOKUP(G206,'4. Productie normen'!$A:$L,12,FALSE)</f>
        <v>B</v>
      </c>
      <c r="R206" s="131"/>
      <c r="T206" s="132">
        <f t="shared" si="14"/>
        <v>4238.1000000000004</v>
      </c>
    </row>
    <row r="207" spans="1:20" ht="14.15" customHeight="1">
      <c r="A207" s="8">
        <v>207</v>
      </c>
      <c r="B207" s="9" t="s">
        <v>95</v>
      </c>
      <c r="C207" s="9" t="s">
        <v>96</v>
      </c>
      <c r="D207" s="646"/>
      <c r="E207" s="127"/>
      <c r="F207" s="117" t="s">
        <v>427</v>
      </c>
      <c r="G207" s="117" t="s">
        <v>197</v>
      </c>
      <c r="H207" s="117" t="s">
        <v>235</v>
      </c>
      <c r="I207" s="663">
        <v>77.83</v>
      </c>
      <c r="J207" s="717">
        <v>1</v>
      </c>
      <c r="K207" s="128">
        <v>255</v>
      </c>
      <c r="L207" s="128"/>
      <c r="M207" s="129" t="e">
        <f t="shared" si="13"/>
        <v>#DIV/0!</v>
      </c>
      <c r="N207" s="129">
        <f t="shared" si="15"/>
        <v>0</v>
      </c>
      <c r="O207" s="130">
        <f>IF(K207="nio",0,VLOOKUP(G207,'4. Productie normen'!A:J,HLOOKUP('5. Basis ruimtestaat'!K207,'4. Productie normen'!$10:$11,2,FALSE),FALSE))</f>
        <v>0</v>
      </c>
      <c r="P207" s="130">
        <f t="shared" si="16"/>
        <v>0</v>
      </c>
      <c r="Q207" s="131" t="str">
        <f>VLOOKUP(G207,'4. Productie normen'!$A:$L,12,FALSE)</f>
        <v>B</v>
      </c>
      <c r="R207" s="131"/>
      <c r="T207" s="132">
        <f t="shared" si="14"/>
        <v>19846.649999999998</v>
      </c>
    </row>
    <row r="208" spans="1:20" ht="14.15" customHeight="1">
      <c r="A208" s="8">
        <v>208</v>
      </c>
      <c r="B208" s="9" t="s">
        <v>95</v>
      </c>
      <c r="C208" s="9" t="s">
        <v>96</v>
      </c>
      <c r="D208" s="646"/>
      <c r="E208" s="127"/>
      <c r="F208" s="117" t="s">
        <v>258</v>
      </c>
      <c r="G208" s="117" t="s">
        <v>212</v>
      </c>
      <c r="H208" s="117" t="s">
        <v>235</v>
      </c>
      <c r="I208" s="663">
        <v>24.85</v>
      </c>
      <c r="J208" s="717">
        <v>1</v>
      </c>
      <c r="K208" s="128">
        <v>255</v>
      </c>
      <c r="L208" s="128"/>
      <c r="M208" s="129" t="e">
        <f t="shared" si="13"/>
        <v>#DIV/0!</v>
      </c>
      <c r="N208" s="129">
        <f t="shared" si="15"/>
        <v>0</v>
      </c>
      <c r="O208" s="130">
        <f>IF(K208="nio",0,VLOOKUP(G208,'4. Productie normen'!A:J,HLOOKUP('5. Basis ruimtestaat'!K208,'4. Productie normen'!$10:$11,2,FALSE),FALSE))</f>
        <v>0</v>
      </c>
      <c r="P208" s="130">
        <f t="shared" si="16"/>
        <v>0</v>
      </c>
      <c r="Q208" s="131" t="str">
        <f>VLOOKUP(G208,'4. Productie normen'!$A:$L,12,FALSE)</f>
        <v>B</v>
      </c>
      <c r="R208" s="131"/>
      <c r="T208" s="132">
        <f t="shared" si="14"/>
        <v>6336.75</v>
      </c>
    </row>
    <row r="209" spans="1:20" ht="14.15" customHeight="1">
      <c r="A209" s="8">
        <v>209</v>
      </c>
      <c r="B209" s="9" t="s">
        <v>95</v>
      </c>
      <c r="C209" s="9" t="s">
        <v>96</v>
      </c>
      <c r="D209" s="646"/>
      <c r="E209" s="127"/>
      <c r="F209" s="117" t="s">
        <v>428</v>
      </c>
      <c r="G209" s="117" t="s">
        <v>197</v>
      </c>
      <c r="H209" s="117" t="s">
        <v>235</v>
      </c>
      <c r="I209" s="663">
        <v>7.8</v>
      </c>
      <c r="J209" s="717">
        <v>1</v>
      </c>
      <c r="K209" s="128">
        <v>255</v>
      </c>
      <c r="L209" s="128"/>
      <c r="M209" s="129" t="e">
        <f t="shared" si="13"/>
        <v>#DIV/0!</v>
      </c>
      <c r="N209" s="129">
        <f t="shared" si="15"/>
        <v>0</v>
      </c>
      <c r="O209" s="130">
        <f>IF(K209="nio",0,VLOOKUP(G209,'4. Productie normen'!A:J,HLOOKUP('5. Basis ruimtestaat'!K209,'4. Productie normen'!$10:$11,2,FALSE),FALSE))</f>
        <v>0</v>
      </c>
      <c r="P209" s="130">
        <f t="shared" si="16"/>
        <v>0</v>
      </c>
      <c r="Q209" s="131" t="str">
        <f>VLOOKUP(G209,'4. Productie normen'!$A:$L,12,FALSE)</f>
        <v>B</v>
      </c>
      <c r="R209" s="131"/>
      <c r="T209" s="132">
        <f t="shared" si="14"/>
        <v>1989</v>
      </c>
    </row>
    <row r="210" spans="1:20" ht="14.15" customHeight="1">
      <c r="A210" s="8">
        <v>210</v>
      </c>
      <c r="B210" s="9" t="s">
        <v>95</v>
      </c>
      <c r="C210" s="9" t="s">
        <v>96</v>
      </c>
      <c r="D210" s="646"/>
      <c r="E210" s="127"/>
      <c r="F210" s="117" t="s">
        <v>210</v>
      </c>
      <c r="G210" s="117" t="s">
        <v>210</v>
      </c>
      <c r="H210" s="117" t="s">
        <v>403</v>
      </c>
      <c r="I210" s="663">
        <v>5.63</v>
      </c>
      <c r="J210" s="717">
        <v>1</v>
      </c>
      <c r="K210" s="128">
        <v>255</v>
      </c>
      <c r="L210" s="128"/>
      <c r="M210" s="129" t="e">
        <f t="shared" si="13"/>
        <v>#DIV/0!</v>
      </c>
      <c r="N210" s="129">
        <f t="shared" si="15"/>
        <v>0</v>
      </c>
      <c r="O210" s="130">
        <f>IF(K210="nio",0,VLOOKUP(G210,'4. Productie normen'!A:J,HLOOKUP('5. Basis ruimtestaat'!K210,'4. Productie normen'!$10:$11,2,FALSE),FALSE))</f>
        <v>0</v>
      </c>
      <c r="P210" s="130">
        <f t="shared" si="16"/>
        <v>0</v>
      </c>
      <c r="Q210" s="131" t="str">
        <f>VLOOKUP(G210,'4. Productie normen'!$A:$L,12,FALSE)</f>
        <v>V</v>
      </c>
      <c r="R210" s="131"/>
      <c r="T210" s="132">
        <f t="shared" si="14"/>
        <v>1435.6499999999999</v>
      </c>
    </row>
    <row r="211" spans="1:20" ht="14.15" customHeight="1">
      <c r="A211" s="8">
        <v>211</v>
      </c>
      <c r="B211" s="9" t="s">
        <v>95</v>
      </c>
      <c r="C211" s="9" t="s">
        <v>96</v>
      </c>
      <c r="D211" s="646"/>
      <c r="E211" s="127"/>
      <c r="F211" s="117" t="s">
        <v>252</v>
      </c>
      <c r="G211" s="117" t="s">
        <v>209</v>
      </c>
      <c r="H211" s="117" t="s">
        <v>235</v>
      </c>
      <c r="I211" s="663">
        <v>174.54</v>
      </c>
      <c r="J211" s="717">
        <v>1</v>
      </c>
      <c r="K211" s="128">
        <v>255</v>
      </c>
      <c r="L211" s="128"/>
      <c r="M211" s="129" t="e">
        <f t="shared" si="13"/>
        <v>#DIV/0!</v>
      </c>
      <c r="N211" s="129">
        <f t="shared" si="15"/>
        <v>0</v>
      </c>
      <c r="O211" s="130">
        <f>IF(K211="nio",0,VLOOKUP(G211,'4. Productie normen'!A:J,HLOOKUP('5. Basis ruimtestaat'!K211,'4. Productie normen'!$10:$11,2,FALSE),FALSE))</f>
        <v>0</v>
      </c>
      <c r="P211" s="130">
        <f t="shared" si="16"/>
        <v>0</v>
      </c>
      <c r="Q211" s="131" t="str">
        <f>VLOOKUP(G211,'4. Productie normen'!$A:$L,12,FALSE)</f>
        <v>V</v>
      </c>
      <c r="R211" s="131"/>
      <c r="T211" s="132">
        <f t="shared" si="14"/>
        <v>44507.7</v>
      </c>
    </row>
    <row r="212" spans="1:20" ht="14.15" customHeight="1">
      <c r="A212" s="8">
        <v>212</v>
      </c>
      <c r="B212" s="9" t="s">
        <v>95</v>
      </c>
      <c r="C212" s="9" t="s">
        <v>96</v>
      </c>
      <c r="D212" s="646"/>
      <c r="E212" s="127"/>
      <c r="F212" s="117" t="s">
        <v>404</v>
      </c>
      <c r="G212" s="117" t="s">
        <v>206</v>
      </c>
      <c r="H212" s="117" t="s">
        <v>242</v>
      </c>
      <c r="I212" s="663">
        <v>29.17</v>
      </c>
      <c r="J212" s="717">
        <v>1</v>
      </c>
      <c r="K212" s="128">
        <v>255</v>
      </c>
      <c r="L212" s="128"/>
      <c r="M212" s="129" t="e">
        <f t="shared" si="13"/>
        <v>#DIV/0!</v>
      </c>
      <c r="N212" s="129">
        <f t="shared" si="15"/>
        <v>0</v>
      </c>
      <c r="O212" s="130">
        <f>IF(K212="nio",0,VLOOKUP(G212,'4. Productie normen'!A:J,HLOOKUP('5. Basis ruimtestaat'!K212,'4. Productie normen'!$10:$11,2,FALSE),FALSE))</f>
        <v>0</v>
      </c>
      <c r="P212" s="130">
        <f t="shared" si="16"/>
        <v>0</v>
      </c>
      <c r="Q212" s="131" t="str">
        <f>VLOOKUP(G212,'4. Productie normen'!$A:$L,12,FALSE)</f>
        <v>S</v>
      </c>
      <c r="R212" s="131"/>
      <c r="T212" s="132">
        <f t="shared" si="14"/>
        <v>7438.35</v>
      </c>
    </row>
    <row r="213" spans="1:20" ht="14.15" customHeight="1">
      <c r="A213" s="8">
        <v>213</v>
      </c>
      <c r="B213" s="9" t="s">
        <v>95</v>
      </c>
      <c r="C213" s="9" t="s">
        <v>96</v>
      </c>
      <c r="D213" s="646"/>
      <c r="E213" s="127"/>
      <c r="F213" s="117" t="s">
        <v>254</v>
      </c>
      <c r="G213" s="117" t="s">
        <v>208</v>
      </c>
      <c r="H213" s="117" t="s">
        <v>235</v>
      </c>
      <c r="I213" s="663">
        <v>12.16</v>
      </c>
      <c r="J213" s="717">
        <v>1</v>
      </c>
      <c r="K213" s="128">
        <v>255</v>
      </c>
      <c r="L213" s="128"/>
      <c r="M213" s="129" t="e">
        <f t="shared" si="13"/>
        <v>#DIV/0!</v>
      </c>
      <c r="N213" s="129">
        <f t="shared" si="15"/>
        <v>0</v>
      </c>
      <c r="O213" s="130">
        <f>IF(K213="nio",0,VLOOKUP(G213,'4. Productie normen'!A:J,HLOOKUP('5. Basis ruimtestaat'!K213,'4. Productie normen'!$10:$11,2,FALSE),FALSE))</f>
        <v>0</v>
      </c>
      <c r="P213" s="130">
        <f t="shared" si="16"/>
        <v>0</v>
      </c>
      <c r="Q213" s="131" t="str">
        <f>VLOOKUP(G213,'4. Productie normen'!$A:$L,12,FALSE)</f>
        <v>V</v>
      </c>
      <c r="R213" s="131"/>
      <c r="T213" s="132">
        <f t="shared" si="14"/>
        <v>3100.8</v>
      </c>
    </row>
    <row r="214" spans="1:20" ht="14.15" customHeight="1">
      <c r="A214" s="8">
        <v>214</v>
      </c>
      <c r="B214" s="9" t="s">
        <v>97</v>
      </c>
      <c r="C214" s="9" t="s">
        <v>98</v>
      </c>
      <c r="D214" s="646" t="s">
        <v>429</v>
      </c>
      <c r="E214" s="127"/>
      <c r="F214" s="117" t="s">
        <v>406</v>
      </c>
      <c r="G214" s="9" t="s">
        <v>201</v>
      </c>
      <c r="H214" s="117"/>
      <c r="I214" s="663">
        <v>5.2</v>
      </c>
      <c r="J214" s="717">
        <v>1</v>
      </c>
      <c r="K214" s="128">
        <v>255</v>
      </c>
      <c r="L214" s="128"/>
      <c r="M214" s="129" t="e">
        <f t="shared" si="13"/>
        <v>#DIV/0!</v>
      </c>
      <c r="N214" s="129">
        <f t="shared" si="15"/>
        <v>0</v>
      </c>
      <c r="O214" s="130">
        <f>IF(K214="nio",0,VLOOKUP(G214,'4. Productie normen'!A:J,HLOOKUP('5. Basis ruimtestaat'!K214,'4. Productie normen'!$10:$11,2,FALSE),FALSE))</f>
        <v>0</v>
      </c>
      <c r="P214" s="130">
        <f t="shared" si="16"/>
        <v>0</v>
      </c>
      <c r="Q214" s="131" t="str">
        <f>VLOOKUP(G214,'4. Productie normen'!$A:$L,12,FALSE)</f>
        <v>V</v>
      </c>
      <c r="R214" s="131"/>
      <c r="T214" s="132">
        <f t="shared" si="14"/>
        <v>1326</v>
      </c>
    </row>
    <row r="215" spans="1:20" ht="14.15" customHeight="1">
      <c r="A215" s="8">
        <v>215</v>
      </c>
      <c r="B215" s="9" t="s">
        <v>97</v>
      </c>
      <c r="C215" s="9" t="s">
        <v>98</v>
      </c>
      <c r="D215" s="646" t="s">
        <v>429</v>
      </c>
      <c r="E215" s="127"/>
      <c r="F215" s="117" t="s">
        <v>430</v>
      </c>
      <c r="G215" s="9" t="s">
        <v>204</v>
      </c>
      <c r="H215" s="117"/>
      <c r="I215" s="663">
        <v>56.7</v>
      </c>
      <c r="J215" s="717">
        <v>1</v>
      </c>
      <c r="K215" s="128">
        <v>255</v>
      </c>
      <c r="L215" s="128"/>
      <c r="M215" s="129" t="e">
        <f t="shared" si="13"/>
        <v>#DIV/0!</v>
      </c>
      <c r="N215" s="129">
        <f t="shared" si="15"/>
        <v>0</v>
      </c>
      <c r="O215" s="130">
        <f>IF(K215="nio",0,VLOOKUP(G215,'4. Productie normen'!A:J,HLOOKUP('5. Basis ruimtestaat'!K215,'4. Productie normen'!$10:$11,2,FALSE),FALSE))</f>
        <v>0</v>
      </c>
      <c r="P215" s="130">
        <f t="shared" si="16"/>
        <v>0</v>
      </c>
      <c r="Q215" s="131" t="str">
        <f>VLOOKUP(G215,'4. Productie normen'!$A:$L,12,FALSE)</f>
        <v>V</v>
      </c>
      <c r="R215" s="131"/>
      <c r="T215" s="132">
        <f t="shared" si="14"/>
        <v>14458.5</v>
      </c>
    </row>
    <row r="216" spans="1:20" ht="14.15" customHeight="1">
      <c r="A216" s="8">
        <v>216</v>
      </c>
      <c r="B216" s="9" t="s">
        <v>97</v>
      </c>
      <c r="C216" s="9" t="s">
        <v>98</v>
      </c>
      <c r="D216" s="646" t="s">
        <v>429</v>
      </c>
      <c r="E216" s="127"/>
      <c r="F216" s="117" t="s">
        <v>431</v>
      </c>
      <c r="G216" s="9" t="s">
        <v>209</v>
      </c>
      <c r="H216" s="117"/>
      <c r="I216" s="663">
        <v>8.1999999999999993</v>
      </c>
      <c r="J216" s="717">
        <v>1</v>
      </c>
      <c r="K216" s="128">
        <v>255</v>
      </c>
      <c r="L216" s="128"/>
      <c r="M216" s="129" t="e">
        <f t="shared" si="13"/>
        <v>#DIV/0!</v>
      </c>
      <c r="N216" s="129">
        <f t="shared" si="15"/>
        <v>0</v>
      </c>
      <c r="O216" s="130">
        <f>IF(K216="nio",0,VLOOKUP(G216,'4. Productie normen'!A:J,HLOOKUP('5. Basis ruimtestaat'!K216,'4. Productie normen'!$10:$11,2,FALSE),FALSE))</f>
        <v>0</v>
      </c>
      <c r="P216" s="130">
        <f t="shared" si="16"/>
        <v>0</v>
      </c>
      <c r="Q216" s="131" t="str">
        <f>VLOOKUP(G216,'4. Productie normen'!$A:$L,12,FALSE)</f>
        <v>V</v>
      </c>
      <c r="R216" s="131"/>
      <c r="T216" s="132">
        <f t="shared" si="14"/>
        <v>2091</v>
      </c>
    </row>
    <row r="217" spans="1:20" ht="14.15" customHeight="1">
      <c r="A217" s="8">
        <v>217</v>
      </c>
      <c r="B217" s="9" t="s">
        <v>97</v>
      </c>
      <c r="C217" s="9" t="s">
        <v>98</v>
      </c>
      <c r="D217" s="646" t="s">
        <v>429</v>
      </c>
      <c r="E217" s="127"/>
      <c r="F217" s="117" t="s">
        <v>406</v>
      </c>
      <c r="G217" s="117" t="s">
        <v>204</v>
      </c>
      <c r="H217" s="117"/>
      <c r="I217" s="663">
        <v>129.5</v>
      </c>
      <c r="J217" s="717">
        <v>1</v>
      </c>
      <c r="K217" s="128">
        <v>255</v>
      </c>
      <c r="L217" s="128"/>
      <c r="M217" s="129" t="e">
        <f t="shared" si="13"/>
        <v>#DIV/0!</v>
      </c>
      <c r="N217" s="129">
        <f t="shared" si="15"/>
        <v>0</v>
      </c>
      <c r="O217" s="130">
        <f>IF(K217="nio",0,VLOOKUP(G217,'4. Productie normen'!A:J,HLOOKUP('5. Basis ruimtestaat'!K217,'4. Productie normen'!$10:$11,2,FALSE),FALSE))</f>
        <v>0</v>
      </c>
      <c r="P217" s="130">
        <f t="shared" si="16"/>
        <v>0</v>
      </c>
      <c r="Q217" s="131" t="str">
        <f>VLOOKUP(G217,'4. Productie normen'!$A:$L,12,FALSE)</f>
        <v>V</v>
      </c>
      <c r="R217" s="131"/>
      <c r="T217" s="132">
        <f t="shared" si="14"/>
        <v>33022.5</v>
      </c>
    </row>
    <row r="218" spans="1:20" ht="14.15" customHeight="1">
      <c r="A218" s="8">
        <v>218</v>
      </c>
      <c r="B218" s="9" t="s">
        <v>97</v>
      </c>
      <c r="C218" s="9" t="s">
        <v>98</v>
      </c>
      <c r="D218" s="646" t="s">
        <v>429</v>
      </c>
      <c r="E218" s="127"/>
      <c r="F218" s="9" t="s">
        <v>433</v>
      </c>
      <c r="G218" s="9" t="s">
        <v>205</v>
      </c>
      <c r="H218" s="117"/>
      <c r="I218" s="663">
        <v>106</v>
      </c>
      <c r="J218" s="717">
        <v>1</v>
      </c>
      <c r="K218" s="128">
        <v>255</v>
      </c>
      <c r="L218" s="128"/>
      <c r="M218" s="129" t="e">
        <f t="shared" si="13"/>
        <v>#DIV/0!</v>
      </c>
      <c r="N218" s="129">
        <f t="shared" si="15"/>
        <v>0</v>
      </c>
      <c r="O218" s="130">
        <f>IF(K218="nio",0,VLOOKUP(G218,'4. Productie normen'!A:J,HLOOKUP('5. Basis ruimtestaat'!K218,'4. Productie normen'!$10:$11,2,FALSE),FALSE))</f>
        <v>0</v>
      </c>
      <c r="P218" s="130">
        <f t="shared" si="16"/>
        <v>0</v>
      </c>
      <c r="Q218" s="131" t="str">
        <f>VLOOKUP(G218,'4. Productie normen'!$A:$L,12,FALSE)</f>
        <v>V</v>
      </c>
      <c r="R218" s="131"/>
      <c r="T218" s="132">
        <f t="shared" si="14"/>
        <v>27030</v>
      </c>
    </row>
    <row r="219" spans="1:20" ht="14.15" customHeight="1">
      <c r="A219" s="8">
        <v>219</v>
      </c>
      <c r="B219" s="9" t="s">
        <v>97</v>
      </c>
      <c r="C219" s="9" t="s">
        <v>98</v>
      </c>
      <c r="D219" s="646" t="s">
        <v>429</v>
      </c>
      <c r="E219" s="127"/>
      <c r="F219" s="117" t="s">
        <v>355</v>
      </c>
      <c r="G219" s="9" t="s">
        <v>201</v>
      </c>
      <c r="H219" s="117"/>
      <c r="I219" s="663">
        <v>3.8</v>
      </c>
      <c r="J219" s="717">
        <v>1</v>
      </c>
      <c r="K219" s="128">
        <v>255</v>
      </c>
      <c r="L219" s="128"/>
      <c r="M219" s="129" t="e">
        <f t="shared" si="13"/>
        <v>#DIV/0!</v>
      </c>
      <c r="N219" s="129">
        <f t="shared" si="15"/>
        <v>0</v>
      </c>
      <c r="O219" s="130">
        <f>IF(K219="nio",0,VLOOKUP(G219,'4. Productie normen'!A:J,HLOOKUP('5. Basis ruimtestaat'!K219,'4. Productie normen'!$10:$11,2,FALSE),FALSE))</f>
        <v>0</v>
      </c>
      <c r="P219" s="130">
        <f t="shared" si="16"/>
        <v>0</v>
      </c>
      <c r="Q219" s="131" t="str">
        <f>VLOOKUP(G219,'4. Productie normen'!$A:$L,12,FALSE)</f>
        <v>V</v>
      </c>
      <c r="R219" s="131"/>
      <c r="T219" s="132">
        <f t="shared" si="14"/>
        <v>969</v>
      </c>
    </row>
    <row r="220" spans="1:20" ht="14.15" customHeight="1">
      <c r="A220" s="8">
        <v>220</v>
      </c>
      <c r="B220" s="9" t="s">
        <v>97</v>
      </c>
      <c r="C220" s="9" t="s">
        <v>98</v>
      </c>
      <c r="D220" s="646" t="s">
        <v>429</v>
      </c>
      <c r="E220" s="127"/>
      <c r="F220" s="117" t="s">
        <v>1133</v>
      </c>
      <c r="G220" s="9" t="s">
        <v>197</v>
      </c>
      <c r="H220" s="117"/>
      <c r="I220" s="663">
        <v>12.6</v>
      </c>
      <c r="J220" s="717">
        <v>1</v>
      </c>
      <c r="K220" s="128">
        <v>255</v>
      </c>
      <c r="L220" s="128"/>
      <c r="M220" s="129" t="e">
        <f t="shared" si="13"/>
        <v>#DIV/0!</v>
      </c>
      <c r="N220" s="129">
        <f t="shared" si="15"/>
        <v>0</v>
      </c>
      <c r="O220" s="130">
        <f>IF(K220="nio",0,VLOOKUP(G220,'4. Productie normen'!A:J,HLOOKUP('5. Basis ruimtestaat'!K220,'4. Productie normen'!$10:$11,2,FALSE),FALSE))</f>
        <v>0</v>
      </c>
      <c r="P220" s="130">
        <f t="shared" si="16"/>
        <v>0</v>
      </c>
      <c r="Q220" s="131" t="str">
        <f>VLOOKUP(G220,'4. Productie normen'!$A:$L,12,FALSE)</f>
        <v>B</v>
      </c>
      <c r="R220" s="131"/>
      <c r="T220" s="132">
        <f t="shared" si="14"/>
        <v>3213</v>
      </c>
    </row>
    <row r="221" spans="1:20" ht="14.15" customHeight="1">
      <c r="A221" s="8">
        <v>221</v>
      </c>
      <c r="B221" s="9" t="s">
        <v>97</v>
      </c>
      <c r="C221" s="9" t="s">
        <v>98</v>
      </c>
      <c r="D221" s="646" t="s">
        <v>429</v>
      </c>
      <c r="E221" s="127"/>
      <c r="F221" s="117" t="s">
        <v>1133</v>
      </c>
      <c r="G221" s="9" t="s">
        <v>197</v>
      </c>
      <c r="H221" s="117"/>
      <c r="I221" s="663">
        <v>12.5</v>
      </c>
      <c r="J221" s="717">
        <v>1</v>
      </c>
      <c r="K221" s="128">
        <v>255</v>
      </c>
      <c r="L221" s="128"/>
      <c r="M221" s="129" t="e">
        <f t="shared" si="13"/>
        <v>#DIV/0!</v>
      </c>
      <c r="N221" s="129">
        <f t="shared" si="15"/>
        <v>0</v>
      </c>
      <c r="O221" s="130">
        <f>IF(K221="nio",0,VLOOKUP(G221,'4. Productie normen'!A:J,HLOOKUP('5. Basis ruimtestaat'!K221,'4. Productie normen'!$10:$11,2,FALSE),FALSE))</f>
        <v>0</v>
      </c>
      <c r="P221" s="130">
        <f t="shared" si="16"/>
        <v>0</v>
      </c>
      <c r="Q221" s="131" t="str">
        <f>VLOOKUP(G221,'4. Productie normen'!$A:$L,12,FALSE)</f>
        <v>B</v>
      </c>
      <c r="R221" s="131"/>
      <c r="T221" s="132">
        <f t="shared" si="14"/>
        <v>3187.5</v>
      </c>
    </row>
    <row r="222" spans="1:20" ht="14.15" customHeight="1">
      <c r="A222" s="8">
        <v>222</v>
      </c>
      <c r="B222" s="9" t="s">
        <v>97</v>
      </c>
      <c r="C222" s="9" t="s">
        <v>98</v>
      </c>
      <c r="D222" s="646" t="s">
        <v>429</v>
      </c>
      <c r="E222" s="127"/>
      <c r="F222" s="117" t="s">
        <v>1133</v>
      </c>
      <c r="G222" s="9" t="s">
        <v>197</v>
      </c>
      <c r="H222" s="117"/>
      <c r="I222" s="663">
        <v>11.9</v>
      </c>
      <c r="J222" s="717">
        <v>1</v>
      </c>
      <c r="K222" s="128">
        <v>255</v>
      </c>
      <c r="L222" s="128"/>
      <c r="M222" s="129" t="e">
        <f t="shared" si="13"/>
        <v>#DIV/0!</v>
      </c>
      <c r="N222" s="129">
        <f t="shared" si="15"/>
        <v>0</v>
      </c>
      <c r="O222" s="130">
        <f>IF(K222="nio",0,VLOOKUP(G222,'4. Productie normen'!A:J,HLOOKUP('5. Basis ruimtestaat'!K222,'4. Productie normen'!$10:$11,2,FALSE),FALSE))</f>
        <v>0</v>
      </c>
      <c r="P222" s="130">
        <f t="shared" si="16"/>
        <v>0</v>
      </c>
      <c r="Q222" s="131" t="str">
        <f>VLOOKUP(G222,'4. Productie normen'!$A:$L,12,FALSE)</f>
        <v>B</v>
      </c>
      <c r="R222" s="131"/>
      <c r="T222" s="132">
        <f t="shared" si="14"/>
        <v>3034.5</v>
      </c>
    </row>
    <row r="223" spans="1:20" ht="14.15" customHeight="1">
      <c r="A223" s="8">
        <v>223</v>
      </c>
      <c r="B223" s="9" t="s">
        <v>97</v>
      </c>
      <c r="C223" s="9" t="s">
        <v>98</v>
      </c>
      <c r="D223" s="646" t="s">
        <v>429</v>
      </c>
      <c r="E223" s="127"/>
      <c r="F223" s="117" t="s">
        <v>213</v>
      </c>
      <c r="G223" s="117" t="s">
        <v>213</v>
      </c>
      <c r="H223" s="117"/>
      <c r="I223" s="663">
        <v>6.5</v>
      </c>
      <c r="J223" s="717">
        <v>1</v>
      </c>
      <c r="K223" s="128" t="s">
        <v>248</v>
      </c>
      <c r="L223" s="128"/>
      <c r="M223" s="129">
        <f t="shared" si="13"/>
        <v>0</v>
      </c>
      <c r="N223" s="129">
        <f t="shared" si="15"/>
        <v>0</v>
      </c>
      <c r="O223" s="130">
        <f>IF(K223="nio",0,VLOOKUP(G223,'4. Productie normen'!A:J,HLOOKUP('5. Basis ruimtestaat'!K223,'4. Productie normen'!$10:$11,2,FALSE),FALSE))</f>
        <v>0</v>
      </c>
      <c r="P223" s="130">
        <f t="shared" si="16"/>
        <v>0</v>
      </c>
      <c r="Q223" s="131">
        <f>VLOOKUP(G223,'4. Productie normen'!$A:$L,12,FALSE)</f>
        <v>0</v>
      </c>
      <c r="R223" s="131"/>
      <c r="T223" s="132">
        <f t="shared" si="14"/>
        <v>0</v>
      </c>
    </row>
    <row r="224" spans="1:20" ht="14.15" customHeight="1">
      <c r="A224" s="8">
        <v>224</v>
      </c>
      <c r="B224" s="9" t="s">
        <v>97</v>
      </c>
      <c r="C224" s="9" t="s">
        <v>98</v>
      </c>
      <c r="D224" s="646" t="s">
        <v>429</v>
      </c>
      <c r="E224" s="127"/>
      <c r="F224" s="117" t="s">
        <v>432</v>
      </c>
      <c r="G224" s="117" t="s">
        <v>197</v>
      </c>
      <c r="H224" s="117"/>
      <c r="I224" s="663">
        <v>10.7</v>
      </c>
      <c r="J224" s="717">
        <v>1</v>
      </c>
      <c r="K224" s="128">
        <v>255</v>
      </c>
      <c r="L224" s="128"/>
      <c r="M224" s="129" t="e">
        <f t="shared" si="13"/>
        <v>#DIV/0!</v>
      </c>
      <c r="N224" s="129">
        <f t="shared" si="15"/>
        <v>0</v>
      </c>
      <c r="O224" s="130">
        <f>IF(K224="nio",0,VLOOKUP(G224,'4. Productie normen'!A:J,HLOOKUP('5. Basis ruimtestaat'!K224,'4. Productie normen'!$10:$11,2,FALSE),FALSE))</f>
        <v>0</v>
      </c>
      <c r="P224" s="130">
        <f t="shared" si="16"/>
        <v>0</v>
      </c>
      <c r="Q224" s="131" t="str">
        <f>VLOOKUP(G224,'4. Productie normen'!$A:$L,12,FALSE)</f>
        <v>B</v>
      </c>
      <c r="R224" s="131"/>
      <c r="T224" s="132">
        <f t="shared" si="14"/>
        <v>2728.5</v>
      </c>
    </row>
    <row r="225" spans="1:20" ht="14.15" customHeight="1">
      <c r="A225" s="8">
        <v>225</v>
      </c>
      <c r="B225" s="9" t="s">
        <v>97</v>
      </c>
      <c r="C225" s="9" t="s">
        <v>98</v>
      </c>
      <c r="D225" s="646" t="s">
        <v>429</v>
      </c>
      <c r="E225" s="127"/>
      <c r="F225" s="117" t="s">
        <v>345</v>
      </c>
      <c r="G225" s="9" t="s">
        <v>206</v>
      </c>
      <c r="H225" s="117"/>
      <c r="I225" s="663">
        <v>4.8</v>
      </c>
      <c r="J225" s="717">
        <v>1</v>
      </c>
      <c r="K225" s="128">
        <v>255</v>
      </c>
      <c r="L225" s="128"/>
      <c r="M225" s="129" t="e">
        <f t="shared" si="13"/>
        <v>#DIV/0!</v>
      </c>
      <c r="N225" s="129">
        <f t="shared" si="15"/>
        <v>0</v>
      </c>
      <c r="O225" s="130">
        <f>IF(K225="nio",0,VLOOKUP(G225,'4. Productie normen'!A:J,HLOOKUP('5. Basis ruimtestaat'!K225,'4. Productie normen'!$10:$11,2,FALSE),FALSE))</f>
        <v>0</v>
      </c>
      <c r="P225" s="130">
        <f t="shared" si="16"/>
        <v>0</v>
      </c>
      <c r="Q225" s="131" t="str">
        <f>VLOOKUP(G225,'4. Productie normen'!$A:$L,12,FALSE)</f>
        <v>S</v>
      </c>
      <c r="R225" s="131"/>
      <c r="T225" s="132">
        <f t="shared" si="14"/>
        <v>1224</v>
      </c>
    </row>
    <row r="226" spans="1:20" ht="14.15" customHeight="1">
      <c r="A226" s="8">
        <v>226</v>
      </c>
      <c r="B226" s="9" t="s">
        <v>97</v>
      </c>
      <c r="C226" s="9" t="s">
        <v>98</v>
      </c>
      <c r="D226" s="646" t="s">
        <v>429</v>
      </c>
      <c r="E226" s="127"/>
      <c r="F226" s="117" t="s">
        <v>244</v>
      </c>
      <c r="G226" s="117" t="s">
        <v>206</v>
      </c>
      <c r="H226" s="117"/>
      <c r="I226" s="663">
        <v>8.8000000000000007</v>
      </c>
      <c r="J226" s="717">
        <v>1</v>
      </c>
      <c r="K226" s="128">
        <v>255</v>
      </c>
      <c r="L226" s="128"/>
      <c r="M226" s="129" t="e">
        <f t="shared" si="13"/>
        <v>#DIV/0!</v>
      </c>
      <c r="N226" s="129">
        <f t="shared" si="15"/>
        <v>0</v>
      </c>
      <c r="O226" s="130">
        <f>IF(K226="nio",0,VLOOKUP(G226,'4. Productie normen'!A:J,HLOOKUP('5. Basis ruimtestaat'!K226,'4. Productie normen'!$10:$11,2,FALSE),FALSE))</f>
        <v>0</v>
      </c>
      <c r="P226" s="130">
        <f t="shared" si="16"/>
        <v>0</v>
      </c>
      <c r="Q226" s="131" t="str">
        <f>VLOOKUP(G226,'4. Productie normen'!$A:$L,12,FALSE)</f>
        <v>S</v>
      </c>
      <c r="R226" s="131"/>
      <c r="T226" s="132">
        <f t="shared" si="14"/>
        <v>2244</v>
      </c>
    </row>
    <row r="227" spans="1:20" ht="14.15" customHeight="1">
      <c r="A227" s="8">
        <v>227</v>
      </c>
      <c r="B227" s="9" t="s">
        <v>97</v>
      </c>
      <c r="C227" s="9" t="s">
        <v>98</v>
      </c>
      <c r="D227" s="646" t="s">
        <v>429</v>
      </c>
      <c r="E227" s="127"/>
      <c r="F227" s="117" t="s">
        <v>328</v>
      </c>
      <c r="G227" s="117" t="s">
        <v>213</v>
      </c>
      <c r="H227" s="117"/>
      <c r="I227" s="663">
        <v>3.7</v>
      </c>
      <c r="J227" s="717">
        <v>1</v>
      </c>
      <c r="K227" s="128" t="s">
        <v>248</v>
      </c>
      <c r="L227" s="128"/>
      <c r="M227" s="129">
        <f t="shared" si="13"/>
        <v>0</v>
      </c>
      <c r="N227" s="129">
        <f t="shared" si="15"/>
        <v>0</v>
      </c>
      <c r="O227" s="130">
        <f>IF(K227="nio",0,VLOOKUP(G227,'4. Productie normen'!A:J,HLOOKUP('5. Basis ruimtestaat'!K227,'4. Productie normen'!$10:$11,2,FALSE),FALSE))</f>
        <v>0</v>
      </c>
      <c r="P227" s="130">
        <f t="shared" si="16"/>
        <v>0</v>
      </c>
      <c r="Q227" s="131">
        <f>VLOOKUP(G227,'4. Productie normen'!$A:$L,12,FALSE)</f>
        <v>0</v>
      </c>
      <c r="R227" s="131"/>
      <c r="T227" s="132">
        <f t="shared" si="14"/>
        <v>0</v>
      </c>
    </row>
    <row r="228" spans="1:20" ht="14.15" customHeight="1">
      <c r="A228" s="8">
        <v>228</v>
      </c>
      <c r="B228" s="9" t="s">
        <v>97</v>
      </c>
      <c r="C228" s="9" t="s">
        <v>98</v>
      </c>
      <c r="D228" s="646" t="s">
        <v>429</v>
      </c>
      <c r="E228" s="127"/>
      <c r="F228" s="117" t="s">
        <v>213</v>
      </c>
      <c r="G228" s="117" t="s">
        <v>213</v>
      </c>
      <c r="H228" s="117"/>
      <c r="I228" s="663">
        <v>7.1</v>
      </c>
      <c r="J228" s="717">
        <v>1</v>
      </c>
      <c r="K228" s="128" t="s">
        <v>248</v>
      </c>
      <c r="L228" s="128"/>
      <c r="M228" s="129">
        <f t="shared" si="13"/>
        <v>0</v>
      </c>
      <c r="N228" s="129">
        <f t="shared" si="15"/>
        <v>0</v>
      </c>
      <c r="O228" s="130">
        <f>IF(K228="nio",0,VLOOKUP(G228,'4. Productie normen'!A:J,HLOOKUP('5. Basis ruimtestaat'!K228,'4. Productie normen'!$10:$11,2,FALSE),FALSE))</f>
        <v>0</v>
      </c>
      <c r="P228" s="130">
        <f t="shared" si="16"/>
        <v>0</v>
      </c>
      <c r="Q228" s="131">
        <f>VLOOKUP(G228,'4. Productie normen'!$A:$L,12,FALSE)</f>
        <v>0</v>
      </c>
      <c r="R228" s="131"/>
      <c r="T228" s="132">
        <f t="shared" si="14"/>
        <v>0</v>
      </c>
    </row>
    <row r="229" spans="1:20" ht="14.15" customHeight="1">
      <c r="A229" s="8">
        <v>229</v>
      </c>
      <c r="B229" s="9" t="s">
        <v>97</v>
      </c>
      <c r="C229" s="9" t="s">
        <v>98</v>
      </c>
      <c r="D229" s="646" t="s">
        <v>429</v>
      </c>
      <c r="E229" s="127"/>
      <c r="F229" s="117" t="s">
        <v>406</v>
      </c>
      <c r="G229" s="9" t="s">
        <v>209</v>
      </c>
      <c r="H229" s="117"/>
      <c r="I229" s="663">
        <v>23.3</v>
      </c>
      <c r="J229" s="717">
        <v>1</v>
      </c>
      <c r="K229" s="128">
        <v>255</v>
      </c>
      <c r="L229" s="128"/>
      <c r="M229" s="129" t="e">
        <f t="shared" si="13"/>
        <v>#DIV/0!</v>
      </c>
      <c r="N229" s="129">
        <f t="shared" si="15"/>
        <v>0</v>
      </c>
      <c r="O229" s="130">
        <f>IF(K229="nio",0,VLOOKUP(G229,'4. Productie normen'!A:J,HLOOKUP('5. Basis ruimtestaat'!K229,'4. Productie normen'!$10:$11,2,FALSE),FALSE))</f>
        <v>0</v>
      </c>
      <c r="P229" s="130">
        <f t="shared" si="16"/>
        <v>0</v>
      </c>
      <c r="Q229" s="131" t="str">
        <f>VLOOKUP(G229,'4. Productie normen'!$A:$L,12,FALSE)</f>
        <v>V</v>
      </c>
      <c r="R229" s="131"/>
      <c r="T229" s="132">
        <f t="shared" si="14"/>
        <v>5941.5</v>
      </c>
    </row>
    <row r="230" spans="1:20" ht="14.15" customHeight="1">
      <c r="A230" s="8">
        <v>230</v>
      </c>
      <c r="B230" s="9" t="s">
        <v>97</v>
      </c>
      <c r="C230" s="9" t="s">
        <v>98</v>
      </c>
      <c r="D230" s="646" t="s">
        <v>429</v>
      </c>
      <c r="E230" s="127"/>
      <c r="F230" s="117" t="s">
        <v>435</v>
      </c>
      <c r="G230" s="117" t="s">
        <v>197</v>
      </c>
      <c r="H230" s="117"/>
      <c r="I230" s="663">
        <v>37.799999999999997</v>
      </c>
      <c r="J230" s="717">
        <v>1</v>
      </c>
      <c r="K230" s="128">
        <v>156</v>
      </c>
      <c r="L230" s="128"/>
      <c r="M230" s="129" t="e">
        <f t="shared" si="13"/>
        <v>#DIV/0!</v>
      </c>
      <c r="N230" s="129">
        <f t="shared" si="15"/>
        <v>0</v>
      </c>
      <c r="O230" s="130">
        <f>IF(K230="nio",0,VLOOKUP(G230,'4. Productie normen'!A:J,HLOOKUP('5. Basis ruimtestaat'!K230,'4. Productie normen'!$10:$11,2,FALSE),FALSE))</f>
        <v>0</v>
      </c>
      <c r="P230" s="130">
        <f t="shared" si="16"/>
        <v>0</v>
      </c>
      <c r="Q230" s="131" t="str">
        <f>VLOOKUP(G230,'4. Productie normen'!$A:$L,12,FALSE)</f>
        <v>B</v>
      </c>
      <c r="R230" s="131"/>
      <c r="T230" s="132">
        <f t="shared" si="14"/>
        <v>5896.7999999999993</v>
      </c>
    </row>
    <row r="231" spans="1:20" ht="14.15" customHeight="1">
      <c r="A231" s="8">
        <v>231</v>
      </c>
      <c r="B231" s="9" t="s">
        <v>97</v>
      </c>
      <c r="C231" s="9" t="s">
        <v>98</v>
      </c>
      <c r="D231" s="646" t="s">
        <v>429</v>
      </c>
      <c r="E231" s="127"/>
      <c r="F231" s="117" t="s">
        <v>436</v>
      </c>
      <c r="G231" s="117" t="s">
        <v>197</v>
      </c>
      <c r="H231" s="117"/>
      <c r="I231" s="663">
        <v>14.4</v>
      </c>
      <c r="J231" s="717">
        <v>1</v>
      </c>
      <c r="K231" s="128">
        <v>156</v>
      </c>
      <c r="L231" s="128"/>
      <c r="M231" s="129" t="e">
        <f t="shared" si="13"/>
        <v>#DIV/0!</v>
      </c>
      <c r="N231" s="129">
        <f t="shared" si="15"/>
        <v>0</v>
      </c>
      <c r="O231" s="130">
        <f>IF(K231="nio",0,VLOOKUP(G231,'4. Productie normen'!A:J,HLOOKUP('5. Basis ruimtestaat'!K231,'4. Productie normen'!$10:$11,2,FALSE),FALSE))</f>
        <v>0</v>
      </c>
      <c r="P231" s="130">
        <f t="shared" si="16"/>
        <v>0</v>
      </c>
      <c r="Q231" s="131" t="str">
        <f>VLOOKUP(G231,'4. Productie normen'!$A:$L,12,FALSE)</f>
        <v>B</v>
      </c>
      <c r="R231" s="131"/>
      <c r="T231" s="132">
        <f t="shared" si="14"/>
        <v>2246.4</v>
      </c>
    </row>
    <row r="232" spans="1:20" ht="14.15" customHeight="1">
      <c r="A232" s="8">
        <v>232</v>
      </c>
      <c r="B232" s="9" t="s">
        <v>97</v>
      </c>
      <c r="C232" s="9" t="s">
        <v>98</v>
      </c>
      <c r="D232" s="646" t="s">
        <v>429</v>
      </c>
      <c r="E232" s="127"/>
      <c r="F232" s="117" t="s">
        <v>343</v>
      </c>
      <c r="G232" s="117" t="s">
        <v>206</v>
      </c>
      <c r="H232" s="117"/>
      <c r="I232" s="663">
        <v>3</v>
      </c>
      <c r="J232" s="717">
        <v>1</v>
      </c>
      <c r="K232" s="128">
        <v>255</v>
      </c>
      <c r="L232" s="128"/>
      <c r="M232" s="129" t="e">
        <f t="shared" si="13"/>
        <v>#DIV/0!</v>
      </c>
      <c r="N232" s="129">
        <f t="shared" si="15"/>
        <v>0</v>
      </c>
      <c r="O232" s="130">
        <f>IF(K232="nio",0,VLOOKUP(G232,'4. Productie normen'!A:J,HLOOKUP('5. Basis ruimtestaat'!K232,'4. Productie normen'!$10:$11,2,FALSE),FALSE))</f>
        <v>0</v>
      </c>
      <c r="P232" s="130">
        <f t="shared" si="16"/>
        <v>0</v>
      </c>
      <c r="Q232" s="131" t="str">
        <f>VLOOKUP(G232,'4. Productie normen'!$A:$L,12,FALSE)</f>
        <v>S</v>
      </c>
      <c r="R232" s="131"/>
      <c r="T232" s="132">
        <f t="shared" si="14"/>
        <v>765</v>
      </c>
    </row>
    <row r="233" spans="1:20" ht="14.15" customHeight="1">
      <c r="A233" s="8">
        <v>233</v>
      </c>
      <c r="B233" s="9" t="s">
        <v>97</v>
      </c>
      <c r="C233" s="9" t="s">
        <v>98</v>
      </c>
      <c r="D233" s="646" t="s">
        <v>429</v>
      </c>
      <c r="E233" s="127"/>
      <c r="F233" s="117" t="s">
        <v>437</v>
      </c>
      <c r="G233" s="9" t="s">
        <v>203</v>
      </c>
      <c r="H233" s="117"/>
      <c r="I233" s="663">
        <v>2.7</v>
      </c>
      <c r="J233" s="717">
        <v>1</v>
      </c>
      <c r="K233" s="128">
        <v>6</v>
      </c>
      <c r="L233" s="128"/>
      <c r="M233" s="129" t="e">
        <f t="shared" si="13"/>
        <v>#DIV/0!</v>
      </c>
      <c r="N233" s="129">
        <f t="shared" si="15"/>
        <v>0</v>
      </c>
      <c r="O233" s="130">
        <f>IF(K233="nio",0,VLOOKUP(G233,'4. Productie normen'!A:J,HLOOKUP('5. Basis ruimtestaat'!K233,'4. Productie normen'!$10:$11,2,FALSE),FALSE))</f>
        <v>0</v>
      </c>
      <c r="P233" s="130">
        <f t="shared" si="16"/>
        <v>0</v>
      </c>
      <c r="Q233" s="131" t="str">
        <f>VLOOKUP(G233,'4. Productie normen'!$A:$L,12,FALSE)</f>
        <v>V</v>
      </c>
      <c r="R233" s="131"/>
      <c r="T233" s="132">
        <f t="shared" si="14"/>
        <v>16.200000000000003</v>
      </c>
    </row>
    <row r="234" spans="1:20" ht="14.15" customHeight="1">
      <c r="A234" s="8">
        <v>234</v>
      </c>
      <c r="B234" s="9" t="s">
        <v>97</v>
      </c>
      <c r="C234" s="9" t="s">
        <v>98</v>
      </c>
      <c r="D234" s="646" t="s">
        <v>429</v>
      </c>
      <c r="E234" s="127"/>
      <c r="F234" s="117" t="s">
        <v>404</v>
      </c>
      <c r="G234" s="117" t="s">
        <v>206</v>
      </c>
      <c r="H234" s="117"/>
      <c r="I234" s="663">
        <v>6.7</v>
      </c>
      <c r="J234" s="717">
        <v>1</v>
      </c>
      <c r="K234" s="128">
        <v>255</v>
      </c>
      <c r="L234" s="128"/>
      <c r="M234" s="129" t="e">
        <f t="shared" si="13"/>
        <v>#DIV/0!</v>
      </c>
      <c r="N234" s="129">
        <f t="shared" si="15"/>
        <v>0</v>
      </c>
      <c r="O234" s="130">
        <f>IF(K234="nio",0,VLOOKUP(G234,'4. Productie normen'!A:J,HLOOKUP('5. Basis ruimtestaat'!K234,'4. Productie normen'!$10:$11,2,FALSE),FALSE))</f>
        <v>0</v>
      </c>
      <c r="P234" s="130">
        <f t="shared" si="16"/>
        <v>0</v>
      </c>
      <c r="Q234" s="131" t="str">
        <f>VLOOKUP(G234,'4. Productie normen'!$A:$L,12,FALSE)</f>
        <v>S</v>
      </c>
      <c r="R234" s="131"/>
      <c r="T234" s="132">
        <f t="shared" si="14"/>
        <v>1708.5</v>
      </c>
    </row>
    <row r="235" spans="1:20" ht="14.15" customHeight="1">
      <c r="A235" s="8">
        <v>235</v>
      </c>
      <c r="B235" s="9" t="s">
        <v>99</v>
      </c>
      <c r="C235" s="9" t="s">
        <v>100</v>
      </c>
      <c r="D235" s="646" t="s">
        <v>229</v>
      </c>
      <c r="E235" s="127" t="s">
        <v>263</v>
      </c>
      <c r="F235" s="117" t="s">
        <v>255</v>
      </c>
      <c r="G235" s="117" t="s">
        <v>197</v>
      </c>
      <c r="H235" s="117" t="s">
        <v>232</v>
      </c>
      <c r="I235" s="663">
        <v>103.75</v>
      </c>
      <c r="J235" s="717">
        <v>1</v>
      </c>
      <c r="K235" s="128">
        <v>156</v>
      </c>
      <c r="L235" s="128"/>
      <c r="M235" s="129" t="e">
        <f t="shared" si="13"/>
        <v>#DIV/0!</v>
      </c>
      <c r="N235" s="129">
        <f t="shared" si="15"/>
        <v>0</v>
      </c>
      <c r="O235" s="130">
        <f>IF(K235="nio",0,VLOOKUP(G235,'4. Productie normen'!A:J,HLOOKUP('5. Basis ruimtestaat'!K235,'4. Productie normen'!$10:$11,2,FALSE),FALSE))</f>
        <v>0</v>
      </c>
      <c r="P235" s="130">
        <f t="shared" si="16"/>
        <v>0</v>
      </c>
      <c r="Q235" s="131" t="str">
        <f>VLOOKUP(G235,'4. Productie normen'!$A:$L,12,FALSE)</f>
        <v>B</v>
      </c>
      <c r="R235" s="131"/>
      <c r="T235" s="132">
        <f t="shared" si="14"/>
        <v>16185</v>
      </c>
    </row>
    <row r="236" spans="1:20" ht="14.15" customHeight="1">
      <c r="A236" s="8">
        <v>236</v>
      </c>
      <c r="B236" s="9" t="s">
        <v>99</v>
      </c>
      <c r="C236" s="9" t="s">
        <v>100</v>
      </c>
      <c r="D236" s="641" t="s">
        <v>229</v>
      </c>
      <c r="E236" s="641" t="s">
        <v>230</v>
      </c>
      <c r="F236" s="117" t="s">
        <v>438</v>
      </c>
      <c r="G236" s="117" t="s">
        <v>213</v>
      </c>
      <c r="H236" s="117" t="s">
        <v>232</v>
      </c>
      <c r="I236" s="9">
        <v>3.97</v>
      </c>
      <c r="J236" s="717">
        <v>1</v>
      </c>
      <c r="K236" s="128" t="s">
        <v>248</v>
      </c>
      <c r="L236" s="128"/>
      <c r="M236" s="129">
        <f t="shared" si="13"/>
        <v>0</v>
      </c>
      <c r="N236" s="129">
        <f t="shared" si="15"/>
        <v>0</v>
      </c>
      <c r="O236" s="130">
        <f>IF(K236="nio",0,VLOOKUP(G236,'4. Productie normen'!A:J,HLOOKUP('5. Basis ruimtestaat'!K236,'4. Productie normen'!$10:$11,2,FALSE),FALSE))</f>
        <v>0</v>
      </c>
      <c r="P236" s="130">
        <f t="shared" si="16"/>
        <v>0</v>
      </c>
      <c r="Q236" s="131">
        <f>VLOOKUP(G236,'4. Productie normen'!$A:$L,12,FALSE)</f>
        <v>0</v>
      </c>
      <c r="R236" s="131"/>
      <c r="T236" s="132">
        <f t="shared" si="14"/>
        <v>0</v>
      </c>
    </row>
    <row r="237" spans="1:20" ht="14.15" customHeight="1">
      <c r="A237" s="8">
        <v>237</v>
      </c>
      <c r="B237" s="9" t="s">
        <v>99</v>
      </c>
      <c r="C237" s="9" t="s">
        <v>100</v>
      </c>
      <c r="D237" s="641" t="s">
        <v>229</v>
      </c>
      <c r="E237" s="641" t="s">
        <v>233</v>
      </c>
      <c r="F237" s="117" t="s">
        <v>252</v>
      </c>
      <c r="G237" s="605" t="s">
        <v>209</v>
      </c>
      <c r="H237" s="117" t="s">
        <v>232</v>
      </c>
      <c r="I237" s="9">
        <v>3.05</v>
      </c>
      <c r="J237" s="717">
        <v>1</v>
      </c>
      <c r="K237" s="128">
        <v>255</v>
      </c>
      <c r="L237" s="128"/>
      <c r="M237" s="129" t="e">
        <f t="shared" si="13"/>
        <v>#DIV/0!</v>
      </c>
      <c r="N237" s="129">
        <f t="shared" si="15"/>
        <v>0</v>
      </c>
      <c r="O237" s="130">
        <f>IF(K237="nio",0,VLOOKUP(G237,'4. Productie normen'!A:J,HLOOKUP('5. Basis ruimtestaat'!K237,'4. Productie normen'!$10:$11,2,FALSE),FALSE))</f>
        <v>0</v>
      </c>
      <c r="P237" s="130">
        <f t="shared" si="16"/>
        <v>0</v>
      </c>
      <c r="Q237" s="131" t="str">
        <f>VLOOKUP(G237,'4. Productie normen'!$A:$L,12,FALSE)</f>
        <v>V</v>
      </c>
      <c r="R237" s="131"/>
      <c r="T237" s="132">
        <f t="shared" si="14"/>
        <v>777.75</v>
      </c>
    </row>
    <row r="238" spans="1:20" ht="14.15" customHeight="1">
      <c r="A238" s="8">
        <v>238</v>
      </c>
      <c r="B238" s="9" t="s">
        <v>99</v>
      </c>
      <c r="C238" s="9" t="s">
        <v>100</v>
      </c>
      <c r="D238" s="641" t="s">
        <v>229</v>
      </c>
      <c r="E238" s="641" t="s">
        <v>236</v>
      </c>
      <c r="F238" s="117" t="s">
        <v>343</v>
      </c>
      <c r="G238" s="117" t="s">
        <v>206</v>
      </c>
      <c r="H238" s="530" t="s">
        <v>439</v>
      </c>
      <c r="I238" s="9">
        <v>2.71</v>
      </c>
      <c r="J238" s="717">
        <v>1</v>
      </c>
      <c r="K238" s="128">
        <v>255</v>
      </c>
      <c r="L238" s="128"/>
      <c r="M238" s="129" t="e">
        <f t="shared" si="13"/>
        <v>#DIV/0!</v>
      </c>
      <c r="N238" s="129">
        <f t="shared" si="15"/>
        <v>0</v>
      </c>
      <c r="O238" s="130">
        <f>IF(K238="nio",0,VLOOKUP(G238,'4. Productie normen'!A:J,HLOOKUP('5. Basis ruimtestaat'!K238,'4. Productie normen'!$10:$11,2,FALSE),FALSE))</f>
        <v>0</v>
      </c>
      <c r="P238" s="130">
        <f t="shared" si="16"/>
        <v>0</v>
      </c>
      <c r="Q238" s="131" t="str">
        <f>VLOOKUP(G238,'4. Productie normen'!$A:$L,12,FALSE)</f>
        <v>S</v>
      </c>
      <c r="R238" s="131"/>
      <c r="T238" s="132">
        <f t="shared" si="14"/>
        <v>691.05</v>
      </c>
    </row>
    <row r="239" spans="1:20" ht="14.15" customHeight="1">
      <c r="A239" s="8">
        <v>239</v>
      </c>
      <c r="B239" s="9" t="s">
        <v>99</v>
      </c>
      <c r="C239" s="136" t="s">
        <v>100</v>
      </c>
      <c r="D239" s="647" t="s">
        <v>229</v>
      </c>
      <c r="E239" s="134" t="s">
        <v>238</v>
      </c>
      <c r="F239" s="117" t="s">
        <v>343</v>
      </c>
      <c r="G239" s="117" t="s">
        <v>206</v>
      </c>
      <c r="H239" s="117" t="s">
        <v>439</v>
      </c>
      <c r="I239" s="663">
        <v>2.85</v>
      </c>
      <c r="J239" s="717">
        <v>1</v>
      </c>
      <c r="K239" s="128">
        <v>255</v>
      </c>
      <c r="L239" s="128"/>
      <c r="M239" s="129" t="e">
        <f t="shared" si="13"/>
        <v>#DIV/0!</v>
      </c>
      <c r="N239" s="129">
        <f t="shared" si="15"/>
        <v>0</v>
      </c>
      <c r="O239" s="130">
        <f>IF(K239="nio",0,VLOOKUP(G239,'4. Productie normen'!A:J,HLOOKUP('5. Basis ruimtestaat'!K239,'4. Productie normen'!$10:$11,2,FALSE),FALSE))</f>
        <v>0</v>
      </c>
      <c r="P239" s="130">
        <f t="shared" si="16"/>
        <v>0</v>
      </c>
      <c r="Q239" s="131" t="str">
        <f>VLOOKUP(G239,'4. Productie normen'!$A:$L,12,FALSE)</f>
        <v>S</v>
      </c>
      <c r="R239" s="131"/>
      <c r="T239" s="132">
        <f t="shared" si="14"/>
        <v>726.75</v>
      </c>
    </row>
    <row r="240" spans="1:20" ht="14.15" customHeight="1">
      <c r="A240" s="8">
        <v>240</v>
      </c>
      <c r="B240" s="9" t="s">
        <v>99</v>
      </c>
      <c r="C240" s="9" t="s">
        <v>100</v>
      </c>
      <c r="D240" s="646" t="s">
        <v>229</v>
      </c>
      <c r="E240" s="127" t="s">
        <v>440</v>
      </c>
      <c r="F240" s="117" t="s">
        <v>441</v>
      </c>
      <c r="G240" s="117" t="s">
        <v>197</v>
      </c>
      <c r="H240" s="117" t="s">
        <v>232</v>
      </c>
      <c r="I240" s="663">
        <v>12.09</v>
      </c>
      <c r="J240" s="717">
        <v>1</v>
      </c>
      <c r="K240" s="128">
        <v>156</v>
      </c>
      <c r="L240" s="128"/>
      <c r="M240" s="129" t="e">
        <f t="shared" si="13"/>
        <v>#DIV/0!</v>
      </c>
      <c r="N240" s="129">
        <f t="shared" si="15"/>
        <v>0</v>
      </c>
      <c r="O240" s="130">
        <f>IF(K240="nio",0,VLOOKUP(G240,'4. Productie normen'!A:J,HLOOKUP('5. Basis ruimtestaat'!K240,'4. Productie normen'!$10:$11,2,FALSE),FALSE))</f>
        <v>0</v>
      </c>
      <c r="P240" s="130">
        <f t="shared" si="16"/>
        <v>0</v>
      </c>
      <c r="Q240" s="131" t="str">
        <f>VLOOKUP(G240,'4. Productie normen'!$A:$L,12,FALSE)</f>
        <v>B</v>
      </c>
      <c r="R240" s="131"/>
      <c r="T240" s="132">
        <f t="shared" si="14"/>
        <v>1886.04</v>
      </c>
    </row>
    <row r="241" spans="1:20" ht="14.15" customHeight="1">
      <c r="A241" s="8">
        <v>241</v>
      </c>
      <c r="B241" s="9" t="s">
        <v>99</v>
      </c>
      <c r="C241" s="9" t="s">
        <v>100</v>
      </c>
      <c r="D241" s="646" t="s">
        <v>229</v>
      </c>
      <c r="E241" s="127" t="s">
        <v>264</v>
      </c>
      <c r="F241" s="117" t="s">
        <v>402</v>
      </c>
      <c r="G241" s="117" t="s">
        <v>212</v>
      </c>
      <c r="H241" s="117" t="s">
        <v>235</v>
      </c>
      <c r="I241" s="663">
        <v>15.65</v>
      </c>
      <c r="J241" s="717">
        <v>1</v>
      </c>
      <c r="K241" s="128">
        <v>255</v>
      </c>
      <c r="L241" s="128"/>
      <c r="M241" s="129" t="e">
        <f t="shared" si="13"/>
        <v>#DIV/0!</v>
      </c>
      <c r="N241" s="129">
        <f t="shared" si="15"/>
        <v>0</v>
      </c>
      <c r="O241" s="130">
        <f>IF(K241="nio",0,VLOOKUP(G241,'4. Productie normen'!A:J,HLOOKUP('5. Basis ruimtestaat'!K241,'4. Productie normen'!$10:$11,2,FALSE),FALSE))</f>
        <v>0</v>
      </c>
      <c r="P241" s="130">
        <f t="shared" si="16"/>
        <v>0</v>
      </c>
      <c r="Q241" s="131" t="str">
        <f>VLOOKUP(G241,'4. Productie normen'!$A:$L,12,FALSE)</f>
        <v>B</v>
      </c>
      <c r="R241" s="131"/>
      <c r="T241" s="132">
        <f t="shared" si="14"/>
        <v>3990.75</v>
      </c>
    </row>
    <row r="242" spans="1:20" ht="14.15" customHeight="1">
      <c r="A242" s="8">
        <v>242</v>
      </c>
      <c r="B242" s="9" t="s">
        <v>99</v>
      </c>
      <c r="C242" s="9" t="s">
        <v>100</v>
      </c>
      <c r="D242" s="646" t="s">
        <v>229</v>
      </c>
      <c r="E242" s="127" t="s">
        <v>442</v>
      </c>
      <c r="F242" s="117" t="s">
        <v>441</v>
      </c>
      <c r="G242" s="117" t="s">
        <v>197</v>
      </c>
      <c r="H242" s="117" t="s">
        <v>232</v>
      </c>
      <c r="I242" s="663">
        <v>32.01</v>
      </c>
      <c r="J242" s="717">
        <v>1</v>
      </c>
      <c r="K242" s="128">
        <v>156</v>
      </c>
      <c r="L242" s="128"/>
      <c r="M242" s="129" t="e">
        <f t="shared" si="13"/>
        <v>#DIV/0!</v>
      </c>
      <c r="N242" s="129">
        <f t="shared" si="15"/>
        <v>0</v>
      </c>
      <c r="O242" s="130">
        <f>IF(K242="nio",0,VLOOKUP(G242,'4. Productie normen'!A:J,HLOOKUP('5. Basis ruimtestaat'!K242,'4. Productie normen'!$10:$11,2,FALSE),FALSE))</f>
        <v>0</v>
      </c>
      <c r="P242" s="130">
        <f t="shared" si="16"/>
        <v>0</v>
      </c>
      <c r="Q242" s="131" t="str">
        <f>VLOOKUP(G242,'4. Productie normen'!$A:$L,12,FALSE)</f>
        <v>B</v>
      </c>
      <c r="R242" s="131"/>
      <c r="T242" s="132">
        <f t="shared" si="14"/>
        <v>4993.5599999999995</v>
      </c>
    </row>
    <row r="243" spans="1:20" ht="14.15" customHeight="1">
      <c r="A243" s="8">
        <v>243</v>
      </c>
      <c r="B243" s="9" t="s">
        <v>99</v>
      </c>
      <c r="C243" s="9" t="s">
        <v>100</v>
      </c>
      <c r="D243" s="646" t="s">
        <v>229</v>
      </c>
      <c r="E243" s="127" t="s">
        <v>340</v>
      </c>
      <c r="F243" s="117" t="s">
        <v>201</v>
      </c>
      <c r="G243" s="117" t="s">
        <v>201</v>
      </c>
      <c r="H243" s="117" t="s">
        <v>443</v>
      </c>
      <c r="I243" s="663">
        <v>23.8</v>
      </c>
      <c r="J243" s="717">
        <v>1</v>
      </c>
      <c r="K243" s="128">
        <v>255</v>
      </c>
      <c r="L243" s="128"/>
      <c r="M243" s="129" t="e">
        <f t="shared" si="13"/>
        <v>#DIV/0!</v>
      </c>
      <c r="N243" s="129">
        <f t="shared" si="15"/>
        <v>0</v>
      </c>
      <c r="O243" s="130">
        <f>IF(K243="nio",0,VLOOKUP(G243,'4. Productie normen'!A:J,HLOOKUP('5. Basis ruimtestaat'!K243,'4. Productie normen'!$10:$11,2,FALSE),FALSE))</f>
        <v>0</v>
      </c>
      <c r="P243" s="130">
        <f t="shared" si="16"/>
        <v>0</v>
      </c>
      <c r="Q243" s="131" t="str">
        <f>VLOOKUP(G243,'4. Productie normen'!$A:$L,12,FALSE)</f>
        <v>V</v>
      </c>
      <c r="R243" s="131"/>
      <c r="T243" s="132">
        <f t="shared" si="14"/>
        <v>6069</v>
      </c>
    </row>
    <row r="244" spans="1:20" ht="14.15" customHeight="1">
      <c r="A244" s="8">
        <v>244</v>
      </c>
      <c r="B244" s="9" t="s">
        <v>99</v>
      </c>
      <c r="C244" s="9" t="s">
        <v>100</v>
      </c>
      <c r="D244" s="646" t="s">
        <v>229</v>
      </c>
      <c r="E244" s="127" t="s">
        <v>266</v>
      </c>
      <c r="F244" s="117" t="s">
        <v>441</v>
      </c>
      <c r="G244" s="117" t="s">
        <v>197</v>
      </c>
      <c r="H244" s="117" t="s">
        <v>232</v>
      </c>
      <c r="I244" s="663">
        <v>49.38</v>
      </c>
      <c r="J244" s="717">
        <v>1</v>
      </c>
      <c r="K244" s="128">
        <v>156</v>
      </c>
      <c r="L244" s="128"/>
      <c r="M244" s="129" t="e">
        <f t="shared" si="13"/>
        <v>#DIV/0!</v>
      </c>
      <c r="N244" s="129">
        <f t="shared" si="15"/>
        <v>0</v>
      </c>
      <c r="O244" s="130">
        <f>IF(K244="nio",0,VLOOKUP(G244,'4. Productie normen'!A:J,HLOOKUP('5. Basis ruimtestaat'!K244,'4. Productie normen'!$10:$11,2,FALSE),FALSE))</f>
        <v>0</v>
      </c>
      <c r="P244" s="130">
        <f t="shared" si="16"/>
        <v>0</v>
      </c>
      <c r="Q244" s="131" t="str">
        <f>VLOOKUP(G244,'4. Productie normen'!$A:$L,12,FALSE)</f>
        <v>B</v>
      </c>
      <c r="R244" s="131"/>
      <c r="T244" s="132">
        <f t="shared" si="14"/>
        <v>7703.2800000000007</v>
      </c>
    </row>
    <row r="245" spans="1:20" ht="14.15" customHeight="1">
      <c r="A245" s="8">
        <v>245</v>
      </c>
      <c r="B245" s="9" t="s">
        <v>99</v>
      </c>
      <c r="C245" s="9" t="s">
        <v>100</v>
      </c>
      <c r="D245" s="646" t="s">
        <v>229</v>
      </c>
      <c r="E245" s="127" t="s">
        <v>444</v>
      </c>
      <c r="F245" s="117" t="s">
        <v>361</v>
      </c>
      <c r="G245" s="9" t="s">
        <v>203</v>
      </c>
      <c r="H245" s="117" t="s">
        <v>232</v>
      </c>
      <c r="I245" s="663">
        <v>14.35</v>
      </c>
      <c r="J245" s="717">
        <v>1</v>
      </c>
      <c r="K245" s="128">
        <v>12</v>
      </c>
      <c r="L245" s="128"/>
      <c r="M245" s="129" t="e">
        <f t="shared" si="13"/>
        <v>#DIV/0!</v>
      </c>
      <c r="N245" s="129">
        <f t="shared" si="15"/>
        <v>0</v>
      </c>
      <c r="O245" s="130">
        <f>IF(K245="nio",0,VLOOKUP(G245,'4. Productie normen'!A:J,HLOOKUP('5. Basis ruimtestaat'!K245,'4. Productie normen'!$10:$11,2,FALSE),FALSE))</f>
        <v>0</v>
      </c>
      <c r="P245" s="130">
        <f t="shared" si="16"/>
        <v>0</v>
      </c>
      <c r="Q245" s="131" t="str">
        <f>VLOOKUP(G245,'4. Productie normen'!$A:$L,12,FALSE)</f>
        <v>V</v>
      </c>
      <c r="R245" s="131"/>
      <c r="T245" s="132">
        <f t="shared" si="14"/>
        <v>172.2</v>
      </c>
    </row>
    <row r="246" spans="1:20" ht="14.15" customHeight="1">
      <c r="A246" s="8">
        <v>246</v>
      </c>
      <c r="B246" s="9" t="s">
        <v>99</v>
      </c>
      <c r="C246" s="9" t="s">
        <v>100</v>
      </c>
      <c r="D246" s="646" t="s">
        <v>229</v>
      </c>
      <c r="E246" s="127" t="s">
        <v>445</v>
      </c>
      <c r="F246" s="117" t="s">
        <v>328</v>
      </c>
      <c r="G246" s="117" t="s">
        <v>213</v>
      </c>
      <c r="H246" s="117" t="s">
        <v>232</v>
      </c>
      <c r="I246" s="663">
        <v>3.96</v>
      </c>
      <c r="J246" s="717">
        <v>1</v>
      </c>
      <c r="K246" s="128" t="s">
        <v>248</v>
      </c>
      <c r="L246" s="128"/>
      <c r="M246" s="129">
        <f t="shared" si="13"/>
        <v>0</v>
      </c>
      <c r="N246" s="129">
        <f t="shared" si="15"/>
        <v>0</v>
      </c>
      <c r="O246" s="130">
        <f>IF(K246="nio",0,VLOOKUP(G246,'4. Productie normen'!A:J,HLOOKUP('5. Basis ruimtestaat'!K246,'4. Productie normen'!$10:$11,2,FALSE),FALSE))</f>
        <v>0</v>
      </c>
      <c r="P246" s="130">
        <f t="shared" si="16"/>
        <v>0</v>
      </c>
      <c r="Q246" s="131">
        <f>VLOOKUP(G246,'4. Productie normen'!$A:$L,12,FALSE)</f>
        <v>0</v>
      </c>
      <c r="R246" s="131"/>
      <c r="T246" s="132">
        <f t="shared" si="14"/>
        <v>0</v>
      </c>
    </row>
    <row r="247" spans="1:20" ht="14.15" customHeight="1">
      <c r="A247" s="8">
        <v>247</v>
      </c>
      <c r="B247" s="9" t="s">
        <v>99</v>
      </c>
      <c r="C247" s="9" t="s">
        <v>100</v>
      </c>
      <c r="D247" s="646" t="s">
        <v>229</v>
      </c>
      <c r="E247" s="127" t="s">
        <v>446</v>
      </c>
      <c r="F247" s="117" t="s">
        <v>334</v>
      </c>
      <c r="G247" s="9" t="s">
        <v>203</v>
      </c>
      <c r="H247" s="117" t="s">
        <v>232</v>
      </c>
      <c r="I247" s="663">
        <v>4.09</v>
      </c>
      <c r="J247" s="717">
        <v>1</v>
      </c>
      <c r="K247" s="128">
        <v>12</v>
      </c>
      <c r="L247" s="128"/>
      <c r="M247" s="129" t="e">
        <f t="shared" si="13"/>
        <v>#DIV/0!</v>
      </c>
      <c r="N247" s="129">
        <f t="shared" si="15"/>
        <v>0</v>
      </c>
      <c r="O247" s="130">
        <f>IF(K247="nio",0,VLOOKUP(G247,'4. Productie normen'!A:J,HLOOKUP('5. Basis ruimtestaat'!K247,'4. Productie normen'!$10:$11,2,FALSE),FALSE))</f>
        <v>0</v>
      </c>
      <c r="P247" s="130">
        <f t="shared" si="16"/>
        <v>0</v>
      </c>
      <c r="Q247" s="131" t="str">
        <f>VLOOKUP(G247,'4. Productie normen'!$A:$L,12,FALSE)</f>
        <v>V</v>
      </c>
      <c r="R247" s="131"/>
      <c r="T247" s="132">
        <f t="shared" si="14"/>
        <v>49.08</v>
      </c>
    </row>
    <row r="248" spans="1:20" ht="14.15" customHeight="1">
      <c r="A248" s="8">
        <v>248</v>
      </c>
      <c r="B248" s="9" t="s">
        <v>99</v>
      </c>
      <c r="C248" s="9" t="s">
        <v>100</v>
      </c>
      <c r="D248" s="646" t="s">
        <v>229</v>
      </c>
      <c r="E248" s="127" t="s">
        <v>447</v>
      </c>
      <c r="F248" s="117" t="s">
        <v>448</v>
      </c>
      <c r="G248" s="117" t="s">
        <v>213</v>
      </c>
      <c r="H248" s="117" t="s">
        <v>449</v>
      </c>
      <c r="I248" s="663">
        <v>2.36</v>
      </c>
      <c r="J248" s="717">
        <v>1</v>
      </c>
      <c r="K248" s="128" t="s">
        <v>248</v>
      </c>
      <c r="L248" s="128"/>
      <c r="M248" s="129">
        <f t="shared" si="13"/>
        <v>0</v>
      </c>
      <c r="N248" s="129">
        <f t="shared" si="15"/>
        <v>0</v>
      </c>
      <c r="O248" s="130">
        <f>IF(K248="nio",0,VLOOKUP(G248,'4. Productie normen'!A:J,HLOOKUP('5. Basis ruimtestaat'!K248,'4. Productie normen'!$10:$11,2,FALSE),FALSE))</f>
        <v>0</v>
      </c>
      <c r="P248" s="130">
        <f t="shared" si="16"/>
        <v>0</v>
      </c>
      <c r="Q248" s="131">
        <f>VLOOKUP(G248,'4. Productie normen'!$A:$L,12,FALSE)</f>
        <v>0</v>
      </c>
      <c r="R248" s="131"/>
      <c r="T248" s="132">
        <f t="shared" si="14"/>
        <v>0</v>
      </c>
    </row>
    <row r="249" spans="1:20" ht="14.15" customHeight="1">
      <c r="A249" s="8">
        <v>249</v>
      </c>
      <c r="B249" s="9" t="s">
        <v>99</v>
      </c>
      <c r="C249" s="9" t="s">
        <v>100</v>
      </c>
      <c r="D249" s="646" t="s">
        <v>229</v>
      </c>
      <c r="E249" s="127" t="s">
        <v>347</v>
      </c>
      <c r="F249" s="117" t="s">
        <v>343</v>
      </c>
      <c r="G249" s="117" t="s">
        <v>206</v>
      </c>
      <c r="H249" s="117" t="s">
        <v>439</v>
      </c>
      <c r="I249" s="663">
        <v>5.51</v>
      </c>
      <c r="J249" s="717">
        <v>1</v>
      </c>
      <c r="K249" s="128">
        <v>255</v>
      </c>
      <c r="L249" s="128"/>
      <c r="M249" s="129" t="e">
        <f t="shared" si="13"/>
        <v>#DIV/0!</v>
      </c>
      <c r="N249" s="129">
        <f t="shared" si="15"/>
        <v>0</v>
      </c>
      <c r="O249" s="130">
        <f>IF(K249="nio",0,VLOOKUP(G249,'4. Productie normen'!A:J,HLOOKUP('5. Basis ruimtestaat'!K249,'4. Productie normen'!$10:$11,2,FALSE),FALSE))</f>
        <v>0</v>
      </c>
      <c r="P249" s="130">
        <f t="shared" si="16"/>
        <v>0</v>
      </c>
      <c r="Q249" s="131" t="str">
        <f>VLOOKUP(G249,'4. Productie normen'!$A:$L,12,FALSE)</f>
        <v>S</v>
      </c>
      <c r="R249" s="131"/>
      <c r="T249" s="132">
        <f t="shared" si="14"/>
        <v>1405.05</v>
      </c>
    </row>
    <row r="250" spans="1:20" ht="14.15" customHeight="1">
      <c r="A250" s="8">
        <v>250</v>
      </c>
      <c r="B250" s="9" t="s">
        <v>99</v>
      </c>
      <c r="C250" s="9" t="s">
        <v>100</v>
      </c>
      <c r="D250" s="646" t="s">
        <v>229</v>
      </c>
      <c r="E250" s="127" t="s">
        <v>450</v>
      </c>
      <c r="F250" s="117" t="s">
        <v>343</v>
      </c>
      <c r="G250" s="117" t="s">
        <v>206</v>
      </c>
      <c r="H250" s="117" t="s">
        <v>439</v>
      </c>
      <c r="I250" s="663">
        <v>5.51</v>
      </c>
      <c r="J250" s="717">
        <v>1</v>
      </c>
      <c r="K250" s="128">
        <v>255</v>
      </c>
      <c r="L250" s="128"/>
      <c r="M250" s="129" t="e">
        <f t="shared" si="13"/>
        <v>#DIV/0!</v>
      </c>
      <c r="N250" s="129">
        <f t="shared" si="15"/>
        <v>0</v>
      </c>
      <c r="O250" s="130">
        <f>IF(K250="nio",0,VLOOKUP(G250,'4. Productie normen'!A:J,HLOOKUP('5. Basis ruimtestaat'!K250,'4. Productie normen'!$10:$11,2,FALSE),FALSE))</f>
        <v>0</v>
      </c>
      <c r="P250" s="130">
        <f t="shared" si="16"/>
        <v>0</v>
      </c>
      <c r="Q250" s="131" t="str">
        <f>VLOOKUP(G250,'4. Productie normen'!$A:$L,12,FALSE)</f>
        <v>S</v>
      </c>
      <c r="R250" s="131"/>
      <c r="T250" s="132">
        <f t="shared" si="14"/>
        <v>1405.05</v>
      </c>
    </row>
    <row r="251" spans="1:20" ht="14.15" customHeight="1">
      <c r="A251" s="8">
        <v>251</v>
      </c>
      <c r="B251" s="9" t="s">
        <v>99</v>
      </c>
      <c r="C251" s="9" t="s">
        <v>100</v>
      </c>
      <c r="D251" s="646" t="s">
        <v>229</v>
      </c>
      <c r="E251" s="127" t="s">
        <v>451</v>
      </c>
      <c r="F251" s="117" t="s">
        <v>343</v>
      </c>
      <c r="G251" s="117" t="s">
        <v>206</v>
      </c>
      <c r="H251" s="117" t="s">
        <v>439</v>
      </c>
      <c r="I251" s="663">
        <v>4.01</v>
      </c>
      <c r="J251" s="717">
        <v>1</v>
      </c>
      <c r="K251" s="128">
        <v>255</v>
      </c>
      <c r="L251" s="128"/>
      <c r="M251" s="129" t="e">
        <f t="shared" si="13"/>
        <v>#DIV/0!</v>
      </c>
      <c r="N251" s="129">
        <f t="shared" si="15"/>
        <v>0</v>
      </c>
      <c r="O251" s="130">
        <f>IF(K251="nio",0,VLOOKUP(G251,'4. Productie normen'!A:J,HLOOKUP('5. Basis ruimtestaat'!K251,'4. Productie normen'!$10:$11,2,FALSE),FALSE))</f>
        <v>0</v>
      </c>
      <c r="P251" s="130">
        <f t="shared" si="16"/>
        <v>0</v>
      </c>
      <c r="Q251" s="131" t="str">
        <f>VLOOKUP(G251,'4. Productie normen'!$A:$L,12,FALSE)</f>
        <v>S</v>
      </c>
      <c r="R251" s="131"/>
      <c r="T251" s="132">
        <f t="shared" si="14"/>
        <v>1022.55</v>
      </c>
    </row>
    <row r="252" spans="1:20" ht="14.15" customHeight="1">
      <c r="A252" s="8">
        <v>252</v>
      </c>
      <c r="B252" s="9" t="s">
        <v>99</v>
      </c>
      <c r="C252" s="9" t="s">
        <v>100</v>
      </c>
      <c r="D252" s="646" t="s">
        <v>229</v>
      </c>
      <c r="E252" s="127" t="s">
        <v>452</v>
      </c>
      <c r="F252" s="117" t="s">
        <v>453</v>
      </c>
      <c r="G252" s="117" t="s">
        <v>213</v>
      </c>
      <c r="H252" s="117" t="s">
        <v>449</v>
      </c>
      <c r="I252" s="663">
        <v>0.68</v>
      </c>
      <c r="J252" s="717">
        <v>1</v>
      </c>
      <c r="K252" s="128" t="s">
        <v>248</v>
      </c>
      <c r="L252" s="128"/>
      <c r="M252" s="129">
        <f t="shared" si="13"/>
        <v>0</v>
      </c>
      <c r="N252" s="129">
        <f t="shared" si="15"/>
        <v>0</v>
      </c>
      <c r="O252" s="130">
        <f>IF(K252="nio",0,VLOOKUP(G252,'4. Productie normen'!A:J,HLOOKUP('5. Basis ruimtestaat'!K252,'4. Productie normen'!$10:$11,2,FALSE),FALSE))</f>
        <v>0</v>
      </c>
      <c r="P252" s="130">
        <f t="shared" si="16"/>
        <v>0</v>
      </c>
      <c r="Q252" s="131">
        <f>VLOOKUP(G252,'4. Productie normen'!$A:$L,12,FALSE)</f>
        <v>0</v>
      </c>
      <c r="R252" s="131"/>
      <c r="T252" s="132">
        <f t="shared" si="14"/>
        <v>0</v>
      </c>
    </row>
    <row r="253" spans="1:20" ht="14.15" customHeight="1">
      <c r="A253" s="8">
        <v>253</v>
      </c>
      <c r="B253" s="9" t="s">
        <v>99</v>
      </c>
      <c r="C253" s="9" t="s">
        <v>100</v>
      </c>
      <c r="D253" s="646" t="s">
        <v>454</v>
      </c>
      <c r="E253" s="127" t="s">
        <v>272</v>
      </c>
      <c r="F253" s="117" t="s">
        <v>254</v>
      </c>
      <c r="G253" s="117" t="s">
        <v>208</v>
      </c>
      <c r="H253" s="530" t="s">
        <v>455</v>
      </c>
      <c r="I253" s="663">
        <v>4.37</v>
      </c>
      <c r="J253" s="717">
        <v>1</v>
      </c>
      <c r="K253" s="128">
        <v>255</v>
      </c>
      <c r="L253" s="128"/>
      <c r="M253" s="129" t="e">
        <f t="shared" si="13"/>
        <v>#DIV/0!</v>
      </c>
      <c r="N253" s="129">
        <f t="shared" si="15"/>
        <v>0</v>
      </c>
      <c r="O253" s="130">
        <f>IF(K253="nio",0,VLOOKUP(G253,'4. Productie normen'!A:J,HLOOKUP('5. Basis ruimtestaat'!K253,'4. Productie normen'!$10:$11,2,FALSE),FALSE))</f>
        <v>0</v>
      </c>
      <c r="P253" s="130">
        <f t="shared" si="16"/>
        <v>0</v>
      </c>
      <c r="Q253" s="131" t="str">
        <f>VLOOKUP(G253,'4. Productie normen'!$A:$L,12,FALSE)</f>
        <v>V</v>
      </c>
      <c r="R253" s="131"/>
      <c r="T253" s="132">
        <f t="shared" si="14"/>
        <v>1114.3500000000001</v>
      </c>
    </row>
    <row r="254" spans="1:20" ht="14.15" customHeight="1">
      <c r="A254" s="8">
        <v>254</v>
      </c>
      <c r="B254" s="9" t="s">
        <v>99</v>
      </c>
      <c r="C254" s="136" t="s">
        <v>100</v>
      </c>
      <c r="D254" s="647" t="s">
        <v>256</v>
      </c>
      <c r="E254" s="134" t="s">
        <v>323</v>
      </c>
      <c r="F254" s="117" t="s">
        <v>456</v>
      </c>
      <c r="G254" s="135" t="s">
        <v>209</v>
      </c>
      <c r="H254" s="117" t="s">
        <v>235</v>
      </c>
      <c r="I254" s="663">
        <v>14.63</v>
      </c>
      <c r="J254" s="717">
        <v>1</v>
      </c>
      <c r="K254" s="128">
        <v>255</v>
      </c>
      <c r="L254" s="128"/>
      <c r="M254" s="129" t="e">
        <f t="shared" si="13"/>
        <v>#DIV/0!</v>
      </c>
      <c r="N254" s="129">
        <f t="shared" si="15"/>
        <v>0</v>
      </c>
      <c r="O254" s="130">
        <f>IF(K254="nio",0,VLOOKUP(G254,'4. Productie normen'!A:J,HLOOKUP('5. Basis ruimtestaat'!K254,'4. Productie normen'!$10:$11,2,FALSE),FALSE))</f>
        <v>0</v>
      </c>
      <c r="P254" s="130">
        <f t="shared" si="16"/>
        <v>0</v>
      </c>
      <c r="Q254" s="131" t="str">
        <f>VLOOKUP(G254,'4. Productie normen'!$A:$L,12,FALSE)</f>
        <v>V</v>
      </c>
      <c r="R254" s="131"/>
      <c r="T254" s="132">
        <f t="shared" si="14"/>
        <v>3730.65</v>
      </c>
    </row>
    <row r="255" spans="1:20" ht="14.15" customHeight="1">
      <c r="A255" s="8">
        <v>255</v>
      </c>
      <c r="B255" s="9" t="s">
        <v>99</v>
      </c>
      <c r="C255" s="9" t="s">
        <v>100</v>
      </c>
      <c r="D255" s="646" t="s">
        <v>454</v>
      </c>
      <c r="E255" s="127" t="s">
        <v>324</v>
      </c>
      <c r="F255" s="117" t="s">
        <v>457</v>
      </c>
      <c r="G255" s="117" t="s">
        <v>197</v>
      </c>
      <c r="H255" s="117" t="s">
        <v>235</v>
      </c>
      <c r="I255" s="663">
        <v>32.74</v>
      </c>
      <c r="J255" s="717">
        <v>1</v>
      </c>
      <c r="K255" s="128">
        <v>156</v>
      </c>
      <c r="L255" s="128"/>
      <c r="M255" s="129" t="e">
        <f t="shared" si="13"/>
        <v>#DIV/0!</v>
      </c>
      <c r="N255" s="129">
        <f t="shared" si="15"/>
        <v>0</v>
      </c>
      <c r="O255" s="130">
        <f>IF(K255="nio",0,VLOOKUP(G255,'4. Productie normen'!A:J,HLOOKUP('5. Basis ruimtestaat'!K255,'4. Productie normen'!$10:$11,2,FALSE),FALSE))</f>
        <v>0</v>
      </c>
      <c r="P255" s="130">
        <f t="shared" si="16"/>
        <v>0</v>
      </c>
      <c r="Q255" s="131" t="str">
        <f>VLOOKUP(G255,'4. Productie normen'!$A:$L,12,FALSE)</f>
        <v>B</v>
      </c>
      <c r="R255" s="131"/>
      <c r="T255" s="132">
        <f t="shared" si="14"/>
        <v>5107.4400000000005</v>
      </c>
    </row>
    <row r="256" spans="1:20" ht="14.15" customHeight="1">
      <c r="A256" s="8">
        <v>256</v>
      </c>
      <c r="B256" s="9" t="s">
        <v>99</v>
      </c>
      <c r="C256" s="9" t="s">
        <v>100</v>
      </c>
      <c r="D256" s="646" t="s">
        <v>454</v>
      </c>
      <c r="E256" s="127" t="s">
        <v>273</v>
      </c>
      <c r="F256" s="117" t="s">
        <v>441</v>
      </c>
      <c r="G256" s="117" t="s">
        <v>197</v>
      </c>
      <c r="H256" s="117" t="s">
        <v>235</v>
      </c>
      <c r="I256" s="663">
        <v>32.630000000000003</v>
      </c>
      <c r="J256" s="717">
        <v>1</v>
      </c>
      <c r="K256" s="128">
        <v>156</v>
      </c>
      <c r="L256" s="128"/>
      <c r="M256" s="129" t="e">
        <f t="shared" si="13"/>
        <v>#DIV/0!</v>
      </c>
      <c r="N256" s="129">
        <f t="shared" si="15"/>
        <v>0</v>
      </c>
      <c r="O256" s="130">
        <f>IF(K256="nio",0,VLOOKUP(G256,'4. Productie normen'!A:J,HLOOKUP('5. Basis ruimtestaat'!K256,'4. Productie normen'!$10:$11,2,FALSE),FALSE))</f>
        <v>0</v>
      </c>
      <c r="P256" s="130">
        <f t="shared" si="16"/>
        <v>0</v>
      </c>
      <c r="Q256" s="131" t="str">
        <f>VLOOKUP(G256,'4. Productie normen'!$A:$L,12,FALSE)</f>
        <v>B</v>
      </c>
      <c r="R256" s="131"/>
      <c r="T256" s="132">
        <f t="shared" si="14"/>
        <v>5090.2800000000007</v>
      </c>
    </row>
    <row r="257" spans="1:20" ht="14.15" customHeight="1">
      <c r="A257" s="8">
        <v>257</v>
      </c>
      <c r="B257" s="9" t="s">
        <v>99</v>
      </c>
      <c r="C257" s="9" t="s">
        <v>100</v>
      </c>
      <c r="D257" s="646" t="s">
        <v>454</v>
      </c>
      <c r="E257" s="127" t="s">
        <v>327</v>
      </c>
      <c r="F257" s="117" t="s">
        <v>441</v>
      </c>
      <c r="G257" s="117" t="s">
        <v>197</v>
      </c>
      <c r="H257" s="117" t="s">
        <v>235</v>
      </c>
      <c r="I257" s="663">
        <v>39.590000000000003</v>
      </c>
      <c r="J257" s="717">
        <v>1</v>
      </c>
      <c r="K257" s="128">
        <v>156</v>
      </c>
      <c r="L257" s="128"/>
      <c r="M257" s="129" t="e">
        <f t="shared" si="13"/>
        <v>#DIV/0!</v>
      </c>
      <c r="N257" s="129">
        <f t="shared" si="15"/>
        <v>0</v>
      </c>
      <c r="O257" s="130">
        <f>IF(K257="nio",0,VLOOKUP(G257,'4. Productie normen'!A:J,HLOOKUP('5. Basis ruimtestaat'!K257,'4. Productie normen'!$10:$11,2,FALSE),FALSE))</f>
        <v>0</v>
      </c>
      <c r="P257" s="130">
        <f t="shared" si="16"/>
        <v>0</v>
      </c>
      <c r="Q257" s="131" t="str">
        <f>VLOOKUP(G257,'4. Productie normen'!$A:$L,12,FALSE)</f>
        <v>B</v>
      </c>
      <c r="R257" s="131"/>
      <c r="T257" s="132">
        <f t="shared" si="14"/>
        <v>6176.0400000000009</v>
      </c>
    </row>
    <row r="258" spans="1:20" ht="14.15" customHeight="1">
      <c r="A258" s="8">
        <v>258</v>
      </c>
      <c r="B258" s="9" t="s">
        <v>99</v>
      </c>
      <c r="C258" s="9" t="s">
        <v>100</v>
      </c>
      <c r="D258" s="646" t="s">
        <v>454</v>
      </c>
      <c r="E258" s="127" t="s">
        <v>330</v>
      </c>
      <c r="F258" s="117" t="s">
        <v>441</v>
      </c>
      <c r="G258" s="117" t="s">
        <v>197</v>
      </c>
      <c r="H258" s="117" t="s">
        <v>235</v>
      </c>
      <c r="I258" s="663">
        <v>73.75</v>
      </c>
      <c r="J258" s="717">
        <v>1</v>
      </c>
      <c r="K258" s="128">
        <v>156</v>
      </c>
      <c r="L258" s="128"/>
      <c r="M258" s="129" t="e">
        <f t="shared" si="13"/>
        <v>#DIV/0!</v>
      </c>
      <c r="N258" s="129">
        <f t="shared" si="15"/>
        <v>0</v>
      </c>
      <c r="O258" s="130">
        <f>IF(K258="nio",0,VLOOKUP(G258,'4. Productie normen'!A:J,HLOOKUP('5. Basis ruimtestaat'!K258,'4. Productie normen'!$10:$11,2,FALSE),FALSE))</f>
        <v>0</v>
      </c>
      <c r="P258" s="130">
        <f t="shared" si="16"/>
        <v>0</v>
      </c>
      <c r="Q258" s="131" t="str">
        <f>VLOOKUP(G258,'4. Productie normen'!$A:$L,12,FALSE)</f>
        <v>B</v>
      </c>
      <c r="R258" s="131"/>
      <c r="T258" s="132">
        <f t="shared" si="14"/>
        <v>11505</v>
      </c>
    </row>
    <row r="259" spans="1:20" ht="14.15" customHeight="1">
      <c r="A259" s="8">
        <v>259</v>
      </c>
      <c r="B259" s="9" t="s">
        <v>99</v>
      </c>
      <c r="C259" s="9" t="s">
        <v>100</v>
      </c>
      <c r="D259" s="646" t="s">
        <v>256</v>
      </c>
      <c r="E259" s="127" t="s">
        <v>274</v>
      </c>
      <c r="F259" s="117" t="s">
        <v>441</v>
      </c>
      <c r="G259" s="117" t="s">
        <v>197</v>
      </c>
      <c r="H259" s="117" t="s">
        <v>235</v>
      </c>
      <c r="I259" s="663">
        <v>16.53</v>
      </c>
      <c r="J259" s="717">
        <v>1</v>
      </c>
      <c r="K259" s="128">
        <v>156</v>
      </c>
      <c r="L259" s="128"/>
      <c r="M259" s="129" t="e">
        <f t="shared" si="13"/>
        <v>#DIV/0!</v>
      </c>
      <c r="N259" s="129">
        <f t="shared" si="15"/>
        <v>0</v>
      </c>
      <c r="O259" s="130">
        <f>IF(K259="nio",0,VLOOKUP(G259,'4. Productie normen'!A:J,HLOOKUP('5. Basis ruimtestaat'!K259,'4. Productie normen'!$10:$11,2,FALSE),FALSE))</f>
        <v>0</v>
      </c>
      <c r="P259" s="130">
        <f t="shared" si="16"/>
        <v>0</v>
      </c>
      <c r="Q259" s="131" t="str">
        <f>VLOOKUP(G259,'4. Productie normen'!$A:$L,12,FALSE)</f>
        <v>B</v>
      </c>
      <c r="R259" s="131"/>
      <c r="T259" s="132">
        <f t="shared" si="14"/>
        <v>2578.6800000000003</v>
      </c>
    </row>
    <row r="260" spans="1:20" ht="14.15" customHeight="1">
      <c r="A260" s="8">
        <v>260</v>
      </c>
      <c r="B260" s="9" t="s">
        <v>99</v>
      </c>
      <c r="C260" s="9" t="s">
        <v>100</v>
      </c>
      <c r="D260" s="646" t="s">
        <v>256</v>
      </c>
      <c r="E260" s="127" t="s">
        <v>275</v>
      </c>
      <c r="F260" s="117" t="s">
        <v>441</v>
      </c>
      <c r="G260" s="117" t="s">
        <v>197</v>
      </c>
      <c r="H260" s="117" t="s">
        <v>235</v>
      </c>
      <c r="I260" s="663">
        <v>34.17</v>
      </c>
      <c r="J260" s="717">
        <v>1</v>
      </c>
      <c r="K260" s="128">
        <v>156</v>
      </c>
      <c r="L260" s="128"/>
      <c r="M260" s="129" t="e">
        <f t="shared" si="13"/>
        <v>#DIV/0!</v>
      </c>
      <c r="N260" s="129">
        <f t="shared" si="15"/>
        <v>0</v>
      </c>
      <c r="O260" s="130">
        <f>IF(K260="nio",0,VLOOKUP(G260,'4. Productie normen'!A:J,HLOOKUP('5. Basis ruimtestaat'!K260,'4. Productie normen'!$10:$11,2,FALSE),FALSE))</f>
        <v>0</v>
      </c>
      <c r="P260" s="130">
        <f t="shared" si="16"/>
        <v>0</v>
      </c>
      <c r="Q260" s="131" t="str">
        <f>VLOOKUP(G260,'4. Productie normen'!$A:$L,12,FALSE)</f>
        <v>B</v>
      </c>
      <c r="R260" s="131"/>
      <c r="T260" s="132">
        <f t="shared" si="14"/>
        <v>5330.52</v>
      </c>
    </row>
    <row r="261" spans="1:20" ht="14.15" customHeight="1">
      <c r="A261" s="8">
        <v>261</v>
      </c>
      <c r="B261" s="9" t="s">
        <v>99</v>
      </c>
      <c r="C261" s="9" t="s">
        <v>100</v>
      </c>
      <c r="D261" s="646" t="s">
        <v>256</v>
      </c>
      <c r="E261" s="127" t="s">
        <v>333</v>
      </c>
      <c r="F261" s="117" t="s">
        <v>343</v>
      </c>
      <c r="G261" s="117" t="s">
        <v>206</v>
      </c>
      <c r="H261" s="117" t="s">
        <v>439</v>
      </c>
      <c r="I261" s="663">
        <v>2.97</v>
      </c>
      <c r="J261" s="717">
        <v>1</v>
      </c>
      <c r="K261" s="128">
        <v>255</v>
      </c>
      <c r="L261" s="128"/>
      <c r="M261" s="129" t="e">
        <f t="shared" si="13"/>
        <v>#DIV/0!</v>
      </c>
      <c r="N261" s="129">
        <f t="shared" si="15"/>
        <v>0</v>
      </c>
      <c r="O261" s="130">
        <f>IF(K261="nio",0,VLOOKUP(G261,'4. Productie normen'!A:J,HLOOKUP('5. Basis ruimtestaat'!K261,'4. Productie normen'!$10:$11,2,FALSE),FALSE))</f>
        <v>0</v>
      </c>
      <c r="P261" s="130">
        <f t="shared" si="16"/>
        <v>0</v>
      </c>
      <c r="Q261" s="131" t="str">
        <f>VLOOKUP(G261,'4. Productie normen'!$A:$L,12,FALSE)</f>
        <v>S</v>
      </c>
      <c r="R261" s="131"/>
      <c r="T261" s="132">
        <f t="shared" si="14"/>
        <v>757.35</v>
      </c>
    </row>
    <row r="262" spans="1:20" ht="14.15" customHeight="1">
      <c r="A262" s="8">
        <v>262</v>
      </c>
      <c r="B262" s="9" t="s">
        <v>99</v>
      </c>
      <c r="C262" s="9" t="s">
        <v>100</v>
      </c>
      <c r="D262" s="646" t="s">
        <v>256</v>
      </c>
      <c r="E262" s="127" t="s">
        <v>335</v>
      </c>
      <c r="F262" s="117" t="s">
        <v>252</v>
      </c>
      <c r="G262" s="117" t="s">
        <v>209</v>
      </c>
      <c r="H262" s="117" t="s">
        <v>235</v>
      </c>
      <c r="I262" s="663">
        <v>16.84</v>
      </c>
      <c r="J262" s="717">
        <v>1</v>
      </c>
      <c r="K262" s="128">
        <v>255</v>
      </c>
      <c r="L262" s="128"/>
      <c r="M262" s="129" t="e">
        <f t="shared" si="13"/>
        <v>#DIV/0!</v>
      </c>
      <c r="N262" s="129">
        <f t="shared" si="15"/>
        <v>0</v>
      </c>
      <c r="O262" s="130">
        <f>IF(K262="nio",0,VLOOKUP(G262,'4. Productie normen'!A:J,HLOOKUP('5. Basis ruimtestaat'!K262,'4. Productie normen'!$10:$11,2,FALSE),FALSE))</f>
        <v>0</v>
      </c>
      <c r="P262" s="130">
        <f t="shared" si="16"/>
        <v>0</v>
      </c>
      <c r="Q262" s="131" t="str">
        <f>VLOOKUP(G262,'4. Productie normen'!$A:$L,12,FALSE)</f>
        <v>V</v>
      </c>
      <c r="R262" s="131"/>
      <c r="T262" s="132">
        <f t="shared" si="14"/>
        <v>4294.2</v>
      </c>
    </row>
    <row r="263" spans="1:20" ht="14.15" customHeight="1">
      <c r="A263" s="8">
        <v>263</v>
      </c>
      <c r="B263" s="9" t="s">
        <v>99</v>
      </c>
      <c r="C263" s="9" t="s">
        <v>100</v>
      </c>
      <c r="D263" s="646" t="s">
        <v>256</v>
      </c>
      <c r="E263" s="127" t="s">
        <v>458</v>
      </c>
      <c r="F263" s="117" t="s">
        <v>459</v>
      </c>
      <c r="G263" s="9" t="s">
        <v>203</v>
      </c>
      <c r="H263" s="117"/>
      <c r="I263" s="663">
        <v>3.15</v>
      </c>
      <c r="J263" s="717">
        <v>1</v>
      </c>
      <c r="K263" s="128">
        <v>12</v>
      </c>
      <c r="L263" s="128"/>
      <c r="M263" s="129" t="e">
        <f t="shared" si="13"/>
        <v>#DIV/0!</v>
      </c>
      <c r="N263" s="129">
        <f t="shared" si="15"/>
        <v>0</v>
      </c>
      <c r="O263" s="130">
        <f>IF(K263="nio",0,VLOOKUP(G263,'4. Productie normen'!A:J,HLOOKUP('5. Basis ruimtestaat'!K263,'4. Productie normen'!$10:$11,2,FALSE),FALSE))</f>
        <v>0</v>
      </c>
      <c r="P263" s="130">
        <f t="shared" si="16"/>
        <v>0</v>
      </c>
      <c r="Q263" s="131" t="str">
        <f>VLOOKUP(G263,'4. Productie normen'!$A:$L,12,FALSE)</f>
        <v>V</v>
      </c>
      <c r="R263" s="131"/>
      <c r="T263" s="132">
        <f t="shared" si="14"/>
        <v>37.799999999999997</v>
      </c>
    </row>
    <row r="264" spans="1:20" ht="14.15" customHeight="1">
      <c r="A264" s="8">
        <v>264</v>
      </c>
      <c r="B264" s="9" t="s">
        <v>101</v>
      </c>
      <c r="C264" s="9" t="s">
        <v>102</v>
      </c>
      <c r="D264" s="646" t="s">
        <v>256</v>
      </c>
      <c r="E264" s="127" t="s">
        <v>272</v>
      </c>
      <c r="F264" s="117" t="s">
        <v>460</v>
      </c>
      <c r="G264" s="117" t="s">
        <v>209</v>
      </c>
      <c r="H264" s="117" t="s">
        <v>235</v>
      </c>
      <c r="I264" s="663">
        <v>20</v>
      </c>
      <c r="J264" s="717">
        <v>1</v>
      </c>
      <c r="K264" s="128">
        <v>255</v>
      </c>
      <c r="L264" s="128"/>
      <c r="M264" s="129" t="e">
        <f t="shared" si="13"/>
        <v>#DIV/0!</v>
      </c>
      <c r="N264" s="129">
        <f t="shared" si="15"/>
        <v>0</v>
      </c>
      <c r="O264" s="130">
        <f>IF(K264="nio",0,VLOOKUP(G264,'4. Productie normen'!A:J,HLOOKUP('5. Basis ruimtestaat'!K264,'4. Productie normen'!$10:$11,2,FALSE),FALSE))</f>
        <v>0</v>
      </c>
      <c r="P264" s="130">
        <f t="shared" si="16"/>
        <v>0</v>
      </c>
      <c r="Q264" s="131" t="str">
        <f>VLOOKUP(G264,'4. Productie normen'!$A:$L,12,FALSE)</f>
        <v>V</v>
      </c>
      <c r="R264" s="131"/>
      <c r="T264" s="132">
        <f t="shared" si="14"/>
        <v>5100</v>
      </c>
    </row>
    <row r="265" spans="1:20" ht="14.15" customHeight="1">
      <c r="A265" s="8">
        <v>265</v>
      </c>
      <c r="B265" s="9" t="s">
        <v>101</v>
      </c>
      <c r="C265" s="9" t="s">
        <v>102</v>
      </c>
      <c r="D265" s="646" t="s">
        <v>256</v>
      </c>
      <c r="E265" s="127" t="s">
        <v>336</v>
      </c>
      <c r="F265" s="117" t="s">
        <v>252</v>
      </c>
      <c r="G265" s="117" t="s">
        <v>209</v>
      </c>
      <c r="H265" s="117" t="s">
        <v>232</v>
      </c>
      <c r="I265" s="663">
        <v>50</v>
      </c>
      <c r="J265" s="717">
        <v>1</v>
      </c>
      <c r="K265" s="128">
        <v>255</v>
      </c>
      <c r="L265" s="128"/>
      <c r="M265" s="129" t="e">
        <f t="shared" si="13"/>
        <v>#DIV/0!</v>
      </c>
      <c r="N265" s="129">
        <f t="shared" si="15"/>
        <v>0</v>
      </c>
      <c r="O265" s="130">
        <f>IF(K265="nio",0,VLOOKUP(G265,'4. Productie normen'!A:J,HLOOKUP('5. Basis ruimtestaat'!K265,'4. Productie normen'!$10:$11,2,FALSE),FALSE))</f>
        <v>0</v>
      </c>
      <c r="P265" s="130">
        <f t="shared" si="16"/>
        <v>0</v>
      </c>
      <c r="Q265" s="131" t="str">
        <f>VLOOKUP(G265,'4. Productie normen'!$A:$L,12,FALSE)</f>
        <v>V</v>
      </c>
      <c r="R265" s="131"/>
      <c r="T265" s="132">
        <f t="shared" si="14"/>
        <v>12750</v>
      </c>
    </row>
    <row r="266" spans="1:20" ht="14.15" customHeight="1">
      <c r="A266" s="8">
        <v>266</v>
      </c>
      <c r="B266" s="9" t="s">
        <v>101</v>
      </c>
      <c r="C266" s="9" t="s">
        <v>102</v>
      </c>
      <c r="D266" s="646" t="s">
        <v>256</v>
      </c>
      <c r="E266" s="127" t="s">
        <v>282</v>
      </c>
      <c r="F266" s="135" t="s">
        <v>210</v>
      </c>
      <c r="G266" s="135" t="s">
        <v>210</v>
      </c>
      <c r="H266" s="117" t="s">
        <v>329</v>
      </c>
      <c r="I266" s="663">
        <v>30.25</v>
      </c>
      <c r="J266" s="717">
        <v>1</v>
      </c>
      <c r="K266" s="128">
        <v>255</v>
      </c>
      <c r="L266" s="128"/>
      <c r="M266" s="129" t="e">
        <f t="shared" ref="M266:M329" si="17">IF(K266="nio",0,IF(K266&gt;0,K266*I266/O266,0))*J266</f>
        <v>#DIV/0!</v>
      </c>
      <c r="N266" s="129">
        <f t="shared" si="15"/>
        <v>0</v>
      </c>
      <c r="O266" s="130">
        <f>IF(K266="nio",0,VLOOKUP(G266,'4. Productie normen'!A:J,HLOOKUP('5. Basis ruimtestaat'!K266,'4. Productie normen'!$10:$11,2,FALSE),FALSE))</f>
        <v>0</v>
      </c>
      <c r="P266" s="130">
        <f t="shared" si="16"/>
        <v>0</v>
      </c>
      <c r="Q266" s="131" t="str">
        <f>VLOOKUP(G266,'4. Productie normen'!$A:$L,12,FALSE)</f>
        <v>V</v>
      </c>
      <c r="R266" s="131"/>
      <c r="T266" s="132">
        <f t="shared" ref="T266:T330" si="18">SUM(K266:L266)*I266</f>
        <v>7713.75</v>
      </c>
    </row>
    <row r="267" spans="1:20" ht="14.15" customHeight="1">
      <c r="A267" s="8">
        <v>267</v>
      </c>
      <c r="B267" s="9" t="s">
        <v>101</v>
      </c>
      <c r="C267" s="9" t="s">
        <v>102</v>
      </c>
      <c r="D267" s="646" t="s">
        <v>256</v>
      </c>
      <c r="E267" s="127" t="s">
        <v>461</v>
      </c>
      <c r="F267" s="117" t="s">
        <v>1134</v>
      </c>
      <c r="G267" s="117" t="s">
        <v>204</v>
      </c>
      <c r="H267" s="117" t="s">
        <v>242</v>
      </c>
      <c r="I267" s="663">
        <v>48.9</v>
      </c>
      <c r="J267" s="717">
        <v>1</v>
      </c>
      <c r="K267" s="128">
        <v>255</v>
      </c>
      <c r="L267" s="128"/>
      <c r="M267" s="129" t="e">
        <f t="shared" si="17"/>
        <v>#DIV/0!</v>
      </c>
      <c r="N267" s="129">
        <f t="shared" ref="N267:N331" si="19">IF(L267&gt;0,L267*I267/P267,0)*J267</f>
        <v>0</v>
      </c>
      <c r="O267" s="130">
        <f>IF(K267="nio",0,VLOOKUP(G267,'4. Productie normen'!A:J,HLOOKUP('5. Basis ruimtestaat'!K267,'4. Productie normen'!$10:$11,2,FALSE),FALSE))</f>
        <v>0</v>
      </c>
      <c r="P267" s="130">
        <f t="shared" ref="P267:P330" si="20">IF(L267&gt;0,O267*$P$8,0)</f>
        <v>0</v>
      </c>
      <c r="Q267" s="131" t="str">
        <f>VLOOKUP(G267,'4. Productie normen'!$A:$L,12,FALSE)</f>
        <v>V</v>
      </c>
      <c r="R267" s="131"/>
      <c r="T267" s="132">
        <f t="shared" si="18"/>
        <v>12469.5</v>
      </c>
    </row>
    <row r="268" spans="1:20" ht="14.15" customHeight="1">
      <c r="A268" s="8">
        <v>268</v>
      </c>
      <c r="B268" s="9" t="s">
        <v>101</v>
      </c>
      <c r="C268" s="9" t="s">
        <v>102</v>
      </c>
      <c r="D268" s="646" t="s">
        <v>256</v>
      </c>
      <c r="E268" s="127" t="s">
        <v>462</v>
      </c>
      <c r="F268" s="117" t="s">
        <v>463</v>
      </c>
      <c r="G268" s="117" t="s">
        <v>197</v>
      </c>
      <c r="H268" s="530" t="s">
        <v>235</v>
      </c>
      <c r="I268" s="663">
        <v>64.63</v>
      </c>
      <c r="J268" s="717">
        <v>1</v>
      </c>
      <c r="K268" s="128">
        <v>255</v>
      </c>
      <c r="L268" s="128"/>
      <c r="M268" s="129" t="e">
        <f t="shared" si="17"/>
        <v>#DIV/0!</v>
      </c>
      <c r="N268" s="129">
        <f t="shared" si="19"/>
        <v>0</v>
      </c>
      <c r="O268" s="130">
        <f>IF(K268="nio",0,VLOOKUP(G268,'4. Productie normen'!A:J,HLOOKUP('5. Basis ruimtestaat'!K268,'4. Productie normen'!$10:$11,2,FALSE),FALSE))</f>
        <v>0</v>
      </c>
      <c r="P268" s="130">
        <f t="shared" si="20"/>
        <v>0</v>
      </c>
      <c r="Q268" s="131" t="str">
        <f>VLOOKUP(G268,'4. Productie normen'!$A:$L,12,FALSE)</f>
        <v>B</v>
      </c>
      <c r="R268" s="131"/>
      <c r="T268" s="132">
        <f t="shared" si="18"/>
        <v>16480.649999999998</v>
      </c>
    </row>
    <row r="269" spans="1:20" ht="14.15" customHeight="1">
      <c r="A269" s="8">
        <v>269</v>
      </c>
      <c r="B269" s="9" t="s">
        <v>101</v>
      </c>
      <c r="C269" s="9" t="s">
        <v>102</v>
      </c>
      <c r="D269" s="646" t="s">
        <v>256</v>
      </c>
      <c r="E269" s="134" t="s">
        <v>284</v>
      </c>
      <c r="F269" s="117" t="s">
        <v>463</v>
      </c>
      <c r="G269" s="117" t="s">
        <v>197</v>
      </c>
      <c r="H269" s="117" t="s">
        <v>235</v>
      </c>
      <c r="I269" s="663">
        <v>64.37</v>
      </c>
      <c r="J269" s="717">
        <v>1</v>
      </c>
      <c r="K269" s="128">
        <v>255</v>
      </c>
      <c r="L269" s="128"/>
      <c r="M269" s="129" t="e">
        <f t="shared" si="17"/>
        <v>#DIV/0!</v>
      </c>
      <c r="N269" s="129">
        <f t="shared" si="19"/>
        <v>0</v>
      </c>
      <c r="O269" s="130">
        <f>IF(K269="nio",0,VLOOKUP(G269,'4. Productie normen'!A:J,HLOOKUP('5. Basis ruimtestaat'!K269,'4. Productie normen'!$10:$11,2,FALSE),FALSE))</f>
        <v>0</v>
      </c>
      <c r="P269" s="130">
        <f t="shared" si="20"/>
        <v>0</v>
      </c>
      <c r="Q269" s="131" t="str">
        <f>VLOOKUP(G269,'4. Productie normen'!$A:$L,12,FALSE)</f>
        <v>B</v>
      </c>
      <c r="R269" s="131"/>
      <c r="T269" s="132">
        <f t="shared" si="18"/>
        <v>16414.350000000002</v>
      </c>
    </row>
    <row r="270" spans="1:20" ht="14.15" customHeight="1">
      <c r="A270" s="8">
        <v>270</v>
      </c>
      <c r="B270" s="9" t="s">
        <v>101</v>
      </c>
      <c r="C270" s="9" t="s">
        <v>102</v>
      </c>
      <c r="D270" s="646" t="s">
        <v>256</v>
      </c>
      <c r="E270" s="127" t="s">
        <v>365</v>
      </c>
      <c r="F270" s="117" t="s">
        <v>464</v>
      </c>
      <c r="G270" s="117" t="s">
        <v>197</v>
      </c>
      <c r="H270" s="117" t="s">
        <v>235</v>
      </c>
      <c r="I270" s="663">
        <v>30.52</v>
      </c>
      <c r="J270" s="717">
        <v>1</v>
      </c>
      <c r="K270" s="128">
        <v>255</v>
      </c>
      <c r="L270" s="128"/>
      <c r="M270" s="129" t="e">
        <f t="shared" si="17"/>
        <v>#DIV/0!</v>
      </c>
      <c r="N270" s="129">
        <f t="shared" si="19"/>
        <v>0</v>
      </c>
      <c r="O270" s="130">
        <f>IF(K270="nio",0,VLOOKUP(G270,'4. Productie normen'!A:J,HLOOKUP('5. Basis ruimtestaat'!K270,'4. Productie normen'!$10:$11,2,FALSE),FALSE))</f>
        <v>0</v>
      </c>
      <c r="P270" s="130">
        <f t="shared" si="20"/>
        <v>0</v>
      </c>
      <c r="Q270" s="131" t="str">
        <f>VLOOKUP(G270,'4. Productie normen'!$A:$L,12,FALSE)</f>
        <v>B</v>
      </c>
      <c r="R270" s="131"/>
      <c r="T270" s="132">
        <f t="shared" si="18"/>
        <v>7782.5999999999995</v>
      </c>
    </row>
    <row r="271" spans="1:20" ht="14.15" customHeight="1">
      <c r="A271" s="8">
        <v>271</v>
      </c>
      <c r="B271" s="9" t="s">
        <v>101</v>
      </c>
      <c r="C271" s="9" t="s">
        <v>102</v>
      </c>
      <c r="D271" s="646" t="s">
        <v>256</v>
      </c>
      <c r="E271" s="127"/>
      <c r="F271" s="117" t="s">
        <v>465</v>
      </c>
      <c r="G271" s="117" t="s">
        <v>206</v>
      </c>
      <c r="H271" s="117" t="s">
        <v>242</v>
      </c>
      <c r="I271" s="663">
        <v>5.4</v>
      </c>
      <c r="J271" s="717">
        <v>1</v>
      </c>
      <c r="K271" s="128">
        <v>255</v>
      </c>
      <c r="L271" s="128"/>
      <c r="M271" s="129" t="e">
        <f t="shared" si="17"/>
        <v>#DIV/0!</v>
      </c>
      <c r="N271" s="129">
        <f t="shared" si="19"/>
        <v>0</v>
      </c>
      <c r="O271" s="130">
        <f>IF(K271="nio",0,VLOOKUP(G271,'4. Productie normen'!A:J,HLOOKUP('5. Basis ruimtestaat'!K271,'4. Productie normen'!$10:$11,2,FALSE),FALSE))</f>
        <v>0</v>
      </c>
      <c r="P271" s="130">
        <f t="shared" si="20"/>
        <v>0</v>
      </c>
      <c r="Q271" s="131" t="str">
        <f>VLOOKUP(G271,'4. Productie normen'!$A:$L,12,FALSE)</f>
        <v>S</v>
      </c>
      <c r="R271" s="131"/>
      <c r="T271" s="132">
        <f t="shared" si="18"/>
        <v>1377</v>
      </c>
    </row>
    <row r="272" spans="1:20" ht="14.15" customHeight="1">
      <c r="A272" s="8">
        <v>272</v>
      </c>
      <c r="B272" s="9" t="s">
        <v>101</v>
      </c>
      <c r="C272" s="9" t="s">
        <v>102</v>
      </c>
      <c r="D272" s="646" t="s">
        <v>256</v>
      </c>
      <c r="E272" s="127"/>
      <c r="F272" s="117" t="s">
        <v>466</v>
      </c>
      <c r="G272" s="117" t="s">
        <v>206</v>
      </c>
      <c r="H272" s="117" t="s">
        <v>242</v>
      </c>
      <c r="I272" s="663">
        <v>5.4</v>
      </c>
      <c r="J272" s="717">
        <v>1</v>
      </c>
      <c r="K272" s="128">
        <v>255</v>
      </c>
      <c r="L272" s="128"/>
      <c r="M272" s="129" t="e">
        <f t="shared" si="17"/>
        <v>#DIV/0!</v>
      </c>
      <c r="N272" s="129">
        <f t="shared" si="19"/>
        <v>0</v>
      </c>
      <c r="O272" s="130">
        <f>IF(K272="nio",0,VLOOKUP(G272,'4. Productie normen'!A:J,HLOOKUP('5. Basis ruimtestaat'!K272,'4. Productie normen'!$10:$11,2,FALSE),FALSE))</f>
        <v>0</v>
      </c>
      <c r="P272" s="130">
        <f t="shared" si="20"/>
        <v>0</v>
      </c>
      <c r="Q272" s="131" t="str">
        <f>VLOOKUP(G272,'4. Productie normen'!$A:$L,12,FALSE)</f>
        <v>S</v>
      </c>
      <c r="R272" s="131"/>
      <c r="T272" s="132">
        <f t="shared" si="18"/>
        <v>1377</v>
      </c>
    </row>
    <row r="273" spans="1:20" ht="14.15" customHeight="1">
      <c r="A273" s="8">
        <v>273</v>
      </c>
      <c r="B273" s="9" t="s">
        <v>101</v>
      </c>
      <c r="C273" s="9" t="s">
        <v>102</v>
      </c>
      <c r="D273" s="646" t="s">
        <v>295</v>
      </c>
      <c r="E273" s="127">
        <v>1</v>
      </c>
      <c r="F273" s="117" t="s">
        <v>467</v>
      </c>
      <c r="G273" s="117" t="s">
        <v>197</v>
      </c>
      <c r="H273" s="117" t="s">
        <v>235</v>
      </c>
      <c r="I273" s="663">
        <v>19.25</v>
      </c>
      <c r="J273" s="717">
        <v>1</v>
      </c>
      <c r="K273" s="128">
        <v>156</v>
      </c>
      <c r="L273" s="128"/>
      <c r="M273" s="129" t="e">
        <f t="shared" si="17"/>
        <v>#DIV/0!</v>
      </c>
      <c r="N273" s="129">
        <f t="shared" si="19"/>
        <v>0</v>
      </c>
      <c r="O273" s="130">
        <f>IF(K273="nio",0,VLOOKUP(G273,'4. Productie normen'!A:J,HLOOKUP('5. Basis ruimtestaat'!K273,'4. Productie normen'!$10:$11,2,FALSE),FALSE))</f>
        <v>0</v>
      </c>
      <c r="P273" s="130">
        <f t="shared" si="20"/>
        <v>0</v>
      </c>
      <c r="Q273" s="131" t="str">
        <f>VLOOKUP(G273,'4. Productie normen'!$A:$L,12,FALSE)</f>
        <v>B</v>
      </c>
      <c r="R273" s="131"/>
      <c r="T273" s="132">
        <f t="shared" si="18"/>
        <v>3003</v>
      </c>
    </row>
    <row r="274" spans="1:20" ht="14.15" customHeight="1">
      <c r="A274" s="8">
        <v>274</v>
      </c>
      <c r="B274" s="9" t="s">
        <v>101</v>
      </c>
      <c r="C274" s="9" t="s">
        <v>102</v>
      </c>
      <c r="D274" s="646" t="s">
        <v>295</v>
      </c>
      <c r="E274" s="127">
        <v>2</v>
      </c>
      <c r="F274" s="660" t="s">
        <v>468</v>
      </c>
      <c r="G274" s="117" t="s">
        <v>197</v>
      </c>
      <c r="H274" s="117" t="s">
        <v>235</v>
      </c>
      <c r="I274" s="663">
        <v>280.5</v>
      </c>
      <c r="J274" s="717">
        <v>1</v>
      </c>
      <c r="K274" s="128">
        <v>156</v>
      </c>
      <c r="L274" s="128"/>
      <c r="M274" s="129" t="e">
        <f t="shared" si="17"/>
        <v>#DIV/0!</v>
      </c>
      <c r="N274" s="129">
        <f t="shared" si="19"/>
        <v>0</v>
      </c>
      <c r="O274" s="130">
        <f>IF(K274="nio",0,VLOOKUP(G274,'4. Productie normen'!A:J,HLOOKUP('5. Basis ruimtestaat'!K274,'4. Productie normen'!$10:$11,2,FALSE),FALSE))</f>
        <v>0</v>
      </c>
      <c r="P274" s="130">
        <f t="shared" si="20"/>
        <v>0</v>
      </c>
      <c r="Q274" s="131" t="str">
        <f>VLOOKUP(G274,'4. Productie normen'!$A:$L,12,FALSE)</f>
        <v>B</v>
      </c>
      <c r="R274" s="131"/>
      <c r="T274" s="132">
        <f t="shared" si="18"/>
        <v>43758</v>
      </c>
    </row>
    <row r="275" spans="1:20" ht="14.15" customHeight="1">
      <c r="A275" s="8">
        <v>275</v>
      </c>
      <c r="B275" s="9" t="s">
        <v>101</v>
      </c>
      <c r="C275" s="9" t="s">
        <v>102</v>
      </c>
      <c r="D275" s="646" t="s">
        <v>295</v>
      </c>
      <c r="E275" s="127"/>
      <c r="F275" s="117" t="s">
        <v>252</v>
      </c>
      <c r="G275" s="117" t="s">
        <v>209</v>
      </c>
      <c r="H275" s="117" t="s">
        <v>232</v>
      </c>
      <c r="I275" s="663">
        <v>50</v>
      </c>
      <c r="J275" s="717">
        <v>1</v>
      </c>
      <c r="K275" s="128">
        <v>255</v>
      </c>
      <c r="L275" s="128"/>
      <c r="M275" s="129" t="e">
        <f t="shared" si="17"/>
        <v>#DIV/0!</v>
      </c>
      <c r="N275" s="129">
        <f t="shared" si="19"/>
        <v>0</v>
      </c>
      <c r="O275" s="130">
        <f>IF(K275="nio",0,VLOOKUP(G275,'4. Productie normen'!A:J,HLOOKUP('5. Basis ruimtestaat'!K275,'4. Productie normen'!$10:$11,2,FALSE),FALSE))</f>
        <v>0</v>
      </c>
      <c r="P275" s="130">
        <f t="shared" si="20"/>
        <v>0</v>
      </c>
      <c r="Q275" s="131" t="str">
        <f>VLOOKUP(G275,'4. Productie normen'!$A:$L,12,FALSE)</f>
        <v>V</v>
      </c>
      <c r="R275" s="131"/>
      <c r="T275" s="132">
        <f t="shared" si="18"/>
        <v>12750</v>
      </c>
    </row>
    <row r="276" spans="1:20" ht="14.15" customHeight="1">
      <c r="A276" s="8">
        <v>276</v>
      </c>
      <c r="B276" s="9" t="s">
        <v>101</v>
      </c>
      <c r="C276" s="9" t="s">
        <v>102</v>
      </c>
      <c r="D276" s="646" t="s">
        <v>295</v>
      </c>
      <c r="E276" s="127"/>
      <c r="F276" s="117" t="s">
        <v>460</v>
      </c>
      <c r="G276" s="117" t="s">
        <v>209</v>
      </c>
      <c r="H276" s="117" t="s">
        <v>235</v>
      </c>
      <c r="I276" s="663">
        <v>20</v>
      </c>
      <c r="J276" s="717">
        <v>1</v>
      </c>
      <c r="K276" s="128">
        <v>255</v>
      </c>
      <c r="L276" s="128"/>
      <c r="M276" s="129" t="e">
        <f t="shared" si="17"/>
        <v>#DIV/0!</v>
      </c>
      <c r="N276" s="129">
        <f t="shared" si="19"/>
        <v>0</v>
      </c>
      <c r="O276" s="130">
        <f>IF(K276="nio",0,VLOOKUP(G276,'4. Productie normen'!A:J,HLOOKUP('5. Basis ruimtestaat'!K276,'4. Productie normen'!$10:$11,2,FALSE),FALSE))</f>
        <v>0</v>
      </c>
      <c r="P276" s="130">
        <f t="shared" si="20"/>
        <v>0</v>
      </c>
      <c r="Q276" s="131" t="str">
        <f>VLOOKUP(G276,'4. Productie normen'!$A:$L,12,FALSE)</f>
        <v>V</v>
      </c>
      <c r="R276" s="131"/>
      <c r="T276" s="132">
        <f t="shared" si="18"/>
        <v>5100</v>
      </c>
    </row>
    <row r="277" spans="1:20" ht="14.15" customHeight="1">
      <c r="A277" s="8">
        <v>277</v>
      </c>
      <c r="B277" s="9" t="s">
        <v>101</v>
      </c>
      <c r="C277" s="9" t="s">
        <v>102</v>
      </c>
      <c r="D277" s="646" t="s">
        <v>295</v>
      </c>
      <c r="E277" s="127"/>
      <c r="F277" s="117" t="s">
        <v>469</v>
      </c>
      <c r="G277" s="117" t="s">
        <v>197</v>
      </c>
      <c r="H277" s="117" t="s">
        <v>270</v>
      </c>
      <c r="I277" s="663">
        <v>25</v>
      </c>
      <c r="J277" s="717">
        <v>1</v>
      </c>
      <c r="K277" s="128">
        <v>156</v>
      </c>
      <c r="L277" s="128"/>
      <c r="M277" s="129" t="e">
        <f t="shared" si="17"/>
        <v>#DIV/0!</v>
      </c>
      <c r="N277" s="129">
        <f t="shared" si="19"/>
        <v>0</v>
      </c>
      <c r="O277" s="130">
        <f>IF(K277="nio",0,VLOOKUP(G277,'4. Productie normen'!A:J,HLOOKUP('5. Basis ruimtestaat'!K277,'4. Productie normen'!$10:$11,2,FALSE),FALSE))</f>
        <v>0</v>
      </c>
      <c r="P277" s="130">
        <f t="shared" si="20"/>
        <v>0</v>
      </c>
      <c r="Q277" s="131" t="str">
        <f>VLOOKUP(G277,'4. Productie normen'!$A:$L,12,FALSE)</f>
        <v>B</v>
      </c>
      <c r="R277" s="131"/>
      <c r="T277" s="132">
        <f t="shared" si="18"/>
        <v>3900</v>
      </c>
    </row>
    <row r="278" spans="1:20" ht="14.15" customHeight="1">
      <c r="A278" s="8">
        <v>278</v>
      </c>
      <c r="B278" s="9" t="s">
        <v>101</v>
      </c>
      <c r="C278" s="9" t="s">
        <v>102</v>
      </c>
      <c r="D278" s="646" t="s">
        <v>295</v>
      </c>
      <c r="E278" s="127"/>
      <c r="F278" s="117" t="s">
        <v>470</v>
      </c>
      <c r="G278" s="117" t="s">
        <v>197</v>
      </c>
      <c r="H278" s="117" t="s">
        <v>235</v>
      </c>
      <c r="I278" s="663">
        <v>15.3</v>
      </c>
      <c r="J278" s="717">
        <v>1</v>
      </c>
      <c r="K278" s="128">
        <v>156</v>
      </c>
      <c r="L278" s="128"/>
      <c r="M278" s="129" t="e">
        <f t="shared" si="17"/>
        <v>#DIV/0!</v>
      </c>
      <c r="N278" s="129">
        <f t="shared" si="19"/>
        <v>0</v>
      </c>
      <c r="O278" s="130">
        <f>IF(K278="nio",0,VLOOKUP(G278,'4. Productie normen'!A:J,HLOOKUP('5. Basis ruimtestaat'!K278,'4. Productie normen'!$10:$11,2,FALSE),FALSE))</f>
        <v>0</v>
      </c>
      <c r="P278" s="130">
        <f t="shared" si="20"/>
        <v>0</v>
      </c>
      <c r="Q278" s="131" t="str">
        <f>VLOOKUP(G278,'4. Productie normen'!$A:$L,12,FALSE)</f>
        <v>B</v>
      </c>
      <c r="R278" s="131"/>
      <c r="T278" s="132">
        <f t="shared" si="18"/>
        <v>2386.8000000000002</v>
      </c>
    </row>
    <row r="279" spans="1:20" ht="14.15" customHeight="1">
      <c r="A279" s="8">
        <v>279</v>
      </c>
      <c r="B279" s="9" t="s">
        <v>101</v>
      </c>
      <c r="C279" s="9" t="s">
        <v>102</v>
      </c>
      <c r="D279" s="646" t="s">
        <v>295</v>
      </c>
      <c r="E279" s="127"/>
      <c r="F279" s="117" t="s">
        <v>471</v>
      </c>
      <c r="G279" s="117" t="s">
        <v>197</v>
      </c>
      <c r="H279" s="530" t="s">
        <v>235</v>
      </c>
      <c r="I279" s="663">
        <v>25</v>
      </c>
      <c r="J279" s="717">
        <v>1</v>
      </c>
      <c r="K279" s="128">
        <v>156</v>
      </c>
      <c r="L279" s="128"/>
      <c r="M279" s="129" t="e">
        <f t="shared" si="17"/>
        <v>#DIV/0!</v>
      </c>
      <c r="N279" s="129">
        <f t="shared" si="19"/>
        <v>0</v>
      </c>
      <c r="O279" s="130">
        <f>IF(K279="nio",0,VLOOKUP(G279,'4. Productie normen'!A:J,HLOOKUP('5. Basis ruimtestaat'!K279,'4. Productie normen'!$10:$11,2,FALSE),FALSE))</f>
        <v>0</v>
      </c>
      <c r="P279" s="130">
        <f t="shared" si="20"/>
        <v>0</v>
      </c>
      <c r="Q279" s="131" t="str">
        <f>VLOOKUP(G279,'4. Productie normen'!$A:$L,12,FALSE)</f>
        <v>B</v>
      </c>
      <c r="R279" s="131"/>
      <c r="T279" s="132">
        <f t="shared" si="18"/>
        <v>3900</v>
      </c>
    </row>
    <row r="280" spans="1:20" ht="14.15" customHeight="1">
      <c r="A280" s="8">
        <v>280</v>
      </c>
      <c r="B280" s="9" t="s">
        <v>101</v>
      </c>
      <c r="C280" s="9" t="s">
        <v>102</v>
      </c>
      <c r="D280" s="646" t="s">
        <v>295</v>
      </c>
      <c r="E280" s="127"/>
      <c r="F280" s="117" t="s">
        <v>465</v>
      </c>
      <c r="G280" s="117" t="s">
        <v>206</v>
      </c>
      <c r="H280" s="117" t="s">
        <v>242</v>
      </c>
      <c r="I280" s="663">
        <v>5.4</v>
      </c>
      <c r="J280" s="717">
        <v>1</v>
      </c>
      <c r="K280" s="128">
        <v>255</v>
      </c>
      <c r="L280" s="128"/>
      <c r="M280" s="129" t="e">
        <f t="shared" si="17"/>
        <v>#DIV/0!</v>
      </c>
      <c r="N280" s="129">
        <f t="shared" si="19"/>
        <v>0</v>
      </c>
      <c r="O280" s="130">
        <f>IF(K280="nio",0,VLOOKUP(G280,'4. Productie normen'!A:J,HLOOKUP('5. Basis ruimtestaat'!K280,'4. Productie normen'!$10:$11,2,FALSE),FALSE))</f>
        <v>0</v>
      </c>
      <c r="P280" s="130">
        <f t="shared" si="20"/>
        <v>0</v>
      </c>
      <c r="Q280" s="131" t="str">
        <f>VLOOKUP(G280,'4. Productie normen'!$A:$L,12,FALSE)</f>
        <v>S</v>
      </c>
      <c r="R280" s="131"/>
      <c r="T280" s="132">
        <f t="shared" si="18"/>
        <v>1377</v>
      </c>
    </row>
    <row r="281" spans="1:20" ht="14.15" customHeight="1">
      <c r="A281" s="8">
        <v>281</v>
      </c>
      <c r="B281" s="9" t="s">
        <v>101</v>
      </c>
      <c r="C281" s="9" t="s">
        <v>102</v>
      </c>
      <c r="D281" s="646" t="s">
        <v>295</v>
      </c>
      <c r="E281" s="127"/>
      <c r="F281" s="661" t="s">
        <v>466</v>
      </c>
      <c r="G281" s="117" t="s">
        <v>206</v>
      </c>
      <c r="H281" s="117" t="s">
        <v>242</v>
      </c>
      <c r="I281" s="663">
        <v>5.4</v>
      </c>
      <c r="J281" s="717">
        <v>1</v>
      </c>
      <c r="K281" s="128">
        <v>255</v>
      </c>
      <c r="L281" s="128"/>
      <c r="M281" s="129" t="e">
        <f t="shared" si="17"/>
        <v>#DIV/0!</v>
      </c>
      <c r="N281" s="129">
        <f t="shared" si="19"/>
        <v>0</v>
      </c>
      <c r="O281" s="130">
        <f>IF(K281="nio",0,VLOOKUP(G281,'4. Productie normen'!A:J,HLOOKUP('5. Basis ruimtestaat'!K281,'4. Productie normen'!$10:$11,2,FALSE),FALSE))</f>
        <v>0</v>
      </c>
      <c r="P281" s="130">
        <f t="shared" si="20"/>
        <v>0</v>
      </c>
      <c r="Q281" s="131" t="str">
        <f>VLOOKUP(G281,'4. Productie normen'!$A:$L,12,FALSE)</f>
        <v>S</v>
      </c>
      <c r="R281" s="131"/>
      <c r="T281" s="132">
        <f t="shared" si="18"/>
        <v>1377</v>
      </c>
    </row>
    <row r="282" spans="1:20" ht="14.15" customHeight="1">
      <c r="A282" s="8">
        <v>282</v>
      </c>
      <c r="B282" s="9" t="s">
        <v>101</v>
      </c>
      <c r="C282" s="9" t="s">
        <v>102</v>
      </c>
      <c r="D282" s="646" t="s">
        <v>295</v>
      </c>
      <c r="E282" s="127"/>
      <c r="F282" s="660" t="s">
        <v>472</v>
      </c>
      <c r="G282" s="117" t="s">
        <v>212</v>
      </c>
      <c r="H282" s="117" t="s">
        <v>473</v>
      </c>
      <c r="I282" s="663">
        <v>30</v>
      </c>
      <c r="J282" s="717">
        <v>1</v>
      </c>
      <c r="K282" s="128">
        <v>255</v>
      </c>
      <c r="L282" s="128"/>
      <c r="M282" s="129" t="e">
        <f t="shared" si="17"/>
        <v>#DIV/0!</v>
      </c>
      <c r="N282" s="129">
        <f t="shared" si="19"/>
        <v>0</v>
      </c>
      <c r="O282" s="130">
        <f>IF(K282="nio",0,VLOOKUP(G282,'4. Productie normen'!A:J,HLOOKUP('5. Basis ruimtestaat'!K282,'4. Productie normen'!$10:$11,2,FALSE),FALSE))</f>
        <v>0</v>
      </c>
      <c r="P282" s="130">
        <f t="shared" si="20"/>
        <v>0</v>
      </c>
      <c r="Q282" s="131" t="str">
        <f>VLOOKUP(G282,'4. Productie normen'!$A:$L,12,FALSE)</f>
        <v>B</v>
      </c>
      <c r="R282" s="131"/>
      <c r="T282" s="132">
        <f t="shared" si="18"/>
        <v>7650</v>
      </c>
    </row>
    <row r="283" spans="1:20" ht="14.15" customHeight="1">
      <c r="A283" s="8">
        <v>283</v>
      </c>
      <c r="B283" s="9" t="s">
        <v>103</v>
      </c>
      <c r="C283" s="9" t="s">
        <v>104</v>
      </c>
      <c r="D283" s="646" t="s">
        <v>229</v>
      </c>
      <c r="E283" s="127" t="s">
        <v>263</v>
      </c>
      <c r="F283" s="117" t="s">
        <v>201</v>
      </c>
      <c r="G283" s="117" t="s">
        <v>201</v>
      </c>
      <c r="H283" s="117" t="s">
        <v>235</v>
      </c>
      <c r="I283" s="663">
        <v>8.1999999999999993</v>
      </c>
      <c r="J283" s="717">
        <v>1</v>
      </c>
      <c r="K283" s="128">
        <v>255</v>
      </c>
      <c r="L283" s="128"/>
      <c r="M283" s="129" t="e">
        <f t="shared" si="17"/>
        <v>#DIV/0!</v>
      </c>
      <c r="N283" s="129">
        <f t="shared" si="19"/>
        <v>0</v>
      </c>
      <c r="O283" s="130">
        <f>IF(K283="nio",0,VLOOKUP(G283,'4. Productie normen'!A:J,HLOOKUP('5. Basis ruimtestaat'!K283,'4. Productie normen'!$10:$11,2,FALSE),FALSE))</f>
        <v>0</v>
      </c>
      <c r="P283" s="130">
        <f t="shared" si="20"/>
        <v>0</v>
      </c>
      <c r="Q283" s="131" t="str">
        <f>VLOOKUP(G283,'4. Productie normen'!$A:$L,12,FALSE)</f>
        <v>V</v>
      </c>
      <c r="R283" s="131"/>
      <c r="T283" s="132">
        <f t="shared" si="18"/>
        <v>2091</v>
      </c>
    </row>
    <row r="284" spans="1:20" ht="14.15" customHeight="1">
      <c r="A284" s="8">
        <v>284</v>
      </c>
      <c r="B284" s="9" t="s">
        <v>103</v>
      </c>
      <c r="C284" s="9" t="s">
        <v>104</v>
      </c>
      <c r="D284" s="646" t="s">
        <v>229</v>
      </c>
      <c r="E284" s="127" t="s">
        <v>474</v>
      </c>
      <c r="F284" s="117" t="s">
        <v>250</v>
      </c>
      <c r="G284" s="117" t="s">
        <v>204</v>
      </c>
      <c r="H284" s="117" t="s">
        <v>232</v>
      </c>
      <c r="I284" s="663">
        <v>102</v>
      </c>
      <c r="J284" s="717">
        <v>1</v>
      </c>
      <c r="K284" s="128">
        <v>255</v>
      </c>
      <c r="L284" s="128"/>
      <c r="M284" s="129" t="e">
        <f t="shared" si="17"/>
        <v>#DIV/0!</v>
      </c>
      <c r="N284" s="129">
        <f t="shared" si="19"/>
        <v>0</v>
      </c>
      <c r="O284" s="130">
        <f>IF(K284="nio",0,VLOOKUP(G284,'4. Productie normen'!A:J,HLOOKUP('5. Basis ruimtestaat'!K284,'4. Productie normen'!$10:$11,2,FALSE),FALSE))</f>
        <v>0</v>
      </c>
      <c r="P284" s="130">
        <f t="shared" si="20"/>
        <v>0</v>
      </c>
      <c r="Q284" s="131" t="str">
        <f>VLOOKUP(G284,'4. Productie normen'!$A:$L,12,FALSE)</f>
        <v>V</v>
      </c>
      <c r="R284" s="131"/>
      <c r="T284" s="132">
        <f t="shared" si="18"/>
        <v>26010</v>
      </c>
    </row>
    <row r="285" spans="1:20" ht="14.15" customHeight="1">
      <c r="A285" s="8">
        <v>285</v>
      </c>
      <c r="B285" s="9" t="s">
        <v>103</v>
      </c>
      <c r="C285" s="9" t="s">
        <v>104</v>
      </c>
      <c r="D285" s="646" t="s">
        <v>229</v>
      </c>
      <c r="E285" s="127" t="s">
        <v>475</v>
      </c>
      <c r="F285" s="117" t="s">
        <v>250</v>
      </c>
      <c r="G285" s="117" t="s">
        <v>204</v>
      </c>
      <c r="H285" s="117" t="s">
        <v>232</v>
      </c>
      <c r="I285" s="663">
        <v>79.8</v>
      </c>
      <c r="J285" s="717">
        <v>1</v>
      </c>
      <c r="K285" s="128">
        <v>255</v>
      </c>
      <c r="L285" s="128"/>
      <c r="M285" s="129" t="e">
        <f t="shared" si="17"/>
        <v>#DIV/0!</v>
      </c>
      <c r="N285" s="129">
        <f t="shared" si="19"/>
        <v>0</v>
      </c>
      <c r="O285" s="130">
        <f>IF(K285="nio",0,VLOOKUP(G285,'4. Productie normen'!A:J,HLOOKUP('5. Basis ruimtestaat'!K285,'4. Productie normen'!$10:$11,2,FALSE),FALSE))</f>
        <v>0</v>
      </c>
      <c r="P285" s="130">
        <f t="shared" si="20"/>
        <v>0</v>
      </c>
      <c r="Q285" s="131" t="str">
        <f>VLOOKUP(G285,'4. Productie normen'!$A:$L,12,FALSE)</f>
        <v>V</v>
      </c>
      <c r="R285" s="131"/>
      <c r="T285" s="132">
        <f t="shared" si="18"/>
        <v>20349</v>
      </c>
    </row>
    <row r="286" spans="1:20" ht="14.15" customHeight="1">
      <c r="A286" s="8">
        <v>286</v>
      </c>
      <c r="B286" s="9" t="s">
        <v>103</v>
      </c>
      <c r="C286" s="9" t="s">
        <v>104</v>
      </c>
      <c r="D286" s="646" t="s">
        <v>229</v>
      </c>
      <c r="E286" s="127" t="s">
        <v>236</v>
      </c>
      <c r="F286" s="117" t="s">
        <v>211</v>
      </c>
      <c r="G286" s="117" t="s">
        <v>213</v>
      </c>
      <c r="H286" s="117" t="s">
        <v>242</v>
      </c>
      <c r="I286" s="663">
        <v>17</v>
      </c>
      <c r="J286" s="717">
        <v>1</v>
      </c>
      <c r="K286" s="128" t="s">
        <v>248</v>
      </c>
      <c r="L286" s="128"/>
      <c r="M286" s="129">
        <f t="shared" si="17"/>
        <v>0</v>
      </c>
      <c r="N286" s="129">
        <f t="shared" si="19"/>
        <v>0</v>
      </c>
      <c r="O286" s="130">
        <f>IF(K286="nio",0,VLOOKUP(G286,'4. Productie normen'!A:J,HLOOKUP('5. Basis ruimtestaat'!K286,'4. Productie normen'!$10:$11,2,FALSE),FALSE))</f>
        <v>0</v>
      </c>
      <c r="P286" s="130">
        <f t="shared" si="20"/>
        <v>0</v>
      </c>
      <c r="Q286" s="131">
        <f>VLOOKUP(G286,'4. Productie normen'!$A:$L,12,FALSE)</f>
        <v>0</v>
      </c>
      <c r="R286" s="131"/>
      <c r="T286" s="132">
        <f t="shared" si="18"/>
        <v>0</v>
      </c>
    </row>
    <row r="287" spans="1:20" ht="14.15" customHeight="1">
      <c r="A287" s="8">
        <v>287</v>
      </c>
      <c r="B287" s="9" t="s">
        <v>103</v>
      </c>
      <c r="C287" s="9" t="s">
        <v>104</v>
      </c>
      <c r="D287" s="646" t="s">
        <v>229</v>
      </c>
      <c r="E287" s="127" t="s">
        <v>238</v>
      </c>
      <c r="F287" s="117" t="s">
        <v>345</v>
      </c>
      <c r="G287" s="117" t="s">
        <v>206</v>
      </c>
      <c r="H287" s="530" t="s">
        <v>242</v>
      </c>
      <c r="I287" s="663">
        <v>5.6</v>
      </c>
      <c r="J287" s="717">
        <v>1</v>
      </c>
      <c r="K287" s="128">
        <v>255</v>
      </c>
      <c r="L287" s="128">
        <v>255</v>
      </c>
      <c r="M287" s="129" t="e">
        <f t="shared" si="17"/>
        <v>#DIV/0!</v>
      </c>
      <c r="N287" s="129" t="e">
        <f t="shared" si="19"/>
        <v>#DIV/0!</v>
      </c>
      <c r="O287" s="130">
        <f>IF(K287="nio",0,VLOOKUP(G287,'4. Productie normen'!A:J,HLOOKUP('5. Basis ruimtestaat'!K287,'4. Productie normen'!$10:$11,2,FALSE),FALSE))</f>
        <v>0</v>
      </c>
      <c r="P287" s="130">
        <f t="shared" si="20"/>
        <v>0</v>
      </c>
      <c r="Q287" s="131" t="str">
        <f>VLOOKUP(G287,'4. Productie normen'!$A:$L,12,FALSE)</f>
        <v>S</v>
      </c>
      <c r="R287" s="131"/>
      <c r="T287" s="132">
        <f t="shared" si="18"/>
        <v>2856</v>
      </c>
    </row>
    <row r="288" spans="1:20" ht="14.15" customHeight="1">
      <c r="A288" s="8">
        <v>288</v>
      </c>
      <c r="B288" s="9" t="s">
        <v>103</v>
      </c>
      <c r="C288" s="9" t="s">
        <v>104</v>
      </c>
      <c r="D288" s="646" t="s">
        <v>229</v>
      </c>
      <c r="E288" s="134" t="s">
        <v>440</v>
      </c>
      <c r="F288" s="117" t="s">
        <v>476</v>
      </c>
      <c r="G288" s="117" t="s">
        <v>212</v>
      </c>
      <c r="H288" s="117" t="s">
        <v>235</v>
      </c>
      <c r="I288" s="663">
        <v>12.3</v>
      </c>
      <c r="J288" s="717">
        <v>1</v>
      </c>
      <c r="K288" s="128">
        <v>255</v>
      </c>
      <c r="L288" s="128"/>
      <c r="M288" s="129" t="e">
        <f t="shared" si="17"/>
        <v>#DIV/0!</v>
      </c>
      <c r="N288" s="129">
        <f t="shared" si="19"/>
        <v>0</v>
      </c>
      <c r="O288" s="130">
        <f>IF(K288="nio",0,VLOOKUP(G288,'4. Productie normen'!A:J,HLOOKUP('5. Basis ruimtestaat'!K288,'4. Productie normen'!$10:$11,2,FALSE),FALSE))</f>
        <v>0</v>
      </c>
      <c r="P288" s="130">
        <f t="shared" si="20"/>
        <v>0</v>
      </c>
      <c r="Q288" s="131" t="str">
        <f>VLOOKUP(G288,'4. Productie normen'!$A:$L,12,FALSE)</f>
        <v>B</v>
      </c>
      <c r="R288" s="131"/>
      <c r="T288" s="132">
        <f t="shared" si="18"/>
        <v>3136.5</v>
      </c>
    </row>
    <row r="289" spans="1:20" ht="12.75" customHeight="1">
      <c r="A289" s="8">
        <v>289</v>
      </c>
      <c r="B289" s="9" t="s">
        <v>103</v>
      </c>
      <c r="C289" s="9" t="s">
        <v>104</v>
      </c>
      <c r="D289" s="646" t="s">
        <v>229</v>
      </c>
      <c r="E289" s="127" t="s">
        <v>264</v>
      </c>
      <c r="F289" s="117" t="s">
        <v>239</v>
      </c>
      <c r="G289" s="117" t="s">
        <v>1136</v>
      </c>
      <c r="H289" s="117" t="s">
        <v>235</v>
      </c>
      <c r="I289" s="663">
        <v>8.8000000000000007</v>
      </c>
      <c r="J289" s="717">
        <v>1</v>
      </c>
      <c r="K289" s="128">
        <v>255</v>
      </c>
      <c r="L289" s="128"/>
      <c r="M289" s="129" t="e">
        <f t="shared" si="17"/>
        <v>#DIV/0!</v>
      </c>
      <c r="N289" s="129">
        <f t="shared" si="19"/>
        <v>0</v>
      </c>
      <c r="O289" s="130">
        <f>IF(K289="nio",0,VLOOKUP(G289,'4. Productie normen'!A:J,HLOOKUP('5. Basis ruimtestaat'!K289,'4. Productie normen'!$10:$11,2,FALSE),FALSE))</f>
        <v>0</v>
      </c>
      <c r="P289" s="130">
        <f t="shared" si="20"/>
        <v>0</v>
      </c>
      <c r="Q289" s="131" t="str">
        <f>VLOOKUP(G289,'4. Productie normen'!$A:$L,12,FALSE)</f>
        <v>V</v>
      </c>
      <c r="R289" s="131"/>
      <c r="T289" s="132">
        <f t="shared" si="18"/>
        <v>2244</v>
      </c>
    </row>
    <row r="290" spans="1:20" ht="14.15" customHeight="1">
      <c r="A290" s="8">
        <v>290</v>
      </c>
      <c r="B290" s="9" t="s">
        <v>103</v>
      </c>
      <c r="C290" s="9" t="s">
        <v>104</v>
      </c>
      <c r="D290" s="646" t="s">
        <v>229</v>
      </c>
      <c r="E290" s="641" t="s">
        <v>442</v>
      </c>
      <c r="F290" s="117" t="s">
        <v>237</v>
      </c>
      <c r="G290" s="117" t="s">
        <v>205</v>
      </c>
      <c r="H290" s="117" t="s">
        <v>235</v>
      </c>
      <c r="I290" s="9">
        <v>16.100000000000001</v>
      </c>
      <c r="J290" s="717">
        <v>1</v>
      </c>
      <c r="K290" s="128">
        <v>255</v>
      </c>
      <c r="L290" s="128"/>
      <c r="M290" s="129" t="e">
        <f t="shared" si="17"/>
        <v>#DIV/0!</v>
      </c>
      <c r="N290" s="129">
        <f t="shared" si="19"/>
        <v>0</v>
      </c>
      <c r="O290" s="130">
        <f>IF(K290="nio",0,VLOOKUP(G290,'4. Productie normen'!A:J,HLOOKUP('5. Basis ruimtestaat'!K290,'4. Productie normen'!$10:$11,2,FALSE),FALSE))</f>
        <v>0</v>
      </c>
      <c r="P290" s="130">
        <f t="shared" si="20"/>
        <v>0</v>
      </c>
      <c r="Q290" s="131" t="str">
        <f>VLOOKUP(G290,'4. Productie normen'!$A:$L,12,FALSE)</f>
        <v>V</v>
      </c>
      <c r="R290" s="131"/>
      <c r="T290" s="132">
        <f t="shared" si="18"/>
        <v>4105.5</v>
      </c>
    </row>
    <row r="291" spans="1:20" ht="14.15" customHeight="1">
      <c r="A291" s="8">
        <v>291</v>
      </c>
      <c r="B291" s="9" t="s">
        <v>103</v>
      </c>
      <c r="C291" s="9" t="s">
        <v>104</v>
      </c>
      <c r="D291" s="646" t="s">
        <v>229</v>
      </c>
      <c r="E291" s="641" t="s">
        <v>340</v>
      </c>
      <c r="F291" s="117" t="s">
        <v>234</v>
      </c>
      <c r="G291" s="117" t="s">
        <v>205</v>
      </c>
      <c r="H291" s="117" t="s">
        <v>235</v>
      </c>
      <c r="I291" s="9">
        <v>141</v>
      </c>
      <c r="J291" s="717">
        <v>1</v>
      </c>
      <c r="K291" s="128">
        <v>255</v>
      </c>
      <c r="L291" s="128"/>
      <c r="M291" s="129" t="e">
        <f t="shared" si="17"/>
        <v>#DIV/0!</v>
      </c>
      <c r="N291" s="129">
        <f t="shared" si="19"/>
        <v>0</v>
      </c>
      <c r="O291" s="130">
        <f>IF(K291="nio",0,VLOOKUP(G291,'4. Productie normen'!A:J,HLOOKUP('5. Basis ruimtestaat'!K291,'4. Productie normen'!$10:$11,2,FALSE),FALSE))</f>
        <v>0</v>
      </c>
      <c r="P291" s="130">
        <f t="shared" si="20"/>
        <v>0</v>
      </c>
      <c r="Q291" s="131" t="str">
        <f>VLOOKUP(G291,'4. Productie normen'!$A:$L,12,FALSE)</f>
        <v>V</v>
      </c>
      <c r="R291" s="131"/>
      <c r="T291" s="132">
        <f t="shared" si="18"/>
        <v>35955</v>
      </c>
    </row>
    <row r="292" spans="1:20" ht="14.15" customHeight="1">
      <c r="A292" s="8">
        <v>292</v>
      </c>
      <c r="B292" s="9" t="s">
        <v>103</v>
      </c>
      <c r="C292" s="9" t="s">
        <v>104</v>
      </c>
      <c r="D292" s="646" t="s">
        <v>229</v>
      </c>
      <c r="E292" s="641" t="s">
        <v>445</v>
      </c>
      <c r="F292" s="117" t="s">
        <v>343</v>
      </c>
      <c r="G292" s="117" t="s">
        <v>206</v>
      </c>
      <c r="H292" s="117" t="s">
        <v>242</v>
      </c>
      <c r="I292" s="9">
        <v>2.2999999999999998</v>
      </c>
      <c r="J292" s="717">
        <v>1</v>
      </c>
      <c r="K292" s="128">
        <v>255</v>
      </c>
      <c r="L292" s="128">
        <v>255</v>
      </c>
      <c r="M292" s="129" t="e">
        <f t="shared" si="17"/>
        <v>#DIV/0!</v>
      </c>
      <c r="N292" s="129" t="e">
        <f t="shared" si="19"/>
        <v>#DIV/0!</v>
      </c>
      <c r="O292" s="130">
        <f>IF(K292="nio",0,VLOOKUP(G292,'4. Productie normen'!A:J,HLOOKUP('5. Basis ruimtestaat'!K292,'4. Productie normen'!$10:$11,2,FALSE),FALSE))</f>
        <v>0</v>
      </c>
      <c r="P292" s="130">
        <f t="shared" si="20"/>
        <v>0</v>
      </c>
      <c r="Q292" s="131" t="str">
        <f>VLOOKUP(G292,'4. Productie normen'!$A:$L,12,FALSE)</f>
        <v>S</v>
      </c>
      <c r="R292" s="131"/>
      <c r="T292" s="132">
        <f t="shared" si="18"/>
        <v>1173</v>
      </c>
    </row>
    <row r="293" spans="1:20" ht="14.15" customHeight="1">
      <c r="A293" s="8">
        <v>293</v>
      </c>
      <c r="B293" s="9" t="s">
        <v>103</v>
      </c>
      <c r="C293" s="9" t="s">
        <v>104</v>
      </c>
      <c r="D293" s="646" t="s">
        <v>229</v>
      </c>
      <c r="E293" s="641" t="s">
        <v>452</v>
      </c>
      <c r="F293" s="117" t="s">
        <v>208</v>
      </c>
      <c r="G293" s="117" t="s">
        <v>208</v>
      </c>
      <c r="H293" s="117" t="s">
        <v>289</v>
      </c>
      <c r="I293" s="9">
        <v>8.1999999999999993</v>
      </c>
      <c r="J293" s="717">
        <v>1</v>
      </c>
      <c r="K293" s="128">
        <v>255</v>
      </c>
      <c r="L293" s="128"/>
      <c r="M293" s="129" t="e">
        <f t="shared" si="17"/>
        <v>#DIV/0!</v>
      </c>
      <c r="N293" s="129">
        <f t="shared" si="19"/>
        <v>0</v>
      </c>
      <c r="O293" s="130">
        <f>IF(K293="nio",0,VLOOKUP(G293,'4. Productie normen'!A:J,HLOOKUP('5. Basis ruimtestaat'!K293,'4. Productie normen'!$10:$11,2,FALSE),FALSE))</f>
        <v>0</v>
      </c>
      <c r="P293" s="130">
        <f t="shared" si="20"/>
        <v>0</v>
      </c>
      <c r="Q293" s="131" t="str">
        <f>VLOOKUP(G293,'4. Productie normen'!$A:$L,12,FALSE)</f>
        <v>V</v>
      </c>
      <c r="R293" s="131"/>
      <c r="T293" s="132">
        <f t="shared" si="18"/>
        <v>2091</v>
      </c>
    </row>
    <row r="294" spans="1:20" ht="14.15" customHeight="1">
      <c r="A294" s="8">
        <v>294</v>
      </c>
      <c r="B294" s="9" t="s">
        <v>103</v>
      </c>
      <c r="C294" s="9" t="s">
        <v>104</v>
      </c>
      <c r="D294" s="646" t="s">
        <v>229</v>
      </c>
      <c r="E294" s="641" t="s">
        <v>477</v>
      </c>
      <c r="F294" s="117" t="s">
        <v>254</v>
      </c>
      <c r="G294" s="117" t="s">
        <v>208</v>
      </c>
      <c r="H294" s="117" t="s">
        <v>289</v>
      </c>
      <c r="I294" s="9">
        <v>6.2</v>
      </c>
      <c r="J294" s="717">
        <v>1</v>
      </c>
      <c r="K294" s="128">
        <v>255</v>
      </c>
      <c r="L294" s="128"/>
      <c r="M294" s="129" t="e">
        <f t="shared" si="17"/>
        <v>#DIV/0!</v>
      </c>
      <c r="N294" s="129">
        <f t="shared" si="19"/>
        <v>0</v>
      </c>
      <c r="O294" s="130">
        <f>IF(K294="nio",0,VLOOKUP(G294,'4. Productie normen'!A:J,HLOOKUP('5. Basis ruimtestaat'!K294,'4. Productie normen'!$10:$11,2,FALSE),FALSE))</f>
        <v>0</v>
      </c>
      <c r="P294" s="130">
        <f t="shared" si="20"/>
        <v>0</v>
      </c>
      <c r="Q294" s="131" t="str">
        <f>VLOOKUP(G294,'4. Productie normen'!$A:$L,12,FALSE)</f>
        <v>V</v>
      </c>
      <c r="R294" s="131"/>
      <c r="T294" s="132">
        <f t="shared" si="18"/>
        <v>1581</v>
      </c>
    </row>
    <row r="295" spans="1:20" ht="14.15" customHeight="1">
      <c r="A295" s="8">
        <v>295</v>
      </c>
      <c r="B295" s="9" t="s">
        <v>103</v>
      </c>
      <c r="C295" s="9" t="s">
        <v>104</v>
      </c>
      <c r="D295" s="646" t="s">
        <v>229</v>
      </c>
      <c r="E295" s="641" t="s">
        <v>478</v>
      </c>
      <c r="F295" s="117" t="s">
        <v>208</v>
      </c>
      <c r="G295" s="117" t="s">
        <v>208</v>
      </c>
      <c r="H295" s="117" t="s">
        <v>289</v>
      </c>
      <c r="I295" s="9">
        <v>6</v>
      </c>
      <c r="J295" s="717">
        <v>1</v>
      </c>
      <c r="K295" s="128">
        <v>255</v>
      </c>
      <c r="L295" s="128"/>
      <c r="M295" s="129" t="e">
        <f t="shared" si="17"/>
        <v>#DIV/0!</v>
      </c>
      <c r="N295" s="129">
        <f t="shared" si="19"/>
        <v>0</v>
      </c>
      <c r="O295" s="130">
        <f>IF(K295="nio",0,VLOOKUP(G295,'4. Productie normen'!A:J,HLOOKUP('5. Basis ruimtestaat'!K295,'4. Productie normen'!$10:$11,2,FALSE),FALSE))</f>
        <v>0</v>
      </c>
      <c r="P295" s="130">
        <f t="shared" si="20"/>
        <v>0</v>
      </c>
      <c r="Q295" s="131" t="str">
        <f>VLOOKUP(G295,'4. Productie normen'!$A:$L,12,FALSE)</f>
        <v>V</v>
      </c>
      <c r="R295" s="131"/>
      <c r="T295" s="132">
        <f t="shared" si="18"/>
        <v>1530</v>
      </c>
    </row>
    <row r="296" spans="1:20" ht="14.15" customHeight="1">
      <c r="A296" s="8">
        <v>296</v>
      </c>
      <c r="B296" s="9" t="s">
        <v>103</v>
      </c>
      <c r="C296" s="9" t="s">
        <v>104</v>
      </c>
      <c r="D296" s="646" t="s">
        <v>229</v>
      </c>
      <c r="E296" s="641"/>
      <c r="F296" s="117" t="s">
        <v>479</v>
      </c>
      <c r="G296" s="117" t="s">
        <v>197</v>
      </c>
      <c r="H296" s="117" t="s">
        <v>235</v>
      </c>
      <c r="I296" s="9">
        <v>9.9</v>
      </c>
      <c r="J296" s="717">
        <v>1</v>
      </c>
      <c r="K296" s="128">
        <v>255</v>
      </c>
      <c r="L296" s="128"/>
      <c r="M296" s="129" t="e">
        <f t="shared" si="17"/>
        <v>#DIV/0!</v>
      </c>
      <c r="N296" s="129">
        <f t="shared" si="19"/>
        <v>0</v>
      </c>
      <c r="O296" s="130">
        <f>IF(K296="nio",0,VLOOKUP(G296,'4. Productie normen'!A:J,HLOOKUP('5. Basis ruimtestaat'!K296,'4. Productie normen'!$10:$11,2,FALSE),FALSE))</f>
        <v>0</v>
      </c>
      <c r="P296" s="130">
        <f t="shared" si="20"/>
        <v>0</v>
      </c>
      <c r="Q296" s="131" t="str">
        <f>VLOOKUP(G296,'4. Productie normen'!$A:$L,12,FALSE)</f>
        <v>B</v>
      </c>
      <c r="R296" s="131"/>
      <c r="T296" s="132">
        <f t="shared" si="18"/>
        <v>2524.5</v>
      </c>
    </row>
    <row r="297" spans="1:20" ht="14.15" customHeight="1">
      <c r="A297" s="8">
        <v>297</v>
      </c>
      <c r="B297" s="9" t="s">
        <v>103</v>
      </c>
      <c r="C297" s="607" t="s">
        <v>104</v>
      </c>
      <c r="D297" s="648" t="s">
        <v>229</v>
      </c>
      <c r="E297" s="643"/>
      <c r="F297" s="117" t="s">
        <v>231</v>
      </c>
      <c r="G297" s="117" t="s">
        <v>204</v>
      </c>
      <c r="H297" s="605" t="s">
        <v>232</v>
      </c>
      <c r="I297" s="607">
        <v>59.6</v>
      </c>
      <c r="J297" s="717">
        <v>1</v>
      </c>
      <c r="K297" s="128">
        <v>255</v>
      </c>
      <c r="L297" s="128"/>
      <c r="M297" s="129" t="e">
        <f t="shared" si="17"/>
        <v>#DIV/0!</v>
      </c>
      <c r="N297" s="129">
        <f t="shared" si="19"/>
        <v>0</v>
      </c>
      <c r="O297" s="130">
        <f>IF(K297="nio",0,VLOOKUP(G297,'4. Productie normen'!A:J,HLOOKUP('5. Basis ruimtestaat'!K297,'4. Productie normen'!$10:$11,2,FALSE),FALSE))</f>
        <v>0</v>
      </c>
      <c r="P297" s="130">
        <f t="shared" si="20"/>
        <v>0</v>
      </c>
      <c r="Q297" s="131" t="str">
        <f>VLOOKUP(G297,'4. Productie normen'!$A:$L,12,FALSE)</f>
        <v>V</v>
      </c>
      <c r="R297" s="608"/>
      <c r="T297" s="132">
        <f t="shared" si="18"/>
        <v>15198</v>
      </c>
    </row>
    <row r="298" spans="1:20" ht="14.15" customHeight="1">
      <c r="A298" s="8">
        <v>298</v>
      </c>
      <c r="B298" s="9" t="s">
        <v>103</v>
      </c>
      <c r="C298" s="9" t="s">
        <v>104</v>
      </c>
      <c r="D298" s="646" t="s">
        <v>229</v>
      </c>
      <c r="E298" s="641"/>
      <c r="F298" s="117" t="s">
        <v>480</v>
      </c>
      <c r="G298" s="117" t="s">
        <v>197</v>
      </c>
      <c r="H298" s="117" t="s">
        <v>235</v>
      </c>
      <c r="I298" s="9">
        <v>8</v>
      </c>
      <c r="J298" s="717">
        <v>1</v>
      </c>
      <c r="K298" s="128">
        <v>255</v>
      </c>
      <c r="L298" s="128"/>
      <c r="M298" s="129" t="e">
        <f t="shared" si="17"/>
        <v>#DIV/0!</v>
      </c>
      <c r="N298" s="129">
        <f t="shared" si="19"/>
        <v>0</v>
      </c>
      <c r="O298" s="130">
        <f>IF(K298="nio",0,VLOOKUP(G298,'4. Productie normen'!A:J,HLOOKUP('5. Basis ruimtestaat'!K298,'4. Productie normen'!$10:$11,2,FALSE),FALSE))</f>
        <v>0</v>
      </c>
      <c r="P298" s="130">
        <f t="shared" si="20"/>
        <v>0</v>
      </c>
      <c r="Q298" s="131" t="str">
        <f>VLOOKUP(G298,'4. Productie normen'!$A:$L,12,FALSE)</f>
        <v>B</v>
      </c>
      <c r="R298" s="131"/>
      <c r="S298" s="139"/>
      <c r="T298" s="132">
        <f t="shared" si="18"/>
        <v>2040</v>
      </c>
    </row>
    <row r="299" spans="1:20" ht="14.15" customHeight="1">
      <c r="A299" s="8">
        <v>299</v>
      </c>
      <c r="B299" s="9" t="s">
        <v>103</v>
      </c>
      <c r="C299" s="9" t="s">
        <v>104</v>
      </c>
      <c r="D299" s="646" t="s">
        <v>229</v>
      </c>
      <c r="E299" s="641"/>
      <c r="F299" s="117" t="s">
        <v>481</v>
      </c>
      <c r="G299" s="117" t="s">
        <v>201</v>
      </c>
      <c r="H299" s="117" t="s">
        <v>235</v>
      </c>
      <c r="I299" s="9">
        <v>10.9</v>
      </c>
      <c r="J299" s="717">
        <v>1</v>
      </c>
      <c r="K299" s="128">
        <v>255</v>
      </c>
      <c r="L299" s="128"/>
      <c r="M299" s="129" t="e">
        <f t="shared" si="17"/>
        <v>#DIV/0!</v>
      </c>
      <c r="N299" s="129">
        <f t="shared" si="19"/>
        <v>0</v>
      </c>
      <c r="O299" s="130">
        <f>IF(K299="nio",0,VLOOKUP(G299,'4. Productie normen'!A:J,HLOOKUP('5. Basis ruimtestaat'!K299,'4. Productie normen'!$10:$11,2,FALSE),FALSE))</f>
        <v>0</v>
      </c>
      <c r="P299" s="130">
        <f t="shared" si="20"/>
        <v>0</v>
      </c>
      <c r="Q299" s="131" t="str">
        <f>VLOOKUP(G299,'4. Productie normen'!$A:$L,12,FALSE)</f>
        <v>V</v>
      </c>
      <c r="R299" s="131"/>
      <c r="S299" s="139"/>
      <c r="T299" s="132">
        <f t="shared" si="18"/>
        <v>2779.5</v>
      </c>
    </row>
    <row r="300" spans="1:20" ht="14.15" customHeight="1">
      <c r="A300" s="8">
        <v>300</v>
      </c>
      <c r="B300" s="9" t="s">
        <v>103</v>
      </c>
      <c r="C300" s="9" t="s">
        <v>104</v>
      </c>
      <c r="D300" s="646" t="s">
        <v>229</v>
      </c>
      <c r="E300" s="641"/>
      <c r="F300" s="117" t="s">
        <v>482</v>
      </c>
      <c r="G300" s="117" t="s">
        <v>201</v>
      </c>
      <c r="H300" s="117" t="s">
        <v>235</v>
      </c>
      <c r="I300" s="9">
        <v>6.2</v>
      </c>
      <c r="J300" s="717">
        <v>1</v>
      </c>
      <c r="K300" s="128">
        <v>255</v>
      </c>
      <c r="L300" s="128"/>
      <c r="M300" s="129" t="e">
        <f t="shared" si="17"/>
        <v>#DIV/0!</v>
      </c>
      <c r="N300" s="129">
        <f t="shared" si="19"/>
        <v>0</v>
      </c>
      <c r="O300" s="130">
        <f>IF(K300="nio",0,VLOOKUP(G300,'4. Productie normen'!A:J,HLOOKUP('5. Basis ruimtestaat'!K300,'4. Productie normen'!$10:$11,2,FALSE),FALSE))</f>
        <v>0</v>
      </c>
      <c r="P300" s="130">
        <f t="shared" si="20"/>
        <v>0</v>
      </c>
      <c r="Q300" s="131" t="str">
        <f>VLOOKUP(G300,'4. Productie normen'!$A:$L,12,FALSE)</f>
        <v>V</v>
      </c>
      <c r="R300" s="131"/>
      <c r="S300" s="139"/>
      <c r="T300" s="132">
        <f t="shared" si="18"/>
        <v>1581</v>
      </c>
    </row>
    <row r="301" spans="1:20" ht="14.15" customHeight="1">
      <c r="A301" s="8">
        <v>301</v>
      </c>
      <c r="B301" s="9" t="s">
        <v>103</v>
      </c>
      <c r="C301" s="9" t="s">
        <v>104</v>
      </c>
      <c r="D301" s="646" t="s">
        <v>229</v>
      </c>
      <c r="E301" s="641"/>
      <c r="F301" s="117" t="s">
        <v>483</v>
      </c>
      <c r="G301" s="9" t="s">
        <v>203</v>
      </c>
      <c r="H301" s="117" t="s">
        <v>242</v>
      </c>
      <c r="I301" s="9">
        <v>4.5</v>
      </c>
      <c r="J301" s="717">
        <v>1</v>
      </c>
      <c r="K301" s="128">
        <v>12</v>
      </c>
      <c r="L301" s="128"/>
      <c r="M301" s="129" t="e">
        <f t="shared" si="17"/>
        <v>#DIV/0!</v>
      </c>
      <c r="N301" s="129">
        <f t="shared" si="19"/>
        <v>0</v>
      </c>
      <c r="O301" s="130">
        <f>IF(K301="nio",0,VLOOKUP(G301,'4. Productie normen'!A:J,HLOOKUP('5. Basis ruimtestaat'!K301,'4. Productie normen'!$10:$11,2,FALSE),FALSE))</f>
        <v>0</v>
      </c>
      <c r="P301" s="130">
        <f t="shared" si="20"/>
        <v>0</v>
      </c>
      <c r="Q301" s="131" t="str">
        <f>VLOOKUP(G301,'4. Productie normen'!$A:$L,12,FALSE)</f>
        <v>V</v>
      </c>
      <c r="R301" s="131"/>
      <c r="S301" s="139"/>
      <c r="T301" s="132">
        <f t="shared" si="18"/>
        <v>54</v>
      </c>
    </row>
    <row r="302" spans="1:20" ht="14.15" customHeight="1">
      <c r="A302" s="8">
        <v>302</v>
      </c>
      <c r="B302" s="9" t="s">
        <v>103</v>
      </c>
      <c r="C302" s="9" t="s">
        <v>104</v>
      </c>
      <c r="D302" s="646" t="s">
        <v>229</v>
      </c>
      <c r="E302" s="641"/>
      <c r="F302" s="117" t="s">
        <v>483</v>
      </c>
      <c r="G302" s="9" t="s">
        <v>203</v>
      </c>
      <c r="H302" s="117" t="s">
        <v>242</v>
      </c>
      <c r="I302" s="9">
        <v>7.7</v>
      </c>
      <c r="J302" s="717">
        <v>1</v>
      </c>
      <c r="K302" s="128">
        <v>12</v>
      </c>
      <c r="L302" s="128"/>
      <c r="M302" s="129" t="e">
        <f t="shared" si="17"/>
        <v>#DIV/0!</v>
      </c>
      <c r="N302" s="129">
        <f t="shared" si="19"/>
        <v>0</v>
      </c>
      <c r="O302" s="130">
        <f>IF(K302="nio",0,VLOOKUP(G302,'4. Productie normen'!A:J,HLOOKUP('5. Basis ruimtestaat'!K302,'4. Productie normen'!$10:$11,2,FALSE),FALSE))</f>
        <v>0</v>
      </c>
      <c r="P302" s="130">
        <f t="shared" si="20"/>
        <v>0</v>
      </c>
      <c r="Q302" s="131" t="str">
        <f>VLOOKUP(G302,'4. Productie normen'!$A:$L,12,FALSE)</f>
        <v>V</v>
      </c>
      <c r="R302" s="131"/>
      <c r="S302" s="139"/>
      <c r="T302" s="132">
        <f t="shared" si="18"/>
        <v>92.4</v>
      </c>
    </row>
    <row r="303" spans="1:20" ht="14.15" customHeight="1">
      <c r="A303" s="8">
        <v>303</v>
      </c>
      <c r="B303" s="9" t="s">
        <v>103</v>
      </c>
      <c r="C303" s="9" t="s">
        <v>104</v>
      </c>
      <c r="D303" s="646" t="s">
        <v>256</v>
      </c>
      <c r="E303" s="641" t="s">
        <v>273</v>
      </c>
      <c r="F303" s="117" t="s">
        <v>339</v>
      </c>
      <c r="G303" s="117" t="s">
        <v>205</v>
      </c>
      <c r="H303" s="117" t="s">
        <v>235</v>
      </c>
      <c r="I303" s="9">
        <v>154</v>
      </c>
      <c r="J303" s="717">
        <v>1</v>
      </c>
      <c r="K303" s="128">
        <v>255</v>
      </c>
      <c r="L303" s="128"/>
      <c r="M303" s="129" t="e">
        <f t="shared" si="17"/>
        <v>#DIV/0!</v>
      </c>
      <c r="N303" s="129">
        <f t="shared" si="19"/>
        <v>0</v>
      </c>
      <c r="O303" s="130">
        <f>IF(K303="nio",0,VLOOKUP(G303,'4. Productie normen'!A:J,HLOOKUP('5. Basis ruimtestaat'!K303,'4. Productie normen'!$10:$11,2,FALSE),FALSE))</f>
        <v>0</v>
      </c>
      <c r="P303" s="130">
        <f t="shared" si="20"/>
        <v>0</v>
      </c>
      <c r="Q303" s="131" t="str">
        <f>VLOOKUP(G303,'4. Productie normen'!$A:$L,12,FALSE)</f>
        <v>V</v>
      </c>
      <c r="R303" s="131"/>
      <c r="S303" s="139"/>
      <c r="T303" s="132">
        <f t="shared" si="18"/>
        <v>39270</v>
      </c>
    </row>
    <row r="304" spans="1:20" ht="14.15" customHeight="1">
      <c r="A304" s="8">
        <v>304</v>
      </c>
      <c r="B304" s="9" t="s">
        <v>103</v>
      </c>
      <c r="C304" s="9" t="s">
        <v>104</v>
      </c>
      <c r="D304" s="646" t="s">
        <v>256</v>
      </c>
      <c r="E304" s="641" t="s">
        <v>273</v>
      </c>
      <c r="F304" s="117" t="s">
        <v>241</v>
      </c>
      <c r="G304" s="117" t="s">
        <v>206</v>
      </c>
      <c r="H304" s="117" t="s">
        <v>242</v>
      </c>
      <c r="I304" s="9">
        <v>11.6</v>
      </c>
      <c r="J304" s="717">
        <v>1</v>
      </c>
      <c r="K304" s="128">
        <v>255</v>
      </c>
      <c r="L304" s="128">
        <v>255</v>
      </c>
      <c r="M304" s="129" t="e">
        <f t="shared" si="17"/>
        <v>#DIV/0!</v>
      </c>
      <c r="N304" s="129" t="e">
        <f t="shared" si="19"/>
        <v>#DIV/0!</v>
      </c>
      <c r="O304" s="130">
        <f>IF(K304="nio",0,VLOOKUP(G304,'4. Productie normen'!A:J,HLOOKUP('5. Basis ruimtestaat'!K304,'4. Productie normen'!$10:$11,2,FALSE),FALSE))</f>
        <v>0</v>
      </c>
      <c r="P304" s="130">
        <f t="shared" si="20"/>
        <v>0</v>
      </c>
      <c r="Q304" s="131" t="str">
        <f>VLOOKUP(G304,'4. Productie normen'!$A:$L,12,FALSE)</f>
        <v>S</v>
      </c>
      <c r="R304" s="131"/>
      <c r="S304" s="139"/>
      <c r="T304" s="132">
        <f t="shared" si="18"/>
        <v>5916</v>
      </c>
    </row>
    <row r="305" spans="1:20" ht="14.15" customHeight="1">
      <c r="A305" s="8">
        <v>305</v>
      </c>
      <c r="B305" s="9" t="s">
        <v>103</v>
      </c>
      <c r="C305" s="9" t="s">
        <v>104</v>
      </c>
      <c r="D305" s="641" t="s">
        <v>256</v>
      </c>
      <c r="E305" s="641" t="s">
        <v>327</v>
      </c>
      <c r="F305" s="117" t="s">
        <v>244</v>
      </c>
      <c r="G305" s="117" t="s">
        <v>206</v>
      </c>
      <c r="H305" s="117" t="s">
        <v>242</v>
      </c>
      <c r="I305" s="9">
        <v>12.9</v>
      </c>
      <c r="J305" s="717">
        <v>1</v>
      </c>
      <c r="K305" s="128">
        <v>255</v>
      </c>
      <c r="L305" s="128">
        <v>255</v>
      </c>
      <c r="M305" s="129" t="e">
        <f t="shared" si="17"/>
        <v>#DIV/0!</v>
      </c>
      <c r="N305" s="129" t="e">
        <f t="shared" si="19"/>
        <v>#DIV/0!</v>
      </c>
      <c r="O305" s="130">
        <f>IF(K305="nio",0,VLOOKUP(G305,'4. Productie normen'!A:J,HLOOKUP('5. Basis ruimtestaat'!K305,'4. Productie normen'!$10:$11,2,FALSE),FALSE))</f>
        <v>0</v>
      </c>
      <c r="P305" s="130">
        <f t="shared" si="20"/>
        <v>0</v>
      </c>
      <c r="Q305" s="131" t="str">
        <f>VLOOKUP(G305,'4. Productie normen'!$A:$L,12,FALSE)</f>
        <v>S</v>
      </c>
      <c r="R305" s="131"/>
      <c r="S305" s="139"/>
      <c r="T305" s="132">
        <f t="shared" si="18"/>
        <v>6579</v>
      </c>
    </row>
    <row r="306" spans="1:20" ht="14.15" customHeight="1">
      <c r="A306" s="8">
        <v>306</v>
      </c>
      <c r="B306" s="9" t="s">
        <v>103</v>
      </c>
      <c r="C306" s="9" t="s">
        <v>104</v>
      </c>
      <c r="D306" s="641" t="s">
        <v>256</v>
      </c>
      <c r="E306" s="641" t="s">
        <v>330</v>
      </c>
      <c r="F306" s="117" t="s">
        <v>241</v>
      </c>
      <c r="G306" s="117" t="s">
        <v>206</v>
      </c>
      <c r="H306" s="117" t="s">
        <v>242</v>
      </c>
      <c r="I306" s="9">
        <v>5.2</v>
      </c>
      <c r="J306" s="717">
        <v>1</v>
      </c>
      <c r="K306" s="128">
        <v>255</v>
      </c>
      <c r="L306" s="128">
        <v>255</v>
      </c>
      <c r="M306" s="129" t="e">
        <f t="shared" si="17"/>
        <v>#DIV/0!</v>
      </c>
      <c r="N306" s="129" t="e">
        <f t="shared" si="19"/>
        <v>#DIV/0!</v>
      </c>
      <c r="O306" s="130">
        <f>IF(K306="nio",0,VLOOKUP(G306,'4. Productie normen'!A:J,HLOOKUP('5. Basis ruimtestaat'!K306,'4. Productie normen'!$10:$11,2,FALSE),FALSE))</f>
        <v>0</v>
      </c>
      <c r="P306" s="130">
        <f t="shared" si="20"/>
        <v>0</v>
      </c>
      <c r="Q306" s="131" t="str">
        <f>VLOOKUP(G306,'4. Productie normen'!$A:$L,12,FALSE)</f>
        <v>S</v>
      </c>
      <c r="R306" s="131"/>
      <c r="S306" s="139"/>
      <c r="T306" s="132">
        <f t="shared" si="18"/>
        <v>2652</v>
      </c>
    </row>
    <row r="307" spans="1:20" ht="14.15" customHeight="1">
      <c r="A307" s="8">
        <v>307</v>
      </c>
      <c r="B307" s="9" t="s">
        <v>103</v>
      </c>
      <c r="C307" s="9" t="s">
        <v>104</v>
      </c>
      <c r="D307" s="641" t="s">
        <v>256</v>
      </c>
      <c r="E307" s="641" t="s">
        <v>484</v>
      </c>
      <c r="F307" s="117" t="s">
        <v>244</v>
      </c>
      <c r="G307" s="117" t="s">
        <v>206</v>
      </c>
      <c r="H307" s="117" t="s">
        <v>242</v>
      </c>
      <c r="I307" s="9">
        <v>5.2</v>
      </c>
      <c r="J307" s="717">
        <v>1</v>
      </c>
      <c r="K307" s="128">
        <v>255</v>
      </c>
      <c r="L307" s="128">
        <v>255</v>
      </c>
      <c r="M307" s="129" t="e">
        <f t="shared" si="17"/>
        <v>#DIV/0!</v>
      </c>
      <c r="N307" s="129" t="e">
        <f t="shared" si="19"/>
        <v>#DIV/0!</v>
      </c>
      <c r="O307" s="130">
        <f>IF(K307="nio",0,VLOOKUP(G307,'4. Productie normen'!A:J,HLOOKUP('5. Basis ruimtestaat'!K307,'4. Productie normen'!$10:$11,2,FALSE),FALSE))</f>
        <v>0</v>
      </c>
      <c r="P307" s="130">
        <f t="shared" si="20"/>
        <v>0</v>
      </c>
      <c r="Q307" s="131" t="str">
        <f>VLOOKUP(G307,'4. Productie normen'!$A:$L,12,FALSE)</f>
        <v>S</v>
      </c>
      <c r="R307" s="131"/>
      <c r="S307" s="139"/>
      <c r="T307" s="132">
        <f t="shared" si="18"/>
        <v>2652</v>
      </c>
    </row>
    <row r="308" spans="1:20" ht="12.75" customHeight="1">
      <c r="A308" s="8">
        <v>308</v>
      </c>
      <c r="B308" s="9" t="s">
        <v>103</v>
      </c>
      <c r="C308" s="9" t="s">
        <v>104</v>
      </c>
      <c r="D308" s="641" t="s">
        <v>256</v>
      </c>
      <c r="E308" s="641" t="s">
        <v>274</v>
      </c>
      <c r="F308" s="117" t="s">
        <v>252</v>
      </c>
      <c r="G308" s="117" t="s">
        <v>209</v>
      </c>
      <c r="H308" s="117" t="s">
        <v>232</v>
      </c>
      <c r="I308" s="9">
        <v>21.3</v>
      </c>
      <c r="J308" s="717">
        <v>1</v>
      </c>
      <c r="K308" s="128">
        <v>255</v>
      </c>
      <c r="L308" s="128"/>
      <c r="M308" s="129" t="e">
        <f t="shared" si="17"/>
        <v>#DIV/0!</v>
      </c>
      <c r="N308" s="129">
        <f t="shared" si="19"/>
        <v>0</v>
      </c>
      <c r="O308" s="130">
        <f>IF(K308="nio",0,VLOOKUP(G308,'4. Productie normen'!A:J,HLOOKUP('5. Basis ruimtestaat'!K308,'4. Productie normen'!$10:$11,2,FALSE),FALSE))</f>
        <v>0</v>
      </c>
      <c r="P308" s="130">
        <f t="shared" si="20"/>
        <v>0</v>
      </c>
      <c r="Q308" s="131" t="str">
        <f>VLOOKUP(G308,'4. Productie normen'!$A:$L,12,FALSE)</f>
        <v>V</v>
      </c>
      <c r="R308" s="131"/>
      <c r="S308" s="139"/>
      <c r="T308" s="132">
        <f t="shared" si="18"/>
        <v>5431.5</v>
      </c>
    </row>
    <row r="309" spans="1:20" ht="14.15" customHeight="1">
      <c r="A309" s="8">
        <v>309</v>
      </c>
      <c r="B309" s="9" t="s">
        <v>103</v>
      </c>
      <c r="C309" s="9" t="s">
        <v>104</v>
      </c>
      <c r="D309" s="641" t="s">
        <v>256</v>
      </c>
      <c r="E309" s="641" t="s">
        <v>333</v>
      </c>
      <c r="F309" s="117" t="s">
        <v>262</v>
      </c>
      <c r="G309" s="137" t="s">
        <v>1137</v>
      </c>
      <c r="H309" s="117" t="s">
        <v>235</v>
      </c>
      <c r="I309" s="9">
        <v>8.4</v>
      </c>
      <c r="J309" s="717">
        <v>1</v>
      </c>
      <c r="K309" s="128">
        <v>255</v>
      </c>
      <c r="L309" s="128"/>
      <c r="M309" s="129" t="e">
        <f t="shared" si="17"/>
        <v>#DIV/0!</v>
      </c>
      <c r="N309" s="129">
        <f t="shared" si="19"/>
        <v>0</v>
      </c>
      <c r="O309" s="130">
        <f>IF(K309="nio",0,VLOOKUP(G309,'4. Productie normen'!A:J,HLOOKUP('5. Basis ruimtestaat'!K309,'4. Productie normen'!$10:$11,2,FALSE),FALSE))</f>
        <v>0</v>
      </c>
      <c r="P309" s="130">
        <f t="shared" si="20"/>
        <v>0</v>
      </c>
      <c r="Q309" s="131" t="str">
        <f>VLOOKUP(G309,'4. Productie normen'!$A:$L,12,FALSE)</f>
        <v>V</v>
      </c>
      <c r="R309" s="131"/>
      <c r="S309" s="139"/>
      <c r="T309" s="132">
        <f t="shared" si="18"/>
        <v>2142</v>
      </c>
    </row>
    <row r="310" spans="1:20" ht="14.15" customHeight="1">
      <c r="A310" s="8">
        <v>310</v>
      </c>
      <c r="B310" s="9" t="s">
        <v>103</v>
      </c>
      <c r="C310" s="9" t="s">
        <v>104</v>
      </c>
      <c r="D310" s="641" t="s">
        <v>256</v>
      </c>
      <c r="E310" s="641" t="s">
        <v>336</v>
      </c>
      <c r="F310" s="117" t="s">
        <v>486</v>
      </c>
      <c r="G310" s="117" t="s">
        <v>1136</v>
      </c>
      <c r="H310" s="117" t="s">
        <v>235</v>
      </c>
      <c r="I310" s="9">
        <v>21.6</v>
      </c>
      <c r="J310" s="717">
        <v>1</v>
      </c>
      <c r="K310" s="128">
        <v>255</v>
      </c>
      <c r="L310" s="128"/>
      <c r="M310" s="129" t="e">
        <f t="shared" si="17"/>
        <v>#DIV/0!</v>
      </c>
      <c r="N310" s="129">
        <f t="shared" si="19"/>
        <v>0</v>
      </c>
      <c r="O310" s="130">
        <f>IF(K310="nio",0,VLOOKUP(G310,'4. Productie normen'!A:J,HLOOKUP('5. Basis ruimtestaat'!K310,'4. Productie normen'!$10:$11,2,FALSE),FALSE))</f>
        <v>0</v>
      </c>
      <c r="P310" s="130">
        <f t="shared" si="20"/>
        <v>0</v>
      </c>
      <c r="Q310" s="131" t="str">
        <f>VLOOKUP(G310,'4. Productie normen'!$A:$L,12,FALSE)</f>
        <v>V</v>
      </c>
      <c r="R310" s="131"/>
      <c r="S310" s="139"/>
      <c r="T310" s="132">
        <f t="shared" si="18"/>
        <v>5508</v>
      </c>
    </row>
    <row r="311" spans="1:20" ht="14.15" customHeight="1">
      <c r="A311" s="8">
        <v>311</v>
      </c>
      <c r="B311" s="9" t="s">
        <v>103</v>
      </c>
      <c r="C311" s="9" t="s">
        <v>104</v>
      </c>
      <c r="D311" s="641" t="s">
        <v>256</v>
      </c>
      <c r="E311" s="641" t="s">
        <v>282</v>
      </c>
      <c r="F311" s="117" t="s">
        <v>487</v>
      </c>
      <c r="G311" s="117" t="s">
        <v>197</v>
      </c>
      <c r="H311" s="117" t="s">
        <v>235</v>
      </c>
      <c r="I311" s="9">
        <v>12.6</v>
      </c>
      <c r="J311" s="717">
        <v>1</v>
      </c>
      <c r="K311" s="128">
        <v>255</v>
      </c>
      <c r="L311" s="128"/>
      <c r="M311" s="129" t="e">
        <f t="shared" si="17"/>
        <v>#DIV/0!</v>
      </c>
      <c r="N311" s="129">
        <f t="shared" si="19"/>
        <v>0</v>
      </c>
      <c r="O311" s="130">
        <f>IF(K311="nio",0,VLOOKUP(G311,'4. Productie normen'!A:J,HLOOKUP('5. Basis ruimtestaat'!K311,'4. Productie normen'!$10:$11,2,FALSE),FALSE))</f>
        <v>0</v>
      </c>
      <c r="P311" s="130">
        <f t="shared" si="20"/>
        <v>0</v>
      </c>
      <c r="Q311" s="131" t="str">
        <f>VLOOKUP(G311,'4. Productie normen'!$A:$L,12,FALSE)</f>
        <v>B</v>
      </c>
      <c r="R311" s="131"/>
      <c r="S311" s="139"/>
      <c r="T311" s="132">
        <f t="shared" si="18"/>
        <v>3213</v>
      </c>
    </row>
    <row r="312" spans="1:20" ht="14.15" customHeight="1">
      <c r="A312" s="8">
        <v>312</v>
      </c>
      <c r="B312" s="9" t="s">
        <v>105</v>
      </c>
      <c r="C312" s="9" t="s">
        <v>106</v>
      </c>
      <c r="D312" s="641" t="s">
        <v>229</v>
      </c>
      <c r="E312" s="641" t="s">
        <v>263</v>
      </c>
      <c r="F312" s="117" t="s">
        <v>488</v>
      </c>
      <c r="G312" s="117" t="s">
        <v>209</v>
      </c>
      <c r="H312" s="117" t="s">
        <v>235</v>
      </c>
      <c r="I312" s="9">
        <v>5.07</v>
      </c>
      <c r="J312" s="717">
        <v>1</v>
      </c>
      <c r="K312" s="128">
        <v>255</v>
      </c>
      <c r="L312" s="128"/>
      <c r="M312" s="129" t="e">
        <f t="shared" si="17"/>
        <v>#DIV/0!</v>
      </c>
      <c r="N312" s="129">
        <f t="shared" si="19"/>
        <v>0</v>
      </c>
      <c r="O312" s="130">
        <f>IF(K312="nio",0,VLOOKUP(G312,'4. Productie normen'!A:J,HLOOKUP('5. Basis ruimtestaat'!K312,'4. Productie normen'!$10:$11,2,FALSE),FALSE))</f>
        <v>0</v>
      </c>
      <c r="P312" s="130">
        <f t="shared" si="20"/>
        <v>0</v>
      </c>
      <c r="Q312" s="131" t="str">
        <f>VLOOKUP(G312,'4. Productie normen'!$A:$L,12,FALSE)</f>
        <v>V</v>
      </c>
      <c r="R312" s="131"/>
      <c r="S312" s="139"/>
      <c r="T312" s="132">
        <f t="shared" si="18"/>
        <v>1292.8500000000001</v>
      </c>
    </row>
    <row r="313" spans="1:20" ht="14.15" customHeight="1">
      <c r="A313" s="8">
        <v>313</v>
      </c>
      <c r="B313" s="9" t="s">
        <v>105</v>
      </c>
      <c r="C313" s="9" t="s">
        <v>106</v>
      </c>
      <c r="D313" s="641" t="s">
        <v>229</v>
      </c>
      <c r="E313" s="641" t="s">
        <v>233</v>
      </c>
      <c r="F313" s="117" t="s">
        <v>208</v>
      </c>
      <c r="G313" s="117" t="s">
        <v>208</v>
      </c>
      <c r="H313" s="117" t="s">
        <v>489</v>
      </c>
      <c r="I313" s="9">
        <v>2.6</v>
      </c>
      <c r="J313" s="717">
        <v>1</v>
      </c>
      <c r="K313" s="128">
        <v>255</v>
      </c>
      <c r="L313" s="128"/>
      <c r="M313" s="129" t="e">
        <f t="shared" si="17"/>
        <v>#DIV/0!</v>
      </c>
      <c r="N313" s="129">
        <f t="shared" si="19"/>
        <v>0</v>
      </c>
      <c r="O313" s="130">
        <f>IF(K313="nio",0,VLOOKUP(G313,'4. Productie normen'!A:J,HLOOKUP('5. Basis ruimtestaat'!K313,'4. Productie normen'!$10:$11,2,FALSE),FALSE))</f>
        <v>0</v>
      </c>
      <c r="P313" s="130">
        <f t="shared" si="20"/>
        <v>0</v>
      </c>
      <c r="Q313" s="131" t="str">
        <f>VLOOKUP(G313,'4. Productie normen'!$A:$L,12,FALSE)</f>
        <v>V</v>
      </c>
      <c r="R313" s="131"/>
      <c r="S313" s="139"/>
      <c r="T313" s="132">
        <f t="shared" si="18"/>
        <v>663</v>
      </c>
    </row>
    <row r="314" spans="1:20" ht="14.15" customHeight="1">
      <c r="A314" s="8">
        <v>314</v>
      </c>
      <c r="B314" s="9" t="s">
        <v>105</v>
      </c>
      <c r="C314" s="9" t="s">
        <v>106</v>
      </c>
      <c r="D314" s="641" t="s">
        <v>229</v>
      </c>
      <c r="E314" s="641" t="s">
        <v>236</v>
      </c>
      <c r="F314" s="117" t="s">
        <v>202</v>
      </c>
      <c r="G314" s="117" t="s">
        <v>202</v>
      </c>
      <c r="H314" s="117" t="s">
        <v>232</v>
      </c>
      <c r="I314" s="9">
        <v>2.86</v>
      </c>
      <c r="J314" s="717">
        <v>1</v>
      </c>
      <c r="K314" s="128">
        <v>255</v>
      </c>
      <c r="L314" s="128"/>
      <c r="M314" s="129" t="e">
        <f t="shared" si="17"/>
        <v>#DIV/0!</v>
      </c>
      <c r="N314" s="129">
        <f t="shared" si="19"/>
        <v>0</v>
      </c>
      <c r="O314" s="130">
        <f>IF(K314="nio",0,VLOOKUP(G314,'4. Productie normen'!A:J,HLOOKUP('5. Basis ruimtestaat'!K314,'4. Productie normen'!$10:$11,2,FALSE),FALSE))</f>
        <v>0</v>
      </c>
      <c r="P314" s="130">
        <f t="shared" si="20"/>
        <v>0</v>
      </c>
      <c r="Q314" s="131" t="str">
        <f>VLOOKUP(G314,'4. Productie normen'!$A:$L,12,FALSE)</f>
        <v>V</v>
      </c>
      <c r="R314" s="131"/>
      <c r="S314" s="139"/>
      <c r="T314" s="132">
        <f t="shared" si="18"/>
        <v>729.3</v>
      </c>
    </row>
    <row r="315" spans="1:20" ht="14.15" customHeight="1">
      <c r="A315" s="8"/>
      <c r="B315" s="9" t="s">
        <v>105</v>
      </c>
      <c r="C315" s="9" t="s">
        <v>106</v>
      </c>
      <c r="D315" s="641" t="s">
        <v>229</v>
      </c>
      <c r="E315" s="641"/>
      <c r="F315" s="117" t="s">
        <v>490</v>
      </c>
      <c r="G315" s="9" t="s">
        <v>203</v>
      </c>
      <c r="H315" s="117" t="s">
        <v>489</v>
      </c>
      <c r="I315" s="9">
        <v>6</v>
      </c>
      <c r="J315" s="717">
        <v>1</v>
      </c>
      <c r="K315" s="128">
        <v>6</v>
      </c>
      <c r="L315" s="128"/>
      <c r="M315" s="129" t="e">
        <f t="shared" si="17"/>
        <v>#DIV/0!</v>
      </c>
      <c r="N315" s="129"/>
      <c r="O315" s="130">
        <f>IF(K315="nio",0,VLOOKUP(G315,'4. Productie normen'!A:J,HLOOKUP('5. Basis ruimtestaat'!K315,'4. Productie normen'!$10:$11,2,FALSE),FALSE))</f>
        <v>0</v>
      </c>
      <c r="P315" s="130">
        <f t="shared" si="20"/>
        <v>0</v>
      </c>
      <c r="Q315" s="131"/>
      <c r="R315" s="131"/>
      <c r="S315" s="139"/>
      <c r="T315" s="132"/>
    </row>
    <row r="316" spans="1:20" ht="14.15" customHeight="1">
      <c r="A316" s="8">
        <v>315</v>
      </c>
      <c r="B316" s="9" t="s">
        <v>105</v>
      </c>
      <c r="C316" s="117" t="s">
        <v>106</v>
      </c>
      <c r="D316" s="641" t="s">
        <v>256</v>
      </c>
      <c r="E316" s="641" t="s">
        <v>272</v>
      </c>
      <c r="F316" s="117" t="s">
        <v>208</v>
      </c>
      <c r="G316" s="117" t="s">
        <v>208</v>
      </c>
      <c r="H316" s="117" t="s">
        <v>489</v>
      </c>
      <c r="I316" s="9">
        <v>4.92</v>
      </c>
      <c r="J316" s="717">
        <v>1</v>
      </c>
      <c r="K316" s="128">
        <v>255</v>
      </c>
      <c r="L316" s="140"/>
      <c r="M316" s="129" t="e">
        <f t="shared" si="17"/>
        <v>#DIV/0!</v>
      </c>
      <c r="N316" s="129">
        <f t="shared" si="19"/>
        <v>0</v>
      </c>
      <c r="O316" s="130">
        <f>IF(K316="nio",0,VLOOKUP(G316,'4. Productie normen'!A:J,HLOOKUP('5. Basis ruimtestaat'!K316,'4. Productie normen'!$10:$11,2,FALSE),FALSE))</f>
        <v>0</v>
      </c>
      <c r="P316" s="130">
        <f t="shared" si="20"/>
        <v>0</v>
      </c>
      <c r="Q316" s="131" t="str">
        <f>VLOOKUP(G316,'4. Productie normen'!$A:$L,12,FALSE)</f>
        <v>V</v>
      </c>
      <c r="R316" s="117"/>
      <c r="S316" s="139"/>
      <c r="T316" s="132">
        <f t="shared" si="18"/>
        <v>1254.5999999999999</v>
      </c>
    </row>
    <row r="317" spans="1:20" ht="14.15" customHeight="1">
      <c r="A317" s="8">
        <v>316</v>
      </c>
      <c r="B317" s="9" t="s">
        <v>105</v>
      </c>
      <c r="C317" s="117" t="s">
        <v>106</v>
      </c>
      <c r="D317" s="641" t="s">
        <v>256</v>
      </c>
      <c r="E317" s="641" t="s">
        <v>323</v>
      </c>
      <c r="F317" s="117" t="s">
        <v>252</v>
      </c>
      <c r="G317" s="117" t="s">
        <v>209</v>
      </c>
      <c r="H317" s="117" t="s">
        <v>242</v>
      </c>
      <c r="I317" s="9">
        <v>23.38</v>
      </c>
      <c r="J317" s="717">
        <v>1</v>
      </c>
      <c r="K317" s="128">
        <v>255</v>
      </c>
      <c r="L317" s="140"/>
      <c r="M317" s="129" t="e">
        <f t="shared" si="17"/>
        <v>#DIV/0!</v>
      </c>
      <c r="N317" s="129">
        <f t="shared" si="19"/>
        <v>0</v>
      </c>
      <c r="O317" s="130">
        <f>IF(K317="nio",0,VLOOKUP(G317,'4. Productie normen'!A:J,HLOOKUP('5. Basis ruimtestaat'!K317,'4. Productie normen'!$10:$11,2,FALSE),FALSE))</f>
        <v>0</v>
      </c>
      <c r="P317" s="130">
        <f t="shared" si="20"/>
        <v>0</v>
      </c>
      <c r="Q317" s="131" t="str">
        <f>VLOOKUP(G317,'4. Productie normen'!$A:$L,12,FALSE)</f>
        <v>V</v>
      </c>
      <c r="R317" s="117"/>
      <c r="S317" s="139"/>
      <c r="T317" s="132">
        <f t="shared" si="18"/>
        <v>5961.9</v>
      </c>
    </row>
    <row r="318" spans="1:20" ht="14.15" customHeight="1">
      <c r="A318" s="8">
        <v>317</v>
      </c>
      <c r="B318" s="9" t="s">
        <v>105</v>
      </c>
      <c r="C318" s="117" t="s">
        <v>106</v>
      </c>
      <c r="D318" s="641" t="s">
        <v>256</v>
      </c>
      <c r="E318" s="641" t="s">
        <v>327</v>
      </c>
      <c r="F318" s="117" t="s">
        <v>250</v>
      </c>
      <c r="G318" s="117" t="s">
        <v>204</v>
      </c>
      <c r="H318" s="117" t="s">
        <v>491</v>
      </c>
      <c r="I318" s="9">
        <v>58.5</v>
      </c>
      <c r="J318" s="717">
        <v>1</v>
      </c>
      <c r="K318" s="128">
        <v>255</v>
      </c>
      <c r="L318" s="140"/>
      <c r="M318" s="129" t="e">
        <f t="shared" si="17"/>
        <v>#DIV/0!</v>
      </c>
      <c r="N318" s="129">
        <f t="shared" si="19"/>
        <v>0</v>
      </c>
      <c r="O318" s="130">
        <f>IF(K318="nio",0,VLOOKUP(G318,'4. Productie normen'!A:J,HLOOKUP('5. Basis ruimtestaat'!K318,'4. Productie normen'!$10:$11,2,FALSE),FALSE))</f>
        <v>0</v>
      </c>
      <c r="P318" s="130">
        <f t="shared" si="20"/>
        <v>0</v>
      </c>
      <c r="Q318" s="131" t="str">
        <f>VLOOKUP(G318,'4. Productie normen'!$A:$L,12,FALSE)</f>
        <v>V</v>
      </c>
      <c r="R318" s="117"/>
      <c r="S318" s="139"/>
      <c r="T318" s="132">
        <f t="shared" si="18"/>
        <v>14917.5</v>
      </c>
    </row>
    <row r="319" spans="1:20" ht="14.15" customHeight="1">
      <c r="A319" s="8">
        <v>318</v>
      </c>
      <c r="B319" s="9" t="s">
        <v>105</v>
      </c>
      <c r="C319" s="117" t="s">
        <v>106</v>
      </c>
      <c r="D319" s="646" t="s">
        <v>256</v>
      </c>
      <c r="E319" s="127" t="s">
        <v>330</v>
      </c>
      <c r="F319" s="117" t="s">
        <v>252</v>
      </c>
      <c r="G319" s="117" t="s">
        <v>209</v>
      </c>
      <c r="H319" s="117" t="s">
        <v>242</v>
      </c>
      <c r="I319" s="663">
        <v>5.24</v>
      </c>
      <c r="J319" s="717">
        <v>1</v>
      </c>
      <c r="K319" s="128">
        <v>255</v>
      </c>
      <c r="L319" s="140"/>
      <c r="M319" s="129" t="e">
        <f t="shared" si="17"/>
        <v>#DIV/0!</v>
      </c>
      <c r="N319" s="129">
        <f t="shared" si="19"/>
        <v>0</v>
      </c>
      <c r="O319" s="130">
        <f>IF(K319="nio",0,VLOOKUP(G319,'4. Productie normen'!A:J,HLOOKUP('5. Basis ruimtestaat'!K319,'4. Productie normen'!$10:$11,2,FALSE),FALSE))</f>
        <v>0</v>
      </c>
      <c r="P319" s="130">
        <f t="shared" si="20"/>
        <v>0</v>
      </c>
      <c r="Q319" s="131" t="str">
        <f>VLOOKUP(G319,'4. Productie normen'!$A:$L,12,FALSE)</f>
        <v>V</v>
      </c>
      <c r="R319" s="117"/>
      <c r="S319" s="139"/>
      <c r="T319" s="132">
        <f t="shared" si="18"/>
        <v>1336.2</v>
      </c>
    </row>
    <row r="320" spans="1:20" ht="14.15" customHeight="1">
      <c r="A320" s="8">
        <v>319</v>
      </c>
      <c r="B320" s="9" t="s">
        <v>105</v>
      </c>
      <c r="C320" s="117" t="s">
        <v>106</v>
      </c>
      <c r="D320" s="646" t="s">
        <v>256</v>
      </c>
      <c r="E320" s="127" t="s">
        <v>274</v>
      </c>
      <c r="F320" s="117" t="s">
        <v>492</v>
      </c>
      <c r="G320" s="117" t="s">
        <v>206</v>
      </c>
      <c r="H320" s="117" t="s">
        <v>242</v>
      </c>
      <c r="I320" s="663">
        <v>7.86</v>
      </c>
      <c r="J320" s="717">
        <v>1</v>
      </c>
      <c r="K320" s="128">
        <v>255</v>
      </c>
      <c r="L320" s="653"/>
      <c r="M320" s="129" t="e">
        <f t="shared" si="17"/>
        <v>#DIV/0!</v>
      </c>
      <c r="N320" s="129">
        <f t="shared" si="19"/>
        <v>0</v>
      </c>
      <c r="O320" s="130">
        <f>IF(K320="nio",0,VLOOKUP(G320,'4. Productie normen'!A:J,HLOOKUP('5. Basis ruimtestaat'!K320,'4. Productie normen'!$10:$11,2,FALSE),FALSE))</f>
        <v>0</v>
      </c>
      <c r="P320" s="130">
        <f t="shared" si="20"/>
        <v>0</v>
      </c>
      <c r="Q320" s="131" t="str">
        <f>VLOOKUP(G320,'4. Productie normen'!$A:$L,12,FALSE)</f>
        <v>S</v>
      </c>
      <c r="R320" s="117"/>
      <c r="S320" s="139"/>
      <c r="T320" s="132">
        <f t="shared" si="18"/>
        <v>2004.3000000000002</v>
      </c>
    </row>
    <row r="321" spans="1:20" ht="14.15" customHeight="1">
      <c r="A321" s="8">
        <v>320</v>
      </c>
      <c r="B321" s="9" t="s">
        <v>105</v>
      </c>
      <c r="C321" s="117" t="s">
        <v>106</v>
      </c>
      <c r="D321" s="646" t="s">
        <v>256</v>
      </c>
      <c r="E321" s="127" t="s">
        <v>275</v>
      </c>
      <c r="F321" s="117" t="s">
        <v>345</v>
      </c>
      <c r="G321" s="117" t="s">
        <v>206</v>
      </c>
      <c r="H321" s="117" t="s">
        <v>242</v>
      </c>
      <c r="I321" s="663">
        <v>2.91</v>
      </c>
      <c r="J321" s="717">
        <v>1</v>
      </c>
      <c r="K321" s="128">
        <v>255</v>
      </c>
      <c r="L321" s="653"/>
      <c r="M321" s="129" t="e">
        <f t="shared" si="17"/>
        <v>#DIV/0!</v>
      </c>
      <c r="N321" s="129">
        <f t="shared" si="19"/>
        <v>0</v>
      </c>
      <c r="O321" s="130">
        <f>IF(K321="nio",0,VLOOKUP(G321,'4. Productie normen'!A:J,HLOOKUP('5. Basis ruimtestaat'!K321,'4. Productie normen'!$10:$11,2,FALSE),FALSE))</f>
        <v>0</v>
      </c>
      <c r="P321" s="130">
        <f t="shared" si="20"/>
        <v>0</v>
      </c>
      <c r="Q321" s="131" t="str">
        <f>VLOOKUP(G321,'4. Productie normen'!$A:$L,12,FALSE)</f>
        <v>S</v>
      </c>
      <c r="R321" s="117"/>
      <c r="S321" s="139"/>
      <c r="T321" s="132">
        <f t="shared" si="18"/>
        <v>742.05000000000007</v>
      </c>
    </row>
    <row r="322" spans="1:20" ht="14.15" customHeight="1">
      <c r="A322" s="8">
        <v>321</v>
      </c>
      <c r="B322" s="9" t="s">
        <v>105</v>
      </c>
      <c r="C322" s="117" t="s">
        <v>106</v>
      </c>
      <c r="D322" s="646" t="s">
        <v>256</v>
      </c>
      <c r="E322" s="127" t="s">
        <v>333</v>
      </c>
      <c r="F322" s="117" t="s">
        <v>331</v>
      </c>
      <c r="G322" s="117" t="s">
        <v>206</v>
      </c>
      <c r="H322" s="117" t="s">
        <v>242</v>
      </c>
      <c r="I322" s="663">
        <v>6.57</v>
      </c>
      <c r="J322" s="717">
        <v>1</v>
      </c>
      <c r="K322" s="128">
        <v>255</v>
      </c>
      <c r="L322" s="653"/>
      <c r="M322" s="129" t="e">
        <f t="shared" si="17"/>
        <v>#DIV/0!</v>
      </c>
      <c r="N322" s="129">
        <f t="shared" si="19"/>
        <v>0</v>
      </c>
      <c r="O322" s="130">
        <f>IF(K322="nio",0,VLOOKUP(G322,'4. Productie normen'!A:J,HLOOKUP('5. Basis ruimtestaat'!K322,'4. Productie normen'!$10:$11,2,FALSE),FALSE))</f>
        <v>0</v>
      </c>
      <c r="P322" s="130">
        <f t="shared" si="20"/>
        <v>0</v>
      </c>
      <c r="Q322" s="131" t="str">
        <f>VLOOKUP(G322,'4. Productie normen'!$A:$L,12,FALSE)</f>
        <v>S</v>
      </c>
      <c r="R322" s="117"/>
      <c r="S322" s="139"/>
      <c r="T322" s="132">
        <f t="shared" si="18"/>
        <v>1675.3500000000001</v>
      </c>
    </row>
    <row r="323" spans="1:20" ht="14.15" customHeight="1">
      <c r="A323" s="8">
        <v>322</v>
      </c>
      <c r="B323" s="9" t="s">
        <v>105</v>
      </c>
      <c r="C323" s="117" t="s">
        <v>106</v>
      </c>
      <c r="D323" s="646" t="s">
        <v>256</v>
      </c>
      <c r="E323" s="127" t="s">
        <v>335</v>
      </c>
      <c r="F323" s="117" t="s">
        <v>262</v>
      </c>
      <c r="G323" s="137" t="s">
        <v>1137</v>
      </c>
      <c r="H323" s="117" t="s">
        <v>235</v>
      </c>
      <c r="I323" s="663">
        <v>6.57</v>
      </c>
      <c r="J323" s="717">
        <v>1</v>
      </c>
      <c r="K323" s="128">
        <v>255</v>
      </c>
      <c r="L323" s="140"/>
      <c r="M323" s="129" t="e">
        <f t="shared" si="17"/>
        <v>#DIV/0!</v>
      </c>
      <c r="N323" s="129">
        <f t="shared" si="19"/>
        <v>0</v>
      </c>
      <c r="O323" s="130">
        <f>IF(K323="nio",0,VLOOKUP(G323,'4. Productie normen'!A:J,HLOOKUP('5. Basis ruimtestaat'!K323,'4. Productie normen'!$10:$11,2,FALSE),FALSE))</f>
        <v>0</v>
      </c>
      <c r="P323" s="130">
        <f t="shared" si="20"/>
        <v>0</v>
      </c>
      <c r="Q323" s="131" t="str">
        <f>VLOOKUP(G323,'4. Productie normen'!$A:$L,12,FALSE)</f>
        <v>V</v>
      </c>
      <c r="R323" s="117"/>
      <c r="S323" s="139"/>
      <c r="T323" s="132">
        <f t="shared" si="18"/>
        <v>1675.3500000000001</v>
      </c>
    </row>
    <row r="324" spans="1:20" ht="14.15" customHeight="1">
      <c r="A324" s="8">
        <v>323</v>
      </c>
      <c r="B324" s="9" t="s">
        <v>105</v>
      </c>
      <c r="C324" s="117" t="s">
        <v>106</v>
      </c>
      <c r="D324" s="646" t="s">
        <v>256</v>
      </c>
      <c r="E324" s="127" t="s">
        <v>282</v>
      </c>
      <c r="F324" s="117" t="s">
        <v>402</v>
      </c>
      <c r="G324" s="117" t="s">
        <v>212</v>
      </c>
      <c r="H324" s="117" t="s">
        <v>235</v>
      </c>
      <c r="I324" s="663">
        <v>15.5</v>
      </c>
      <c r="J324" s="717">
        <v>1</v>
      </c>
      <c r="K324" s="128">
        <v>255</v>
      </c>
      <c r="L324" s="140"/>
      <c r="M324" s="129" t="e">
        <f t="shared" si="17"/>
        <v>#DIV/0!</v>
      </c>
      <c r="N324" s="129">
        <f t="shared" si="19"/>
        <v>0</v>
      </c>
      <c r="O324" s="130">
        <f>IF(K324="nio",0,VLOOKUP(G324,'4. Productie normen'!A:J,HLOOKUP('5. Basis ruimtestaat'!K324,'4. Productie normen'!$10:$11,2,FALSE),FALSE))</f>
        <v>0</v>
      </c>
      <c r="P324" s="130">
        <f t="shared" si="20"/>
        <v>0</v>
      </c>
      <c r="Q324" s="131" t="str">
        <f>VLOOKUP(G324,'4. Productie normen'!$A:$L,12,FALSE)</f>
        <v>B</v>
      </c>
      <c r="R324" s="117"/>
      <c r="S324" s="139"/>
      <c r="T324" s="132">
        <f t="shared" si="18"/>
        <v>3952.5</v>
      </c>
    </row>
    <row r="325" spans="1:20" ht="14.15" customHeight="1">
      <c r="A325" s="8">
        <v>324</v>
      </c>
      <c r="B325" s="9" t="s">
        <v>105</v>
      </c>
      <c r="C325" s="117" t="s">
        <v>106</v>
      </c>
      <c r="D325" s="646" t="s">
        <v>256</v>
      </c>
      <c r="E325" s="127" t="s">
        <v>461</v>
      </c>
      <c r="F325" s="117" t="s">
        <v>205</v>
      </c>
      <c r="G325" s="117" t="s">
        <v>205</v>
      </c>
      <c r="H325" s="117" t="s">
        <v>235</v>
      </c>
      <c r="I325" s="663">
        <v>85.13</v>
      </c>
      <c r="J325" s="717">
        <v>1</v>
      </c>
      <c r="K325" s="128">
        <v>255</v>
      </c>
      <c r="L325" s="140"/>
      <c r="M325" s="129" t="e">
        <f t="shared" si="17"/>
        <v>#DIV/0!</v>
      </c>
      <c r="N325" s="129">
        <f t="shared" si="19"/>
        <v>0</v>
      </c>
      <c r="O325" s="130">
        <f>IF(K325="nio",0,VLOOKUP(G325,'4. Productie normen'!A:J,HLOOKUP('5. Basis ruimtestaat'!K325,'4. Productie normen'!$10:$11,2,FALSE),FALSE))</f>
        <v>0</v>
      </c>
      <c r="P325" s="130">
        <f t="shared" si="20"/>
        <v>0</v>
      </c>
      <c r="Q325" s="131" t="str">
        <f>VLOOKUP(G325,'4. Productie normen'!$A:$L,12,FALSE)</f>
        <v>V</v>
      </c>
      <c r="R325" s="117"/>
      <c r="S325" s="139"/>
      <c r="T325" s="132">
        <f t="shared" si="18"/>
        <v>21708.149999999998</v>
      </c>
    </row>
    <row r="326" spans="1:20" ht="14.15" customHeight="1">
      <c r="A326" s="8">
        <v>325</v>
      </c>
      <c r="B326" s="9" t="s">
        <v>105</v>
      </c>
      <c r="C326" s="117" t="s">
        <v>106</v>
      </c>
      <c r="D326" s="646" t="s">
        <v>256</v>
      </c>
      <c r="E326" s="127" t="s">
        <v>462</v>
      </c>
      <c r="F326" s="117" t="s">
        <v>493</v>
      </c>
      <c r="G326" s="117" t="s">
        <v>1136</v>
      </c>
      <c r="H326" s="117" t="s">
        <v>491</v>
      </c>
      <c r="I326" s="663">
        <v>23.31</v>
      </c>
      <c r="J326" s="717">
        <v>1</v>
      </c>
      <c r="K326" s="128">
        <v>255</v>
      </c>
      <c r="L326" s="140"/>
      <c r="M326" s="129" t="e">
        <f t="shared" si="17"/>
        <v>#DIV/0!</v>
      </c>
      <c r="N326" s="129">
        <f t="shared" si="19"/>
        <v>0</v>
      </c>
      <c r="O326" s="130">
        <f>IF(K326="nio",0,VLOOKUP(G326,'4. Productie normen'!A:J,HLOOKUP('5. Basis ruimtestaat'!K326,'4. Productie normen'!$10:$11,2,FALSE),FALSE))</f>
        <v>0</v>
      </c>
      <c r="P326" s="130">
        <f t="shared" si="20"/>
        <v>0</v>
      </c>
      <c r="Q326" s="131" t="str">
        <f>VLOOKUP(G326,'4. Productie normen'!$A:$L,12,FALSE)</f>
        <v>V</v>
      </c>
      <c r="R326" s="117"/>
      <c r="S326" s="139"/>
      <c r="T326" s="132">
        <f t="shared" si="18"/>
        <v>5944.0499999999993</v>
      </c>
    </row>
    <row r="327" spans="1:20" ht="14.15" customHeight="1">
      <c r="A327" s="8">
        <v>326</v>
      </c>
      <c r="B327" s="9" t="s">
        <v>105</v>
      </c>
      <c r="C327" s="117" t="s">
        <v>106</v>
      </c>
      <c r="D327" s="646" t="s">
        <v>256</v>
      </c>
      <c r="E327" s="127" t="s">
        <v>360</v>
      </c>
      <c r="F327" s="117" t="s">
        <v>441</v>
      </c>
      <c r="G327" s="117" t="s">
        <v>197</v>
      </c>
      <c r="H327" s="117" t="s">
        <v>235</v>
      </c>
      <c r="I327" s="663">
        <v>10.67</v>
      </c>
      <c r="J327" s="717">
        <v>1</v>
      </c>
      <c r="K327" s="128">
        <v>255</v>
      </c>
      <c r="L327" s="140"/>
      <c r="M327" s="129" t="e">
        <f t="shared" si="17"/>
        <v>#DIV/0!</v>
      </c>
      <c r="N327" s="129">
        <f t="shared" si="19"/>
        <v>0</v>
      </c>
      <c r="O327" s="130">
        <f>IF(K327="nio",0,VLOOKUP(G327,'4. Productie normen'!A:J,HLOOKUP('5. Basis ruimtestaat'!K327,'4. Productie normen'!$10:$11,2,FALSE),FALSE))</f>
        <v>0</v>
      </c>
      <c r="P327" s="130">
        <f t="shared" si="20"/>
        <v>0</v>
      </c>
      <c r="Q327" s="131" t="str">
        <f>VLOOKUP(G327,'4. Productie normen'!$A:$L,12,FALSE)</f>
        <v>B</v>
      </c>
      <c r="R327" s="117"/>
      <c r="S327" s="139"/>
      <c r="T327" s="132">
        <f t="shared" si="18"/>
        <v>2720.85</v>
      </c>
    </row>
    <row r="328" spans="1:20" ht="14.15" customHeight="1">
      <c r="A328" s="8">
        <v>327</v>
      </c>
      <c r="B328" s="9" t="s">
        <v>107</v>
      </c>
      <c r="C328" s="117" t="s">
        <v>108</v>
      </c>
      <c r="D328" s="646" t="s">
        <v>229</v>
      </c>
      <c r="E328" s="127"/>
      <c r="F328" s="117" t="s">
        <v>494</v>
      </c>
      <c r="G328" s="117" t="s">
        <v>201</v>
      </c>
      <c r="H328" s="117"/>
      <c r="I328" s="663">
        <v>4.2</v>
      </c>
      <c r="J328" s="717">
        <v>1</v>
      </c>
      <c r="K328" s="128">
        <v>255</v>
      </c>
      <c r="L328" s="140"/>
      <c r="M328" s="129" t="e">
        <f t="shared" si="17"/>
        <v>#DIV/0!</v>
      </c>
      <c r="N328" s="129">
        <f t="shared" si="19"/>
        <v>0</v>
      </c>
      <c r="O328" s="130">
        <f>IF(K328="nio",0,VLOOKUP(G328,'4. Productie normen'!A:J,HLOOKUP('5. Basis ruimtestaat'!K328,'4. Productie normen'!$10:$11,2,FALSE),FALSE))</f>
        <v>0</v>
      </c>
      <c r="P328" s="130">
        <f t="shared" si="20"/>
        <v>0</v>
      </c>
      <c r="Q328" s="131" t="str">
        <f>VLOOKUP(G328,'4. Productie normen'!$A:$L,12,FALSE)</f>
        <v>V</v>
      </c>
      <c r="R328" s="117"/>
      <c r="S328" s="139"/>
      <c r="T328" s="132">
        <f t="shared" si="18"/>
        <v>1071</v>
      </c>
    </row>
    <row r="329" spans="1:20" ht="14.15" customHeight="1">
      <c r="A329" s="8">
        <v>328</v>
      </c>
      <c r="B329" s="9" t="s">
        <v>107</v>
      </c>
      <c r="C329" s="117" t="s">
        <v>108</v>
      </c>
      <c r="D329" s="646" t="s">
        <v>229</v>
      </c>
      <c r="E329" s="127"/>
      <c r="F329" s="117" t="s">
        <v>430</v>
      </c>
      <c r="G329" s="117" t="s">
        <v>204</v>
      </c>
      <c r="H329" s="117"/>
      <c r="I329" s="663">
        <v>30</v>
      </c>
      <c r="J329" s="717">
        <v>1</v>
      </c>
      <c r="K329" s="128">
        <v>255</v>
      </c>
      <c r="L329" s="140"/>
      <c r="M329" s="129" t="e">
        <f t="shared" si="17"/>
        <v>#DIV/0!</v>
      </c>
      <c r="N329" s="129">
        <f t="shared" si="19"/>
        <v>0</v>
      </c>
      <c r="O329" s="130">
        <f>IF(K329="nio",0,VLOOKUP(G329,'4. Productie normen'!A:J,HLOOKUP('5. Basis ruimtestaat'!K329,'4. Productie normen'!$10:$11,2,FALSE),FALSE))</f>
        <v>0</v>
      </c>
      <c r="P329" s="130">
        <f t="shared" si="20"/>
        <v>0</v>
      </c>
      <c r="Q329" s="131" t="str">
        <f>VLOOKUP(G329,'4. Productie normen'!$A:$L,12,FALSE)</f>
        <v>V</v>
      </c>
      <c r="R329" s="117"/>
      <c r="S329" s="139"/>
      <c r="T329" s="132">
        <f t="shared" si="18"/>
        <v>7650</v>
      </c>
    </row>
    <row r="330" spans="1:20" ht="14.15" customHeight="1">
      <c r="A330" s="8">
        <v>329</v>
      </c>
      <c r="B330" s="9" t="s">
        <v>107</v>
      </c>
      <c r="C330" s="117" t="s">
        <v>108</v>
      </c>
      <c r="D330" s="646" t="s">
        <v>229</v>
      </c>
      <c r="E330" s="127"/>
      <c r="F330" s="117" t="s">
        <v>250</v>
      </c>
      <c r="G330" s="117" t="s">
        <v>204</v>
      </c>
      <c r="H330" s="117"/>
      <c r="I330" s="663">
        <v>139</v>
      </c>
      <c r="J330" s="717">
        <v>1</v>
      </c>
      <c r="K330" s="128">
        <v>255</v>
      </c>
      <c r="L330" s="140"/>
      <c r="M330" s="129" t="e">
        <f t="shared" ref="M330:M393" si="21">IF(K330="nio",0,IF(K330&gt;0,K330*I330/O330,0))*J330</f>
        <v>#DIV/0!</v>
      </c>
      <c r="N330" s="129">
        <f t="shared" si="19"/>
        <v>0</v>
      </c>
      <c r="O330" s="130">
        <f>IF(K330="nio",0,VLOOKUP(G330,'4. Productie normen'!A:J,HLOOKUP('5. Basis ruimtestaat'!K330,'4. Productie normen'!$10:$11,2,FALSE),FALSE))</f>
        <v>0</v>
      </c>
      <c r="P330" s="130">
        <f t="shared" si="20"/>
        <v>0</v>
      </c>
      <c r="Q330" s="131" t="str">
        <f>VLOOKUP(G330,'4. Productie normen'!$A:$L,12,FALSE)</f>
        <v>V</v>
      </c>
      <c r="R330" s="117"/>
      <c r="S330" s="139"/>
      <c r="T330" s="132">
        <f t="shared" si="18"/>
        <v>35445</v>
      </c>
    </row>
    <row r="331" spans="1:20" ht="14.15" customHeight="1">
      <c r="A331" s="8">
        <v>330</v>
      </c>
      <c r="B331" s="9" t="s">
        <v>107</v>
      </c>
      <c r="C331" s="117" t="s">
        <v>108</v>
      </c>
      <c r="D331" s="646" t="s">
        <v>229</v>
      </c>
      <c r="E331" s="127"/>
      <c r="F331" s="117" t="s">
        <v>490</v>
      </c>
      <c r="G331" s="9" t="s">
        <v>203</v>
      </c>
      <c r="H331" s="117"/>
      <c r="I331" s="663"/>
      <c r="J331" s="717">
        <v>1</v>
      </c>
      <c r="K331" s="128">
        <v>6</v>
      </c>
      <c r="L331" s="140"/>
      <c r="M331" s="129" t="e">
        <f t="shared" si="21"/>
        <v>#DIV/0!</v>
      </c>
      <c r="N331" s="129">
        <f t="shared" si="19"/>
        <v>0</v>
      </c>
      <c r="O331" s="130">
        <f>IF(K331="nio",0,VLOOKUP(G331,'4. Productie normen'!A:J,HLOOKUP('5. Basis ruimtestaat'!K331,'4. Productie normen'!$10:$11,2,FALSE),FALSE))</f>
        <v>0</v>
      </c>
      <c r="P331" s="130">
        <f t="shared" ref="P331:P394" si="22">IF(L331&gt;0,O331*$P$8,0)</f>
        <v>0</v>
      </c>
      <c r="Q331" s="131" t="str">
        <f>VLOOKUP(G331,'4. Productie normen'!$A:$L,12,FALSE)</f>
        <v>V</v>
      </c>
      <c r="R331" s="117"/>
      <c r="S331" s="139"/>
      <c r="T331" s="132">
        <f t="shared" ref="T331:T394" si="23">SUM(K331:L331)*I331</f>
        <v>0</v>
      </c>
    </row>
    <row r="332" spans="1:20" ht="14.15" customHeight="1">
      <c r="A332" s="8">
        <v>331</v>
      </c>
      <c r="B332" s="9" t="s">
        <v>107</v>
      </c>
      <c r="C332" s="117" t="s">
        <v>108</v>
      </c>
      <c r="D332" s="646" t="s">
        <v>229</v>
      </c>
      <c r="E332" s="127"/>
      <c r="F332" s="117" t="s">
        <v>246</v>
      </c>
      <c r="G332" s="117" t="s">
        <v>206</v>
      </c>
      <c r="H332" s="117"/>
      <c r="I332" s="663">
        <v>4.5999999999999996</v>
      </c>
      <c r="J332" s="717">
        <v>1</v>
      </c>
      <c r="K332" s="128">
        <v>255</v>
      </c>
      <c r="L332" s="653"/>
      <c r="M332" s="129" t="e">
        <f t="shared" si="21"/>
        <v>#DIV/0!</v>
      </c>
      <c r="N332" s="129">
        <f t="shared" ref="N332:N395" si="24">IF(L332&gt;0,L332*I332/P332,0)*J332</f>
        <v>0</v>
      </c>
      <c r="O332" s="130">
        <f>IF(K332="nio",0,VLOOKUP(G332,'4. Productie normen'!A:J,HLOOKUP('5. Basis ruimtestaat'!K332,'4. Productie normen'!$10:$11,2,FALSE),FALSE))</f>
        <v>0</v>
      </c>
      <c r="P332" s="130">
        <f t="shared" si="22"/>
        <v>0</v>
      </c>
      <c r="Q332" s="131" t="str">
        <f>VLOOKUP(G332,'4. Productie normen'!$A:$L,12,FALSE)</f>
        <v>S</v>
      </c>
      <c r="R332" s="117"/>
      <c r="S332" s="139"/>
      <c r="T332" s="132">
        <f t="shared" si="23"/>
        <v>1173</v>
      </c>
    </row>
    <row r="333" spans="1:20" ht="14.15" customHeight="1">
      <c r="A333" s="8">
        <v>332</v>
      </c>
      <c r="B333" s="9" t="s">
        <v>107</v>
      </c>
      <c r="C333" s="117" t="s">
        <v>108</v>
      </c>
      <c r="D333" s="646" t="s">
        <v>229</v>
      </c>
      <c r="E333" s="127"/>
      <c r="F333" s="117" t="s">
        <v>495</v>
      </c>
      <c r="G333" s="117" t="s">
        <v>206</v>
      </c>
      <c r="H333" s="117"/>
      <c r="I333" s="663">
        <v>6.2</v>
      </c>
      <c r="J333" s="717">
        <v>1</v>
      </c>
      <c r="K333" s="128">
        <v>255</v>
      </c>
      <c r="L333" s="653"/>
      <c r="M333" s="129" t="e">
        <f t="shared" si="21"/>
        <v>#DIV/0!</v>
      </c>
      <c r="N333" s="129">
        <f t="shared" si="24"/>
        <v>0</v>
      </c>
      <c r="O333" s="130">
        <f>IF(K333="nio",0,VLOOKUP(G333,'4. Productie normen'!A:J,HLOOKUP('5. Basis ruimtestaat'!K333,'4. Productie normen'!$10:$11,2,FALSE),FALSE))</f>
        <v>0</v>
      </c>
      <c r="P333" s="130">
        <f t="shared" si="22"/>
        <v>0</v>
      </c>
      <c r="Q333" s="131" t="str">
        <f>VLOOKUP(G333,'4. Productie normen'!$A:$L,12,FALSE)</f>
        <v>S</v>
      </c>
      <c r="R333" s="117"/>
      <c r="S333" s="139"/>
      <c r="T333" s="132">
        <f t="shared" si="23"/>
        <v>1581</v>
      </c>
    </row>
    <row r="334" spans="1:20" ht="14.15" customHeight="1">
      <c r="A334" s="8">
        <v>333</v>
      </c>
      <c r="B334" s="9" t="s">
        <v>107</v>
      </c>
      <c r="C334" s="117" t="s">
        <v>108</v>
      </c>
      <c r="D334" s="646" t="s">
        <v>229</v>
      </c>
      <c r="E334" s="127"/>
      <c r="F334" s="117" t="s">
        <v>496</v>
      </c>
      <c r="G334" s="117" t="s">
        <v>206</v>
      </c>
      <c r="H334" s="117"/>
      <c r="I334" s="663">
        <v>5.7</v>
      </c>
      <c r="J334" s="717">
        <v>1</v>
      </c>
      <c r="K334" s="128">
        <v>255</v>
      </c>
      <c r="L334" s="653"/>
      <c r="M334" s="129" t="e">
        <f t="shared" si="21"/>
        <v>#DIV/0!</v>
      </c>
      <c r="N334" s="129">
        <f t="shared" si="24"/>
        <v>0</v>
      </c>
      <c r="O334" s="130">
        <f>IF(K334="nio",0,VLOOKUP(G334,'4. Productie normen'!A:J,HLOOKUP('5. Basis ruimtestaat'!K334,'4. Productie normen'!$10:$11,2,FALSE),FALSE))</f>
        <v>0</v>
      </c>
      <c r="P334" s="130">
        <f t="shared" si="22"/>
        <v>0</v>
      </c>
      <c r="Q334" s="131" t="str">
        <f>VLOOKUP(G334,'4. Productie normen'!$A:$L,12,FALSE)</f>
        <v>S</v>
      </c>
      <c r="R334" s="117"/>
      <c r="S334" s="139"/>
      <c r="T334" s="132">
        <f t="shared" si="23"/>
        <v>1453.5</v>
      </c>
    </row>
    <row r="335" spans="1:20" ht="14.15" customHeight="1">
      <c r="A335" s="8">
        <v>334</v>
      </c>
      <c r="B335" s="9" t="s">
        <v>107</v>
      </c>
      <c r="C335" s="117" t="s">
        <v>108</v>
      </c>
      <c r="D335" s="646" t="s">
        <v>229</v>
      </c>
      <c r="E335" s="127"/>
      <c r="F335" s="117" t="s">
        <v>237</v>
      </c>
      <c r="G335" s="117" t="s">
        <v>205</v>
      </c>
      <c r="H335" s="117"/>
      <c r="I335" s="663">
        <v>11.4</v>
      </c>
      <c r="J335" s="717">
        <v>1</v>
      </c>
      <c r="K335" s="128">
        <v>255</v>
      </c>
      <c r="L335" s="140"/>
      <c r="M335" s="129" t="e">
        <f t="shared" si="21"/>
        <v>#DIV/0!</v>
      </c>
      <c r="N335" s="129">
        <f t="shared" si="24"/>
        <v>0</v>
      </c>
      <c r="O335" s="130">
        <f>IF(K335="nio",0,VLOOKUP(G335,'4. Productie normen'!A:J,HLOOKUP('5. Basis ruimtestaat'!K335,'4. Productie normen'!$10:$11,2,FALSE),FALSE))</f>
        <v>0</v>
      </c>
      <c r="P335" s="130">
        <f t="shared" si="22"/>
        <v>0</v>
      </c>
      <c r="Q335" s="131" t="str">
        <f>VLOOKUP(G335,'4. Productie normen'!$A:$L,12,FALSE)</f>
        <v>V</v>
      </c>
      <c r="R335" s="117"/>
      <c r="S335" s="139"/>
      <c r="T335" s="132">
        <f t="shared" si="23"/>
        <v>2907</v>
      </c>
    </row>
    <row r="336" spans="1:20" ht="14.15" customHeight="1">
      <c r="A336" s="8">
        <v>335</v>
      </c>
      <c r="B336" s="9" t="s">
        <v>107</v>
      </c>
      <c r="C336" s="117" t="s">
        <v>108</v>
      </c>
      <c r="D336" s="646" t="s">
        <v>229</v>
      </c>
      <c r="E336" s="127"/>
      <c r="F336" s="117" t="s">
        <v>355</v>
      </c>
      <c r="G336" s="117" t="s">
        <v>201</v>
      </c>
      <c r="H336" s="117"/>
      <c r="I336" s="663">
        <v>3.7</v>
      </c>
      <c r="J336" s="717">
        <v>1</v>
      </c>
      <c r="K336" s="128">
        <v>255</v>
      </c>
      <c r="L336" s="140"/>
      <c r="M336" s="129" t="e">
        <f t="shared" si="21"/>
        <v>#DIV/0!</v>
      </c>
      <c r="N336" s="129">
        <f t="shared" si="24"/>
        <v>0</v>
      </c>
      <c r="O336" s="130">
        <f>IF(K336="nio",0,VLOOKUP(G336,'4. Productie normen'!A:J,HLOOKUP('5. Basis ruimtestaat'!K336,'4. Productie normen'!$10:$11,2,FALSE),FALSE))</f>
        <v>0</v>
      </c>
      <c r="P336" s="130">
        <f t="shared" si="22"/>
        <v>0</v>
      </c>
      <c r="Q336" s="131" t="str">
        <f>VLOOKUP(G336,'4. Productie normen'!$A:$L,12,FALSE)</f>
        <v>V</v>
      </c>
      <c r="R336" s="117"/>
      <c r="S336" s="139"/>
      <c r="T336" s="132">
        <f t="shared" si="23"/>
        <v>943.5</v>
      </c>
    </row>
    <row r="337" spans="1:20" ht="14.15" customHeight="1">
      <c r="A337" s="8">
        <v>336</v>
      </c>
      <c r="B337" s="9" t="s">
        <v>107</v>
      </c>
      <c r="C337" s="117" t="s">
        <v>108</v>
      </c>
      <c r="D337" s="646" t="s">
        <v>229</v>
      </c>
      <c r="E337" s="127"/>
      <c r="F337" s="117" t="s">
        <v>328</v>
      </c>
      <c r="G337" s="117" t="s">
        <v>213</v>
      </c>
      <c r="H337" s="117"/>
      <c r="I337" s="663"/>
      <c r="J337" s="717">
        <v>1</v>
      </c>
      <c r="K337" s="128" t="s">
        <v>248</v>
      </c>
      <c r="L337" s="140"/>
      <c r="M337" s="129">
        <f t="shared" si="21"/>
        <v>0</v>
      </c>
      <c r="N337" s="129">
        <f t="shared" si="24"/>
        <v>0</v>
      </c>
      <c r="O337" s="130">
        <f>IF(K337="nio",0,VLOOKUP(G337,'4. Productie normen'!A:J,HLOOKUP('5. Basis ruimtestaat'!K337,'4. Productie normen'!$10:$11,2,FALSE),FALSE))</f>
        <v>0</v>
      </c>
      <c r="P337" s="130">
        <f t="shared" si="22"/>
        <v>0</v>
      </c>
      <c r="Q337" s="131">
        <f>VLOOKUP(G337,'4. Productie normen'!$A:$L,12,FALSE)</f>
        <v>0</v>
      </c>
      <c r="R337" s="117"/>
      <c r="S337" s="139"/>
      <c r="T337" s="132">
        <f t="shared" si="23"/>
        <v>0</v>
      </c>
    </row>
    <row r="338" spans="1:20" ht="14.15" customHeight="1">
      <c r="A338" s="8">
        <v>337</v>
      </c>
      <c r="B338" s="9" t="s">
        <v>107</v>
      </c>
      <c r="C338" s="117" t="s">
        <v>108</v>
      </c>
      <c r="D338" s="646" t="s">
        <v>229</v>
      </c>
      <c r="E338" s="127"/>
      <c r="F338" s="117" t="s">
        <v>497</v>
      </c>
      <c r="G338" s="117" t="s">
        <v>197</v>
      </c>
      <c r="H338" s="117"/>
      <c r="I338" s="663">
        <v>9.8000000000000007</v>
      </c>
      <c r="J338" s="717">
        <v>1</v>
      </c>
      <c r="K338" s="128">
        <v>255</v>
      </c>
      <c r="L338" s="140"/>
      <c r="M338" s="129" t="e">
        <f t="shared" si="21"/>
        <v>#DIV/0!</v>
      </c>
      <c r="N338" s="129">
        <f t="shared" si="24"/>
        <v>0</v>
      </c>
      <c r="O338" s="130">
        <f>IF(K338="nio",0,VLOOKUP(G338,'4. Productie normen'!A:J,HLOOKUP('5. Basis ruimtestaat'!K338,'4. Productie normen'!$10:$11,2,FALSE),FALSE))</f>
        <v>0</v>
      </c>
      <c r="P338" s="130">
        <f t="shared" si="22"/>
        <v>0</v>
      </c>
      <c r="Q338" s="131" t="str">
        <f>VLOOKUP(G338,'4. Productie normen'!$A:$L,12,FALSE)</f>
        <v>B</v>
      </c>
      <c r="R338" s="117"/>
      <c r="S338" s="139"/>
      <c r="T338" s="132">
        <f t="shared" si="23"/>
        <v>2499</v>
      </c>
    </row>
    <row r="339" spans="1:20" ht="14.15" customHeight="1">
      <c r="A339" s="8">
        <v>338</v>
      </c>
      <c r="B339" s="9" t="s">
        <v>107</v>
      </c>
      <c r="C339" s="117" t="s">
        <v>108</v>
      </c>
      <c r="D339" s="646" t="s">
        <v>229</v>
      </c>
      <c r="E339" s="127"/>
      <c r="F339" s="117" t="s">
        <v>353</v>
      </c>
      <c r="G339" s="117" t="s">
        <v>201</v>
      </c>
      <c r="H339" s="117"/>
      <c r="I339" s="663">
        <v>4</v>
      </c>
      <c r="J339" s="717">
        <v>1</v>
      </c>
      <c r="K339" s="128">
        <v>255</v>
      </c>
      <c r="L339" s="140"/>
      <c r="M339" s="129" t="e">
        <f t="shared" si="21"/>
        <v>#DIV/0!</v>
      </c>
      <c r="N339" s="129">
        <f t="shared" si="24"/>
        <v>0</v>
      </c>
      <c r="O339" s="130">
        <f>IF(K339="nio",0,VLOOKUP(G339,'4. Productie normen'!A:J,HLOOKUP('5. Basis ruimtestaat'!K339,'4. Productie normen'!$10:$11,2,FALSE),FALSE))</f>
        <v>0</v>
      </c>
      <c r="P339" s="130">
        <f t="shared" si="22"/>
        <v>0</v>
      </c>
      <c r="Q339" s="131" t="str">
        <f>VLOOKUP(G339,'4. Productie normen'!$A:$L,12,FALSE)</f>
        <v>V</v>
      </c>
      <c r="R339" s="117"/>
      <c r="S339" s="139"/>
      <c r="T339" s="132">
        <f t="shared" si="23"/>
        <v>1020</v>
      </c>
    </row>
    <row r="340" spans="1:20" ht="14.15" customHeight="1">
      <c r="A340" s="8">
        <v>339</v>
      </c>
      <c r="B340" s="9" t="s">
        <v>107</v>
      </c>
      <c r="C340" s="117" t="s">
        <v>108</v>
      </c>
      <c r="D340" s="646" t="s">
        <v>229</v>
      </c>
      <c r="E340" s="127"/>
      <c r="F340" s="117" t="s">
        <v>205</v>
      </c>
      <c r="G340" s="117" t="s">
        <v>205</v>
      </c>
      <c r="H340" s="117"/>
      <c r="I340" s="663">
        <v>113.5</v>
      </c>
      <c r="J340" s="717">
        <v>1</v>
      </c>
      <c r="K340" s="128">
        <v>255</v>
      </c>
      <c r="L340" s="140"/>
      <c r="M340" s="129" t="e">
        <f t="shared" si="21"/>
        <v>#DIV/0!</v>
      </c>
      <c r="N340" s="129">
        <f t="shared" si="24"/>
        <v>0</v>
      </c>
      <c r="O340" s="130">
        <f>IF(K340="nio",0,VLOOKUP(G340,'4. Productie normen'!A:J,HLOOKUP('5. Basis ruimtestaat'!K340,'4. Productie normen'!$10:$11,2,FALSE),FALSE))</f>
        <v>0</v>
      </c>
      <c r="P340" s="130">
        <f t="shared" si="22"/>
        <v>0</v>
      </c>
      <c r="Q340" s="131" t="str">
        <f>VLOOKUP(G340,'4. Productie normen'!$A:$L,12,FALSE)</f>
        <v>V</v>
      </c>
      <c r="R340" s="117"/>
      <c r="S340" s="139"/>
      <c r="T340" s="132">
        <f t="shared" si="23"/>
        <v>28942.5</v>
      </c>
    </row>
    <row r="341" spans="1:20" ht="14.15" customHeight="1">
      <c r="A341" s="8">
        <v>340</v>
      </c>
      <c r="B341" s="9" t="s">
        <v>107</v>
      </c>
      <c r="C341" s="117" t="s">
        <v>108</v>
      </c>
      <c r="D341" s="646" t="s">
        <v>229</v>
      </c>
      <c r="E341" s="127"/>
      <c r="F341" s="117" t="s">
        <v>254</v>
      </c>
      <c r="G341" s="117" t="s">
        <v>208</v>
      </c>
      <c r="H341" s="117"/>
      <c r="I341" s="663">
        <v>9.9499999999999993</v>
      </c>
      <c r="J341" s="717">
        <v>1</v>
      </c>
      <c r="K341" s="128">
        <v>255</v>
      </c>
      <c r="L341" s="140"/>
      <c r="M341" s="129" t="e">
        <f t="shared" si="21"/>
        <v>#DIV/0!</v>
      </c>
      <c r="N341" s="129">
        <f t="shared" si="24"/>
        <v>0</v>
      </c>
      <c r="O341" s="130">
        <f>IF(K341="nio",0,VLOOKUP(G341,'4. Productie normen'!A:J,HLOOKUP('5. Basis ruimtestaat'!K341,'4. Productie normen'!$10:$11,2,FALSE),FALSE))</f>
        <v>0</v>
      </c>
      <c r="P341" s="130">
        <f t="shared" si="22"/>
        <v>0</v>
      </c>
      <c r="Q341" s="131" t="str">
        <f>VLOOKUP(G341,'4. Productie normen'!$A:$L,12,FALSE)</f>
        <v>V</v>
      </c>
      <c r="R341" s="117"/>
      <c r="S341" s="139"/>
      <c r="T341" s="132">
        <f t="shared" si="23"/>
        <v>2537.25</v>
      </c>
    </row>
    <row r="342" spans="1:20" ht="14.15" customHeight="1">
      <c r="A342" s="8">
        <v>341</v>
      </c>
      <c r="B342" s="9" t="s">
        <v>107</v>
      </c>
      <c r="C342" s="117" t="s">
        <v>108</v>
      </c>
      <c r="D342" s="646" t="s">
        <v>256</v>
      </c>
      <c r="E342" s="127"/>
      <c r="F342" s="117" t="s">
        <v>498</v>
      </c>
      <c r="G342" s="117" t="s">
        <v>349</v>
      </c>
      <c r="H342" s="117"/>
      <c r="I342" s="663">
        <v>42.84</v>
      </c>
      <c r="J342" s="717">
        <v>1</v>
      </c>
      <c r="K342" s="128">
        <v>255</v>
      </c>
      <c r="L342" s="140"/>
      <c r="M342" s="129" t="e">
        <f t="shared" si="21"/>
        <v>#DIV/0!</v>
      </c>
      <c r="N342" s="129">
        <f t="shared" si="24"/>
        <v>0</v>
      </c>
      <c r="O342" s="130">
        <f>IF(K342="nio",0,VLOOKUP(G342,'4. Productie normen'!A:J,HLOOKUP('5. Basis ruimtestaat'!K342,'4. Productie normen'!$10:$11,2,FALSE),FALSE))</f>
        <v>0</v>
      </c>
      <c r="P342" s="130">
        <f t="shared" si="22"/>
        <v>0</v>
      </c>
      <c r="Q342" s="131" t="str">
        <f>VLOOKUP(G342,'4. Productie normen'!$A:$L,12,FALSE)</f>
        <v>V</v>
      </c>
      <c r="R342" s="117"/>
      <c r="S342" s="139"/>
      <c r="T342" s="132">
        <f t="shared" si="23"/>
        <v>10924.2</v>
      </c>
    </row>
    <row r="343" spans="1:20" ht="14.15" customHeight="1">
      <c r="A343" s="8">
        <v>342</v>
      </c>
      <c r="B343" s="9" t="s">
        <v>107</v>
      </c>
      <c r="C343" s="117" t="s">
        <v>108</v>
      </c>
      <c r="D343" s="646" t="s">
        <v>256</v>
      </c>
      <c r="E343" s="127"/>
      <c r="F343" s="117" t="s">
        <v>237</v>
      </c>
      <c r="G343" s="117" t="s">
        <v>205</v>
      </c>
      <c r="H343" s="117"/>
      <c r="I343" s="663">
        <v>10.1</v>
      </c>
      <c r="J343" s="717">
        <v>1</v>
      </c>
      <c r="K343" s="128">
        <v>255</v>
      </c>
      <c r="L343" s="140"/>
      <c r="M343" s="129" t="e">
        <f t="shared" si="21"/>
        <v>#DIV/0!</v>
      </c>
      <c r="N343" s="129">
        <f t="shared" si="24"/>
        <v>0</v>
      </c>
      <c r="O343" s="130">
        <f>IF(K343="nio",0,VLOOKUP(G343,'4. Productie normen'!A:J,HLOOKUP('5. Basis ruimtestaat'!K343,'4. Productie normen'!$10:$11,2,FALSE),FALSE))</f>
        <v>0</v>
      </c>
      <c r="P343" s="130">
        <f t="shared" si="22"/>
        <v>0</v>
      </c>
      <c r="Q343" s="131" t="str">
        <f>VLOOKUP(G343,'4. Productie normen'!$A:$L,12,FALSE)</f>
        <v>V</v>
      </c>
      <c r="R343" s="117"/>
      <c r="S343" s="139"/>
      <c r="T343" s="132">
        <f t="shared" si="23"/>
        <v>2575.5</v>
      </c>
    </row>
    <row r="344" spans="1:20" ht="14.15" customHeight="1">
      <c r="A344" s="8">
        <v>343</v>
      </c>
      <c r="B344" s="9" t="s">
        <v>107</v>
      </c>
      <c r="C344" s="117" t="s">
        <v>108</v>
      </c>
      <c r="D344" s="646" t="s">
        <v>256</v>
      </c>
      <c r="E344" s="127"/>
      <c r="F344" s="117" t="s">
        <v>237</v>
      </c>
      <c r="G344" s="117" t="s">
        <v>205</v>
      </c>
      <c r="H344" s="117"/>
      <c r="I344" s="663">
        <v>11.1</v>
      </c>
      <c r="J344" s="717">
        <v>1</v>
      </c>
      <c r="K344" s="128">
        <v>255</v>
      </c>
      <c r="L344" s="140"/>
      <c r="M344" s="129" t="e">
        <f t="shared" si="21"/>
        <v>#DIV/0!</v>
      </c>
      <c r="N344" s="129">
        <f t="shared" si="24"/>
        <v>0</v>
      </c>
      <c r="O344" s="130">
        <f>IF(K344="nio",0,VLOOKUP(G344,'4. Productie normen'!A:J,HLOOKUP('5. Basis ruimtestaat'!K344,'4. Productie normen'!$10:$11,2,FALSE),FALSE))</f>
        <v>0</v>
      </c>
      <c r="P344" s="130">
        <f t="shared" si="22"/>
        <v>0</v>
      </c>
      <c r="Q344" s="131" t="str">
        <f>VLOOKUP(G344,'4. Productie normen'!$A:$L,12,FALSE)</f>
        <v>V</v>
      </c>
      <c r="R344" s="117"/>
      <c r="S344" s="139"/>
      <c r="T344" s="132">
        <f t="shared" si="23"/>
        <v>2830.5</v>
      </c>
    </row>
    <row r="345" spans="1:20" ht="14.15" customHeight="1">
      <c r="A345" s="8">
        <v>344</v>
      </c>
      <c r="B345" s="9" t="s">
        <v>107</v>
      </c>
      <c r="C345" s="117" t="s">
        <v>108</v>
      </c>
      <c r="D345" s="646" t="s">
        <v>256</v>
      </c>
      <c r="E345" s="127"/>
      <c r="F345" s="117" t="s">
        <v>436</v>
      </c>
      <c r="G345" s="117" t="s">
        <v>197</v>
      </c>
      <c r="H345" s="117"/>
      <c r="I345" s="663">
        <v>10.3</v>
      </c>
      <c r="J345" s="717">
        <v>1</v>
      </c>
      <c r="K345" s="128">
        <v>156</v>
      </c>
      <c r="L345" s="140"/>
      <c r="M345" s="129" t="e">
        <f t="shared" si="21"/>
        <v>#DIV/0!</v>
      </c>
      <c r="N345" s="129">
        <f t="shared" si="24"/>
        <v>0</v>
      </c>
      <c r="O345" s="130">
        <f>IF(K345="nio",0,VLOOKUP(G345,'4. Productie normen'!A:J,HLOOKUP('5. Basis ruimtestaat'!K345,'4. Productie normen'!$10:$11,2,FALSE),FALSE))</f>
        <v>0</v>
      </c>
      <c r="P345" s="130">
        <f t="shared" si="22"/>
        <v>0</v>
      </c>
      <c r="Q345" s="131" t="str">
        <f>VLOOKUP(G345,'4. Productie normen'!$A:$L,12,FALSE)</f>
        <v>B</v>
      </c>
      <c r="R345" s="117"/>
      <c r="S345" s="139"/>
      <c r="T345" s="132">
        <f t="shared" si="23"/>
        <v>1606.8000000000002</v>
      </c>
    </row>
    <row r="346" spans="1:20" ht="14.15" customHeight="1">
      <c r="A346" s="8">
        <v>345</v>
      </c>
      <c r="B346" s="9" t="s">
        <v>107</v>
      </c>
      <c r="C346" s="117" t="s">
        <v>108</v>
      </c>
      <c r="D346" s="646" t="s">
        <v>256</v>
      </c>
      <c r="E346" s="127"/>
      <c r="F346" s="117" t="s">
        <v>499</v>
      </c>
      <c r="G346" s="117" t="s">
        <v>209</v>
      </c>
      <c r="H346" s="117"/>
      <c r="I346" s="9">
        <v>7.1</v>
      </c>
      <c r="J346" s="717">
        <v>1</v>
      </c>
      <c r="K346" s="128">
        <v>255</v>
      </c>
      <c r="L346" s="140"/>
      <c r="M346" s="129" t="e">
        <f t="shared" si="21"/>
        <v>#DIV/0!</v>
      </c>
      <c r="N346" s="129">
        <f t="shared" si="24"/>
        <v>0</v>
      </c>
      <c r="O346" s="130">
        <f>IF(K346="nio",0,VLOOKUP(G346,'4. Productie normen'!A:J,HLOOKUP('5. Basis ruimtestaat'!K346,'4. Productie normen'!$10:$11,2,FALSE),FALSE))</f>
        <v>0</v>
      </c>
      <c r="P346" s="130">
        <f t="shared" si="22"/>
        <v>0</v>
      </c>
      <c r="Q346" s="131" t="str">
        <f>VLOOKUP(G346,'4. Productie normen'!$A:$L,12,FALSE)</f>
        <v>V</v>
      </c>
      <c r="R346" s="117"/>
      <c r="S346" s="141"/>
      <c r="T346" s="132">
        <f t="shared" si="23"/>
        <v>1810.5</v>
      </c>
    </row>
    <row r="347" spans="1:20" ht="14.15" customHeight="1">
      <c r="A347" s="8">
        <v>346</v>
      </c>
      <c r="B347" s="9" t="s">
        <v>107</v>
      </c>
      <c r="C347" s="117" t="s">
        <v>108</v>
      </c>
      <c r="D347" s="646" t="s">
        <v>256</v>
      </c>
      <c r="E347" s="127"/>
      <c r="F347" s="117" t="s">
        <v>254</v>
      </c>
      <c r="G347" s="117" t="s">
        <v>208</v>
      </c>
      <c r="H347" s="117"/>
      <c r="I347" s="9">
        <v>9.9499999999999993</v>
      </c>
      <c r="J347" s="717">
        <v>1</v>
      </c>
      <c r="K347" s="128">
        <v>255</v>
      </c>
      <c r="L347" s="140"/>
      <c r="M347" s="129" t="e">
        <f t="shared" si="21"/>
        <v>#DIV/0!</v>
      </c>
      <c r="N347" s="129">
        <f t="shared" si="24"/>
        <v>0</v>
      </c>
      <c r="O347" s="130">
        <f>IF(K347="nio",0,VLOOKUP(G347,'4. Productie normen'!A:J,HLOOKUP('5. Basis ruimtestaat'!K347,'4. Productie normen'!$10:$11,2,FALSE),FALSE))</f>
        <v>0</v>
      </c>
      <c r="P347" s="130">
        <f t="shared" si="22"/>
        <v>0</v>
      </c>
      <c r="Q347" s="131" t="str">
        <f>VLOOKUP(G347,'4. Productie normen'!$A:$L,12,FALSE)</f>
        <v>V</v>
      </c>
      <c r="R347" s="117"/>
      <c r="S347" s="141"/>
      <c r="T347" s="132">
        <f t="shared" si="23"/>
        <v>2537.25</v>
      </c>
    </row>
    <row r="348" spans="1:20" ht="14.15" customHeight="1">
      <c r="A348" s="8">
        <v>347</v>
      </c>
      <c r="B348" s="9" t="s">
        <v>107</v>
      </c>
      <c r="C348" s="117" t="s">
        <v>108</v>
      </c>
      <c r="D348" s="646" t="s">
        <v>256</v>
      </c>
      <c r="E348" s="127"/>
      <c r="F348" s="117" t="s">
        <v>500</v>
      </c>
      <c r="G348" s="117" t="s">
        <v>206</v>
      </c>
      <c r="H348" s="117"/>
      <c r="I348" s="9">
        <v>4.9000000000000004</v>
      </c>
      <c r="J348" s="717">
        <v>1</v>
      </c>
      <c r="K348" s="128">
        <v>255</v>
      </c>
      <c r="L348" s="140"/>
      <c r="M348" s="129" t="e">
        <f t="shared" si="21"/>
        <v>#DIV/0!</v>
      </c>
      <c r="N348" s="129">
        <f t="shared" si="24"/>
        <v>0</v>
      </c>
      <c r="O348" s="130">
        <f>IF(K348="nio",0,VLOOKUP(G348,'4. Productie normen'!A:J,HLOOKUP('5. Basis ruimtestaat'!K348,'4. Productie normen'!$10:$11,2,FALSE),FALSE))</f>
        <v>0</v>
      </c>
      <c r="P348" s="130">
        <f t="shared" si="22"/>
        <v>0</v>
      </c>
      <c r="Q348" s="131" t="str">
        <f>VLOOKUP(G348,'4. Productie normen'!$A:$L,12,FALSE)</f>
        <v>S</v>
      </c>
      <c r="R348" s="117"/>
      <c r="S348" s="141"/>
      <c r="T348" s="132">
        <f t="shared" si="23"/>
        <v>1249.5</v>
      </c>
    </row>
    <row r="349" spans="1:20" ht="14.15" customHeight="1">
      <c r="A349" s="8">
        <v>348</v>
      </c>
      <c r="B349" s="9" t="s">
        <v>107</v>
      </c>
      <c r="C349" s="117" t="s">
        <v>108</v>
      </c>
      <c r="D349" s="646" t="s">
        <v>256</v>
      </c>
      <c r="E349" s="127"/>
      <c r="F349" s="117" t="s">
        <v>501</v>
      </c>
      <c r="G349" s="117" t="s">
        <v>213</v>
      </c>
      <c r="H349" s="117"/>
      <c r="I349" s="9"/>
      <c r="J349" s="717">
        <v>1</v>
      </c>
      <c r="K349" s="128" t="s">
        <v>248</v>
      </c>
      <c r="L349" s="140"/>
      <c r="M349" s="129">
        <f t="shared" si="21"/>
        <v>0</v>
      </c>
      <c r="N349" s="129">
        <f t="shared" si="24"/>
        <v>0</v>
      </c>
      <c r="O349" s="130">
        <f>IF(K349="nio",0,VLOOKUP(G349,'4. Productie normen'!A:J,HLOOKUP('5. Basis ruimtestaat'!K349,'4. Productie normen'!$10:$11,2,FALSE),FALSE))</f>
        <v>0</v>
      </c>
      <c r="P349" s="130">
        <f t="shared" si="22"/>
        <v>0</v>
      </c>
      <c r="Q349" s="131">
        <f>VLOOKUP(G349,'4. Productie normen'!$A:$L,12,FALSE)</f>
        <v>0</v>
      </c>
      <c r="R349" s="117"/>
      <c r="S349" s="141"/>
      <c r="T349" s="132">
        <f t="shared" si="23"/>
        <v>0</v>
      </c>
    </row>
    <row r="350" spans="1:20" ht="14.15" customHeight="1">
      <c r="A350" s="8">
        <v>349</v>
      </c>
      <c r="B350" s="9" t="s">
        <v>107</v>
      </c>
      <c r="C350" s="117" t="s">
        <v>108</v>
      </c>
      <c r="D350" s="646" t="s">
        <v>256</v>
      </c>
      <c r="E350" s="127"/>
      <c r="F350" s="117" t="s">
        <v>332</v>
      </c>
      <c r="G350" s="117" t="s">
        <v>206</v>
      </c>
      <c r="H350" s="117"/>
      <c r="I350" s="9">
        <v>6.1</v>
      </c>
      <c r="J350" s="717">
        <v>1</v>
      </c>
      <c r="K350" s="128">
        <v>255</v>
      </c>
      <c r="L350" s="653"/>
      <c r="M350" s="129" t="e">
        <f t="shared" si="21"/>
        <v>#DIV/0!</v>
      </c>
      <c r="N350" s="129">
        <f t="shared" si="24"/>
        <v>0</v>
      </c>
      <c r="O350" s="130">
        <f>IF(K350="nio",0,VLOOKUP(G350,'4. Productie normen'!A:J,HLOOKUP('5. Basis ruimtestaat'!K350,'4. Productie normen'!$10:$11,2,FALSE),FALSE))</f>
        <v>0</v>
      </c>
      <c r="P350" s="130">
        <f t="shared" si="22"/>
        <v>0</v>
      </c>
      <c r="Q350" s="131" t="str">
        <f>VLOOKUP(G350,'4. Productie normen'!$A:$L,12,FALSE)</f>
        <v>S</v>
      </c>
      <c r="R350" s="117"/>
      <c r="S350" s="141"/>
      <c r="T350" s="132">
        <f t="shared" si="23"/>
        <v>1555.5</v>
      </c>
    </row>
    <row r="351" spans="1:20" ht="14.15" customHeight="1">
      <c r="A351" s="8">
        <v>350</v>
      </c>
      <c r="B351" s="9" t="s">
        <v>107</v>
      </c>
      <c r="C351" s="117" t="s">
        <v>108</v>
      </c>
      <c r="D351" s="646" t="s">
        <v>256</v>
      </c>
      <c r="E351" s="127"/>
      <c r="F351" s="117" t="s">
        <v>502</v>
      </c>
      <c r="G351" s="9" t="s">
        <v>203</v>
      </c>
      <c r="H351" s="117"/>
      <c r="I351" s="9"/>
      <c r="J351" s="717">
        <v>1</v>
      </c>
      <c r="K351" s="128">
        <v>12</v>
      </c>
      <c r="L351" s="140"/>
      <c r="M351" s="129" t="e">
        <f t="shared" si="21"/>
        <v>#DIV/0!</v>
      </c>
      <c r="N351" s="129">
        <f t="shared" si="24"/>
        <v>0</v>
      </c>
      <c r="O351" s="130">
        <f>IF(K351="nio",0,VLOOKUP(G351,'4. Productie normen'!A:J,HLOOKUP('5. Basis ruimtestaat'!K351,'4. Productie normen'!$10:$11,2,FALSE),FALSE))</f>
        <v>0</v>
      </c>
      <c r="P351" s="130">
        <f t="shared" si="22"/>
        <v>0</v>
      </c>
      <c r="Q351" s="131" t="str">
        <f>VLOOKUP(G351,'4. Productie normen'!$A:$L,12,FALSE)</f>
        <v>V</v>
      </c>
      <c r="R351" s="117"/>
      <c r="S351" s="141"/>
      <c r="T351" s="132">
        <f t="shared" si="23"/>
        <v>0</v>
      </c>
    </row>
    <row r="352" spans="1:20" ht="14.15" customHeight="1">
      <c r="A352" s="8">
        <v>351</v>
      </c>
      <c r="B352" s="9" t="s">
        <v>109</v>
      </c>
      <c r="C352" s="117" t="s">
        <v>110</v>
      </c>
      <c r="D352" s="646" t="s">
        <v>229</v>
      </c>
      <c r="E352" s="127"/>
      <c r="F352" s="117" t="s">
        <v>205</v>
      </c>
      <c r="G352" s="117" t="s">
        <v>205</v>
      </c>
      <c r="H352" s="117"/>
      <c r="I352" s="9">
        <v>195</v>
      </c>
      <c r="J352" s="717">
        <v>1</v>
      </c>
      <c r="K352" s="128">
        <v>255</v>
      </c>
      <c r="L352" s="140"/>
      <c r="M352" s="129" t="e">
        <f t="shared" si="21"/>
        <v>#DIV/0!</v>
      </c>
      <c r="N352" s="129">
        <f t="shared" si="24"/>
        <v>0</v>
      </c>
      <c r="O352" s="130">
        <f>IF(K352="nio",0,VLOOKUP(G352,'4. Productie normen'!A:J,HLOOKUP('5. Basis ruimtestaat'!K352,'4. Productie normen'!$10:$11,2,FALSE),FALSE))</f>
        <v>0</v>
      </c>
      <c r="P352" s="130">
        <f t="shared" si="22"/>
        <v>0</v>
      </c>
      <c r="Q352" s="131" t="str">
        <f>VLOOKUP(G352,'4. Productie normen'!$A:$L,12,FALSE)</f>
        <v>V</v>
      </c>
      <c r="R352" s="117"/>
      <c r="S352" s="141"/>
      <c r="T352" s="132">
        <f t="shared" si="23"/>
        <v>49725</v>
      </c>
    </row>
    <row r="353" spans="1:20" ht="14.15" customHeight="1">
      <c r="A353" s="8">
        <v>352</v>
      </c>
      <c r="B353" s="9" t="s">
        <v>109</v>
      </c>
      <c r="C353" s="117" t="s">
        <v>110</v>
      </c>
      <c r="D353" s="646" t="s">
        <v>229</v>
      </c>
      <c r="E353" s="127"/>
      <c r="F353" s="117" t="s">
        <v>254</v>
      </c>
      <c r="G353" s="117" t="s">
        <v>208</v>
      </c>
      <c r="H353" s="117"/>
      <c r="I353" s="9">
        <v>8.5</v>
      </c>
      <c r="J353" s="717">
        <v>1</v>
      </c>
      <c r="K353" s="128">
        <v>255</v>
      </c>
      <c r="L353" s="140"/>
      <c r="M353" s="129" t="e">
        <f t="shared" si="21"/>
        <v>#DIV/0!</v>
      </c>
      <c r="N353" s="129">
        <f t="shared" si="24"/>
        <v>0</v>
      </c>
      <c r="O353" s="130">
        <f>IF(K353="nio",0,VLOOKUP(G353,'4. Productie normen'!A:J,HLOOKUP('5. Basis ruimtestaat'!K353,'4. Productie normen'!$10:$11,2,FALSE),FALSE))</f>
        <v>0</v>
      </c>
      <c r="P353" s="130">
        <f t="shared" si="22"/>
        <v>0</v>
      </c>
      <c r="Q353" s="131" t="str">
        <f>VLOOKUP(G353,'4. Productie normen'!$A:$L,12,FALSE)</f>
        <v>V</v>
      </c>
      <c r="R353" s="117"/>
      <c r="S353" s="141"/>
      <c r="T353" s="132">
        <f t="shared" si="23"/>
        <v>2167.5</v>
      </c>
    </row>
    <row r="354" spans="1:20" ht="14.15" customHeight="1">
      <c r="A354" s="8">
        <v>353</v>
      </c>
      <c r="B354" s="9" t="s">
        <v>109</v>
      </c>
      <c r="C354" s="117" t="s">
        <v>110</v>
      </c>
      <c r="D354" s="646" t="s">
        <v>229</v>
      </c>
      <c r="E354" s="127"/>
      <c r="F354" s="117" t="s">
        <v>503</v>
      </c>
      <c r="G354" s="117" t="s">
        <v>349</v>
      </c>
      <c r="H354" s="117"/>
      <c r="I354" s="9">
        <v>22.7</v>
      </c>
      <c r="J354" s="717">
        <v>1</v>
      </c>
      <c r="K354" s="128">
        <v>255</v>
      </c>
      <c r="L354" s="140"/>
      <c r="M354" s="129" t="e">
        <f t="shared" si="21"/>
        <v>#DIV/0!</v>
      </c>
      <c r="N354" s="129">
        <f t="shared" si="24"/>
        <v>0</v>
      </c>
      <c r="O354" s="130">
        <f>IF(K354="nio",0,VLOOKUP(G354,'4. Productie normen'!A:J,HLOOKUP('5. Basis ruimtestaat'!K354,'4. Productie normen'!$10:$11,2,FALSE),FALSE))</f>
        <v>0</v>
      </c>
      <c r="P354" s="130">
        <f t="shared" si="22"/>
        <v>0</v>
      </c>
      <c r="Q354" s="131" t="str">
        <f>VLOOKUP(G354,'4. Productie normen'!$A:$L,12,FALSE)</f>
        <v>V</v>
      </c>
      <c r="R354" s="117"/>
      <c r="S354" s="141"/>
      <c r="T354" s="132">
        <f t="shared" si="23"/>
        <v>5788.5</v>
      </c>
    </row>
    <row r="355" spans="1:20" ht="14.15" customHeight="1">
      <c r="A355" s="8">
        <v>354</v>
      </c>
      <c r="B355" s="9" t="s">
        <v>109</v>
      </c>
      <c r="C355" s="117" t="s">
        <v>110</v>
      </c>
      <c r="D355" s="646" t="s">
        <v>229</v>
      </c>
      <c r="E355" s="127"/>
      <c r="F355" s="117" t="s">
        <v>250</v>
      </c>
      <c r="G355" s="117" t="s">
        <v>204</v>
      </c>
      <c r="H355" s="117"/>
      <c r="I355" s="9">
        <v>111</v>
      </c>
      <c r="J355" s="717">
        <v>1</v>
      </c>
      <c r="K355" s="128">
        <v>255</v>
      </c>
      <c r="L355" s="140"/>
      <c r="M355" s="129" t="e">
        <f t="shared" si="21"/>
        <v>#DIV/0!</v>
      </c>
      <c r="N355" s="129">
        <f t="shared" si="24"/>
        <v>0</v>
      </c>
      <c r="O355" s="130">
        <f>IF(K355="nio",0,VLOOKUP(G355,'4. Productie normen'!A:J,HLOOKUP('5. Basis ruimtestaat'!K355,'4. Productie normen'!$10:$11,2,FALSE),FALSE))</f>
        <v>0</v>
      </c>
      <c r="P355" s="130">
        <f t="shared" si="22"/>
        <v>0</v>
      </c>
      <c r="Q355" s="131" t="str">
        <f>VLOOKUP(G355,'4. Productie normen'!$A:$L,12,FALSE)</f>
        <v>V</v>
      </c>
      <c r="R355" s="117"/>
      <c r="S355" s="141"/>
      <c r="T355" s="132">
        <f t="shared" si="23"/>
        <v>28305</v>
      </c>
    </row>
    <row r="356" spans="1:20" ht="14.15" customHeight="1">
      <c r="A356" s="8">
        <v>355</v>
      </c>
      <c r="B356" s="9" t="s">
        <v>109</v>
      </c>
      <c r="C356" s="117" t="s">
        <v>110</v>
      </c>
      <c r="D356" s="646" t="s">
        <v>229</v>
      </c>
      <c r="E356" s="127"/>
      <c r="F356" s="117" t="s">
        <v>504</v>
      </c>
      <c r="G356" s="117" t="s">
        <v>201</v>
      </c>
      <c r="H356" s="117"/>
      <c r="I356" s="9">
        <v>12</v>
      </c>
      <c r="J356" s="717">
        <v>1</v>
      </c>
      <c r="K356" s="128">
        <v>255</v>
      </c>
      <c r="L356" s="140"/>
      <c r="M356" s="129" t="e">
        <f t="shared" si="21"/>
        <v>#DIV/0!</v>
      </c>
      <c r="N356" s="129">
        <f t="shared" si="24"/>
        <v>0</v>
      </c>
      <c r="O356" s="130">
        <f>IF(K356="nio",0,VLOOKUP(G356,'4. Productie normen'!A:J,HLOOKUP('5. Basis ruimtestaat'!K356,'4. Productie normen'!$10:$11,2,FALSE),FALSE))</f>
        <v>0</v>
      </c>
      <c r="P356" s="130">
        <f t="shared" si="22"/>
        <v>0</v>
      </c>
      <c r="Q356" s="131" t="str">
        <f>VLOOKUP(G356,'4. Productie normen'!$A:$L,12,FALSE)</f>
        <v>V</v>
      </c>
      <c r="R356" s="117"/>
      <c r="S356" s="141"/>
      <c r="T356" s="132">
        <f t="shared" si="23"/>
        <v>3060</v>
      </c>
    </row>
    <row r="357" spans="1:20" ht="14.15" customHeight="1">
      <c r="A357" s="8">
        <v>356</v>
      </c>
      <c r="B357" s="9" t="s">
        <v>109</v>
      </c>
      <c r="C357" s="117" t="s">
        <v>110</v>
      </c>
      <c r="D357" s="646" t="s">
        <v>229</v>
      </c>
      <c r="E357" s="127"/>
      <c r="F357" s="127" t="s">
        <v>505</v>
      </c>
      <c r="G357" s="117" t="s">
        <v>212</v>
      </c>
      <c r="H357" s="117"/>
      <c r="I357" s="663">
        <v>12</v>
      </c>
      <c r="J357" s="717">
        <v>1</v>
      </c>
      <c r="K357" s="128">
        <v>255</v>
      </c>
      <c r="L357" s="140"/>
      <c r="M357" s="129" t="e">
        <f t="shared" si="21"/>
        <v>#DIV/0!</v>
      </c>
      <c r="N357" s="129">
        <f t="shared" si="24"/>
        <v>0</v>
      </c>
      <c r="O357" s="130">
        <f>IF(K357="nio",0,VLOOKUP(G357,'4. Productie normen'!A:J,HLOOKUP('5. Basis ruimtestaat'!K357,'4. Productie normen'!$10:$11,2,FALSE),FALSE))</f>
        <v>0</v>
      </c>
      <c r="P357" s="130">
        <f t="shared" si="22"/>
        <v>0</v>
      </c>
      <c r="Q357" s="131" t="str">
        <f>VLOOKUP(G357,'4. Productie normen'!$A:$L,12,FALSE)</f>
        <v>B</v>
      </c>
      <c r="R357" s="117"/>
      <c r="S357" s="141"/>
      <c r="T357" s="132">
        <f t="shared" si="23"/>
        <v>3060</v>
      </c>
    </row>
    <row r="358" spans="1:20" ht="14.15" customHeight="1">
      <c r="A358" s="8">
        <v>357</v>
      </c>
      <c r="B358" s="9" t="s">
        <v>109</v>
      </c>
      <c r="C358" s="117" t="s">
        <v>110</v>
      </c>
      <c r="D358" s="646" t="s">
        <v>229</v>
      </c>
      <c r="E358" s="127"/>
      <c r="F358" s="127" t="s">
        <v>252</v>
      </c>
      <c r="G358" s="117" t="s">
        <v>209</v>
      </c>
      <c r="H358" s="117"/>
      <c r="I358" s="663">
        <v>22</v>
      </c>
      <c r="J358" s="717">
        <v>1</v>
      </c>
      <c r="K358" s="128">
        <v>255</v>
      </c>
      <c r="L358" s="140"/>
      <c r="M358" s="129" t="e">
        <f t="shared" si="21"/>
        <v>#DIV/0!</v>
      </c>
      <c r="N358" s="129">
        <f t="shared" si="24"/>
        <v>0</v>
      </c>
      <c r="O358" s="130">
        <f>IF(K358="nio",0,VLOOKUP(G358,'4. Productie normen'!A:J,HLOOKUP('5. Basis ruimtestaat'!K358,'4. Productie normen'!$10:$11,2,FALSE),FALSE))</f>
        <v>0</v>
      </c>
      <c r="P358" s="130">
        <f t="shared" si="22"/>
        <v>0</v>
      </c>
      <c r="Q358" s="131" t="str">
        <f>VLOOKUP(G358,'4. Productie normen'!$A:$L,12,FALSE)</f>
        <v>V</v>
      </c>
      <c r="R358" s="117"/>
      <c r="S358" s="141"/>
      <c r="T358" s="132">
        <f t="shared" si="23"/>
        <v>5610</v>
      </c>
    </row>
    <row r="359" spans="1:20" ht="14.15" customHeight="1">
      <c r="A359" s="8">
        <v>358</v>
      </c>
      <c r="B359" s="9" t="s">
        <v>109</v>
      </c>
      <c r="C359" s="117" t="s">
        <v>110</v>
      </c>
      <c r="D359" s="646" t="s">
        <v>229</v>
      </c>
      <c r="E359" s="127"/>
      <c r="F359" s="127" t="s">
        <v>506</v>
      </c>
      <c r="G359" s="117" t="s">
        <v>206</v>
      </c>
      <c r="H359" s="117"/>
      <c r="I359" s="663">
        <v>6</v>
      </c>
      <c r="J359" s="717">
        <v>1</v>
      </c>
      <c r="K359" s="128">
        <v>255</v>
      </c>
      <c r="L359" s="128"/>
      <c r="M359" s="129" t="e">
        <f t="shared" si="21"/>
        <v>#DIV/0!</v>
      </c>
      <c r="N359" s="129">
        <f t="shared" si="24"/>
        <v>0</v>
      </c>
      <c r="O359" s="130">
        <f>IF(K359="nio",0,VLOOKUP(G359,'4. Productie normen'!A:J,HLOOKUP('5. Basis ruimtestaat'!K359,'4. Productie normen'!$10:$11,2,FALSE),FALSE))</f>
        <v>0</v>
      </c>
      <c r="P359" s="130">
        <f t="shared" si="22"/>
        <v>0</v>
      </c>
      <c r="Q359" s="131" t="str">
        <f>VLOOKUP(G359,'4. Productie normen'!$A:$L,12,FALSE)</f>
        <v>S</v>
      </c>
      <c r="R359" s="117"/>
      <c r="S359" s="141"/>
      <c r="T359" s="132">
        <f t="shared" si="23"/>
        <v>1530</v>
      </c>
    </row>
    <row r="360" spans="1:20" ht="14.15" customHeight="1">
      <c r="A360" s="8">
        <v>359</v>
      </c>
      <c r="B360" s="9" t="s">
        <v>109</v>
      </c>
      <c r="C360" s="117" t="s">
        <v>110</v>
      </c>
      <c r="D360" s="646" t="s">
        <v>229</v>
      </c>
      <c r="E360" s="127"/>
      <c r="F360" s="127" t="s">
        <v>328</v>
      </c>
      <c r="G360" s="117" t="s">
        <v>213</v>
      </c>
      <c r="H360" s="117"/>
      <c r="I360" s="663">
        <v>4</v>
      </c>
      <c r="J360" s="717">
        <v>1</v>
      </c>
      <c r="K360" s="128" t="s">
        <v>248</v>
      </c>
      <c r="L360" s="128"/>
      <c r="M360" s="129">
        <f t="shared" si="21"/>
        <v>0</v>
      </c>
      <c r="N360" s="129">
        <f t="shared" si="24"/>
        <v>0</v>
      </c>
      <c r="O360" s="130">
        <f>IF(K360="nio",0,VLOOKUP(G360,'4. Productie normen'!A:J,HLOOKUP('5. Basis ruimtestaat'!K360,'4. Productie normen'!$10:$11,2,FALSE),FALSE))</f>
        <v>0</v>
      </c>
      <c r="P360" s="130">
        <f t="shared" si="22"/>
        <v>0</v>
      </c>
      <c r="Q360" s="131">
        <f>VLOOKUP(G360,'4. Productie normen'!$A:$L,12,FALSE)</f>
        <v>0</v>
      </c>
      <c r="R360" s="117"/>
      <c r="S360" s="141"/>
      <c r="T360" s="132">
        <f t="shared" si="23"/>
        <v>0</v>
      </c>
    </row>
    <row r="361" spans="1:20" ht="14.15" customHeight="1">
      <c r="A361" s="8">
        <v>360</v>
      </c>
      <c r="B361" s="9" t="s">
        <v>109</v>
      </c>
      <c r="C361" s="117" t="s">
        <v>110</v>
      </c>
      <c r="D361" s="646" t="s">
        <v>229</v>
      </c>
      <c r="E361" s="127"/>
      <c r="F361" s="127" t="s">
        <v>345</v>
      </c>
      <c r="G361" s="117" t="s">
        <v>206</v>
      </c>
      <c r="H361" s="117"/>
      <c r="I361" s="9">
        <v>4</v>
      </c>
      <c r="J361" s="717">
        <v>1</v>
      </c>
      <c r="K361" s="128">
        <v>255</v>
      </c>
      <c r="L361" s="128"/>
      <c r="M361" s="129" t="e">
        <f t="shared" si="21"/>
        <v>#DIV/0!</v>
      </c>
      <c r="N361" s="129">
        <f t="shared" si="24"/>
        <v>0</v>
      </c>
      <c r="O361" s="130">
        <f>IF(K361="nio",0,VLOOKUP(G361,'4. Productie normen'!A:J,HLOOKUP('5. Basis ruimtestaat'!K361,'4. Productie normen'!$10:$11,2,FALSE),FALSE))</f>
        <v>0</v>
      </c>
      <c r="P361" s="130">
        <f t="shared" si="22"/>
        <v>0</v>
      </c>
      <c r="Q361" s="131" t="str">
        <f>VLOOKUP(G361,'4. Productie normen'!$A:$L,12,FALSE)</f>
        <v>S</v>
      </c>
      <c r="R361" s="117"/>
      <c r="S361" s="141"/>
      <c r="T361" s="132">
        <f t="shared" si="23"/>
        <v>1020</v>
      </c>
    </row>
    <row r="362" spans="1:20" ht="14.15" customHeight="1">
      <c r="A362" s="8">
        <v>361</v>
      </c>
      <c r="B362" s="9" t="s">
        <v>109</v>
      </c>
      <c r="C362" s="117" t="s">
        <v>110</v>
      </c>
      <c r="D362" s="646" t="s">
        <v>229</v>
      </c>
      <c r="E362" s="127"/>
      <c r="F362" s="127" t="s">
        <v>507</v>
      </c>
      <c r="G362" s="9" t="s">
        <v>203</v>
      </c>
      <c r="H362" s="117"/>
      <c r="I362" s="663">
        <v>8</v>
      </c>
      <c r="J362" s="717">
        <v>1</v>
      </c>
      <c r="K362" s="128">
        <v>12</v>
      </c>
      <c r="L362" s="128"/>
      <c r="M362" s="129" t="e">
        <f t="shared" si="21"/>
        <v>#DIV/0!</v>
      </c>
      <c r="N362" s="129">
        <f t="shared" si="24"/>
        <v>0</v>
      </c>
      <c r="O362" s="130">
        <f>IF(K362="nio",0,VLOOKUP(G362,'4. Productie normen'!A:J,HLOOKUP('5. Basis ruimtestaat'!K362,'4. Productie normen'!$10:$11,2,FALSE),FALSE))</f>
        <v>0</v>
      </c>
      <c r="P362" s="130">
        <f t="shared" si="22"/>
        <v>0</v>
      </c>
      <c r="Q362" s="131" t="str">
        <f>VLOOKUP(G362,'4. Productie normen'!$A:$L,12,FALSE)</f>
        <v>V</v>
      </c>
      <c r="R362" s="117"/>
      <c r="S362" s="141"/>
      <c r="T362" s="132">
        <f t="shared" si="23"/>
        <v>96</v>
      </c>
    </row>
    <row r="363" spans="1:20" ht="14.15" customHeight="1">
      <c r="A363" s="8">
        <v>362</v>
      </c>
      <c r="B363" s="9" t="s">
        <v>109</v>
      </c>
      <c r="C363" s="117" t="s">
        <v>110</v>
      </c>
      <c r="D363" s="646" t="s">
        <v>229</v>
      </c>
      <c r="E363" s="127"/>
      <c r="F363" s="127" t="s">
        <v>495</v>
      </c>
      <c r="G363" s="117" t="s">
        <v>206</v>
      </c>
      <c r="H363" s="117"/>
      <c r="I363" s="663">
        <v>10.3</v>
      </c>
      <c r="J363" s="717">
        <v>1</v>
      </c>
      <c r="K363" s="128">
        <v>255</v>
      </c>
      <c r="L363" s="128"/>
      <c r="M363" s="129" t="e">
        <f t="shared" si="21"/>
        <v>#DIV/0!</v>
      </c>
      <c r="N363" s="129">
        <f t="shared" si="24"/>
        <v>0</v>
      </c>
      <c r="O363" s="130">
        <f>IF(K363="nio",0,VLOOKUP(G363,'4. Productie normen'!A:J,HLOOKUP('5. Basis ruimtestaat'!K363,'4. Productie normen'!$10:$11,2,FALSE),FALSE))</f>
        <v>0</v>
      </c>
      <c r="P363" s="130">
        <f t="shared" si="22"/>
        <v>0</v>
      </c>
      <c r="Q363" s="131" t="str">
        <f>VLOOKUP(G363,'4. Productie normen'!$A:$L,12,FALSE)</f>
        <v>S</v>
      </c>
      <c r="R363" s="117"/>
      <c r="S363" s="141"/>
      <c r="T363" s="132">
        <f t="shared" si="23"/>
        <v>2626.5</v>
      </c>
    </row>
    <row r="364" spans="1:20" ht="14.15" customHeight="1">
      <c r="A364" s="8">
        <v>363</v>
      </c>
      <c r="B364" s="9" t="s">
        <v>109</v>
      </c>
      <c r="C364" s="117" t="s">
        <v>110</v>
      </c>
      <c r="D364" s="646" t="s">
        <v>229</v>
      </c>
      <c r="E364" s="127"/>
      <c r="F364" s="127" t="s">
        <v>496</v>
      </c>
      <c r="G364" s="117" t="s">
        <v>206</v>
      </c>
      <c r="H364" s="117"/>
      <c r="I364" s="9">
        <v>18.5</v>
      </c>
      <c r="J364" s="717">
        <v>1</v>
      </c>
      <c r="K364" s="128">
        <v>255</v>
      </c>
      <c r="L364" s="128"/>
      <c r="M364" s="129" t="e">
        <f t="shared" si="21"/>
        <v>#DIV/0!</v>
      </c>
      <c r="N364" s="129">
        <f t="shared" si="24"/>
        <v>0</v>
      </c>
      <c r="O364" s="130">
        <f>IF(K364="nio",0,VLOOKUP(G364,'4. Productie normen'!A:J,HLOOKUP('5. Basis ruimtestaat'!K364,'4. Productie normen'!$10:$11,2,FALSE),FALSE))</f>
        <v>0</v>
      </c>
      <c r="P364" s="130">
        <f t="shared" si="22"/>
        <v>0</v>
      </c>
      <c r="Q364" s="131" t="str">
        <f>VLOOKUP(G364,'4. Productie normen'!$A:$L,12,FALSE)</f>
        <v>S</v>
      </c>
      <c r="R364" s="117"/>
      <c r="S364" s="141"/>
      <c r="T364" s="132">
        <f t="shared" si="23"/>
        <v>4717.5</v>
      </c>
    </row>
    <row r="365" spans="1:20" ht="14.15" customHeight="1">
      <c r="A365" s="8">
        <v>364</v>
      </c>
      <c r="B365" s="9" t="s">
        <v>109</v>
      </c>
      <c r="C365" s="117" t="s">
        <v>110</v>
      </c>
      <c r="D365" s="646" t="s">
        <v>229</v>
      </c>
      <c r="E365" s="127"/>
      <c r="F365" s="117" t="s">
        <v>508</v>
      </c>
      <c r="G365" s="117" t="s">
        <v>213</v>
      </c>
      <c r="H365" s="117"/>
      <c r="I365" s="9">
        <v>1.7</v>
      </c>
      <c r="J365" s="717">
        <v>1</v>
      </c>
      <c r="K365" s="128" t="s">
        <v>248</v>
      </c>
      <c r="L365" s="128"/>
      <c r="M365" s="129">
        <f t="shared" si="21"/>
        <v>0</v>
      </c>
      <c r="N365" s="129">
        <f t="shared" si="24"/>
        <v>0</v>
      </c>
      <c r="O365" s="130">
        <f>IF(K365="nio",0,VLOOKUP(G365,'4. Productie normen'!A:J,HLOOKUP('5. Basis ruimtestaat'!K365,'4. Productie normen'!$10:$11,2,FALSE),FALSE))</f>
        <v>0</v>
      </c>
      <c r="P365" s="130">
        <f t="shared" si="22"/>
        <v>0</v>
      </c>
      <c r="Q365" s="131">
        <f>VLOOKUP(G365,'4. Productie normen'!$A:$L,12,FALSE)</f>
        <v>0</v>
      </c>
      <c r="R365" s="117"/>
      <c r="S365" s="141"/>
      <c r="T365" s="132">
        <f t="shared" si="23"/>
        <v>0</v>
      </c>
    </row>
    <row r="366" spans="1:20" ht="14.15" customHeight="1">
      <c r="A366" s="8">
        <v>365</v>
      </c>
      <c r="B366" s="9" t="s">
        <v>109</v>
      </c>
      <c r="C366" s="117" t="s">
        <v>110</v>
      </c>
      <c r="D366" s="646" t="s">
        <v>256</v>
      </c>
      <c r="E366" s="127"/>
      <c r="F366" s="117" t="s">
        <v>436</v>
      </c>
      <c r="G366" s="117" t="s">
        <v>197</v>
      </c>
      <c r="H366" s="117"/>
      <c r="I366" s="9">
        <v>22.8</v>
      </c>
      <c r="J366" s="717">
        <v>1</v>
      </c>
      <c r="K366" s="128">
        <v>156</v>
      </c>
      <c r="L366" s="128"/>
      <c r="M366" s="129" t="e">
        <f t="shared" si="21"/>
        <v>#DIV/0!</v>
      </c>
      <c r="N366" s="129">
        <f t="shared" si="24"/>
        <v>0</v>
      </c>
      <c r="O366" s="130">
        <f>IF(K366="nio",0,VLOOKUP(G366,'4. Productie normen'!A:J,HLOOKUP('5. Basis ruimtestaat'!K366,'4. Productie normen'!$10:$11,2,FALSE),FALSE))</f>
        <v>0</v>
      </c>
      <c r="P366" s="130">
        <f t="shared" si="22"/>
        <v>0</v>
      </c>
      <c r="Q366" s="131" t="str">
        <f>VLOOKUP(G366,'4. Productie normen'!$A:$L,12,FALSE)</f>
        <v>B</v>
      </c>
      <c r="R366" s="117"/>
      <c r="S366" s="141"/>
      <c r="T366" s="132">
        <f t="shared" si="23"/>
        <v>3556.8</v>
      </c>
    </row>
    <row r="367" spans="1:20" ht="14.15" customHeight="1">
      <c r="A367" s="8">
        <v>366</v>
      </c>
      <c r="B367" s="9" t="s">
        <v>109</v>
      </c>
      <c r="C367" s="117" t="s">
        <v>110</v>
      </c>
      <c r="D367" s="646" t="s">
        <v>256</v>
      </c>
      <c r="E367" s="127"/>
      <c r="F367" s="117" t="s">
        <v>262</v>
      </c>
      <c r="G367" s="117" t="s">
        <v>206</v>
      </c>
      <c r="H367" s="117"/>
      <c r="I367" s="9">
        <v>8</v>
      </c>
      <c r="J367" s="717">
        <v>1</v>
      </c>
      <c r="K367" s="128">
        <v>255</v>
      </c>
      <c r="L367" s="128"/>
      <c r="M367" s="129" t="e">
        <f t="shared" si="21"/>
        <v>#DIV/0!</v>
      </c>
      <c r="N367" s="129">
        <f t="shared" si="24"/>
        <v>0</v>
      </c>
      <c r="O367" s="130">
        <f>IF(K367="nio",0,VLOOKUP(G367,'4. Productie normen'!A:J,HLOOKUP('5. Basis ruimtestaat'!K367,'4. Productie normen'!$10:$11,2,FALSE),FALSE))</f>
        <v>0</v>
      </c>
      <c r="P367" s="130">
        <f t="shared" si="22"/>
        <v>0</v>
      </c>
      <c r="Q367" s="131" t="str">
        <f>VLOOKUP(G367,'4. Productie normen'!$A:$L,12,FALSE)</f>
        <v>S</v>
      </c>
      <c r="R367" s="117"/>
      <c r="S367" s="141"/>
      <c r="T367" s="132">
        <f t="shared" si="23"/>
        <v>2040</v>
      </c>
    </row>
    <row r="368" spans="1:20" ht="14.15" customHeight="1">
      <c r="A368" s="8">
        <v>367</v>
      </c>
      <c r="B368" s="9" t="s">
        <v>109</v>
      </c>
      <c r="C368" s="117" t="s">
        <v>110</v>
      </c>
      <c r="D368" s="646" t="s">
        <v>256</v>
      </c>
      <c r="E368" s="127"/>
      <c r="F368" s="117" t="s">
        <v>466</v>
      </c>
      <c r="G368" s="117" t="s">
        <v>206</v>
      </c>
      <c r="H368" s="117"/>
      <c r="I368" s="9">
        <v>5</v>
      </c>
      <c r="J368" s="717">
        <v>1</v>
      </c>
      <c r="K368" s="128">
        <v>255</v>
      </c>
      <c r="L368" s="128"/>
      <c r="M368" s="129" t="e">
        <f t="shared" si="21"/>
        <v>#DIV/0!</v>
      </c>
      <c r="N368" s="129">
        <f t="shared" si="24"/>
        <v>0</v>
      </c>
      <c r="O368" s="130">
        <f>IF(K368="nio",0,VLOOKUP(G368,'4. Productie normen'!A:J,HLOOKUP('5. Basis ruimtestaat'!K368,'4. Productie normen'!$10:$11,2,FALSE),FALSE))</f>
        <v>0</v>
      </c>
      <c r="P368" s="130">
        <f t="shared" si="22"/>
        <v>0</v>
      </c>
      <c r="Q368" s="131" t="str">
        <f>VLOOKUP(G368,'4. Productie normen'!$A:$L,12,FALSE)</f>
        <v>S</v>
      </c>
      <c r="R368" s="117"/>
      <c r="S368" s="141"/>
      <c r="T368" s="132">
        <f t="shared" si="23"/>
        <v>1275</v>
      </c>
    </row>
    <row r="369" spans="1:20" ht="14.15" customHeight="1">
      <c r="A369" s="8">
        <v>368</v>
      </c>
      <c r="B369" s="9" t="s">
        <v>109</v>
      </c>
      <c r="C369" s="117" t="s">
        <v>110</v>
      </c>
      <c r="D369" s="646" t="s">
        <v>256</v>
      </c>
      <c r="E369" s="127"/>
      <c r="F369" s="117" t="s">
        <v>404</v>
      </c>
      <c r="G369" s="117" t="s">
        <v>206</v>
      </c>
      <c r="H369" s="117"/>
      <c r="I369" s="9">
        <v>5.2</v>
      </c>
      <c r="J369" s="717">
        <v>1</v>
      </c>
      <c r="K369" s="128">
        <v>255</v>
      </c>
      <c r="L369" s="128"/>
      <c r="M369" s="129" t="e">
        <f t="shared" si="21"/>
        <v>#DIV/0!</v>
      </c>
      <c r="N369" s="129">
        <f t="shared" si="24"/>
        <v>0</v>
      </c>
      <c r="O369" s="130">
        <f>IF(K369="nio",0,VLOOKUP(G369,'4. Productie normen'!A:J,HLOOKUP('5. Basis ruimtestaat'!K369,'4. Productie normen'!$10:$11,2,FALSE),FALSE))</f>
        <v>0</v>
      </c>
      <c r="P369" s="130">
        <f t="shared" si="22"/>
        <v>0</v>
      </c>
      <c r="Q369" s="131" t="str">
        <f>VLOOKUP(G369,'4. Productie normen'!$A:$L,12,FALSE)</f>
        <v>S</v>
      </c>
      <c r="R369" s="117"/>
      <c r="S369" s="141"/>
      <c r="T369" s="132">
        <f t="shared" si="23"/>
        <v>1326</v>
      </c>
    </row>
    <row r="370" spans="1:20" ht="14.15" customHeight="1">
      <c r="A370" s="8">
        <v>369</v>
      </c>
      <c r="B370" s="9" t="s">
        <v>109</v>
      </c>
      <c r="C370" s="117" t="s">
        <v>110</v>
      </c>
      <c r="D370" s="646" t="s">
        <v>256</v>
      </c>
      <c r="E370" s="127"/>
      <c r="F370" s="117" t="s">
        <v>465</v>
      </c>
      <c r="G370" s="117" t="s">
        <v>206</v>
      </c>
      <c r="H370" s="117"/>
      <c r="I370" s="9">
        <v>5</v>
      </c>
      <c r="J370" s="717">
        <v>1</v>
      </c>
      <c r="K370" s="128">
        <v>255</v>
      </c>
      <c r="L370" s="128"/>
      <c r="M370" s="129" t="e">
        <f t="shared" si="21"/>
        <v>#DIV/0!</v>
      </c>
      <c r="N370" s="129">
        <f t="shared" si="24"/>
        <v>0</v>
      </c>
      <c r="O370" s="130">
        <f>IF(K370="nio",0,VLOOKUP(G370,'4. Productie normen'!A:J,HLOOKUP('5. Basis ruimtestaat'!K370,'4. Productie normen'!$10:$11,2,FALSE),FALSE))</f>
        <v>0</v>
      </c>
      <c r="P370" s="130">
        <f t="shared" si="22"/>
        <v>0</v>
      </c>
      <c r="Q370" s="131" t="str">
        <f>VLOOKUP(G370,'4. Productie normen'!$A:$L,12,FALSE)</f>
        <v>S</v>
      </c>
      <c r="R370" s="117"/>
      <c r="S370" s="141"/>
      <c r="T370" s="132">
        <f t="shared" si="23"/>
        <v>1275</v>
      </c>
    </row>
    <row r="371" spans="1:20" ht="14.15" customHeight="1">
      <c r="A371" s="8">
        <v>370</v>
      </c>
      <c r="B371" s="9" t="s">
        <v>109</v>
      </c>
      <c r="C371" s="117" t="s">
        <v>110</v>
      </c>
      <c r="D371" s="646" t="s">
        <v>256</v>
      </c>
      <c r="E371" s="127"/>
      <c r="F371" s="117" t="s">
        <v>509</v>
      </c>
      <c r="G371" s="117" t="s">
        <v>1136</v>
      </c>
      <c r="H371" s="117"/>
      <c r="I371" s="9">
        <v>23.2</v>
      </c>
      <c r="J371" s="717">
        <v>1</v>
      </c>
      <c r="K371" s="128">
        <v>255</v>
      </c>
      <c r="L371" s="128"/>
      <c r="M371" s="129" t="e">
        <f t="shared" si="21"/>
        <v>#DIV/0!</v>
      </c>
      <c r="N371" s="129">
        <f t="shared" si="24"/>
        <v>0</v>
      </c>
      <c r="O371" s="130">
        <f>IF(K371="nio",0,VLOOKUP(G371,'4. Productie normen'!A:J,HLOOKUP('5. Basis ruimtestaat'!K371,'4. Productie normen'!$10:$11,2,FALSE),FALSE))</f>
        <v>0</v>
      </c>
      <c r="P371" s="130">
        <f t="shared" si="22"/>
        <v>0</v>
      </c>
      <c r="Q371" s="131" t="str">
        <f>VLOOKUP(G371,'4. Productie normen'!$A:$L,12,FALSE)</f>
        <v>V</v>
      </c>
      <c r="R371" s="117"/>
      <c r="S371" s="141"/>
      <c r="T371" s="132">
        <f t="shared" si="23"/>
        <v>5916</v>
      </c>
    </row>
    <row r="372" spans="1:20" ht="14.15" customHeight="1">
      <c r="A372" s="8">
        <v>371</v>
      </c>
      <c r="B372" s="9" t="s">
        <v>109</v>
      </c>
      <c r="C372" s="117" t="s">
        <v>110</v>
      </c>
      <c r="D372" s="646" t="s">
        <v>256</v>
      </c>
      <c r="E372" s="127"/>
      <c r="F372" s="117" t="s">
        <v>252</v>
      </c>
      <c r="G372" s="117" t="s">
        <v>209</v>
      </c>
      <c r="H372" s="117"/>
      <c r="I372" s="9">
        <v>39</v>
      </c>
      <c r="J372" s="717">
        <v>1</v>
      </c>
      <c r="K372" s="128">
        <v>255</v>
      </c>
      <c r="L372" s="128"/>
      <c r="M372" s="129" t="e">
        <f t="shared" si="21"/>
        <v>#DIV/0!</v>
      </c>
      <c r="N372" s="129">
        <f t="shared" si="24"/>
        <v>0</v>
      </c>
      <c r="O372" s="130">
        <f>IF(K372="nio",0,VLOOKUP(G372,'4. Productie normen'!A:J,HLOOKUP('5. Basis ruimtestaat'!K372,'4. Productie normen'!$10:$11,2,FALSE),FALSE))</f>
        <v>0</v>
      </c>
      <c r="P372" s="130">
        <f t="shared" si="22"/>
        <v>0</v>
      </c>
      <c r="Q372" s="131" t="str">
        <f>VLOOKUP(G372,'4. Productie normen'!$A:$L,12,FALSE)</f>
        <v>V</v>
      </c>
      <c r="R372" s="117"/>
      <c r="S372" s="141"/>
      <c r="T372" s="132">
        <f t="shared" si="23"/>
        <v>9945</v>
      </c>
    </row>
    <row r="373" spans="1:20" ht="14.15" customHeight="1">
      <c r="A373" s="8">
        <v>372</v>
      </c>
      <c r="B373" s="9" t="s">
        <v>109</v>
      </c>
      <c r="C373" s="117" t="s">
        <v>110</v>
      </c>
      <c r="D373" s="646" t="s">
        <v>256</v>
      </c>
      <c r="E373" s="127"/>
      <c r="F373" s="117" t="s">
        <v>254</v>
      </c>
      <c r="G373" s="117" t="s">
        <v>208</v>
      </c>
      <c r="H373" s="117"/>
      <c r="I373" s="9">
        <v>8.5</v>
      </c>
      <c r="J373" s="717">
        <v>1</v>
      </c>
      <c r="K373" s="128">
        <v>255</v>
      </c>
      <c r="L373" s="128"/>
      <c r="M373" s="129" t="e">
        <f t="shared" si="21"/>
        <v>#DIV/0!</v>
      </c>
      <c r="N373" s="129">
        <f t="shared" si="24"/>
        <v>0</v>
      </c>
      <c r="O373" s="130">
        <f>IF(K373="nio",0,VLOOKUP(G373,'4. Productie normen'!A:J,HLOOKUP('5. Basis ruimtestaat'!K373,'4. Productie normen'!$10:$11,2,FALSE),FALSE))</f>
        <v>0</v>
      </c>
      <c r="P373" s="130">
        <f t="shared" si="22"/>
        <v>0</v>
      </c>
      <c r="Q373" s="131" t="str">
        <f>VLOOKUP(G373,'4. Productie normen'!$A:$L,12,FALSE)</f>
        <v>V</v>
      </c>
      <c r="R373" s="117"/>
      <c r="S373" s="141"/>
      <c r="T373" s="132">
        <f t="shared" si="23"/>
        <v>2167.5</v>
      </c>
    </row>
    <row r="374" spans="1:20" ht="14.15" customHeight="1">
      <c r="A374" s="8">
        <v>373</v>
      </c>
      <c r="B374" s="9" t="s">
        <v>109</v>
      </c>
      <c r="C374" s="117" t="s">
        <v>110</v>
      </c>
      <c r="D374" s="646" t="s">
        <v>256</v>
      </c>
      <c r="E374" s="127"/>
      <c r="F374" s="117" t="s">
        <v>510</v>
      </c>
      <c r="G374" s="117" t="s">
        <v>197</v>
      </c>
      <c r="H374" s="117"/>
      <c r="I374" s="9">
        <v>61</v>
      </c>
      <c r="J374" s="717">
        <v>1</v>
      </c>
      <c r="K374" s="128">
        <v>255</v>
      </c>
      <c r="L374" s="128"/>
      <c r="M374" s="129" t="e">
        <f t="shared" si="21"/>
        <v>#DIV/0!</v>
      </c>
      <c r="N374" s="129">
        <f t="shared" si="24"/>
        <v>0</v>
      </c>
      <c r="O374" s="130">
        <f>IF(K374="nio",0,VLOOKUP(G374,'4. Productie normen'!A:J,HLOOKUP('5. Basis ruimtestaat'!K374,'4. Productie normen'!$10:$11,2,FALSE),FALSE))</f>
        <v>0</v>
      </c>
      <c r="P374" s="130">
        <f t="shared" si="22"/>
        <v>0</v>
      </c>
      <c r="Q374" s="131" t="str">
        <f>VLOOKUP(G374,'4. Productie normen'!$A:$L,12,FALSE)</f>
        <v>B</v>
      </c>
      <c r="R374" s="117"/>
      <c r="S374" s="141"/>
      <c r="T374" s="132">
        <f t="shared" si="23"/>
        <v>15555</v>
      </c>
    </row>
    <row r="375" spans="1:20" ht="14.15" customHeight="1">
      <c r="A375" s="8">
        <v>374</v>
      </c>
      <c r="B375" s="9" t="s">
        <v>109</v>
      </c>
      <c r="C375" s="117" t="s">
        <v>110</v>
      </c>
      <c r="D375" s="646" t="s">
        <v>256</v>
      </c>
      <c r="E375" s="127"/>
      <c r="F375" s="117" t="s">
        <v>328</v>
      </c>
      <c r="G375" s="117" t="s">
        <v>213</v>
      </c>
      <c r="H375" s="117"/>
      <c r="I375" s="9">
        <v>5</v>
      </c>
      <c r="J375" s="717">
        <v>1</v>
      </c>
      <c r="K375" s="128" t="s">
        <v>248</v>
      </c>
      <c r="L375" s="128"/>
      <c r="M375" s="129">
        <f t="shared" si="21"/>
        <v>0</v>
      </c>
      <c r="N375" s="129">
        <f t="shared" si="24"/>
        <v>0</v>
      </c>
      <c r="O375" s="130">
        <f>IF(K375="nio",0,VLOOKUP(G375,'4. Productie normen'!A:J,HLOOKUP('5. Basis ruimtestaat'!K375,'4. Productie normen'!$10:$11,2,FALSE),FALSE))</f>
        <v>0</v>
      </c>
      <c r="P375" s="130">
        <f t="shared" si="22"/>
        <v>0</v>
      </c>
      <c r="Q375" s="131">
        <f>VLOOKUP(G375,'4. Productie normen'!$A:$L,12,FALSE)</f>
        <v>0</v>
      </c>
      <c r="R375" s="117"/>
      <c r="S375" s="141"/>
      <c r="T375" s="132">
        <f t="shared" si="23"/>
        <v>0</v>
      </c>
    </row>
    <row r="376" spans="1:20" ht="14.15" customHeight="1">
      <c r="A376" s="8">
        <v>375</v>
      </c>
      <c r="B376" s="9" t="s">
        <v>109</v>
      </c>
      <c r="C376" s="117" t="s">
        <v>110</v>
      </c>
      <c r="D376" s="646" t="s">
        <v>256</v>
      </c>
      <c r="E376" s="127"/>
      <c r="F376" s="117" t="s">
        <v>434</v>
      </c>
      <c r="G376" s="117" t="s">
        <v>213</v>
      </c>
      <c r="H376" s="117"/>
      <c r="I376" s="9">
        <v>6</v>
      </c>
      <c r="J376" s="717">
        <v>1</v>
      </c>
      <c r="K376" s="128" t="s">
        <v>248</v>
      </c>
      <c r="L376" s="128"/>
      <c r="M376" s="129">
        <f t="shared" si="21"/>
        <v>0</v>
      </c>
      <c r="N376" s="129">
        <f t="shared" si="24"/>
        <v>0</v>
      </c>
      <c r="O376" s="130">
        <f>IF(K376="nio",0,VLOOKUP(G376,'4. Productie normen'!A:J,HLOOKUP('5. Basis ruimtestaat'!K376,'4. Productie normen'!$10:$11,2,FALSE),FALSE))</f>
        <v>0</v>
      </c>
      <c r="P376" s="130">
        <f t="shared" si="22"/>
        <v>0</v>
      </c>
      <c r="Q376" s="131">
        <f>VLOOKUP(G376,'4. Productie normen'!$A:$L,12,FALSE)</f>
        <v>0</v>
      </c>
      <c r="R376" s="117"/>
      <c r="S376" s="141"/>
      <c r="T376" s="132">
        <f t="shared" si="23"/>
        <v>0</v>
      </c>
    </row>
    <row r="377" spans="1:20" ht="14.15" customHeight="1">
      <c r="A377" s="8">
        <v>376</v>
      </c>
      <c r="B377" s="9" t="s">
        <v>111</v>
      </c>
      <c r="C377" s="117" t="s">
        <v>112</v>
      </c>
      <c r="D377" s="646" t="s">
        <v>229</v>
      </c>
      <c r="E377" s="127"/>
      <c r="F377" s="117" t="s">
        <v>511</v>
      </c>
      <c r="G377" s="117" t="s">
        <v>209</v>
      </c>
      <c r="H377" s="117" t="s">
        <v>232</v>
      </c>
      <c r="I377" s="9">
        <v>11</v>
      </c>
      <c r="J377" s="717">
        <v>1</v>
      </c>
      <c r="K377" s="128">
        <v>255</v>
      </c>
      <c r="L377" s="128"/>
      <c r="M377" s="129" t="e">
        <f t="shared" si="21"/>
        <v>#DIV/0!</v>
      </c>
      <c r="N377" s="129">
        <f t="shared" si="24"/>
        <v>0</v>
      </c>
      <c r="O377" s="130">
        <f>IF(K377="nio",0,VLOOKUP(G377,'4. Productie normen'!A:J,HLOOKUP('5. Basis ruimtestaat'!K377,'4. Productie normen'!$10:$11,2,FALSE),FALSE))</f>
        <v>0</v>
      </c>
      <c r="P377" s="130">
        <f t="shared" si="22"/>
        <v>0</v>
      </c>
      <c r="Q377" s="131" t="str">
        <f>VLOOKUP(G377,'4. Productie normen'!$A:$L,12,FALSE)</f>
        <v>V</v>
      </c>
      <c r="R377" s="117"/>
      <c r="S377" s="141"/>
      <c r="T377" s="132">
        <f t="shared" si="23"/>
        <v>2805</v>
      </c>
    </row>
    <row r="378" spans="1:20" ht="14.15" customHeight="1">
      <c r="A378" s="8">
        <v>377</v>
      </c>
      <c r="B378" s="9" t="s">
        <v>111</v>
      </c>
      <c r="C378" s="117" t="s">
        <v>112</v>
      </c>
      <c r="D378" s="646" t="s">
        <v>229</v>
      </c>
      <c r="E378" s="127"/>
      <c r="F378" s="117" t="s">
        <v>512</v>
      </c>
      <c r="G378" s="117" t="s">
        <v>209</v>
      </c>
      <c r="H378" s="117" t="s">
        <v>235</v>
      </c>
      <c r="I378" s="9">
        <v>4.4000000000000004</v>
      </c>
      <c r="J378" s="717">
        <v>1</v>
      </c>
      <c r="K378" s="128">
        <v>255</v>
      </c>
      <c r="L378" s="128"/>
      <c r="M378" s="129" t="e">
        <f t="shared" si="21"/>
        <v>#DIV/0!</v>
      </c>
      <c r="N378" s="129">
        <f t="shared" si="24"/>
        <v>0</v>
      </c>
      <c r="O378" s="130">
        <f>IF(K378="nio",0,VLOOKUP(G378,'4. Productie normen'!A:J,HLOOKUP('5. Basis ruimtestaat'!K378,'4. Productie normen'!$10:$11,2,FALSE),FALSE))</f>
        <v>0</v>
      </c>
      <c r="P378" s="130">
        <f t="shared" si="22"/>
        <v>0</v>
      </c>
      <c r="Q378" s="131" t="str">
        <f>VLOOKUP(G378,'4. Productie normen'!$A:$L,12,FALSE)</f>
        <v>V</v>
      </c>
      <c r="R378" s="117"/>
      <c r="S378" s="141"/>
      <c r="T378" s="132">
        <f t="shared" si="23"/>
        <v>1122</v>
      </c>
    </row>
    <row r="379" spans="1:20" ht="14.15" customHeight="1">
      <c r="A379" s="8">
        <v>378</v>
      </c>
      <c r="B379" s="9" t="s">
        <v>111</v>
      </c>
      <c r="C379" s="117" t="s">
        <v>112</v>
      </c>
      <c r="D379" s="646" t="s">
        <v>229</v>
      </c>
      <c r="E379" s="127"/>
      <c r="F379" s="117" t="s">
        <v>255</v>
      </c>
      <c r="G379" s="117" t="s">
        <v>197</v>
      </c>
      <c r="H379" s="117" t="s">
        <v>235</v>
      </c>
      <c r="I379" s="9">
        <v>10.8</v>
      </c>
      <c r="J379" s="717">
        <v>1</v>
      </c>
      <c r="K379" s="128">
        <v>156</v>
      </c>
      <c r="L379" s="128"/>
      <c r="M379" s="129" t="e">
        <f t="shared" si="21"/>
        <v>#DIV/0!</v>
      </c>
      <c r="N379" s="129">
        <f t="shared" si="24"/>
        <v>0</v>
      </c>
      <c r="O379" s="130">
        <f>IF(K379="nio",0,VLOOKUP(G379,'4. Productie normen'!A:J,HLOOKUP('5. Basis ruimtestaat'!K379,'4. Productie normen'!$10:$11,2,FALSE),FALSE))</f>
        <v>0</v>
      </c>
      <c r="P379" s="130">
        <f t="shared" si="22"/>
        <v>0</v>
      </c>
      <c r="Q379" s="131" t="str">
        <f>VLOOKUP(G379,'4. Productie normen'!$A:$L,12,FALSE)</f>
        <v>B</v>
      </c>
      <c r="R379" s="117"/>
      <c r="S379" s="141"/>
      <c r="T379" s="132">
        <f t="shared" si="23"/>
        <v>1684.8000000000002</v>
      </c>
    </row>
    <row r="380" spans="1:20" ht="14.15" customHeight="1">
      <c r="A380" s="8">
        <v>379</v>
      </c>
      <c r="B380" s="9" t="s">
        <v>111</v>
      </c>
      <c r="C380" s="117" t="s">
        <v>112</v>
      </c>
      <c r="D380" s="646" t="s">
        <v>229</v>
      </c>
      <c r="E380" s="127"/>
      <c r="F380" s="117" t="s">
        <v>345</v>
      </c>
      <c r="G380" s="117" t="s">
        <v>206</v>
      </c>
      <c r="H380" s="117" t="s">
        <v>242</v>
      </c>
      <c r="I380" s="9">
        <v>3.55</v>
      </c>
      <c r="J380" s="717">
        <v>1</v>
      </c>
      <c r="K380" s="128">
        <v>255</v>
      </c>
      <c r="L380" s="128"/>
      <c r="M380" s="129" t="e">
        <f t="shared" si="21"/>
        <v>#DIV/0!</v>
      </c>
      <c r="N380" s="129">
        <f t="shared" si="24"/>
        <v>0</v>
      </c>
      <c r="O380" s="130">
        <f>IF(K380="nio",0,VLOOKUP(G380,'4. Productie normen'!A:J,HLOOKUP('5. Basis ruimtestaat'!K380,'4. Productie normen'!$10:$11,2,FALSE),FALSE))</f>
        <v>0</v>
      </c>
      <c r="P380" s="130">
        <f t="shared" si="22"/>
        <v>0</v>
      </c>
      <c r="Q380" s="131" t="str">
        <f>VLOOKUP(G380,'4. Productie normen'!$A:$L,12,FALSE)</f>
        <v>S</v>
      </c>
      <c r="R380" s="117"/>
      <c r="S380" s="141"/>
      <c r="T380" s="132">
        <f t="shared" si="23"/>
        <v>905.25</v>
      </c>
    </row>
    <row r="381" spans="1:20" ht="14.15" customHeight="1">
      <c r="A381" s="8">
        <v>380</v>
      </c>
      <c r="B381" s="9" t="s">
        <v>111</v>
      </c>
      <c r="C381" s="117" t="s">
        <v>112</v>
      </c>
      <c r="D381" s="646" t="s">
        <v>256</v>
      </c>
      <c r="E381" s="127" t="s">
        <v>513</v>
      </c>
      <c r="F381" s="117" t="s">
        <v>250</v>
      </c>
      <c r="G381" s="117" t="s">
        <v>204</v>
      </c>
      <c r="H381" s="117" t="s">
        <v>232</v>
      </c>
      <c r="I381" s="9">
        <v>32.5</v>
      </c>
      <c r="J381" s="717">
        <v>1</v>
      </c>
      <c r="K381" s="128">
        <v>255</v>
      </c>
      <c r="L381" s="128"/>
      <c r="M381" s="129" t="e">
        <f t="shared" si="21"/>
        <v>#DIV/0!</v>
      </c>
      <c r="N381" s="129">
        <f t="shared" si="24"/>
        <v>0</v>
      </c>
      <c r="O381" s="130">
        <f>IF(K381="nio",0,VLOOKUP(G381,'4. Productie normen'!A:J,HLOOKUP('5. Basis ruimtestaat'!K381,'4. Productie normen'!$10:$11,2,FALSE),FALSE))</f>
        <v>0</v>
      </c>
      <c r="P381" s="130">
        <f t="shared" si="22"/>
        <v>0</v>
      </c>
      <c r="Q381" s="131" t="str">
        <f>VLOOKUP(G381,'4. Productie normen'!$A:$L,12,FALSE)</f>
        <v>V</v>
      </c>
      <c r="R381" s="117"/>
      <c r="S381" s="141"/>
      <c r="T381" s="132">
        <f t="shared" si="23"/>
        <v>8287.5</v>
      </c>
    </row>
    <row r="382" spans="1:20" ht="14.15" customHeight="1">
      <c r="A382" s="8">
        <v>381</v>
      </c>
      <c r="B382" s="9" t="s">
        <v>111</v>
      </c>
      <c r="C382" s="117" t="s">
        <v>112</v>
      </c>
      <c r="D382" s="646" t="s">
        <v>256</v>
      </c>
      <c r="E382" s="127" t="s">
        <v>513</v>
      </c>
      <c r="F382" s="117" t="s">
        <v>205</v>
      </c>
      <c r="G382" s="117" t="s">
        <v>205</v>
      </c>
      <c r="H382" s="117" t="s">
        <v>514</v>
      </c>
      <c r="I382" s="9">
        <v>53.75</v>
      </c>
      <c r="J382" s="717">
        <v>1</v>
      </c>
      <c r="K382" s="128">
        <v>255</v>
      </c>
      <c r="L382" s="128"/>
      <c r="M382" s="129" t="e">
        <f t="shared" si="21"/>
        <v>#DIV/0!</v>
      </c>
      <c r="N382" s="129">
        <f t="shared" si="24"/>
        <v>0</v>
      </c>
      <c r="O382" s="130">
        <f>IF(K382="nio",0,VLOOKUP(G382,'4. Productie normen'!A:J,HLOOKUP('5. Basis ruimtestaat'!K382,'4. Productie normen'!$10:$11,2,FALSE),FALSE))</f>
        <v>0</v>
      </c>
      <c r="P382" s="130">
        <f t="shared" si="22"/>
        <v>0</v>
      </c>
      <c r="Q382" s="131" t="str">
        <f>VLOOKUP(G382,'4. Productie normen'!$A:$L,12,FALSE)</f>
        <v>V</v>
      </c>
      <c r="R382" s="117"/>
      <c r="S382" s="141"/>
      <c r="T382" s="132">
        <f t="shared" si="23"/>
        <v>13706.25</v>
      </c>
    </row>
    <row r="383" spans="1:20" ht="14.15" customHeight="1">
      <c r="A383" s="8">
        <v>382</v>
      </c>
      <c r="B383" s="9" t="s">
        <v>111</v>
      </c>
      <c r="C383" s="117" t="s">
        <v>112</v>
      </c>
      <c r="D383" s="646" t="s">
        <v>256</v>
      </c>
      <c r="E383" s="127" t="s">
        <v>515</v>
      </c>
      <c r="F383" s="117" t="s">
        <v>250</v>
      </c>
      <c r="G383" s="117" t="s">
        <v>204</v>
      </c>
      <c r="H383" s="117" t="s">
        <v>232</v>
      </c>
      <c r="I383" s="9">
        <v>32.5</v>
      </c>
      <c r="J383" s="717">
        <v>1</v>
      </c>
      <c r="K383" s="128">
        <v>255</v>
      </c>
      <c r="L383" s="128"/>
      <c r="M383" s="129" t="e">
        <f t="shared" si="21"/>
        <v>#DIV/0!</v>
      </c>
      <c r="N383" s="129">
        <f t="shared" si="24"/>
        <v>0</v>
      </c>
      <c r="O383" s="130">
        <f>IF(K383="nio",0,VLOOKUP(G383,'4. Productie normen'!A:J,HLOOKUP('5. Basis ruimtestaat'!K383,'4. Productie normen'!$10:$11,2,FALSE),FALSE))</f>
        <v>0</v>
      </c>
      <c r="P383" s="130">
        <f t="shared" si="22"/>
        <v>0</v>
      </c>
      <c r="Q383" s="131" t="str">
        <f>VLOOKUP(G383,'4. Productie normen'!$A:$L,12,FALSE)</f>
        <v>V</v>
      </c>
      <c r="R383" s="117"/>
      <c r="S383" s="141"/>
      <c r="T383" s="132">
        <f t="shared" si="23"/>
        <v>8287.5</v>
      </c>
    </row>
    <row r="384" spans="1:20" ht="14.15" customHeight="1">
      <c r="A384" s="8">
        <v>383</v>
      </c>
      <c r="B384" s="9" t="s">
        <v>111</v>
      </c>
      <c r="C384" s="117" t="s">
        <v>112</v>
      </c>
      <c r="D384" s="646" t="s">
        <v>256</v>
      </c>
      <c r="E384" s="127" t="s">
        <v>515</v>
      </c>
      <c r="F384" s="117" t="s">
        <v>205</v>
      </c>
      <c r="G384" s="117" t="s">
        <v>205</v>
      </c>
      <c r="H384" s="117" t="s">
        <v>514</v>
      </c>
      <c r="I384" s="9">
        <v>53.75</v>
      </c>
      <c r="J384" s="717">
        <v>1</v>
      </c>
      <c r="K384" s="128">
        <v>255</v>
      </c>
      <c r="L384" s="128"/>
      <c r="M384" s="129" t="e">
        <f t="shared" si="21"/>
        <v>#DIV/0!</v>
      </c>
      <c r="N384" s="129">
        <f t="shared" si="24"/>
        <v>0</v>
      </c>
      <c r="O384" s="130">
        <f>IF(K384="nio",0,VLOOKUP(G384,'4. Productie normen'!A:J,HLOOKUP('5. Basis ruimtestaat'!K384,'4. Productie normen'!$10:$11,2,FALSE),FALSE))</f>
        <v>0</v>
      </c>
      <c r="P384" s="130">
        <f t="shared" si="22"/>
        <v>0</v>
      </c>
      <c r="Q384" s="131" t="str">
        <f>VLOOKUP(G384,'4. Productie normen'!$A:$L,12,FALSE)</f>
        <v>V</v>
      </c>
      <c r="R384" s="117"/>
      <c r="S384" s="141"/>
      <c r="T384" s="132">
        <f t="shared" si="23"/>
        <v>13706.25</v>
      </c>
    </row>
    <row r="385" spans="1:20" ht="14.15" customHeight="1">
      <c r="A385" s="8">
        <v>384</v>
      </c>
      <c r="B385" s="9" t="s">
        <v>111</v>
      </c>
      <c r="C385" s="117" t="s">
        <v>112</v>
      </c>
      <c r="D385" s="646" t="s">
        <v>256</v>
      </c>
      <c r="E385" s="127" t="s">
        <v>516</v>
      </c>
      <c r="F385" s="117" t="s">
        <v>250</v>
      </c>
      <c r="G385" s="117" t="s">
        <v>204</v>
      </c>
      <c r="H385" s="117" t="s">
        <v>232</v>
      </c>
      <c r="I385" s="9">
        <v>32.5</v>
      </c>
      <c r="J385" s="717">
        <v>1</v>
      </c>
      <c r="K385" s="128">
        <v>255</v>
      </c>
      <c r="L385" s="128"/>
      <c r="M385" s="129" t="e">
        <f t="shared" si="21"/>
        <v>#DIV/0!</v>
      </c>
      <c r="N385" s="129">
        <f t="shared" si="24"/>
        <v>0</v>
      </c>
      <c r="O385" s="130">
        <f>IF(K385="nio",0,VLOOKUP(G385,'4. Productie normen'!A:J,HLOOKUP('5. Basis ruimtestaat'!K385,'4. Productie normen'!$10:$11,2,FALSE),FALSE))</f>
        <v>0</v>
      </c>
      <c r="P385" s="130">
        <f t="shared" si="22"/>
        <v>0</v>
      </c>
      <c r="Q385" s="131" t="str">
        <f>VLOOKUP(G385,'4. Productie normen'!$A:$L,12,FALSE)</f>
        <v>V</v>
      </c>
      <c r="R385" s="117"/>
      <c r="S385" s="141"/>
      <c r="T385" s="132">
        <f t="shared" si="23"/>
        <v>8287.5</v>
      </c>
    </row>
    <row r="386" spans="1:20" ht="14.15" customHeight="1">
      <c r="A386" s="8">
        <v>385</v>
      </c>
      <c r="B386" s="9" t="s">
        <v>111</v>
      </c>
      <c r="C386" s="117" t="s">
        <v>112</v>
      </c>
      <c r="D386" s="646" t="s">
        <v>256</v>
      </c>
      <c r="E386" s="127" t="s">
        <v>516</v>
      </c>
      <c r="F386" s="117" t="s">
        <v>205</v>
      </c>
      <c r="G386" s="117" t="s">
        <v>205</v>
      </c>
      <c r="H386" s="117" t="s">
        <v>514</v>
      </c>
      <c r="I386" s="9">
        <v>53.75</v>
      </c>
      <c r="J386" s="717">
        <v>1</v>
      </c>
      <c r="K386" s="128">
        <v>255</v>
      </c>
      <c r="L386" s="128"/>
      <c r="M386" s="129" t="e">
        <f t="shared" si="21"/>
        <v>#DIV/0!</v>
      </c>
      <c r="N386" s="129">
        <f t="shared" si="24"/>
        <v>0</v>
      </c>
      <c r="O386" s="130">
        <f>IF(K386="nio",0,VLOOKUP(G386,'4. Productie normen'!A:J,HLOOKUP('5. Basis ruimtestaat'!K386,'4. Productie normen'!$10:$11,2,FALSE),FALSE))</f>
        <v>0</v>
      </c>
      <c r="P386" s="130">
        <f t="shared" si="22"/>
        <v>0</v>
      </c>
      <c r="Q386" s="131" t="str">
        <f>VLOOKUP(G386,'4. Productie normen'!$A:$L,12,FALSE)</f>
        <v>V</v>
      </c>
      <c r="R386" s="117"/>
      <c r="S386" s="141"/>
      <c r="T386" s="132">
        <f t="shared" si="23"/>
        <v>13706.25</v>
      </c>
    </row>
    <row r="387" spans="1:20" ht="14.15" customHeight="1">
      <c r="A387" s="8">
        <v>386</v>
      </c>
      <c r="B387" s="9" t="s">
        <v>111</v>
      </c>
      <c r="C387" s="117" t="s">
        <v>112</v>
      </c>
      <c r="D387" s="646" t="s">
        <v>256</v>
      </c>
      <c r="E387" s="127" t="s">
        <v>517</v>
      </c>
      <c r="F387" s="117" t="s">
        <v>250</v>
      </c>
      <c r="G387" s="117" t="s">
        <v>204</v>
      </c>
      <c r="H387" s="117" t="s">
        <v>232</v>
      </c>
      <c r="I387" s="9">
        <v>32.5</v>
      </c>
      <c r="J387" s="717">
        <v>1</v>
      </c>
      <c r="K387" s="128">
        <v>255</v>
      </c>
      <c r="L387" s="128"/>
      <c r="M387" s="129" t="e">
        <f t="shared" si="21"/>
        <v>#DIV/0!</v>
      </c>
      <c r="N387" s="129">
        <f t="shared" si="24"/>
        <v>0</v>
      </c>
      <c r="O387" s="130">
        <f>IF(K387="nio",0,VLOOKUP(G387,'4. Productie normen'!A:J,HLOOKUP('5. Basis ruimtestaat'!K387,'4. Productie normen'!$10:$11,2,FALSE),FALSE))</f>
        <v>0</v>
      </c>
      <c r="P387" s="130">
        <f t="shared" si="22"/>
        <v>0</v>
      </c>
      <c r="Q387" s="131" t="str">
        <f>VLOOKUP(G387,'4. Productie normen'!$A:$L,12,FALSE)</f>
        <v>V</v>
      </c>
      <c r="R387" s="117"/>
      <c r="S387" s="141"/>
      <c r="T387" s="132">
        <f t="shared" si="23"/>
        <v>8287.5</v>
      </c>
    </row>
    <row r="388" spans="1:20" ht="14.15" customHeight="1">
      <c r="A388" s="8">
        <v>387</v>
      </c>
      <c r="B388" s="9" t="s">
        <v>111</v>
      </c>
      <c r="C388" s="117" t="s">
        <v>112</v>
      </c>
      <c r="D388" s="646" t="s">
        <v>256</v>
      </c>
      <c r="E388" s="127" t="s">
        <v>517</v>
      </c>
      <c r="F388" s="117" t="s">
        <v>205</v>
      </c>
      <c r="G388" s="117" t="s">
        <v>205</v>
      </c>
      <c r="H388" s="117" t="s">
        <v>514</v>
      </c>
      <c r="I388" s="9">
        <v>53.75</v>
      </c>
      <c r="J388" s="717">
        <v>1</v>
      </c>
      <c r="K388" s="128">
        <v>255</v>
      </c>
      <c r="L388" s="128"/>
      <c r="M388" s="129" t="e">
        <f t="shared" si="21"/>
        <v>#DIV/0!</v>
      </c>
      <c r="N388" s="129">
        <f t="shared" si="24"/>
        <v>0</v>
      </c>
      <c r="O388" s="130">
        <f>IF(K388="nio",0,VLOOKUP(G388,'4. Productie normen'!A:J,HLOOKUP('5. Basis ruimtestaat'!K388,'4. Productie normen'!$10:$11,2,FALSE),FALSE))</f>
        <v>0</v>
      </c>
      <c r="P388" s="130">
        <f t="shared" si="22"/>
        <v>0</v>
      </c>
      <c r="Q388" s="131" t="str">
        <f>VLOOKUP(G388,'4. Productie normen'!$A:$L,12,FALSE)</f>
        <v>V</v>
      </c>
      <c r="R388" s="117"/>
      <c r="S388" s="141"/>
      <c r="T388" s="132">
        <f t="shared" si="23"/>
        <v>13706.25</v>
      </c>
    </row>
    <row r="389" spans="1:20" ht="14.15" customHeight="1">
      <c r="A389" s="8">
        <v>388</v>
      </c>
      <c r="B389" s="9" t="s">
        <v>111</v>
      </c>
      <c r="C389" s="117" t="s">
        <v>112</v>
      </c>
      <c r="D389" s="646" t="s">
        <v>256</v>
      </c>
      <c r="E389" s="127"/>
      <c r="F389" s="117" t="s">
        <v>518</v>
      </c>
      <c r="G389" s="117" t="s">
        <v>1136</v>
      </c>
      <c r="H389" s="117" t="s">
        <v>232</v>
      </c>
      <c r="I389" s="9">
        <v>53</v>
      </c>
      <c r="J389" s="717">
        <v>1</v>
      </c>
      <c r="K389" s="128">
        <v>255</v>
      </c>
      <c r="L389" s="128"/>
      <c r="M389" s="129" t="e">
        <f t="shared" si="21"/>
        <v>#DIV/0!</v>
      </c>
      <c r="N389" s="129">
        <f t="shared" si="24"/>
        <v>0</v>
      </c>
      <c r="O389" s="130">
        <f>IF(K389="nio",0,VLOOKUP(G389,'4. Productie normen'!A:J,HLOOKUP('5. Basis ruimtestaat'!K389,'4. Productie normen'!$10:$11,2,FALSE),FALSE))</f>
        <v>0</v>
      </c>
      <c r="P389" s="130">
        <f t="shared" si="22"/>
        <v>0</v>
      </c>
      <c r="Q389" s="131" t="str">
        <f>VLOOKUP(G389,'4. Productie normen'!$A:$L,12,FALSE)</f>
        <v>V</v>
      </c>
      <c r="R389" s="117"/>
      <c r="S389" s="141"/>
      <c r="T389" s="132">
        <f t="shared" si="23"/>
        <v>13515</v>
      </c>
    </row>
    <row r="390" spans="1:20" ht="14.15" customHeight="1">
      <c r="A390" s="8">
        <v>389</v>
      </c>
      <c r="B390" s="9" t="s">
        <v>111</v>
      </c>
      <c r="C390" s="117" t="s">
        <v>112</v>
      </c>
      <c r="D390" s="646" t="s">
        <v>256</v>
      </c>
      <c r="E390" s="127"/>
      <c r="F390" s="117" t="s">
        <v>337</v>
      </c>
      <c r="G390" s="117" t="s">
        <v>197</v>
      </c>
      <c r="H390" s="117" t="s">
        <v>235</v>
      </c>
      <c r="I390" s="9">
        <v>15.2</v>
      </c>
      <c r="J390" s="717">
        <v>1</v>
      </c>
      <c r="K390" s="128">
        <v>156</v>
      </c>
      <c r="L390" s="128"/>
      <c r="M390" s="129" t="e">
        <f t="shared" si="21"/>
        <v>#DIV/0!</v>
      </c>
      <c r="N390" s="129">
        <f t="shared" si="24"/>
        <v>0</v>
      </c>
      <c r="O390" s="130">
        <f>IF(K390="nio",0,VLOOKUP(G390,'4. Productie normen'!A:J,HLOOKUP('5. Basis ruimtestaat'!K390,'4. Productie normen'!$10:$11,2,FALSE),FALSE))</f>
        <v>0</v>
      </c>
      <c r="P390" s="130">
        <f t="shared" si="22"/>
        <v>0</v>
      </c>
      <c r="Q390" s="131" t="str">
        <f>VLOOKUP(G390,'4. Productie normen'!$A:$L,12,FALSE)</f>
        <v>B</v>
      </c>
      <c r="R390" s="117"/>
      <c r="S390" s="141"/>
      <c r="T390" s="132">
        <f t="shared" si="23"/>
        <v>2371.1999999999998</v>
      </c>
    </row>
    <row r="391" spans="1:20" ht="14.15" customHeight="1">
      <c r="A391" s="8">
        <v>390</v>
      </c>
      <c r="B391" s="9" t="s">
        <v>111</v>
      </c>
      <c r="C391" s="117" t="s">
        <v>112</v>
      </c>
      <c r="D391" s="646" t="s">
        <v>256</v>
      </c>
      <c r="E391" s="127"/>
      <c r="F391" s="117" t="s">
        <v>328</v>
      </c>
      <c r="G391" s="117" t="s">
        <v>213</v>
      </c>
      <c r="H391" s="117" t="s">
        <v>242</v>
      </c>
      <c r="I391" s="9">
        <v>2.85</v>
      </c>
      <c r="J391" s="717">
        <v>1</v>
      </c>
      <c r="K391" s="128" t="s">
        <v>248</v>
      </c>
      <c r="L391" s="128"/>
      <c r="M391" s="129">
        <f t="shared" si="21"/>
        <v>0</v>
      </c>
      <c r="N391" s="129">
        <f t="shared" si="24"/>
        <v>0</v>
      </c>
      <c r="O391" s="130">
        <f>IF(K391="nio",0,VLOOKUP(G391,'4. Productie normen'!A:J,HLOOKUP('5. Basis ruimtestaat'!K391,'4. Productie normen'!$10:$11,2,FALSE),FALSE))</f>
        <v>0</v>
      </c>
      <c r="P391" s="130">
        <f t="shared" si="22"/>
        <v>0</v>
      </c>
      <c r="Q391" s="131">
        <f>VLOOKUP(G391,'4. Productie normen'!$A:$L,12,FALSE)</f>
        <v>0</v>
      </c>
      <c r="R391" s="117"/>
      <c r="S391" s="141"/>
      <c r="T391" s="132">
        <f t="shared" si="23"/>
        <v>0</v>
      </c>
    </row>
    <row r="392" spans="1:20" ht="14.15" customHeight="1">
      <c r="A392" s="8">
        <v>391</v>
      </c>
      <c r="B392" s="9" t="s">
        <v>111</v>
      </c>
      <c r="C392" s="117" t="s">
        <v>112</v>
      </c>
      <c r="D392" s="646" t="s">
        <v>256</v>
      </c>
      <c r="E392" s="127"/>
      <c r="F392" s="117" t="s">
        <v>460</v>
      </c>
      <c r="G392" s="117" t="s">
        <v>209</v>
      </c>
      <c r="H392" s="117" t="s">
        <v>232</v>
      </c>
      <c r="I392" s="9">
        <v>32.5</v>
      </c>
      <c r="J392" s="717">
        <v>1</v>
      </c>
      <c r="K392" s="128">
        <v>255</v>
      </c>
      <c r="L392" s="128"/>
      <c r="M392" s="129" t="e">
        <f t="shared" si="21"/>
        <v>#DIV/0!</v>
      </c>
      <c r="N392" s="129">
        <f t="shared" si="24"/>
        <v>0</v>
      </c>
      <c r="O392" s="130">
        <f>IF(K392="nio",0,VLOOKUP(G392,'4. Productie normen'!A:J,HLOOKUP('5. Basis ruimtestaat'!K392,'4. Productie normen'!$10:$11,2,FALSE),FALSE))</f>
        <v>0</v>
      </c>
      <c r="P392" s="130">
        <f t="shared" si="22"/>
        <v>0</v>
      </c>
      <c r="Q392" s="131" t="str">
        <f>VLOOKUP(G392,'4. Productie normen'!$A:$L,12,FALSE)</f>
        <v>V</v>
      </c>
      <c r="R392" s="117"/>
      <c r="S392" s="141"/>
      <c r="T392" s="132">
        <f t="shared" si="23"/>
        <v>8287.5</v>
      </c>
    </row>
    <row r="393" spans="1:20" ht="14.15" customHeight="1">
      <c r="A393" s="8">
        <v>392</v>
      </c>
      <c r="B393" s="9" t="s">
        <v>111</v>
      </c>
      <c r="C393" s="117" t="s">
        <v>112</v>
      </c>
      <c r="D393" s="646" t="s">
        <v>256</v>
      </c>
      <c r="E393" s="127"/>
      <c r="F393" s="117" t="s">
        <v>262</v>
      </c>
      <c r="G393" s="137" t="s">
        <v>1137</v>
      </c>
      <c r="H393" s="117" t="s">
        <v>235</v>
      </c>
      <c r="I393" s="9">
        <v>4.3499999999999996</v>
      </c>
      <c r="J393" s="717">
        <v>1</v>
      </c>
      <c r="K393" s="128">
        <v>255</v>
      </c>
      <c r="L393" s="128"/>
      <c r="M393" s="129" t="e">
        <f t="shared" si="21"/>
        <v>#DIV/0!</v>
      </c>
      <c r="N393" s="129">
        <f t="shared" si="24"/>
        <v>0</v>
      </c>
      <c r="O393" s="130">
        <f>IF(K393="nio",0,VLOOKUP(G393,'4. Productie normen'!A:J,HLOOKUP('5. Basis ruimtestaat'!K393,'4. Productie normen'!$10:$11,2,FALSE),FALSE))</f>
        <v>0</v>
      </c>
      <c r="P393" s="130">
        <f t="shared" si="22"/>
        <v>0</v>
      </c>
      <c r="Q393" s="131" t="str">
        <f>VLOOKUP(G393,'4. Productie normen'!$A:$L,12,FALSE)</f>
        <v>V</v>
      </c>
      <c r="R393" s="117"/>
      <c r="S393" s="141"/>
      <c r="T393" s="132">
        <f t="shared" si="23"/>
        <v>1109.25</v>
      </c>
    </row>
    <row r="394" spans="1:20" ht="14.15" customHeight="1">
      <c r="A394" s="8">
        <v>393</v>
      </c>
      <c r="B394" s="9" t="s">
        <v>111</v>
      </c>
      <c r="C394" s="117" t="s">
        <v>112</v>
      </c>
      <c r="D394" s="646" t="s">
        <v>256</v>
      </c>
      <c r="E394" s="127"/>
      <c r="F394" s="117" t="s">
        <v>244</v>
      </c>
      <c r="G394" s="117" t="s">
        <v>206</v>
      </c>
      <c r="H394" s="117" t="s">
        <v>242</v>
      </c>
      <c r="I394" s="9">
        <v>5.5</v>
      </c>
      <c r="J394" s="717">
        <v>1</v>
      </c>
      <c r="K394" s="128">
        <v>255</v>
      </c>
      <c r="L394" s="128"/>
      <c r="M394" s="129" t="e">
        <f t="shared" ref="M394:M457" si="25">IF(K394="nio",0,IF(K394&gt;0,K394*I394/O394,0))*J394</f>
        <v>#DIV/0!</v>
      </c>
      <c r="N394" s="129">
        <f t="shared" si="24"/>
        <v>0</v>
      </c>
      <c r="O394" s="130">
        <f>IF(K394="nio",0,VLOOKUP(G394,'4. Productie normen'!A:J,HLOOKUP('5. Basis ruimtestaat'!K394,'4. Productie normen'!$10:$11,2,FALSE),FALSE))</f>
        <v>0</v>
      </c>
      <c r="P394" s="130">
        <f t="shared" si="22"/>
        <v>0</v>
      </c>
      <c r="Q394" s="131" t="str">
        <f>VLOOKUP(G394,'4. Productie normen'!$A:$L,12,FALSE)</f>
        <v>S</v>
      </c>
      <c r="R394" s="117"/>
      <c r="S394" s="141"/>
      <c r="T394" s="132">
        <f t="shared" si="23"/>
        <v>1402.5</v>
      </c>
    </row>
    <row r="395" spans="1:20" ht="14.15" customHeight="1">
      <c r="A395" s="8">
        <v>394</v>
      </c>
      <c r="B395" s="9" t="s">
        <v>111</v>
      </c>
      <c r="C395" s="117" t="s">
        <v>112</v>
      </c>
      <c r="D395" s="646" t="s">
        <v>256</v>
      </c>
      <c r="E395" s="127"/>
      <c r="F395" s="117" t="s">
        <v>241</v>
      </c>
      <c r="G395" s="117" t="s">
        <v>206</v>
      </c>
      <c r="H395" s="117" t="s">
        <v>242</v>
      </c>
      <c r="I395" s="9">
        <v>7</v>
      </c>
      <c r="J395" s="717">
        <v>1</v>
      </c>
      <c r="K395" s="128">
        <v>255</v>
      </c>
      <c r="L395" s="128"/>
      <c r="M395" s="129" t="e">
        <f t="shared" si="25"/>
        <v>#DIV/0!</v>
      </c>
      <c r="N395" s="129">
        <f t="shared" si="24"/>
        <v>0</v>
      </c>
      <c r="O395" s="130">
        <f>IF(K395="nio",0,VLOOKUP(G395,'4. Productie normen'!A:J,HLOOKUP('5. Basis ruimtestaat'!K395,'4. Productie normen'!$10:$11,2,FALSE),FALSE))</f>
        <v>0</v>
      </c>
      <c r="P395" s="130">
        <f t="shared" ref="P395:P458" si="26">IF(L395&gt;0,O395*$P$8,0)</f>
        <v>0</v>
      </c>
      <c r="Q395" s="131" t="str">
        <f>VLOOKUP(G395,'4. Productie normen'!$A:$L,12,FALSE)</f>
        <v>S</v>
      </c>
      <c r="R395" s="117"/>
      <c r="S395" s="141"/>
      <c r="T395" s="132">
        <f t="shared" ref="T395:T458" si="27">SUM(K395:L395)*I395</f>
        <v>1785</v>
      </c>
    </row>
    <row r="396" spans="1:20" ht="14.15" customHeight="1">
      <c r="A396" s="8">
        <v>395</v>
      </c>
      <c r="B396" s="9" t="s">
        <v>111</v>
      </c>
      <c r="C396" s="117" t="s">
        <v>112</v>
      </c>
      <c r="D396" s="646" t="s">
        <v>256</v>
      </c>
      <c r="E396" s="127"/>
      <c r="F396" s="117" t="s">
        <v>332</v>
      </c>
      <c r="G396" s="117" t="s">
        <v>206</v>
      </c>
      <c r="H396" s="117" t="s">
        <v>242</v>
      </c>
      <c r="I396" s="9">
        <v>4</v>
      </c>
      <c r="J396" s="717">
        <v>1</v>
      </c>
      <c r="K396" s="128">
        <v>255</v>
      </c>
      <c r="L396" s="128"/>
      <c r="M396" s="129" t="e">
        <f t="shared" si="25"/>
        <v>#DIV/0!</v>
      </c>
      <c r="N396" s="129">
        <f t="shared" ref="N396:N459" si="28">IF(L396&gt;0,L396*I396/P396,0)*J396</f>
        <v>0</v>
      </c>
      <c r="O396" s="130">
        <f>IF(K396="nio",0,VLOOKUP(G396,'4. Productie normen'!A:J,HLOOKUP('5. Basis ruimtestaat'!K396,'4. Productie normen'!$10:$11,2,FALSE),FALSE))</f>
        <v>0</v>
      </c>
      <c r="P396" s="130">
        <f t="shared" si="26"/>
        <v>0</v>
      </c>
      <c r="Q396" s="131" t="str">
        <f>VLOOKUP(G396,'4. Productie normen'!$A:$L,12,FALSE)</f>
        <v>S</v>
      </c>
      <c r="R396" s="117"/>
      <c r="S396" s="141"/>
      <c r="T396" s="132">
        <f t="shared" si="27"/>
        <v>1020</v>
      </c>
    </row>
    <row r="397" spans="1:20" ht="14.15" customHeight="1">
      <c r="A397" s="8">
        <v>396</v>
      </c>
      <c r="B397" s="9" t="s">
        <v>113</v>
      </c>
      <c r="C397" s="117" t="s">
        <v>114</v>
      </c>
      <c r="D397" s="646" t="s">
        <v>295</v>
      </c>
      <c r="E397" s="127" t="s">
        <v>263</v>
      </c>
      <c r="F397" s="117" t="s">
        <v>252</v>
      </c>
      <c r="G397" s="117" t="s">
        <v>209</v>
      </c>
      <c r="H397" s="117" t="s">
        <v>520</v>
      </c>
      <c r="I397" s="9">
        <v>47.47</v>
      </c>
      <c r="J397" s="717">
        <v>1</v>
      </c>
      <c r="K397" s="128">
        <v>255</v>
      </c>
      <c r="L397" s="128"/>
      <c r="M397" s="129" t="e">
        <f t="shared" si="25"/>
        <v>#DIV/0!</v>
      </c>
      <c r="N397" s="129">
        <f t="shared" si="28"/>
        <v>0</v>
      </c>
      <c r="O397" s="130">
        <f>IF(K397="nio",0,VLOOKUP(G397,'4. Productie normen'!A:J,HLOOKUP('5. Basis ruimtestaat'!K397,'4. Productie normen'!$10:$11,2,FALSE),FALSE))</f>
        <v>0</v>
      </c>
      <c r="P397" s="130">
        <f t="shared" si="26"/>
        <v>0</v>
      </c>
      <c r="Q397" s="131" t="str">
        <f>VLOOKUP(G397,'4. Productie normen'!$A:$L,12,FALSE)</f>
        <v>V</v>
      </c>
      <c r="R397" s="117"/>
      <c r="S397" s="141"/>
      <c r="T397" s="132">
        <f t="shared" si="27"/>
        <v>12104.85</v>
      </c>
    </row>
    <row r="398" spans="1:20" ht="14.15" customHeight="1">
      <c r="A398" s="8">
        <v>397</v>
      </c>
      <c r="B398" s="9" t="s">
        <v>113</v>
      </c>
      <c r="C398" s="117" t="s">
        <v>114</v>
      </c>
      <c r="D398" s="646" t="s">
        <v>295</v>
      </c>
      <c r="E398" s="127" t="s">
        <v>230</v>
      </c>
      <c r="F398" s="117" t="s">
        <v>343</v>
      </c>
      <c r="G398" s="117" t="s">
        <v>206</v>
      </c>
      <c r="H398" s="117" t="s">
        <v>439</v>
      </c>
      <c r="I398" s="9">
        <v>5.21</v>
      </c>
      <c r="J398" s="717">
        <v>1</v>
      </c>
      <c r="K398" s="128">
        <v>255</v>
      </c>
      <c r="L398" s="128"/>
      <c r="M398" s="129" t="e">
        <f t="shared" si="25"/>
        <v>#DIV/0!</v>
      </c>
      <c r="N398" s="129">
        <f t="shared" si="28"/>
        <v>0</v>
      </c>
      <c r="O398" s="130">
        <f>IF(K398="nio",0,VLOOKUP(G398,'4. Productie normen'!A:J,HLOOKUP('5. Basis ruimtestaat'!K398,'4. Productie normen'!$10:$11,2,FALSE),FALSE))</f>
        <v>0</v>
      </c>
      <c r="P398" s="130">
        <f t="shared" si="26"/>
        <v>0</v>
      </c>
      <c r="Q398" s="131" t="str">
        <f>VLOOKUP(G398,'4. Productie normen'!$A:$L,12,FALSE)</f>
        <v>S</v>
      </c>
      <c r="R398" s="117"/>
      <c r="S398" s="141"/>
      <c r="T398" s="132">
        <f t="shared" si="27"/>
        <v>1328.55</v>
      </c>
    </row>
    <row r="399" spans="1:20" ht="14.15" customHeight="1">
      <c r="A399" s="8">
        <v>398</v>
      </c>
      <c r="B399" s="9" t="s">
        <v>113</v>
      </c>
      <c r="C399" s="117" t="s">
        <v>114</v>
      </c>
      <c r="D399" s="646" t="s">
        <v>295</v>
      </c>
      <c r="E399" s="127" t="s">
        <v>233</v>
      </c>
      <c r="F399" s="117" t="s">
        <v>343</v>
      </c>
      <c r="G399" s="117" t="s">
        <v>206</v>
      </c>
      <c r="H399" s="117" t="s">
        <v>439</v>
      </c>
      <c r="I399" s="9">
        <v>5.21</v>
      </c>
      <c r="J399" s="717">
        <v>1</v>
      </c>
      <c r="K399" s="128">
        <v>255</v>
      </c>
      <c r="L399" s="128"/>
      <c r="M399" s="129" t="e">
        <f t="shared" si="25"/>
        <v>#DIV/0!</v>
      </c>
      <c r="N399" s="129">
        <f t="shared" si="28"/>
        <v>0</v>
      </c>
      <c r="O399" s="130">
        <f>IF(K399="nio",0,VLOOKUP(G399,'4. Productie normen'!A:J,HLOOKUP('5. Basis ruimtestaat'!K399,'4. Productie normen'!$10:$11,2,FALSE),FALSE))</f>
        <v>0</v>
      </c>
      <c r="P399" s="130">
        <f t="shared" si="26"/>
        <v>0</v>
      </c>
      <c r="Q399" s="131" t="str">
        <f>VLOOKUP(G399,'4. Productie normen'!$A:$L,12,FALSE)</f>
        <v>S</v>
      </c>
      <c r="R399" s="117"/>
      <c r="S399" s="141"/>
      <c r="T399" s="132">
        <f t="shared" si="27"/>
        <v>1328.55</v>
      </c>
    </row>
    <row r="400" spans="1:20" ht="14.15" customHeight="1">
      <c r="A400" s="8">
        <v>399</v>
      </c>
      <c r="B400" s="9" t="s">
        <v>113</v>
      </c>
      <c r="C400" s="117" t="s">
        <v>114</v>
      </c>
      <c r="D400" s="646" t="s">
        <v>295</v>
      </c>
      <c r="E400" s="127" t="s">
        <v>236</v>
      </c>
      <c r="F400" s="117" t="s">
        <v>521</v>
      </c>
      <c r="G400" s="117" t="s">
        <v>208</v>
      </c>
      <c r="H400" s="117" t="s">
        <v>522</v>
      </c>
      <c r="I400" s="9">
        <v>18.850000000000001</v>
      </c>
      <c r="J400" s="717">
        <v>1</v>
      </c>
      <c r="K400" s="128">
        <v>255</v>
      </c>
      <c r="L400" s="128"/>
      <c r="M400" s="129" t="e">
        <f t="shared" si="25"/>
        <v>#DIV/0!</v>
      </c>
      <c r="N400" s="129">
        <f t="shared" si="28"/>
        <v>0</v>
      </c>
      <c r="O400" s="130">
        <f>IF(K400="nio",0,VLOOKUP(G400,'4. Productie normen'!A:J,HLOOKUP('5. Basis ruimtestaat'!K400,'4. Productie normen'!$10:$11,2,FALSE),FALSE))</f>
        <v>0</v>
      </c>
      <c r="P400" s="130">
        <f t="shared" si="26"/>
        <v>0</v>
      </c>
      <c r="Q400" s="131" t="str">
        <f>VLOOKUP(G400,'4. Productie normen'!$A:$L,12,FALSE)</f>
        <v>V</v>
      </c>
      <c r="R400" s="117"/>
      <c r="S400" s="141"/>
      <c r="T400" s="132">
        <f t="shared" si="27"/>
        <v>4806.75</v>
      </c>
    </row>
    <row r="401" spans="1:20" ht="14.15" customHeight="1">
      <c r="A401" s="8">
        <v>400</v>
      </c>
      <c r="B401" s="9" t="s">
        <v>113</v>
      </c>
      <c r="C401" s="117" t="s">
        <v>114</v>
      </c>
      <c r="D401" s="646" t="s">
        <v>295</v>
      </c>
      <c r="E401" s="127" t="s">
        <v>264</v>
      </c>
      <c r="F401" s="117" t="s">
        <v>205</v>
      </c>
      <c r="G401" s="117" t="s">
        <v>205</v>
      </c>
      <c r="H401" s="117" t="s">
        <v>235</v>
      </c>
      <c r="I401" s="9">
        <v>59.45</v>
      </c>
      <c r="J401" s="717">
        <v>1</v>
      </c>
      <c r="K401" s="128">
        <v>255</v>
      </c>
      <c r="L401" s="128"/>
      <c r="M401" s="129" t="e">
        <f t="shared" si="25"/>
        <v>#DIV/0!</v>
      </c>
      <c r="N401" s="129">
        <f t="shared" si="28"/>
        <v>0</v>
      </c>
      <c r="O401" s="130">
        <f>IF(K401="nio",0,VLOOKUP(G401,'4. Productie normen'!A:J,HLOOKUP('5. Basis ruimtestaat'!K401,'4. Productie normen'!$10:$11,2,FALSE),FALSE))</f>
        <v>0</v>
      </c>
      <c r="P401" s="130">
        <f t="shared" si="26"/>
        <v>0</v>
      </c>
      <c r="Q401" s="131" t="str">
        <f>VLOOKUP(G401,'4. Productie normen'!$A:$L,12,FALSE)</f>
        <v>V</v>
      </c>
      <c r="R401" s="117"/>
      <c r="S401" s="141"/>
      <c r="T401" s="132">
        <f t="shared" si="27"/>
        <v>15159.75</v>
      </c>
    </row>
    <row r="402" spans="1:20" ht="14.15" customHeight="1">
      <c r="A402" s="8">
        <v>401</v>
      </c>
      <c r="B402" s="9" t="s">
        <v>113</v>
      </c>
      <c r="C402" s="117" t="s">
        <v>114</v>
      </c>
      <c r="D402" s="646" t="s">
        <v>295</v>
      </c>
      <c r="E402" s="127" t="s">
        <v>265</v>
      </c>
      <c r="F402" s="117" t="s">
        <v>261</v>
      </c>
      <c r="G402" s="117" t="s">
        <v>1136</v>
      </c>
      <c r="H402" s="117" t="s">
        <v>520</v>
      </c>
      <c r="I402" s="9">
        <v>19.440000000000001</v>
      </c>
      <c r="J402" s="717">
        <v>1</v>
      </c>
      <c r="K402" s="128">
        <v>255</v>
      </c>
      <c r="L402" s="128"/>
      <c r="M402" s="129" t="e">
        <f t="shared" si="25"/>
        <v>#DIV/0!</v>
      </c>
      <c r="N402" s="129">
        <f t="shared" si="28"/>
        <v>0</v>
      </c>
      <c r="O402" s="130">
        <f>IF(K402="nio",0,VLOOKUP(G402,'4. Productie normen'!A:J,HLOOKUP('5. Basis ruimtestaat'!K402,'4. Productie normen'!$10:$11,2,FALSE),FALSE))</f>
        <v>0</v>
      </c>
      <c r="P402" s="130">
        <f t="shared" si="26"/>
        <v>0</v>
      </c>
      <c r="Q402" s="131" t="str">
        <f>VLOOKUP(G402,'4. Productie normen'!$A:$L,12,FALSE)</f>
        <v>V</v>
      </c>
      <c r="R402" s="117"/>
      <c r="S402" s="141"/>
      <c r="T402" s="132">
        <f t="shared" si="27"/>
        <v>4957.2000000000007</v>
      </c>
    </row>
    <row r="403" spans="1:20" ht="14.15" customHeight="1">
      <c r="A403" s="8">
        <v>402</v>
      </c>
      <c r="B403" s="9" t="s">
        <v>113</v>
      </c>
      <c r="C403" s="117" t="s">
        <v>114</v>
      </c>
      <c r="D403" s="646" t="s">
        <v>295</v>
      </c>
      <c r="E403" s="127" t="s">
        <v>266</v>
      </c>
      <c r="F403" s="117" t="s">
        <v>255</v>
      </c>
      <c r="G403" s="117" t="s">
        <v>197</v>
      </c>
      <c r="H403" s="117" t="s">
        <v>235</v>
      </c>
      <c r="I403" s="9">
        <v>19.43</v>
      </c>
      <c r="J403" s="717">
        <v>1</v>
      </c>
      <c r="K403" s="128">
        <v>255</v>
      </c>
      <c r="L403" s="128"/>
      <c r="M403" s="129" t="e">
        <f t="shared" si="25"/>
        <v>#DIV/0!</v>
      </c>
      <c r="N403" s="129">
        <f t="shared" si="28"/>
        <v>0</v>
      </c>
      <c r="O403" s="130">
        <f>IF(K403="nio",0,VLOOKUP(G403,'4. Productie normen'!A:J,HLOOKUP('5. Basis ruimtestaat'!K403,'4. Productie normen'!$10:$11,2,FALSE),FALSE))</f>
        <v>0</v>
      </c>
      <c r="P403" s="130">
        <f t="shared" si="26"/>
        <v>0</v>
      </c>
      <c r="Q403" s="131" t="str">
        <f>VLOOKUP(G403,'4. Productie normen'!$A:$L,12,FALSE)</f>
        <v>B</v>
      </c>
      <c r="R403" s="117"/>
      <c r="S403" s="141"/>
      <c r="T403" s="132">
        <f t="shared" si="27"/>
        <v>4954.6499999999996</v>
      </c>
    </row>
    <row r="404" spans="1:20" ht="14.15" customHeight="1">
      <c r="A404" s="8">
        <v>403</v>
      </c>
      <c r="B404" s="9" t="s">
        <v>113</v>
      </c>
      <c r="C404" s="117" t="s">
        <v>114</v>
      </c>
      <c r="D404" s="646" t="s">
        <v>295</v>
      </c>
      <c r="E404" s="127" t="s">
        <v>523</v>
      </c>
      <c r="F404" s="117" t="s">
        <v>250</v>
      </c>
      <c r="G404" s="117" t="s">
        <v>204</v>
      </c>
      <c r="H404" s="117" t="s">
        <v>520</v>
      </c>
      <c r="I404" s="9">
        <v>59.44</v>
      </c>
      <c r="J404" s="717">
        <v>1</v>
      </c>
      <c r="K404" s="128">
        <v>255</v>
      </c>
      <c r="L404" s="128"/>
      <c r="M404" s="129" t="e">
        <f t="shared" si="25"/>
        <v>#DIV/0!</v>
      </c>
      <c r="N404" s="129">
        <f t="shared" si="28"/>
        <v>0</v>
      </c>
      <c r="O404" s="130">
        <f>IF(K404="nio",0,VLOOKUP(G404,'4. Productie normen'!A:J,HLOOKUP('5. Basis ruimtestaat'!K404,'4. Productie normen'!$10:$11,2,FALSE),FALSE))</f>
        <v>0</v>
      </c>
      <c r="P404" s="130">
        <f t="shared" si="26"/>
        <v>0</v>
      </c>
      <c r="Q404" s="131" t="str">
        <f>VLOOKUP(G404,'4. Productie normen'!$A:$L,12,FALSE)</f>
        <v>V</v>
      </c>
      <c r="R404" s="117"/>
      <c r="S404" s="141"/>
      <c r="T404" s="132">
        <f t="shared" si="27"/>
        <v>15157.199999999999</v>
      </c>
    </row>
    <row r="405" spans="1:20" ht="14.15" customHeight="1">
      <c r="A405" s="8">
        <v>404</v>
      </c>
      <c r="B405" s="9" t="s">
        <v>113</v>
      </c>
      <c r="C405" s="117" t="s">
        <v>114</v>
      </c>
      <c r="D405" s="646" t="s">
        <v>295</v>
      </c>
      <c r="E405" s="127" t="s">
        <v>356</v>
      </c>
      <c r="F405" s="117" t="s">
        <v>262</v>
      </c>
      <c r="G405" s="137" t="s">
        <v>1137</v>
      </c>
      <c r="H405" s="117" t="s">
        <v>235</v>
      </c>
      <c r="I405" s="9">
        <v>2.75</v>
      </c>
      <c r="J405" s="717">
        <v>1</v>
      </c>
      <c r="K405" s="128">
        <v>255</v>
      </c>
      <c r="L405" s="128"/>
      <c r="M405" s="129" t="e">
        <f t="shared" si="25"/>
        <v>#DIV/0!</v>
      </c>
      <c r="N405" s="129">
        <f t="shared" si="28"/>
        <v>0</v>
      </c>
      <c r="O405" s="130">
        <f>IF(K405="nio",0,VLOOKUP(G405,'4. Productie normen'!A:J,HLOOKUP('5. Basis ruimtestaat'!K405,'4. Productie normen'!$10:$11,2,FALSE),FALSE))</f>
        <v>0</v>
      </c>
      <c r="P405" s="130">
        <f t="shared" si="26"/>
        <v>0</v>
      </c>
      <c r="Q405" s="131" t="str">
        <f>VLOOKUP(G405,'4. Productie normen'!$A:$L,12,FALSE)</f>
        <v>V</v>
      </c>
      <c r="R405" s="117"/>
      <c r="S405" s="141"/>
      <c r="T405" s="132">
        <f t="shared" si="27"/>
        <v>701.25</v>
      </c>
    </row>
    <row r="406" spans="1:20" ht="14.15" customHeight="1">
      <c r="A406" s="8">
        <v>405</v>
      </c>
      <c r="B406" s="9" t="s">
        <v>113</v>
      </c>
      <c r="C406" s="117" t="s">
        <v>114</v>
      </c>
      <c r="D406" s="646" t="s">
        <v>295</v>
      </c>
      <c r="E406" s="127" t="s">
        <v>524</v>
      </c>
      <c r="F406" s="117" t="s">
        <v>262</v>
      </c>
      <c r="G406" s="137" t="s">
        <v>1137</v>
      </c>
      <c r="H406" s="117" t="s">
        <v>520</v>
      </c>
      <c r="I406" s="9">
        <v>2.62</v>
      </c>
      <c r="J406" s="717">
        <v>1</v>
      </c>
      <c r="K406" s="128">
        <v>255</v>
      </c>
      <c r="L406" s="128"/>
      <c r="M406" s="129" t="e">
        <f t="shared" si="25"/>
        <v>#DIV/0!</v>
      </c>
      <c r="N406" s="129">
        <f t="shared" si="28"/>
        <v>0</v>
      </c>
      <c r="O406" s="130">
        <f>IF(K406="nio",0,VLOOKUP(G406,'4. Productie normen'!A:J,HLOOKUP('5. Basis ruimtestaat'!K406,'4. Productie normen'!$10:$11,2,FALSE),FALSE))</f>
        <v>0</v>
      </c>
      <c r="P406" s="130">
        <f t="shared" si="26"/>
        <v>0</v>
      </c>
      <c r="Q406" s="131" t="str">
        <f>VLOOKUP(G406,'4. Productie normen'!$A:$L,12,FALSE)</f>
        <v>V</v>
      </c>
      <c r="R406" s="117"/>
      <c r="S406" s="141"/>
      <c r="T406" s="132">
        <f t="shared" si="27"/>
        <v>668.1</v>
      </c>
    </row>
    <row r="407" spans="1:20" ht="14.15" customHeight="1">
      <c r="A407" s="8">
        <v>406</v>
      </c>
      <c r="B407" s="9" t="s">
        <v>113</v>
      </c>
      <c r="C407" s="117" t="s">
        <v>114</v>
      </c>
      <c r="D407" s="646" t="s">
        <v>295</v>
      </c>
      <c r="E407" s="127" t="s">
        <v>525</v>
      </c>
      <c r="F407" s="117" t="s">
        <v>438</v>
      </c>
      <c r="G407" s="117" t="s">
        <v>213</v>
      </c>
      <c r="H407" s="117" t="s">
        <v>520</v>
      </c>
      <c r="I407" s="9">
        <v>5.88</v>
      </c>
      <c r="J407" s="717">
        <v>1</v>
      </c>
      <c r="K407" s="128" t="s">
        <v>248</v>
      </c>
      <c r="L407" s="128"/>
      <c r="M407" s="129">
        <f t="shared" si="25"/>
        <v>0</v>
      </c>
      <c r="N407" s="129">
        <f t="shared" si="28"/>
        <v>0</v>
      </c>
      <c r="O407" s="130">
        <f>IF(K407="nio",0,VLOOKUP(G407,'4. Productie normen'!A:J,HLOOKUP('5. Basis ruimtestaat'!K407,'4. Productie normen'!$10:$11,2,FALSE),FALSE))</f>
        <v>0</v>
      </c>
      <c r="P407" s="130">
        <f t="shared" si="26"/>
        <v>0</v>
      </c>
      <c r="Q407" s="131">
        <f>VLOOKUP(G407,'4. Productie normen'!$A:$L,12,FALSE)</f>
        <v>0</v>
      </c>
      <c r="R407" s="117"/>
      <c r="S407" s="141"/>
      <c r="T407" s="132">
        <f t="shared" si="27"/>
        <v>0</v>
      </c>
    </row>
    <row r="408" spans="1:20" ht="14.15" customHeight="1">
      <c r="A408" s="8">
        <v>407</v>
      </c>
      <c r="B408" s="9" t="s">
        <v>115</v>
      </c>
      <c r="C408" s="117" t="s">
        <v>116</v>
      </c>
      <c r="D408" s="646" t="s">
        <v>229</v>
      </c>
      <c r="E408" s="127" t="s">
        <v>263</v>
      </c>
      <c r="F408" s="127" t="s">
        <v>201</v>
      </c>
      <c r="G408" s="117" t="s">
        <v>201</v>
      </c>
      <c r="H408" s="117" t="s">
        <v>526</v>
      </c>
      <c r="I408" s="9">
        <v>3</v>
      </c>
      <c r="J408" s="717">
        <v>1</v>
      </c>
      <c r="K408" s="128">
        <v>255</v>
      </c>
      <c r="L408" s="128"/>
      <c r="M408" s="129" t="e">
        <f t="shared" si="25"/>
        <v>#DIV/0!</v>
      </c>
      <c r="N408" s="129">
        <f t="shared" si="28"/>
        <v>0</v>
      </c>
      <c r="O408" s="130">
        <f>IF(K408="nio",0,VLOOKUP(G408,'4. Productie normen'!A:J,HLOOKUP('5. Basis ruimtestaat'!K408,'4. Productie normen'!$10:$11,2,FALSE),FALSE))</f>
        <v>0</v>
      </c>
      <c r="P408" s="130">
        <f t="shared" si="26"/>
        <v>0</v>
      </c>
      <c r="Q408" s="131" t="str">
        <f>VLOOKUP(G408,'4. Productie normen'!$A:$L,12,FALSE)</f>
        <v>V</v>
      </c>
      <c r="R408" s="117"/>
      <c r="S408" s="141"/>
      <c r="T408" s="132">
        <f t="shared" si="27"/>
        <v>765</v>
      </c>
    </row>
    <row r="409" spans="1:20" ht="14.15" customHeight="1">
      <c r="A409" s="8">
        <v>408</v>
      </c>
      <c r="B409" s="9" t="s">
        <v>115</v>
      </c>
      <c r="C409" s="117" t="s">
        <v>116</v>
      </c>
      <c r="D409" s="646" t="s">
        <v>229</v>
      </c>
      <c r="E409" s="127" t="s">
        <v>240</v>
      </c>
      <c r="F409" s="127" t="s">
        <v>244</v>
      </c>
      <c r="G409" s="117" t="s">
        <v>206</v>
      </c>
      <c r="H409" s="117" t="s">
        <v>242</v>
      </c>
      <c r="I409" s="9">
        <v>10</v>
      </c>
      <c r="J409" s="717">
        <v>1</v>
      </c>
      <c r="K409" s="128">
        <v>255</v>
      </c>
      <c r="L409" s="128">
        <v>255</v>
      </c>
      <c r="M409" s="129" t="e">
        <f t="shared" si="25"/>
        <v>#DIV/0!</v>
      </c>
      <c r="N409" s="129" t="e">
        <f t="shared" si="28"/>
        <v>#DIV/0!</v>
      </c>
      <c r="O409" s="130">
        <f>IF(K409="nio",0,VLOOKUP(G409,'4. Productie normen'!A:J,HLOOKUP('5. Basis ruimtestaat'!K409,'4. Productie normen'!$10:$11,2,FALSE),FALSE))</f>
        <v>0</v>
      </c>
      <c r="P409" s="130">
        <f t="shared" si="26"/>
        <v>0</v>
      </c>
      <c r="Q409" s="131" t="str">
        <f>VLOOKUP(G409,'4. Productie normen'!$A:$L,12,FALSE)</f>
        <v>S</v>
      </c>
      <c r="R409" s="117"/>
      <c r="S409" s="141"/>
      <c r="T409" s="132">
        <f t="shared" si="27"/>
        <v>5100</v>
      </c>
    </row>
    <row r="410" spans="1:20" ht="14.15" customHeight="1">
      <c r="A410" s="8">
        <v>409</v>
      </c>
      <c r="B410" s="9" t="s">
        <v>115</v>
      </c>
      <c r="C410" s="117" t="s">
        <v>116</v>
      </c>
      <c r="D410" s="646" t="s">
        <v>229</v>
      </c>
      <c r="E410" s="127" t="s">
        <v>243</v>
      </c>
      <c r="F410" s="127" t="s">
        <v>241</v>
      </c>
      <c r="G410" s="117" t="s">
        <v>206</v>
      </c>
      <c r="H410" s="117" t="s">
        <v>242</v>
      </c>
      <c r="I410" s="9">
        <v>10</v>
      </c>
      <c r="J410" s="717">
        <v>1</v>
      </c>
      <c r="K410" s="128">
        <v>255</v>
      </c>
      <c r="L410" s="128">
        <v>255</v>
      </c>
      <c r="M410" s="129" t="e">
        <f t="shared" si="25"/>
        <v>#DIV/0!</v>
      </c>
      <c r="N410" s="129" t="e">
        <f t="shared" si="28"/>
        <v>#DIV/0!</v>
      </c>
      <c r="O410" s="130">
        <f>IF(K410="nio",0,VLOOKUP(G410,'4. Productie normen'!A:J,HLOOKUP('5. Basis ruimtestaat'!K410,'4. Productie normen'!$10:$11,2,FALSE),FALSE))</f>
        <v>0</v>
      </c>
      <c r="P410" s="130">
        <f t="shared" si="26"/>
        <v>0</v>
      </c>
      <c r="Q410" s="131" t="str">
        <f>VLOOKUP(G410,'4. Productie normen'!$A:$L,12,FALSE)</f>
        <v>S</v>
      </c>
      <c r="R410" s="117"/>
      <c r="S410" s="141"/>
      <c r="T410" s="132">
        <f t="shared" si="27"/>
        <v>5100</v>
      </c>
    </row>
    <row r="411" spans="1:20" ht="14.15" customHeight="1">
      <c r="A411" s="8">
        <v>410</v>
      </c>
      <c r="B411" s="9" t="s">
        <v>115</v>
      </c>
      <c r="C411" s="117" t="s">
        <v>116</v>
      </c>
      <c r="D411" s="646" t="s">
        <v>229</v>
      </c>
      <c r="E411" s="127" t="s">
        <v>245</v>
      </c>
      <c r="F411" s="127" t="s">
        <v>246</v>
      </c>
      <c r="G411" s="117" t="s">
        <v>206</v>
      </c>
      <c r="H411" s="117" t="s">
        <v>242</v>
      </c>
      <c r="I411" s="9">
        <v>5</v>
      </c>
      <c r="J411" s="717">
        <v>1</v>
      </c>
      <c r="K411" s="128">
        <v>255</v>
      </c>
      <c r="L411" s="128">
        <v>255</v>
      </c>
      <c r="M411" s="129" t="e">
        <f t="shared" si="25"/>
        <v>#DIV/0!</v>
      </c>
      <c r="N411" s="129" t="e">
        <f t="shared" si="28"/>
        <v>#DIV/0!</v>
      </c>
      <c r="O411" s="130">
        <f>IF(K411="nio",0,VLOOKUP(G411,'4. Productie normen'!A:J,HLOOKUP('5. Basis ruimtestaat'!K411,'4. Productie normen'!$10:$11,2,FALSE),FALSE))</f>
        <v>0</v>
      </c>
      <c r="P411" s="130">
        <f t="shared" si="26"/>
        <v>0</v>
      </c>
      <c r="Q411" s="131" t="str">
        <f>VLOOKUP(G411,'4. Productie normen'!$A:$L,12,FALSE)</f>
        <v>S</v>
      </c>
      <c r="R411" s="117"/>
      <c r="S411" s="141"/>
      <c r="T411" s="132">
        <f t="shared" si="27"/>
        <v>2550</v>
      </c>
    </row>
    <row r="412" spans="1:20" ht="14.15" customHeight="1">
      <c r="A412" s="8">
        <v>411</v>
      </c>
      <c r="B412" s="9" t="s">
        <v>115</v>
      </c>
      <c r="C412" s="117" t="s">
        <v>116</v>
      </c>
      <c r="D412" s="646" t="s">
        <v>229</v>
      </c>
      <c r="E412" s="127" t="s">
        <v>447</v>
      </c>
      <c r="F412" s="117" t="s">
        <v>255</v>
      </c>
      <c r="G412" s="117" t="s">
        <v>197</v>
      </c>
      <c r="H412" s="117" t="s">
        <v>235</v>
      </c>
      <c r="I412" s="9">
        <v>12</v>
      </c>
      <c r="J412" s="717">
        <v>1</v>
      </c>
      <c r="K412" s="128">
        <v>156</v>
      </c>
      <c r="L412" s="128"/>
      <c r="M412" s="129" t="e">
        <f t="shared" si="25"/>
        <v>#DIV/0!</v>
      </c>
      <c r="N412" s="129">
        <f t="shared" si="28"/>
        <v>0</v>
      </c>
      <c r="O412" s="130">
        <f>IF(K412="nio",0,VLOOKUP(G412,'4. Productie normen'!A:J,HLOOKUP('5. Basis ruimtestaat'!K412,'4. Productie normen'!$10:$11,2,FALSE),FALSE))</f>
        <v>0</v>
      </c>
      <c r="P412" s="130">
        <f t="shared" si="26"/>
        <v>0</v>
      </c>
      <c r="Q412" s="131" t="str">
        <f>VLOOKUP(G412,'4. Productie normen'!$A:$L,12,FALSE)</f>
        <v>B</v>
      </c>
      <c r="R412" s="117"/>
      <c r="S412" s="141"/>
      <c r="T412" s="132">
        <f t="shared" si="27"/>
        <v>1872</v>
      </c>
    </row>
    <row r="413" spans="1:20" ht="14.15" customHeight="1">
      <c r="A413" s="8">
        <v>412</v>
      </c>
      <c r="B413" s="9" t="s">
        <v>115</v>
      </c>
      <c r="C413" s="117" t="s">
        <v>116</v>
      </c>
      <c r="D413" s="646" t="s">
        <v>229</v>
      </c>
      <c r="E413" s="127" t="s">
        <v>527</v>
      </c>
      <c r="F413" s="117" t="s">
        <v>252</v>
      </c>
      <c r="G413" s="117" t="s">
        <v>209</v>
      </c>
      <c r="H413" s="117" t="s">
        <v>235</v>
      </c>
      <c r="I413" s="9">
        <v>10</v>
      </c>
      <c r="J413" s="717">
        <v>1</v>
      </c>
      <c r="K413" s="128">
        <v>255</v>
      </c>
      <c r="L413" s="128"/>
      <c r="M413" s="129" t="e">
        <f t="shared" si="25"/>
        <v>#DIV/0!</v>
      </c>
      <c r="N413" s="129">
        <f t="shared" si="28"/>
        <v>0</v>
      </c>
      <c r="O413" s="130">
        <f>IF(K413="nio",0,VLOOKUP(G413,'4. Productie normen'!A:J,HLOOKUP('5. Basis ruimtestaat'!K413,'4. Productie normen'!$10:$11,2,FALSE),FALSE))</f>
        <v>0</v>
      </c>
      <c r="P413" s="130">
        <f t="shared" si="26"/>
        <v>0</v>
      </c>
      <c r="Q413" s="131" t="str">
        <f>VLOOKUP(G413,'4. Productie normen'!$A:$L,12,FALSE)</f>
        <v>V</v>
      </c>
      <c r="R413" s="117"/>
      <c r="S413" s="141"/>
      <c r="T413" s="132">
        <f t="shared" si="27"/>
        <v>2550</v>
      </c>
    </row>
    <row r="414" spans="1:20" ht="14.15" customHeight="1">
      <c r="A414" s="8">
        <v>413</v>
      </c>
      <c r="B414" s="9" t="s">
        <v>115</v>
      </c>
      <c r="C414" s="117" t="s">
        <v>116</v>
      </c>
      <c r="D414" s="646" t="s">
        <v>229</v>
      </c>
      <c r="E414" s="127" t="s">
        <v>253</v>
      </c>
      <c r="F414" s="117" t="s">
        <v>254</v>
      </c>
      <c r="G414" s="117" t="s">
        <v>208</v>
      </c>
      <c r="H414" s="117" t="s">
        <v>528</v>
      </c>
      <c r="I414" s="9">
        <v>6</v>
      </c>
      <c r="J414" s="717">
        <v>1</v>
      </c>
      <c r="K414" s="128">
        <v>255</v>
      </c>
      <c r="L414" s="128"/>
      <c r="M414" s="129" t="e">
        <f t="shared" si="25"/>
        <v>#DIV/0!</v>
      </c>
      <c r="N414" s="129">
        <f t="shared" si="28"/>
        <v>0</v>
      </c>
      <c r="O414" s="130">
        <f>IF(K414="nio",0,VLOOKUP(G414,'4. Productie normen'!A:J,HLOOKUP('5. Basis ruimtestaat'!K414,'4. Productie normen'!$10:$11,2,FALSE),FALSE))</f>
        <v>0</v>
      </c>
      <c r="P414" s="130">
        <f t="shared" si="26"/>
        <v>0</v>
      </c>
      <c r="Q414" s="131" t="str">
        <f>VLOOKUP(G414,'4. Productie normen'!$A:$L,12,FALSE)</f>
        <v>V</v>
      </c>
      <c r="R414" s="117"/>
      <c r="S414" s="141"/>
      <c r="T414" s="132">
        <f t="shared" si="27"/>
        <v>1530</v>
      </c>
    </row>
    <row r="415" spans="1:20" ht="14.15" customHeight="1">
      <c r="A415" s="8">
        <v>414</v>
      </c>
      <c r="B415" s="9" t="s">
        <v>115</v>
      </c>
      <c r="C415" s="117" t="s">
        <v>116</v>
      </c>
      <c r="D415" s="646" t="s">
        <v>229</v>
      </c>
      <c r="E415" s="127" t="s">
        <v>529</v>
      </c>
      <c r="F415" s="117" t="s">
        <v>208</v>
      </c>
      <c r="G415" s="117" t="s">
        <v>208</v>
      </c>
      <c r="H415" s="117" t="s">
        <v>232</v>
      </c>
      <c r="I415" s="9">
        <v>14</v>
      </c>
      <c r="J415" s="717">
        <v>1</v>
      </c>
      <c r="K415" s="128">
        <v>255</v>
      </c>
      <c r="L415" s="128"/>
      <c r="M415" s="129" t="e">
        <f t="shared" si="25"/>
        <v>#DIV/0!</v>
      </c>
      <c r="N415" s="129">
        <f t="shared" si="28"/>
        <v>0</v>
      </c>
      <c r="O415" s="130">
        <f>IF(K415="nio",0,VLOOKUP(G415,'4. Productie normen'!A:J,HLOOKUP('5. Basis ruimtestaat'!K415,'4. Productie normen'!$10:$11,2,FALSE),FALSE))</f>
        <v>0</v>
      </c>
      <c r="P415" s="130">
        <f t="shared" si="26"/>
        <v>0</v>
      </c>
      <c r="Q415" s="131" t="str">
        <f>VLOOKUP(G415,'4. Productie normen'!$A:$L,12,FALSE)</f>
        <v>V</v>
      </c>
      <c r="R415" s="117"/>
      <c r="S415" s="141"/>
      <c r="T415" s="132">
        <f t="shared" si="27"/>
        <v>3570</v>
      </c>
    </row>
    <row r="416" spans="1:20" ht="14.15" customHeight="1">
      <c r="A416" s="8">
        <v>415</v>
      </c>
      <c r="B416" s="9" t="s">
        <v>115</v>
      </c>
      <c r="C416" s="117" t="s">
        <v>116</v>
      </c>
      <c r="D416" s="646" t="s">
        <v>229</v>
      </c>
      <c r="E416" s="127" t="s">
        <v>530</v>
      </c>
      <c r="F416" s="127" t="s">
        <v>252</v>
      </c>
      <c r="G416" s="117" t="s">
        <v>209</v>
      </c>
      <c r="H416" s="117" t="s">
        <v>235</v>
      </c>
      <c r="I416" s="9">
        <v>11</v>
      </c>
      <c r="J416" s="717">
        <v>1</v>
      </c>
      <c r="K416" s="128">
        <v>255</v>
      </c>
      <c r="L416" s="128"/>
      <c r="M416" s="129" t="e">
        <f t="shared" si="25"/>
        <v>#DIV/0!</v>
      </c>
      <c r="N416" s="129">
        <f t="shared" si="28"/>
        <v>0</v>
      </c>
      <c r="O416" s="130">
        <f>IF(K416="nio",0,VLOOKUP(G416,'4. Productie normen'!A:J,HLOOKUP('5. Basis ruimtestaat'!K416,'4. Productie normen'!$10:$11,2,FALSE),FALSE))</f>
        <v>0</v>
      </c>
      <c r="P416" s="130">
        <f t="shared" si="26"/>
        <v>0</v>
      </c>
      <c r="Q416" s="131" t="str">
        <f>VLOOKUP(G416,'4. Productie normen'!$A:$L,12,FALSE)</f>
        <v>V</v>
      </c>
      <c r="R416" s="117"/>
      <c r="S416" s="141"/>
      <c r="T416" s="132">
        <f t="shared" si="27"/>
        <v>2805</v>
      </c>
    </row>
    <row r="417" spans="1:20" ht="14.15" customHeight="1">
      <c r="A417" s="8">
        <v>416</v>
      </c>
      <c r="B417" s="9" t="s">
        <v>115</v>
      </c>
      <c r="C417" s="117" t="s">
        <v>116</v>
      </c>
      <c r="D417" s="646" t="s">
        <v>229</v>
      </c>
      <c r="E417" s="127" t="s">
        <v>531</v>
      </c>
      <c r="F417" s="117" t="s">
        <v>231</v>
      </c>
      <c r="G417" s="117" t="s">
        <v>204</v>
      </c>
      <c r="H417" s="117" t="s">
        <v>232</v>
      </c>
      <c r="I417" s="9">
        <v>64</v>
      </c>
      <c r="J417" s="717">
        <v>1</v>
      </c>
      <c r="K417" s="128">
        <v>255</v>
      </c>
      <c r="L417" s="128"/>
      <c r="M417" s="129" t="e">
        <f t="shared" si="25"/>
        <v>#DIV/0!</v>
      </c>
      <c r="N417" s="129">
        <f t="shared" si="28"/>
        <v>0</v>
      </c>
      <c r="O417" s="130">
        <f>IF(K417="nio",0,VLOOKUP(G417,'4. Productie normen'!A:J,HLOOKUP('5. Basis ruimtestaat'!K417,'4. Productie normen'!$10:$11,2,FALSE),FALSE))</f>
        <v>0</v>
      </c>
      <c r="P417" s="130">
        <f t="shared" si="26"/>
        <v>0</v>
      </c>
      <c r="Q417" s="131" t="str">
        <f>VLOOKUP(G417,'4. Productie normen'!$A:$L,12,FALSE)</f>
        <v>V</v>
      </c>
      <c r="R417" s="117"/>
      <c r="S417" s="141"/>
      <c r="T417" s="132">
        <f t="shared" si="27"/>
        <v>16320</v>
      </c>
    </row>
    <row r="418" spans="1:20" ht="14.15" customHeight="1">
      <c r="A418" s="8">
        <v>417</v>
      </c>
      <c r="B418" s="9" t="s">
        <v>115</v>
      </c>
      <c r="C418" s="117" t="s">
        <v>116</v>
      </c>
      <c r="D418" s="646" t="s">
        <v>229</v>
      </c>
      <c r="E418" s="127" t="s">
        <v>532</v>
      </c>
      <c r="F418" s="117" t="s">
        <v>250</v>
      </c>
      <c r="G418" s="117" t="s">
        <v>204</v>
      </c>
      <c r="H418" s="117" t="s">
        <v>235</v>
      </c>
      <c r="I418" s="9">
        <v>119</v>
      </c>
      <c r="J418" s="717">
        <v>1</v>
      </c>
      <c r="K418" s="128">
        <v>255</v>
      </c>
      <c r="L418" s="128"/>
      <c r="M418" s="129" t="e">
        <f t="shared" si="25"/>
        <v>#DIV/0!</v>
      </c>
      <c r="N418" s="129">
        <f t="shared" si="28"/>
        <v>0</v>
      </c>
      <c r="O418" s="130">
        <f>IF(K418="nio",0,VLOOKUP(G418,'4. Productie normen'!A:J,HLOOKUP('5. Basis ruimtestaat'!K418,'4. Productie normen'!$10:$11,2,FALSE),FALSE))</f>
        <v>0</v>
      </c>
      <c r="P418" s="130">
        <f t="shared" si="26"/>
        <v>0</v>
      </c>
      <c r="Q418" s="131" t="str">
        <f>VLOOKUP(G418,'4. Productie normen'!$A:$L,12,FALSE)</f>
        <v>V</v>
      </c>
      <c r="R418" s="117"/>
      <c r="S418" s="141"/>
      <c r="T418" s="132">
        <f t="shared" si="27"/>
        <v>30345</v>
      </c>
    </row>
    <row r="419" spans="1:20" ht="14.15" customHeight="1">
      <c r="A419" s="8">
        <v>418</v>
      </c>
      <c r="B419" s="9" t="s">
        <v>115</v>
      </c>
      <c r="C419" s="117" t="s">
        <v>116</v>
      </c>
      <c r="D419" s="646" t="s">
        <v>229</v>
      </c>
      <c r="E419" s="127" t="s">
        <v>533</v>
      </c>
      <c r="F419" s="117" t="s">
        <v>534</v>
      </c>
      <c r="G419" s="117" t="s">
        <v>205</v>
      </c>
      <c r="H419" s="117" t="s">
        <v>235</v>
      </c>
      <c r="I419" s="9">
        <v>150</v>
      </c>
      <c r="J419" s="717">
        <v>1</v>
      </c>
      <c r="K419" s="128">
        <v>255</v>
      </c>
      <c r="L419" s="128"/>
      <c r="M419" s="129" t="e">
        <f t="shared" si="25"/>
        <v>#DIV/0!</v>
      </c>
      <c r="N419" s="129">
        <f t="shared" si="28"/>
        <v>0</v>
      </c>
      <c r="O419" s="130">
        <f>IF(K419="nio",0,VLOOKUP(G419,'4. Productie normen'!A:J,HLOOKUP('5. Basis ruimtestaat'!K419,'4. Productie normen'!$10:$11,2,FALSE),FALSE))</f>
        <v>0</v>
      </c>
      <c r="P419" s="130">
        <f t="shared" si="26"/>
        <v>0</v>
      </c>
      <c r="Q419" s="131" t="str">
        <f>VLOOKUP(G419,'4. Productie normen'!$A:$L,12,FALSE)</f>
        <v>V</v>
      </c>
      <c r="R419" s="117"/>
      <c r="S419" s="141"/>
      <c r="T419" s="132">
        <f t="shared" si="27"/>
        <v>38250</v>
      </c>
    </row>
    <row r="420" spans="1:20" ht="14.15" customHeight="1">
      <c r="A420" s="8">
        <v>419</v>
      </c>
      <c r="B420" s="9" t="s">
        <v>115</v>
      </c>
      <c r="C420" s="117" t="s">
        <v>116</v>
      </c>
      <c r="D420" s="646" t="s">
        <v>229</v>
      </c>
      <c r="E420" s="127" t="s">
        <v>535</v>
      </c>
      <c r="F420" s="117" t="s">
        <v>237</v>
      </c>
      <c r="G420" s="117" t="s">
        <v>205</v>
      </c>
      <c r="H420" s="117" t="s">
        <v>235</v>
      </c>
      <c r="I420" s="9">
        <v>11</v>
      </c>
      <c r="J420" s="717">
        <v>1</v>
      </c>
      <c r="K420" s="128">
        <v>255</v>
      </c>
      <c r="L420" s="128"/>
      <c r="M420" s="129" t="e">
        <f t="shared" si="25"/>
        <v>#DIV/0!</v>
      </c>
      <c r="N420" s="129">
        <f t="shared" si="28"/>
        <v>0</v>
      </c>
      <c r="O420" s="130">
        <f>IF(K420="nio",0,VLOOKUP(G420,'4. Productie normen'!A:J,HLOOKUP('5. Basis ruimtestaat'!K420,'4. Productie normen'!$10:$11,2,FALSE),FALSE))</f>
        <v>0</v>
      </c>
      <c r="P420" s="130">
        <f t="shared" si="26"/>
        <v>0</v>
      </c>
      <c r="Q420" s="131" t="str">
        <f>VLOOKUP(G420,'4. Productie normen'!$A:$L,12,FALSE)</f>
        <v>V</v>
      </c>
      <c r="R420" s="117"/>
      <c r="S420" s="141"/>
      <c r="T420" s="132">
        <f t="shared" si="27"/>
        <v>2805</v>
      </c>
    </row>
    <row r="421" spans="1:20" ht="14.15" customHeight="1">
      <c r="A421" s="8">
        <v>420</v>
      </c>
      <c r="B421" s="9" t="s">
        <v>115</v>
      </c>
      <c r="C421" s="117" t="s">
        <v>116</v>
      </c>
      <c r="D421" s="646" t="s">
        <v>229</v>
      </c>
      <c r="E421" s="127" t="s">
        <v>536</v>
      </c>
      <c r="F421" s="117" t="s">
        <v>537</v>
      </c>
      <c r="G421" s="117" t="s">
        <v>197</v>
      </c>
      <c r="H421" s="117" t="s">
        <v>235</v>
      </c>
      <c r="I421" s="9">
        <v>10</v>
      </c>
      <c r="J421" s="717">
        <v>1</v>
      </c>
      <c r="K421" s="128">
        <v>156</v>
      </c>
      <c r="L421" s="128"/>
      <c r="M421" s="129" t="e">
        <f t="shared" si="25"/>
        <v>#DIV/0!</v>
      </c>
      <c r="N421" s="129">
        <f t="shared" si="28"/>
        <v>0</v>
      </c>
      <c r="O421" s="130">
        <f>IF(K421="nio",0,VLOOKUP(G421,'4. Productie normen'!A:J,HLOOKUP('5. Basis ruimtestaat'!K421,'4. Productie normen'!$10:$11,2,FALSE),FALSE))</f>
        <v>0</v>
      </c>
      <c r="P421" s="130">
        <f t="shared" si="26"/>
        <v>0</v>
      </c>
      <c r="Q421" s="131" t="str">
        <f>VLOOKUP(G421,'4. Productie normen'!$A:$L,12,FALSE)</f>
        <v>B</v>
      </c>
      <c r="R421" s="117"/>
      <c r="S421" s="141"/>
      <c r="T421" s="132">
        <f t="shared" si="27"/>
        <v>1560</v>
      </c>
    </row>
    <row r="422" spans="1:20" ht="14.15" customHeight="1">
      <c r="A422" s="8">
        <v>421</v>
      </c>
      <c r="B422" s="9" t="s">
        <v>115</v>
      </c>
      <c r="C422" s="117" t="s">
        <v>116</v>
      </c>
      <c r="D422" s="646" t="s">
        <v>229</v>
      </c>
      <c r="E422" s="127" t="s">
        <v>538</v>
      </c>
      <c r="F422" s="117" t="s">
        <v>539</v>
      </c>
      <c r="G422" s="117" t="s">
        <v>197</v>
      </c>
      <c r="H422" s="117" t="s">
        <v>235</v>
      </c>
      <c r="I422" s="9">
        <v>10</v>
      </c>
      <c r="J422" s="717">
        <v>1</v>
      </c>
      <c r="K422" s="128">
        <v>156</v>
      </c>
      <c r="L422" s="128"/>
      <c r="M422" s="129" t="e">
        <f t="shared" si="25"/>
        <v>#DIV/0!</v>
      </c>
      <c r="N422" s="129">
        <f t="shared" si="28"/>
        <v>0</v>
      </c>
      <c r="O422" s="130">
        <f>IF(K422="nio",0,VLOOKUP(G422,'4. Productie normen'!A:J,HLOOKUP('5. Basis ruimtestaat'!K422,'4. Productie normen'!$10:$11,2,FALSE),FALSE))</f>
        <v>0</v>
      </c>
      <c r="P422" s="130">
        <f t="shared" si="26"/>
        <v>0</v>
      </c>
      <c r="Q422" s="131" t="str">
        <f>VLOOKUP(G422,'4. Productie normen'!$A:$L,12,FALSE)</f>
        <v>B</v>
      </c>
      <c r="R422" s="117"/>
      <c r="S422" s="141"/>
      <c r="T422" s="132">
        <f t="shared" si="27"/>
        <v>1560</v>
      </c>
    </row>
    <row r="423" spans="1:20" ht="14.15" customHeight="1">
      <c r="A423" s="8">
        <v>422</v>
      </c>
      <c r="B423" s="9" t="s">
        <v>115</v>
      </c>
      <c r="C423" s="117" t="s">
        <v>116</v>
      </c>
      <c r="D423" s="646" t="s">
        <v>229</v>
      </c>
      <c r="E423" s="127" t="s">
        <v>540</v>
      </c>
      <c r="F423" s="117" t="s">
        <v>402</v>
      </c>
      <c r="G423" s="117" t="s">
        <v>212</v>
      </c>
      <c r="H423" s="117" t="s">
        <v>235</v>
      </c>
      <c r="I423" s="9">
        <v>14</v>
      </c>
      <c r="J423" s="717">
        <v>1</v>
      </c>
      <c r="K423" s="128">
        <v>255</v>
      </c>
      <c r="L423" s="128"/>
      <c r="M423" s="129" t="e">
        <f t="shared" si="25"/>
        <v>#DIV/0!</v>
      </c>
      <c r="N423" s="129">
        <f t="shared" si="28"/>
        <v>0</v>
      </c>
      <c r="O423" s="130">
        <f>IF(K423="nio",0,VLOOKUP(G423,'4. Productie normen'!A:J,HLOOKUP('5. Basis ruimtestaat'!K423,'4. Productie normen'!$10:$11,2,FALSE),FALSE))</f>
        <v>0</v>
      </c>
      <c r="P423" s="130">
        <f t="shared" si="26"/>
        <v>0</v>
      </c>
      <c r="Q423" s="131" t="str">
        <f>VLOOKUP(G423,'4. Productie normen'!$A:$L,12,FALSE)</f>
        <v>B</v>
      </c>
      <c r="R423" s="117"/>
      <c r="S423" s="141"/>
      <c r="T423" s="132">
        <f t="shared" si="27"/>
        <v>3570</v>
      </c>
    </row>
    <row r="424" spans="1:20" ht="14.15" customHeight="1">
      <c r="A424" s="8">
        <v>423</v>
      </c>
      <c r="B424" s="9" t="s">
        <v>115</v>
      </c>
      <c r="C424" s="117" t="s">
        <v>116</v>
      </c>
      <c r="D424" s="646" t="s">
        <v>229</v>
      </c>
      <c r="E424" s="127"/>
      <c r="F424" s="117" t="s">
        <v>541</v>
      </c>
      <c r="G424" s="137" t="s">
        <v>1137</v>
      </c>
      <c r="H424" s="117" t="s">
        <v>242</v>
      </c>
      <c r="I424" s="9">
        <v>12</v>
      </c>
      <c r="J424" s="717">
        <v>1</v>
      </c>
      <c r="K424" s="128">
        <v>255</v>
      </c>
      <c r="L424" s="128"/>
      <c r="M424" s="129" t="e">
        <f t="shared" si="25"/>
        <v>#DIV/0!</v>
      </c>
      <c r="N424" s="129">
        <f t="shared" si="28"/>
        <v>0</v>
      </c>
      <c r="O424" s="130">
        <f>IF(K424="nio",0,VLOOKUP(G424,'4. Productie normen'!A:J,HLOOKUP('5. Basis ruimtestaat'!K424,'4. Productie normen'!$10:$11,2,FALSE),FALSE))</f>
        <v>0</v>
      </c>
      <c r="P424" s="130">
        <f t="shared" si="26"/>
        <v>0</v>
      </c>
      <c r="Q424" s="131" t="str">
        <f>VLOOKUP(G424,'4. Productie normen'!$A:$L,12,FALSE)</f>
        <v>V</v>
      </c>
      <c r="R424" s="117"/>
      <c r="S424" s="141"/>
      <c r="T424" s="132">
        <f t="shared" si="27"/>
        <v>3060</v>
      </c>
    </row>
    <row r="425" spans="1:20" ht="14.15" customHeight="1">
      <c r="A425" s="8">
        <v>424</v>
      </c>
      <c r="B425" s="9" t="s">
        <v>115</v>
      </c>
      <c r="C425" s="117" t="s">
        <v>116</v>
      </c>
      <c r="D425" s="646" t="s">
        <v>229</v>
      </c>
      <c r="E425" s="127"/>
      <c r="F425" s="117" t="s">
        <v>541</v>
      </c>
      <c r="G425" s="137" t="s">
        <v>1137</v>
      </c>
      <c r="H425" s="117" t="s">
        <v>242</v>
      </c>
      <c r="I425" s="9">
        <v>16</v>
      </c>
      <c r="J425" s="717">
        <v>1</v>
      </c>
      <c r="K425" s="128">
        <v>255</v>
      </c>
      <c r="L425" s="128"/>
      <c r="M425" s="129" t="e">
        <f t="shared" si="25"/>
        <v>#DIV/0!</v>
      </c>
      <c r="N425" s="129">
        <f t="shared" si="28"/>
        <v>0</v>
      </c>
      <c r="O425" s="130">
        <f>IF(K425="nio",0,VLOOKUP(G425,'4. Productie normen'!A:J,HLOOKUP('5. Basis ruimtestaat'!K425,'4. Productie normen'!$10:$11,2,FALSE),FALSE))</f>
        <v>0</v>
      </c>
      <c r="P425" s="130">
        <f t="shared" si="26"/>
        <v>0</v>
      </c>
      <c r="Q425" s="131" t="str">
        <f>VLOOKUP(G425,'4. Productie normen'!$A:$L,12,FALSE)</f>
        <v>V</v>
      </c>
      <c r="R425" s="117"/>
      <c r="S425" s="141"/>
      <c r="T425" s="132">
        <f t="shared" si="27"/>
        <v>4080</v>
      </c>
    </row>
    <row r="426" spans="1:20" ht="14.15" customHeight="1">
      <c r="A426" s="8">
        <v>425</v>
      </c>
      <c r="B426" s="9" t="s">
        <v>115</v>
      </c>
      <c r="C426" s="117" t="s">
        <v>116</v>
      </c>
      <c r="D426" s="646" t="s">
        <v>229</v>
      </c>
      <c r="E426" s="127"/>
      <c r="F426" s="117" t="s">
        <v>542</v>
      </c>
      <c r="G426" s="9" t="s">
        <v>203</v>
      </c>
      <c r="H426" s="117" t="s">
        <v>232</v>
      </c>
      <c r="I426" s="9">
        <v>7</v>
      </c>
      <c r="J426" s="717">
        <v>1</v>
      </c>
      <c r="K426" s="128">
        <v>12</v>
      </c>
      <c r="L426" s="128"/>
      <c r="M426" s="129" t="e">
        <f t="shared" si="25"/>
        <v>#DIV/0!</v>
      </c>
      <c r="N426" s="129">
        <f t="shared" si="28"/>
        <v>0</v>
      </c>
      <c r="O426" s="130">
        <f>IF(K426="nio",0,VLOOKUP(G426,'4. Productie normen'!A:J,HLOOKUP('5. Basis ruimtestaat'!K426,'4. Productie normen'!$10:$11,2,FALSE),FALSE))</f>
        <v>0</v>
      </c>
      <c r="P426" s="130">
        <f t="shared" si="26"/>
        <v>0</v>
      </c>
      <c r="Q426" s="131" t="str">
        <f>VLOOKUP(G426,'4. Productie normen'!$A:$L,12,FALSE)</f>
        <v>V</v>
      </c>
      <c r="R426" s="117"/>
      <c r="S426" s="141"/>
      <c r="T426" s="132">
        <f t="shared" si="27"/>
        <v>84</v>
      </c>
    </row>
    <row r="427" spans="1:20" ht="14.15" customHeight="1">
      <c r="A427" s="8">
        <v>426</v>
      </c>
      <c r="B427" s="9" t="s">
        <v>115</v>
      </c>
      <c r="C427" s="117" t="s">
        <v>116</v>
      </c>
      <c r="D427" s="646" t="s">
        <v>229</v>
      </c>
      <c r="E427" s="127"/>
      <c r="F427" s="117" t="s">
        <v>542</v>
      </c>
      <c r="G427" s="9" t="s">
        <v>203</v>
      </c>
      <c r="H427" s="117" t="s">
        <v>232</v>
      </c>
      <c r="I427" s="9">
        <v>9</v>
      </c>
      <c r="J427" s="717">
        <v>1</v>
      </c>
      <c r="K427" s="128">
        <v>12</v>
      </c>
      <c r="L427" s="128"/>
      <c r="M427" s="129" t="e">
        <f t="shared" si="25"/>
        <v>#DIV/0!</v>
      </c>
      <c r="N427" s="129">
        <f t="shared" si="28"/>
        <v>0</v>
      </c>
      <c r="O427" s="130">
        <f>IF(K427="nio",0,VLOOKUP(G427,'4. Productie normen'!A:J,HLOOKUP('5. Basis ruimtestaat'!K427,'4. Productie normen'!$10:$11,2,FALSE),FALSE))</f>
        <v>0</v>
      </c>
      <c r="P427" s="130">
        <f t="shared" si="26"/>
        <v>0</v>
      </c>
      <c r="Q427" s="131" t="str">
        <f>VLOOKUP(G427,'4. Productie normen'!$A:$L,12,FALSE)</f>
        <v>V</v>
      </c>
      <c r="R427" s="117"/>
      <c r="S427" s="141"/>
      <c r="T427" s="132">
        <f t="shared" si="27"/>
        <v>108</v>
      </c>
    </row>
    <row r="428" spans="1:20" ht="14.15" customHeight="1">
      <c r="A428" s="8">
        <v>427</v>
      </c>
      <c r="B428" s="9" t="s">
        <v>115</v>
      </c>
      <c r="C428" s="117" t="s">
        <v>116</v>
      </c>
      <c r="D428" s="646" t="s">
        <v>256</v>
      </c>
      <c r="E428" s="127" t="s">
        <v>335</v>
      </c>
      <c r="F428" s="117" t="s">
        <v>255</v>
      </c>
      <c r="G428" s="117" t="s">
        <v>197</v>
      </c>
      <c r="H428" s="117" t="s">
        <v>235</v>
      </c>
      <c r="I428" s="9">
        <v>44</v>
      </c>
      <c r="J428" s="717">
        <v>1</v>
      </c>
      <c r="K428" s="128">
        <v>156</v>
      </c>
      <c r="L428" s="128"/>
      <c r="M428" s="129" t="e">
        <f t="shared" si="25"/>
        <v>#DIV/0!</v>
      </c>
      <c r="N428" s="129">
        <f t="shared" si="28"/>
        <v>0</v>
      </c>
      <c r="O428" s="130">
        <f>IF(K428="nio",0,VLOOKUP(G428,'4. Productie normen'!A:J,HLOOKUP('5. Basis ruimtestaat'!K428,'4. Productie normen'!$10:$11,2,FALSE),FALSE))</f>
        <v>0</v>
      </c>
      <c r="P428" s="130">
        <f t="shared" si="26"/>
        <v>0</v>
      </c>
      <c r="Q428" s="131" t="str">
        <f>VLOOKUP(G428,'4. Productie normen'!$A:$L,12,FALSE)</f>
        <v>B</v>
      </c>
      <c r="R428" s="117"/>
      <c r="S428" s="141"/>
      <c r="T428" s="132">
        <f t="shared" si="27"/>
        <v>6864</v>
      </c>
    </row>
    <row r="429" spans="1:20" ht="14.15" customHeight="1">
      <c r="A429" s="8">
        <v>428</v>
      </c>
      <c r="B429" s="9" t="s">
        <v>115</v>
      </c>
      <c r="C429" s="117" t="s">
        <v>116</v>
      </c>
      <c r="D429" s="646" t="s">
        <v>256</v>
      </c>
      <c r="E429" s="127" t="s">
        <v>336</v>
      </c>
      <c r="F429" s="117" t="s">
        <v>255</v>
      </c>
      <c r="G429" s="117" t="s">
        <v>197</v>
      </c>
      <c r="H429" s="117" t="s">
        <v>235</v>
      </c>
      <c r="I429" s="9">
        <v>25</v>
      </c>
      <c r="J429" s="717">
        <v>1</v>
      </c>
      <c r="K429" s="128">
        <v>156</v>
      </c>
      <c r="L429" s="128"/>
      <c r="M429" s="129" t="e">
        <f t="shared" si="25"/>
        <v>#DIV/0!</v>
      </c>
      <c r="N429" s="129">
        <f t="shared" si="28"/>
        <v>0</v>
      </c>
      <c r="O429" s="130">
        <f>IF(K429="nio",0,VLOOKUP(G429,'4. Productie normen'!A:J,HLOOKUP('5. Basis ruimtestaat'!K429,'4. Productie normen'!$10:$11,2,FALSE),FALSE))</f>
        <v>0</v>
      </c>
      <c r="P429" s="130">
        <f t="shared" si="26"/>
        <v>0</v>
      </c>
      <c r="Q429" s="131" t="str">
        <f>VLOOKUP(G429,'4. Productie normen'!$A:$L,12,FALSE)</f>
        <v>B</v>
      </c>
      <c r="R429" s="117"/>
      <c r="S429" s="141"/>
      <c r="T429" s="132">
        <f t="shared" si="27"/>
        <v>3900</v>
      </c>
    </row>
    <row r="430" spans="1:20" ht="14.15" customHeight="1">
      <c r="A430" s="8">
        <v>429</v>
      </c>
      <c r="B430" s="9" t="s">
        <v>115</v>
      </c>
      <c r="C430" s="117" t="s">
        <v>116</v>
      </c>
      <c r="D430" s="646" t="s">
        <v>256</v>
      </c>
      <c r="E430" s="127" t="s">
        <v>543</v>
      </c>
      <c r="F430" s="117" t="s">
        <v>252</v>
      </c>
      <c r="G430" s="117" t="s">
        <v>209</v>
      </c>
      <c r="H430" s="117" t="s">
        <v>235</v>
      </c>
      <c r="I430" s="9">
        <v>36</v>
      </c>
      <c r="J430" s="717">
        <v>1</v>
      </c>
      <c r="K430" s="128">
        <v>255</v>
      </c>
      <c r="L430" s="128"/>
      <c r="M430" s="129" t="e">
        <f t="shared" si="25"/>
        <v>#DIV/0!</v>
      </c>
      <c r="N430" s="129">
        <f t="shared" si="28"/>
        <v>0</v>
      </c>
      <c r="O430" s="130">
        <f>IF(K430="nio",0,VLOOKUP(G430,'4. Productie normen'!A:J,HLOOKUP('5. Basis ruimtestaat'!K430,'4. Productie normen'!$10:$11,2,FALSE),FALSE))</f>
        <v>0</v>
      </c>
      <c r="P430" s="130">
        <f t="shared" si="26"/>
        <v>0</v>
      </c>
      <c r="Q430" s="131" t="str">
        <f>VLOOKUP(G430,'4. Productie normen'!$A:$L,12,FALSE)</f>
        <v>V</v>
      </c>
      <c r="R430" s="117"/>
      <c r="S430" s="141"/>
      <c r="T430" s="132">
        <f t="shared" si="27"/>
        <v>9180</v>
      </c>
    </row>
    <row r="431" spans="1:20" ht="14.15" customHeight="1">
      <c r="A431" s="8">
        <v>430</v>
      </c>
      <c r="B431" s="9" t="s">
        <v>115</v>
      </c>
      <c r="C431" s="117" t="s">
        <v>116</v>
      </c>
      <c r="D431" s="646" t="s">
        <v>256</v>
      </c>
      <c r="E431" s="127" t="s">
        <v>544</v>
      </c>
      <c r="F431" s="117" t="s">
        <v>255</v>
      </c>
      <c r="G431" s="117" t="s">
        <v>197</v>
      </c>
      <c r="H431" s="117" t="s">
        <v>235</v>
      </c>
      <c r="I431" s="9">
        <v>17</v>
      </c>
      <c r="J431" s="717">
        <v>1</v>
      </c>
      <c r="K431" s="128">
        <v>156</v>
      </c>
      <c r="L431" s="128"/>
      <c r="M431" s="129" t="e">
        <f t="shared" si="25"/>
        <v>#DIV/0!</v>
      </c>
      <c r="N431" s="129">
        <f t="shared" si="28"/>
        <v>0</v>
      </c>
      <c r="O431" s="130">
        <f>IF(K431="nio",0,VLOOKUP(G431,'4. Productie normen'!A:J,HLOOKUP('5. Basis ruimtestaat'!K431,'4. Productie normen'!$10:$11,2,FALSE),FALSE))</f>
        <v>0</v>
      </c>
      <c r="P431" s="130">
        <f t="shared" si="26"/>
        <v>0</v>
      </c>
      <c r="Q431" s="131" t="str">
        <f>VLOOKUP(G431,'4. Productie normen'!$A:$L,12,FALSE)</f>
        <v>B</v>
      </c>
      <c r="R431" s="117"/>
      <c r="S431" s="141"/>
      <c r="T431" s="132">
        <f t="shared" si="27"/>
        <v>2652</v>
      </c>
    </row>
    <row r="432" spans="1:20" ht="14.15" customHeight="1">
      <c r="A432" s="8">
        <v>431</v>
      </c>
      <c r="B432" s="9" t="s">
        <v>115</v>
      </c>
      <c r="C432" s="117" t="s">
        <v>116</v>
      </c>
      <c r="D432" s="646" t="s">
        <v>256</v>
      </c>
      <c r="E432" s="127" t="s">
        <v>545</v>
      </c>
      <c r="F432" s="117" t="s">
        <v>255</v>
      </c>
      <c r="G432" s="117" t="s">
        <v>197</v>
      </c>
      <c r="H432" s="117" t="s">
        <v>235</v>
      </c>
      <c r="I432" s="9">
        <v>34</v>
      </c>
      <c r="J432" s="717">
        <v>1</v>
      </c>
      <c r="K432" s="128">
        <v>156</v>
      </c>
      <c r="L432" s="128"/>
      <c r="M432" s="129" t="e">
        <f t="shared" si="25"/>
        <v>#DIV/0!</v>
      </c>
      <c r="N432" s="129">
        <f t="shared" si="28"/>
        <v>0</v>
      </c>
      <c r="O432" s="130">
        <f>IF(K432="nio",0,VLOOKUP(G432,'4. Productie normen'!A:J,HLOOKUP('5. Basis ruimtestaat'!K432,'4. Productie normen'!$10:$11,2,FALSE),FALSE))</f>
        <v>0</v>
      </c>
      <c r="P432" s="130">
        <f t="shared" si="26"/>
        <v>0</v>
      </c>
      <c r="Q432" s="131" t="str">
        <f>VLOOKUP(G432,'4. Productie normen'!$A:$L,12,FALSE)</f>
        <v>B</v>
      </c>
      <c r="R432" s="117"/>
      <c r="S432" s="141"/>
      <c r="T432" s="132">
        <f t="shared" si="27"/>
        <v>5304</v>
      </c>
    </row>
    <row r="433" spans="1:20" ht="14.15" customHeight="1">
      <c r="A433" s="8">
        <v>432</v>
      </c>
      <c r="B433" s="9" t="s">
        <v>115</v>
      </c>
      <c r="C433" s="117" t="s">
        <v>116</v>
      </c>
      <c r="D433" s="646" t="s">
        <v>256</v>
      </c>
      <c r="E433" s="127" t="s">
        <v>290</v>
      </c>
      <c r="F433" s="117" t="s">
        <v>255</v>
      </c>
      <c r="G433" s="117" t="s">
        <v>197</v>
      </c>
      <c r="H433" s="117" t="s">
        <v>235</v>
      </c>
      <c r="I433" s="9">
        <v>43</v>
      </c>
      <c r="J433" s="717">
        <v>1</v>
      </c>
      <c r="K433" s="128">
        <v>156</v>
      </c>
      <c r="L433" s="128"/>
      <c r="M433" s="129" t="e">
        <f t="shared" si="25"/>
        <v>#DIV/0!</v>
      </c>
      <c r="N433" s="129">
        <f t="shared" si="28"/>
        <v>0</v>
      </c>
      <c r="O433" s="130">
        <f>IF(K433="nio",0,VLOOKUP(G433,'4. Productie normen'!A:J,HLOOKUP('5. Basis ruimtestaat'!K433,'4. Productie normen'!$10:$11,2,FALSE),FALSE))</f>
        <v>0</v>
      </c>
      <c r="P433" s="130">
        <f t="shared" si="26"/>
        <v>0</v>
      </c>
      <c r="Q433" s="131" t="str">
        <f>VLOOKUP(G433,'4. Productie normen'!$A:$L,12,FALSE)</f>
        <v>B</v>
      </c>
      <c r="R433" s="117"/>
      <c r="S433" s="141"/>
      <c r="T433" s="132">
        <f t="shared" si="27"/>
        <v>6708</v>
      </c>
    </row>
    <row r="434" spans="1:20" ht="14.15" customHeight="1">
      <c r="A434" s="8">
        <v>433</v>
      </c>
      <c r="B434" s="9" t="s">
        <v>115</v>
      </c>
      <c r="C434" s="117" t="s">
        <v>116</v>
      </c>
      <c r="D434" s="646" t="s">
        <v>256</v>
      </c>
      <c r="E434" s="127" t="s">
        <v>291</v>
      </c>
      <c r="F434" s="117" t="s">
        <v>255</v>
      </c>
      <c r="G434" s="117" t="s">
        <v>197</v>
      </c>
      <c r="H434" s="117" t="s">
        <v>235</v>
      </c>
      <c r="I434" s="9">
        <v>34</v>
      </c>
      <c r="J434" s="717">
        <v>1</v>
      </c>
      <c r="K434" s="128">
        <v>156</v>
      </c>
      <c r="L434" s="128"/>
      <c r="M434" s="129" t="e">
        <f t="shared" si="25"/>
        <v>#DIV/0!</v>
      </c>
      <c r="N434" s="129">
        <f t="shared" si="28"/>
        <v>0</v>
      </c>
      <c r="O434" s="130">
        <f>IF(K434="nio",0,VLOOKUP(G434,'4. Productie normen'!A:J,HLOOKUP('5. Basis ruimtestaat'!K434,'4. Productie normen'!$10:$11,2,FALSE),FALSE))</f>
        <v>0</v>
      </c>
      <c r="P434" s="130">
        <f t="shared" si="26"/>
        <v>0</v>
      </c>
      <c r="Q434" s="131" t="str">
        <f>VLOOKUP(G434,'4. Productie normen'!$A:$L,12,FALSE)</f>
        <v>B</v>
      </c>
      <c r="R434" s="117"/>
      <c r="S434" s="141"/>
      <c r="T434" s="132">
        <f t="shared" si="27"/>
        <v>5304</v>
      </c>
    </row>
    <row r="435" spans="1:20" ht="14.15" customHeight="1">
      <c r="A435" s="8">
        <v>434</v>
      </c>
      <c r="B435" s="9" t="s">
        <v>115</v>
      </c>
      <c r="C435" s="117" t="s">
        <v>116</v>
      </c>
      <c r="D435" s="646" t="s">
        <v>256</v>
      </c>
      <c r="E435" s="127" t="s">
        <v>292</v>
      </c>
      <c r="F435" s="117" t="s">
        <v>255</v>
      </c>
      <c r="G435" s="117" t="s">
        <v>197</v>
      </c>
      <c r="H435" s="117" t="s">
        <v>235</v>
      </c>
      <c r="I435" s="9">
        <v>51</v>
      </c>
      <c r="J435" s="717">
        <v>1</v>
      </c>
      <c r="K435" s="128">
        <v>156</v>
      </c>
      <c r="L435" s="128"/>
      <c r="M435" s="129" t="e">
        <f t="shared" si="25"/>
        <v>#DIV/0!</v>
      </c>
      <c r="N435" s="129">
        <f t="shared" si="28"/>
        <v>0</v>
      </c>
      <c r="O435" s="130">
        <f>IF(K435="nio",0,VLOOKUP(G435,'4. Productie normen'!A:J,HLOOKUP('5. Basis ruimtestaat'!K435,'4. Productie normen'!$10:$11,2,FALSE),FALSE))</f>
        <v>0</v>
      </c>
      <c r="P435" s="130">
        <f t="shared" si="26"/>
        <v>0</v>
      </c>
      <c r="Q435" s="131" t="str">
        <f>VLOOKUP(G435,'4. Productie normen'!$A:$L,12,FALSE)</f>
        <v>B</v>
      </c>
      <c r="R435" s="117"/>
      <c r="S435" s="141"/>
      <c r="T435" s="132">
        <f t="shared" si="27"/>
        <v>7956</v>
      </c>
    </row>
    <row r="436" spans="1:20" ht="14.15" customHeight="1">
      <c r="A436" s="8">
        <v>435</v>
      </c>
      <c r="B436" s="9" t="s">
        <v>115</v>
      </c>
      <c r="C436" s="117" t="s">
        <v>116</v>
      </c>
      <c r="D436" s="646" t="s">
        <v>256</v>
      </c>
      <c r="E436" s="127" t="s">
        <v>546</v>
      </c>
      <c r="F436" s="117" t="s">
        <v>255</v>
      </c>
      <c r="G436" s="117" t="s">
        <v>197</v>
      </c>
      <c r="H436" s="117" t="s">
        <v>235</v>
      </c>
      <c r="I436" s="9">
        <v>17</v>
      </c>
      <c r="J436" s="717">
        <v>1</v>
      </c>
      <c r="K436" s="128">
        <v>156</v>
      </c>
      <c r="L436" s="128"/>
      <c r="M436" s="129" t="e">
        <f t="shared" si="25"/>
        <v>#DIV/0!</v>
      </c>
      <c r="N436" s="129">
        <f t="shared" si="28"/>
        <v>0</v>
      </c>
      <c r="O436" s="130">
        <f>IF(K436="nio",0,VLOOKUP(G436,'4. Productie normen'!A:J,HLOOKUP('5. Basis ruimtestaat'!K436,'4. Productie normen'!$10:$11,2,FALSE),FALSE))</f>
        <v>0</v>
      </c>
      <c r="P436" s="130">
        <f t="shared" si="26"/>
        <v>0</v>
      </c>
      <c r="Q436" s="131" t="str">
        <f>VLOOKUP(G436,'4. Productie normen'!$A:$L,12,FALSE)</f>
        <v>B</v>
      </c>
      <c r="R436" s="117"/>
      <c r="S436" s="141"/>
      <c r="T436" s="132">
        <f t="shared" si="27"/>
        <v>2652</v>
      </c>
    </row>
    <row r="437" spans="1:20" ht="14.15" customHeight="1">
      <c r="A437" s="8">
        <v>436</v>
      </c>
      <c r="B437" s="9" t="s">
        <v>115</v>
      </c>
      <c r="C437" s="117" t="s">
        <v>116</v>
      </c>
      <c r="D437" s="646" t="s">
        <v>256</v>
      </c>
      <c r="E437" s="127" t="s">
        <v>547</v>
      </c>
      <c r="F437" s="117" t="s">
        <v>244</v>
      </c>
      <c r="G437" s="117" t="s">
        <v>206</v>
      </c>
      <c r="H437" s="117" t="s">
        <v>242</v>
      </c>
      <c r="I437" s="9">
        <v>8</v>
      </c>
      <c r="J437" s="717">
        <v>1</v>
      </c>
      <c r="K437" s="128">
        <v>255</v>
      </c>
      <c r="L437" s="128">
        <v>255</v>
      </c>
      <c r="M437" s="129" t="e">
        <f t="shared" si="25"/>
        <v>#DIV/0!</v>
      </c>
      <c r="N437" s="129" t="e">
        <f t="shared" si="28"/>
        <v>#DIV/0!</v>
      </c>
      <c r="O437" s="130">
        <f>IF(K437="nio",0,VLOOKUP(G437,'4. Productie normen'!A:J,HLOOKUP('5. Basis ruimtestaat'!K437,'4. Productie normen'!$10:$11,2,FALSE),FALSE))</f>
        <v>0</v>
      </c>
      <c r="P437" s="130">
        <f t="shared" si="26"/>
        <v>0</v>
      </c>
      <c r="Q437" s="131" t="str">
        <f>VLOOKUP(G437,'4. Productie normen'!$A:$L,12,FALSE)</f>
        <v>S</v>
      </c>
      <c r="R437" s="117"/>
      <c r="S437" s="141"/>
      <c r="T437" s="132">
        <f t="shared" si="27"/>
        <v>4080</v>
      </c>
    </row>
    <row r="438" spans="1:20" ht="14.15" customHeight="1">
      <c r="A438" s="8">
        <v>437</v>
      </c>
      <c r="B438" s="9" t="s">
        <v>115</v>
      </c>
      <c r="C438" s="117" t="s">
        <v>116</v>
      </c>
      <c r="D438" s="646" t="s">
        <v>256</v>
      </c>
      <c r="E438" s="127" t="s">
        <v>548</v>
      </c>
      <c r="F438" s="117" t="s">
        <v>241</v>
      </c>
      <c r="G438" s="117" t="s">
        <v>206</v>
      </c>
      <c r="H438" s="117" t="s">
        <v>242</v>
      </c>
      <c r="I438" s="9">
        <v>8</v>
      </c>
      <c r="J438" s="717">
        <v>1</v>
      </c>
      <c r="K438" s="128">
        <v>255</v>
      </c>
      <c r="L438" s="128">
        <v>255</v>
      </c>
      <c r="M438" s="129" t="e">
        <f t="shared" si="25"/>
        <v>#DIV/0!</v>
      </c>
      <c r="N438" s="129" t="e">
        <f t="shared" si="28"/>
        <v>#DIV/0!</v>
      </c>
      <c r="O438" s="130">
        <f>IF(K438="nio",0,VLOOKUP(G438,'4. Productie normen'!A:J,HLOOKUP('5. Basis ruimtestaat'!K438,'4. Productie normen'!$10:$11,2,FALSE),FALSE))</f>
        <v>0</v>
      </c>
      <c r="P438" s="130">
        <f t="shared" si="26"/>
        <v>0</v>
      </c>
      <c r="Q438" s="131" t="str">
        <f>VLOOKUP(G438,'4. Productie normen'!$A:$L,12,FALSE)</f>
        <v>S</v>
      </c>
      <c r="R438" s="117"/>
      <c r="S438" s="141"/>
      <c r="T438" s="132">
        <f t="shared" si="27"/>
        <v>4080</v>
      </c>
    </row>
    <row r="439" spans="1:20" ht="14.15" customHeight="1">
      <c r="A439" s="8">
        <v>438</v>
      </c>
      <c r="B439" s="9" t="s">
        <v>115</v>
      </c>
      <c r="C439" s="117" t="s">
        <v>116</v>
      </c>
      <c r="D439" s="646" t="s">
        <v>256</v>
      </c>
      <c r="E439" s="127" t="s">
        <v>549</v>
      </c>
      <c r="F439" s="117" t="s">
        <v>339</v>
      </c>
      <c r="G439" s="117" t="s">
        <v>205</v>
      </c>
      <c r="H439" s="117" t="s">
        <v>235</v>
      </c>
      <c r="I439" s="9">
        <v>85</v>
      </c>
      <c r="J439" s="717">
        <v>1</v>
      </c>
      <c r="K439" s="128">
        <v>255</v>
      </c>
      <c r="L439" s="128"/>
      <c r="M439" s="129" t="e">
        <f t="shared" si="25"/>
        <v>#DIV/0!</v>
      </c>
      <c r="N439" s="129">
        <f t="shared" si="28"/>
        <v>0</v>
      </c>
      <c r="O439" s="130">
        <f>IF(K439="nio",0,VLOOKUP(G439,'4. Productie normen'!A:J,HLOOKUP('5. Basis ruimtestaat'!K439,'4. Productie normen'!$10:$11,2,FALSE),FALSE))</f>
        <v>0</v>
      </c>
      <c r="P439" s="130">
        <f t="shared" si="26"/>
        <v>0</v>
      </c>
      <c r="Q439" s="131" t="str">
        <f>VLOOKUP(G439,'4. Productie normen'!$A:$L,12,FALSE)</f>
        <v>V</v>
      </c>
      <c r="R439" s="117"/>
      <c r="S439" s="141"/>
      <c r="T439" s="132">
        <f t="shared" si="27"/>
        <v>21675</v>
      </c>
    </row>
    <row r="440" spans="1:20" ht="14.15" customHeight="1">
      <c r="A440" s="8">
        <v>439</v>
      </c>
      <c r="B440" s="9" t="s">
        <v>117</v>
      </c>
      <c r="C440" s="117" t="s">
        <v>118</v>
      </c>
      <c r="D440" s="646" t="s">
        <v>229</v>
      </c>
      <c r="E440" s="127" t="s">
        <v>263</v>
      </c>
      <c r="F440" s="117" t="s">
        <v>250</v>
      </c>
      <c r="G440" s="117" t="s">
        <v>204</v>
      </c>
      <c r="H440" s="117" t="s">
        <v>232</v>
      </c>
      <c r="I440" s="9">
        <v>166</v>
      </c>
      <c r="J440" s="717">
        <v>1</v>
      </c>
      <c r="K440" s="128">
        <v>255</v>
      </c>
      <c r="L440" s="128"/>
      <c r="M440" s="129" t="e">
        <f t="shared" si="25"/>
        <v>#DIV/0!</v>
      </c>
      <c r="N440" s="129">
        <f t="shared" si="28"/>
        <v>0</v>
      </c>
      <c r="O440" s="130">
        <f>IF(K440="nio",0,VLOOKUP(G440,'4. Productie normen'!A:J,HLOOKUP('5. Basis ruimtestaat'!K440,'4. Productie normen'!$10:$11,2,FALSE),FALSE))</f>
        <v>0</v>
      </c>
      <c r="P440" s="130">
        <f t="shared" si="26"/>
        <v>0</v>
      </c>
      <c r="Q440" s="131" t="str">
        <f>VLOOKUP(G440,'4. Productie normen'!$A:$L,12,FALSE)</f>
        <v>V</v>
      </c>
      <c r="R440" s="117"/>
      <c r="S440" s="141"/>
      <c r="T440" s="132">
        <f t="shared" si="27"/>
        <v>42330</v>
      </c>
    </row>
    <row r="441" spans="1:20" ht="14.15" customHeight="1">
      <c r="A441" s="8">
        <v>440</v>
      </c>
      <c r="B441" s="9" t="s">
        <v>117</v>
      </c>
      <c r="C441" s="117" t="s">
        <v>118</v>
      </c>
      <c r="D441" s="646" t="s">
        <v>229</v>
      </c>
      <c r="E441" s="127" t="s">
        <v>230</v>
      </c>
      <c r="F441" s="117" t="s">
        <v>201</v>
      </c>
      <c r="G441" s="117" t="s">
        <v>201</v>
      </c>
      <c r="H441" s="117" t="s">
        <v>526</v>
      </c>
      <c r="I441" s="9">
        <v>11.8</v>
      </c>
      <c r="J441" s="717">
        <v>1</v>
      </c>
      <c r="K441" s="128">
        <v>255</v>
      </c>
      <c r="L441" s="128"/>
      <c r="M441" s="129" t="e">
        <f t="shared" si="25"/>
        <v>#DIV/0!</v>
      </c>
      <c r="N441" s="129">
        <f t="shared" si="28"/>
        <v>0</v>
      </c>
      <c r="O441" s="130">
        <f>IF(K441="nio",0,VLOOKUP(G441,'4. Productie normen'!A:J,HLOOKUP('5. Basis ruimtestaat'!K441,'4. Productie normen'!$10:$11,2,FALSE),FALSE))</f>
        <v>0</v>
      </c>
      <c r="P441" s="130">
        <f t="shared" si="26"/>
        <v>0</v>
      </c>
      <c r="Q441" s="131" t="str">
        <f>VLOOKUP(G441,'4. Productie normen'!$A:$L,12,FALSE)</f>
        <v>V</v>
      </c>
      <c r="R441" s="117"/>
      <c r="S441" s="141"/>
      <c r="T441" s="132">
        <f t="shared" si="27"/>
        <v>3009</v>
      </c>
    </row>
    <row r="442" spans="1:20" ht="14.15" customHeight="1">
      <c r="A442" s="8">
        <v>441</v>
      </c>
      <c r="B442" s="9" t="s">
        <v>117</v>
      </c>
      <c r="C442" s="117" t="s">
        <v>118</v>
      </c>
      <c r="D442" s="646" t="s">
        <v>229</v>
      </c>
      <c r="E442" s="127" t="s">
        <v>233</v>
      </c>
      <c r="F442" s="117" t="s">
        <v>550</v>
      </c>
      <c r="G442" s="117" t="s">
        <v>1136</v>
      </c>
      <c r="H442" s="117" t="s">
        <v>232</v>
      </c>
      <c r="I442" s="9">
        <v>61.73</v>
      </c>
      <c r="J442" s="717">
        <v>1</v>
      </c>
      <c r="K442" s="128">
        <v>255</v>
      </c>
      <c r="L442" s="128"/>
      <c r="M442" s="129" t="e">
        <f t="shared" si="25"/>
        <v>#DIV/0!</v>
      </c>
      <c r="N442" s="129">
        <f t="shared" si="28"/>
        <v>0</v>
      </c>
      <c r="O442" s="130">
        <f>IF(K442="nio",0,VLOOKUP(G442,'4. Productie normen'!A:J,HLOOKUP('5. Basis ruimtestaat'!K442,'4. Productie normen'!$10:$11,2,FALSE),FALSE))</f>
        <v>0</v>
      </c>
      <c r="P442" s="130">
        <f t="shared" si="26"/>
        <v>0</v>
      </c>
      <c r="Q442" s="131" t="str">
        <f>VLOOKUP(G442,'4. Productie normen'!$A:$L,12,FALSE)</f>
        <v>V</v>
      </c>
      <c r="R442" s="117"/>
      <c r="S442" s="141"/>
      <c r="T442" s="132">
        <f t="shared" si="27"/>
        <v>15741.15</v>
      </c>
    </row>
    <row r="443" spans="1:20" ht="14.15" customHeight="1">
      <c r="A443" s="8">
        <v>442</v>
      </c>
      <c r="B443" s="9" t="s">
        <v>117</v>
      </c>
      <c r="C443" s="117" t="s">
        <v>118</v>
      </c>
      <c r="D443" s="646" t="s">
        <v>229</v>
      </c>
      <c r="E443" s="127" t="s">
        <v>238</v>
      </c>
      <c r="F443" s="117" t="s">
        <v>262</v>
      </c>
      <c r="G443" s="137" t="s">
        <v>1137</v>
      </c>
      <c r="H443" s="117" t="s">
        <v>235</v>
      </c>
      <c r="I443" s="9">
        <v>7.35</v>
      </c>
      <c r="J443" s="717">
        <v>1</v>
      </c>
      <c r="K443" s="128">
        <v>255</v>
      </c>
      <c r="L443" s="128"/>
      <c r="M443" s="129" t="e">
        <f t="shared" si="25"/>
        <v>#DIV/0!</v>
      </c>
      <c r="N443" s="129">
        <f t="shared" si="28"/>
        <v>0</v>
      </c>
      <c r="O443" s="130">
        <f>IF(K443="nio",0,VLOOKUP(G443,'4. Productie normen'!A:J,HLOOKUP('5. Basis ruimtestaat'!K443,'4. Productie normen'!$10:$11,2,FALSE),FALSE))</f>
        <v>0</v>
      </c>
      <c r="P443" s="130">
        <f t="shared" si="26"/>
        <v>0</v>
      </c>
      <c r="Q443" s="131" t="str">
        <f>VLOOKUP(G443,'4. Productie normen'!$A:$L,12,FALSE)</f>
        <v>V</v>
      </c>
      <c r="R443" s="117"/>
      <c r="S443" s="141"/>
      <c r="T443" s="132">
        <f t="shared" si="27"/>
        <v>1874.25</v>
      </c>
    </row>
    <row r="444" spans="1:20" ht="14.15" customHeight="1">
      <c r="A444" s="8">
        <v>443</v>
      </c>
      <c r="B444" s="9" t="s">
        <v>117</v>
      </c>
      <c r="C444" s="117" t="s">
        <v>118</v>
      </c>
      <c r="D444" s="646" t="s">
        <v>229</v>
      </c>
      <c r="E444" s="127" t="s">
        <v>440</v>
      </c>
      <c r="F444" s="117" t="s">
        <v>205</v>
      </c>
      <c r="G444" s="117" t="s">
        <v>205</v>
      </c>
      <c r="H444" s="117" t="s">
        <v>235</v>
      </c>
      <c r="I444" s="9">
        <v>156.63999999999999</v>
      </c>
      <c r="J444" s="717">
        <v>1</v>
      </c>
      <c r="K444" s="128">
        <v>255</v>
      </c>
      <c r="L444" s="128"/>
      <c r="M444" s="129" t="e">
        <f t="shared" si="25"/>
        <v>#DIV/0!</v>
      </c>
      <c r="N444" s="129">
        <f t="shared" si="28"/>
        <v>0</v>
      </c>
      <c r="O444" s="130">
        <f>IF(K444="nio",0,VLOOKUP(G444,'4. Productie normen'!A:J,HLOOKUP('5. Basis ruimtestaat'!K444,'4. Productie normen'!$10:$11,2,FALSE),FALSE))</f>
        <v>0</v>
      </c>
      <c r="P444" s="130">
        <f t="shared" si="26"/>
        <v>0</v>
      </c>
      <c r="Q444" s="131" t="str">
        <f>VLOOKUP(G444,'4. Productie normen'!$A:$L,12,FALSE)</f>
        <v>V</v>
      </c>
      <c r="R444" s="117"/>
      <c r="S444" s="141"/>
      <c r="T444" s="132">
        <f t="shared" si="27"/>
        <v>39943.199999999997</v>
      </c>
    </row>
    <row r="445" spans="1:20" ht="14.15" customHeight="1">
      <c r="A445" s="8">
        <v>444</v>
      </c>
      <c r="B445" s="9" t="s">
        <v>117</v>
      </c>
      <c r="C445" s="117" t="s">
        <v>118</v>
      </c>
      <c r="D445" s="646" t="s">
        <v>229</v>
      </c>
      <c r="E445" s="127" t="s">
        <v>264</v>
      </c>
      <c r="F445" s="117" t="s">
        <v>255</v>
      </c>
      <c r="G445" s="117" t="s">
        <v>197</v>
      </c>
      <c r="H445" s="117" t="s">
        <v>235</v>
      </c>
      <c r="I445" s="9">
        <v>15.5</v>
      </c>
      <c r="J445" s="717">
        <v>1</v>
      </c>
      <c r="K445" s="128">
        <v>156</v>
      </c>
      <c r="L445" s="128"/>
      <c r="M445" s="129" t="e">
        <f t="shared" si="25"/>
        <v>#DIV/0!</v>
      </c>
      <c r="N445" s="129">
        <f t="shared" si="28"/>
        <v>0</v>
      </c>
      <c r="O445" s="130">
        <f>IF(K445="nio",0,VLOOKUP(G445,'4. Productie normen'!A:J,HLOOKUP('5. Basis ruimtestaat'!K445,'4. Productie normen'!$10:$11,2,FALSE),FALSE))</f>
        <v>0</v>
      </c>
      <c r="P445" s="130">
        <f t="shared" si="26"/>
        <v>0</v>
      </c>
      <c r="Q445" s="131" t="str">
        <f>VLOOKUP(G445,'4. Productie normen'!$A:$L,12,FALSE)</f>
        <v>B</v>
      </c>
      <c r="R445" s="117"/>
      <c r="S445" s="141"/>
      <c r="T445" s="132">
        <f t="shared" si="27"/>
        <v>2418</v>
      </c>
    </row>
    <row r="446" spans="1:20" ht="14.15" customHeight="1">
      <c r="A446" s="8">
        <v>445</v>
      </c>
      <c r="B446" s="9" t="s">
        <v>117</v>
      </c>
      <c r="C446" s="117" t="s">
        <v>118</v>
      </c>
      <c r="D446" s="646" t="s">
        <v>229</v>
      </c>
      <c r="E446" s="127" t="s">
        <v>442</v>
      </c>
      <c r="F446" s="117" t="s">
        <v>255</v>
      </c>
      <c r="G446" s="117" t="s">
        <v>197</v>
      </c>
      <c r="H446" s="117" t="s">
        <v>235</v>
      </c>
      <c r="I446" s="9">
        <v>17.45</v>
      </c>
      <c r="J446" s="717">
        <v>1</v>
      </c>
      <c r="K446" s="128">
        <v>156</v>
      </c>
      <c r="L446" s="128"/>
      <c r="M446" s="129" t="e">
        <f t="shared" si="25"/>
        <v>#DIV/0!</v>
      </c>
      <c r="N446" s="129">
        <f t="shared" si="28"/>
        <v>0</v>
      </c>
      <c r="O446" s="130">
        <f>IF(K446="nio",0,VLOOKUP(G446,'4. Productie normen'!A:J,HLOOKUP('5. Basis ruimtestaat'!K446,'4. Productie normen'!$10:$11,2,FALSE),FALSE))</f>
        <v>0</v>
      </c>
      <c r="P446" s="130">
        <f t="shared" si="26"/>
        <v>0</v>
      </c>
      <c r="Q446" s="131" t="str">
        <f>VLOOKUP(G446,'4. Productie normen'!$A:$L,12,FALSE)</f>
        <v>B</v>
      </c>
      <c r="R446" s="117"/>
      <c r="S446" s="141"/>
      <c r="T446" s="132">
        <f t="shared" si="27"/>
        <v>2722.2</v>
      </c>
    </row>
    <row r="447" spans="1:20" ht="14.15" customHeight="1">
      <c r="A447" s="8">
        <v>446</v>
      </c>
      <c r="B447" s="9" t="s">
        <v>117</v>
      </c>
      <c r="C447" s="117" t="s">
        <v>118</v>
      </c>
      <c r="D447" s="646" t="s">
        <v>229</v>
      </c>
      <c r="E447" s="127" t="s">
        <v>340</v>
      </c>
      <c r="F447" s="117" t="s">
        <v>345</v>
      </c>
      <c r="G447" s="117" t="s">
        <v>206</v>
      </c>
      <c r="H447" s="117" t="s">
        <v>439</v>
      </c>
      <c r="I447" s="9">
        <v>5.8</v>
      </c>
      <c r="J447" s="717">
        <v>1</v>
      </c>
      <c r="K447" s="128">
        <v>255</v>
      </c>
      <c r="L447" s="128"/>
      <c r="M447" s="129" t="e">
        <f t="shared" si="25"/>
        <v>#DIV/0!</v>
      </c>
      <c r="N447" s="129">
        <f t="shared" si="28"/>
        <v>0</v>
      </c>
      <c r="O447" s="130">
        <f>IF(K447="nio",0,VLOOKUP(G447,'4. Productie normen'!A:J,HLOOKUP('5. Basis ruimtestaat'!K447,'4. Productie normen'!$10:$11,2,FALSE),FALSE))</f>
        <v>0</v>
      </c>
      <c r="P447" s="130">
        <f t="shared" si="26"/>
        <v>0</v>
      </c>
      <c r="Q447" s="131" t="str">
        <f>VLOOKUP(G447,'4. Productie normen'!$A:$L,12,FALSE)</f>
        <v>S</v>
      </c>
      <c r="R447" s="117"/>
      <c r="S447" s="141"/>
      <c r="T447" s="132">
        <f t="shared" si="27"/>
        <v>1479</v>
      </c>
    </row>
    <row r="448" spans="1:20" ht="14.15" customHeight="1">
      <c r="A448" s="8">
        <v>447</v>
      </c>
      <c r="B448" s="9" t="s">
        <v>117</v>
      </c>
      <c r="C448" s="117" t="s">
        <v>118</v>
      </c>
      <c r="D448" s="646" t="s">
        <v>229</v>
      </c>
      <c r="E448" s="127" t="s">
        <v>265</v>
      </c>
      <c r="F448" s="117" t="s">
        <v>244</v>
      </c>
      <c r="G448" s="117" t="s">
        <v>206</v>
      </c>
      <c r="H448" s="117" t="s">
        <v>439</v>
      </c>
      <c r="I448" s="9">
        <v>5.49</v>
      </c>
      <c r="J448" s="717">
        <v>1</v>
      </c>
      <c r="K448" s="128">
        <v>255</v>
      </c>
      <c r="L448" s="128"/>
      <c r="M448" s="129" t="e">
        <f t="shared" si="25"/>
        <v>#DIV/0!</v>
      </c>
      <c r="N448" s="129">
        <f t="shared" si="28"/>
        <v>0</v>
      </c>
      <c r="O448" s="130">
        <f>IF(K448="nio",0,VLOOKUP(G448,'4. Productie normen'!A:J,HLOOKUP('5. Basis ruimtestaat'!K448,'4. Productie normen'!$10:$11,2,FALSE),FALSE))</f>
        <v>0</v>
      </c>
      <c r="P448" s="130">
        <f t="shared" si="26"/>
        <v>0</v>
      </c>
      <c r="Q448" s="131" t="str">
        <f>VLOOKUP(G448,'4. Productie normen'!$A:$L,12,FALSE)</f>
        <v>S</v>
      </c>
      <c r="R448" s="117"/>
      <c r="S448" s="141"/>
      <c r="T448" s="132">
        <f t="shared" si="27"/>
        <v>1399.95</v>
      </c>
    </row>
    <row r="449" spans="1:20" ht="14.15" customHeight="1">
      <c r="A449" s="8">
        <v>448</v>
      </c>
      <c r="B449" s="9" t="s">
        <v>117</v>
      </c>
      <c r="C449" s="117" t="s">
        <v>118</v>
      </c>
      <c r="D449" s="646" t="s">
        <v>229</v>
      </c>
      <c r="E449" s="127" t="s">
        <v>266</v>
      </c>
      <c r="F449" s="117" t="s">
        <v>241</v>
      </c>
      <c r="G449" s="117" t="s">
        <v>206</v>
      </c>
      <c r="H449" s="117" t="s">
        <v>439</v>
      </c>
      <c r="I449" s="9">
        <v>7.64</v>
      </c>
      <c r="J449" s="717">
        <v>1</v>
      </c>
      <c r="K449" s="128">
        <v>255</v>
      </c>
      <c r="L449" s="128"/>
      <c r="M449" s="129" t="e">
        <f t="shared" si="25"/>
        <v>#DIV/0!</v>
      </c>
      <c r="N449" s="129">
        <f t="shared" si="28"/>
        <v>0</v>
      </c>
      <c r="O449" s="130">
        <f>IF(K449="nio",0,VLOOKUP(G449,'4. Productie normen'!A:J,HLOOKUP('5. Basis ruimtestaat'!K449,'4. Productie normen'!$10:$11,2,FALSE),FALSE))</f>
        <v>0</v>
      </c>
      <c r="P449" s="130">
        <f t="shared" si="26"/>
        <v>0</v>
      </c>
      <c r="Q449" s="131" t="str">
        <f>VLOOKUP(G449,'4. Productie normen'!$A:$L,12,FALSE)</f>
        <v>S</v>
      </c>
      <c r="R449" s="117"/>
      <c r="S449" s="141"/>
      <c r="T449" s="132">
        <f t="shared" si="27"/>
        <v>1948.1999999999998</v>
      </c>
    </row>
    <row r="450" spans="1:20" ht="14.15" customHeight="1">
      <c r="A450" s="8">
        <v>449</v>
      </c>
      <c r="B450" s="9" t="s">
        <v>117</v>
      </c>
      <c r="C450" s="117" t="s">
        <v>118</v>
      </c>
      <c r="D450" s="646" t="s">
        <v>229</v>
      </c>
      <c r="E450" s="127" t="s">
        <v>444</v>
      </c>
      <c r="F450" s="117" t="s">
        <v>551</v>
      </c>
      <c r="G450" s="117" t="s">
        <v>206</v>
      </c>
      <c r="H450" s="117" t="s">
        <v>439</v>
      </c>
      <c r="I450" s="9">
        <v>5.49</v>
      </c>
      <c r="J450" s="717">
        <v>1</v>
      </c>
      <c r="K450" s="128">
        <v>255</v>
      </c>
      <c r="L450" s="128"/>
      <c r="M450" s="129" t="e">
        <f t="shared" si="25"/>
        <v>#DIV/0!</v>
      </c>
      <c r="N450" s="129">
        <f t="shared" si="28"/>
        <v>0</v>
      </c>
      <c r="O450" s="130">
        <f>IF(K450="nio",0,VLOOKUP(G450,'4. Productie normen'!A:J,HLOOKUP('5. Basis ruimtestaat'!K450,'4. Productie normen'!$10:$11,2,FALSE),FALSE))</f>
        <v>0</v>
      </c>
      <c r="P450" s="130">
        <f t="shared" si="26"/>
        <v>0</v>
      </c>
      <c r="Q450" s="131" t="str">
        <f>VLOOKUP(G450,'4. Productie normen'!$A:$L,12,FALSE)</f>
        <v>S</v>
      </c>
      <c r="R450" s="117"/>
      <c r="S450" s="141"/>
      <c r="T450" s="132">
        <f t="shared" si="27"/>
        <v>1399.95</v>
      </c>
    </row>
    <row r="451" spans="1:20" ht="14.15" customHeight="1">
      <c r="A451" s="8">
        <v>450</v>
      </c>
      <c r="B451" s="9" t="s">
        <v>117</v>
      </c>
      <c r="C451" s="117" t="s">
        <v>118</v>
      </c>
      <c r="D451" s="646" t="s">
        <v>229</v>
      </c>
      <c r="E451" s="127" t="s">
        <v>445</v>
      </c>
      <c r="F451" s="117" t="s">
        <v>552</v>
      </c>
      <c r="G451" s="117" t="s">
        <v>206</v>
      </c>
      <c r="H451" s="117" t="s">
        <v>439</v>
      </c>
      <c r="I451" s="9">
        <v>5.49</v>
      </c>
      <c r="J451" s="717">
        <v>1</v>
      </c>
      <c r="K451" s="128">
        <v>255</v>
      </c>
      <c r="L451" s="128"/>
      <c r="M451" s="129" t="e">
        <f t="shared" si="25"/>
        <v>#DIV/0!</v>
      </c>
      <c r="N451" s="129">
        <f t="shared" si="28"/>
        <v>0</v>
      </c>
      <c r="O451" s="130">
        <f>IF(K451="nio",0,VLOOKUP(G451,'4. Productie normen'!A:J,HLOOKUP('5. Basis ruimtestaat'!K451,'4. Productie normen'!$10:$11,2,FALSE),FALSE))</f>
        <v>0</v>
      </c>
      <c r="P451" s="130">
        <f t="shared" si="26"/>
        <v>0</v>
      </c>
      <c r="Q451" s="131" t="str">
        <f>VLOOKUP(G451,'4. Productie normen'!$A:$L,12,FALSE)</f>
        <v>S</v>
      </c>
      <c r="R451" s="117"/>
      <c r="S451" s="141"/>
      <c r="T451" s="132">
        <f t="shared" si="27"/>
        <v>1399.95</v>
      </c>
    </row>
    <row r="452" spans="1:20" ht="14.15" customHeight="1">
      <c r="A452" s="8">
        <v>451</v>
      </c>
      <c r="B452" s="9" t="s">
        <v>117</v>
      </c>
      <c r="C452" s="117" t="s">
        <v>118</v>
      </c>
      <c r="D452" s="646" t="s">
        <v>229</v>
      </c>
      <c r="E452" s="127" t="s">
        <v>446</v>
      </c>
      <c r="F452" s="117" t="s">
        <v>326</v>
      </c>
      <c r="G452" s="117" t="s">
        <v>213</v>
      </c>
      <c r="H452" s="117"/>
      <c r="I452" s="9">
        <v>8.24</v>
      </c>
      <c r="J452" s="717">
        <v>1</v>
      </c>
      <c r="K452" s="128" t="s">
        <v>248</v>
      </c>
      <c r="L452" s="128"/>
      <c r="M452" s="129">
        <f t="shared" si="25"/>
        <v>0</v>
      </c>
      <c r="N452" s="129">
        <f t="shared" si="28"/>
        <v>0</v>
      </c>
      <c r="O452" s="130">
        <f>IF(K452="nio",0,VLOOKUP(G452,'4. Productie normen'!A:J,HLOOKUP('5. Basis ruimtestaat'!K452,'4. Productie normen'!$10:$11,2,FALSE),FALSE))</f>
        <v>0</v>
      </c>
      <c r="P452" s="130">
        <f t="shared" si="26"/>
        <v>0</v>
      </c>
      <c r="Q452" s="131">
        <f>VLOOKUP(G452,'4. Productie normen'!$A:$L,12,FALSE)</f>
        <v>0</v>
      </c>
      <c r="R452" s="117"/>
      <c r="S452" s="141"/>
      <c r="T452" s="132">
        <f t="shared" si="27"/>
        <v>0</v>
      </c>
    </row>
    <row r="453" spans="1:20" ht="14.15" customHeight="1">
      <c r="A453" s="8">
        <v>452</v>
      </c>
      <c r="B453" s="9" t="s">
        <v>117</v>
      </c>
      <c r="C453" s="117" t="s">
        <v>118</v>
      </c>
      <c r="D453" s="646" t="s">
        <v>229</v>
      </c>
      <c r="E453" s="127" t="s">
        <v>347</v>
      </c>
      <c r="F453" s="117" t="s">
        <v>328</v>
      </c>
      <c r="G453" s="117" t="s">
        <v>213</v>
      </c>
      <c r="H453" s="117"/>
      <c r="I453" s="9">
        <v>8.41</v>
      </c>
      <c r="J453" s="717">
        <v>1</v>
      </c>
      <c r="K453" s="128" t="s">
        <v>248</v>
      </c>
      <c r="L453" s="128"/>
      <c r="M453" s="129">
        <f t="shared" si="25"/>
        <v>0</v>
      </c>
      <c r="N453" s="129">
        <f t="shared" si="28"/>
        <v>0</v>
      </c>
      <c r="O453" s="130">
        <f>IF(K453="nio",0,VLOOKUP(G453,'4. Productie normen'!A:J,HLOOKUP('5. Basis ruimtestaat'!K453,'4. Productie normen'!$10:$11,2,FALSE),FALSE))</f>
        <v>0</v>
      </c>
      <c r="P453" s="130">
        <f t="shared" si="26"/>
        <v>0</v>
      </c>
      <c r="Q453" s="131">
        <f>VLOOKUP(G453,'4. Productie normen'!$A:$L,12,FALSE)</f>
        <v>0</v>
      </c>
      <c r="R453" s="117"/>
      <c r="S453" s="141"/>
      <c r="T453" s="132">
        <f t="shared" si="27"/>
        <v>0</v>
      </c>
    </row>
    <row r="454" spans="1:20" ht="14.15" customHeight="1">
      <c r="A454" s="8">
        <v>453</v>
      </c>
      <c r="B454" s="9" t="s">
        <v>117</v>
      </c>
      <c r="C454" s="117" t="s">
        <v>118</v>
      </c>
      <c r="D454" s="646" t="s">
        <v>229</v>
      </c>
      <c r="E454" s="127" t="s">
        <v>450</v>
      </c>
      <c r="F454" s="117" t="s">
        <v>553</v>
      </c>
      <c r="G454" s="117" t="s">
        <v>213</v>
      </c>
      <c r="H454" s="117" t="s">
        <v>554</v>
      </c>
      <c r="I454" s="9">
        <v>8</v>
      </c>
      <c r="J454" s="717">
        <v>1</v>
      </c>
      <c r="K454" s="128" t="s">
        <v>248</v>
      </c>
      <c r="L454" s="128"/>
      <c r="M454" s="129">
        <f t="shared" si="25"/>
        <v>0</v>
      </c>
      <c r="N454" s="129">
        <f t="shared" si="28"/>
        <v>0</v>
      </c>
      <c r="O454" s="130">
        <f>IF(K454="nio",0,VLOOKUP(G454,'4. Productie normen'!A:J,HLOOKUP('5. Basis ruimtestaat'!K454,'4. Productie normen'!$10:$11,2,FALSE),FALSE))</f>
        <v>0</v>
      </c>
      <c r="P454" s="130">
        <f t="shared" si="26"/>
        <v>0</v>
      </c>
      <c r="Q454" s="131">
        <f>VLOOKUP(G454,'4. Productie normen'!$A:$L,12,FALSE)</f>
        <v>0</v>
      </c>
      <c r="R454" s="117"/>
      <c r="S454" s="141"/>
      <c r="T454" s="132">
        <f t="shared" si="27"/>
        <v>0</v>
      </c>
    </row>
    <row r="455" spans="1:20" ht="14.15" customHeight="1">
      <c r="A455" s="8">
        <v>454</v>
      </c>
      <c r="B455" s="9" t="s">
        <v>117</v>
      </c>
      <c r="C455" s="117" t="s">
        <v>118</v>
      </c>
      <c r="D455" s="646" t="s">
        <v>229</v>
      </c>
      <c r="E455" s="127" t="s">
        <v>451</v>
      </c>
      <c r="F455" s="117" t="s">
        <v>438</v>
      </c>
      <c r="G455" s="117" t="s">
        <v>213</v>
      </c>
      <c r="H455" s="117" t="s">
        <v>449</v>
      </c>
      <c r="I455" s="9">
        <v>2.85</v>
      </c>
      <c r="J455" s="717">
        <v>1</v>
      </c>
      <c r="K455" s="128" t="s">
        <v>248</v>
      </c>
      <c r="L455" s="128"/>
      <c r="M455" s="129">
        <f t="shared" si="25"/>
        <v>0</v>
      </c>
      <c r="N455" s="129">
        <f t="shared" si="28"/>
        <v>0</v>
      </c>
      <c r="O455" s="130">
        <f>IF(K455="nio",0,VLOOKUP(G455,'4. Productie normen'!A:J,HLOOKUP('5. Basis ruimtestaat'!K455,'4. Productie normen'!$10:$11,2,FALSE),FALSE))</f>
        <v>0</v>
      </c>
      <c r="P455" s="130">
        <f t="shared" si="26"/>
        <v>0</v>
      </c>
      <c r="Q455" s="131">
        <f>VLOOKUP(G455,'4. Productie normen'!$A:$L,12,FALSE)</f>
        <v>0</v>
      </c>
      <c r="R455" s="117"/>
      <c r="S455" s="141"/>
      <c r="T455" s="132">
        <f t="shared" si="27"/>
        <v>0</v>
      </c>
    </row>
    <row r="456" spans="1:20" ht="14.15" customHeight="1">
      <c r="A456" s="8">
        <v>455</v>
      </c>
      <c r="B456" s="9" t="s">
        <v>117</v>
      </c>
      <c r="C456" s="117" t="s">
        <v>118</v>
      </c>
      <c r="D456" s="646" t="s">
        <v>229</v>
      </c>
      <c r="E456" s="127" t="s">
        <v>451</v>
      </c>
      <c r="F456" s="117" t="s">
        <v>555</v>
      </c>
      <c r="G456" s="117" t="s">
        <v>213</v>
      </c>
      <c r="H456" s="117" t="s">
        <v>449</v>
      </c>
      <c r="I456" s="9">
        <v>1.27</v>
      </c>
      <c r="J456" s="717">
        <v>1</v>
      </c>
      <c r="K456" s="128" t="s">
        <v>248</v>
      </c>
      <c r="L456" s="128"/>
      <c r="M456" s="129">
        <f t="shared" si="25"/>
        <v>0</v>
      </c>
      <c r="N456" s="129">
        <f t="shared" si="28"/>
        <v>0</v>
      </c>
      <c r="O456" s="130">
        <f>IF(K456="nio",0,VLOOKUP(G456,'4. Productie normen'!A:J,HLOOKUP('5. Basis ruimtestaat'!K456,'4. Productie normen'!$10:$11,2,FALSE),FALSE))</f>
        <v>0</v>
      </c>
      <c r="P456" s="130">
        <f t="shared" si="26"/>
        <v>0</v>
      </c>
      <c r="Q456" s="131">
        <f>VLOOKUP(G456,'4. Productie normen'!$A:$L,12,FALSE)</f>
        <v>0</v>
      </c>
      <c r="R456" s="117"/>
      <c r="S456" s="141"/>
      <c r="T456" s="132">
        <f t="shared" si="27"/>
        <v>0</v>
      </c>
    </row>
    <row r="457" spans="1:20" ht="14.15" customHeight="1">
      <c r="A457" s="8">
        <v>456</v>
      </c>
      <c r="B457" s="9" t="s">
        <v>119</v>
      </c>
      <c r="C457" s="117" t="s">
        <v>120</v>
      </c>
      <c r="D457" s="646" t="s">
        <v>256</v>
      </c>
      <c r="E457" s="127"/>
      <c r="F457" s="117" t="s">
        <v>252</v>
      </c>
      <c r="G457" s="117" t="s">
        <v>209</v>
      </c>
      <c r="H457" s="117" t="s">
        <v>235</v>
      </c>
      <c r="I457" s="9">
        <v>8.17</v>
      </c>
      <c r="J457" s="717">
        <v>1</v>
      </c>
      <c r="K457" s="128">
        <v>255</v>
      </c>
      <c r="L457" s="128"/>
      <c r="M457" s="129" t="e">
        <f t="shared" si="25"/>
        <v>#DIV/0!</v>
      </c>
      <c r="N457" s="129">
        <f t="shared" si="28"/>
        <v>0</v>
      </c>
      <c r="O457" s="130">
        <f>IF(K457="nio",0,VLOOKUP(G457,'4. Productie normen'!A:J,HLOOKUP('5. Basis ruimtestaat'!K457,'4. Productie normen'!$10:$11,2,FALSE),FALSE))</f>
        <v>0</v>
      </c>
      <c r="P457" s="130">
        <f t="shared" si="26"/>
        <v>0</v>
      </c>
      <c r="Q457" s="131" t="str">
        <f>VLOOKUP(G457,'4. Productie normen'!$A:$L,12,FALSE)</f>
        <v>V</v>
      </c>
      <c r="R457" s="117"/>
      <c r="S457" s="141"/>
      <c r="T457" s="132">
        <f t="shared" si="27"/>
        <v>2083.35</v>
      </c>
    </row>
    <row r="458" spans="1:20" ht="14.15" customHeight="1">
      <c r="A458" s="8">
        <v>457</v>
      </c>
      <c r="B458" s="9" t="s">
        <v>119</v>
      </c>
      <c r="C458" s="117" t="s">
        <v>120</v>
      </c>
      <c r="D458" s="646" t="s">
        <v>256</v>
      </c>
      <c r="E458" s="127"/>
      <c r="F458" s="117" t="s">
        <v>209</v>
      </c>
      <c r="G458" s="117" t="s">
        <v>209</v>
      </c>
      <c r="H458" s="117" t="s">
        <v>232</v>
      </c>
      <c r="I458" s="9">
        <v>98.52</v>
      </c>
      <c r="J458" s="717">
        <v>1</v>
      </c>
      <c r="K458" s="128">
        <v>255</v>
      </c>
      <c r="L458" s="128"/>
      <c r="M458" s="129" t="e">
        <f t="shared" ref="M458:M521" si="29">IF(K458="nio",0,IF(K458&gt;0,K458*I458/O458,0))*J458</f>
        <v>#DIV/0!</v>
      </c>
      <c r="N458" s="129">
        <f t="shared" si="28"/>
        <v>0</v>
      </c>
      <c r="O458" s="130">
        <f>IF(K458="nio",0,VLOOKUP(G458,'4. Productie normen'!A:J,HLOOKUP('5. Basis ruimtestaat'!K458,'4. Productie normen'!$10:$11,2,FALSE),FALSE))</f>
        <v>0</v>
      </c>
      <c r="P458" s="130">
        <f t="shared" si="26"/>
        <v>0</v>
      </c>
      <c r="Q458" s="131" t="str">
        <f>VLOOKUP(G458,'4. Productie normen'!$A:$L,12,FALSE)</f>
        <v>V</v>
      </c>
      <c r="R458" s="117"/>
      <c r="S458" s="141"/>
      <c r="T458" s="132">
        <f t="shared" si="27"/>
        <v>25122.6</v>
      </c>
    </row>
    <row r="459" spans="1:20" ht="14.15" customHeight="1">
      <c r="A459" s="8">
        <v>458</v>
      </c>
      <c r="B459" s="9" t="s">
        <v>119</v>
      </c>
      <c r="C459" s="117" t="s">
        <v>120</v>
      </c>
      <c r="D459" s="646" t="s">
        <v>256</v>
      </c>
      <c r="E459" s="127"/>
      <c r="F459" s="117" t="s">
        <v>556</v>
      </c>
      <c r="G459" s="117" t="s">
        <v>197</v>
      </c>
      <c r="H459" s="117" t="s">
        <v>235</v>
      </c>
      <c r="I459" s="9">
        <v>43</v>
      </c>
      <c r="J459" s="717">
        <v>1</v>
      </c>
      <c r="K459" s="128">
        <v>156</v>
      </c>
      <c r="L459" s="128"/>
      <c r="M459" s="129" t="e">
        <f t="shared" si="29"/>
        <v>#DIV/0!</v>
      </c>
      <c r="N459" s="129">
        <f t="shared" si="28"/>
        <v>0</v>
      </c>
      <c r="O459" s="130">
        <f>IF(K459="nio",0,VLOOKUP(G459,'4. Productie normen'!A:J,HLOOKUP('5. Basis ruimtestaat'!K459,'4. Productie normen'!$10:$11,2,FALSE),FALSE))</f>
        <v>0</v>
      </c>
      <c r="P459" s="130">
        <f t="shared" ref="P459:P522" si="30">IF(L459&gt;0,O459*$P$8,0)</f>
        <v>0</v>
      </c>
      <c r="Q459" s="131" t="str">
        <f>VLOOKUP(G459,'4. Productie normen'!$A:$L,12,FALSE)</f>
        <v>B</v>
      </c>
      <c r="R459" s="117"/>
      <c r="S459" s="141"/>
      <c r="T459" s="132">
        <f t="shared" ref="T459:T522" si="31">SUM(K459:L459)*I459</f>
        <v>6708</v>
      </c>
    </row>
    <row r="460" spans="1:20" ht="14.15" customHeight="1">
      <c r="A460" s="8">
        <v>459</v>
      </c>
      <c r="B460" s="9" t="s">
        <v>119</v>
      </c>
      <c r="C460" s="117" t="s">
        <v>120</v>
      </c>
      <c r="D460" s="646" t="s">
        <v>256</v>
      </c>
      <c r="E460" s="127"/>
      <c r="F460" s="117" t="s">
        <v>250</v>
      </c>
      <c r="G460" s="117" t="s">
        <v>204</v>
      </c>
      <c r="H460" s="117" t="s">
        <v>232</v>
      </c>
      <c r="I460" s="9">
        <v>95</v>
      </c>
      <c r="J460" s="717">
        <v>1</v>
      </c>
      <c r="K460" s="128">
        <v>255</v>
      </c>
      <c r="L460" s="128"/>
      <c r="M460" s="129" t="e">
        <f t="shared" si="29"/>
        <v>#DIV/0!</v>
      </c>
      <c r="N460" s="129">
        <f t="shared" ref="N460:N523" si="32">IF(L460&gt;0,L460*I460/P460,0)*J460</f>
        <v>0</v>
      </c>
      <c r="O460" s="130">
        <f>IF(K460="nio",0,VLOOKUP(G460,'4. Productie normen'!A:J,HLOOKUP('5. Basis ruimtestaat'!K460,'4. Productie normen'!$10:$11,2,FALSE),FALSE))</f>
        <v>0</v>
      </c>
      <c r="P460" s="130">
        <f t="shared" si="30"/>
        <v>0</v>
      </c>
      <c r="Q460" s="131" t="str">
        <f>VLOOKUP(G460,'4. Productie normen'!$A:$L,12,FALSE)</f>
        <v>V</v>
      </c>
      <c r="R460" s="117"/>
      <c r="S460" s="141"/>
      <c r="T460" s="132">
        <f t="shared" si="31"/>
        <v>24225</v>
      </c>
    </row>
    <row r="461" spans="1:20" ht="14.15" customHeight="1">
      <c r="A461" s="8">
        <v>460</v>
      </c>
      <c r="B461" s="9" t="s">
        <v>119</v>
      </c>
      <c r="C461" s="117" t="s">
        <v>120</v>
      </c>
      <c r="D461" s="646" t="s">
        <v>256</v>
      </c>
      <c r="E461" s="127"/>
      <c r="F461" s="117" t="s">
        <v>250</v>
      </c>
      <c r="G461" s="117" t="s">
        <v>204</v>
      </c>
      <c r="H461" s="117" t="s">
        <v>235</v>
      </c>
      <c r="I461" s="9">
        <v>89</v>
      </c>
      <c r="J461" s="717">
        <v>1</v>
      </c>
      <c r="K461" s="128">
        <v>255</v>
      </c>
      <c r="L461" s="128"/>
      <c r="M461" s="129" t="e">
        <f t="shared" si="29"/>
        <v>#DIV/0!</v>
      </c>
      <c r="N461" s="129">
        <f t="shared" si="32"/>
        <v>0</v>
      </c>
      <c r="O461" s="130">
        <f>IF(K461="nio",0,VLOOKUP(G461,'4. Productie normen'!A:J,HLOOKUP('5. Basis ruimtestaat'!K461,'4. Productie normen'!$10:$11,2,FALSE),FALSE))</f>
        <v>0</v>
      </c>
      <c r="P461" s="130">
        <f t="shared" si="30"/>
        <v>0</v>
      </c>
      <c r="Q461" s="131" t="str">
        <f>VLOOKUP(G461,'4. Productie normen'!$A:$L,12,FALSE)</f>
        <v>V</v>
      </c>
      <c r="R461" s="117"/>
      <c r="S461" s="141"/>
      <c r="T461" s="132">
        <f t="shared" si="31"/>
        <v>22695</v>
      </c>
    </row>
    <row r="462" spans="1:20" ht="14.15" customHeight="1">
      <c r="A462" s="8">
        <v>461</v>
      </c>
      <c r="B462" s="9" t="s">
        <v>119</v>
      </c>
      <c r="C462" s="117" t="s">
        <v>120</v>
      </c>
      <c r="D462" s="646" t="s">
        <v>256</v>
      </c>
      <c r="E462" s="127"/>
      <c r="F462" s="117" t="s">
        <v>552</v>
      </c>
      <c r="G462" s="117" t="s">
        <v>206</v>
      </c>
      <c r="H462" s="117" t="s">
        <v>242</v>
      </c>
      <c r="I462" s="9">
        <v>1.3</v>
      </c>
      <c r="J462" s="717">
        <v>1</v>
      </c>
      <c r="K462" s="128">
        <v>255</v>
      </c>
      <c r="L462" s="128"/>
      <c r="M462" s="129" t="e">
        <f t="shared" si="29"/>
        <v>#DIV/0!</v>
      </c>
      <c r="N462" s="129">
        <f t="shared" si="32"/>
        <v>0</v>
      </c>
      <c r="O462" s="130">
        <f>IF(K462="nio",0,VLOOKUP(G462,'4. Productie normen'!A:J,HLOOKUP('5. Basis ruimtestaat'!K462,'4. Productie normen'!$10:$11,2,FALSE),FALSE))</f>
        <v>0</v>
      </c>
      <c r="P462" s="130">
        <f t="shared" si="30"/>
        <v>0</v>
      </c>
      <c r="Q462" s="131" t="str">
        <f>VLOOKUP(G462,'4. Productie normen'!$A:$L,12,FALSE)</f>
        <v>S</v>
      </c>
      <c r="R462" s="117"/>
      <c r="S462" s="141"/>
      <c r="T462" s="132">
        <f t="shared" si="31"/>
        <v>331.5</v>
      </c>
    </row>
    <row r="463" spans="1:20" ht="14.15" customHeight="1">
      <c r="A463" s="8">
        <v>462</v>
      </c>
      <c r="B463" s="9" t="s">
        <v>119</v>
      </c>
      <c r="C463" s="117" t="s">
        <v>120</v>
      </c>
      <c r="D463" s="646" t="s">
        <v>256</v>
      </c>
      <c r="E463" s="127"/>
      <c r="F463" s="117" t="s">
        <v>551</v>
      </c>
      <c r="G463" s="117" t="s">
        <v>206</v>
      </c>
      <c r="H463" s="117" t="s">
        <v>242</v>
      </c>
      <c r="I463" s="9">
        <v>1.3</v>
      </c>
      <c r="J463" s="717">
        <v>1</v>
      </c>
      <c r="K463" s="128">
        <v>255</v>
      </c>
      <c r="L463" s="128"/>
      <c r="M463" s="129" t="e">
        <f t="shared" si="29"/>
        <v>#DIV/0!</v>
      </c>
      <c r="N463" s="129">
        <f t="shared" si="32"/>
        <v>0</v>
      </c>
      <c r="O463" s="130">
        <f>IF(K463="nio",0,VLOOKUP(G463,'4. Productie normen'!A:J,HLOOKUP('5. Basis ruimtestaat'!K463,'4. Productie normen'!$10:$11,2,FALSE),FALSE))</f>
        <v>0</v>
      </c>
      <c r="P463" s="130">
        <f t="shared" si="30"/>
        <v>0</v>
      </c>
      <c r="Q463" s="131" t="str">
        <f>VLOOKUP(G463,'4. Productie normen'!$A:$L,12,FALSE)</f>
        <v>S</v>
      </c>
      <c r="R463" s="117"/>
      <c r="S463" s="141"/>
      <c r="T463" s="132">
        <f t="shared" si="31"/>
        <v>331.5</v>
      </c>
    </row>
    <row r="464" spans="1:20" ht="14.15" customHeight="1">
      <c r="A464" s="8">
        <v>463</v>
      </c>
      <c r="B464" s="9" t="s">
        <v>119</v>
      </c>
      <c r="C464" s="117" t="s">
        <v>120</v>
      </c>
      <c r="D464" s="646" t="s">
        <v>256</v>
      </c>
      <c r="E464" s="127"/>
      <c r="F464" s="117" t="s">
        <v>262</v>
      </c>
      <c r="G464" s="137" t="s">
        <v>1137</v>
      </c>
      <c r="H464" s="117" t="s">
        <v>235</v>
      </c>
      <c r="I464" s="9">
        <v>21</v>
      </c>
      <c r="J464" s="717">
        <v>1</v>
      </c>
      <c r="K464" s="128">
        <v>255</v>
      </c>
      <c r="L464" s="128"/>
      <c r="M464" s="129" t="e">
        <f t="shared" si="29"/>
        <v>#DIV/0!</v>
      </c>
      <c r="N464" s="129">
        <f t="shared" si="32"/>
        <v>0</v>
      </c>
      <c r="O464" s="130">
        <f>IF(K464="nio",0,VLOOKUP(G464,'4. Productie normen'!A:J,HLOOKUP('5. Basis ruimtestaat'!K464,'4. Productie normen'!$10:$11,2,FALSE),FALSE))</f>
        <v>0</v>
      </c>
      <c r="P464" s="130">
        <f t="shared" si="30"/>
        <v>0</v>
      </c>
      <c r="Q464" s="131" t="str">
        <f>VLOOKUP(G464,'4. Productie normen'!$A:$L,12,FALSE)</f>
        <v>V</v>
      </c>
      <c r="R464" s="117"/>
      <c r="S464" s="141"/>
      <c r="T464" s="132">
        <f t="shared" si="31"/>
        <v>5355</v>
      </c>
    </row>
    <row r="465" spans="1:20" ht="14.15" customHeight="1">
      <c r="A465" s="8">
        <v>464</v>
      </c>
      <c r="B465" s="9" t="s">
        <v>119</v>
      </c>
      <c r="C465" s="117" t="s">
        <v>120</v>
      </c>
      <c r="D465" s="646" t="s">
        <v>256</v>
      </c>
      <c r="E465" s="127"/>
      <c r="F465" s="117" t="s">
        <v>557</v>
      </c>
      <c r="G465" s="117" t="s">
        <v>201</v>
      </c>
      <c r="H465" s="117" t="s">
        <v>232</v>
      </c>
      <c r="I465" s="9">
        <v>15.12</v>
      </c>
      <c r="J465" s="717">
        <v>1</v>
      </c>
      <c r="K465" s="128">
        <v>255</v>
      </c>
      <c r="L465" s="128"/>
      <c r="M465" s="129" t="e">
        <f t="shared" si="29"/>
        <v>#DIV/0!</v>
      </c>
      <c r="N465" s="129">
        <f t="shared" si="32"/>
        <v>0</v>
      </c>
      <c r="O465" s="130">
        <f>IF(K465="nio",0,VLOOKUP(G465,'4. Productie normen'!A:J,HLOOKUP('5. Basis ruimtestaat'!K465,'4. Productie normen'!$10:$11,2,FALSE),FALSE))</f>
        <v>0</v>
      </c>
      <c r="P465" s="130">
        <f t="shared" si="30"/>
        <v>0</v>
      </c>
      <c r="Q465" s="131" t="str">
        <f>VLOOKUP(G465,'4. Productie normen'!$A:$L,12,FALSE)</f>
        <v>V</v>
      </c>
      <c r="R465" s="117"/>
      <c r="S465" s="141"/>
      <c r="T465" s="132">
        <f t="shared" si="31"/>
        <v>3855.6</v>
      </c>
    </row>
    <row r="466" spans="1:20" ht="14.15" customHeight="1">
      <c r="A466" s="8">
        <v>465</v>
      </c>
      <c r="B466" s="9" t="s">
        <v>119</v>
      </c>
      <c r="C466" s="117" t="s">
        <v>120</v>
      </c>
      <c r="D466" s="646" t="s">
        <v>256</v>
      </c>
      <c r="E466" s="127"/>
      <c r="F466" s="117" t="s">
        <v>465</v>
      </c>
      <c r="G466" s="117" t="s">
        <v>206</v>
      </c>
      <c r="H466" s="117" t="s">
        <v>242</v>
      </c>
      <c r="I466" s="9">
        <v>7.9</v>
      </c>
      <c r="J466" s="717">
        <v>1</v>
      </c>
      <c r="K466" s="128">
        <v>255</v>
      </c>
      <c r="L466" s="128"/>
      <c r="M466" s="129" t="e">
        <f t="shared" si="29"/>
        <v>#DIV/0!</v>
      </c>
      <c r="N466" s="129">
        <f t="shared" si="32"/>
        <v>0</v>
      </c>
      <c r="O466" s="130">
        <f>IF(K466="nio",0,VLOOKUP(G466,'4. Productie normen'!A:J,HLOOKUP('5. Basis ruimtestaat'!K466,'4. Productie normen'!$10:$11,2,FALSE),FALSE))</f>
        <v>0</v>
      </c>
      <c r="P466" s="130">
        <f t="shared" si="30"/>
        <v>0</v>
      </c>
      <c r="Q466" s="131" t="str">
        <f>VLOOKUP(G466,'4. Productie normen'!$A:$L,12,FALSE)</f>
        <v>S</v>
      </c>
      <c r="R466" s="117"/>
      <c r="S466" s="141"/>
      <c r="T466" s="132">
        <f t="shared" si="31"/>
        <v>2014.5</v>
      </c>
    </row>
    <row r="467" spans="1:20" ht="14.15" customHeight="1">
      <c r="A467" s="8">
        <v>466</v>
      </c>
      <c r="B467" s="9" t="s">
        <v>119</v>
      </c>
      <c r="C467" s="117" t="s">
        <v>120</v>
      </c>
      <c r="D467" s="646" t="s">
        <v>256</v>
      </c>
      <c r="E467" s="127"/>
      <c r="F467" s="117" t="s">
        <v>466</v>
      </c>
      <c r="G467" s="117" t="s">
        <v>206</v>
      </c>
      <c r="H467" s="117" t="s">
        <v>242</v>
      </c>
      <c r="I467" s="9">
        <v>4.2</v>
      </c>
      <c r="J467" s="717">
        <v>1</v>
      </c>
      <c r="K467" s="128">
        <v>255</v>
      </c>
      <c r="L467" s="128"/>
      <c r="M467" s="129" t="e">
        <f t="shared" si="29"/>
        <v>#DIV/0!</v>
      </c>
      <c r="N467" s="129">
        <f t="shared" si="32"/>
        <v>0</v>
      </c>
      <c r="O467" s="130">
        <f>IF(K467="nio",0,VLOOKUP(G467,'4. Productie normen'!A:J,HLOOKUP('5. Basis ruimtestaat'!K467,'4. Productie normen'!$10:$11,2,FALSE),FALSE))</f>
        <v>0</v>
      </c>
      <c r="P467" s="130">
        <f t="shared" si="30"/>
        <v>0</v>
      </c>
      <c r="Q467" s="131" t="str">
        <f>VLOOKUP(G467,'4. Productie normen'!$A:$L,12,FALSE)</f>
        <v>S</v>
      </c>
      <c r="R467" s="117"/>
      <c r="S467" s="141"/>
      <c r="T467" s="132">
        <f t="shared" si="31"/>
        <v>1071</v>
      </c>
    </row>
    <row r="468" spans="1:20" ht="14.15" customHeight="1">
      <c r="A468" s="8">
        <v>467</v>
      </c>
      <c r="B468" s="9" t="s">
        <v>119</v>
      </c>
      <c r="C468" s="117" t="s">
        <v>120</v>
      </c>
      <c r="D468" s="646" t="s">
        <v>256</v>
      </c>
      <c r="E468" s="127"/>
      <c r="F468" s="117" t="s">
        <v>339</v>
      </c>
      <c r="G468" s="117" t="s">
        <v>205</v>
      </c>
      <c r="H468" s="117" t="s">
        <v>235</v>
      </c>
      <c r="I468" s="9">
        <v>130</v>
      </c>
      <c r="J468" s="717">
        <v>1</v>
      </c>
      <c r="K468" s="128">
        <v>255</v>
      </c>
      <c r="L468" s="128"/>
      <c r="M468" s="129" t="e">
        <f t="shared" si="29"/>
        <v>#DIV/0!</v>
      </c>
      <c r="N468" s="129">
        <f t="shared" si="32"/>
        <v>0</v>
      </c>
      <c r="O468" s="130">
        <f>IF(K468="nio",0,VLOOKUP(G468,'4. Productie normen'!A:J,HLOOKUP('5. Basis ruimtestaat'!K468,'4. Productie normen'!$10:$11,2,FALSE),FALSE))</f>
        <v>0</v>
      </c>
      <c r="P468" s="130">
        <f t="shared" si="30"/>
        <v>0</v>
      </c>
      <c r="Q468" s="131" t="str">
        <f>VLOOKUP(G468,'4. Productie normen'!$A:$L,12,FALSE)</f>
        <v>V</v>
      </c>
      <c r="R468" s="117"/>
      <c r="S468" s="141"/>
      <c r="T468" s="132">
        <f t="shared" si="31"/>
        <v>33150</v>
      </c>
    </row>
    <row r="469" spans="1:20" ht="14.15" customHeight="1">
      <c r="A469" s="8">
        <v>468</v>
      </c>
      <c r="B469" s="9" t="s">
        <v>119</v>
      </c>
      <c r="C469" s="117" t="s">
        <v>120</v>
      </c>
      <c r="D469" s="646" t="s">
        <v>256</v>
      </c>
      <c r="E469" s="127"/>
      <c r="F469" s="117" t="s">
        <v>254</v>
      </c>
      <c r="G469" s="117" t="s">
        <v>208</v>
      </c>
      <c r="H469" s="117" t="s">
        <v>528</v>
      </c>
      <c r="I469" s="9">
        <v>5.9</v>
      </c>
      <c r="J469" s="717">
        <v>1</v>
      </c>
      <c r="K469" s="128">
        <v>255</v>
      </c>
      <c r="L469" s="128"/>
      <c r="M469" s="129" t="e">
        <f t="shared" si="29"/>
        <v>#DIV/0!</v>
      </c>
      <c r="N469" s="129">
        <f t="shared" si="32"/>
        <v>0</v>
      </c>
      <c r="O469" s="130">
        <f>IF(K469="nio",0,VLOOKUP(G469,'4. Productie normen'!A:J,HLOOKUP('5. Basis ruimtestaat'!K469,'4. Productie normen'!$10:$11,2,FALSE),FALSE))</f>
        <v>0</v>
      </c>
      <c r="P469" s="130">
        <f t="shared" si="30"/>
        <v>0</v>
      </c>
      <c r="Q469" s="131" t="str">
        <f>VLOOKUP(G469,'4. Productie normen'!$A:$L,12,FALSE)</f>
        <v>V</v>
      </c>
      <c r="R469" s="117"/>
      <c r="S469" s="141"/>
      <c r="T469" s="132">
        <f t="shared" si="31"/>
        <v>1504.5</v>
      </c>
    </row>
    <row r="470" spans="1:20" ht="14.15" customHeight="1">
      <c r="A470" s="8">
        <v>469</v>
      </c>
      <c r="B470" s="9" t="s">
        <v>119</v>
      </c>
      <c r="C470" s="117" t="s">
        <v>120</v>
      </c>
      <c r="D470" s="646" t="s">
        <v>256</v>
      </c>
      <c r="E470" s="127"/>
      <c r="F470" s="117" t="s">
        <v>558</v>
      </c>
      <c r="G470" s="117" t="s">
        <v>208</v>
      </c>
      <c r="H470" s="117" t="s">
        <v>449</v>
      </c>
      <c r="I470" s="9">
        <v>22.5</v>
      </c>
      <c r="J470" s="717">
        <v>1</v>
      </c>
      <c r="K470" s="128">
        <v>12</v>
      </c>
      <c r="L470" s="128"/>
      <c r="M470" s="129" t="e">
        <f t="shared" si="29"/>
        <v>#DIV/0!</v>
      </c>
      <c r="N470" s="129">
        <f t="shared" si="32"/>
        <v>0</v>
      </c>
      <c r="O470" s="130">
        <f>IF(K470="nio",0,VLOOKUP(G470,'4. Productie normen'!A:J,HLOOKUP('5. Basis ruimtestaat'!K470,'4. Productie normen'!$10:$11,2,FALSE),FALSE))</f>
        <v>0</v>
      </c>
      <c r="P470" s="130">
        <f t="shared" si="30"/>
        <v>0</v>
      </c>
      <c r="Q470" s="131" t="str">
        <f>VLOOKUP(G470,'4. Productie normen'!$A:$L,12,FALSE)</f>
        <v>V</v>
      </c>
      <c r="R470" s="117"/>
      <c r="S470" s="141"/>
      <c r="T470" s="132">
        <f t="shared" si="31"/>
        <v>270</v>
      </c>
    </row>
    <row r="471" spans="1:20" ht="14.15" customHeight="1">
      <c r="A471" s="8">
        <v>470</v>
      </c>
      <c r="B471" s="9" t="s">
        <v>119</v>
      </c>
      <c r="C471" s="117" t="s">
        <v>120</v>
      </c>
      <c r="D471" s="646" t="s">
        <v>256</v>
      </c>
      <c r="E471" s="127"/>
      <c r="F471" s="117" t="s">
        <v>201</v>
      </c>
      <c r="G471" s="117" t="s">
        <v>201</v>
      </c>
      <c r="H471" s="117" t="s">
        <v>559</v>
      </c>
      <c r="I471" s="9">
        <v>4</v>
      </c>
      <c r="J471" s="717">
        <v>1</v>
      </c>
      <c r="K471" s="128">
        <v>255</v>
      </c>
      <c r="L471" s="128"/>
      <c r="M471" s="129" t="e">
        <f t="shared" si="29"/>
        <v>#DIV/0!</v>
      </c>
      <c r="N471" s="129">
        <f t="shared" si="32"/>
        <v>0</v>
      </c>
      <c r="O471" s="130">
        <f>IF(K471="nio",0,VLOOKUP(G471,'4. Productie normen'!A:J,HLOOKUP('5. Basis ruimtestaat'!K471,'4. Productie normen'!$10:$11,2,FALSE),FALSE))</f>
        <v>0</v>
      </c>
      <c r="P471" s="130">
        <f t="shared" si="30"/>
        <v>0</v>
      </c>
      <c r="Q471" s="131" t="str">
        <f>VLOOKUP(G471,'4. Productie normen'!$A:$L,12,FALSE)</f>
        <v>V</v>
      </c>
      <c r="R471" s="117"/>
      <c r="S471" s="141"/>
      <c r="T471" s="132">
        <f t="shared" si="31"/>
        <v>1020</v>
      </c>
    </row>
    <row r="472" spans="1:20" ht="14.15" customHeight="1">
      <c r="A472" s="8">
        <v>471</v>
      </c>
      <c r="B472" s="9" t="s">
        <v>119</v>
      </c>
      <c r="C472" s="117" t="s">
        <v>120</v>
      </c>
      <c r="D472" s="646" t="s">
        <v>256</v>
      </c>
      <c r="E472" s="127"/>
      <c r="F472" s="117" t="s">
        <v>341</v>
      </c>
      <c r="G472" s="137" t="s">
        <v>1136</v>
      </c>
      <c r="H472" s="117" t="s">
        <v>232</v>
      </c>
      <c r="I472" s="9">
        <v>45</v>
      </c>
      <c r="J472" s="717">
        <v>1</v>
      </c>
      <c r="K472" s="128">
        <v>255</v>
      </c>
      <c r="L472" s="128"/>
      <c r="M472" s="129" t="e">
        <f t="shared" si="29"/>
        <v>#DIV/0!</v>
      </c>
      <c r="N472" s="129">
        <f t="shared" si="32"/>
        <v>0</v>
      </c>
      <c r="O472" s="130">
        <f>IF(K472="nio",0,VLOOKUP(G472,'4. Productie normen'!A:J,HLOOKUP('5. Basis ruimtestaat'!K472,'4. Productie normen'!$10:$11,2,FALSE),FALSE))</f>
        <v>0</v>
      </c>
      <c r="P472" s="130">
        <f t="shared" si="30"/>
        <v>0</v>
      </c>
      <c r="Q472" s="131" t="str">
        <f>VLOOKUP(G472,'4. Productie normen'!$A:$L,12,FALSE)</f>
        <v>V</v>
      </c>
      <c r="R472" s="117"/>
      <c r="S472" s="141"/>
      <c r="T472" s="132">
        <f t="shared" si="31"/>
        <v>11475</v>
      </c>
    </row>
    <row r="473" spans="1:20" ht="14.15" customHeight="1">
      <c r="A473" s="8">
        <v>472</v>
      </c>
      <c r="B473" s="9" t="s">
        <v>119</v>
      </c>
      <c r="C473" s="117" t="s">
        <v>120</v>
      </c>
      <c r="D473" s="646" t="s">
        <v>256</v>
      </c>
      <c r="E473" s="127"/>
      <c r="F473" s="117" t="s">
        <v>436</v>
      </c>
      <c r="G473" s="117" t="s">
        <v>197</v>
      </c>
      <c r="H473" s="117" t="s">
        <v>235</v>
      </c>
      <c r="I473" s="9">
        <v>23.2</v>
      </c>
      <c r="J473" s="717">
        <v>1</v>
      </c>
      <c r="K473" s="128">
        <v>156</v>
      </c>
      <c r="L473" s="128"/>
      <c r="M473" s="129" t="e">
        <f t="shared" si="29"/>
        <v>#DIV/0!</v>
      </c>
      <c r="N473" s="129">
        <f t="shared" si="32"/>
        <v>0</v>
      </c>
      <c r="O473" s="130">
        <f>IF(K473="nio",0,VLOOKUP(G473,'4. Productie normen'!A:J,HLOOKUP('5. Basis ruimtestaat'!K473,'4. Productie normen'!$10:$11,2,FALSE),FALSE))</f>
        <v>0</v>
      </c>
      <c r="P473" s="130">
        <f t="shared" si="30"/>
        <v>0</v>
      </c>
      <c r="Q473" s="131" t="str">
        <f>VLOOKUP(G473,'4. Productie normen'!$A:$L,12,FALSE)</f>
        <v>B</v>
      </c>
      <c r="R473" s="117"/>
      <c r="S473" s="141"/>
      <c r="T473" s="132">
        <f t="shared" si="31"/>
        <v>3619.2</v>
      </c>
    </row>
    <row r="474" spans="1:20" ht="14.15" customHeight="1">
      <c r="A474" s="8">
        <v>473</v>
      </c>
      <c r="B474" s="9" t="s">
        <v>119</v>
      </c>
      <c r="C474" s="117" t="s">
        <v>120</v>
      </c>
      <c r="D474" s="646" t="s">
        <v>229</v>
      </c>
      <c r="E474" s="127"/>
      <c r="F474" s="117" t="s">
        <v>560</v>
      </c>
      <c r="G474" s="117" t="s">
        <v>201</v>
      </c>
      <c r="H474" s="117" t="s">
        <v>235</v>
      </c>
      <c r="I474" s="9">
        <v>17</v>
      </c>
      <c r="J474" s="717">
        <v>1</v>
      </c>
      <c r="K474" s="128">
        <v>255</v>
      </c>
      <c r="L474" s="128"/>
      <c r="M474" s="129" t="e">
        <f t="shared" si="29"/>
        <v>#DIV/0!</v>
      </c>
      <c r="N474" s="129">
        <f t="shared" si="32"/>
        <v>0</v>
      </c>
      <c r="O474" s="130">
        <f>IF(K474="nio",0,VLOOKUP(G474,'4. Productie normen'!A:J,HLOOKUP('5. Basis ruimtestaat'!K474,'4. Productie normen'!$10:$11,2,FALSE),FALSE))</f>
        <v>0</v>
      </c>
      <c r="P474" s="130">
        <f t="shared" si="30"/>
        <v>0</v>
      </c>
      <c r="Q474" s="131" t="str">
        <f>VLOOKUP(G474,'4. Productie normen'!$A:$L,12,FALSE)</f>
        <v>V</v>
      </c>
      <c r="R474" s="117"/>
      <c r="S474" s="141"/>
      <c r="T474" s="132">
        <f t="shared" si="31"/>
        <v>4335</v>
      </c>
    </row>
    <row r="475" spans="1:20" ht="14.15" customHeight="1">
      <c r="A475" s="8">
        <v>474</v>
      </c>
      <c r="B475" s="9" t="s">
        <v>119</v>
      </c>
      <c r="C475" s="117" t="s">
        <v>120</v>
      </c>
      <c r="D475" s="646" t="s">
        <v>229</v>
      </c>
      <c r="E475" s="127"/>
      <c r="F475" s="117" t="s">
        <v>561</v>
      </c>
      <c r="G475" s="9" t="s">
        <v>203</v>
      </c>
      <c r="H475" s="117" t="s">
        <v>449</v>
      </c>
      <c r="I475" s="9">
        <v>6.6</v>
      </c>
      <c r="J475" s="717">
        <v>1</v>
      </c>
      <c r="K475" s="128">
        <v>12</v>
      </c>
      <c r="L475" s="128"/>
      <c r="M475" s="129" t="e">
        <f t="shared" si="29"/>
        <v>#DIV/0!</v>
      </c>
      <c r="N475" s="129">
        <f t="shared" si="32"/>
        <v>0</v>
      </c>
      <c r="O475" s="130">
        <f>IF(K475="nio",0,VLOOKUP(G475,'4. Productie normen'!A:J,HLOOKUP('5. Basis ruimtestaat'!K475,'4. Productie normen'!$10:$11,2,FALSE),FALSE))</f>
        <v>0</v>
      </c>
      <c r="P475" s="130">
        <f t="shared" si="30"/>
        <v>0</v>
      </c>
      <c r="Q475" s="131" t="str">
        <f>VLOOKUP(G475,'4. Productie normen'!$A:$L,12,FALSE)</f>
        <v>V</v>
      </c>
      <c r="R475" s="117"/>
      <c r="S475" s="141"/>
      <c r="T475" s="132">
        <f t="shared" si="31"/>
        <v>79.199999999999989</v>
      </c>
    </row>
    <row r="476" spans="1:20" ht="14.15" customHeight="1">
      <c r="A476" s="8">
        <v>475</v>
      </c>
      <c r="B476" s="9" t="s">
        <v>121</v>
      </c>
      <c r="C476" s="117" t="s">
        <v>122</v>
      </c>
      <c r="D476" s="646" t="s">
        <v>229</v>
      </c>
      <c r="E476" s="127" t="s">
        <v>562</v>
      </c>
      <c r="F476" s="117" t="s">
        <v>201</v>
      </c>
      <c r="G476" s="117" t="s">
        <v>201</v>
      </c>
      <c r="H476" s="117" t="s">
        <v>235</v>
      </c>
      <c r="I476" s="9">
        <v>22</v>
      </c>
      <c r="J476" s="717">
        <v>1</v>
      </c>
      <c r="K476" s="128">
        <v>255</v>
      </c>
      <c r="L476" s="128"/>
      <c r="M476" s="129" t="e">
        <f t="shared" si="29"/>
        <v>#DIV/0!</v>
      </c>
      <c r="N476" s="129">
        <f t="shared" si="32"/>
        <v>0</v>
      </c>
      <c r="O476" s="130">
        <f>IF(K476="nio",0,VLOOKUP(G476,'4. Productie normen'!A:J,HLOOKUP('5. Basis ruimtestaat'!K476,'4. Productie normen'!$10:$11,2,FALSE),FALSE))</f>
        <v>0</v>
      </c>
      <c r="P476" s="130">
        <f t="shared" si="30"/>
        <v>0</v>
      </c>
      <c r="Q476" s="131" t="str">
        <f>VLOOKUP(G476,'4. Productie normen'!$A:$L,12,FALSE)</f>
        <v>V</v>
      </c>
      <c r="R476" s="117"/>
      <c r="S476" s="141"/>
      <c r="T476" s="132">
        <f t="shared" si="31"/>
        <v>5610</v>
      </c>
    </row>
    <row r="477" spans="1:20" ht="14.15" customHeight="1">
      <c r="A477" s="8">
        <v>476</v>
      </c>
      <c r="B477" s="9" t="s">
        <v>121</v>
      </c>
      <c r="C477" s="117" t="s">
        <v>122</v>
      </c>
      <c r="D477" s="646" t="s">
        <v>229</v>
      </c>
      <c r="E477" s="127" t="s">
        <v>265</v>
      </c>
      <c r="F477" s="117" t="s">
        <v>563</v>
      </c>
      <c r="G477" s="117" t="s">
        <v>1136</v>
      </c>
      <c r="H477" s="117" t="s">
        <v>235</v>
      </c>
      <c r="I477" s="9">
        <v>48</v>
      </c>
      <c r="J477" s="717">
        <v>1</v>
      </c>
      <c r="K477" s="128">
        <v>255</v>
      </c>
      <c r="L477" s="128"/>
      <c r="M477" s="129" t="e">
        <f t="shared" si="29"/>
        <v>#DIV/0!</v>
      </c>
      <c r="N477" s="129">
        <f t="shared" si="32"/>
        <v>0</v>
      </c>
      <c r="O477" s="130">
        <f>IF(K477="nio",0,VLOOKUP(G477,'4. Productie normen'!A:J,HLOOKUP('5. Basis ruimtestaat'!K477,'4. Productie normen'!$10:$11,2,FALSE),FALSE))</f>
        <v>0</v>
      </c>
      <c r="P477" s="130">
        <f t="shared" si="30"/>
        <v>0</v>
      </c>
      <c r="Q477" s="131" t="str">
        <f>VLOOKUP(G477,'4. Productie normen'!$A:$L,12,FALSE)</f>
        <v>V</v>
      </c>
      <c r="R477" s="117"/>
      <c r="S477" s="141"/>
      <c r="T477" s="132">
        <f t="shared" si="31"/>
        <v>12240</v>
      </c>
    </row>
    <row r="478" spans="1:20" ht="14.15" customHeight="1">
      <c r="A478" s="8">
        <v>477</v>
      </c>
      <c r="B478" s="9" t="s">
        <v>121</v>
      </c>
      <c r="C478" s="117" t="s">
        <v>122</v>
      </c>
      <c r="D478" s="646" t="s">
        <v>229</v>
      </c>
      <c r="E478" s="127" t="s">
        <v>266</v>
      </c>
      <c r="F478" s="117" t="s">
        <v>564</v>
      </c>
      <c r="G478" s="117" t="s">
        <v>197</v>
      </c>
      <c r="H478" s="117" t="s">
        <v>235</v>
      </c>
      <c r="I478" s="9">
        <v>24</v>
      </c>
      <c r="J478" s="717">
        <v>1</v>
      </c>
      <c r="K478" s="128">
        <v>156</v>
      </c>
      <c r="L478" s="128"/>
      <c r="M478" s="129" t="e">
        <f t="shared" si="29"/>
        <v>#DIV/0!</v>
      </c>
      <c r="N478" s="129">
        <f t="shared" si="32"/>
        <v>0</v>
      </c>
      <c r="O478" s="130">
        <f>IF(K478="nio",0,VLOOKUP(G478,'4. Productie normen'!A:J,HLOOKUP('5. Basis ruimtestaat'!K478,'4. Productie normen'!$10:$11,2,FALSE),FALSE))</f>
        <v>0</v>
      </c>
      <c r="P478" s="130">
        <f t="shared" si="30"/>
        <v>0</v>
      </c>
      <c r="Q478" s="131" t="str">
        <f>VLOOKUP(G478,'4. Productie normen'!$A:$L,12,FALSE)</f>
        <v>B</v>
      </c>
      <c r="R478" s="117"/>
      <c r="S478" s="141"/>
      <c r="T478" s="132">
        <f t="shared" si="31"/>
        <v>3744</v>
      </c>
    </row>
    <row r="479" spans="1:20" ht="14.15" customHeight="1">
      <c r="A479" s="8">
        <v>478</v>
      </c>
      <c r="B479" s="9" t="s">
        <v>121</v>
      </c>
      <c r="C479" s="117" t="s">
        <v>122</v>
      </c>
      <c r="D479" s="646" t="s">
        <v>229</v>
      </c>
      <c r="E479" s="127" t="s">
        <v>240</v>
      </c>
      <c r="F479" s="117" t="s">
        <v>495</v>
      </c>
      <c r="G479" s="117" t="s">
        <v>206</v>
      </c>
      <c r="H479" s="117" t="s">
        <v>267</v>
      </c>
      <c r="I479" s="9">
        <v>10</v>
      </c>
      <c r="J479" s="717">
        <v>1</v>
      </c>
      <c r="K479" s="128">
        <v>255</v>
      </c>
      <c r="L479" s="128">
        <v>255</v>
      </c>
      <c r="M479" s="129" t="e">
        <f t="shared" si="29"/>
        <v>#DIV/0!</v>
      </c>
      <c r="N479" s="129" t="e">
        <f t="shared" si="32"/>
        <v>#DIV/0!</v>
      </c>
      <c r="O479" s="130">
        <f>IF(K479="nio",0,VLOOKUP(G479,'4. Productie normen'!A:J,HLOOKUP('5. Basis ruimtestaat'!K479,'4. Productie normen'!$10:$11,2,FALSE),FALSE))</f>
        <v>0</v>
      </c>
      <c r="P479" s="130">
        <f t="shared" si="30"/>
        <v>0</v>
      </c>
      <c r="Q479" s="131" t="str">
        <f>VLOOKUP(G479,'4. Productie normen'!$A:$L,12,FALSE)</f>
        <v>S</v>
      </c>
      <c r="R479" s="117"/>
      <c r="S479" s="141"/>
      <c r="T479" s="132">
        <f t="shared" si="31"/>
        <v>5100</v>
      </c>
    </row>
    <row r="480" spans="1:20" ht="14.15" customHeight="1">
      <c r="A480" s="8">
        <v>479</v>
      </c>
      <c r="B480" s="9" t="s">
        <v>121</v>
      </c>
      <c r="C480" s="117" t="s">
        <v>122</v>
      </c>
      <c r="D480" s="646" t="s">
        <v>229</v>
      </c>
      <c r="E480" s="127" t="s">
        <v>243</v>
      </c>
      <c r="F480" s="117" t="s">
        <v>496</v>
      </c>
      <c r="G480" s="117" t="s">
        <v>206</v>
      </c>
      <c r="H480" s="117" t="s">
        <v>267</v>
      </c>
      <c r="I480" s="9">
        <v>9</v>
      </c>
      <c r="J480" s="717">
        <v>1</v>
      </c>
      <c r="K480" s="128">
        <v>255</v>
      </c>
      <c r="L480" s="128">
        <v>255</v>
      </c>
      <c r="M480" s="129" t="e">
        <f t="shared" si="29"/>
        <v>#DIV/0!</v>
      </c>
      <c r="N480" s="129" t="e">
        <f t="shared" si="32"/>
        <v>#DIV/0!</v>
      </c>
      <c r="O480" s="130">
        <f>IF(K480="nio",0,VLOOKUP(G480,'4. Productie normen'!A:J,HLOOKUP('5. Basis ruimtestaat'!K480,'4. Productie normen'!$10:$11,2,FALSE),FALSE))</f>
        <v>0</v>
      </c>
      <c r="P480" s="130">
        <f t="shared" si="30"/>
        <v>0</v>
      </c>
      <c r="Q480" s="131" t="str">
        <f>VLOOKUP(G480,'4. Productie normen'!$A:$L,12,FALSE)</f>
        <v>S</v>
      </c>
      <c r="R480" s="117"/>
      <c r="S480" s="506"/>
      <c r="T480" s="132">
        <f t="shared" si="31"/>
        <v>4590</v>
      </c>
    </row>
    <row r="481" spans="1:20" ht="14.15" customHeight="1">
      <c r="A481" s="8">
        <v>480</v>
      </c>
      <c r="B481" s="9" t="s">
        <v>121</v>
      </c>
      <c r="C481" s="117" t="s">
        <v>122</v>
      </c>
      <c r="D481" s="646" t="s">
        <v>229</v>
      </c>
      <c r="E481" s="127" t="s">
        <v>245</v>
      </c>
      <c r="F481" s="117" t="s">
        <v>345</v>
      </c>
      <c r="G481" s="117" t="s">
        <v>206</v>
      </c>
      <c r="H481" s="117" t="s">
        <v>242</v>
      </c>
      <c r="I481" s="9">
        <v>4</v>
      </c>
      <c r="J481" s="717">
        <v>1</v>
      </c>
      <c r="K481" s="128">
        <v>255</v>
      </c>
      <c r="L481" s="128">
        <v>255</v>
      </c>
      <c r="M481" s="129" t="e">
        <f t="shared" si="29"/>
        <v>#DIV/0!</v>
      </c>
      <c r="N481" s="129" t="e">
        <f t="shared" si="32"/>
        <v>#DIV/0!</v>
      </c>
      <c r="O481" s="130">
        <f>IF(K481="nio",0,VLOOKUP(G481,'4. Productie normen'!A:J,HLOOKUP('5. Basis ruimtestaat'!K481,'4. Productie normen'!$10:$11,2,FALSE),FALSE))</f>
        <v>0</v>
      </c>
      <c r="P481" s="130">
        <f t="shared" si="30"/>
        <v>0</v>
      </c>
      <c r="Q481" s="131" t="str">
        <f>VLOOKUP(G481,'4. Productie normen'!$A:$L,12,FALSE)</f>
        <v>S</v>
      </c>
      <c r="R481" s="117"/>
      <c r="S481" s="506"/>
      <c r="T481" s="132">
        <f t="shared" si="31"/>
        <v>2040</v>
      </c>
    </row>
    <row r="482" spans="1:20" ht="14.15" customHeight="1">
      <c r="A482" s="8">
        <v>481</v>
      </c>
      <c r="B482" s="9" t="s">
        <v>121</v>
      </c>
      <c r="C482" s="117" t="s">
        <v>122</v>
      </c>
      <c r="D482" s="646" t="s">
        <v>229</v>
      </c>
      <c r="E482" s="127" t="s">
        <v>268</v>
      </c>
      <c r="F482" s="117" t="s">
        <v>211</v>
      </c>
      <c r="G482" s="117" t="s">
        <v>213</v>
      </c>
      <c r="H482" s="117" t="s">
        <v>242</v>
      </c>
      <c r="I482" s="9">
        <v>37</v>
      </c>
      <c r="J482" s="717">
        <v>1</v>
      </c>
      <c r="K482" s="128" t="s">
        <v>248</v>
      </c>
      <c r="L482" s="128"/>
      <c r="M482" s="129">
        <f t="shared" si="29"/>
        <v>0</v>
      </c>
      <c r="N482" s="129">
        <f t="shared" si="32"/>
        <v>0</v>
      </c>
      <c r="O482" s="130">
        <f>IF(K482="nio",0,VLOOKUP(G482,'4. Productie normen'!A:J,HLOOKUP('5. Basis ruimtestaat'!K482,'4. Productie normen'!$10:$11,2,FALSE),FALSE))</f>
        <v>0</v>
      </c>
      <c r="P482" s="130">
        <f t="shared" si="30"/>
        <v>0</v>
      </c>
      <c r="Q482" s="131">
        <f>VLOOKUP(G482,'4. Productie normen'!$A:$L,12,FALSE)</f>
        <v>0</v>
      </c>
      <c r="R482" s="117"/>
      <c r="S482" s="506"/>
      <c r="T482" s="132">
        <f t="shared" si="31"/>
        <v>0</v>
      </c>
    </row>
    <row r="483" spans="1:20" ht="14.15" customHeight="1">
      <c r="A483" s="8">
        <v>482</v>
      </c>
      <c r="B483" s="9" t="s">
        <v>121</v>
      </c>
      <c r="C483" s="117" t="s">
        <v>122</v>
      </c>
      <c r="D483" s="646" t="s">
        <v>229</v>
      </c>
      <c r="E483" s="127" t="s">
        <v>565</v>
      </c>
      <c r="F483" s="117" t="s">
        <v>361</v>
      </c>
      <c r="G483" s="9" t="s">
        <v>203</v>
      </c>
      <c r="H483" s="117" t="s">
        <v>242</v>
      </c>
      <c r="I483" s="9">
        <v>10</v>
      </c>
      <c r="J483" s="717">
        <v>1</v>
      </c>
      <c r="K483" s="128">
        <v>12</v>
      </c>
      <c r="L483" s="128"/>
      <c r="M483" s="129" t="e">
        <f t="shared" si="29"/>
        <v>#DIV/0!</v>
      </c>
      <c r="N483" s="129">
        <f t="shared" si="32"/>
        <v>0</v>
      </c>
      <c r="O483" s="130">
        <f>IF(K483="nio",0,VLOOKUP(G483,'4. Productie normen'!A:J,HLOOKUP('5. Basis ruimtestaat'!K483,'4. Productie normen'!$10:$11,2,FALSE),FALSE))</f>
        <v>0</v>
      </c>
      <c r="P483" s="130">
        <f t="shared" si="30"/>
        <v>0</v>
      </c>
      <c r="Q483" s="131" t="str">
        <f>VLOOKUP(G483,'4. Productie normen'!$A:$L,12,FALSE)</f>
        <v>V</v>
      </c>
      <c r="R483" s="117"/>
      <c r="S483" s="506"/>
      <c r="T483" s="132">
        <f t="shared" si="31"/>
        <v>120</v>
      </c>
    </row>
    <row r="484" spans="1:20" ht="14.15" customHeight="1">
      <c r="A484" s="8">
        <v>483</v>
      </c>
      <c r="B484" s="9" t="s">
        <v>121</v>
      </c>
      <c r="C484" s="117" t="s">
        <v>122</v>
      </c>
      <c r="D484" s="646" t="s">
        <v>229</v>
      </c>
      <c r="E484" s="127" t="s">
        <v>566</v>
      </c>
      <c r="F484" s="117" t="s">
        <v>567</v>
      </c>
      <c r="G484" s="117" t="s">
        <v>204</v>
      </c>
      <c r="H484" s="117" t="s">
        <v>232</v>
      </c>
      <c r="I484" s="9">
        <v>154</v>
      </c>
      <c r="J484" s="717">
        <v>1</v>
      </c>
      <c r="K484" s="128">
        <v>255</v>
      </c>
      <c r="L484" s="128"/>
      <c r="M484" s="129" t="e">
        <f t="shared" si="29"/>
        <v>#DIV/0!</v>
      </c>
      <c r="N484" s="129">
        <f t="shared" si="32"/>
        <v>0</v>
      </c>
      <c r="O484" s="130">
        <f>IF(K484="nio",0,VLOOKUP(G484,'4. Productie normen'!A:J,HLOOKUP('5. Basis ruimtestaat'!K484,'4. Productie normen'!$10:$11,2,FALSE),FALSE))</f>
        <v>0</v>
      </c>
      <c r="P484" s="130">
        <f t="shared" si="30"/>
        <v>0</v>
      </c>
      <c r="Q484" s="131" t="str">
        <f>VLOOKUP(G484,'4. Productie normen'!$A:$L,12,FALSE)</f>
        <v>V</v>
      </c>
      <c r="R484" s="117"/>
      <c r="S484" s="506"/>
      <c r="T484" s="132">
        <f t="shared" si="31"/>
        <v>39270</v>
      </c>
    </row>
    <row r="485" spans="1:20" ht="14.15" customHeight="1">
      <c r="A485" s="8">
        <v>484</v>
      </c>
      <c r="B485" s="9" t="s">
        <v>121</v>
      </c>
      <c r="C485" s="117" t="s">
        <v>122</v>
      </c>
      <c r="D485" s="646" t="s">
        <v>229</v>
      </c>
      <c r="E485" s="127" t="s">
        <v>249</v>
      </c>
      <c r="F485" s="117" t="s">
        <v>250</v>
      </c>
      <c r="G485" s="117" t="s">
        <v>204</v>
      </c>
      <c r="H485" s="117" t="s">
        <v>235</v>
      </c>
      <c r="I485" s="9">
        <v>220</v>
      </c>
      <c r="J485" s="717">
        <v>1</v>
      </c>
      <c r="K485" s="128">
        <v>255</v>
      </c>
      <c r="L485" s="128"/>
      <c r="M485" s="129" t="e">
        <f t="shared" si="29"/>
        <v>#DIV/0!</v>
      </c>
      <c r="N485" s="129">
        <f t="shared" si="32"/>
        <v>0</v>
      </c>
      <c r="O485" s="130">
        <f>IF(K485="nio",0,VLOOKUP(G485,'4. Productie normen'!A:J,HLOOKUP('5. Basis ruimtestaat'!K485,'4. Productie normen'!$10:$11,2,FALSE),FALSE))</f>
        <v>0</v>
      </c>
      <c r="P485" s="130">
        <f t="shared" si="30"/>
        <v>0</v>
      </c>
      <c r="Q485" s="131" t="str">
        <f>VLOOKUP(G485,'4. Productie normen'!$A:$L,12,FALSE)</f>
        <v>V</v>
      </c>
      <c r="R485" s="117"/>
      <c r="S485" s="506"/>
      <c r="T485" s="132">
        <f t="shared" si="31"/>
        <v>56100</v>
      </c>
    </row>
    <row r="486" spans="1:20" ht="14.15" customHeight="1">
      <c r="A486" s="8">
        <v>485</v>
      </c>
      <c r="B486" s="9" t="s">
        <v>121</v>
      </c>
      <c r="C486" s="117" t="s">
        <v>122</v>
      </c>
      <c r="D486" s="646" t="s">
        <v>229</v>
      </c>
      <c r="E486" s="127" t="s">
        <v>568</v>
      </c>
      <c r="F486" s="117" t="s">
        <v>252</v>
      </c>
      <c r="G486" s="117" t="s">
        <v>209</v>
      </c>
      <c r="H486" s="117" t="s">
        <v>232</v>
      </c>
      <c r="I486" s="9">
        <v>11</v>
      </c>
      <c r="J486" s="717">
        <v>1</v>
      </c>
      <c r="K486" s="128">
        <v>255</v>
      </c>
      <c r="L486" s="128"/>
      <c r="M486" s="129" t="e">
        <f t="shared" si="29"/>
        <v>#DIV/0!</v>
      </c>
      <c r="N486" s="129">
        <f t="shared" si="32"/>
        <v>0</v>
      </c>
      <c r="O486" s="130">
        <f>IF(K486="nio",0,VLOOKUP(G486,'4. Productie normen'!A:J,HLOOKUP('5. Basis ruimtestaat'!K486,'4. Productie normen'!$10:$11,2,FALSE),FALSE))</f>
        <v>0</v>
      </c>
      <c r="P486" s="130">
        <f t="shared" si="30"/>
        <v>0</v>
      </c>
      <c r="Q486" s="131" t="str">
        <f>VLOOKUP(G486,'4. Productie normen'!$A:$L,12,FALSE)</f>
        <v>V</v>
      </c>
      <c r="R486" s="117"/>
      <c r="S486" s="506"/>
      <c r="T486" s="132">
        <f t="shared" si="31"/>
        <v>2805</v>
      </c>
    </row>
    <row r="487" spans="1:20" ht="14.15" customHeight="1">
      <c r="A487" s="8">
        <v>486</v>
      </c>
      <c r="B487" s="9" t="s">
        <v>121</v>
      </c>
      <c r="C487" s="117" t="s">
        <v>122</v>
      </c>
      <c r="D487" s="646" t="s">
        <v>229</v>
      </c>
      <c r="E487" s="127" t="s">
        <v>527</v>
      </c>
      <c r="F487" s="117" t="s">
        <v>252</v>
      </c>
      <c r="G487" s="117" t="s">
        <v>209</v>
      </c>
      <c r="H487" s="117" t="s">
        <v>235</v>
      </c>
      <c r="I487" s="9">
        <v>10</v>
      </c>
      <c r="J487" s="717">
        <v>1</v>
      </c>
      <c r="K487" s="128">
        <v>255</v>
      </c>
      <c r="L487" s="128"/>
      <c r="M487" s="129" t="e">
        <f t="shared" si="29"/>
        <v>#DIV/0!</v>
      </c>
      <c r="N487" s="129">
        <f t="shared" si="32"/>
        <v>0</v>
      </c>
      <c r="O487" s="130">
        <f>IF(K487="nio",0,VLOOKUP(G487,'4. Productie normen'!A:J,HLOOKUP('5. Basis ruimtestaat'!K487,'4. Productie normen'!$10:$11,2,FALSE),FALSE))</f>
        <v>0</v>
      </c>
      <c r="P487" s="130">
        <f t="shared" si="30"/>
        <v>0</v>
      </c>
      <c r="Q487" s="131" t="str">
        <f>VLOOKUP(G487,'4. Productie normen'!$A:$L,12,FALSE)</f>
        <v>V</v>
      </c>
      <c r="R487" s="117"/>
      <c r="S487" s="506"/>
      <c r="T487" s="132">
        <f t="shared" si="31"/>
        <v>2550</v>
      </c>
    </row>
    <row r="488" spans="1:20" ht="14.15" customHeight="1">
      <c r="A488" s="8">
        <v>487</v>
      </c>
      <c r="B488" s="9" t="s">
        <v>121</v>
      </c>
      <c r="C488" s="117" t="s">
        <v>122</v>
      </c>
      <c r="D488" s="646" t="s">
        <v>229</v>
      </c>
      <c r="E488" s="127" t="s">
        <v>569</v>
      </c>
      <c r="F488" s="117" t="s">
        <v>570</v>
      </c>
      <c r="G488" s="117" t="s">
        <v>201</v>
      </c>
      <c r="H488" s="117" t="s">
        <v>235</v>
      </c>
      <c r="I488" s="9">
        <v>8</v>
      </c>
      <c r="J488" s="717">
        <v>1</v>
      </c>
      <c r="K488" s="128">
        <v>255</v>
      </c>
      <c r="L488" s="128"/>
      <c r="M488" s="129" t="e">
        <f t="shared" si="29"/>
        <v>#DIV/0!</v>
      </c>
      <c r="N488" s="129">
        <f t="shared" si="32"/>
        <v>0</v>
      </c>
      <c r="O488" s="130">
        <f>IF(K488="nio",0,VLOOKUP(G488,'4. Productie normen'!A:J,HLOOKUP('5. Basis ruimtestaat'!K488,'4. Productie normen'!$10:$11,2,FALSE),FALSE))</f>
        <v>0</v>
      </c>
      <c r="P488" s="130">
        <f t="shared" si="30"/>
        <v>0</v>
      </c>
      <c r="Q488" s="131" t="str">
        <f>VLOOKUP(G488,'4. Productie normen'!$A:$L,12,FALSE)</f>
        <v>V</v>
      </c>
      <c r="R488" s="117"/>
      <c r="S488" s="506"/>
      <c r="T488" s="132">
        <f t="shared" si="31"/>
        <v>2040</v>
      </c>
    </row>
    <row r="489" spans="1:20" ht="14.15" customHeight="1">
      <c r="A489" s="8">
        <v>488</v>
      </c>
      <c r="B489" s="9" t="s">
        <v>121</v>
      </c>
      <c r="C489" s="117" t="s">
        <v>122</v>
      </c>
      <c r="D489" s="646" t="s">
        <v>229</v>
      </c>
      <c r="E489" s="127" t="s">
        <v>571</v>
      </c>
      <c r="F489" s="117" t="s">
        <v>202</v>
      </c>
      <c r="G489" s="117" t="s">
        <v>202</v>
      </c>
      <c r="H489" s="117" t="s">
        <v>232</v>
      </c>
      <c r="I489" s="9">
        <v>2</v>
      </c>
      <c r="J489" s="717">
        <v>1</v>
      </c>
      <c r="K489" s="128">
        <v>255</v>
      </c>
      <c r="L489" s="128"/>
      <c r="M489" s="129" t="e">
        <f t="shared" si="29"/>
        <v>#DIV/0!</v>
      </c>
      <c r="N489" s="129">
        <f t="shared" si="32"/>
        <v>0</v>
      </c>
      <c r="O489" s="130">
        <f>IF(K489="nio",0,VLOOKUP(G489,'4. Productie normen'!A:J,HLOOKUP('5. Basis ruimtestaat'!K489,'4. Productie normen'!$10:$11,2,FALSE),FALSE))</f>
        <v>0</v>
      </c>
      <c r="P489" s="130">
        <f t="shared" si="30"/>
        <v>0</v>
      </c>
      <c r="Q489" s="131" t="str">
        <f>VLOOKUP(G489,'4. Productie normen'!$A:$L,12,FALSE)</f>
        <v>V</v>
      </c>
      <c r="R489" s="117"/>
      <c r="S489" s="506"/>
      <c r="T489" s="132">
        <f t="shared" si="31"/>
        <v>510</v>
      </c>
    </row>
    <row r="490" spans="1:20" ht="14.15" customHeight="1">
      <c r="A490" s="8">
        <v>489</v>
      </c>
      <c r="B490" s="9" t="s">
        <v>121</v>
      </c>
      <c r="C490" s="117" t="s">
        <v>122</v>
      </c>
      <c r="D490" s="646" t="s">
        <v>229</v>
      </c>
      <c r="E490" s="127" t="s">
        <v>571</v>
      </c>
      <c r="F490" s="117" t="s">
        <v>572</v>
      </c>
      <c r="G490" s="117" t="s">
        <v>208</v>
      </c>
      <c r="H490" s="117" t="s">
        <v>235</v>
      </c>
      <c r="I490" s="9">
        <v>24</v>
      </c>
      <c r="J490" s="717">
        <v>1</v>
      </c>
      <c r="K490" s="128">
        <v>255</v>
      </c>
      <c r="L490" s="128"/>
      <c r="M490" s="129" t="e">
        <f t="shared" si="29"/>
        <v>#DIV/0!</v>
      </c>
      <c r="N490" s="129">
        <f t="shared" si="32"/>
        <v>0</v>
      </c>
      <c r="O490" s="130">
        <f>IF(K490="nio",0,VLOOKUP(G490,'4. Productie normen'!A:J,HLOOKUP('5. Basis ruimtestaat'!K490,'4. Productie normen'!$10:$11,2,FALSE),FALSE))</f>
        <v>0</v>
      </c>
      <c r="P490" s="130">
        <f t="shared" si="30"/>
        <v>0</v>
      </c>
      <c r="Q490" s="131" t="str">
        <f>VLOOKUP(G490,'4. Productie normen'!$A:$L,12,FALSE)</f>
        <v>V</v>
      </c>
      <c r="R490" s="117"/>
      <c r="S490" s="506"/>
      <c r="T490" s="132">
        <f t="shared" si="31"/>
        <v>6120</v>
      </c>
    </row>
    <row r="491" spans="1:20" ht="14.15" customHeight="1">
      <c r="A491" s="8">
        <v>490</v>
      </c>
      <c r="B491" s="9" t="s">
        <v>121</v>
      </c>
      <c r="C491" s="117" t="s">
        <v>122</v>
      </c>
      <c r="D491" s="646" t="s">
        <v>229</v>
      </c>
      <c r="E491" s="127" t="s">
        <v>356</v>
      </c>
      <c r="F491" s="117" t="s">
        <v>262</v>
      </c>
      <c r="G491" s="137" t="s">
        <v>1137</v>
      </c>
      <c r="H491" s="117" t="s">
        <v>242</v>
      </c>
      <c r="I491" s="9">
        <v>8.9</v>
      </c>
      <c r="J491" s="717">
        <v>1</v>
      </c>
      <c r="K491" s="128">
        <v>255</v>
      </c>
      <c r="L491" s="128"/>
      <c r="M491" s="129" t="e">
        <f t="shared" si="29"/>
        <v>#DIV/0!</v>
      </c>
      <c r="N491" s="129">
        <f t="shared" si="32"/>
        <v>0</v>
      </c>
      <c r="O491" s="130">
        <f>IF(K491="nio",0,VLOOKUP(G491,'4. Productie normen'!A:J,HLOOKUP('5. Basis ruimtestaat'!K491,'4. Productie normen'!$10:$11,2,FALSE),FALSE))</f>
        <v>0</v>
      </c>
      <c r="P491" s="130">
        <f t="shared" si="30"/>
        <v>0</v>
      </c>
      <c r="Q491" s="131" t="str">
        <f>VLOOKUP(G491,'4. Productie normen'!$A:$L,12,FALSE)</f>
        <v>V</v>
      </c>
      <c r="R491" s="117"/>
      <c r="S491" s="506"/>
      <c r="T491" s="132">
        <f t="shared" si="31"/>
        <v>2269.5</v>
      </c>
    </row>
    <row r="492" spans="1:20" ht="14.15" customHeight="1">
      <c r="A492" s="8">
        <v>491</v>
      </c>
      <c r="B492" s="9" t="s">
        <v>121</v>
      </c>
      <c r="C492" s="117" t="s">
        <v>122</v>
      </c>
      <c r="D492" s="646" t="s">
        <v>229</v>
      </c>
      <c r="E492" s="127" t="s">
        <v>573</v>
      </c>
      <c r="F492" s="117" t="s">
        <v>574</v>
      </c>
      <c r="G492" s="117" t="s">
        <v>197</v>
      </c>
      <c r="H492" s="117" t="s">
        <v>235</v>
      </c>
      <c r="I492" s="9">
        <v>4</v>
      </c>
      <c r="J492" s="717">
        <v>1</v>
      </c>
      <c r="K492" s="128">
        <v>255</v>
      </c>
      <c r="L492" s="128"/>
      <c r="M492" s="129" t="e">
        <f t="shared" si="29"/>
        <v>#DIV/0!</v>
      </c>
      <c r="N492" s="129">
        <f t="shared" si="32"/>
        <v>0</v>
      </c>
      <c r="O492" s="130">
        <f>IF(K492="nio",0,VLOOKUP(G492,'4. Productie normen'!A:J,HLOOKUP('5. Basis ruimtestaat'!K492,'4. Productie normen'!$10:$11,2,FALSE),FALSE))</f>
        <v>0</v>
      </c>
      <c r="P492" s="130">
        <f t="shared" si="30"/>
        <v>0</v>
      </c>
      <c r="Q492" s="131" t="str">
        <f>VLOOKUP(G492,'4. Productie normen'!$A:$L,12,FALSE)</f>
        <v>B</v>
      </c>
      <c r="R492" s="117"/>
      <c r="S492" s="506"/>
      <c r="T492" s="132">
        <f t="shared" si="31"/>
        <v>1020</v>
      </c>
    </row>
    <row r="493" spans="1:20" ht="14.15" customHeight="1">
      <c r="A493" s="8">
        <v>492</v>
      </c>
      <c r="B493" s="9" t="s">
        <v>121</v>
      </c>
      <c r="C493" s="117" t="s">
        <v>122</v>
      </c>
      <c r="D493" s="646" t="s">
        <v>229</v>
      </c>
      <c r="E493" s="127" t="s">
        <v>575</v>
      </c>
      <c r="F493" s="117" t="s">
        <v>576</v>
      </c>
      <c r="G493" s="117" t="s">
        <v>197</v>
      </c>
      <c r="H493" s="117" t="s">
        <v>235</v>
      </c>
      <c r="I493" s="9">
        <v>8</v>
      </c>
      <c r="J493" s="717">
        <v>1</v>
      </c>
      <c r="K493" s="128">
        <v>255</v>
      </c>
      <c r="L493" s="128"/>
      <c r="M493" s="129" t="e">
        <f t="shared" si="29"/>
        <v>#DIV/0!</v>
      </c>
      <c r="N493" s="129">
        <f t="shared" si="32"/>
        <v>0</v>
      </c>
      <c r="O493" s="130">
        <f>IF(K493="nio",0,VLOOKUP(G493,'4. Productie normen'!A:J,HLOOKUP('5. Basis ruimtestaat'!K493,'4. Productie normen'!$10:$11,2,FALSE),FALSE))</f>
        <v>0</v>
      </c>
      <c r="P493" s="130">
        <f t="shared" si="30"/>
        <v>0</v>
      </c>
      <c r="Q493" s="131" t="str">
        <f>VLOOKUP(G493,'4. Productie normen'!$A:$L,12,FALSE)</f>
        <v>B</v>
      </c>
      <c r="R493" s="117"/>
      <c r="S493" s="506"/>
      <c r="T493" s="132">
        <f t="shared" si="31"/>
        <v>2040</v>
      </c>
    </row>
    <row r="494" spans="1:20" ht="14.15" customHeight="1">
      <c r="A494" s="8">
        <v>493</v>
      </c>
      <c r="B494" s="9" t="s">
        <v>121</v>
      </c>
      <c r="C494" s="117" t="s">
        <v>122</v>
      </c>
      <c r="D494" s="646" t="s">
        <v>229</v>
      </c>
      <c r="E494" s="127" t="s">
        <v>533</v>
      </c>
      <c r="F494" s="117" t="s">
        <v>234</v>
      </c>
      <c r="G494" s="117" t="s">
        <v>205</v>
      </c>
      <c r="H494" s="117" t="s">
        <v>235</v>
      </c>
      <c r="I494" s="9">
        <v>94</v>
      </c>
      <c r="J494" s="717">
        <v>1</v>
      </c>
      <c r="K494" s="128">
        <v>255</v>
      </c>
      <c r="L494" s="128"/>
      <c r="M494" s="129" t="e">
        <f t="shared" si="29"/>
        <v>#DIV/0!</v>
      </c>
      <c r="N494" s="129">
        <f t="shared" si="32"/>
        <v>0</v>
      </c>
      <c r="O494" s="130">
        <f>IF(K494="nio",0,VLOOKUP(G494,'4. Productie normen'!A:J,HLOOKUP('5. Basis ruimtestaat'!K494,'4. Productie normen'!$10:$11,2,FALSE),FALSE))</f>
        <v>0</v>
      </c>
      <c r="P494" s="130">
        <f t="shared" si="30"/>
        <v>0</v>
      </c>
      <c r="Q494" s="131" t="str">
        <f>VLOOKUP(G494,'4. Productie normen'!$A:$L,12,FALSE)</f>
        <v>V</v>
      </c>
      <c r="R494" s="117"/>
      <c r="S494" s="506"/>
      <c r="T494" s="132">
        <f t="shared" si="31"/>
        <v>23970</v>
      </c>
    </row>
    <row r="495" spans="1:20" ht="14.15" customHeight="1">
      <c r="A495" s="8">
        <v>494</v>
      </c>
      <c r="B495" s="9" t="s">
        <v>121</v>
      </c>
      <c r="C495" s="117" t="s">
        <v>122</v>
      </c>
      <c r="D495" s="646" t="s">
        <v>229</v>
      </c>
      <c r="E495" s="127" t="s">
        <v>535</v>
      </c>
      <c r="F495" s="117" t="s">
        <v>237</v>
      </c>
      <c r="G495" s="117" t="s">
        <v>205</v>
      </c>
      <c r="H495" s="117" t="s">
        <v>235</v>
      </c>
      <c r="I495" s="9">
        <v>18</v>
      </c>
      <c r="J495" s="717">
        <v>1</v>
      </c>
      <c r="K495" s="128">
        <v>255</v>
      </c>
      <c r="L495" s="128"/>
      <c r="M495" s="129" t="e">
        <f t="shared" si="29"/>
        <v>#DIV/0!</v>
      </c>
      <c r="N495" s="129">
        <f t="shared" si="32"/>
        <v>0</v>
      </c>
      <c r="O495" s="130">
        <f>IF(K495="nio",0,VLOOKUP(G495,'4. Productie normen'!A:J,HLOOKUP('5. Basis ruimtestaat'!K495,'4. Productie normen'!$10:$11,2,FALSE),FALSE))</f>
        <v>0</v>
      </c>
      <c r="P495" s="130">
        <f t="shared" si="30"/>
        <v>0</v>
      </c>
      <c r="Q495" s="131" t="str">
        <f>VLOOKUP(G495,'4. Productie normen'!$A:$L,12,FALSE)</f>
        <v>V</v>
      </c>
      <c r="R495" s="117"/>
      <c r="S495" s="506"/>
      <c r="T495" s="132">
        <f t="shared" si="31"/>
        <v>4590</v>
      </c>
    </row>
    <row r="496" spans="1:20" ht="14.15" customHeight="1">
      <c r="A496" s="8">
        <v>495</v>
      </c>
      <c r="B496" s="9" t="s">
        <v>121</v>
      </c>
      <c r="C496" s="117" t="s">
        <v>122</v>
      </c>
      <c r="D496" s="646" t="s">
        <v>229</v>
      </c>
      <c r="E496" s="127" t="s">
        <v>536</v>
      </c>
      <c r="F496" s="117" t="s">
        <v>239</v>
      </c>
      <c r="G496" s="117" t="s">
        <v>1136</v>
      </c>
      <c r="H496" s="117" t="s">
        <v>235</v>
      </c>
      <c r="I496" s="9">
        <v>31</v>
      </c>
      <c r="J496" s="717">
        <v>1</v>
      </c>
      <c r="K496" s="128">
        <v>255</v>
      </c>
      <c r="L496" s="128"/>
      <c r="M496" s="129" t="e">
        <f t="shared" si="29"/>
        <v>#DIV/0!</v>
      </c>
      <c r="N496" s="129">
        <f t="shared" si="32"/>
        <v>0</v>
      </c>
      <c r="O496" s="130">
        <f>IF(K496="nio",0,VLOOKUP(G496,'4. Productie normen'!A:J,HLOOKUP('5. Basis ruimtestaat'!K496,'4. Productie normen'!$10:$11,2,FALSE),FALSE))</f>
        <v>0</v>
      </c>
      <c r="P496" s="130">
        <f t="shared" si="30"/>
        <v>0</v>
      </c>
      <c r="Q496" s="131" t="str">
        <f>VLOOKUP(G496,'4. Productie normen'!$A:$L,12,FALSE)</f>
        <v>V</v>
      </c>
      <c r="R496" s="117"/>
      <c r="S496" s="506"/>
      <c r="T496" s="132">
        <f t="shared" si="31"/>
        <v>7905</v>
      </c>
    </row>
    <row r="497" spans="1:20" ht="14.15" customHeight="1">
      <c r="A497" s="8">
        <v>496</v>
      </c>
      <c r="B497" s="9" t="s">
        <v>121</v>
      </c>
      <c r="C497" s="117" t="s">
        <v>122</v>
      </c>
      <c r="D497" s="646" t="s">
        <v>229</v>
      </c>
      <c r="E497" s="127" t="s">
        <v>538</v>
      </c>
      <c r="F497" s="117" t="s">
        <v>539</v>
      </c>
      <c r="G497" s="117" t="s">
        <v>197</v>
      </c>
      <c r="H497" s="117" t="s">
        <v>235</v>
      </c>
      <c r="I497" s="9">
        <v>14</v>
      </c>
      <c r="J497" s="717">
        <v>1</v>
      </c>
      <c r="K497" s="128">
        <v>156</v>
      </c>
      <c r="L497" s="128"/>
      <c r="M497" s="129" t="e">
        <f t="shared" si="29"/>
        <v>#DIV/0!</v>
      </c>
      <c r="N497" s="129">
        <f t="shared" si="32"/>
        <v>0</v>
      </c>
      <c r="O497" s="130">
        <f>IF(K497="nio",0,VLOOKUP(G497,'4. Productie normen'!A:J,HLOOKUP('5. Basis ruimtestaat'!K497,'4. Productie normen'!$10:$11,2,FALSE),FALSE))</f>
        <v>0</v>
      </c>
      <c r="P497" s="130">
        <f t="shared" si="30"/>
        <v>0</v>
      </c>
      <c r="Q497" s="131" t="str">
        <f>VLOOKUP(G497,'4. Productie normen'!$A:$L,12,FALSE)</f>
        <v>B</v>
      </c>
      <c r="R497" s="117"/>
      <c r="S497" s="506"/>
      <c r="T497" s="132">
        <f t="shared" si="31"/>
        <v>2184</v>
      </c>
    </row>
    <row r="498" spans="1:20" ht="14.15" customHeight="1">
      <c r="A498" s="8">
        <v>497</v>
      </c>
      <c r="B498" s="9" t="s">
        <v>121</v>
      </c>
      <c r="C498" s="117" t="s">
        <v>122</v>
      </c>
      <c r="D498" s="646" t="s">
        <v>229</v>
      </c>
      <c r="E498" s="127" t="s">
        <v>577</v>
      </c>
      <c r="F498" s="117" t="s">
        <v>339</v>
      </c>
      <c r="G498" s="117" t="s">
        <v>205</v>
      </c>
      <c r="H498" s="117" t="s">
        <v>235</v>
      </c>
      <c r="I498" s="9">
        <v>150</v>
      </c>
      <c r="J498" s="717">
        <v>1</v>
      </c>
      <c r="K498" s="128">
        <v>255</v>
      </c>
      <c r="L498" s="128"/>
      <c r="M498" s="129" t="e">
        <f t="shared" si="29"/>
        <v>#DIV/0!</v>
      </c>
      <c r="N498" s="129">
        <f t="shared" si="32"/>
        <v>0</v>
      </c>
      <c r="O498" s="130">
        <f>IF(K498="nio",0,VLOOKUP(G498,'4. Productie normen'!A:J,HLOOKUP('5. Basis ruimtestaat'!K498,'4. Productie normen'!$10:$11,2,FALSE),FALSE))</f>
        <v>0</v>
      </c>
      <c r="P498" s="130">
        <f t="shared" si="30"/>
        <v>0</v>
      </c>
      <c r="Q498" s="131" t="str">
        <f>VLOOKUP(G498,'4. Productie normen'!$A:$L,12,FALSE)</f>
        <v>V</v>
      </c>
      <c r="R498" s="117"/>
      <c r="S498" s="506"/>
      <c r="T498" s="132">
        <f t="shared" si="31"/>
        <v>38250</v>
      </c>
    </row>
    <row r="499" spans="1:20" ht="14.15" customHeight="1">
      <c r="A499" s="8">
        <v>498</v>
      </c>
      <c r="B499" s="9" t="s">
        <v>121</v>
      </c>
      <c r="C499" s="117" t="s">
        <v>122</v>
      </c>
      <c r="D499" s="646" t="s">
        <v>229</v>
      </c>
      <c r="E499" s="127" t="s">
        <v>578</v>
      </c>
      <c r="F499" s="127" t="s">
        <v>579</v>
      </c>
      <c r="G499" s="117" t="s">
        <v>212</v>
      </c>
      <c r="H499" s="117" t="s">
        <v>235</v>
      </c>
      <c r="I499" s="9">
        <v>12</v>
      </c>
      <c r="J499" s="717">
        <v>1</v>
      </c>
      <c r="K499" s="128">
        <v>255</v>
      </c>
      <c r="L499" s="128"/>
      <c r="M499" s="129" t="e">
        <f t="shared" si="29"/>
        <v>#DIV/0!</v>
      </c>
      <c r="N499" s="129">
        <f t="shared" si="32"/>
        <v>0</v>
      </c>
      <c r="O499" s="130">
        <f>IF(K499="nio",0,VLOOKUP(G499,'4. Productie normen'!A:J,HLOOKUP('5. Basis ruimtestaat'!K499,'4. Productie normen'!$10:$11,2,FALSE),FALSE))</f>
        <v>0</v>
      </c>
      <c r="P499" s="130">
        <f t="shared" si="30"/>
        <v>0</v>
      </c>
      <c r="Q499" s="131" t="str">
        <f>VLOOKUP(G499,'4. Productie normen'!$A:$L,12,FALSE)</f>
        <v>B</v>
      </c>
      <c r="R499" s="117"/>
      <c r="S499" s="506"/>
      <c r="T499" s="132">
        <f t="shared" si="31"/>
        <v>3060</v>
      </c>
    </row>
    <row r="500" spans="1:20" ht="14.15" customHeight="1">
      <c r="A500" s="8">
        <v>499</v>
      </c>
      <c r="B500" s="9" t="s">
        <v>121</v>
      </c>
      <c r="C500" s="117" t="s">
        <v>122</v>
      </c>
      <c r="D500" s="646" t="s">
        <v>229</v>
      </c>
      <c r="E500" s="127" t="s">
        <v>580</v>
      </c>
      <c r="F500" s="127" t="s">
        <v>581</v>
      </c>
      <c r="G500" s="117" t="s">
        <v>212</v>
      </c>
      <c r="H500" s="117" t="s">
        <v>235</v>
      </c>
      <c r="I500" s="9">
        <v>12</v>
      </c>
      <c r="J500" s="717">
        <v>1</v>
      </c>
      <c r="K500" s="128">
        <v>255</v>
      </c>
      <c r="L500" s="128"/>
      <c r="M500" s="129" t="e">
        <f t="shared" si="29"/>
        <v>#DIV/0!</v>
      </c>
      <c r="N500" s="129">
        <f t="shared" si="32"/>
        <v>0</v>
      </c>
      <c r="O500" s="130">
        <f>IF(K500="nio",0,VLOOKUP(G500,'4. Productie normen'!A:J,HLOOKUP('5. Basis ruimtestaat'!K500,'4. Productie normen'!$10:$11,2,FALSE),FALSE))</f>
        <v>0</v>
      </c>
      <c r="P500" s="130">
        <f t="shared" si="30"/>
        <v>0</v>
      </c>
      <c r="Q500" s="131" t="str">
        <f>VLOOKUP(G500,'4. Productie normen'!$A:$L,12,FALSE)</f>
        <v>B</v>
      </c>
      <c r="R500" s="117"/>
      <c r="S500" s="506"/>
      <c r="T500" s="132">
        <f t="shared" si="31"/>
        <v>3060</v>
      </c>
    </row>
    <row r="501" spans="1:20" ht="14.15" customHeight="1">
      <c r="A501" s="8">
        <v>500</v>
      </c>
      <c r="B501" s="9" t="s">
        <v>121</v>
      </c>
      <c r="C501" s="117" t="s">
        <v>122</v>
      </c>
      <c r="D501" s="646" t="s">
        <v>229</v>
      </c>
      <c r="E501" s="127" t="s">
        <v>582</v>
      </c>
      <c r="F501" s="127" t="s">
        <v>583</v>
      </c>
      <c r="G501" s="117" t="s">
        <v>204</v>
      </c>
      <c r="H501" s="117" t="s">
        <v>232</v>
      </c>
      <c r="I501" s="9">
        <v>14</v>
      </c>
      <c r="J501" s="717">
        <v>1</v>
      </c>
      <c r="K501" s="128">
        <v>255</v>
      </c>
      <c r="L501" s="128"/>
      <c r="M501" s="129" t="e">
        <f t="shared" si="29"/>
        <v>#DIV/0!</v>
      </c>
      <c r="N501" s="129">
        <f t="shared" si="32"/>
        <v>0</v>
      </c>
      <c r="O501" s="130">
        <f>IF(K501="nio",0,VLOOKUP(G501,'4. Productie normen'!A:J,HLOOKUP('5. Basis ruimtestaat'!K501,'4. Productie normen'!$10:$11,2,FALSE),FALSE))</f>
        <v>0</v>
      </c>
      <c r="P501" s="130">
        <f t="shared" si="30"/>
        <v>0</v>
      </c>
      <c r="Q501" s="131" t="str">
        <f>VLOOKUP(G501,'4. Productie normen'!$A:$L,12,FALSE)</f>
        <v>V</v>
      </c>
      <c r="R501" s="117"/>
      <c r="S501" s="506"/>
      <c r="T501" s="132">
        <f t="shared" si="31"/>
        <v>3570</v>
      </c>
    </row>
    <row r="502" spans="1:20" ht="14.15" customHeight="1">
      <c r="A502" s="8">
        <v>501</v>
      </c>
      <c r="B502" s="9" t="s">
        <v>121</v>
      </c>
      <c r="C502" s="117" t="s">
        <v>122</v>
      </c>
      <c r="D502" s="646" t="s">
        <v>229</v>
      </c>
      <c r="E502" s="127"/>
      <c r="F502" s="127" t="s">
        <v>584</v>
      </c>
      <c r="G502" s="117" t="s">
        <v>199</v>
      </c>
      <c r="H502" s="117" t="s">
        <v>321</v>
      </c>
      <c r="I502" s="9">
        <v>25</v>
      </c>
      <c r="J502" s="717">
        <v>1</v>
      </c>
      <c r="K502" s="128">
        <v>6</v>
      </c>
      <c r="L502" s="128"/>
      <c r="M502" s="129" t="e">
        <f t="shared" si="29"/>
        <v>#DIV/0!</v>
      </c>
      <c r="N502" s="129">
        <f t="shared" si="32"/>
        <v>0</v>
      </c>
      <c r="O502" s="130">
        <f>IF(K502="nio",0,VLOOKUP(G502,'4. Productie normen'!A:J,HLOOKUP('5. Basis ruimtestaat'!K502,'4. Productie normen'!$10:$11,2,FALSE),FALSE))</f>
        <v>0</v>
      </c>
      <c r="P502" s="130">
        <f t="shared" si="30"/>
        <v>0</v>
      </c>
      <c r="Q502" s="131" t="str">
        <f>VLOOKUP(G502,'4. Productie normen'!$A:$L,12,FALSE)</f>
        <v>V</v>
      </c>
      <c r="R502" s="117"/>
      <c r="S502" s="506"/>
      <c r="T502" s="132">
        <f t="shared" si="31"/>
        <v>150</v>
      </c>
    </row>
    <row r="503" spans="1:20" ht="14.15" customHeight="1">
      <c r="A503" s="8">
        <v>502</v>
      </c>
      <c r="B503" s="9" t="s">
        <v>121</v>
      </c>
      <c r="C503" s="117" t="s">
        <v>122</v>
      </c>
      <c r="D503" s="646" t="s">
        <v>229</v>
      </c>
      <c r="E503" s="127"/>
      <c r="F503" s="127" t="s">
        <v>558</v>
      </c>
      <c r="G503" s="117" t="s">
        <v>208</v>
      </c>
      <c r="H503" s="117" t="s">
        <v>321</v>
      </c>
      <c r="I503" s="9">
        <v>25</v>
      </c>
      <c r="J503" s="717">
        <v>1</v>
      </c>
      <c r="K503" s="128">
        <v>12</v>
      </c>
      <c r="L503" s="128"/>
      <c r="M503" s="129" t="e">
        <f t="shared" si="29"/>
        <v>#DIV/0!</v>
      </c>
      <c r="N503" s="129">
        <f t="shared" si="32"/>
        <v>0</v>
      </c>
      <c r="O503" s="130">
        <f>IF(K503="nio",0,VLOOKUP(G503,'4. Productie normen'!A:J,HLOOKUP('5. Basis ruimtestaat'!K503,'4. Productie normen'!$10:$11,2,FALSE),FALSE))</f>
        <v>0</v>
      </c>
      <c r="P503" s="130">
        <f t="shared" si="30"/>
        <v>0</v>
      </c>
      <c r="Q503" s="131" t="str">
        <f>VLOOKUP(G503,'4. Productie normen'!$A:$L,12,FALSE)</f>
        <v>V</v>
      </c>
      <c r="R503" s="117"/>
      <c r="S503" s="506"/>
      <c r="T503" s="132">
        <f t="shared" si="31"/>
        <v>300</v>
      </c>
    </row>
    <row r="504" spans="1:20" ht="14.15" customHeight="1">
      <c r="A504" s="8">
        <v>503</v>
      </c>
      <c r="B504" s="9" t="s">
        <v>121</v>
      </c>
      <c r="C504" s="117" t="s">
        <v>122</v>
      </c>
      <c r="D504" s="646" t="s">
        <v>229</v>
      </c>
      <c r="E504" s="127"/>
      <c r="F504" s="127" t="s">
        <v>585</v>
      </c>
      <c r="G504" s="117" t="s">
        <v>213</v>
      </c>
      <c r="H504" s="117" t="s">
        <v>321</v>
      </c>
      <c r="I504" s="9">
        <v>60</v>
      </c>
      <c r="J504" s="717">
        <v>1</v>
      </c>
      <c r="K504" s="128" t="s">
        <v>248</v>
      </c>
      <c r="L504" s="128"/>
      <c r="M504" s="129">
        <f t="shared" si="29"/>
        <v>0</v>
      </c>
      <c r="N504" s="129">
        <f t="shared" si="32"/>
        <v>0</v>
      </c>
      <c r="O504" s="130">
        <f>IF(K504="nio",0,VLOOKUP(G504,'4. Productie normen'!A:J,HLOOKUP('5. Basis ruimtestaat'!K504,'4. Productie normen'!$10:$11,2,FALSE),FALSE))</f>
        <v>0</v>
      </c>
      <c r="P504" s="130">
        <f t="shared" si="30"/>
        <v>0</v>
      </c>
      <c r="Q504" s="131">
        <f>VLOOKUP(G504,'4. Productie normen'!$A:$L,12,FALSE)</f>
        <v>0</v>
      </c>
      <c r="R504" s="117"/>
      <c r="S504" s="506"/>
      <c r="T504" s="132">
        <f t="shared" si="31"/>
        <v>0</v>
      </c>
    </row>
    <row r="505" spans="1:20" ht="14.15" customHeight="1">
      <c r="A505" s="8">
        <v>504</v>
      </c>
      <c r="B505" s="9" t="s">
        <v>121</v>
      </c>
      <c r="C505" s="117" t="s">
        <v>122</v>
      </c>
      <c r="D505" s="646" t="s">
        <v>229</v>
      </c>
      <c r="E505" s="127"/>
      <c r="F505" s="127" t="s">
        <v>332</v>
      </c>
      <c r="G505" s="117" t="s">
        <v>206</v>
      </c>
      <c r="H505" s="117" t="s">
        <v>242</v>
      </c>
      <c r="I505" s="9">
        <v>7.26</v>
      </c>
      <c r="J505" s="717">
        <v>1</v>
      </c>
      <c r="K505" s="128">
        <v>255</v>
      </c>
      <c r="L505" s="128">
        <v>255</v>
      </c>
      <c r="M505" s="129" t="e">
        <f t="shared" si="29"/>
        <v>#DIV/0!</v>
      </c>
      <c r="N505" s="129" t="e">
        <f t="shared" si="32"/>
        <v>#DIV/0!</v>
      </c>
      <c r="O505" s="130">
        <f>IF(K505="nio",0,VLOOKUP(G505,'4. Productie normen'!A:J,HLOOKUP('5. Basis ruimtestaat'!K505,'4. Productie normen'!$10:$11,2,FALSE),FALSE))</f>
        <v>0</v>
      </c>
      <c r="P505" s="130">
        <f t="shared" si="30"/>
        <v>0</v>
      </c>
      <c r="Q505" s="131" t="str">
        <f>VLOOKUP(G505,'4. Productie normen'!$A:$L,12,FALSE)</f>
        <v>S</v>
      </c>
      <c r="R505" s="117"/>
      <c r="S505" s="506"/>
      <c r="T505" s="132">
        <f t="shared" si="31"/>
        <v>3702.6</v>
      </c>
    </row>
    <row r="506" spans="1:20" ht="14.15" customHeight="1">
      <c r="A506" s="8">
        <v>505</v>
      </c>
      <c r="B506" s="9" t="s">
        <v>121</v>
      </c>
      <c r="C506" s="117" t="s">
        <v>122</v>
      </c>
      <c r="D506" s="646" t="s">
        <v>229</v>
      </c>
      <c r="E506" s="127"/>
      <c r="F506" s="127" t="s">
        <v>586</v>
      </c>
      <c r="G506" s="117" t="s">
        <v>199</v>
      </c>
      <c r="H506" s="117" t="s">
        <v>321</v>
      </c>
      <c r="I506" s="9">
        <v>30</v>
      </c>
      <c r="J506" s="717">
        <v>1</v>
      </c>
      <c r="K506" s="128">
        <v>6</v>
      </c>
      <c r="L506" s="128"/>
      <c r="M506" s="129" t="e">
        <f t="shared" si="29"/>
        <v>#DIV/0!</v>
      </c>
      <c r="N506" s="129">
        <f t="shared" si="32"/>
        <v>0</v>
      </c>
      <c r="O506" s="130">
        <f>IF(K506="nio",0,VLOOKUP(G506,'4. Productie normen'!A:J,HLOOKUP('5. Basis ruimtestaat'!K506,'4. Productie normen'!$10:$11,2,FALSE),FALSE))</f>
        <v>0</v>
      </c>
      <c r="P506" s="130">
        <f t="shared" si="30"/>
        <v>0</v>
      </c>
      <c r="Q506" s="131" t="str">
        <f>VLOOKUP(G506,'4. Productie normen'!$A:$L,12,FALSE)</f>
        <v>V</v>
      </c>
      <c r="R506" s="117"/>
      <c r="S506" s="506"/>
      <c r="T506" s="132">
        <f t="shared" si="31"/>
        <v>180</v>
      </c>
    </row>
    <row r="507" spans="1:20" ht="14.15" customHeight="1">
      <c r="A507" s="8">
        <v>506</v>
      </c>
      <c r="B507" s="9" t="s">
        <v>121</v>
      </c>
      <c r="C507" s="117" t="s">
        <v>122</v>
      </c>
      <c r="D507" s="646" t="s">
        <v>229</v>
      </c>
      <c r="E507" s="127"/>
      <c r="F507" s="127" t="s">
        <v>587</v>
      </c>
      <c r="G507" s="117" t="s">
        <v>199</v>
      </c>
      <c r="H507" s="117" t="s">
        <v>321</v>
      </c>
      <c r="I507" s="9">
        <v>20</v>
      </c>
      <c r="J507" s="717">
        <v>1</v>
      </c>
      <c r="K507" s="128">
        <v>6</v>
      </c>
      <c r="L507" s="128"/>
      <c r="M507" s="129" t="e">
        <f t="shared" si="29"/>
        <v>#DIV/0!</v>
      </c>
      <c r="N507" s="129">
        <f t="shared" si="32"/>
        <v>0</v>
      </c>
      <c r="O507" s="130">
        <f>IF(K507="nio",0,VLOOKUP(G507,'4. Productie normen'!A:J,HLOOKUP('5. Basis ruimtestaat'!K507,'4. Productie normen'!$10:$11,2,FALSE),FALSE))</f>
        <v>0</v>
      </c>
      <c r="P507" s="130">
        <f t="shared" si="30"/>
        <v>0</v>
      </c>
      <c r="Q507" s="131" t="str">
        <f>VLOOKUP(G507,'4. Productie normen'!$A:$L,12,FALSE)</f>
        <v>V</v>
      </c>
      <c r="R507" s="117"/>
      <c r="S507" s="506"/>
      <c r="T507" s="132">
        <f t="shared" si="31"/>
        <v>120</v>
      </c>
    </row>
    <row r="508" spans="1:20" ht="14.15" customHeight="1">
      <c r="A508" s="8">
        <v>507</v>
      </c>
      <c r="B508" s="9" t="s">
        <v>121</v>
      </c>
      <c r="C508" s="117" t="s">
        <v>122</v>
      </c>
      <c r="D508" s="646" t="s">
        <v>229</v>
      </c>
      <c r="E508" s="127"/>
      <c r="F508" s="127" t="s">
        <v>588</v>
      </c>
      <c r="G508" s="117" t="s">
        <v>199</v>
      </c>
      <c r="H508" s="117" t="s">
        <v>321</v>
      </c>
      <c r="I508" s="9">
        <v>9</v>
      </c>
      <c r="J508" s="717">
        <v>1</v>
      </c>
      <c r="K508" s="128">
        <v>6</v>
      </c>
      <c r="L508" s="128"/>
      <c r="M508" s="129" t="e">
        <f t="shared" si="29"/>
        <v>#DIV/0!</v>
      </c>
      <c r="N508" s="129">
        <f t="shared" si="32"/>
        <v>0</v>
      </c>
      <c r="O508" s="130">
        <f>IF(K508="nio",0,VLOOKUP(G508,'4. Productie normen'!A:J,HLOOKUP('5. Basis ruimtestaat'!K508,'4. Productie normen'!$10:$11,2,FALSE),FALSE))</f>
        <v>0</v>
      </c>
      <c r="P508" s="130">
        <f t="shared" si="30"/>
        <v>0</v>
      </c>
      <c r="Q508" s="131" t="str">
        <f>VLOOKUP(G508,'4. Productie normen'!$A:$L,12,FALSE)</f>
        <v>V</v>
      </c>
      <c r="R508" s="117"/>
      <c r="S508" s="506"/>
      <c r="T508" s="132">
        <f t="shared" si="31"/>
        <v>54</v>
      </c>
    </row>
    <row r="509" spans="1:20" ht="14.15" customHeight="1">
      <c r="A509" s="8">
        <v>508</v>
      </c>
      <c r="B509" s="9" t="s">
        <v>121</v>
      </c>
      <c r="C509" s="117" t="s">
        <v>122</v>
      </c>
      <c r="D509" s="646" t="s">
        <v>229</v>
      </c>
      <c r="E509" s="127"/>
      <c r="F509" s="127" t="s">
        <v>589</v>
      </c>
      <c r="G509" s="117" t="s">
        <v>199</v>
      </c>
      <c r="H509" s="117" t="s">
        <v>321</v>
      </c>
      <c r="I509" s="9">
        <v>18</v>
      </c>
      <c r="J509" s="717">
        <v>1</v>
      </c>
      <c r="K509" s="128">
        <v>6</v>
      </c>
      <c r="L509" s="128"/>
      <c r="M509" s="129" t="e">
        <f t="shared" si="29"/>
        <v>#DIV/0!</v>
      </c>
      <c r="N509" s="129">
        <f t="shared" si="32"/>
        <v>0</v>
      </c>
      <c r="O509" s="130">
        <f>IF(K509="nio",0,VLOOKUP(G509,'4. Productie normen'!A:J,HLOOKUP('5. Basis ruimtestaat'!K509,'4. Productie normen'!$10:$11,2,FALSE),FALSE))</f>
        <v>0</v>
      </c>
      <c r="P509" s="130">
        <f t="shared" si="30"/>
        <v>0</v>
      </c>
      <c r="Q509" s="131" t="str">
        <f>VLOOKUP(G509,'4. Productie normen'!$A:$L,12,FALSE)</f>
        <v>V</v>
      </c>
      <c r="R509" s="117"/>
      <c r="S509" s="506"/>
      <c r="T509" s="132">
        <f t="shared" si="31"/>
        <v>108</v>
      </c>
    </row>
    <row r="510" spans="1:20" ht="14.15" customHeight="1">
      <c r="A510" s="8">
        <v>509</v>
      </c>
      <c r="B510" s="9" t="s">
        <v>121</v>
      </c>
      <c r="C510" s="117" t="s">
        <v>122</v>
      </c>
      <c r="D510" s="646" t="s">
        <v>229</v>
      </c>
      <c r="E510" s="127"/>
      <c r="F510" s="127" t="s">
        <v>328</v>
      </c>
      <c r="G510" s="117" t="s">
        <v>213</v>
      </c>
      <c r="H510" s="117" t="s">
        <v>270</v>
      </c>
      <c r="I510" s="9">
        <v>8</v>
      </c>
      <c r="J510" s="717">
        <v>1</v>
      </c>
      <c r="K510" s="128" t="s">
        <v>248</v>
      </c>
      <c r="L510" s="128"/>
      <c r="M510" s="129">
        <f t="shared" si="29"/>
        <v>0</v>
      </c>
      <c r="N510" s="129">
        <f t="shared" si="32"/>
        <v>0</v>
      </c>
      <c r="O510" s="130">
        <f>IF(K510="nio",0,VLOOKUP(G510,'4. Productie normen'!A:J,HLOOKUP('5. Basis ruimtestaat'!K510,'4. Productie normen'!$10:$11,2,FALSE),FALSE))</f>
        <v>0</v>
      </c>
      <c r="P510" s="130">
        <f t="shared" si="30"/>
        <v>0</v>
      </c>
      <c r="Q510" s="131">
        <f>VLOOKUP(G510,'4. Productie normen'!$A:$L,12,FALSE)</f>
        <v>0</v>
      </c>
      <c r="R510" s="117"/>
      <c r="S510" s="506"/>
      <c r="T510" s="132">
        <f t="shared" si="31"/>
        <v>0</v>
      </c>
    </row>
    <row r="511" spans="1:20" ht="14.15" customHeight="1">
      <c r="A511" s="8">
        <v>510</v>
      </c>
      <c r="B511" s="9" t="s">
        <v>121</v>
      </c>
      <c r="C511" s="117" t="s">
        <v>122</v>
      </c>
      <c r="D511" s="646" t="s">
        <v>229</v>
      </c>
      <c r="E511" s="127"/>
      <c r="F511" s="127" t="s">
        <v>590</v>
      </c>
      <c r="G511" s="117" t="s">
        <v>199</v>
      </c>
      <c r="H511" s="117" t="s">
        <v>321</v>
      </c>
      <c r="I511" s="9">
        <v>66</v>
      </c>
      <c r="J511" s="717">
        <v>1</v>
      </c>
      <c r="K511" s="128">
        <v>6</v>
      </c>
      <c r="L511" s="128"/>
      <c r="M511" s="129" t="e">
        <f t="shared" si="29"/>
        <v>#DIV/0!</v>
      </c>
      <c r="N511" s="129">
        <f t="shared" si="32"/>
        <v>0</v>
      </c>
      <c r="O511" s="130">
        <f>IF(K511="nio",0,VLOOKUP(G511,'4. Productie normen'!A:J,HLOOKUP('5. Basis ruimtestaat'!K511,'4. Productie normen'!$10:$11,2,FALSE),FALSE))</f>
        <v>0</v>
      </c>
      <c r="P511" s="130">
        <f t="shared" si="30"/>
        <v>0</v>
      </c>
      <c r="Q511" s="131" t="str">
        <f>VLOOKUP(G511,'4. Productie normen'!$A:$L,12,FALSE)</f>
        <v>V</v>
      </c>
      <c r="R511" s="117"/>
      <c r="S511" s="506"/>
      <c r="T511" s="132">
        <f t="shared" si="31"/>
        <v>396</v>
      </c>
    </row>
    <row r="512" spans="1:20" ht="14.15" customHeight="1">
      <c r="A512" s="8">
        <v>511</v>
      </c>
      <c r="B512" s="9" t="s">
        <v>121</v>
      </c>
      <c r="C512" s="117" t="s">
        <v>122</v>
      </c>
      <c r="D512" s="646" t="s">
        <v>229</v>
      </c>
      <c r="E512" s="127"/>
      <c r="F512" s="127" t="s">
        <v>591</v>
      </c>
      <c r="G512" s="117" t="s">
        <v>202</v>
      </c>
      <c r="H512" s="117" t="s">
        <v>270</v>
      </c>
      <c r="I512" s="9">
        <v>2</v>
      </c>
      <c r="J512" s="717">
        <v>1</v>
      </c>
      <c r="K512" s="128">
        <v>6</v>
      </c>
      <c r="L512" s="128"/>
      <c r="M512" s="129" t="e">
        <f t="shared" si="29"/>
        <v>#DIV/0!</v>
      </c>
      <c r="N512" s="129">
        <f t="shared" si="32"/>
        <v>0</v>
      </c>
      <c r="O512" s="130">
        <f>IF(K512="nio",0,VLOOKUP(G512,'4. Productie normen'!A:J,HLOOKUP('5. Basis ruimtestaat'!K512,'4. Productie normen'!$10:$11,2,FALSE),FALSE))</f>
        <v>0</v>
      </c>
      <c r="P512" s="130">
        <f t="shared" si="30"/>
        <v>0</v>
      </c>
      <c r="Q512" s="131" t="str">
        <f>VLOOKUP(G512,'4. Productie normen'!$A:$L,12,FALSE)</f>
        <v>V</v>
      </c>
      <c r="R512" s="117"/>
      <c r="S512" s="506"/>
      <c r="T512" s="132">
        <f t="shared" si="31"/>
        <v>12</v>
      </c>
    </row>
    <row r="513" spans="1:20" ht="14.15" customHeight="1">
      <c r="A513" s="8">
        <v>512</v>
      </c>
      <c r="B513" s="9" t="s">
        <v>121</v>
      </c>
      <c r="C513" s="117" t="s">
        <v>122</v>
      </c>
      <c r="D513" s="646" t="s">
        <v>256</v>
      </c>
      <c r="E513" s="127" t="s">
        <v>272</v>
      </c>
      <c r="F513" s="127" t="s">
        <v>592</v>
      </c>
      <c r="G513" s="117" t="s">
        <v>197</v>
      </c>
      <c r="H513" s="117" t="s">
        <v>235</v>
      </c>
      <c r="I513" s="9">
        <v>16.829999999999998</v>
      </c>
      <c r="J513" s="717">
        <v>1</v>
      </c>
      <c r="K513" s="128">
        <v>156</v>
      </c>
      <c r="L513" s="128"/>
      <c r="M513" s="129" t="e">
        <f t="shared" si="29"/>
        <v>#DIV/0!</v>
      </c>
      <c r="N513" s="129">
        <f t="shared" si="32"/>
        <v>0</v>
      </c>
      <c r="O513" s="130">
        <f>IF(K513="nio",0,VLOOKUP(G513,'4. Productie normen'!A:J,HLOOKUP('5. Basis ruimtestaat'!K513,'4. Productie normen'!$10:$11,2,FALSE),FALSE))</f>
        <v>0</v>
      </c>
      <c r="P513" s="130">
        <f t="shared" si="30"/>
        <v>0</v>
      </c>
      <c r="Q513" s="131" t="str">
        <f>VLOOKUP(G513,'4. Productie normen'!$A:$L,12,FALSE)</f>
        <v>B</v>
      </c>
      <c r="R513" s="117"/>
      <c r="S513" s="506"/>
      <c r="T513" s="132">
        <f t="shared" si="31"/>
        <v>2625.4799999999996</v>
      </c>
    </row>
    <row r="514" spans="1:20" ht="14.15" customHeight="1">
      <c r="A514" s="8">
        <v>513</v>
      </c>
      <c r="B514" s="9" t="s">
        <v>121</v>
      </c>
      <c r="C514" s="117" t="s">
        <v>122</v>
      </c>
      <c r="D514" s="646" t="s">
        <v>256</v>
      </c>
      <c r="E514" s="127" t="s">
        <v>593</v>
      </c>
      <c r="F514" s="127" t="s">
        <v>594</v>
      </c>
      <c r="G514" s="117" t="s">
        <v>208</v>
      </c>
      <c r="H514" s="117" t="s">
        <v>235</v>
      </c>
      <c r="I514" s="9">
        <v>18.82</v>
      </c>
      <c r="J514" s="717">
        <v>1</v>
      </c>
      <c r="K514" s="128">
        <v>255</v>
      </c>
      <c r="L514" s="128"/>
      <c r="M514" s="129" t="e">
        <f t="shared" si="29"/>
        <v>#DIV/0!</v>
      </c>
      <c r="N514" s="129">
        <f t="shared" si="32"/>
        <v>0</v>
      </c>
      <c r="O514" s="130">
        <f>IF(K514="nio",0,VLOOKUP(G514,'4. Productie normen'!A:J,HLOOKUP('5. Basis ruimtestaat'!K514,'4. Productie normen'!$10:$11,2,FALSE),FALSE))</f>
        <v>0</v>
      </c>
      <c r="P514" s="130">
        <f t="shared" si="30"/>
        <v>0</v>
      </c>
      <c r="Q514" s="131" t="str">
        <f>VLOOKUP(G514,'4. Productie normen'!$A:$L,12,FALSE)</f>
        <v>V</v>
      </c>
      <c r="R514" s="117"/>
      <c r="S514" s="506"/>
      <c r="T514" s="132">
        <f t="shared" si="31"/>
        <v>4799.1000000000004</v>
      </c>
    </row>
    <row r="515" spans="1:20" ht="14.15" customHeight="1">
      <c r="A515" s="8">
        <v>514</v>
      </c>
      <c r="B515" s="9" t="s">
        <v>121</v>
      </c>
      <c r="C515" s="117" t="s">
        <v>122</v>
      </c>
      <c r="D515" s="646" t="s">
        <v>256</v>
      </c>
      <c r="E515" s="127" t="s">
        <v>323</v>
      </c>
      <c r="F515" s="127" t="s">
        <v>595</v>
      </c>
      <c r="G515" s="117" t="s">
        <v>212</v>
      </c>
      <c r="H515" s="117" t="s">
        <v>235</v>
      </c>
      <c r="I515" s="9">
        <v>30.26</v>
      </c>
      <c r="J515" s="717">
        <v>1</v>
      </c>
      <c r="K515" s="128">
        <v>255</v>
      </c>
      <c r="L515" s="128"/>
      <c r="M515" s="129" t="e">
        <f t="shared" si="29"/>
        <v>#DIV/0!</v>
      </c>
      <c r="N515" s="129">
        <f t="shared" si="32"/>
        <v>0</v>
      </c>
      <c r="O515" s="130">
        <f>IF(K515="nio",0,VLOOKUP(G515,'4. Productie normen'!A:J,HLOOKUP('5. Basis ruimtestaat'!K515,'4. Productie normen'!$10:$11,2,FALSE),FALSE))</f>
        <v>0</v>
      </c>
      <c r="P515" s="130">
        <f t="shared" si="30"/>
        <v>0</v>
      </c>
      <c r="Q515" s="131" t="str">
        <f>VLOOKUP(G515,'4. Productie normen'!$A:$L,12,FALSE)</f>
        <v>B</v>
      </c>
      <c r="R515" s="117"/>
      <c r="S515" s="506"/>
      <c r="T515" s="132">
        <f t="shared" si="31"/>
        <v>7716.3</v>
      </c>
    </row>
    <row r="516" spans="1:20" ht="14.15" customHeight="1">
      <c r="A516" s="8">
        <v>515</v>
      </c>
      <c r="B516" s="9" t="s">
        <v>121</v>
      </c>
      <c r="C516" s="117" t="s">
        <v>122</v>
      </c>
      <c r="D516" s="646" t="s">
        <v>256</v>
      </c>
      <c r="E516" s="127" t="s">
        <v>324</v>
      </c>
      <c r="F516" s="127" t="s">
        <v>596</v>
      </c>
      <c r="G516" s="117" t="s">
        <v>212</v>
      </c>
      <c r="H516" s="117" t="s">
        <v>235</v>
      </c>
      <c r="I516" s="9">
        <v>40.82</v>
      </c>
      <c r="J516" s="717">
        <v>1</v>
      </c>
      <c r="K516" s="128">
        <v>255</v>
      </c>
      <c r="L516" s="128"/>
      <c r="M516" s="129" t="e">
        <f t="shared" si="29"/>
        <v>#DIV/0!</v>
      </c>
      <c r="N516" s="129">
        <f t="shared" si="32"/>
        <v>0</v>
      </c>
      <c r="O516" s="130">
        <f>IF(K516="nio",0,VLOOKUP(G516,'4. Productie normen'!A:J,HLOOKUP('5. Basis ruimtestaat'!K516,'4. Productie normen'!$10:$11,2,FALSE),FALSE))</f>
        <v>0</v>
      </c>
      <c r="P516" s="130">
        <f t="shared" si="30"/>
        <v>0</v>
      </c>
      <c r="Q516" s="131" t="str">
        <f>VLOOKUP(G516,'4. Productie normen'!$A:$L,12,FALSE)</f>
        <v>B</v>
      </c>
      <c r="R516" s="117"/>
      <c r="S516" s="506"/>
      <c r="T516" s="132">
        <f t="shared" si="31"/>
        <v>10409.1</v>
      </c>
    </row>
    <row r="517" spans="1:20" ht="14.15" customHeight="1">
      <c r="A517" s="8">
        <v>516</v>
      </c>
      <c r="B517" s="9" t="s">
        <v>121</v>
      </c>
      <c r="C517" s="117" t="s">
        <v>122</v>
      </c>
      <c r="D517" s="646" t="s">
        <v>256</v>
      </c>
      <c r="E517" s="127" t="s">
        <v>273</v>
      </c>
      <c r="F517" s="117" t="s">
        <v>597</v>
      </c>
      <c r="G517" s="117" t="s">
        <v>197</v>
      </c>
      <c r="H517" s="117" t="s">
        <v>235</v>
      </c>
      <c r="I517" s="9">
        <v>39.74</v>
      </c>
      <c r="J517" s="717">
        <v>1</v>
      </c>
      <c r="K517" s="128">
        <v>255</v>
      </c>
      <c r="L517" s="128"/>
      <c r="M517" s="129" t="e">
        <f t="shared" si="29"/>
        <v>#DIV/0!</v>
      </c>
      <c r="N517" s="129">
        <f t="shared" si="32"/>
        <v>0</v>
      </c>
      <c r="O517" s="130">
        <f>IF(K517="nio",0,VLOOKUP(G517,'4. Productie normen'!A:J,HLOOKUP('5. Basis ruimtestaat'!K517,'4. Productie normen'!$10:$11,2,FALSE),FALSE))</f>
        <v>0</v>
      </c>
      <c r="P517" s="130">
        <f t="shared" si="30"/>
        <v>0</v>
      </c>
      <c r="Q517" s="131" t="str">
        <f>VLOOKUP(G517,'4. Productie normen'!$A:$L,12,FALSE)</f>
        <v>B</v>
      </c>
      <c r="R517" s="117"/>
      <c r="S517" s="506"/>
      <c r="T517" s="132">
        <f t="shared" si="31"/>
        <v>10133.700000000001</v>
      </c>
    </row>
    <row r="518" spans="1:20" ht="14.15" customHeight="1">
      <c r="A518" s="8">
        <v>517</v>
      </c>
      <c r="B518" s="9" t="s">
        <v>121</v>
      </c>
      <c r="C518" s="117" t="s">
        <v>122</v>
      </c>
      <c r="D518" s="646" t="s">
        <v>256</v>
      </c>
      <c r="E518" s="127" t="s">
        <v>327</v>
      </c>
      <c r="F518" s="117" t="s">
        <v>598</v>
      </c>
      <c r="G518" s="117" t="s">
        <v>197</v>
      </c>
      <c r="H518" s="117" t="s">
        <v>235</v>
      </c>
      <c r="I518" s="9">
        <v>30.74</v>
      </c>
      <c r="J518" s="717">
        <v>1</v>
      </c>
      <c r="K518" s="128">
        <v>255</v>
      </c>
      <c r="L518" s="128"/>
      <c r="M518" s="129" t="e">
        <f t="shared" si="29"/>
        <v>#DIV/0!</v>
      </c>
      <c r="N518" s="129">
        <f t="shared" si="32"/>
        <v>0</v>
      </c>
      <c r="O518" s="130">
        <f>IF(K518="nio",0,VLOOKUP(G518,'4. Productie normen'!A:J,HLOOKUP('5. Basis ruimtestaat'!K518,'4. Productie normen'!$10:$11,2,FALSE),FALSE))</f>
        <v>0</v>
      </c>
      <c r="P518" s="130">
        <f t="shared" si="30"/>
        <v>0</v>
      </c>
      <c r="Q518" s="131" t="str">
        <f>VLOOKUP(G518,'4. Productie normen'!$A:$L,12,FALSE)</f>
        <v>B</v>
      </c>
      <c r="R518" s="117"/>
      <c r="S518" s="506"/>
      <c r="T518" s="132">
        <f t="shared" si="31"/>
        <v>7838.7</v>
      </c>
    </row>
    <row r="519" spans="1:20" ht="14.15" customHeight="1">
      <c r="A519" s="8">
        <v>518</v>
      </c>
      <c r="B519" s="9" t="s">
        <v>121</v>
      </c>
      <c r="C519" s="117" t="s">
        <v>122</v>
      </c>
      <c r="D519" s="646" t="s">
        <v>256</v>
      </c>
      <c r="E519" s="127" t="s">
        <v>599</v>
      </c>
      <c r="F519" s="117" t="s">
        <v>210</v>
      </c>
      <c r="G519" s="117" t="s">
        <v>210</v>
      </c>
      <c r="H519" s="117" t="s">
        <v>270</v>
      </c>
      <c r="I519" s="9">
        <v>2</v>
      </c>
      <c r="J519" s="717">
        <v>1</v>
      </c>
      <c r="K519" s="128">
        <v>255</v>
      </c>
      <c r="L519" s="128"/>
      <c r="M519" s="129" t="e">
        <f t="shared" si="29"/>
        <v>#DIV/0!</v>
      </c>
      <c r="N519" s="129">
        <f t="shared" si="32"/>
        <v>0</v>
      </c>
      <c r="O519" s="130">
        <f>IF(K519="nio",0,VLOOKUP(G519,'4. Productie normen'!A:J,HLOOKUP('5. Basis ruimtestaat'!K519,'4. Productie normen'!$10:$11,2,FALSE),FALSE))</f>
        <v>0</v>
      </c>
      <c r="P519" s="130">
        <f t="shared" si="30"/>
        <v>0</v>
      </c>
      <c r="Q519" s="131" t="str">
        <f>VLOOKUP(G519,'4. Productie normen'!$A:$L,12,FALSE)</f>
        <v>V</v>
      </c>
      <c r="R519" s="117"/>
      <c r="S519" s="506"/>
      <c r="T519" s="132">
        <f t="shared" si="31"/>
        <v>510</v>
      </c>
    </row>
    <row r="520" spans="1:20" ht="14.15" customHeight="1">
      <c r="A520" s="8">
        <v>519</v>
      </c>
      <c r="B520" s="9" t="s">
        <v>121</v>
      </c>
      <c r="C520" s="117" t="s">
        <v>122</v>
      </c>
      <c r="D520" s="646" t="s">
        <v>256</v>
      </c>
      <c r="E520" s="127" t="s">
        <v>600</v>
      </c>
      <c r="F520" s="117" t="s">
        <v>252</v>
      </c>
      <c r="G520" s="117" t="s">
        <v>209</v>
      </c>
      <c r="H520" s="117" t="s">
        <v>235</v>
      </c>
      <c r="I520" s="9">
        <v>111</v>
      </c>
      <c r="J520" s="717">
        <v>1</v>
      </c>
      <c r="K520" s="128">
        <v>255</v>
      </c>
      <c r="L520" s="128"/>
      <c r="M520" s="129" t="e">
        <f t="shared" si="29"/>
        <v>#DIV/0!</v>
      </c>
      <c r="N520" s="129">
        <f t="shared" si="32"/>
        <v>0</v>
      </c>
      <c r="O520" s="130">
        <f>IF(K520="nio",0,VLOOKUP(G520,'4. Productie normen'!A:J,HLOOKUP('5. Basis ruimtestaat'!K520,'4. Productie normen'!$10:$11,2,FALSE),FALSE))</f>
        <v>0</v>
      </c>
      <c r="P520" s="130">
        <f t="shared" si="30"/>
        <v>0</v>
      </c>
      <c r="Q520" s="131" t="str">
        <f>VLOOKUP(G520,'4. Productie normen'!$A:$L,12,FALSE)</f>
        <v>V</v>
      </c>
      <c r="R520" s="117"/>
      <c r="S520" s="506"/>
      <c r="T520" s="132">
        <f t="shared" si="31"/>
        <v>28305</v>
      </c>
    </row>
    <row r="521" spans="1:20" ht="14.15" customHeight="1">
      <c r="A521" s="8">
        <v>520</v>
      </c>
      <c r="B521" s="9" t="s">
        <v>121</v>
      </c>
      <c r="C521" s="117" t="s">
        <v>122</v>
      </c>
      <c r="D521" s="646" t="s">
        <v>256</v>
      </c>
      <c r="E521" s="127" t="s">
        <v>330</v>
      </c>
      <c r="F521" s="117" t="s">
        <v>258</v>
      </c>
      <c r="G521" s="117" t="s">
        <v>212</v>
      </c>
      <c r="H521" s="117" t="s">
        <v>235</v>
      </c>
      <c r="I521" s="9">
        <v>38.799999999999997</v>
      </c>
      <c r="J521" s="717">
        <v>1</v>
      </c>
      <c r="K521" s="128">
        <v>255</v>
      </c>
      <c r="L521" s="128"/>
      <c r="M521" s="129" t="e">
        <f t="shared" si="29"/>
        <v>#DIV/0!</v>
      </c>
      <c r="N521" s="129">
        <f t="shared" si="32"/>
        <v>0</v>
      </c>
      <c r="O521" s="130">
        <f>IF(K521="nio",0,VLOOKUP(G521,'4. Productie normen'!A:J,HLOOKUP('5. Basis ruimtestaat'!K521,'4. Productie normen'!$10:$11,2,FALSE),FALSE))</f>
        <v>0</v>
      </c>
      <c r="P521" s="130">
        <f t="shared" si="30"/>
        <v>0</v>
      </c>
      <c r="Q521" s="131" t="str">
        <f>VLOOKUP(G521,'4. Productie normen'!$A:$L,12,FALSE)</f>
        <v>B</v>
      </c>
      <c r="R521" s="117"/>
      <c r="S521" s="506"/>
      <c r="T521" s="132">
        <f t="shared" si="31"/>
        <v>9894</v>
      </c>
    </row>
    <row r="522" spans="1:20" ht="14.15" customHeight="1">
      <c r="A522" s="8">
        <v>521</v>
      </c>
      <c r="B522" s="9" t="s">
        <v>121</v>
      </c>
      <c r="C522" s="117" t="s">
        <v>122</v>
      </c>
      <c r="D522" s="646" t="s">
        <v>256</v>
      </c>
      <c r="E522" s="127" t="s">
        <v>484</v>
      </c>
      <c r="F522" s="117" t="s">
        <v>241</v>
      </c>
      <c r="G522" s="117" t="s">
        <v>206</v>
      </c>
      <c r="H522" s="117" t="s">
        <v>242</v>
      </c>
      <c r="I522" s="9">
        <v>10</v>
      </c>
      <c r="J522" s="717">
        <v>1</v>
      </c>
      <c r="K522" s="128">
        <v>255</v>
      </c>
      <c r="L522" s="128">
        <v>255</v>
      </c>
      <c r="M522" s="129" t="e">
        <f t="shared" ref="M522:M585" si="33">IF(K522="nio",0,IF(K522&gt;0,K522*I522/O522,0))*J522</f>
        <v>#DIV/0!</v>
      </c>
      <c r="N522" s="129" t="e">
        <f t="shared" si="32"/>
        <v>#DIV/0!</v>
      </c>
      <c r="O522" s="130">
        <f>IF(K522="nio",0,VLOOKUP(G522,'4. Productie normen'!A:J,HLOOKUP('5. Basis ruimtestaat'!K522,'4. Productie normen'!$10:$11,2,FALSE),FALSE))</f>
        <v>0</v>
      </c>
      <c r="P522" s="130">
        <f t="shared" si="30"/>
        <v>0</v>
      </c>
      <c r="Q522" s="131" t="str">
        <f>VLOOKUP(G522,'4. Productie normen'!$A:$L,12,FALSE)</f>
        <v>S</v>
      </c>
      <c r="R522" s="117"/>
      <c r="S522" s="506"/>
      <c r="T522" s="132">
        <f t="shared" si="31"/>
        <v>5100</v>
      </c>
    </row>
    <row r="523" spans="1:20" ht="14.15" customHeight="1">
      <c r="A523" s="8">
        <v>522</v>
      </c>
      <c r="B523" s="9" t="s">
        <v>121</v>
      </c>
      <c r="C523" s="117" t="s">
        <v>122</v>
      </c>
      <c r="D523" s="646" t="s">
        <v>256</v>
      </c>
      <c r="E523" s="127" t="s">
        <v>274</v>
      </c>
      <c r="F523" s="117" t="s">
        <v>601</v>
      </c>
      <c r="G523" s="117" t="s">
        <v>197</v>
      </c>
      <c r="H523" s="117" t="s">
        <v>235</v>
      </c>
      <c r="I523" s="9">
        <v>42.51</v>
      </c>
      <c r="J523" s="717">
        <v>1</v>
      </c>
      <c r="K523" s="128">
        <v>255</v>
      </c>
      <c r="L523" s="128"/>
      <c r="M523" s="129" t="e">
        <f t="shared" si="33"/>
        <v>#DIV/0!</v>
      </c>
      <c r="N523" s="129">
        <f t="shared" si="32"/>
        <v>0</v>
      </c>
      <c r="O523" s="130">
        <f>IF(K523="nio",0,VLOOKUP(G523,'4. Productie normen'!A:J,HLOOKUP('5. Basis ruimtestaat'!K523,'4. Productie normen'!$10:$11,2,FALSE),FALSE))</f>
        <v>0</v>
      </c>
      <c r="P523" s="130">
        <f t="shared" ref="P523:P586" si="34">IF(L523&gt;0,O523*$P$8,0)</f>
        <v>0</v>
      </c>
      <c r="Q523" s="131" t="str">
        <f>VLOOKUP(G523,'4. Productie normen'!$A:$L,12,FALSE)</f>
        <v>B</v>
      </c>
      <c r="R523" s="117"/>
      <c r="S523" s="506"/>
      <c r="T523" s="132">
        <f t="shared" ref="T523:T586" si="35">SUM(K523:L523)*I523</f>
        <v>10840.05</v>
      </c>
    </row>
    <row r="524" spans="1:20" ht="14.15" customHeight="1">
      <c r="A524" s="8">
        <v>523</v>
      </c>
      <c r="B524" s="9" t="s">
        <v>121</v>
      </c>
      <c r="C524" s="117" t="s">
        <v>122</v>
      </c>
      <c r="D524" s="646" t="s">
        <v>256</v>
      </c>
      <c r="E524" s="127" t="s">
        <v>602</v>
      </c>
      <c r="F524" s="117" t="s">
        <v>244</v>
      </c>
      <c r="G524" s="117" t="s">
        <v>206</v>
      </c>
      <c r="H524" s="117" t="s">
        <v>242</v>
      </c>
      <c r="I524" s="9">
        <v>12</v>
      </c>
      <c r="J524" s="717">
        <v>1</v>
      </c>
      <c r="K524" s="128">
        <v>255</v>
      </c>
      <c r="L524" s="128">
        <v>255</v>
      </c>
      <c r="M524" s="129" t="e">
        <f t="shared" si="33"/>
        <v>#DIV/0!</v>
      </c>
      <c r="N524" s="129" t="e">
        <f t="shared" ref="N524:N587" si="36">IF(L524&gt;0,L524*I524/P524,0)*J524</f>
        <v>#DIV/0!</v>
      </c>
      <c r="O524" s="130">
        <f>IF(K524="nio",0,VLOOKUP(G524,'4. Productie normen'!A:J,HLOOKUP('5. Basis ruimtestaat'!K524,'4. Productie normen'!$10:$11,2,FALSE),FALSE))</f>
        <v>0</v>
      </c>
      <c r="P524" s="130">
        <f t="shared" si="34"/>
        <v>0</v>
      </c>
      <c r="Q524" s="131" t="str">
        <f>VLOOKUP(G524,'4. Productie normen'!$A:$L,12,FALSE)</f>
        <v>S</v>
      </c>
      <c r="R524" s="117"/>
      <c r="S524" s="506"/>
      <c r="T524" s="132">
        <f t="shared" si="35"/>
        <v>6120</v>
      </c>
    </row>
    <row r="525" spans="1:20" ht="14.15" customHeight="1">
      <c r="A525" s="8">
        <v>524</v>
      </c>
      <c r="B525" s="9" t="s">
        <v>121</v>
      </c>
      <c r="C525" s="117" t="s">
        <v>122</v>
      </c>
      <c r="D525" s="646" t="s">
        <v>256</v>
      </c>
      <c r="E525" s="127" t="s">
        <v>275</v>
      </c>
      <c r="F525" s="117" t="s">
        <v>603</v>
      </c>
      <c r="G525" s="117" t="s">
        <v>197</v>
      </c>
      <c r="H525" s="117" t="s">
        <v>235</v>
      </c>
      <c r="I525" s="9">
        <v>18.12</v>
      </c>
      <c r="J525" s="717">
        <v>1</v>
      </c>
      <c r="K525" s="128">
        <v>255</v>
      </c>
      <c r="L525" s="128"/>
      <c r="M525" s="129" t="e">
        <f t="shared" si="33"/>
        <v>#DIV/0!</v>
      </c>
      <c r="N525" s="129">
        <f t="shared" si="36"/>
        <v>0</v>
      </c>
      <c r="O525" s="130">
        <f>IF(K525="nio",0,VLOOKUP(G525,'4. Productie normen'!A:J,HLOOKUP('5. Basis ruimtestaat'!K525,'4. Productie normen'!$10:$11,2,FALSE),FALSE))</f>
        <v>0</v>
      </c>
      <c r="P525" s="130">
        <f t="shared" si="34"/>
        <v>0</v>
      </c>
      <c r="Q525" s="131" t="str">
        <f>VLOOKUP(G525,'4. Productie normen'!$A:$L,12,FALSE)</f>
        <v>B</v>
      </c>
      <c r="R525" s="117"/>
      <c r="S525" s="506"/>
      <c r="T525" s="132">
        <f t="shared" si="35"/>
        <v>4620.6000000000004</v>
      </c>
    </row>
    <row r="526" spans="1:20" ht="14.15" customHeight="1">
      <c r="A526" s="8">
        <v>525</v>
      </c>
      <c r="B526" s="9" t="s">
        <v>121</v>
      </c>
      <c r="C526" s="117" t="s">
        <v>122</v>
      </c>
      <c r="D526" s="646" t="s">
        <v>256</v>
      </c>
      <c r="E526" s="127" t="s">
        <v>333</v>
      </c>
      <c r="F526" s="117" t="s">
        <v>601</v>
      </c>
      <c r="G526" s="117" t="s">
        <v>197</v>
      </c>
      <c r="H526" s="117" t="s">
        <v>235</v>
      </c>
      <c r="I526" s="9">
        <v>21.34</v>
      </c>
      <c r="J526" s="717">
        <v>1</v>
      </c>
      <c r="K526" s="128">
        <v>255</v>
      </c>
      <c r="L526" s="128"/>
      <c r="M526" s="129" t="e">
        <f t="shared" si="33"/>
        <v>#DIV/0!</v>
      </c>
      <c r="N526" s="129">
        <f t="shared" si="36"/>
        <v>0</v>
      </c>
      <c r="O526" s="130">
        <f>IF(K526="nio",0,VLOOKUP(G526,'4. Productie normen'!A:J,HLOOKUP('5. Basis ruimtestaat'!K526,'4. Productie normen'!$10:$11,2,FALSE),FALSE))</f>
        <v>0</v>
      </c>
      <c r="P526" s="130">
        <f t="shared" si="34"/>
        <v>0</v>
      </c>
      <c r="Q526" s="131" t="str">
        <f>VLOOKUP(G526,'4. Productie normen'!$A:$L,12,FALSE)</f>
        <v>B</v>
      </c>
      <c r="R526" s="117"/>
      <c r="S526" s="506"/>
      <c r="T526" s="132">
        <f t="shared" si="35"/>
        <v>5441.7</v>
      </c>
    </row>
    <row r="527" spans="1:20" ht="14.15" customHeight="1">
      <c r="A527" s="8">
        <v>526</v>
      </c>
      <c r="B527" s="9" t="s">
        <v>121</v>
      </c>
      <c r="C527" s="117" t="s">
        <v>122</v>
      </c>
      <c r="D527" s="646" t="s">
        <v>256</v>
      </c>
      <c r="E527" s="127" t="s">
        <v>335</v>
      </c>
      <c r="F527" s="127" t="s">
        <v>604</v>
      </c>
      <c r="G527" s="117" t="s">
        <v>197</v>
      </c>
      <c r="H527" s="117" t="s">
        <v>235</v>
      </c>
      <c r="I527" s="9">
        <v>33.61</v>
      </c>
      <c r="J527" s="717">
        <v>1</v>
      </c>
      <c r="K527" s="128">
        <v>156</v>
      </c>
      <c r="L527" s="128"/>
      <c r="M527" s="129" t="e">
        <f t="shared" si="33"/>
        <v>#DIV/0!</v>
      </c>
      <c r="N527" s="129">
        <f t="shared" si="36"/>
        <v>0</v>
      </c>
      <c r="O527" s="130">
        <f>IF(K527="nio",0,VLOOKUP(G527,'4. Productie normen'!A:J,HLOOKUP('5. Basis ruimtestaat'!K527,'4. Productie normen'!$10:$11,2,FALSE),FALSE))</f>
        <v>0</v>
      </c>
      <c r="P527" s="130">
        <f t="shared" si="34"/>
        <v>0</v>
      </c>
      <c r="Q527" s="131" t="str">
        <f>VLOOKUP(G527,'4. Productie normen'!$A:$L,12,FALSE)</f>
        <v>B</v>
      </c>
      <c r="R527" s="117"/>
      <c r="S527" s="506"/>
      <c r="T527" s="132">
        <f t="shared" si="35"/>
        <v>5243.16</v>
      </c>
    </row>
    <row r="528" spans="1:20" ht="14.15" customHeight="1">
      <c r="A528" s="8">
        <v>527</v>
      </c>
      <c r="B528" s="9" t="s">
        <v>121</v>
      </c>
      <c r="C528" s="117" t="s">
        <v>122</v>
      </c>
      <c r="D528" s="646" t="s">
        <v>256</v>
      </c>
      <c r="E528" s="127" t="s">
        <v>336</v>
      </c>
      <c r="F528" s="117" t="s">
        <v>605</v>
      </c>
      <c r="G528" s="9" t="s">
        <v>203</v>
      </c>
      <c r="H528" s="117" t="s">
        <v>270</v>
      </c>
      <c r="I528" s="9">
        <v>50.61</v>
      </c>
      <c r="J528" s="717">
        <v>1</v>
      </c>
      <c r="K528" s="128">
        <v>12</v>
      </c>
      <c r="L528" s="128"/>
      <c r="M528" s="129" t="e">
        <f t="shared" si="33"/>
        <v>#DIV/0!</v>
      </c>
      <c r="N528" s="129">
        <f t="shared" si="36"/>
        <v>0</v>
      </c>
      <c r="O528" s="130">
        <f>IF(K528="nio",0,VLOOKUP(G528,'4. Productie normen'!A:J,HLOOKUP('5. Basis ruimtestaat'!K528,'4. Productie normen'!$10:$11,2,FALSE),FALSE))</f>
        <v>0</v>
      </c>
      <c r="P528" s="130">
        <f t="shared" si="34"/>
        <v>0</v>
      </c>
      <c r="Q528" s="131" t="str">
        <f>VLOOKUP(G528,'4. Productie normen'!$A:$L,12,FALSE)</f>
        <v>V</v>
      </c>
      <c r="R528" s="117"/>
      <c r="S528" s="506"/>
      <c r="T528" s="132">
        <f t="shared" si="35"/>
        <v>607.31999999999994</v>
      </c>
    </row>
    <row r="529" spans="1:20" ht="14.15" customHeight="1">
      <c r="A529" s="8">
        <v>528</v>
      </c>
      <c r="B529" s="9" t="s">
        <v>121</v>
      </c>
      <c r="C529" s="117" t="s">
        <v>122</v>
      </c>
      <c r="D529" s="646" t="s">
        <v>256</v>
      </c>
      <c r="E529" s="127"/>
      <c r="F529" s="117" t="s">
        <v>550</v>
      </c>
      <c r="G529" s="137" t="s">
        <v>1136</v>
      </c>
      <c r="H529" s="117" t="s">
        <v>235</v>
      </c>
      <c r="I529" s="9">
        <v>90</v>
      </c>
      <c r="J529" s="717">
        <v>1</v>
      </c>
      <c r="K529" s="128">
        <v>255</v>
      </c>
      <c r="L529" s="128"/>
      <c r="M529" s="129" t="e">
        <f t="shared" si="33"/>
        <v>#DIV/0!</v>
      </c>
      <c r="N529" s="129">
        <f t="shared" si="36"/>
        <v>0</v>
      </c>
      <c r="O529" s="130">
        <f>IF(K529="nio",0,VLOOKUP(G529,'4. Productie normen'!A:J,HLOOKUP('5. Basis ruimtestaat'!K529,'4. Productie normen'!$10:$11,2,FALSE),FALSE))</f>
        <v>0</v>
      </c>
      <c r="P529" s="130">
        <f t="shared" si="34"/>
        <v>0</v>
      </c>
      <c r="Q529" s="131" t="str">
        <f>VLOOKUP(G529,'4. Productie normen'!$A:$L,12,FALSE)</f>
        <v>V</v>
      </c>
      <c r="R529" s="117"/>
      <c r="S529" s="506"/>
      <c r="T529" s="132">
        <f t="shared" si="35"/>
        <v>22950</v>
      </c>
    </row>
    <row r="530" spans="1:20" ht="14.15" customHeight="1">
      <c r="A530" s="8">
        <v>529</v>
      </c>
      <c r="B530" s="9" t="s">
        <v>121</v>
      </c>
      <c r="C530" s="117" t="s">
        <v>122</v>
      </c>
      <c r="D530" s="646" t="s">
        <v>295</v>
      </c>
      <c r="E530" s="127" t="s">
        <v>367</v>
      </c>
      <c r="F530" s="117" t="s">
        <v>606</v>
      </c>
      <c r="G530" s="117" t="s">
        <v>208</v>
      </c>
      <c r="H530" s="117" t="s">
        <v>235</v>
      </c>
      <c r="I530" s="9">
        <v>18.82</v>
      </c>
      <c r="J530" s="717">
        <v>1</v>
      </c>
      <c r="K530" s="128">
        <v>255</v>
      </c>
      <c r="L530" s="128"/>
      <c r="M530" s="129" t="e">
        <f t="shared" si="33"/>
        <v>#DIV/0!</v>
      </c>
      <c r="N530" s="129">
        <f t="shared" si="36"/>
        <v>0</v>
      </c>
      <c r="O530" s="130">
        <f>IF(K530="nio",0,VLOOKUP(G530,'4. Productie normen'!A:J,HLOOKUP('5. Basis ruimtestaat'!K530,'4. Productie normen'!$10:$11,2,FALSE),FALSE))</f>
        <v>0</v>
      </c>
      <c r="P530" s="130">
        <f t="shared" si="34"/>
        <v>0</v>
      </c>
      <c r="Q530" s="131" t="str">
        <f>VLOOKUP(G530,'4. Productie normen'!$A:$L,12,FALSE)</f>
        <v>V</v>
      </c>
      <c r="R530" s="117"/>
      <c r="S530" s="506"/>
      <c r="T530" s="132">
        <f t="shared" si="35"/>
        <v>4799.1000000000004</v>
      </c>
    </row>
    <row r="531" spans="1:20" ht="14.15" customHeight="1">
      <c r="A531" s="8">
        <v>530</v>
      </c>
      <c r="B531" s="9" t="s">
        <v>121</v>
      </c>
      <c r="C531" s="117" t="s">
        <v>122</v>
      </c>
      <c r="D531" s="646" t="s">
        <v>295</v>
      </c>
      <c r="E531" s="127" t="s">
        <v>368</v>
      </c>
      <c r="F531" s="117" t="s">
        <v>607</v>
      </c>
      <c r="G531" s="9" t="s">
        <v>203</v>
      </c>
      <c r="H531" s="117" t="s">
        <v>232</v>
      </c>
      <c r="I531" s="9">
        <v>23.34</v>
      </c>
      <c r="J531" s="717">
        <v>1</v>
      </c>
      <c r="K531" s="128">
        <v>12</v>
      </c>
      <c r="L531" s="128"/>
      <c r="M531" s="129" t="e">
        <f t="shared" si="33"/>
        <v>#DIV/0!</v>
      </c>
      <c r="N531" s="129">
        <f t="shared" si="36"/>
        <v>0</v>
      </c>
      <c r="O531" s="130">
        <f>IF(K531="nio",0,VLOOKUP(G531,'4. Productie normen'!A:J,HLOOKUP('5. Basis ruimtestaat'!K531,'4. Productie normen'!$10:$11,2,FALSE),FALSE))</f>
        <v>0</v>
      </c>
      <c r="P531" s="130">
        <f t="shared" si="34"/>
        <v>0</v>
      </c>
      <c r="Q531" s="131" t="str">
        <f>VLOOKUP(G531,'4. Productie normen'!$A:$L,12,FALSE)</f>
        <v>V</v>
      </c>
      <c r="R531" s="117"/>
      <c r="S531" s="506"/>
      <c r="T531" s="132">
        <f t="shared" si="35"/>
        <v>280.08</v>
      </c>
    </row>
    <row r="532" spans="1:20" ht="14.15" customHeight="1">
      <c r="A532" s="8">
        <v>531</v>
      </c>
      <c r="B532" s="9" t="s">
        <v>121</v>
      </c>
      <c r="C532" s="117" t="s">
        <v>122</v>
      </c>
      <c r="D532" s="646" t="s">
        <v>295</v>
      </c>
      <c r="E532" s="127" t="s">
        <v>369</v>
      </c>
      <c r="F532" s="117" t="s">
        <v>608</v>
      </c>
      <c r="G532" s="117" t="s">
        <v>197</v>
      </c>
      <c r="H532" s="117" t="s">
        <v>235</v>
      </c>
      <c r="I532" s="9">
        <v>95.13</v>
      </c>
      <c r="J532" s="717">
        <v>1</v>
      </c>
      <c r="K532" s="128">
        <v>255</v>
      </c>
      <c r="L532" s="128"/>
      <c r="M532" s="129" t="e">
        <f t="shared" si="33"/>
        <v>#DIV/0!</v>
      </c>
      <c r="N532" s="129">
        <f t="shared" si="36"/>
        <v>0</v>
      </c>
      <c r="O532" s="130">
        <f>IF(K532="nio",0,VLOOKUP(G532,'4. Productie normen'!A:J,HLOOKUP('5. Basis ruimtestaat'!K532,'4. Productie normen'!$10:$11,2,FALSE),FALSE))</f>
        <v>0</v>
      </c>
      <c r="P532" s="130">
        <f t="shared" si="34"/>
        <v>0</v>
      </c>
      <c r="Q532" s="131" t="str">
        <f>VLOOKUP(G532,'4. Productie normen'!$A:$L,12,FALSE)</f>
        <v>B</v>
      </c>
      <c r="R532" s="117"/>
      <c r="S532" s="506"/>
      <c r="T532" s="132">
        <f t="shared" si="35"/>
        <v>24258.149999999998</v>
      </c>
    </row>
    <row r="533" spans="1:20" ht="14.15" customHeight="1">
      <c r="A533" s="8">
        <v>532</v>
      </c>
      <c r="B533" s="9" t="s">
        <v>121</v>
      </c>
      <c r="C533" s="117" t="s">
        <v>122</v>
      </c>
      <c r="D533" s="646" t="s">
        <v>295</v>
      </c>
      <c r="E533" s="127" t="s">
        <v>609</v>
      </c>
      <c r="F533" s="117" t="s">
        <v>610</v>
      </c>
      <c r="G533" s="117" t="s">
        <v>197</v>
      </c>
      <c r="H533" s="117" t="s">
        <v>235</v>
      </c>
      <c r="I533" s="9">
        <v>106.19</v>
      </c>
      <c r="J533" s="717">
        <v>1</v>
      </c>
      <c r="K533" s="128">
        <v>255</v>
      </c>
      <c r="L533" s="128"/>
      <c r="M533" s="129" t="e">
        <f t="shared" si="33"/>
        <v>#DIV/0!</v>
      </c>
      <c r="N533" s="129">
        <f t="shared" si="36"/>
        <v>0</v>
      </c>
      <c r="O533" s="130">
        <f>IF(K533="nio",0,VLOOKUP(G533,'4. Productie normen'!A:J,HLOOKUP('5. Basis ruimtestaat'!K533,'4. Productie normen'!$10:$11,2,FALSE),FALSE))</f>
        <v>0</v>
      </c>
      <c r="P533" s="130">
        <f t="shared" si="34"/>
        <v>0</v>
      </c>
      <c r="Q533" s="131" t="str">
        <f>VLOOKUP(G533,'4. Productie normen'!$A:$L,12,FALSE)</f>
        <v>B</v>
      </c>
      <c r="R533" s="117"/>
      <c r="S533" s="506"/>
      <c r="T533" s="132">
        <f t="shared" si="35"/>
        <v>27078.45</v>
      </c>
    </row>
    <row r="534" spans="1:20" ht="14.15" customHeight="1">
      <c r="A534" s="8">
        <v>533</v>
      </c>
      <c r="B534" s="117" t="s">
        <v>121</v>
      </c>
      <c r="C534" s="117" t="s">
        <v>122</v>
      </c>
      <c r="D534" s="641" t="s">
        <v>295</v>
      </c>
      <c r="E534" s="641" t="s">
        <v>611</v>
      </c>
      <c r="F534" s="117" t="s">
        <v>252</v>
      </c>
      <c r="G534" s="117" t="s">
        <v>209</v>
      </c>
      <c r="H534" s="117" t="s">
        <v>235</v>
      </c>
      <c r="I534" s="9">
        <v>89.53</v>
      </c>
      <c r="J534" s="717">
        <v>1</v>
      </c>
      <c r="K534" s="128">
        <v>255</v>
      </c>
      <c r="L534" s="140"/>
      <c r="M534" s="129" t="e">
        <f t="shared" si="33"/>
        <v>#DIV/0!</v>
      </c>
      <c r="N534" s="129">
        <f t="shared" si="36"/>
        <v>0</v>
      </c>
      <c r="O534" s="130">
        <f>IF(K534="nio",0,VLOOKUP(G534,'4. Productie normen'!A:J,HLOOKUP('5. Basis ruimtestaat'!K534,'4. Productie normen'!$10:$11,2,FALSE),FALSE))</f>
        <v>0</v>
      </c>
      <c r="P534" s="130">
        <f t="shared" si="34"/>
        <v>0</v>
      </c>
      <c r="Q534" s="131" t="str">
        <f>VLOOKUP(G534,'4. Productie normen'!$A:$L,12,FALSE)</f>
        <v>V</v>
      </c>
      <c r="R534" s="117"/>
      <c r="T534" s="132">
        <f t="shared" si="35"/>
        <v>22830.15</v>
      </c>
    </row>
    <row r="535" spans="1:20" ht="14.15" customHeight="1">
      <c r="A535" s="8">
        <v>534</v>
      </c>
      <c r="B535" s="117" t="s">
        <v>121</v>
      </c>
      <c r="C535" s="117" t="s">
        <v>122</v>
      </c>
      <c r="D535" s="641" t="s">
        <v>295</v>
      </c>
      <c r="E535" s="641" t="s">
        <v>612</v>
      </c>
      <c r="F535" s="117" t="s">
        <v>613</v>
      </c>
      <c r="G535" s="117" t="s">
        <v>209</v>
      </c>
      <c r="H535" s="117" t="s">
        <v>232</v>
      </c>
      <c r="I535" s="9">
        <v>36.08</v>
      </c>
      <c r="J535" s="717">
        <v>1</v>
      </c>
      <c r="K535" s="128">
        <v>255</v>
      </c>
      <c r="L535" s="140"/>
      <c r="M535" s="129" t="e">
        <f t="shared" si="33"/>
        <v>#DIV/0!</v>
      </c>
      <c r="N535" s="129">
        <f t="shared" si="36"/>
        <v>0</v>
      </c>
      <c r="O535" s="130">
        <f>IF(K535="nio",0,VLOOKUP(G535,'4. Productie normen'!A:J,HLOOKUP('5. Basis ruimtestaat'!K535,'4. Productie normen'!$10:$11,2,FALSE),FALSE))</f>
        <v>0</v>
      </c>
      <c r="P535" s="130">
        <f t="shared" si="34"/>
        <v>0</v>
      </c>
      <c r="Q535" s="131" t="str">
        <f>VLOOKUP(G535,'4. Productie normen'!$A:$L,12,FALSE)</f>
        <v>V</v>
      </c>
      <c r="R535" s="117"/>
      <c r="T535" s="132">
        <f t="shared" si="35"/>
        <v>9200.4</v>
      </c>
    </row>
    <row r="536" spans="1:20" ht="14.15" customHeight="1">
      <c r="A536" s="8">
        <v>535</v>
      </c>
      <c r="B536" s="117" t="s">
        <v>121</v>
      </c>
      <c r="C536" s="117" t="s">
        <v>122</v>
      </c>
      <c r="D536" s="641" t="s">
        <v>295</v>
      </c>
      <c r="E536" s="641" t="s">
        <v>614</v>
      </c>
      <c r="F536" s="117" t="s">
        <v>615</v>
      </c>
      <c r="G536" s="117" t="s">
        <v>1136</v>
      </c>
      <c r="H536" s="117" t="s">
        <v>235</v>
      </c>
      <c r="I536" s="9">
        <v>26.89</v>
      </c>
      <c r="J536" s="717">
        <v>1</v>
      </c>
      <c r="K536" s="128">
        <v>255</v>
      </c>
      <c r="L536" s="140"/>
      <c r="M536" s="129" t="e">
        <f t="shared" si="33"/>
        <v>#DIV/0!</v>
      </c>
      <c r="N536" s="129">
        <f t="shared" si="36"/>
        <v>0</v>
      </c>
      <c r="O536" s="130">
        <f>IF(K536="nio",0,VLOOKUP(G536,'4. Productie normen'!A:J,HLOOKUP('5. Basis ruimtestaat'!K536,'4. Productie normen'!$10:$11,2,FALSE),FALSE))</f>
        <v>0</v>
      </c>
      <c r="P536" s="130">
        <f t="shared" si="34"/>
        <v>0</v>
      </c>
      <c r="Q536" s="131" t="str">
        <f>VLOOKUP(G536,'4. Productie normen'!$A:$L,12,FALSE)</f>
        <v>V</v>
      </c>
      <c r="R536" s="117"/>
      <c r="T536" s="132">
        <f t="shared" si="35"/>
        <v>6856.95</v>
      </c>
    </row>
    <row r="537" spans="1:20" ht="14.15" customHeight="1">
      <c r="A537" s="8">
        <v>536</v>
      </c>
      <c r="B537" s="117" t="s">
        <v>121</v>
      </c>
      <c r="C537" s="117" t="s">
        <v>122</v>
      </c>
      <c r="D537" s="641" t="s">
        <v>295</v>
      </c>
      <c r="E537" s="641" t="s">
        <v>616</v>
      </c>
      <c r="F537" s="117" t="s">
        <v>241</v>
      </c>
      <c r="G537" s="117" t="s">
        <v>206</v>
      </c>
      <c r="H537" s="117" t="s">
        <v>242</v>
      </c>
      <c r="I537" s="9">
        <v>10</v>
      </c>
      <c r="J537" s="717">
        <v>1</v>
      </c>
      <c r="K537" s="128">
        <v>255</v>
      </c>
      <c r="L537" s="653">
        <v>255</v>
      </c>
      <c r="M537" s="129" t="e">
        <f t="shared" si="33"/>
        <v>#DIV/0!</v>
      </c>
      <c r="N537" s="129" t="e">
        <f t="shared" si="36"/>
        <v>#DIV/0!</v>
      </c>
      <c r="O537" s="130">
        <f>IF(K537="nio",0,VLOOKUP(G537,'4. Productie normen'!A:J,HLOOKUP('5. Basis ruimtestaat'!K537,'4. Productie normen'!$10:$11,2,FALSE),FALSE))</f>
        <v>0</v>
      </c>
      <c r="P537" s="130">
        <f t="shared" si="34"/>
        <v>0</v>
      </c>
      <c r="Q537" s="131" t="str">
        <f>VLOOKUP(G537,'4. Productie normen'!$A:$L,12,FALSE)</f>
        <v>S</v>
      </c>
      <c r="R537" s="117"/>
      <c r="T537" s="132">
        <f t="shared" si="35"/>
        <v>5100</v>
      </c>
    </row>
    <row r="538" spans="1:20" ht="14.15" customHeight="1">
      <c r="A538" s="8">
        <v>537</v>
      </c>
      <c r="B538" s="117" t="s">
        <v>121</v>
      </c>
      <c r="C538" s="117" t="s">
        <v>122</v>
      </c>
      <c r="D538" s="641" t="s">
        <v>295</v>
      </c>
      <c r="E538" s="641" t="s">
        <v>617</v>
      </c>
      <c r="F538" s="117" t="s">
        <v>237</v>
      </c>
      <c r="G538" s="117" t="s">
        <v>205</v>
      </c>
      <c r="H538" s="117" t="s">
        <v>235</v>
      </c>
      <c r="I538" s="9">
        <v>43.69</v>
      </c>
      <c r="J538" s="717">
        <v>1</v>
      </c>
      <c r="K538" s="128">
        <v>255</v>
      </c>
      <c r="L538" s="140"/>
      <c r="M538" s="129" t="e">
        <f t="shared" si="33"/>
        <v>#DIV/0!</v>
      </c>
      <c r="N538" s="129">
        <f t="shared" si="36"/>
        <v>0</v>
      </c>
      <c r="O538" s="130">
        <f>IF(K538="nio",0,VLOOKUP(G538,'4. Productie normen'!A:J,HLOOKUP('5. Basis ruimtestaat'!K538,'4. Productie normen'!$10:$11,2,FALSE),FALSE))</f>
        <v>0</v>
      </c>
      <c r="P538" s="130">
        <f t="shared" si="34"/>
        <v>0</v>
      </c>
      <c r="Q538" s="131" t="str">
        <f>VLOOKUP(G538,'4. Productie normen'!$A:$L,12,FALSE)</f>
        <v>V</v>
      </c>
      <c r="R538" s="117"/>
      <c r="T538" s="132">
        <f t="shared" si="35"/>
        <v>11140.949999999999</v>
      </c>
    </row>
    <row r="539" spans="1:20" ht="14.15" customHeight="1">
      <c r="A539" s="8">
        <v>538</v>
      </c>
      <c r="B539" s="117" t="s">
        <v>121</v>
      </c>
      <c r="C539" s="117" t="s">
        <v>122</v>
      </c>
      <c r="D539" s="641" t="s">
        <v>295</v>
      </c>
      <c r="E539" s="641" t="s">
        <v>618</v>
      </c>
      <c r="F539" s="117" t="s">
        <v>244</v>
      </c>
      <c r="G539" s="117" t="s">
        <v>206</v>
      </c>
      <c r="H539" s="117" t="s">
        <v>242</v>
      </c>
      <c r="I539" s="9">
        <v>12</v>
      </c>
      <c r="J539" s="717">
        <v>1</v>
      </c>
      <c r="K539" s="128">
        <v>255</v>
      </c>
      <c r="L539" s="653">
        <v>255</v>
      </c>
      <c r="M539" s="129" t="e">
        <f t="shared" si="33"/>
        <v>#DIV/0!</v>
      </c>
      <c r="N539" s="129" t="e">
        <f t="shared" si="36"/>
        <v>#DIV/0!</v>
      </c>
      <c r="O539" s="130">
        <f>IF(K539="nio",0,VLOOKUP(G539,'4. Productie normen'!A:J,HLOOKUP('5. Basis ruimtestaat'!K539,'4. Productie normen'!$10:$11,2,FALSE),FALSE))</f>
        <v>0</v>
      </c>
      <c r="P539" s="130">
        <f t="shared" si="34"/>
        <v>0</v>
      </c>
      <c r="Q539" s="131" t="str">
        <f>VLOOKUP(G539,'4. Productie normen'!$A:$L,12,FALSE)</f>
        <v>S</v>
      </c>
      <c r="R539" s="117"/>
      <c r="T539" s="132">
        <f t="shared" si="35"/>
        <v>6120</v>
      </c>
    </row>
    <row r="540" spans="1:20" ht="14.15" customHeight="1">
      <c r="A540" s="8">
        <v>539</v>
      </c>
      <c r="B540" s="117" t="s">
        <v>121</v>
      </c>
      <c r="C540" s="117" t="s">
        <v>122</v>
      </c>
      <c r="D540" s="641" t="s">
        <v>295</v>
      </c>
      <c r="E540" s="641" t="s">
        <v>619</v>
      </c>
      <c r="F540" s="117" t="s">
        <v>237</v>
      </c>
      <c r="G540" s="117" t="s">
        <v>205</v>
      </c>
      <c r="H540" s="117" t="s">
        <v>235</v>
      </c>
      <c r="I540" s="9">
        <v>34.4</v>
      </c>
      <c r="J540" s="717">
        <v>1</v>
      </c>
      <c r="K540" s="128">
        <v>255</v>
      </c>
      <c r="L540" s="140"/>
      <c r="M540" s="129" t="e">
        <f t="shared" si="33"/>
        <v>#DIV/0!</v>
      </c>
      <c r="N540" s="129">
        <f t="shared" si="36"/>
        <v>0</v>
      </c>
      <c r="O540" s="130">
        <f>IF(K540="nio",0,VLOOKUP(G540,'4. Productie normen'!A:J,HLOOKUP('5. Basis ruimtestaat'!K540,'4. Productie normen'!$10:$11,2,FALSE),FALSE))</f>
        <v>0</v>
      </c>
      <c r="P540" s="130">
        <f t="shared" si="34"/>
        <v>0</v>
      </c>
      <c r="Q540" s="131" t="str">
        <f>VLOOKUP(G540,'4. Productie normen'!$A:$L,12,FALSE)</f>
        <v>V</v>
      </c>
      <c r="R540" s="117"/>
      <c r="T540" s="132">
        <f t="shared" si="35"/>
        <v>8772</v>
      </c>
    </row>
    <row r="541" spans="1:20" ht="14.15" customHeight="1">
      <c r="A541" s="8">
        <v>540</v>
      </c>
      <c r="B541" s="117" t="s">
        <v>121</v>
      </c>
      <c r="C541" s="117" t="s">
        <v>122</v>
      </c>
      <c r="D541" s="641" t="s">
        <v>295</v>
      </c>
      <c r="E541" s="641" t="s">
        <v>620</v>
      </c>
      <c r="F541" s="117" t="s">
        <v>621</v>
      </c>
      <c r="G541" s="117" t="s">
        <v>197</v>
      </c>
      <c r="H541" s="117" t="s">
        <v>232</v>
      </c>
      <c r="I541" s="9">
        <v>91.47</v>
      </c>
      <c r="J541" s="717">
        <v>1</v>
      </c>
      <c r="K541" s="128">
        <v>255</v>
      </c>
      <c r="L541" s="140"/>
      <c r="M541" s="129" t="e">
        <f t="shared" si="33"/>
        <v>#DIV/0!</v>
      </c>
      <c r="N541" s="129">
        <f t="shared" si="36"/>
        <v>0</v>
      </c>
      <c r="O541" s="130">
        <f>IF(K541="nio",0,VLOOKUP(G541,'4. Productie normen'!A:J,HLOOKUP('5. Basis ruimtestaat'!K541,'4. Productie normen'!$10:$11,2,FALSE),FALSE))</f>
        <v>0</v>
      </c>
      <c r="P541" s="130">
        <f t="shared" si="34"/>
        <v>0</v>
      </c>
      <c r="Q541" s="131" t="str">
        <f>VLOOKUP(G541,'4. Productie normen'!$A:$L,12,FALSE)</f>
        <v>B</v>
      </c>
      <c r="R541" s="117"/>
      <c r="T541" s="132">
        <f t="shared" si="35"/>
        <v>23324.85</v>
      </c>
    </row>
    <row r="542" spans="1:20" ht="14.15" customHeight="1">
      <c r="A542" s="8">
        <v>541</v>
      </c>
      <c r="B542" s="117" t="s">
        <v>121</v>
      </c>
      <c r="C542" s="117" t="s">
        <v>122</v>
      </c>
      <c r="D542" s="641" t="s">
        <v>295</v>
      </c>
      <c r="E542" s="641" t="s">
        <v>370</v>
      </c>
      <c r="F542" s="117" t="s">
        <v>622</v>
      </c>
      <c r="G542" s="117" t="s">
        <v>197</v>
      </c>
      <c r="H542" s="117" t="s">
        <v>232</v>
      </c>
      <c r="I542" s="9">
        <v>55.12</v>
      </c>
      <c r="J542" s="717">
        <v>1</v>
      </c>
      <c r="K542" s="128">
        <v>255</v>
      </c>
      <c r="L542" s="140"/>
      <c r="M542" s="129" t="e">
        <f t="shared" si="33"/>
        <v>#DIV/0!</v>
      </c>
      <c r="N542" s="129">
        <f t="shared" si="36"/>
        <v>0</v>
      </c>
      <c r="O542" s="130">
        <f>IF(K542="nio",0,VLOOKUP(G542,'4. Productie normen'!A:J,HLOOKUP('5. Basis ruimtestaat'!K542,'4. Productie normen'!$10:$11,2,FALSE),FALSE))</f>
        <v>0</v>
      </c>
      <c r="P542" s="130">
        <f t="shared" si="34"/>
        <v>0</v>
      </c>
      <c r="Q542" s="131" t="str">
        <f>VLOOKUP(G542,'4. Productie normen'!$A:$L,12,FALSE)</f>
        <v>B</v>
      </c>
      <c r="R542" s="117"/>
      <c r="T542" s="132">
        <f t="shared" si="35"/>
        <v>14055.599999999999</v>
      </c>
    </row>
    <row r="543" spans="1:20" ht="14.15" customHeight="1">
      <c r="A543" s="8">
        <v>542</v>
      </c>
      <c r="B543" s="117" t="s">
        <v>121</v>
      </c>
      <c r="C543" s="117" t="s">
        <v>122</v>
      </c>
      <c r="D543" s="641" t="s">
        <v>295</v>
      </c>
      <c r="E543" s="641" t="s">
        <v>371</v>
      </c>
      <c r="F543" s="117" t="s">
        <v>623</v>
      </c>
      <c r="G543" s="9" t="s">
        <v>203</v>
      </c>
      <c r="H543" s="117" t="s">
        <v>232</v>
      </c>
      <c r="I543" s="9">
        <v>18.010000000000002</v>
      </c>
      <c r="J543" s="717">
        <v>1</v>
      </c>
      <c r="K543" s="128">
        <v>12</v>
      </c>
      <c r="L543" s="140"/>
      <c r="M543" s="129" t="e">
        <f t="shared" si="33"/>
        <v>#DIV/0!</v>
      </c>
      <c r="N543" s="129">
        <f t="shared" si="36"/>
        <v>0</v>
      </c>
      <c r="O543" s="130">
        <f>IF(K543="nio",0,VLOOKUP(G543,'4. Productie normen'!A:J,HLOOKUP('5. Basis ruimtestaat'!K543,'4. Productie normen'!$10:$11,2,FALSE),FALSE))</f>
        <v>0</v>
      </c>
      <c r="P543" s="130">
        <f t="shared" si="34"/>
        <v>0</v>
      </c>
      <c r="Q543" s="131" t="str">
        <f>VLOOKUP(G543,'4. Productie normen'!$A:$L,12,FALSE)</f>
        <v>V</v>
      </c>
      <c r="R543" s="117"/>
      <c r="T543" s="132">
        <f t="shared" si="35"/>
        <v>216.12</v>
      </c>
    </row>
    <row r="544" spans="1:20" ht="14.15" customHeight="1">
      <c r="A544" s="8">
        <v>543</v>
      </c>
      <c r="B544" s="117" t="s">
        <v>121</v>
      </c>
      <c r="C544" s="117" t="s">
        <v>122</v>
      </c>
      <c r="D544" s="641" t="s">
        <v>295</v>
      </c>
      <c r="E544" s="641" t="s">
        <v>624</v>
      </c>
      <c r="F544" s="117" t="s">
        <v>625</v>
      </c>
      <c r="G544" s="117" t="s">
        <v>197</v>
      </c>
      <c r="H544" s="117" t="s">
        <v>232</v>
      </c>
      <c r="I544" s="9">
        <v>26.08</v>
      </c>
      <c r="J544" s="717">
        <v>1</v>
      </c>
      <c r="K544" s="128">
        <v>156</v>
      </c>
      <c r="L544" s="140"/>
      <c r="M544" s="129" t="e">
        <f t="shared" si="33"/>
        <v>#DIV/0!</v>
      </c>
      <c r="N544" s="129">
        <f t="shared" si="36"/>
        <v>0</v>
      </c>
      <c r="O544" s="130">
        <f>IF(K544="nio",0,VLOOKUP(G544,'4. Productie normen'!A:J,HLOOKUP('5. Basis ruimtestaat'!K544,'4. Productie normen'!$10:$11,2,FALSE),FALSE))</f>
        <v>0</v>
      </c>
      <c r="P544" s="130">
        <f t="shared" si="34"/>
        <v>0</v>
      </c>
      <c r="Q544" s="131" t="str">
        <f>VLOOKUP(G544,'4. Productie normen'!$A:$L,12,FALSE)</f>
        <v>B</v>
      </c>
      <c r="R544" s="117"/>
      <c r="T544" s="132">
        <f t="shared" si="35"/>
        <v>4068.4799999999996</v>
      </c>
    </row>
    <row r="545" spans="1:20" ht="14.15" customHeight="1">
      <c r="A545" s="8">
        <v>544</v>
      </c>
      <c r="B545" s="117" t="s">
        <v>121</v>
      </c>
      <c r="C545" s="117" t="s">
        <v>122</v>
      </c>
      <c r="D545" s="641" t="s">
        <v>319</v>
      </c>
      <c r="E545" s="641" t="s">
        <v>626</v>
      </c>
      <c r="F545" s="117" t="s">
        <v>627</v>
      </c>
      <c r="G545" s="117" t="s">
        <v>320</v>
      </c>
      <c r="H545" s="117" t="s">
        <v>321</v>
      </c>
      <c r="I545" s="9">
        <v>1001</v>
      </c>
      <c r="J545" s="717">
        <v>1</v>
      </c>
      <c r="K545" s="128">
        <v>6</v>
      </c>
      <c r="L545" s="140"/>
      <c r="M545" s="129" t="e">
        <f t="shared" si="33"/>
        <v>#DIV/0!</v>
      </c>
      <c r="N545" s="129">
        <f t="shared" si="36"/>
        <v>0</v>
      </c>
      <c r="O545" s="130">
        <f>IF(K545="nio",0,VLOOKUP(G545,'4. Productie normen'!A:J,HLOOKUP('5. Basis ruimtestaat'!K545,'4. Productie normen'!$10:$11,2,FALSE),FALSE))</f>
        <v>0</v>
      </c>
      <c r="P545" s="130">
        <f t="shared" si="34"/>
        <v>0</v>
      </c>
      <c r="Q545" s="131" t="str">
        <f>VLOOKUP(G545,'4. Productie normen'!$A:$L,12,FALSE)</f>
        <v>V</v>
      </c>
      <c r="R545" s="117"/>
      <c r="T545" s="132">
        <f t="shared" si="35"/>
        <v>6006</v>
      </c>
    </row>
    <row r="546" spans="1:20" ht="14.15" customHeight="1">
      <c r="A546" s="8">
        <v>545</v>
      </c>
      <c r="B546" s="117" t="s">
        <v>123</v>
      </c>
      <c r="C546" s="117" t="s">
        <v>124</v>
      </c>
      <c r="D546" s="641" t="s">
        <v>229</v>
      </c>
      <c r="E546" s="641"/>
      <c r="F546" s="117" t="s">
        <v>339</v>
      </c>
      <c r="G546" s="117" t="s">
        <v>205</v>
      </c>
      <c r="H546" s="117" t="s">
        <v>235</v>
      </c>
      <c r="I546" s="9">
        <v>60.95</v>
      </c>
      <c r="J546" s="717">
        <v>1</v>
      </c>
      <c r="K546" s="128">
        <v>255</v>
      </c>
      <c r="L546" s="140"/>
      <c r="M546" s="129" t="e">
        <f t="shared" si="33"/>
        <v>#DIV/0!</v>
      </c>
      <c r="N546" s="129">
        <f t="shared" si="36"/>
        <v>0</v>
      </c>
      <c r="O546" s="130">
        <f>IF(K546="nio",0,VLOOKUP(G546,'4. Productie normen'!A:J,HLOOKUP('5. Basis ruimtestaat'!K546,'4. Productie normen'!$10:$11,2,FALSE),FALSE))</f>
        <v>0</v>
      </c>
      <c r="P546" s="130">
        <f t="shared" si="34"/>
        <v>0</v>
      </c>
      <c r="Q546" s="131" t="str">
        <f>VLOOKUP(G546,'4. Productie normen'!$A:$L,12,FALSE)</f>
        <v>V</v>
      </c>
      <c r="R546" s="117"/>
      <c r="T546" s="132">
        <f t="shared" si="35"/>
        <v>15542.25</v>
      </c>
    </row>
    <row r="547" spans="1:20" ht="14.15" customHeight="1">
      <c r="A547" s="8">
        <v>546</v>
      </c>
      <c r="B547" s="117" t="s">
        <v>123</v>
      </c>
      <c r="C547" s="117" t="s">
        <v>124</v>
      </c>
      <c r="D547" s="641" t="s">
        <v>229</v>
      </c>
      <c r="E547" s="641"/>
      <c r="F547" s="117" t="s">
        <v>294</v>
      </c>
      <c r="G547" s="137" t="s">
        <v>1136</v>
      </c>
      <c r="H547" s="117" t="s">
        <v>235</v>
      </c>
      <c r="I547" s="9">
        <v>14.31</v>
      </c>
      <c r="J547" s="717">
        <v>1</v>
      </c>
      <c r="K547" s="128">
        <v>255</v>
      </c>
      <c r="L547" s="140"/>
      <c r="M547" s="129" t="e">
        <f t="shared" si="33"/>
        <v>#DIV/0!</v>
      </c>
      <c r="N547" s="129">
        <f t="shared" si="36"/>
        <v>0</v>
      </c>
      <c r="O547" s="130">
        <f>IF(K547="nio",0,VLOOKUP(G547,'4. Productie normen'!A:J,HLOOKUP('5. Basis ruimtestaat'!K547,'4. Productie normen'!$10:$11,2,FALSE),FALSE))</f>
        <v>0</v>
      </c>
      <c r="P547" s="130">
        <f t="shared" si="34"/>
        <v>0</v>
      </c>
      <c r="Q547" s="131" t="str">
        <f>VLOOKUP(G547,'4. Productie normen'!$A:$L,12,FALSE)</f>
        <v>V</v>
      </c>
      <c r="R547" s="117"/>
      <c r="T547" s="132">
        <f t="shared" si="35"/>
        <v>3649.05</v>
      </c>
    </row>
    <row r="548" spans="1:20" ht="14.15" customHeight="1">
      <c r="A548" s="8">
        <v>547</v>
      </c>
      <c r="B548" s="117" t="s">
        <v>123</v>
      </c>
      <c r="C548" s="117" t="s">
        <v>124</v>
      </c>
      <c r="D548" s="641" t="s">
        <v>229</v>
      </c>
      <c r="E548" s="641"/>
      <c r="F548" s="117" t="s">
        <v>332</v>
      </c>
      <c r="G548" s="117" t="s">
        <v>206</v>
      </c>
      <c r="H548" s="117" t="s">
        <v>554</v>
      </c>
      <c r="I548" s="9">
        <v>2.34</v>
      </c>
      <c r="J548" s="717">
        <v>1</v>
      </c>
      <c r="K548" s="128">
        <v>255</v>
      </c>
      <c r="L548" s="653"/>
      <c r="M548" s="129" t="e">
        <f t="shared" si="33"/>
        <v>#DIV/0!</v>
      </c>
      <c r="N548" s="129">
        <f t="shared" si="36"/>
        <v>0</v>
      </c>
      <c r="O548" s="130">
        <f>IF(K548="nio",0,VLOOKUP(G548,'4. Productie normen'!A:J,HLOOKUP('5. Basis ruimtestaat'!K548,'4. Productie normen'!$10:$11,2,FALSE),FALSE))</f>
        <v>0</v>
      </c>
      <c r="P548" s="130">
        <f t="shared" si="34"/>
        <v>0</v>
      </c>
      <c r="Q548" s="131" t="str">
        <f>VLOOKUP(G548,'4. Productie normen'!$A:$L,12,FALSE)</f>
        <v>S</v>
      </c>
      <c r="R548" s="117"/>
      <c r="T548" s="132">
        <f t="shared" si="35"/>
        <v>596.69999999999993</v>
      </c>
    </row>
    <row r="549" spans="1:20" ht="14.15" customHeight="1">
      <c r="A549" s="8">
        <v>548</v>
      </c>
      <c r="B549" s="117" t="s">
        <v>123</v>
      </c>
      <c r="C549" s="117" t="s">
        <v>124</v>
      </c>
      <c r="D549" s="641" t="s">
        <v>229</v>
      </c>
      <c r="E549" s="641"/>
      <c r="F549" s="117" t="s">
        <v>628</v>
      </c>
      <c r="G549" s="117" t="s">
        <v>197</v>
      </c>
      <c r="H549" s="117" t="s">
        <v>235</v>
      </c>
      <c r="I549" s="9">
        <v>11.25</v>
      </c>
      <c r="J549" s="717">
        <v>1</v>
      </c>
      <c r="K549" s="128">
        <v>255</v>
      </c>
      <c r="L549" s="140"/>
      <c r="M549" s="129" t="e">
        <f t="shared" si="33"/>
        <v>#DIV/0!</v>
      </c>
      <c r="N549" s="129">
        <f t="shared" si="36"/>
        <v>0</v>
      </c>
      <c r="O549" s="130">
        <f>IF(K549="nio",0,VLOOKUP(G549,'4. Productie normen'!A:J,HLOOKUP('5. Basis ruimtestaat'!K549,'4. Productie normen'!$10:$11,2,FALSE),FALSE))</f>
        <v>0</v>
      </c>
      <c r="P549" s="130">
        <f t="shared" si="34"/>
        <v>0</v>
      </c>
      <c r="Q549" s="131" t="str">
        <f>VLOOKUP(G549,'4. Productie normen'!$A:$L,12,FALSE)</f>
        <v>B</v>
      </c>
      <c r="R549" s="117"/>
      <c r="T549" s="132">
        <f t="shared" si="35"/>
        <v>2868.75</v>
      </c>
    </row>
    <row r="550" spans="1:20" ht="14.15" customHeight="1">
      <c r="A550" s="8">
        <v>549</v>
      </c>
      <c r="B550" s="117" t="s">
        <v>123</v>
      </c>
      <c r="C550" s="117" t="s">
        <v>124</v>
      </c>
      <c r="D550" s="641" t="s">
        <v>229</v>
      </c>
      <c r="E550" s="641"/>
      <c r="F550" s="117" t="s">
        <v>209</v>
      </c>
      <c r="G550" s="117" t="s">
        <v>209</v>
      </c>
      <c r="H550" s="117" t="s">
        <v>232</v>
      </c>
      <c r="I550" s="9">
        <v>25.84</v>
      </c>
      <c r="J550" s="717">
        <v>1</v>
      </c>
      <c r="K550" s="128">
        <v>255</v>
      </c>
      <c r="L550" s="140"/>
      <c r="M550" s="129" t="e">
        <f t="shared" si="33"/>
        <v>#DIV/0!</v>
      </c>
      <c r="N550" s="129">
        <f t="shared" si="36"/>
        <v>0</v>
      </c>
      <c r="O550" s="130">
        <f>IF(K550="nio",0,VLOOKUP(G550,'4. Productie normen'!A:J,HLOOKUP('5. Basis ruimtestaat'!K550,'4. Productie normen'!$10:$11,2,FALSE),FALSE))</f>
        <v>0</v>
      </c>
      <c r="P550" s="130">
        <f t="shared" si="34"/>
        <v>0</v>
      </c>
      <c r="Q550" s="131" t="str">
        <f>VLOOKUP(G550,'4. Productie normen'!$A:$L,12,FALSE)</f>
        <v>V</v>
      </c>
      <c r="R550" s="117"/>
      <c r="T550" s="132">
        <f t="shared" si="35"/>
        <v>6589.2</v>
      </c>
    </row>
    <row r="551" spans="1:20" ht="14.15" customHeight="1">
      <c r="A551" s="8">
        <v>550</v>
      </c>
      <c r="B551" s="117" t="s">
        <v>123</v>
      </c>
      <c r="C551" s="117" t="s">
        <v>124</v>
      </c>
      <c r="D551" s="641" t="s">
        <v>229</v>
      </c>
      <c r="E551" s="641"/>
      <c r="F551" s="117" t="s">
        <v>244</v>
      </c>
      <c r="G551" s="117" t="s">
        <v>206</v>
      </c>
      <c r="H551" s="117" t="s">
        <v>329</v>
      </c>
      <c r="I551" s="9">
        <v>2.11</v>
      </c>
      <c r="J551" s="717">
        <v>1</v>
      </c>
      <c r="K551" s="128">
        <v>255</v>
      </c>
      <c r="L551" s="653"/>
      <c r="M551" s="129" t="e">
        <f t="shared" si="33"/>
        <v>#DIV/0!</v>
      </c>
      <c r="N551" s="129">
        <f t="shared" si="36"/>
        <v>0</v>
      </c>
      <c r="O551" s="130">
        <f>IF(K551="nio",0,VLOOKUP(G551,'4. Productie normen'!A:J,HLOOKUP('5. Basis ruimtestaat'!K551,'4. Productie normen'!$10:$11,2,FALSE),FALSE))</f>
        <v>0</v>
      </c>
      <c r="P551" s="130">
        <f t="shared" si="34"/>
        <v>0</v>
      </c>
      <c r="Q551" s="131" t="str">
        <f>VLOOKUP(G551,'4. Productie normen'!$A:$L,12,FALSE)</f>
        <v>S</v>
      </c>
      <c r="R551" s="117"/>
      <c r="T551" s="132">
        <f t="shared" si="35"/>
        <v>538.04999999999995</v>
      </c>
    </row>
    <row r="552" spans="1:20" ht="14.15" customHeight="1">
      <c r="A552" s="8">
        <v>551</v>
      </c>
      <c r="B552" s="117" t="s">
        <v>123</v>
      </c>
      <c r="C552" s="117" t="s">
        <v>124</v>
      </c>
      <c r="D552" s="641" t="s">
        <v>229</v>
      </c>
      <c r="E552" s="641"/>
      <c r="F552" s="117" t="s">
        <v>241</v>
      </c>
      <c r="G552" s="117" t="s">
        <v>206</v>
      </c>
      <c r="H552" s="117" t="s">
        <v>329</v>
      </c>
      <c r="I552" s="9">
        <v>2.11</v>
      </c>
      <c r="J552" s="717">
        <v>1</v>
      </c>
      <c r="K552" s="128">
        <v>255</v>
      </c>
      <c r="L552" s="653"/>
      <c r="M552" s="129" t="e">
        <f t="shared" si="33"/>
        <v>#DIV/0!</v>
      </c>
      <c r="N552" s="129">
        <f t="shared" si="36"/>
        <v>0</v>
      </c>
      <c r="O552" s="130">
        <f>IF(K552="nio",0,VLOOKUP(G552,'4. Productie normen'!A:J,HLOOKUP('5. Basis ruimtestaat'!K552,'4. Productie normen'!$10:$11,2,FALSE),FALSE))</f>
        <v>0</v>
      </c>
      <c r="P552" s="130">
        <f t="shared" si="34"/>
        <v>0</v>
      </c>
      <c r="Q552" s="131" t="str">
        <f>VLOOKUP(G552,'4. Productie normen'!$A:$L,12,FALSE)</f>
        <v>S</v>
      </c>
      <c r="R552" s="117"/>
      <c r="T552" s="132">
        <f t="shared" si="35"/>
        <v>538.04999999999995</v>
      </c>
    </row>
    <row r="553" spans="1:20" ht="14.15" customHeight="1">
      <c r="A553" s="8">
        <v>552</v>
      </c>
      <c r="B553" s="117" t="s">
        <v>123</v>
      </c>
      <c r="C553" s="117" t="s">
        <v>124</v>
      </c>
      <c r="D553" s="641" t="s">
        <v>229</v>
      </c>
      <c r="E553" s="641"/>
      <c r="F553" s="117" t="s">
        <v>345</v>
      </c>
      <c r="G553" s="117" t="s">
        <v>206</v>
      </c>
      <c r="H553" s="117" t="s">
        <v>329</v>
      </c>
      <c r="I553" s="9">
        <v>4.03</v>
      </c>
      <c r="J553" s="717">
        <v>1</v>
      </c>
      <c r="K553" s="128">
        <v>255</v>
      </c>
      <c r="L553" s="653"/>
      <c r="M553" s="129" t="e">
        <f t="shared" si="33"/>
        <v>#DIV/0!</v>
      </c>
      <c r="N553" s="129">
        <f t="shared" si="36"/>
        <v>0</v>
      </c>
      <c r="O553" s="130">
        <f>IF(K553="nio",0,VLOOKUP(G553,'4. Productie normen'!A:J,HLOOKUP('5. Basis ruimtestaat'!K553,'4. Productie normen'!$10:$11,2,FALSE),FALSE))</f>
        <v>0</v>
      </c>
      <c r="P553" s="130">
        <f t="shared" si="34"/>
        <v>0</v>
      </c>
      <c r="Q553" s="131" t="str">
        <f>VLOOKUP(G553,'4. Productie normen'!$A:$L,12,FALSE)</f>
        <v>S</v>
      </c>
      <c r="R553" s="117"/>
      <c r="T553" s="132">
        <f t="shared" si="35"/>
        <v>1027.6500000000001</v>
      </c>
    </row>
    <row r="554" spans="1:20" ht="14.15" customHeight="1">
      <c r="A554" s="8">
        <v>553</v>
      </c>
      <c r="B554" s="117" t="s">
        <v>123</v>
      </c>
      <c r="C554" s="117" t="s">
        <v>124</v>
      </c>
      <c r="D554" s="641" t="s">
        <v>229</v>
      </c>
      <c r="E554" s="641"/>
      <c r="F554" s="117" t="s">
        <v>402</v>
      </c>
      <c r="G554" s="117" t="s">
        <v>212</v>
      </c>
      <c r="H554" s="117" t="s">
        <v>235</v>
      </c>
      <c r="I554" s="9">
        <v>15.37</v>
      </c>
      <c r="J554" s="717">
        <v>1</v>
      </c>
      <c r="K554" s="128">
        <v>255</v>
      </c>
      <c r="L554" s="140"/>
      <c r="M554" s="129" t="e">
        <f t="shared" si="33"/>
        <v>#DIV/0!</v>
      </c>
      <c r="N554" s="129">
        <f t="shared" si="36"/>
        <v>0</v>
      </c>
      <c r="O554" s="130">
        <f>IF(K554="nio",0,VLOOKUP(G554,'4. Productie normen'!A:J,HLOOKUP('5. Basis ruimtestaat'!K554,'4. Productie normen'!$10:$11,2,FALSE),FALSE))</f>
        <v>0</v>
      </c>
      <c r="P554" s="130">
        <f t="shared" si="34"/>
        <v>0</v>
      </c>
      <c r="Q554" s="131" t="str">
        <f>VLOOKUP(G554,'4. Productie normen'!$A:$L,12,FALSE)</f>
        <v>B</v>
      </c>
      <c r="R554" s="117"/>
      <c r="T554" s="132">
        <f t="shared" si="35"/>
        <v>3919.35</v>
      </c>
    </row>
    <row r="555" spans="1:20" ht="14.15" customHeight="1">
      <c r="A555" s="8">
        <v>554</v>
      </c>
      <c r="B555" s="117" t="s">
        <v>123</v>
      </c>
      <c r="C555" s="117" t="s">
        <v>124</v>
      </c>
      <c r="D555" s="641" t="s">
        <v>229</v>
      </c>
      <c r="E555" s="641"/>
      <c r="F555" s="117" t="s">
        <v>250</v>
      </c>
      <c r="G555" s="117" t="s">
        <v>204</v>
      </c>
      <c r="H555" s="117" t="s">
        <v>235</v>
      </c>
      <c r="I555" s="9">
        <v>49.67</v>
      </c>
      <c r="J555" s="717">
        <v>1</v>
      </c>
      <c r="K555" s="128">
        <v>255</v>
      </c>
      <c r="L555" s="140"/>
      <c r="M555" s="129" t="e">
        <f t="shared" si="33"/>
        <v>#DIV/0!</v>
      </c>
      <c r="N555" s="129">
        <f t="shared" si="36"/>
        <v>0</v>
      </c>
      <c r="O555" s="130">
        <f>IF(K555="nio",0,VLOOKUP(G555,'4. Productie normen'!A:J,HLOOKUP('5. Basis ruimtestaat'!K555,'4. Productie normen'!$10:$11,2,FALSE),FALSE))</f>
        <v>0</v>
      </c>
      <c r="P555" s="130">
        <f t="shared" si="34"/>
        <v>0</v>
      </c>
      <c r="Q555" s="131" t="str">
        <f>VLOOKUP(G555,'4. Productie normen'!$A:$L,12,FALSE)</f>
        <v>V</v>
      </c>
      <c r="R555" s="117"/>
      <c r="T555" s="132">
        <f t="shared" si="35"/>
        <v>12665.85</v>
      </c>
    </row>
    <row r="556" spans="1:20" ht="14.15" customHeight="1">
      <c r="A556" s="8">
        <v>555</v>
      </c>
      <c r="B556" s="117" t="s">
        <v>123</v>
      </c>
      <c r="C556" s="117" t="s">
        <v>124</v>
      </c>
      <c r="D556" s="641" t="s">
        <v>229</v>
      </c>
      <c r="E556" s="641"/>
      <c r="F556" s="117" t="s">
        <v>252</v>
      </c>
      <c r="G556" s="117" t="s">
        <v>209</v>
      </c>
      <c r="H556" s="117" t="s">
        <v>235</v>
      </c>
      <c r="I556" s="9">
        <v>13.67</v>
      </c>
      <c r="J556" s="717">
        <v>1</v>
      </c>
      <c r="K556" s="128">
        <v>255</v>
      </c>
      <c r="L556" s="140"/>
      <c r="M556" s="129" t="e">
        <f t="shared" si="33"/>
        <v>#DIV/0!</v>
      </c>
      <c r="N556" s="129">
        <f t="shared" si="36"/>
        <v>0</v>
      </c>
      <c r="O556" s="130">
        <f>IF(K556="nio",0,VLOOKUP(G556,'4. Productie normen'!A:J,HLOOKUP('5. Basis ruimtestaat'!K556,'4. Productie normen'!$10:$11,2,FALSE),FALSE))</f>
        <v>0</v>
      </c>
      <c r="P556" s="130">
        <f t="shared" si="34"/>
        <v>0</v>
      </c>
      <c r="Q556" s="131" t="str">
        <f>VLOOKUP(G556,'4. Productie normen'!$A:$L,12,FALSE)</f>
        <v>V</v>
      </c>
      <c r="R556" s="117"/>
      <c r="T556" s="132">
        <f t="shared" si="35"/>
        <v>3485.85</v>
      </c>
    </row>
    <row r="557" spans="1:20" ht="14.15" customHeight="1">
      <c r="A557" s="8">
        <v>556</v>
      </c>
      <c r="B557" s="117" t="s">
        <v>123</v>
      </c>
      <c r="C557" s="117" t="s">
        <v>124</v>
      </c>
      <c r="D557" s="641" t="s">
        <v>256</v>
      </c>
      <c r="E557" s="641"/>
      <c r="F557" s="117" t="s">
        <v>541</v>
      </c>
      <c r="G557" s="137" t="s">
        <v>1137</v>
      </c>
      <c r="H557" s="117" t="s">
        <v>629</v>
      </c>
      <c r="I557" s="9">
        <v>32.51</v>
      </c>
      <c r="J557" s="717">
        <v>1</v>
      </c>
      <c r="K557" s="128">
        <v>255</v>
      </c>
      <c r="L557" s="140"/>
      <c r="M557" s="129" t="e">
        <f t="shared" si="33"/>
        <v>#DIV/0!</v>
      </c>
      <c r="N557" s="129">
        <f t="shared" si="36"/>
        <v>0</v>
      </c>
      <c r="O557" s="130">
        <f>IF(K557="nio",0,VLOOKUP(G557,'4. Productie normen'!A:J,HLOOKUP('5. Basis ruimtestaat'!K557,'4. Productie normen'!$10:$11,2,FALSE),FALSE))</f>
        <v>0</v>
      </c>
      <c r="P557" s="130">
        <f t="shared" si="34"/>
        <v>0</v>
      </c>
      <c r="Q557" s="131" t="str">
        <f>VLOOKUP(G557,'4. Productie normen'!$A:$L,12,FALSE)</f>
        <v>V</v>
      </c>
      <c r="R557" s="117"/>
      <c r="T557" s="132">
        <f t="shared" si="35"/>
        <v>8290.0499999999993</v>
      </c>
    </row>
    <row r="558" spans="1:20" ht="14.15" customHeight="1">
      <c r="A558" s="8">
        <v>557</v>
      </c>
      <c r="B558" s="117" t="s">
        <v>123</v>
      </c>
      <c r="C558" s="117" t="s">
        <v>124</v>
      </c>
      <c r="D558" s="641" t="s">
        <v>256</v>
      </c>
      <c r="E558" s="641"/>
      <c r="F558" s="117" t="s">
        <v>254</v>
      </c>
      <c r="G558" s="117" t="s">
        <v>208</v>
      </c>
      <c r="H558" s="117" t="s">
        <v>289</v>
      </c>
      <c r="I558" s="9">
        <v>4.18</v>
      </c>
      <c r="J558" s="717">
        <v>1</v>
      </c>
      <c r="K558" s="128">
        <v>255</v>
      </c>
      <c r="L558" s="140"/>
      <c r="M558" s="129" t="e">
        <f t="shared" si="33"/>
        <v>#DIV/0!</v>
      </c>
      <c r="N558" s="129">
        <f t="shared" si="36"/>
        <v>0</v>
      </c>
      <c r="O558" s="130">
        <f>IF(K558="nio",0,VLOOKUP(G558,'4. Productie normen'!A:J,HLOOKUP('5. Basis ruimtestaat'!K558,'4. Productie normen'!$10:$11,2,FALSE),FALSE))</f>
        <v>0</v>
      </c>
      <c r="P558" s="130">
        <f t="shared" si="34"/>
        <v>0</v>
      </c>
      <c r="Q558" s="131" t="str">
        <f>VLOOKUP(G558,'4. Productie normen'!$A:$L,12,FALSE)</f>
        <v>V</v>
      </c>
      <c r="R558" s="117"/>
      <c r="T558" s="132">
        <f t="shared" si="35"/>
        <v>1065.8999999999999</v>
      </c>
    </row>
    <row r="559" spans="1:20" ht="14.15" customHeight="1">
      <c r="A559" s="8">
        <v>558</v>
      </c>
      <c r="B559" s="117" t="s">
        <v>125</v>
      </c>
      <c r="C559" s="117" t="s">
        <v>126</v>
      </c>
      <c r="D559" s="641" t="s">
        <v>229</v>
      </c>
      <c r="E559" s="641" t="s">
        <v>265</v>
      </c>
      <c r="F559" s="117" t="s">
        <v>563</v>
      </c>
      <c r="G559" s="117" t="s">
        <v>1136</v>
      </c>
      <c r="H559" s="117" t="s">
        <v>235</v>
      </c>
      <c r="I559" s="9">
        <v>36</v>
      </c>
      <c r="J559" s="717">
        <v>1</v>
      </c>
      <c r="K559" s="128">
        <v>255</v>
      </c>
      <c r="L559" s="140"/>
      <c r="M559" s="129" t="e">
        <f t="shared" si="33"/>
        <v>#DIV/0!</v>
      </c>
      <c r="N559" s="129">
        <f t="shared" si="36"/>
        <v>0</v>
      </c>
      <c r="O559" s="130">
        <f>IF(K559="nio",0,VLOOKUP(G559,'4. Productie normen'!A:J,HLOOKUP('5. Basis ruimtestaat'!K559,'4. Productie normen'!$10:$11,2,FALSE),FALSE))</f>
        <v>0</v>
      </c>
      <c r="P559" s="130">
        <f t="shared" si="34"/>
        <v>0</v>
      </c>
      <c r="Q559" s="131" t="str">
        <f>VLOOKUP(G559,'4. Productie normen'!$A:$L,12,FALSE)</f>
        <v>V</v>
      </c>
      <c r="R559" s="117"/>
      <c r="T559" s="132">
        <f t="shared" si="35"/>
        <v>9180</v>
      </c>
    </row>
    <row r="560" spans="1:20" ht="14.15" customHeight="1">
      <c r="A560" s="8">
        <v>559</v>
      </c>
      <c r="B560" s="117" t="s">
        <v>125</v>
      </c>
      <c r="C560" s="117" t="s">
        <v>126</v>
      </c>
      <c r="D560" s="641" t="s">
        <v>229</v>
      </c>
      <c r="E560" s="641" t="s">
        <v>266</v>
      </c>
      <c r="F560" s="117" t="s">
        <v>630</v>
      </c>
      <c r="G560" s="117" t="s">
        <v>197</v>
      </c>
      <c r="H560" s="117" t="s">
        <v>235</v>
      </c>
      <c r="I560" s="9">
        <v>24</v>
      </c>
      <c r="J560" s="717">
        <v>1</v>
      </c>
      <c r="K560" s="128">
        <v>255</v>
      </c>
      <c r="L560" s="140"/>
      <c r="M560" s="129" t="e">
        <f t="shared" si="33"/>
        <v>#DIV/0!</v>
      </c>
      <c r="N560" s="129">
        <f t="shared" si="36"/>
        <v>0</v>
      </c>
      <c r="O560" s="130">
        <f>IF(K560="nio",0,VLOOKUP(G560,'4. Productie normen'!A:J,HLOOKUP('5. Basis ruimtestaat'!K560,'4. Productie normen'!$10:$11,2,FALSE),FALSE))</f>
        <v>0</v>
      </c>
      <c r="P560" s="130">
        <f t="shared" si="34"/>
        <v>0</v>
      </c>
      <c r="Q560" s="131" t="str">
        <f>VLOOKUP(G560,'4. Productie normen'!$A:$L,12,FALSE)</f>
        <v>B</v>
      </c>
      <c r="R560" s="117"/>
      <c r="T560" s="132">
        <f t="shared" si="35"/>
        <v>6120</v>
      </c>
    </row>
    <row r="561" spans="1:20" ht="14.15" customHeight="1">
      <c r="A561" s="8">
        <v>560</v>
      </c>
      <c r="B561" s="117" t="s">
        <v>125</v>
      </c>
      <c r="C561" s="117" t="s">
        <v>126</v>
      </c>
      <c r="D561" s="641" t="s">
        <v>229</v>
      </c>
      <c r="E561" s="641" t="s">
        <v>566</v>
      </c>
      <c r="F561" s="117" t="s">
        <v>631</v>
      </c>
      <c r="G561" s="117" t="s">
        <v>209</v>
      </c>
      <c r="H561" s="117" t="s">
        <v>232</v>
      </c>
      <c r="I561" s="9">
        <v>44</v>
      </c>
      <c r="J561" s="717">
        <v>1</v>
      </c>
      <c r="K561" s="128">
        <v>255</v>
      </c>
      <c r="L561" s="140"/>
      <c r="M561" s="129" t="e">
        <f t="shared" si="33"/>
        <v>#DIV/0!</v>
      </c>
      <c r="N561" s="129">
        <f t="shared" si="36"/>
        <v>0</v>
      </c>
      <c r="O561" s="130">
        <f>IF(K561="nio",0,VLOOKUP(G561,'4. Productie normen'!A:J,HLOOKUP('5. Basis ruimtestaat'!K561,'4. Productie normen'!$10:$11,2,FALSE),FALSE))</f>
        <v>0</v>
      </c>
      <c r="P561" s="130">
        <f t="shared" si="34"/>
        <v>0</v>
      </c>
      <c r="Q561" s="131" t="str">
        <f>VLOOKUP(G561,'4. Productie normen'!$A:$L,12,FALSE)</f>
        <v>V</v>
      </c>
      <c r="R561" s="117"/>
      <c r="T561" s="132">
        <f t="shared" si="35"/>
        <v>11220</v>
      </c>
    </row>
    <row r="562" spans="1:20" ht="14.15" customHeight="1">
      <c r="A562" s="8">
        <v>561</v>
      </c>
      <c r="B562" s="117" t="s">
        <v>125</v>
      </c>
      <c r="C562" s="117" t="s">
        <v>126</v>
      </c>
      <c r="D562" s="641" t="s">
        <v>229</v>
      </c>
      <c r="E562" s="641" t="s">
        <v>249</v>
      </c>
      <c r="F562" s="117" t="s">
        <v>250</v>
      </c>
      <c r="G562" s="117" t="s">
        <v>204</v>
      </c>
      <c r="H562" s="117" t="s">
        <v>232</v>
      </c>
      <c r="I562" s="9">
        <v>110</v>
      </c>
      <c r="J562" s="717">
        <v>1</v>
      </c>
      <c r="K562" s="128">
        <v>255</v>
      </c>
      <c r="L562" s="140"/>
      <c r="M562" s="129" t="e">
        <f t="shared" si="33"/>
        <v>#DIV/0!</v>
      </c>
      <c r="N562" s="129">
        <f t="shared" si="36"/>
        <v>0</v>
      </c>
      <c r="O562" s="130">
        <f>IF(K562="nio",0,VLOOKUP(G562,'4. Productie normen'!A:J,HLOOKUP('5. Basis ruimtestaat'!K562,'4. Productie normen'!$10:$11,2,FALSE),FALSE))</f>
        <v>0</v>
      </c>
      <c r="P562" s="130">
        <f t="shared" si="34"/>
        <v>0</v>
      </c>
      <c r="Q562" s="131" t="str">
        <f>VLOOKUP(G562,'4. Productie normen'!$A:$L,12,FALSE)</f>
        <v>V</v>
      </c>
      <c r="R562" s="117"/>
      <c r="T562" s="132">
        <f t="shared" si="35"/>
        <v>28050</v>
      </c>
    </row>
    <row r="563" spans="1:20" ht="14.15" customHeight="1">
      <c r="A563" s="8">
        <v>562</v>
      </c>
      <c r="B563" s="117" t="s">
        <v>125</v>
      </c>
      <c r="C563" s="117" t="s">
        <v>126</v>
      </c>
      <c r="D563" s="641" t="s">
        <v>229</v>
      </c>
      <c r="E563" s="641" t="s">
        <v>356</v>
      </c>
      <c r="F563" s="117" t="s">
        <v>262</v>
      </c>
      <c r="G563" s="137" t="s">
        <v>1137</v>
      </c>
      <c r="H563" s="117" t="s">
        <v>235</v>
      </c>
      <c r="I563" s="9">
        <v>17</v>
      </c>
      <c r="J563" s="717">
        <v>1</v>
      </c>
      <c r="K563" s="128">
        <v>255</v>
      </c>
      <c r="L563" s="140"/>
      <c r="M563" s="129" t="e">
        <f t="shared" si="33"/>
        <v>#DIV/0!</v>
      </c>
      <c r="N563" s="129">
        <f t="shared" si="36"/>
        <v>0</v>
      </c>
      <c r="O563" s="130">
        <f>IF(K563="nio",0,VLOOKUP(G563,'4. Productie normen'!A:J,HLOOKUP('5. Basis ruimtestaat'!K563,'4. Productie normen'!$10:$11,2,FALSE),FALSE))</f>
        <v>0</v>
      </c>
      <c r="P563" s="130">
        <f t="shared" si="34"/>
        <v>0</v>
      </c>
      <c r="Q563" s="131" t="str">
        <f>VLOOKUP(G563,'4. Productie normen'!$A:$L,12,FALSE)</f>
        <v>V</v>
      </c>
      <c r="R563" s="117"/>
      <c r="T563" s="132">
        <f t="shared" si="35"/>
        <v>4335</v>
      </c>
    </row>
    <row r="564" spans="1:20" ht="14.15" customHeight="1">
      <c r="A564" s="8">
        <v>563</v>
      </c>
      <c r="B564" s="117" t="s">
        <v>125</v>
      </c>
      <c r="C564" s="117" t="s">
        <v>126</v>
      </c>
      <c r="D564" s="641" t="s">
        <v>229</v>
      </c>
      <c r="E564" s="641" t="s">
        <v>533</v>
      </c>
      <c r="F564" s="117" t="s">
        <v>234</v>
      </c>
      <c r="G564" s="117" t="s">
        <v>205</v>
      </c>
      <c r="H564" s="117" t="s">
        <v>235</v>
      </c>
      <c r="I564" s="9">
        <v>97</v>
      </c>
      <c r="J564" s="717">
        <v>1</v>
      </c>
      <c r="K564" s="128">
        <v>255</v>
      </c>
      <c r="L564" s="140"/>
      <c r="M564" s="129" t="e">
        <f t="shared" si="33"/>
        <v>#DIV/0!</v>
      </c>
      <c r="N564" s="129">
        <f t="shared" si="36"/>
        <v>0</v>
      </c>
      <c r="O564" s="130">
        <f>IF(K564="nio",0,VLOOKUP(G564,'4. Productie normen'!A:J,HLOOKUP('5. Basis ruimtestaat'!K564,'4. Productie normen'!$10:$11,2,FALSE),FALSE))</f>
        <v>0</v>
      </c>
      <c r="P564" s="130">
        <f t="shared" si="34"/>
        <v>0</v>
      </c>
      <c r="Q564" s="131" t="str">
        <f>VLOOKUP(G564,'4. Productie normen'!$A:$L,12,FALSE)</f>
        <v>V</v>
      </c>
      <c r="R564" s="117"/>
      <c r="T564" s="132">
        <f t="shared" si="35"/>
        <v>24735</v>
      </c>
    </row>
    <row r="565" spans="1:20" ht="14.15" customHeight="1">
      <c r="A565" s="8">
        <v>564</v>
      </c>
      <c r="B565" s="117" t="s">
        <v>125</v>
      </c>
      <c r="C565" s="117" t="s">
        <v>126</v>
      </c>
      <c r="D565" s="641" t="s">
        <v>229</v>
      </c>
      <c r="E565" s="641" t="s">
        <v>535</v>
      </c>
      <c r="F565" s="117" t="s">
        <v>237</v>
      </c>
      <c r="G565" s="117" t="s">
        <v>205</v>
      </c>
      <c r="H565" s="117" t="s">
        <v>235</v>
      </c>
      <c r="I565" s="9">
        <v>15</v>
      </c>
      <c r="J565" s="717">
        <v>1</v>
      </c>
      <c r="K565" s="128">
        <v>255</v>
      </c>
      <c r="L565" s="140"/>
      <c r="M565" s="129" t="e">
        <f t="shared" si="33"/>
        <v>#DIV/0!</v>
      </c>
      <c r="N565" s="129">
        <f t="shared" si="36"/>
        <v>0</v>
      </c>
      <c r="O565" s="130">
        <f>IF(K565="nio",0,VLOOKUP(G565,'4. Productie normen'!A:J,HLOOKUP('5. Basis ruimtestaat'!K565,'4. Productie normen'!$10:$11,2,FALSE),FALSE))</f>
        <v>0</v>
      </c>
      <c r="P565" s="130">
        <f t="shared" si="34"/>
        <v>0</v>
      </c>
      <c r="Q565" s="131" t="str">
        <f>VLOOKUP(G565,'4. Productie normen'!$A:$L,12,FALSE)</f>
        <v>V</v>
      </c>
      <c r="R565" s="117"/>
      <c r="T565" s="132">
        <f t="shared" si="35"/>
        <v>3825</v>
      </c>
    </row>
    <row r="566" spans="1:20" ht="14.15" customHeight="1">
      <c r="A566" s="8">
        <v>565</v>
      </c>
      <c r="B566" s="117" t="s">
        <v>125</v>
      </c>
      <c r="C566" s="117" t="s">
        <v>126</v>
      </c>
      <c r="D566" s="641" t="s">
        <v>229</v>
      </c>
      <c r="E566" s="641" t="s">
        <v>536</v>
      </c>
      <c r="F566" s="117" t="s">
        <v>632</v>
      </c>
      <c r="G566" s="117" t="s">
        <v>1136</v>
      </c>
      <c r="H566" s="117" t="s">
        <v>235</v>
      </c>
      <c r="I566" s="9">
        <v>15</v>
      </c>
      <c r="J566" s="717">
        <v>1</v>
      </c>
      <c r="K566" s="128">
        <v>255</v>
      </c>
      <c r="L566" s="140"/>
      <c r="M566" s="129" t="e">
        <f t="shared" si="33"/>
        <v>#DIV/0!</v>
      </c>
      <c r="N566" s="129">
        <f t="shared" si="36"/>
        <v>0</v>
      </c>
      <c r="O566" s="130">
        <f>IF(K566="nio",0,VLOOKUP(G566,'4. Productie normen'!A:J,HLOOKUP('5. Basis ruimtestaat'!K566,'4. Productie normen'!$10:$11,2,FALSE),FALSE))</f>
        <v>0</v>
      </c>
      <c r="P566" s="130">
        <f t="shared" si="34"/>
        <v>0</v>
      </c>
      <c r="Q566" s="131" t="str">
        <f>VLOOKUP(G566,'4. Productie normen'!$A:$L,12,FALSE)</f>
        <v>V</v>
      </c>
      <c r="R566" s="117"/>
      <c r="T566" s="132">
        <f t="shared" si="35"/>
        <v>3825</v>
      </c>
    </row>
    <row r="567" spans="1:20" ht="14.15" customHeight="1">
      <c r="A567" s="8">
        <v>566</v>
      </c>
      <c r="B567" s="117" t="s">
        <v>125</v>
      </c>
      <c r="C567" s="117" t="s">
        <v>126</v>
      </c>
      <c r="D567" s="641" t="s">
        <v>229</v>
      </c>
      <c r="E567" s="641" t="s">
        <v>538</v>
      </c>
      <c r="F567" s="117" t="s">
        <v>633</v>
      </c>
      <c r="G567" s="117" t="s">
        <v>197</v>
      </c>
      <c r="H567" s="117" t="s">
        <v>235</v>
      </c>
      <c r="I567" s="9">
        <v>14</v>
      </c>
      <c r="J567" s="717">
        <v>1</v>
      </c>
      <c r="K567" s="128">
        <v>255</v>
      </c>
      <c r="L567" s="140"/>
      <c r="M567" s="129" t="e">
        <f t="shared" si="33"/>
        <v>#DIV/0!</v>
      </c>
      <c r="N567" s="129">
        <f t="shared" si="36"/>
        <v>0</v>
      </c>
      <c r="O567" s="130">
        <f>IF(K567="nio",0,VLOOKUP(G567,'4. Productie normen'!A:J,HLOOKUP('5. Basis ruimtestaat'!K567,'4. Productie normen'!$10:$11,2,FALSE),FALSE))</f>
        <v>0</v>
      </c>
      <c r="P567" s="130">
        <f t="shared" si="34"/>
        <v>0</v>
      </c>
      <c r="Q567" s="131" t="str">
        <f>VLOOKUP(G567,'4. Productie normen'!$A:$L,12,FALSE)</f>
        <v>B</v>
      </c>
      <c r="R567" s="117"/>
      <c r="T567" s="132">
        <f t="shared" si="35"/>
        <v>3570</v>
      </c>
    </row>
    <row r="568" spans="1:20" ht="14.15" customHeight="1">
      <c r="A568" s="8">
        <v>567</v>
      </c>
      <c r="B568" s="117" t="s">
        <v>125</v>
      </c>
      <c r="C568" s="117" t="s">
        <v>126</v>
      </c>
      <c r="D568" s="641" t="s">
        <v>229</v>
      </c>
      <c r="E568" s="641" t="s">
        <v>577</v>
      </c>
      <c r="F568" s="117" t="s">
        <v>339</v>
      </c>
      <c r="G568" s="117" t="s">
        <v>205</v>
      </c>
      <c r="H568" s="117" t="s">
        <v>235</v>
      </c>
      <c r="I568" s="9">
        <v>110</v>
      </c>
      <c r="J568" s="717">
        <v>1</v>
      </c>
      <c r="K568" s="128">
        <v>255</v>
      </c>
      <c r="L568" s="140"/>
      <c r="M568" s="129" t="e">
        <f t="shared" si="33"/>
        <v>#DIV/0!</v>
      </c>
      <c r="N568" s="129">
        <f t="shared" si="36"/>
        <v>0</v>
      </c>
      <c r="O568" s="130">
        <f>IF(K568="nio",0,VLOOKUP(G568,'4. Productie normen'!A:J,HLOOKUP('5. Basis ruimtestaat'!K568,'4. Productie normen'!$10:$11,2,FALSE),FALSE))</f>
        <v>0</v>
      </c>
      <c r="P568" s="130">
        <f t="shared" si="34"/>
        <v>0</v>
      </c>
      <c r="Q568" s="131" t="str">
        <f>VLOOKUP(G568,'4. Productie normen'!$A:$L,12,FALSE)</f>
        <v>V</v>
      </c>
      <c r="R568" s="117"/>
      <c r="T568" s="132">
        <f t="shared" si="35"/>
        <v>28050</v>
      </c>
    </row>
    <row r="569" spans="1:20" ht="14.15" customHeight="1">
      <c r="A569" s="8">
        <v>568</v>
      </c>
      <c r="B569" s="117" t="s">
        <v>125</v>
      </c>
      <c r="C569" s="117" t="s">
        <v>126</v>
      </c>
      <c r="D569" s="641" t="s">
        <v>229</v>
      </c>
      <c r="E569" s="641"/>
      <c r="F569" s="117" t="s">
        <v>634</v>
      </c>
      <c r="G569" s="117" t="s">
        <v>206</v>
      </c>
      <c r="H569" s="117" t="s">
        <v>242</v>
      </c>
      <c r="I569" s="9">
        <v>5</v>
      </c>
      <c r="J569" s="717">
        <v>1</v>
      </c>
      <c r="K569" s="128">
        <v>255</v>
      </c>
      <c r="L569" s="653"/>
      <c r="M569" s="129" t="e">
        <f t="shared" si="33"/>
        <v>#DIV/0!</v>
      </c>
      <c r="N569" s="129">
        <f t="shared" si="36"/>
        <v>0</v>
      </c>
      <c r="O569" s="130">
        <f>IF(K569="nio",0,VLOOKUP(G569,'4. Productie normen'!A:J,HLOOKUP('5. Basis ruimtestaat'!K569,'4. Productie normen'!$10:$11,2,FALSE),FALSE))</f>
        <v>0</v>
      </c>
      <c r="P569" s="130">
        <f t="shared" si="34"/>
        <v>0</v>
      </c>
      <c r="Q569" s="131" t="str">
        <f>VLOOKUP(G569,'4. Productie normen'!$A:$L,12,FALSE)</f>
        <v>S</v>
      </c>
      <c r="R569" s="117"/>
      <c r="T569" s="132">
        <f t="shared" si="35"/>
        <v>1275</v>
      </c>
    </row>
    <row r="570" spans="1:20" ht="14.15" customHeight="1">
      <c r="A570" s="8">
        <v>569</v>
      </c>
      <c r="B570" s="117" t="s">
        <v>125</v>
      </c>
      <c r="C570" s="117" t="s">
        <v>126</v>
      </c>
      <c r="D570" s="641" t="s">
        <v>229</v>
      </c>
      <c r="E570" s="641"/>
      <c r="F570" s="117" t="s">
        <v>326</v>
      </c>
      <c r="G570" s="117" t="s">
        <v>213</v>
      </c>
      <c r="H570" s="117" t="s">
        <v>270</v>
      </c>
      <c r="I570" s="9">
        <v>5</v>
      </c>
      <c r="J570" s="717">
        <v>1</v>
      </c>
      <c r="K570" s="128" t="s">
        <v>248</v>
      </c>
      <c r="L570" s="140"/>
      <c r="M570" s="129">
        <f t="shared" si="33"/>
        <v>0</v>
      </c>
      <c r="N570" s="129">
        <f t="shared" si="36"/>
        <v>0</v>
      </c>
      <c r="O570" s="130">
        <f>IF(K570="nio",0,VLOOKUP(G570,'4. Productie normen'!A:J,HLOOKUP('5. Basis ruimtestaat'!K570,'4. Productie normen'!$10:$11,2,FALSE),FALSE))</f>
        <v>0</v>
      </c>
      <c r="P570" s="130">
        <f t="shared" si="34"/>
        <v>0</v>
      </c>
      <c r="Q570" s="131">
        <f>VLOOKUP(G570,'4. Productie normen'!$A:$L,12,FALSE)</f>
        <v>0</v>
      </c>
      <c r="R570" s="117"/>
      <c r="T570" s="132">
        <f t="shared" si="35"/>
        <v>0</v>
      </c>
    </row>
    <row r="571" spans="1:20" ht="14.15" customHeight="1">
      <c r="A571" s="8">
        <v>570</v>
      </c>
      <c r="B571" s="117" t="s">
        <v>125</v>
      </c>
      <c r="C571" s="117" t="s">
        <v>126</v>
      </c>
      <c r="D571" s="641" t="s">
        <v>229</v>
      </c>
      <c r="E571" s="641"/>
      <c r="F571" s="117" t="s">
        <v>635</v>
      </c>
      <c r="G571" s="117" t="s">
        <v>197</v>
      </c>
      <c r="H571" s="117" t="s">
        <v>235</v>
      </c>
      <c r="I571" s="9">
        <v>8</v>
      </c>
      <c r="J571" s="717">
        <v>1</v>
      </c>
      <c r="K571" s="128">
        <v>255</v>
      </c>
      <c r="L571" s="140"/>
      <c r="M571" s="129" t="e">
        <f t="shared" si="33"/>
        <v>#DIV/0!</v>
      </c>
      <c r="N571" s="129">
        <f t="shared" si="36"/>
        <v>0</v>
      </c>
      <c r="O571" s="130">
        <f>IF(K571="nio",0,VLOOKUP(G571,'4. Productie normen'!A:J,HLOOKUP('5. Basis ruimtestaat'!K571,'4. Productie normen'!$10:$11,2,FALSE),FALSE))</f>
        <v>0</v>
      </c>
      <c r="P571" s="130">
        <f t="shared" si="34"/>
        <v>0</v>
      </c>
      <c r="Q571" s="131" t="str">
        <f>VLOOKUP(G571,'4. Productie normen'!$A:$L,12,FALSE)</f>
        <v>B</v>
      </c>
      <c r="R571" s="117"/>
      <c r="T571" s="132">
        <f t="shared" si="35"/>
        <v>2040</v>
      </c>
    </row>
    <row r="572" spans="1:20" ht="14.15" customHeight="1">
      <c r="A572" s="8">
        <v>571</v>
      </c>
      <c r="B572" s="117" t="s">
        <v>125</v>
      </c>
      <c r="C572" s="117" t="s">
        <v>126</v>
      </c>
      <c r="D572" s="641" t="s">
        <v>229</v>
      </c>
      <c r="E572" s="641"/>
      <c r="F572" s="117" t="s">
        <v>636</v>
      </c>
      <c r="G572" s="117" t="s">
        <v>206</v>
      </c>
      <c r="H572" s="117" t="s">
        <v>242</v>
      </c>
      <c r="I572" s="9">
        <v>5</v>
      </c>
      <c r="J572" s="717">
        <v>1</v>
      </c>
      <c r="K572" s="128">
        <v>255</v>
      </c>
      <c r="L572" s="653"/>
      <c r="M572" s="129" t="e">
        <f t="shared" si="33"/>
        <v>#DIV/0!</v>
      </c>
      <c r="N572" s="129">
        <f t="shared" si="36"/>
        <v>0</v>
      </c>
      <c r="O572" s="130">
        <f>IF(K572="nio",0,VLOOKUP(G572,'4. Productie normen'!A:J,HLOOKUP('5. Basis ruimtestaat'!K572,'4. Productie normen'!$10:$11,2,FALSE),FALSE))</f>
        <v>0</v>
      </c>
      <c r="P572" s="130">
        <f t="shared" si="34"/>
        <v>0</v>
      </c>
      <c r="Q572" s="131" t="str">
        <f>VLOOKUP(G572,'4. Productie normen'!$A:$L,12,FALSE)</f>
        <v>S</v>
      </c>
      <c r="R572" s="117"/>
      <c r="T572" s="132">
        <f t="shared" si="35"/>
        <v>1275</v>
      </c>
    </row>
    <row r="573" spans="1:20" ht="14.15" customHeight="1">
      <c r="A573" s="8">
        <v>572</v>
      </c>
      <c r="B573" s="117" t="s">
        <v>125</v>
      </c>
      <c r="C573" s="117" t="s">
        <v>126</v>
      </c>
      <c r="D573" s="641" t="s">
        <v>229</v>
      </c>
      <c r="E573" s="641"/>
      <c r="F573" s="117" t="s">
        <v>637</v>
      </c>
      <c r="G573" s="117" t="s">
        <v>206</v>
      </c>
      <c r="H573" s="117" t="s">
        <v>242</v>
      </c>
      <c r="I573" s="9">
        <v>5</v>
      </c>
      <c r="J573" s="717">
        <v>1</v>
      </c>
      <c r="K573" s="128">
        <v>255</v>
      </c>
      <c r="L573" s="653"/>
      <c r="M573" s="129" t="e">
        <f t="shared" si="33"/>
        <v>#DIV/0!</v>
      </c>
      <c r="N573" s="129">
        <f t="shared" si="36"/>
        <v>0</v>
      </c>
      <c r="O573" s="130">
        <f>IF(K573="nio",0,VLOOKUP(G573,'4. Productie normen'!A:J,HLOOKUP('5. Basis ruimtestaat'!K573,'4. Productie normen'!$10:$11,2,FALSE),FALSE))</f>
        <v>0</v>
      </c>
      <c r="P573" s="130">
        <f t="shared" si="34"/>
        <v>0</v>
      </c>
      <c r="Q573" s="131" t="str">
        <f>VLOOKUP(G573,'4. Productie normen'!$A:$L,12,FALSE)</f>
        <v>S</v>
      </c>
      <c r="R573" s="117"/>
      <c r="T573" s="132">
        <f t="shared" si="35"/>
        <v>1275</v>
      </c>
    </row>
    <row r="574" spans="1:20" ht="14.15" customHeight="1">
      <c r="A574" s="8">
        <v>573</v>
      </c>
      <c r="B574" s="117" t="s">
        <v>127</v>
      </c>
      <c r="C574" s="117" t="s">
        <v>128</v>
      </c>
      <c r="D574" s="641" t="s">
        <v>229</v>
      </c>
      <c r="E574" s="641" t="s">
        <v>263</v>
      </c>
      <c r="F574" s="117" t="s">
        <v>252</v>
      </c>
      <c r="G574" s="117" t="s">
        <v>209</v>
      </c>
      <c r="H574" s="117" t="s">
        <v>638</v>
      </c>
      <c r="I574" s="9">
        <v>24.29</v>
      </c>
      <c r="J574" s="717">
        <v>1</v>
      </c>
      <c r="K574" s="128">
        <v>255</v>
      </c>
      <c r="L574" s="140"/>
      <c r="M574" s="129" t="e">
        <f t="shared" si="33"/>
        <v>#DIV/0!</v>
      </c>
      <c r="N574" s="129">
        <f t="shared" si="36"/>
        <v>0</v>
      </c>
      <c r="O574" s="130">
        <f>IF(K574="nio",0,VLOOKUP(G574,'4. Productie normen'!A:J,HLOOKUP('5. Basis ruimtestaat'!K574,'4. Productie normen'!$10:$11,2,FALSE),FALSE))</f>
        <v>0</v>
      </c>
      <c r="P574" s="130">
        <f t="shared" si="34"/>
        <v>0</v>
      </c>
      <c r="Q574" s="131" t="str">
        <f>VLOOKUP(G574,'4. Productie normen'!$A:$L,12,FALSE)</f>
        <v>V</v>
      </c>
      <c r="R574" s="117"/>
      <c r="T574" s="132">
        <f t="shared" si="35"/>
        <v>6193.95</v>
      </c>
    </row>
    <row r="575" spans="1:20" ht="14.15" customHeight="1">
      <c r="A575" s="8">
        <v>574</v>
      </c>
      <c r="B575" s="117" t="s">
        <v>127</v>
      </c>
      <c r="C575" s="117" t="s">
        <v>128</v>
      </c>
      <c r="D575" s="641" t="s">
        <v>229</v>
      </c>
      <c r="E575" s="641" t="s">
        <v>233</v>
      </c>
      <c r="F575" s="117" t="s">
        <v>252</v>
      </c>
      <c r="G575" s="117" t="s">
        <v>209</v>
      </c>
      <c r="H575" s="117" t="s">
        <v>232</v>
      </c>
      <c r="I575" s="9">
        <v>13.5</v>
      </c>
      <c r="J575" s="717">
        <v>1</v>
      </c>
      <c r="K575" s="128">
        <v>255</v>
      </c>
      <c r="L575" s="140"/>
      <c r="M575" s="129" t="e">
        <f t="shared" si="33"/>
        <v>#DIV/0!</v>
      </c>
      <c r="N575" s="129">
        <f t="shared" si="36"/>
        <v>0</v>
      </c>
      <c r="O575" s="130">
        <f>IF(K575="nio",0,VLOOKUP(G575,'4. Productie normen'!A:J,HLOOKUP('5. Basis ruimtestaat'!K575,'4. Productie normen'!$10:$11,2,FALSE),FALSE))</f>
        <v>0</v>
      </c>
      <c r="P575" s="130">
        <f t="shared" si="34"/>
        <v>0</v>
      </c>
      <c r="Q575" s="131" t="str">
        <f>VLOOKUP(G575,'4. Productie normen'!$A:$L,12,FALSE)</f>
        <v>V</v>
      </c>
      <c r="R575" s="117"/>
      <c r="T575" s="132">
        <f t="shared" si="35"/>
        <v>3442.5</v>
      </c>
    </row>
    <row r="576" spans="1:20" ht="14.15" customHeight="1">
      <c r="A576" s="8">
        <v>575</v>
      </c>
      <c r="B576" s="117" t="s">
        <v>127</v>
      </c>
      <c r="C576" s="117" t="s">
        <v>128</v>
      </c>
      <c r="D576" s="641" t="s">
        <v>229</v>
      </c>
      <c r="E576" s="641" t="s">
        <v>236</v>
      </c>
      <c r="F576" s="117" t="s">
        <v>402</v>
      </c>
      <c r="G576" s="117" t="s">
        <v>212</v>
      </c>
      <c r="H576" s="117" t="s">
        <v>235</v>
      </c>
      <c r="I576" s="9">
        <v>16.079999999999998</v>
      </c>
      <c r="J576" s="717">
        <v>1</v>
      </c>
      <c r="K576" s="128">
        <v>255</v>
      </c>
      <c r="L576" s="140"/>
      <c r="M576" s="129" t="e">
        <f t="shared" si="33"/>
        <v>#DIV/0!</v>
      </c>
      <c r="N576" s="129">
        <f t="shared" si="36"/>
        <v>0</v>
      </c>
      <c r="O576" s="130">
        <f>IF(K576="nio",0,VLOOKUP(G576,'4. Productie normen'!A:J,HLOOKUP('5. Basis ruimtestaat'!K576,'4. Productie normen'!$10:$11,2,FALSE),FALSE))</f>
        <v>0</v>
      </c>
      <c r="P576" s="130">
        <f t="shared" si="34"/>
        <v>0</v>
      </c>
      <c r="Q576" s="131" t="str">
        <f>VLOOKUP(G576,'4. Productie normen'!$A:$L,12,FALSE)</f>
        <v>B</v>
      </c>
      <c r="R576" s="117"/>
      <c r="T576" s="132">
        <f t="shared" si="35"/>
        <v>4100.3999999999996</v>
      </c>
    </row>
    <row r="577" spans="1:20" ht="14.15" customHeight="1">
      <c r="A577" s="8">
        <v>576</v>
      </c>
      <c r="B577" s="117" t="s">
        <v>127</v>
      </c>
      <c r="C577" s="117" t="s">
        <v>128</v>
      </c>
      <c r="D577" s="641" t="s">
        <v>229</v>
      </c>
      <c r="E577" s="641" t="s">
        <v>440</v>
      </c>
      <c r="F577" s="117" t="s">
        <v>262</v>
      </c>
      <c r="G577" s="137" t="s">
        <v>1137</v>
      </c>
      <c r="H577" s="117" t="s">
        <v>235</v>
      </c>
      <c r="I577" s="9">
        <v>14.5</v>
      </c>
      <c r="J577" s="717">
        <v>1</v>
      </c>
      <c r="K577" s="128">
        <v>255</v>
      </c>
      <c r="L577" s="140"/>
      <c r="M577" s="129" t="e">
        <f t="shared" si="33"/>
        <v>#DIV/0!</v>
      </c>
      <c r="N577" s="129">
        <f t="shared" si="36"/>
        <v>0</v>
      </c>
      <c r="O577" s="130">
        <f>IF(K577="nio",0,VLOOKUP(G577,'4. Productie normen'!A:J,HLOOKUP('5. Basis ruimtestaat'!K577,'4. Productie normen'!$10:$11,2,FALSE),FALSE))</f>
        <v>0</v>
      </c>
      <c r="P577" s="130">
        <f t="shared" si="34"/>
        <v>0</v>
      </c>
      <c r="Q577" s="131" t="str">
        <f>VLOOKUP(G577,'4. Productie normen'!$A:$L,12,FALSE)</f>
        <v>V</v>
      </c>
      <c r="R577" s="117"/>
      <c r="T577" s="132">
        <f t="shared" si="35"/>
        <v>3697.5</v>
      </c>
    </row>
    <row r="578" spans="1:20" ht="14.15" customHeight="1">
      <c r="A578" s="8">
        <v>577</v>
      </c>
      <c r="B578" s="117" t="s">
        <v>127</v>
      </c>
      <c r="C578" s="117" t="s">
        <v>128</v>
      </c>
      <c r="D578" s="641" t="s">
        <v>229</v>
      </c>
      <c r="E578" s="641" t="s">
        <v>264</v>
      </c>
      <c r="F578" s="117" t="s">
        <v>639</v>
      </c>
      <c r="G578" s="9" t="s">
        <v>203</v>
      </c>
      <c r="H578" s="117" t="s">
        <v>232</v>
      </c>
      <c r="I578" s="9">
        <v>36.380000000000003</v>
      </c>
      <c r="J578" s="717">
        <v>1</v>
      </c>
      <c r="K578" s="128">
        <v>12</v>
      </c>
      <c r="L578" s="140"/>
      <c r="M578" s="129" t="e">
        <f t="shared" si="33"/>
        <v>#DIV/0!</v>
      </c>
      <c r="N578" s="129">
        <f t="shared" si="36"/>
        <v>0</v>
      </c>
      <c r="O578" s="130">
        <f>IF(K578="nio",0,VLOOKUP(G578,'4. Productie normen'!A:J,HLOOKUP('5. Basis ruimtestaat'!K578,'4. Productie normen'!$10:$11,2,FALSE),FALSE))</f>
        <v>0</v>
      </c>
      <c r="P578" s="130">
        <f t="shared" si="34"/>
        <v>0</v>
      </c>
      <c r="Q578" s="131" t="str">
        <f>VLOOKUP(G578,'4. Productie normen'!$A:$L,12,FALSE)</f>
        <v>V</v>
      </c>
      <c r="R578" s="117"/>
      <c r="T578" s="132">
        <f t="shared" si="35"/>
        <v>436.56000000000006</v>
      </c>
    </row>
    <row r="579" spans="1:20" ht="14.15" customHeight="1">
      <c r="A579" s="8">
        <v>578</v>
      </c>
      <c r="B579" s="117" t="s">
        <v>127</v>
      </c>
      <c r="C579" s="117" t="s">
        <v>128</v>
      </c>
      <c r="D579" s="641" t="s">
        <v>229</v>
      </c>
      <c r="E579" s="641" t="s">
        <v>442</v>
      </c>
      <c r="F579" s="117" t="s">
        <v>250</v>
      </c>
      <c r="G579" s="117" t="s">
        <v>204</v>
      </c>
      <c r="H579" s="117" t="s">
        <v>232</v>
      </c>
      <c r="I579" s="9">
        <v>57.72</v>
      </c>
      <c r="J579" s="717">
        <v>1</v>
      </c>
      <c r="K579" s="128">
        <v>255</v>
      </c>
      <c r="L579" s="140"/>
      <c r="M579" s="129" t="e">
        <f t="shared" si="33"/>
        <v>#DIV/0!</v>
      </c>
      <c r="N579" s="129">
        <f t="shared" si="36"/>
        <v>0</v>
      </c>
      <c r="O579" s="130">
        <f>IF(K579="nio",0,VLOOKUP(G579,'4. Productie normen'!A:J,HLOOKUP('5. Basis ruimtestaat'!K579,'4. Productie normen'!$10:$11,2,FALSE),FALSE))</f>
        <v>0</v>
      </c>
      <c r="P579" s="130">
        <f t="shared" si="34"/>
        <v>0</v>
      </c>
      <c r="Q579" s="131" t="str">
        <f>VLOOKUP(G579,'4. Productie normen'!$A:$L,12,FALSE)</f>
        <v>V</v>
      </c>
      <c r="R579" s="117"/>
      <c r="T579" s="132">
        <f t="shared" si="35"/>
        <v>14718.6</v>
      </c>
    </row>
    <row r="580" spans="1:20" ht="14.15" customHeight="1">
      <c r="A580" s="8">
        <v>579</v>
      </c>
      <c r="B580" s="117" t="s">
        <v>127</v>
      </c>
      <c r="C580" s="117" t="s">
        <v>128</v>
      </c>
      <c r="D580" s="641" t="s">
        <v>229</v>
      </c>
      <c r="E580" s="641" t="s">
        <v>340</v>
      </c>
      <c r="F580" s="117" t="s">
        <v>252</v>
      </c>
      <c r="G580" s="117" t="s">
        <v>209</v>
      </c>
      <c r="H580" s="117" t="s">
        <v>329</v>
      </c>
      <c r="I580" s="9">
        <v>1.9</v>
      </c>
      <c r="J580" s="717">
        <v>1</v>
      </c>
      <c r="K580" s="128">
        <v>255</v>
      </c>
      <c r="L580" s="140"/>
      <c r="M580" s="129" t="e">
        <f t="shared" si="33"/>
        <v>#DIV/0!</v>
      </c>
      <c r="N580" s="129">
        <f t="shared" si="36"/>
        <v>0</v>
      </c>
      <c r="O580" s="130">
        <f>IF(K580="nio",0,VLOOKUP(G580,'4. Productie normen'!A:J,HLOOKUP('5. Basis ruimtestaat'!K580,'4. Productie normen'!$10:$11,2,FALSE),FALSE))</f>
        <v>0</v>
      </c>
      <c r="P580" s="130">
        <f t="shared" si="34"/>
        <v>0</v>
      </c>
      <c r="Q580" s="131" t="str">
        <f>VLOOKUP(G580,'4. Productie normen'!$A:$L,12,FALSE)</f>
        <v>V</v>
      </c>
      <c r="R580" s="117"/>
      <c r="T580" s="132">
        <f t="shared" si="35"/>
        <v>484.5</v>
      </c>
    </row>
    <row r="581" spans="1:20" ht="14.15" customHeight="1">
      <c r="A581" s="8">
        <v>580</v>
      </c>
      <c r="B581" s="117" t="s">
        <v>127</v>
      </c>
      <c r="C581" s="117" t="s">
        <v>128</v>
      </c>
      <c r="D581" s="641" t="s">
        <v>229</v>
      </c>
      <c r="E581" s="641" t="s">
        <v>265</v>
      </c>
      <c r="F581" s="117" t="s">
        <v>328</v>
      </c>
      <c r="G581" s="117" t="s">
        <v>213</v>
      </c>
      <c r="H581" s="117" t="s">
        <v>232</v>
      </c>
      <c r="I581" s="9">
        <v>10.8</v>
      </c>
      <c r="J581" s="717">
        <v>1</v>
      </c>
      <c r="K581" s="128" t="s">
        <v>248</v>
      </c>
      <c r="L581" s="140"/>
      <c r="M581" s="129">
        <f t="shared" si="33"/>
        <v>0</v>
      </c>
      <c r="N581" s="129">
        <f t="shared" si="36"/>
        <v>0</v>
      </c>
      <c r="O581" s="130">
        <f>IF(K581="nio",0,VLOOKUP(G581,'4. Productie normen'!A:J,HLOOKUP('5. Basis ruimtestaat'!K581,'4. Productie normen'!$10:$11,2,FALSE),FALSE))</f>
        <v>0</v>
      </c>
      <c r="P581" s="130">
        <f t="shared" si="34"/>
        <v>0</v>
      </c>
      <c r="Q581" s="131">
        <f>VLOOKUP(G581,'4. Productie normen'!$A:$L,12,FALSE)</f>
        <v>0</v>
      </c>
      <c r="R581" s="117"/>
      <c r="T581" s="132">
        <f t="shared" si="35"/>
        <v>0</v>
      </c>
    </row>
    <row r="582" spans="1:20" ht="14.15" customHeight="1">
      <c r="A582" s="8">
        <v>581</v>
      </c>
      <c r="B582" s="117" t="s">
        <v>127</v>
      </c>
      <c r="C582" s="117" t="s">
        <v>128</v>
      </c>
      <c r="D582" s="641" t="s">
        <v>229</v>
      </c>
      <c r="E582" s="641" t="s">
        <v>266</v>
      </c>
      <c r="F582" s="117" t="s">
        <v>438</v>
      </c>
      <c r="G582" s="117" t="s">
        <v>213</v>
      </c>
      <c r="H582" s="117" t="s">
        <v>449</v>
      </c>
      <c r="I582" s="9">
        <v>3.04</v>
      </c>
      <c r="J582" s="717">
        <v>1</v>
      </c>
      <c r="K582" s="128" t="s">
        <v>248</v>
      </c>
      <c r="L582" s="140"/>
      <c r="M582" s="129">
        <f t="shared" si="33"/>
        <v>0</v>
      </c>
      <c r="N582" s="129">
        <f t="shared" si="36"/>
        <v>0</v>
      </c>
      <c r="O582" s="130">
        <f>IF(K582="nio",0,VLOOKUP(G582,'4. Productie normen'!A:J,HLOOKUP('5. Basis ruimtestaat'!K582,'4. Productie normen'!$10:$11,2,FALSE),FALSE))</f>
        <v>0</v>
      </c>
      <c r="P582" s="130">
        <f t="shared" si="34"/>
        <v>0</v>
      </c>
      <c r="Q582" s="131">
        <f>VLOOKUP(G582,'4. Productie normen'!$A:$L,12,FALSE)</f>
        <v>0</v>
      </c>
      <c r="R582" s="117"/>
      <c r="T582" s="132">
        <f t="shared" si="35"/>
        <v>0</v>
      </c>
    </row>
    <row r="583" spans="1:20" ht="14.15" customHeight="1">
      <c r="A583" s="8">
        <v>582</v>
      </c>
      <c r="B583" s="117" t="s">
        <v>127</v>
      </c>
      <c r="C583" s="117" t="s">
        <v>128</v>
      </c>
      <c r="D583" s="641" t="s">
        <v>229</v>
      </c>
      <c r="E583" s="641" t="s">
        <v>240</v>
      </c>
      <c r="F583" s="117" t="s">
        <v>241</v>
      </c>
      <c r="G583" s="117" t="s">
        <v>206</v>
      </c>
      <c r="H583" s="117" t="s">
        <v>439</v>
      </c>
      <c r="I583" s="9">
        <v>12.24</v>
      </c>
      <c r="J583" s="717">
        <v>1</v>
      </c>
      <c r="K583" s="128">
        <v>255</v>
      </c>
      <c r="L583" s="653"/>
      <c r="M583" s="129" t="e">
        <f t="shared" si="33"/>
        <v>#DIV/0!</v>
      </c>
      <c r="N583" s="129">
        <f t="shared" si="36"/>
        <v>0</v>
      </c>
      <c r="O583" s="130">
        <f>IF(K583="nio",0,VLOOKUP(G583,'4. Productie normen'!A:J,HLOOKUP('5. Basis ruimtestaat'!K583,'4. Productie normen'!$10:$11,2,FALSE),FALSE))</f>
        <v>0</v>
      </c>
      <c r="P583" s="130">
        <f t="shared" si="34"/>
        <v>0</v>
      </c>
      <c r="Q583" s="131" t="str">
        <f>VLOOKUP(G583,'4. Productie normen'!$A:$L,12,FALSE)</f>
        <v>S</v>
      </c>
      <c r="R583" s="117"/>
      <c r="T583" s="132">
        <f t="shared" si="35"/>
        <v>3121.2000000000003</v>
      </c>
    </row>
    <row r="584" spans="1:20" ht="14.15" customHeight="1">
      <c r="A584" s="8">
        <v>583</v>
      </c>
      <c r="B584" s="117" t="s">
        <v>127</v>
      </c>
      <c r="C584" s="117" t="s">
        <v>128</v>
      </c>
      <c r="D584" s="641" t="s">
        <v>229</v>
      </c>
      <c r="E584" s="641" t="s">
        <v>243</v>
      </c>
      <c r="F584" s="117" t="s">
        <v>244</v>
      </c>
      <c r="G584" s="117" t="s">
        <v>206</v>
      </c>
      <c r="H584" s="117" t="s">
        <v>439</v>
      </c>
      <c r="I584" s="9">
        <v>12.32</v>
      </c>
      <c r="J584" s="717">
        <v>1</v>
      </c>
      <c r="K584" s="128">
        <v>255</v>
      </c>
      <c r="L584" s="653"/>
      <c r="M584" s="129" t="e">
        <f t="shared" si="33"/>
        <v>#DIV/0!</v>
      </c>
      <c r="N584" s="129">
        <f t="shared" si="36"/>
        <v>0</v>
      </c>
      <c r="O584" s="130">
        <f>IF(K584="nio",0,VLOOKUP(G584,'4. Productie normen'!A:J,HLOOKUP('5. Basis ruimtestaat'!K584,'4. Productie normen'!$10:$11,2,FALSE),FALSE))</f>
        <v>0</v>
      </c>
      <c r="P584" s="130">
        <f t="shared" si="34"/>
        <v>0</v>
      </c>
      <c r="Q584" s="131" t="str">
        <f>VLOOKUP(G584,'4. Productie normen'!$A:$L,12,FALSE)</f>
        <v>S</v>
      </c>
      <c r="R584" s="117"/>
      <c r="T584" s="132">
        <f t="shared" si="35"/>
        <v>3141.6</v>
      </c>
    </row>
    <row r="585" spans="1:20" ht="14.15" customHeight="1">
      <c r="A585" s="8">
        <v>584</v>
      </c>
      <c r="B585" s="117" t="s">
        <v>127</v>
      </c>
      <c r="C585" s="117" t="s">
        <v>128</v>
      </c>
      <c r="D585" s="641" t="s">
        <v>229</v>
      </c>
      <c r="E585" s="641" t="s">
        <v>245</v>
      </c>
      <c r="F585" s="117" t="s">
        <v>345</v>
      </c>
      <c r="G585" s="117" t="s">
        <v>206</v>
      </c>
      <c r="H585" s="117" t="s">
        <v>439</v>
      </c>
      <c r="I585" s="9">
        <v>3.75</v>
      </c>
      <c r="J585" s="717">
        <v>1</v>
      </c>
      <c r="K585" s="128">
        <v>255</v>
      </c>
      <c r="L585" s="653"/>
      <c r="M585" s="129" t="e">
        <f t="shared" si="33"/>
        <v>#DIV/0!</v>
      </c>
      <c r="N585" s="129">
        <f t="shared" si="36"/>
        <v>0</v>
      </c>
      <c r="O585" s="130">
        <f>IF(K585="nio",0,VLOOKUP(G585,'4. Productie normen'!A:J,HLOOKUP('5. Basis ruimtestaat'!K585,'4. Productie normen'!$10:$11,2,FALSE),FALSE))</f>
        <v>0</v>
      </c>
      <c r="P585" s="130">
        <f t="shared" si="34"/>
        <v>0</v>
      </c>
      <c r="Q585" s="131" t="str">
        <f>VLOOKUP(G585,'4. Productie normen'!$A:$L,12,FALSE)</f>
        <v>S</v>
      </c>
      <c r="R585" s="117"/>
      <c r="T585" s="132">
        <f t="shared" si="35"/>
        <v>956.25</v>
      </c>
    </row>
    <row r="586" spans="1:20" ht="14.15" customHeight="1">
      <c r="A586" s="8">
        <v>585</v>
      </c>
      <c r="B586" s="117" t="s">
        <v>127</v>
      </c>
      <c r="C586" s="117" t="s">
        <v>128</v>
      </c>
      <c r="D586" s="641" t="s">
        <v>229</v>
      </c>
      <c r="E586" s="641" t="s">
        <v>445</v>
      </c>
      <c r="F586" s="117" t="s">
        <v>640</v>
      </c>
      <c r="G586" s="117" t="s">
        <v>213</v>
      </c>
      <c r="H586" s="117" t="s">
        <v>235</v>
      </c>
      <c r="I586" s="9">
        <v>0.48</v>
      </c>
      <c r="J586" s="717">
        <v>1</v>
      </c>
      <c r="K586" s="128" t="s">
        <v>248</v>
      </c>
      <c r="L586" s="140"/>
      <c r="M586" s="129">
        <f t="shared" ref="M586:M649" si="37">IF(K586="nio",0,IF(K586&gt;0,K586*I586/O586,0))*J586</f>
        <v>0</v>
      </c>
      <c r="N586" s="129">
        <f t="shared" si="36"/>
        <v>0</v>
      </c>
      <c r="O586" s="130">
        <f>IF(K586="nio",0,VLOOKUP(G586,'4. Productie normen'!A:J,HLOOKUP('5. Basis ruimtestaat'!K586,'4. Productie normen'!$10:$11,2,FALSE),FALSE))</f>
        <v>0</v>
      </c>
      <c r="P586" s="130">
        <f t="shared" si="34"/>
        <v>0</v>
      </c>
      <c r="Q586" s="131">
        <f>VLOOKUP(G586,'4. Productie normen'!$A:$L,12,FALSE)</f>
        <v>0</v>
      </c>
      <c r="R586" s="117"/>
      <c r="T586" s="132">
        <f t="shared" si="35"/>
        <v>0</v>
      </c>
    </row>
    <row r="587" spans="1:20" ht="14.15" customHeight="1">
      <c r="A587" s="8">
        <v>586</v>
      </c>
      <c r="B587" s="117" t="s">
        <v>127</v>
      </c>
      <c r="C587" s="117" t="s">
        <v>128</v>
      </c>
      <c r="D587" s="641" t="s">
        <v>229</v>
      </c>
      <c r="E587" s="641" t="s">
        <v>446</v>
      </c>
      <c r="F587" s="117" t="s">
        <v>640</v>
      </c>
      <c r="G587" s="117" t="s">
        <v>213</v>
      </c>
      <c r="H587" s="117" t="s">
        <v>449</v>
      </c>
      <c r="I587" s="9">
        <v>0.48</v>
      </c>
      <c r="J587" s="717">
        <v>1</v>
      </c>
      <c r="K587" s="128" t="s">
        <v>248</v>
      </c>
      <c r="L587" s="140"/>
      <c r="M587" s="129">
        <f t="shared" si="37"/>
        <v>0</v>
      </c>
      <c r="N587" s="129">
        <f t="shared" si="36"/>
        <v>0</v>
      </c>
      <c r="O587" s="130">
        <f>IF(K587="nio",0,VLOOKUP(G587,'4. Productie normen'!A:J,HLOOKUP('5. Basis ruimtestaat'!K587,'4. Productie normen'!$10:$11,2,FALSE),FALSE))</f>
        <v>0</v>
      </c>
      <c r="P587" s="130">
        <f t="shared" ref="P587:P650" si="38">IF(L587&gt;0,O587*$P$8,0)</f>
        <v>0</v>
      </c>
      <c r="Q587" s="131">
        <f>VLOOKUP(G587,'4. Productie normen'!$A:$L,12,FALSE)</f>
        <v>0</v>
      </c>
      <c r="R587" s="117"/>
      <c r="T587" s="132">
        <f t="shared" ref="T587:T650" si="39">SUM(K587:L587)*I587</f>
        <v>0</v>
      </c>
    </row>
    <row r="588" spans="1:20" ht="14.15" customHeight="1">
      <c r="A588" s="8">
        <v>587</v>
      </c>
      <c r="B588" s="117" t="s">
        <v>127</v>
      </c>
      <c r="C588" s="117" t="s">
        <v>128</v>
      </c>
      <c r="D588" s="641" t="s">
        <v>256</v>
      </c>
      <c r="E588" s="641" t="s">
        <v>593</v>
      </c>
      <c r="F588" s="117" t="s">
        <v>252</v>
      </c>
      <c r="G588" s="117" t="s">
        <v>209</v>
      </c>
      <c r="H588" s="117" t="s">
        <v>232</v>
      </c>
      <c r="I588" s="9">
        <v>20.5</v>
      </c>
      <c r="J588" s="717">
        <v>1</v>
      </c>
      <c r="K588" s="128">
        <v>255</v>
      </c>
      <c r="L588" s="140"/>
      <c r="M588" s="129" t="e">
        <f t="shared" si="37"/>
        <v>#DIV/0!</v>
      </c>
      <c r="N588" s="129">
        <f t="shared" ref="N588:N651" si="40">IF(L588&gt;0,L588*I588/P588,0)*J588</f>
        <v>0</v>
      </c>
      <c r="O588" s="130">
        <f>IF(K588="nio",0,VLOOKUP(G588,'4. Productie normen'!A:J,HLOOKUP('5. Basis ruimtestaat'!K588,'4. Productie normen'!$10:$11,2,FALSE),FALSE))</f>
        <v>0</v>
      </c>
      <c r="P588" s="130">
        <f t="shared" si="38"/>
        <v>0</v>
      </c>
      <c r="Q588" s="131" t="str">
        <f>VLOOKUP(G588,'4. Productie normen'!$A:$L,12,FALSE)</f>
        <v>V</v>
      </c>
      <c r="R588" s="117"/>
      <c r="T588" s="132">
        <f t="shared" si="39"/>
        <v>5227.5</v>
      </c>
    </row>
    <row r="589" spans="1:20" ht="14.15" customHeight="1">
      <c r="A589" s="8">
        <v>588</v>
      </c>
      <c r="B589" s="117" t="s">
        <v>127</v>
      </c>
      <c r="C589" s="117" t="s">
        <v>128</v>
      </c>
      <c r="D589" s="641" t="s">
        <v>256</v>
      </c>
      <c r="E589" s="641" t="s">
        <v>641</v>
      </c>
      <c r="F589" s="117" t="s">
        <v>254</v>
      </c>
      <c r="G589" s="117" t="s">
        <v>208</v>
      </c>
      <c r="H589" s="117" t="s">
        <v>289</v>
      </c>
      <c r="I589" s="9">
        <v>4.4000000000000004</v>
      </c>
      <c r="J589" s="717">
        <v>1</v>
      </c>
      <c r="K589" s="128">
        <v>255</v>
      </c>
      <c r="L589" s="140"/>
      <c r="M589" s="129" t="e">
        <f t="shared" si="37"/>
        <v>#DIV/0!</v>
      </c>
      <c r="N589" s="129">
        <f t="shared" si="40"/>
        <v>0</v>
      </c>
      <c r="O589" s="130">
        <f>IF(K589="nio",0,VLOOKUP(G589,'4. Productie normen'!A:J,HLOOKUP('5. Basis ruimtestaat'!K589,'4. Productie normen'!$10:$11,2,FALSE),FALSE))</f>
        <v>0</v>
      </c>
      <c r="P589" s="130">
        <f t="shared" si="38"/>
        <v>0</v>
      </c>
      <c r="Q589" s="131" t="str">
        <f>VLOOKUP(G589,'4. Productie normen'!$A:$L,12,FALSE)</f>
        <v>V</v>
      </c>
      <c r="R589" s="117"/>
      <c r="T589" s="132">
        <f t="shared" si="39"/>
        <v>1122</v>
      </c>
    </row>
    <row r="590" spans="1:20" ht="14.15" customHeight="1">
      <c r="A590" s="8">
        <v>589</v>
      </c>
      <c r="B590" s="117" t="s">
        <v>127</v>
      </c>
      <c r="C590" s="117" t="s">
        <v>128</v>
      </c>
      <c r="D590" s="641" t="s">
        <v>256</v>
      </c>
      <c r="E590" s="641" t="s">
        <v>274</v>
      </c>
      <c r="F590" s="117" t="s">
        <v>339</v>
      </c>
      <c r="G590" s="117" t="s">
        <v>205</v>
      </c>
      <c r="H590" s="117" t="s">
        <v>235</v>
      </c>
      <c r="I590" s="9">
        <v>86.73</v>
      </c>
      <c r="J590" s="717">
        <v>1</v>
      </c>
      <c r="K590" s="128">
        <v>255</v>
      </c>
      <c r="L590" s="140"/>
      <c r="M590" s="129" t="e">
        <f t="shared" si="37"/>
        <v>#DIV/0!</v>
      </c>
      <c r="N590" s="129">
        <f t="shared" si="40"/>
        <v>0</v>
      </c>
      <c r="O590" s="130">
        <f>IF(K590="nio",0,VLOOKUP(G590,'4. Productie normen'!A:J,HLOOKUP('5. Basis ruimtestaat'!K590,'4. Productie normen'!$10:$11,2,FALSE),FALSE))</f>
        <v>0</v>
      </c>
      <c r="P590" s="130">
        <f t="shared" si="38"/>
        <v>0</v>
      </c>
      <c r="Q590" s="131" t="str">
        <f>VLOOKUP(G590,'4. Productie normen'!$A:$L,12,FALSE)</f>
        <v>V</v>
      </c>
      <c r="R590" s="117"/>
      <c r="T590" s="132">
        <f t="shared" si="39"/>
        <v>22116.15</v>
      </c>
    </row>
    <row r="591" spans="1:20" ht="14.15" customHeight="1">
      <c r="A591" s="8">
        <v>590</v>
      </c>
      <c r="B591" s="117" t="s">
        <v>127</v>
      </c>
      <c r="C591" s="117" t="s">
        <v>128</v>
      </c>
      <c r="D591" s="641" t="s">
        <v>256</v>
      </c>
      <c r="E591" s="641" t="s">
        <v>335</v>
      </c>
      <c r="F591" s="117" t="s">
        <v>261</v>
      </c>
      <c r="G591" s="117" t="s">
        <v>1136</v>
      </c>
      <c r="H591" s="117" t="s">
        <v>232</v>
      </c>
      <c r="I591" s="9">
        <v>31.34</v>
      </c>
      <c r="J591" s="717">
        <v>1</v>
      </c>
      <c r="K591" s="128">
        <v>255</v>
      </c>
      <c r="L591" s="140"/>
      <c r="M591" s="129" t="e">
        <f t="shared" si="37"/>
        <v>#DIV/0!</v>
      </c>
      <c r="N591" s="129">
        <f t="shared" si="40"/>
        <v>0</v>
      </c>
      <c r="O591" s="130">
        <f>IF(K591="nio",0,VLOOKUP(G591,'4. Productie normen'!A:J,HLOOKUP('5. Basis ruimtestaat'!K591,'4. Productie normen'!$10:$11,2,FALSE),FALSE))</f>
        <v>0</v>
      </c>
      <c r="P591" s="130">
        <f t="shared" si="38"/>
        <v>0</v>
      </c>
      <c r="Q591" s="131" t="str">
        <f>VLOOKUP(G591,'4. Productie normen'!$A:$L,12,FALSE)</f>
        <v>V</v>
      </c>
      <c r="R591" s="117"/>
      <c r="T591" s="132">
        <f t="shared" si="39"/>
        <v>7991.7</v>
      </c>
    </row>
    <row r="592" spans="1:20" ht="14.15" customHeight="1">
      <c r="A592" s="8">
        <v>591</v>
      </c>
      <c r="B592" s="117" t="s">
        <v>127</v>
      </c>
      <c r="C592" s="117" t="s">
        <v>128</v>
      </c>
      <c r="D592" s="641" t="s">
        <v>256</v>
      </c>
      <c r="E592" s="641" t="s">
        <v>336</v>
      </c>
      <c r="F592" s="117" t="s">
        <v>255</v>
      </c>
      <c r="G592" s="117" t="s">
        <v>197</v>
      </c>
      <c r="H592" s="117" t="s">
        <v>235</v>
      </c>
      <c r="I592" s="9">
        <v>14.61</v>
      </c>
      <c r="J592" s="717">
        <v>1</v>
      </c>
      <c r="K592" s="128">
        <v>156</v>
      </c>
      <c r="L592" s="140"/>
      <c r="M592" s="129" t="e">
        <f t="shared" si="37"/>
        <v>#DIV/0!</v>
      </c>
      <c r="N592" s="129">
        <f t="shared" si="40"/>
        <v>0</v>
      </c>
      <c r="O592" s="130">
        <f>IF(K592="nio",0,VLOOKUP(G592,'4. Productie normen'!A:J,HLOOKUP('5. Basis ruimtestaat'!K592,'4. Productie normen'!$10:$11,2,FALSE),FALSE))</f>
        <v>0</v>
      </c>
      <c r="P592" s="130">
        <f t="shared" si="38"/>
        <v>0</v>
      </c>
      <c r="Q592" s="131" t="str">
        <f>VLOOKUP(G592,'4. Productie normen'!$A:$L,12,FALSE)</f>
        <v>B</v>
      </c>
      <c r="R592" s="117"/>
      <c r="T592" s="132">
        <f t="shared" si="39"/>
        <v>2279.16</v>
      </c>
    </row>
    <row r="593" spans="1:20" ht="14.15" customHeight="1">
      <c r="A593" s="8">
        <v>592</v>
      </c>
      <c r="B593" s="117" t="s">
        <v>127</v>
      </c>
      <c r="C593" s="117" t="s">
        <v>128</v>
      </c>
      <c r="D593" s="641" t="s">
        <v>256</v>
      </c>
      <c r="E593" s="641" t="s">
        <v>282</v>
      </c>
      <c r="F593" s="117" t="s">
        <v>642</v>
      </c>
      <c r="G593" s="117" t="s">
        <v>212</v>
      </c>
      <c r="H593" s="117" t="s">
        <v>235</v>
      </c>
      <c r="I593" s="9">
        <v>17.239999999999998</v>
      </c>
      <c r="J593" s="717">
        <v>1</v>
      </c>
      <c r="K593" s="128">
        <v>255</v>
      </c>
      <c r="L593" s="140"/>
      <c r="M593" s="129" t="e">
        <f t="shared" si="37"/>
        <v>#DIV/0!</v>
      </c>
      <c r="N593" s="129">
        <f t="shared" si="40"/>
        <v>0</v>
      </c>
      <c r="O593" s="130">
        <f>IF(K593="nio",0,VLOOKUP(G593,'4. Productie normen'!A:J,HLOOKUP('5. Basis ruimtestaat'!K593,'4. Productie normen'!$10:$11,2,FALSE),FALSE))</f>
        <v>0</v>
      </c>
      <c r="P593" s="130">
        <f t="shared" si="38"/>
        <v>0</v>
      </c>
      <c r="Q593" s="131" t="str">
        <f>VLOOKUP(G593,'4. Productie normen'!$A:$L,12,FALSE)</f>
        <v>B</v>
      </c>
      <c r="R593" s="117"/>
      <c r="T593" s="132">
        <f t="shared" si="39"/>
        <v>4396.2</v>
      </c>
    </row>
    <row r="594" spans="1:20" ht="14.15" customHeight="1">
      <c r="A594" s="8">
        <v>593</v>
      </c>
      <c r="B594" s="117" t="s">
        <v>127</v>
      </c>
      <c r="C594" s="117" t="s">
        <v>128</v>
      </c>
      <c r="D594" s="641" t="s">
        <v>256</v>
      </c>
      <c r="E594" s="641" t="s">
        <v>461</v>
      </c>
      <c r="F594" s="117" t="s">
        <v>361</v>
      </c>
      <c r="G594" s="9" t="s">
        <v>203</v>
      </c>
      <c r="H594" s="117" t="s">
        <v>235</v>
      </c>
      <c r="I594" s="9">
        <v>32.5</v>
      </c>
      <c r="J594" s="717">
        <v>1</v>
      </c>
      <c r="K594" s="128">
        <v>12</v>
      </c>
      <c r="L594" s="140"/>
      <c r="M594" s="129" t="e">
        <f t="shared" si="37"/>
        <v>#DIV/0!</v>
      </c>
      <c r="N594" s="129">
        <f t="shared" si="40"/>
        <v>0</v>
      </c>
      <c r="O594" s="130">
        <f>IF(K594="nio",0,VLOOKUP(G594,'4. Productie normen'!A:J,HLOOKUP('5. Basis ruimtestaat'!K594,'4. Productie normen'!$10:$11,2,FALSE),FALSE))</f>
        <v>0</v>
      </c>
      <c r="P594" s="130">
        <f t="shared" si="38"/>
        <v>0</v>
      </c>
      <c r="Q594" s="131" t="str">
        <f>VLOOKUP(G594,'4. Productie normen'!$A:$L,12,FALSE)</f>
        <v>V</v>
      </c>
      <c r="R594" s="117"/>
      <c r="T594" s="132">
        <f t="shared" si="39"/>
        <v>390</v>
      </c>
    </row>
    <row r="595" spans="1:20" ht="14.15" customHeight="1">
      <c r="A595" s="8">
        <v>594</v>
      </c>
      <c r="B595" s="117" t="s">
        <v>127</v>
      </c>
      <c r="C595" s="117" t="s">
        <v>128</v>
      </c>
      <c r="D595" s="641" t="s">
        <v>256</v>
      </c>
      <c r="E595" s="641" t="s">
        <v>293</v>
      </c>
      <c r="F595" s="117" t="s">
        <v>343</v>
      </c>
      <c r="G595" s="117" t="s">
        <v>206</v>
      </c>
      <c r="H595" s="117" t="s">
        <v>439</v>
      </c>
      <c r="I595" s="9">
        <v>7.8</v>
      </c>
      <c r="J595" s="717">
        <v>1</v>
      </c>
      <c r="K595" s="128">
        <v>255</v>
      </c>
      <c r="L595" s="653"/>
      <c r="M595" s="129" t="e">
        <f t="shared" si="37"/>
        <v>#DIV/0!</v>
      </c>
      <c r="N595" s="129">
        <f t="shared" si="40"/>
        <v>0</v>
      </c>
      <c r="O595" s="130">
        <f>IF(K595="nio",0,VLOOKUP(G595,'4. Productie normen'!A:J,HLOOKUP('5. Basis ruimtestaat'!K595,'4. Productie normen'!$10:$11,2,FALSE),FALSE))</f>
        <v>0</v>
      </c>
      <c r="P595" s="130">
        <f t="shared" si="38"/>
        <v>0</v>
      </c>
      <c r="Q595" s="131" t="str">
        <f>VLOOKUP(G595,'4. Productie normen'!$A:$L,12,FALSE)</f>
        <v>S</v>
      </c>
      <c r="R595" s="117"/>
      <c r="T595" s="132">
        <f t="shared" si="39"/>
        <v>1989</v>
      </c>
    </row>
    <row r="596" spans="1:20" ht="14.15" customHeight="1">
      <c r="A596" s="8">
        <v>595</v>
      </c>
      <c r="B596" s="117" t="s">
        <v>127</v>
      </c>
      <c r="C596" s="117" t="s">
        <v>128</v>
      </c>
      <c r="D596" s="641" t="s">
        <v>256</v>
      </c>
      <c r="E596" s="641" t="s">
        <v>547</v>
      </c>
      <c r="F596" s="117" t="s">
        <v>343</v>
      </c>
      <c r="G596" s="117" t="s">
        <v>206</v>
      </c>
      <c r="H596" s="117" t="s">
        <v>439</v>
      </c>
      <c r="I596" s="9">
        <v>2.5</v>
      </c>
      <c r="J596" s="717">
        <v>1</v>
      </c>
      <c r="K596" s="128">
        <v>255</v>
      </c>
      <c r="L596" s="653"/>
      <c r="M596" s="129" t="e">
        <f t="shared" si="37"/>
        <v>#DIV/0!</v>
      </c>
      <c r="N596" s="129">
        <f t="shared" si="40"/>
        <v>0</v>
      </c>
      <c r="O596" s="130">
        <f>IF(K596="nio",0,VLOOKUP(G596,'4. Productie normen'!A:J,HLOOKUP('5. Basis ruimtestaat'!K596,'4. Productie normen'!$10:$11,2,FALSE),FALSE))</f>
        <v>0</v>
      </c>
      <c r="P596" s="130">
        <f t="shared" si="38"/>
        <v>0</v>
      </c>
      <c r="Q596" s="131" t="str">
        <f>VLOOKUP(G596,'4. Productie normen'!$A:$L,12,FALSE)</f>
        <v>S</v>
      </c>
      <c r="R596" s="117"/>
      <c r="T596" s="132">
        <f t="shared" si="39"/>
        <v>637.5</v>
      </c>
    </row>
    <row r="597" spans="1:20" ht="14.15" customHeight="1">
      <c r="A597" s="8">
        <v>596</v>
      </c>
      <c r="B597" s="117" t="s">
        <v>129</v>
      </c>
      <c r="C597" s="117" t="s">
        <v>130</v>
      </c>
      <c r="D597" s="641" t="s">
        <v>229</v>
      </c>
      <c r="E597" s="641" t="s">
        <v>562</v>
      </c>
      <c r="F597" s="117" t="s">
        <v>201</v>
      </c>
      <c r="G597" s="117" t="s">
        <v>201</v>
      </c>
      <c r="H597" s="117" t="s">
        <v>235</v>
      </c>
      <c r="I597" s="9">
        <v>13</v>
      </c>
      <c r="J597" s="717">
        <v>1</v>
      </c>
      <c r="K597" s="128">
        <v>255</v>
      </c>
      <c r="L597" s="140"/>
      <c r="M597" s="129" t="e">
        <f t="shared" si="37"/>
        <v>#DIV/0!</v>
      </c>
      <c r="N597" s="129">
        <f t="shared" si="40"/>
        <v>0</v>
      </c>
      <c r="O597" s="130">
        <f>IF(K597="nio",0,VLOOKUP(G597,'4. Productie normen'!A:J,HLOOKUP('5. Basis ruimtestaat'!K597,'4. Productie normen'!$10:$11,2,FALSE),FALSE))</f>
        <v>0</v>
      </c>
      <c r="P597" s="130">
        <f t="shared" si="38"/>
        <v>0</v>
      </c>
      <c r="Q597" s="131" t="str">
        <f>VLOOKUP(G597,'4. Productie normen'!$A:$L,12,FALSE)</f>
        <v>V</v>
      </c>
      <c r="R597" s="117"/>
      <c r="T597" s="132">
        <f t="shared" si="39"/>
        <v>3315</v>
      </c>
    </row>
    <row r="598" spans="1:20" ht="14.15" customHeight="1">
      <c r="A598" s="8">
        <v>597</v>
      </c>
      <c r="B598" s="117" t="s">
        <v>129</v>
      </c>
      <c r="C598" s="117" t="s">
        <v>130</v>
      </c>
      <c r="D598" s="641" t="s">
        <v>229</v>
      </c>
      <c r="E598" s="641" t="s">
        <v>265</v>
      </c>
      <c r="F598" s="117" t="s">
        <v>563</v>
      </c>
      <c r="G598" s="117" t="s">
        <v>1136</v>
      </c>
      <c r="H598" s="117" t="s">
        <v>235</v>
      </c>
      <c r="I598" s="9">
        <v>52</v>
      </c>
      <c r="J598" s="717">
        <v>1</v>
      </c>
      <c r="K598" s="128">
        <v>255</v>
      </c>
      <c r="L598" s="140"/>
      <c r="M598" s="129" t="e">
        <f t="shared" si="37"/>
        <v>#DIV/0!</v>
      </c>
      <c r="N598" s="129">
        <f t="shared" si="40"/>
        <v>0</v>
      </c>
      <c r="O598" s="130">
        <f>IF(K598="nio",0,VLOOKUP(G598,'4. Productie normen'!A:J,HLOOKUP('5. Basis ruimtestaat'!K598,'4. Productie normen'!$10:$11,2,FALSE),FALSE))</f>
        <v>0</v>
      </c>
      <c r="P598" s="130">
        <f t="shared" si="38"/>
        <v>0</v>
      </c>
      <c r="Q598" s="131" t="str">
        <f>VLOOKUP(G598,'4. Productie normen'!$A:$L,12,FALSE)</f>
        <v>V</v>
      </c>
      <c r="R598" s="117"/>
      <c r="T598" s="132">
        <f t="shared" si="39"/>
        <v>13260</v>
      </c>
    </row>
    <row r="599" spans="1:20" ht="14.15" customHeight="1">
      <c r="A599" s="8">
        <v>598</v>
      </c>
      <c r="B599" s="117" t="s">
        <v>129</v>
      </c>
      <c r="C599" s="117" t="s">
        <v>130</v>
      </c>
      <c r="D599" s="641" t="s">
        <v>229</v>
      </c>
      <c r="E599" s="641" t="s">
        <v>240</v>
      </c>
      <c r="F599" s="117" t="s">
        <v>495</v>
      </c>
      <c r="G599" s="117" t="s">
        <v>206</v>
      </c>
      <c r="H599" s="117" t="s">
        <v>232</v>
      </c>
      <c r="I599" s="9">
        <v>10</v>
      </c>
      <c r="J599" s="717">
        <v>1</v>
      </c>
      <c r="K599" s="128">
        <v>255</v>
      </c>
      <c r="L599" s="653">
        <v>255</v>
      </c>
      <c r="M599" s="129" t="e">
        <f t="shared" si="37"/>
        <v>#DIV/0!</v>
      </c>
      <c r="N599" s="129" t="e">
        <f t="shared" si="40"/>
        <v>#DIV/0!</v>
      </c>
      <c r="O599" s="130">
        <f>IF(K599="nio",0,VLOOKUP(G599,'4. Productie normen'!A:J,HLOOKUP('5. Basis ruimtestaat'!K599,'4. Productie normen'!$10:$11,2,FALSE),FALSE))</f>
        <v>0</v>
      </c>
      <c r="P599" s="130">
        <f t="shared" si="38"/>
        <v>0</v>
      </c>
      <c r="Q599" s="131" t="str">
        <f>VLOOKUP(G599,'4. Productie normen'!$A:$L,12,FALSE)</f>
        <v>S</v>
      </c>
      <c r="R599" s="117"/>
      <c r="T599" s="132">
        <f t="shared" si="39"/>
        <v>5100</v>
      </c>
    </row>
    <row r="600" spans="1:20" ht="14.15" customHeight="1">
      <c r="A600" s="8">
        <v>599</v>
      </c>
      <c r="B600" s="117" t="s">
        <v>129</v>
      </c>
      <c r="C600" s="117" t="s">
        <v>130</v>
      </c>
      <c r="D600" s="641" t="s">
        <v>229</v>
      </c>
      <c r="E600" s="641" t="s">
        <v>243</v>
      </c>
      <c r="F600" s="117" t="s">
        <v>496</v>
      </c>
      <c r="G600" s="117" t="s">
        <v>206</v>
      </c>
      <c r="H600" s="117" t="s">
        <v>232</v>
      </c>
      <c r="I600" s="9">
        <v>4</v>
      </c>
      <c r="J600" s="717">
        <v>1</v>
      </c>
      <c r="K600" s="128">
        <v>255</v>
      </c>
      <c r="L600" s="653">
        <v>255</v>
      </c>
      <c r="M600" s="129" t="e">
        <f t="shared" si="37"/>
        <v>#DIV/0!</v>
      </c>
      <c r="N600" s="129" t="e">
        <f t="shared" si="40"/>
        <v>#DIV/0!</v>
      </c>
      <c r="O600" s="130">
        <f>IF(K600="nio",0,VLOOKUP(G600,'4. Productie normen'!A:J,HLOOKUP('5. Basis ruimtestaat'!K600,'4. Productie normen'!$10:$11,2,FALSE),FALSE))</f>
        <v>0</v>
      </c>
      <c r="P600" s="130">
        <f t="shared" si="38"/>
        <v>0</v>
      </c>
      <c r="Q600" s="131" t="str">
        <f>VLOOKUP(G600,'4. Productie normen'!$A:$L,12,FALSE)</f>
        <v>S</v>
      </c>
      <c r="R600" s="117"/>
      <c r="T600" s="132">
        <f t="shared" si="39"/>
        <v>2040</v>
      </c>
    </row>
    <row r="601" spans="1:20" ht="14.15" customHeight="1">
      <c r="A601" s="8">
        <v>600</v>
      </c>
      <c r="B601" s="117" t="s">
        <v>129</v>
      </c>
      <c r="C601" s="117" t="s">
        <v>130</v>
      </c>
      <c r="D601" s="641" t="s">
        <v>229</v>
      </c>
      <c r="E601" s="641" t="s">
        <v>245</v>
      </c>
      <c r="F601" s="117" t="s">
        <v>345</v>
      </c>
      <c r="G601" s="117" t="s">
        <v>206</v>
      </c>
      <c r="H601" s="117" t="s">
        <v>242</v>
      </c>
      <c r="I601" s="9">
        <v>4</v>
      </c>
      <c r="J601" s="717">
        <v>1</v>
      </c>
      <c r="K601" s="128">
        <v>255</v>
      </c>
      <c r="L601" s="653">
        <v>255</v>
      </c>
      <c r="M601" s="129" t="e">
        <f t="shared" si="37"/>
        <v>#DIV/0!</v>
      </c>
      <c r="N601" s="129" t="e">
        <f t="shared" si="40"/>
        <v>#DIV/0!</v>
      </c>
      <c r="O601" s="130">
        <f>IF(K601="nio",0,VLOOKUP(G601,'4. Productie normen'!A:J,HLOOKUP('5. Basis ruimtestaat'!K601,'4. Productie normen'!$10:$11,2,FALSE),FALSE))</f>
        <v>0</v>
      </c>
      <c r="P601" s="130">
        <f t="shared" si="38"/>
        <v>0</v>
      </c>
      <c r="Q601" s="131" t="str">
        <f>VLOOKUP(G601,'4. Productie normen'!$A:$L,12,FALSE)</f>
        <v>S</v>
      </c>
      <c r="R601" s="117"/>
      <c r="T601" s="132">
        <f t="shared" si="39"/>
        <v>2040</v>
      </c>
    </row>
    <row r="602" spans="1:20" ht="14.15" customHeight="1">
      <c r="A602" s="8">
        <v>601</v>
      </c>
      <c r="B602" s="117" t="s">
        <v>129</v>
      </c>
      <c r="C602" s="117" t="s">
        <v>130</v>
      </c>
      <c r="D602" s="641" t="s">
        <v>229</v>
      </c>
      <c r="E602" s="641" t="s">
        <v>445</v>
      </c>
      <c r="F602" s="117" t="s">
        <v>211</v>
      </c>
      <c r="G602" s="117" t="s">
        <v>213</v>
      </c>
      <c r="H602" s="117" t="s">
        <v>242</v>
      </c>
      <c r="I602" s="9">
        <v>45</v>
      </c>
      <c r="J602" s="717">
        <v>1</v>
      </c>
      <c r="K602" s="128" t="s">
        <v>248</v>
      </c>
      <c r="L602" s="140"/>
      <c r="M602" s="129">
        <f t="shared" si="37"/>
        <v>0</v>
      </c>
      <c r="N602" s="129">
        <f t="shared" si="40"/>
        <v>0</v>
      </c>
      <c r="O602" s="130">
        <f>IF(K602="nio",0,VLOOKUP(G602,'4. Productie normen'!A:J,HLOOKUP('5. Basis ruimtestaat'!K602,'4. Productie normen'!$10:$11,2,FALSE),FALSE))</f>
        <v>0</v>
      </c>
      <c r="P602" s="130">
        <f t="shared" si="38"/>
        <v>0</v>
      </c>
      <c r="Q602" s="131">
        <f>VLOOKUP(G602,'4. Productie normen'!$A:$L,12,FALSE)</f>
        <v>0</v>
      </c>
      <c r="R602" s="117"/>
      <c r="T602" s="132">
        <f t="shared" si="39"/>
        <v>0</v>
      </c>
    </row>
    <row r="603" spans="1:20" ht="14.15" customHeight="1">
      <c r="A603" s="8">
        <v>602</v>
      </c>
      <c r="B603" s="117" t="s">
        <v>129</v>
      </c>
      <c r="C603" s="117" t="s">
        <v>130</v>
      </c>
      <c r="D603" s="641" t="s">
        <v>229</v>
      </c>
      <c r="E603" s="641" t="s">
        <v>247</v>
      </c>
      <c r="F603" s="117" t="s">
        <v>643</v>
      </c>
      <c r="G603" s="9" t="s">
        <v>203</v>
      </c>
      <c r="H603" s="117" t="s">
        <v>242</v>
      </c>
      <c r="I603" s="9">
        <v>10</v>
      </c>
      <c r="J603" s="717">
        <v>1</v>
      </c>
      <c r="K603" s="128">
        <v>12</v>
      </c>
      <c r="L603" s="140"/>
      <c r="M603" s="129" t="e">
        <f t="shared" si="37"/>
        <v>#DIV/0!</v>
      </c>
      <c r="N603" s="129">
        <f t="shared" si="40"/>
        <v>0</v>
      </c>
      <c r="O603" s="130">
        <f>IF(K603="nio",0,VLOOKUP(G603,'4. Productie normen'!A:J,HLOOKUP('5. Basis ruimtestaat'!K603,'4. Productie normen'!$10:$11,2,FALSE),FALSE))</f>
        <v>0</v>
      </c>
      <c r="P603" s="130">
        <f t="shared" si="38"/>
        <v>0</v>
      </c>
      <c r="Q603" s="131" t="str">
        <f>VLOOKUP(G603,'4. Productie normen'!$A:$L,12,FALSE)</f>
        <v>V</v>
      </c>
      <c r="R603" s="117"/>
      <c r="T603" s="132">
        <f t="shared" si="39"/>
        <v>120</v>
      </c>
    </row>
    <row r="604" spans="1:20" ht="14.15" customHeight="1">
      <c r="A604" s="8">
        <v>603</v>
      </c>
      <c r="B604" s="117" t="s">
        <v>129</v>
      </c>
      <c r="C604" s="117" t="s">
        <v>130</v>
      </c>
      <c r="D604" s="641" t="s">
        <v>229</v>
      </c>
      <c r="E604" s="641" t="s">
        <v>249</v>
      </c>
      <c r="F604" s="117" t="s">
        <v>250</v>
      </c>
      <c r="G604" s="117" t="s">
        <v>204</v>
      </c>
      <c r="H604" s="117" t="s">
        <v>232</v>
      </c>
      <c r="I604" s="9">
        <v>304</v>
      </c>
      <c r="J604" s="717">
        <v>1</v>
      </c>
      <c r="K604" s="128">
        <v>255</v>
      </c>
      <c r="L604" s="140"/>
      <c r="M604" s="129" t="e">
        <f t="shared" si="37"/>
        <v>#DIV/0!</v>
      </c>
      <c r="N604" s="129">
        <f t="shared" si="40"/>
        <v>0</v>
      </c>
      <c r="O604" s="130">
        <f>IF(K604="nio",0,VLOOKUP(G604,'4. Productie normen'!A:J,HLOOKUP('5. Basis ruimtestaat'!K604,'4. Productie normen'!$10:$11,2,FALSE),FALSE))</f>
        <v>0</v>
      </c>
      <c r="P604" s="130">
        <f t="shared" si="38"/>
        <v>0</v>
      </c>
      <c r="Q604" s="131" t="str">
        <f>VLOOKUP(G604,'4. Productie normen'!$A:$L,12,FALSE)</f>
        <v>V</v>
      </c>
      <c r="R604" s="117"/>
      <c r="T604" s="132">
        <f t="shared" si="39"/>
        <v>77520</v>
      </c>
    </row>
    <row r="605" spans="1:20" ht="14.15" customHeight="1">
      <c r="A605" s="8">
        <v>604</v>
      </c>
      <c r="B605" s="117" t="s">
        <v>129</v>
      </c>
      <c r="C605" s="117" t="s">
        <v>130</v>
      </c>
      <c r="D605" s="641" t="s">
        <v>229</v>
      </c>
      <c r="E605" s="641" t="s">
        <v>568</v>
      </c>
      <c r="F605" s="117" t="s">
        <v>252</v>
      </c>
      <c r="G605" s="117" t="s">
        <v>209</v>
      </c>
      <c r="H605" s="117" t="s">
        <v>526</v>
      </c>
      <c r="I605" s="9">
        <v>16</v>
      </c>
      <c r="J605" s="717">
        <v>1</v>
      </c>
      <c r="K605" s="128">
        <v>255</v>
      </c>
      <c r="L605" s="140"/>
      <c r="M605" s="129" t="e">
        <f t="shared" si="37"/>
        <v>#DIV/0!</v>
      </c>
      <c r="N605" s="129">
        <f t="shared" si="40"/>
        <v>0</v>
      </c>
      <c r="O605" s="130">
        <f>IF(K605="nio",0,VLOOKUP(G605,'4. Productie normen'!A:J,HLOOKUP('5. Basis ruimtestaat'!K605,'4. Productie normen'!$10:$11,2,FALSE),FALSE))</f>
        <v>0</v>
      </c>
      <c r="P605" s="130">
        <f t="shared" si="38"/>
        <v>0</v>
      </c>
      <c r="Q605" s="131" t="str">
        <f>VLOOKUP(G605,'4. Productie normen'!$A:$L,12,FALSE)</f>
        <v>V</v>
      </c>
      <c r="R605" s="117"/>
      <c r="T605" s="132">
        <f t="shared" si="39"/>
        <v>4080</v>
      </c>
    </row>
    <row r="606" spans="1:20" ht="14.15" customHeight="1">
      <c r="A606" s="8">
        <v>605</v>
      </c>
      <c r="B606" s="117" t="s">
        <v>129</v>
      </c>
      <c r="C606" s="117" t="s">
        <v>130</v>
      </c>
      <c r="D606" s="641" t="s">
        <v>229</v>
      </c>
      <c r="E606" s="641" t="s">
        <v>644</v>
      </c>
      <c r="F606" s="117" t="s">
        <v>645</v>
      </c>
      <c r="G606" s="117" t="s">
        <v>209</v>
      </c>
      <c r="H606" s="117" t="s">
        <v>235</v>
      </c>
      <c r="I606" s="9">
        <v>9</v>
      </c>
      <c r="J606" s="717">
        <v>1</v>
      </c>
      <c r="K606" s="128">
        <v>255</v>
      </c>
      <c r="L606" s="140"/>
      <c r="M606" s="129" t="e">
        <f t="shared" si="37"/>
        <v>#DIV/0!</v>
      </c>
      <c r="N606" s="129">
        <f t="shared" si="40"/>
        <v>0</v>
      </c>
      <c r="O606" s="130">
        <f>IF(K606="nio",0,VLOOKUP(G606,'4. Productie normen'!A:J,HLOOKUP('5. Basis ruimtestaat'!K606,'4. Productie normen'!$10:$11,2,FALSE),FALSE))</f>
        <v>0</v>
      </c>
      <c r="P606" s="130">
        <f t="shared" si="38"/>
        <v>0</v>
      </c>
      <c r="Q606" s="131" t="str">
        <f>VLOOKUP(G606,'4. Productie normen'!$A:$L,12,FALSE)</f>
        <v>V</v>
      </c>
      <c r="R606" s="117"/>
      <c r="T606" s="132">
        <f t="shared" si="39"/>
        <v>2295</v>
      </c>
    </row>
    <row r="607" spans="1:20" ht="14.15" customHeight="1">
      <c r="A607" s="8">
        <v>606</v>
      </c>
      <c r="B607" s="117" t="s">
        <v>129</v>
      </c>
      <c r="C607" s="117" t="s">
        <v>130</v>
      </c>
      <c r="D607" s="641" t="s">
        <v>229</v>
      </c>
      <c r="E607" s="641" t="s">
        <v>356</v>
      </c>
      <c r="F607" s="117" t="s">
        <v>262</v>
      </c>
      <c r="G607" s="137" t="s">
        <v>1137</v>
      </c>
      <c r="H607" s="117" t="s">
        <v>235</v>
      </c>
      <c r="I607" s="9">
        <v>8</v>
      </c>
      <c r="J607" s="717">
        <v>1</v>
      </c>
      <c r="K607" s="128">
        <v>255</v>
      </c>
      <c r="L607" s="140"/>
      <c r="M607" s="129" t="e">
        <f t="shared" si="37"/>
        <v>#DIV/0!</v>
      </c>
      <c r="N607" s="129">
        <f t="shared" si="40"/>
        <v>0</v>
      </c>
      <c r="O607" s="130">
        <f>IF(K607="nio",0,VLOOKUP(G607,'4. Productie normen'!A:J,HLOOKUP('5. Basis ruimtestaat'!K607,'4. Productie normen'!$10:$11,2,FALSE),FALSE))</f>
        <v>0</v>
      </c>
      <c r="P607" s="130">
        <f t="shared" si="38"/>
        <v>0</v>
      </c>
      <c r="Q607" s="131" t="str">
        <f>VLOOKUP(G607,'4. Productie normen'!$A:$L,12,FALSE)</f>
        <v>V</v>
      </c>
      <c r="R607" s="117"/>
      <c r="T607" s="132">
        <f t="shared" si="39"/>
        <v>2040</v>
      </c>
    </row>
    <row r="608" spans="1:20" ht="14.15" customHeight="1">
      <c r="A608" s="8">
        <v>607</v>
      </c>
      <c r="B608" s="117" t="s">
        <v>129</v>
      </c>
      <c r="C608" s="117" t="s">
        <v>130</v>
      </c>
      <c r="D608" s="641" t="s">
        <v>229</v>
      </c>
      <c r="E608" s="641" t="s">
        <v>533</v>
      </c>
      <c r="F608" s="117" t="s">
        <v>234</v>
      </c>
      <c r="G608" s="117" t="s">
        <v>205</v>
      </c>
      <c r="H608" s="117" t="s">
        <v>235</v>
      </c>
      <c r="I608" s="9">
        <v>93</v>
      </c>
      <c r="J608" s="717">
        <v>1</v>
      </c>
      <c r="K608" s="128">
        <v>255</v>
      </c>
      <c r="L608" s="140"/>
      <c r="M608" s="129" t="e">
        <f t="shared" si="37"/>
        <v>#DIV/0!</v>
      </c>
      <c r="N608" s="129">
        <f t="shared" si="40"/>
        <v>0</v>
      </c>
      <c r="O608" s="130">
        <f>IF(K608="nio",0,VLOOKUP(G608,'4. Productie normen'!A:J,HLOOKUP('5. Basis ruimtestaat'!K608,'4. Productie normen'!$10:$11,2,FALSE),FALSE))</f>
        <v>0</v>
      </c>
      <c r="P608" s="130">
        <f t="shared" si="38"/>
        <v>0</v>
      </c>
      <c r="Q608" s="131" t="str">
        <f>VLOOKUP(G608,'4. Productie normen'!$A:$L,12,FALSE)</f>
        <v>V</v>
      </c>
      <c r="R608" s="117"/>
      <c r="T608" s="132">
        <f t="shared" si="39"/>
        <v>23715</v>
      </c>
    </row>
    <row r="609" spans="1:20" ht="14.15" customHeight="1">
      <c r="A609" s="8">
        <v>608</v>
      </c>
      <c r="B609" s="117" t="s">
        <v>129</v>
      </c>
      <c r="C609" s="117" t="s">
        <v>130</v>
      </c>
      <c r="D609" s="641" t="s">
        <v>229</v>
      </c>
      <c r="E609" s="641" t="s">
        <v>646</v>
      </c>
      <c r="F609" s="117" t="s">
        <v>647</v>
      </c>
      <c r="G609" s="117" t="s">
        <v>206</v>
      </c>
      <c r="H609" s="117" t="s">
        <v>242</v>
      </c>
      <c r="I609" s="9">
        <v>3</v>
      </c>
      <c r="J609" s="717">
        <v>1</v>
      </c>
      <c r="K609" s="128">
        <v>255</v>
      </c>
      <c r="L609" s="653">
        <v>255</v>
      </c>
      <c r="M609" s="129" t="e">
        <f t="shared" si="37"/>
        <v>#DIV/0!</v>
      </c>
      <c r="N609" s="129" t="e">
        <f t="shared" si="40"/>
        <v>#DIV/0!</v>
      </c>
      <c r="O609" s="130">
        <f>IF(K609="nio",0,VLOOKUP(G609,'4. Productie normen'!A:J,HLOOKUP('5. Basis ruimtestaat'!K609,'4. Productie normen'!$10:$11,2,FALSE),FALSE))</f>
        <v>0</v>
      </c>
      <c r="P609" s="130">
        <f t="shared" si="38"/>
        <v>0</v>
      </c>
      <c r="Q609" s="131" t="str">
        <f>VLOOKUP(G609,'4. Productie normen'!$A:$L,12,FALSE)</f>
        <v>S</v>
      </c>
      <c r="R609" s="117"/>
      <c r="T609" s="132">
        <f t="shared" si="39"/>
        <v>1530</v>
      </c>
    </row>
    <row r="610" spans="1:20" ht="14.15" customHeight="1">
      <c r="A610" s="8">
        <v>609</v>
      </c>
      <c r="B610" s="117" t="s">
        <v>129</v>
      </c>
      <c r="C610" s="117" t="s">
        <v>130</v>
      </c>
      <c r="D610" s="641" t="s">
        <v>229</v>
      </c>
      <c r="E610" s="641" t="s">
        <v>648</v>
      </c>
      <c r="F610" s="117" t="s">
        <v>647</v>
      </c>
      <c r="G610" s="117" t="s">
        <v>206</v>
      </c>
      <c r="H610" s="117" t="s">
        <v>242</v>
      </c>
      <c r="I610" s="9">
        <v>3</v>
      </c>
      <c r="J610" s="717">
        <v>1</v>
      </c>
      <c r="K610" s="128">
        <v>255</v>
      </c>
      <c r="L610" s="653">
        <v>255</v>
      </c>
      <c r="M610" s="129" t="e">
        <f t="shared" si="37"/>
        <v>#DIV/0!</v>
      </c>
      <c r="N610" s="129" t="e">
        <f t="shared" si="40"/>
        <v>#DIV/0!</v>
      </c>
      <c r="O610" s="130">
        <f>IF(K610="nio",0,VLOOKUP(G610,'4. Productie normen'!A:J,HLOOKUP('5. Basis ruimtestaat'!K610,'4. Productie normen'!$10:$11,2,FALSE),FALSE))</f>
        <v>0</v>
      </c>
      <c r="P610" s="130">
        <f t="shared" si="38"/>
        <v>0</v>
      </c>
      <c r="Q610" s="131" t="str">
        <f>VLOOKUP(G610,'4. Productie normen'!$A:$L,12,FALSE)</f>
        <v>S</v>
      </c>
      <c r="R610" s="117"/>
      <c r="T610" s="132">
        <f t="shared" si="39"/>
        <v>1530</v>
      </c>
    </row>
    <row r="611" spans="1:20" ht="14.15" customHeight="1">
      <c r="A611" s="8">
        <v>610</v>
      </c>
      <c r="B611" s="117" t="s">
        <v>129</v>
      </c>
      <c r="C611" s="117" t="s">
        <v>130</v>
      </c>
      <c r="D611" s="641" t="s">
        <v>229</v>
      </c>
      <c r="E611" s="641" t="s">
        <v>535</v>
      </c>
      <c r="F611" s="117" t="s">
        <v>237</v>
      </c>
      <c r="G611" s="117" t="s">
        <v>205</v>
      </c>
      <c r="H611" s="117" t="s">
        <v>235</v>
      </c>
      <c r="I611" s="9">
        <v>14</v>
      </c>
      <c r="J611" s="717">
        <v>1</v>
      </c>
      <c r="K611" s="128">
        <v>255</v>
      </c>
      <c r="L611" s="140"/>
      <c r="M611" s="129" t="e">
        <f t="shared" si="37"/>
        <v>#DIV/0!</v>
      </c>
      <c r="N611" s="129">
        <f t="shared" si="40"/>
        <v>0</v>
      </c>
      <c r="O611" s="130">
        <f>IF(K611="nio",0,VLOOKUP(G611,'4. Productie normen'!A:J,HLOOKUP('5. Basis ruimtestaat'!K611,'4. Productie normen'!$10:$11,2,FALSE),FALSE))</f>
        <v>0</v>
      </c>
      <c r="P611" s="130">
        <f t="shared" si="38"/>
        <v>0</v>
      </c>
      <c r="Q611" s="131" t="str">
        <f>VLOOKUP(G611,'4. Productie normen'!$A:$L,12,FALSE)</f>
        <v>V</v>
      </c>
      <c r="R611" s="117"/>
      <c r="T611" s="132">
        <f t="shared" si="39"/>
        <v>3570</v>
      </c>
    </row>
    <row r="612" spans="1:20" ht="14.15" customHeight="1">
      <c r="A612" s="8">
        <v>611</v>
      </c>
      <c r="B612" s="117" t="s">
        <v>129</v>
      </c>
      <c r="C612" s="117" t="s">
        <v>130</v>
      </c>
      <c r="D612" s="641" t="s">
        <v>229</v>
      </c>
      <c r="E612" s="641" t="s">
        <v>536</v>
      </c>
      <c r="F612" s="117" t="s">
        <v>632</v>
      </c>
      <c r="G612" s="117" t="s">
        <v>1136</v>
      </c>
      <c r="H612" s="117" t="s">
        <v>235</v>
      </c>
      <c r="I612" s="9">
        <v>11</v>
      </c>
      <c r="J612" s="717">
        <v>1</v>
      </c>
      <c r="K612" s="128">
        <v>255</v>
      </c>
      <c r="L612" s="140"/>
      <c r="M612" s="129" t="e">
        <f t="shared" si="37"/>
        <v>#DIV/0!</v>
      </c>
      <c r="N612" s="129">
        <f t="shared" si="40"/>
        <v>0</v>
      </c>
      <c r="O612" s="130">
        <f>IF(K612="nio",0,VLOOKUP(G612,'4. Productie normen'!A:J,HLOOKUP('5. Basis ruimtestaat'!K612,'4. Productie normen'!$10:$11,2,FALSE),FALSE))</f>
        <v>0</v>
      </c>
      <c r="P612" s="130">
        <f t="shared" si="38"/>
        <v>0</v>
      </c>
      <c r="Q612" s="131" t="str">
        <f>VLOOKUP(G612,'4. Productie normen'!$A:$L,12,FALSE)</f>
        <v>V</v>
      </c>
      <c r="R612" s="117"/>
      <c r="T612" s="132">
        <f t="shared" si="39"/>
        <v>2805</v>
      </c>
    </row>
    <row r="613" spans="1:20" ht="14.15" customHeight="1">
      <c r="A613" s="8">
        <v>612</v>
      </c>
      <c r="B613" s="117" t="s">
        <v>129</v>
      </c>
      <c r="C613" s="117" t="s">
        <v>130</v>
      </c>
      <c r="D613" s="641" t="s">
        <v>229</v>
      </c>
      <c r="E613" s="641" t="s">
        <v>538</v>
      </c>
      <c r="F613" s="117" t="s">
        <v>649</v>
      </c>
      <c r="G613" s="117" t="s">
        <v>197</v>
      </c>
      <c r="H613" s="117" t="s">
        <v>235</v>
      </c>
      <c r="I613" s="9">
        <v>36</v>
      </c>
      <c r="J613" s="717">
        <v>1</v>
      </c>
      <c r="K613" s="128">
        <v>255</v>
      </c>
      <c r="L613" s="140"/>
      <c r="M613" s="129" t="e">
        <f t="shared" si="37"/>
        <v>#DIV/0!</v>
      </c>
      <c r="N613" s="129">
        <f t="shared" si="40"/>
        <v>0</v>
      </c>
      <c r="O613" s="130">
        <f>IF(K613="nio",0,VLOOKUP(G613,'4. Productie normen'!A:J,HLOOKUP('5. Basis ruimtestaat'!K613,'4. Productie normen'!$10:$11,2,FALSE),FALSE))</f>
        <v>0</v>
      </c>
      <c r="P613" s="130">
        <f t="shared" si="38"/>
        <v>0</v>
      </c>
      <c r="Q613" s="131" t="str">
        <f>VLOOKUP(G613,'4. Productie normen'!$A:$L,12,FALSE)</f>
        <v>B</v>
      </c>
      <c r="R613" s="117"/>
      <c r="T613" s="132">
        <f t="shared" si="39"/>
        <v>9180</v>
      </c>
    </row>
    <row r="614" spans="1:20" ht="14.15" customHeight="1">
      <c r="A614" s="8">
        <v>613</v>
      </c>
      <c r="B614" s="117" t="s">
        <v>129</v>
      </c>
      <c r="C614" s="117" t="s">
        <v>130</v>
      </c>
      <c r="D614" s="641" t="s">
        <v>229</v>
      </c>
      <c r="E614" s="641" t="s">
        <v>577</v>
      </c>
      <c r="F614" s="117" t="s">
        <v>339</v>
      </c>
      <c r="G614" s="117" t="s">
        <v>205</v>
      </c>
      <c r="H614" s="117" t="s">
        <v>235</v>
      </c>
      <c r="I614" s="9">
        <v>127</v>
      </c>
      <c r="J614" s="717">
        <v>1</v>
      </c>
      <c r="K614" s="128">
        <v>255</v>
      </c>
      <c r="L614" s="140"/>
      <c r="M614" s="129" t="e">
        <f t="shared" si="37"/>
        <v>#DIV/0!</v>
      </c>
      <c r="N614" s="129">
        <f t="shared" si="40"/>
        <v>0</v>
      </c>
      <c r="O614" s="130">
        <f>IF(K614="nio",0,VLOOKUP(G614,'4. Productie normen'!A:J,HLOOKUP('5. Basis ruimtestaat'!K614,'4. Productie normen'!$10:$11,2,FALSE),FALSE))</f>
        <v>0</v>
      </c>
      <c r="P614" s="130">
        <f t="shared" si="38"/>
        <v>0</v>
      </c>
      <c r="Q614" s="131" t="str">
        <f>VLOOKUP(G614,'4. Productie normen'!$A:$L,12,FALSE)</f>
        <v>V</v>
      </c>
      <c r="R614" s="117"/>
      <c r="T614" s="132">
        <f t="shared" si="39"/>
        <v>32385</v>
      </c>
    </row>
    <row r="615" spans="1:20" ht="14.15" customHeight="1">
      <c r="A615" s="8">
        <v>614</v>
      </c>
      <c r="B615" s="117" t="s">
        <v>129</v>
      </c>
      <c r="C615" s="117" t="s">
        <v>130</v>
      </c>
      <c r="D615" s="641" t="s">
        <v>229</v>
      </c>
      <c r="E615" s="641" t="s">
        <v>578</v>
      </c>
      <c r="F615" s="117" t="s">
        <v>476</v>
      </c>
      <c r="G615" s="117" t="s">
        <v>212</v>
      </c>
      <c r="H615" s="117" t="s">
        <v>235</v>
      </c>
      <c r="I615" s="9">
        <v>11</v>
      </c>
      <c r="J615" s="717">
        <v>1</v>
      </c>
      <c r="K615" s="128">
        <v>255</v>
      </c>
      <c r="L615" s="140"/>
      <c r="M615" s="129" t="e">
        <f t="shared" si="37"/>
        <v>#DIV/0!</v>
      </c>
      <c r="N615" s="129">
        <f t="shared" si="40"/>
        <v>0</v>
      </c>
      <c r="O615" s="130">
        <f>IF(K615="nio",0,VLOOKUP(G615,'4. Productie normen'!A:J,HLOOKUP('5. Basis ruimtestaat'!K615,'4. Productie normen'!$10:$11,2,FALSE),FALSE))</f>
        <v>0</v>
      </c>
      <c r="P615" s="130">
        <f t="shared" si="38"/>
        <v>0</v>
      </c>
      <c r="Q615" s="131" t="str">
        <f>VLOOKUP(G615,'4. Productie normen'!$A:$L,12,FALSE)</f>
        <v>B</v>
      </c>
      <c r="R615" s="117"/>
      <c r="T615" s="132">
        <f t="shared" si="39"/>
        <v>2805</v>
      </c>
    </row>
    <row r="616" spans="1:20" ht="14.15" customHeight="1">
      <c r="A616" s="8">
        <v>615</v>
      </c>
      <c r="B616" s="117" t="s">
        <v>131</v>
      </c>
      <c r="C616" s="117" t="s">
        <v>132</v>
      </c>
      <c r="D616" s="641" t="s">
        <v>229</v>
      </c>
      <c r="E616" s="641" t="s">
        <v>650</v>
      </c>
      <c r="F616" s="117" t="s">
        <v>201</v>
      </c>
      <c r="G616" s="117" t="s">
        <v>201</v>
      </c>
      <c r="H616" s="117" t="s">
        <v>526</v>
      </c>
      <c r="I616" s="9">
        <v>12</v>
      </c>
      <c r="J616" s="717">
        <v>1</v>
      </c>
      <c r="K616" s="128">
        <v>255</v>
      </c>
      <c r="L616" s="140"/>
      <c r="M616" s="129" t="e">
        <f t="shared" si="37"/>
        <v>#DIV/0!</v>
      </c>
      <c r="N616" s="129">
        <f t="shared" si="40"/>
        <v>0</v>
      </c>
      <c r="O616" s="130">
        <f>IF(K616="nio",0,VLOOKUP(G616,'4. Productie normen'!A:J,HLOOKUP('5. Basis ruimtestaat'!K616,'4. Productie normen'!$10:$11,2,FALSE),FALSE))</f>
        <v>0</v>
      </c>
      <c r="P616" s="130">
        <f t="shared" si="38"/>
        <v>0</v>
      </c>
      <c r="Q616" s="131" t="str">
        <f>VLOOKUP(G616,'4. Productie normen'!$A:$L,12,FALSE)</f>
        <v>V</v>
      </c>
      <c r="R616" s="117"/>
      <c r="T616" s="132">
        <f t="shared" si="39"/>
        <v>3060</v>
      </c>
    </row>
    <row r="617" spans="1:20" ht="14.15" customHeight="1">
      <c r="A617" s="8">
        <v>616</v>
      </c>
      <c r="B617" s="117" t="s">
        <v>131</v>
      </c>
      <c r="C617" s="117" t="s">
        <v>132</v>
      </c>
      <c r="D617" s="641" t="s">
        <v>229</v>
      </c>
      <c r="E617" s="641" t="s">
        <v>651</v>
      </c>
      <c r="F617" s="117" t="s">
        <v>201</v>
      </c>
      <c r="G617" s="117" t="s">
        <v>201</v>
      </c>
      <c r="H617" s="117" t="s">
        <v>526</v>
      </c>
      <c r="I617" s="9">
        <v>12</v>
      </c>
      <c r="J617" s="717">
        <v>1</v>
      </c>
      <c r="K617" s="128">
        <v>255</v>
      </c>
      <c r="L617" s="140"/>
      <c r="M617" s="129" t="e">
        <f t="shared" si="37"/>
        <v>#DIV/0!</v>
      </c>
      <c r="N617" s="129">
        <f t="shared" si="40"/>
        <v>0</v>
      </c>
      <c r="O617" s="130">
        <f>IF(K617="nio",0,VLOOKUP(G617,'4. Productie normen'!A:J,HLOOKUP('5. Basis ruimtestaat'!K617,'4. Productie normen'!$10:$11,2,FALSE),FALSE))</f>
        <v>0</v>
      </c>
      <c r="P617" s="130">
        <f t="shared" si="38"/>
        <v>0</v>
      </c>
      <c r="Q617" s="131" t="str">
        <f>VLOOKUP(G617,'4. Productie normen'!$A:$L,12,FALSE)</f>
        <v>V</v>
      </c>
      <c r="R617" s="117"/>
      <c r="T617" s="132">
        <f t="shared" si="39"/>
        <v>3060</v>
      </c>
    </row>
    <row r="618" spans="1:20" ht="14.15" customHeight="1">
      <c r="A618" s="8">
        <v>617</v>
      </c>
      <c r="B618" s="117" t="s">
        <v>131</v>
      </c>
      <c r="C618" s="117" t="s">
        <v>132</v>
      </c>
      <c r="D618" s="641" t="s">
        <v>229</v>
      </c>
      <c r="E618" s="641" t="s">
        <v>652</v>
      </c>
      <c r="F618" s="117" t="s">
        <v>653</v>
      </c>
      <c r="G618" s="117" t="s">
        <v>204</v>
      </c>
      <c r="H618" s="117" t="s">
        <v>232</v>
      </c>
      <c r="I618" s="9">
        <v>167</v>
      </c>
      <c r="J618" s="717">
        <v>1</v>
      </c>
      <c r="K618" s="128">
        <v>255</v>
      </c>
      <c r="L618" s="140"/>
      <c r="M618" s="129" t="e">
        <f t="shared" si="37"/>
        <v>#DIV/0!</v>
      </c>
      <c r="N618" s="129">
        <f t="shared" si="40"/>
        <v>0</v>
      </c>
      <c r="O618" s="130">
        <f>IF(K618="nio",0,VLOOKUP(G618,'4. Productie normen'!A:J,HLOOKUP('5. Basis ruimtestaat'!K618,'4. Productie normen'!$10:$11,2,FALSE),FALSE))</f>
        <v>0</v>
      </c>
      <c r="P618" s="130">
        <f t="shared" si="38"/>
        <v>0</v>
      </c>
      <c r="Q618" s="131" t="str">
        <f>VLOOKUP(G618,'4. Productie normen'!$A:$L,12,FALSE)</f>
        <v>V</v>
      </c>
      <c r="R618" s="117"/>
      <c r="T618" s="132">
        <f t="shared" si="39"/>
        <v>42585</v>
      </c>
    </row>
    <row r="619" spans="1:20" ht="14.15" customHeight="1">
      <c r="A619" s="8">
        <v>618</v>
      </c>
      <c r="B619" s="117" t="s">
        <v>131</v>
      </c>
      <c r="C619" s="117" t="s">
        <v>132</v>
      </c>
      <c r="D619" s="641" t="s">
        <v>229</v>
      </c>
      <c r="E619" s="641" t="s">
        <v>654</v>
      </c>
      <c r="F619" s="117" t="s">
        <v>653</v>
      </c>
      <c r="G619" s="117" t="s">
        <v>204</v>
      </c>
      <c r="H619" s="117" t="s">
        <v>232</v>
      </c>
      <c r="I619" s="9">
        <v>167</v>
      </c>
      <c r="J619" s="717">
        <v>1</v>
      </c>
      <c r="K619" s="128">
        <v>255</v>
      </c>
      <c r="L619" s="140"/>
      <c r="M619" s="129" t="e">
        <f t="shared" si="37"/>
        <v>#DIV/0!</v>
      </c>
      <c r="N619" s="129">
        <f t="shared" si="40"/>
        <v>0</v>
      </c>
      <c r="O619" s="130">
        <f>IF(K619="nio",0,VLOOKUP(G619,'4. Productie normen'!A:J,HLOOKUP('5. Basis ruimtestaat'!K619,'4. Productie normen'!$10:$11,2,FALSE),FALSE))</f>
        <v>0</v>
      </c>
      <c r="P619" s="130">
        <f t="shared" si="38"/>
        <v>0</v>
      </c>
      <c r="Q619" s="131" t="str">
        <f>VLOOKUP(G619,'4. Productie normen'!$A:$L,12,FALSE)</f>
        <v>V</v>
      </c>
      <c r="R619" s="117"/>
      <c r="T619" s="132">
        <f t="shared" si="39"/>
        <v>42585</v>
      </c>
    </row>
    <row r="620" spans="1:20" ht="14.15" customHeight="1">
      <c r="A620" s="8">
        <v>619</v>
      </c>
      <c r="B620" s="117" t="s">
        <v>131</v>
      </c>
      <c r="C620" s="117" t="s">
        <v>132</v>
      </c>
      <c r="D620" s="641" t="s">
        <v>229</v>
      </c>
      <c r="E620" s="641" t="s">
        <v>655</v>
      </c>
      <c r="F620" s="117" t="s">
        <v>653</v>
      </c>
      <c r="G620" s="117" t="s">
        <v>204</v>
      </c>
      <c r="H620" s="117" t="s">
        <v>232</v>
      </c>
      <c r="I620" s="9">
        <v>167</v>
      </c>
      <c r="J620" s="717">
        <v>1</v>
      </c>
      <c r="K620" s="128">
        <v>255</v>
      </c>
      <c r="L620" s="140"/>
      <c r="M620" s="129" t="e">
        <f t="shared" si="37"/>
        <v>#DIV/0!</v>
      </c>
      <c r="N620" s="129">
        <f t="shared" si="40"/>
        <v>0</v>
      </c>
      <c r="O620" s="130">
        <f>IF(K620="nio",0,VLOOKUP(G620,'4. Productie normen'!A:J,HLOOKUP('5. Basis ruimtestaat'!K620,'4. Productie normen'!$10:$11,2,FALSE),FALSE))</f>
        <v>0</v>
      </c>
      <c r="P620" s="130">
        <f t="shared" si="38"/>
        <v>0</v>
      </c>
      <c r="Q620" s="131" t="str">
        <f>VLOOKUP(G620,'4. Productie normen'!$A:$L,12,FALSE)</f>
        <v>V</v>
      </c>
      <c r="R620" s="117"/>
      <c r="T620" s="132">
        <f t="shared" si="39"/>
        <v>42585</v>
      </c>
    </row>
    <row r="621" spans="1:20" ht="14.15" customHeight="1">
      <c r="A621" s="8">
        <v>620</v>
      </c>
      <c r="B621" s="117" t="s">
        <v>131</v>
      </c>
      <c r="C621" s="117" t="s">
        <v>132</v>
      </c>
      <c r="D621" s="641" t="s">
        <v>229</v>
      </c>
      <c r="E621" s="641" t="s">
        <v>233</v>
      </c>
      <c r="F621" s="117" t="s">
        <v>234</v>
      </c>
      <c r="G621" s="117" t="s">
        <v>205</v>
      </c>
      <c r="H621" s="117" t="s">
        <v>235</v>
      </c>
      <c r="I621" s="9">
        <v>119</v>
      </c>
      <c r="J621" s="717">
        <v>1</v>
      </c>
      <c r="K621" s="128">
        <v>255</v>
      </c>
      <c r="L621" s="140"/>
      <c r="M621" s="129" t="e">
        <f t="shared" si="37"/>
        <v>#DIV/0!</v>
      </c>
      <c r="N621" s="129">
        <f t="shared" si="40"/>
        <v>0</v>
      </c>
      <c r="O621" s="130">
        <f>IF(K621="nio",0,VLOOKUP(G621,'4. Productie normen'!A:J,HLOOKUP('5. Basis ruimtestaat'!K621,'4. Productie normen'!$10:$11,2,FALSE),FALSE))</f>
        <v>0</v>
      </c>
      <c r="P621" s="130">
        <f t="shared" si="38"/>
        <v>0</v>
      </c>
      <c r="Q621" s="131" t="str">
        <f>VLOOKUP(G621,'4. Productie normen'!$A:$L,12,FALSE)</f>
        <v>V</v>
      </c>
      <c r="R621" s="117"/>
      <c r="T621" s="132">
        <f t="shared" si="39"/>
        <v>30345</v>
      </c>
    </row>
    <row r="622" spans="1:20" ht="14.15" customHeight="1">
      <c r="A622" s="8">
        <v>621</v>
      </c>
      <c r="B622" s="117" t="s">
        <v>131</v>
      </c>
      <c r="C622" s="117" t="s">
        <v>132</v>
      </c>
      <c r="D622" s="641" t="s">
        <v>229</v>
      </c>
      <c r="E622" s="641" t="s">
        <v>236</v>
      </c>
      <c r="F622" s="117" t="s">
        <v>509</v>
      </c>
      <c r="G622" s="117" t="s">
        <v>1136</v>
      </c>
      <c r="H622" s="117" t="s">
        <v>235</v>
      </c>
      <c r="I622" s="9">
        <v>13</v>
      </c>
      <c r="J622" s="717">
        <v>1</v>
      </c>
      <c r="K622" s="128">
        <v>255</v>
      </c>
      <c r="L622" s="140"/>
      <c r="M622" s="129" t="e">
        <f t="shared" si="37"/>
        <v>#DIV/0!</v>
      </c>
      <c r="N622" s="129">
        <f t="shared" si="40"/>
        <v>0</v>
      </c>
      <c r="O622" s="130">
        <f>IF(K622="nio",0,VLOOKUP(G622,'4. Productie normen'!A:J,HLOOKUP('5. Basis ruimtestaat'!K622,'4. Productie normen'!$10:$11,2,FALSE),FALSE))</f>
        <v>0</v>
      </c>
      <c r="P622" s="130">
        <f t="shared" si="38"/>
        <v>0</v>
      </c>
      <c r="Q622" s="131" t="str">
        <f>VLOOKUP(G622,'4. Productie normen'!$A:$L,12,FALSE)</f>
        <v>V</v>
      </c>
      <c r="R622" s="117"/>
      <c r="T622" s="132">
        <f t="shared" si="39"/>
        <v>3315</v>
      </c>
    </row>
    <row r="623" spans="1:20" ht="14.15" customHeight="1">
      <c r="A623" s="8">
        <v>622</v>
      </c>
      <c r="B623" s="117" t="s">
        <v>131</v>
      </c>
      <c r="C623" s="117" t="s">
        <v>132</v>
      </c>
      <c r="D623" s="641" t="s">
        <v>229</v>
      </c>
      <c r="E623" s="641" t="s">
        <v>238</v>
      </c>
      <c r="F623" s="117" t="s">
        <v>237</v>
      </c>
      <c r="G623" s="117" t="s">
        <v>205</v>
      </c>
      <c r="H623" s="117" t="s">
        <v>235</v>
      </c>
      <c r="I623" s="9">
        <v>5</v>
      </c>
      <c r="J623" s="717">
        <v>1</v>
      </c>
      <c r="K623" s="128">
        <v>255</v>
      </c>
      <c r="L623" s="140"/>
      <c r="M623" s="129" t="e">
        <f t="shared" si="37"/>
        <v>#DIV/0!</v>
      </c>
      <c r="N623" s="129">
        <f t="shared" si="40"/>
        <v>0</v>
      </c>
      <c r="O623" s="130">
        <f>IF(K623="nio",0,VLOOKUP(G623,'4. Productie normen'!A:J,HLOOKUP('5. Basis ruimtestaat'!K623,'4. Productie normen'!$10:$11,2,FALSE),FALSE))</f>
        <v>0</v>
      </c>
      <c r="P623" s="130">
        <f t="shared" si="38"/>
        <v>0</v>
      </c>
      <c r="Q623" s="131" t="str">
        <f>VLOOKUP(G623,'4. Productie normen'!$A:$L,12,FALSE)</f>
        <v>V</v>
      </c>
      <c r="R623" s="117"/>
      <c r="T623" s="132">
        <f t="shared" si="39"/>
        <v>1275</v>
      </c>
    </row>
    <row r="624" spans="1:20" ht="14.15" customHeight="1">
      <c r="A624" s="8">
        <v>623</v>
      </c>
      <c r="B624" s="117" t="s">
        <v>131</v>
      </c>
      <c r="C624" s="117" t="s">
        <v>132</v>
      </c>
      <c r="D624" s="641" t="s">
        <v>229</v>
      </c>
      <c r="E624" s="641" t="s">
        <v>440</v>
      </c>
      <c r="F624" s="117" t="s">
        <v>649</v>
      </c>
      <c r="G624" s="117" t="s">
        <v>197</v>
      </c>
      <c r="H624" s="117" t="s">
        <v>235</v>
      </c>
      <c r="I624" s="9">
        <v>11</v>
      </c>
      <c r="J624" s="717">
        <v>1</v>
      </c>
      <c r="K624" s="128">
        <v>255</v>
      </c>
      <c r="L624" s="140"/>
      <c r="M624" s="129" t="e">
        <f t="shared" si="37"/>
        <v>#DIV/0!</v>
      </c>
      <c r="N624" s="129">
        <f t="shared" si="40"/>
        <v>0</v>
      </c>
      <c r="O624" s="130">
        <f>IF(K624="nio",0,VLOOKUP(G624,'4. Productie normen'!A:J,HLOOKUP('5. Basis ruimtestaat'!K624,'4. Productie normen'!$10:$11,2,FALSE),FALSE))</f>
        <v>0</v>
      </c>
      <c r="P624" s="130">
        <f t="shared" si="38"/>
        <v>0</v>
      </c>
      <c r="Q624" s="131" t="str">
        <f>VLOOKUP(G624,'4. Productie normen'!$A:$L,12,FALSE)</f>
        <v>B</v>
      </c>
      <c r="R624" s="117"/>
      <c r="T624" s="132">
        <f t="shared" si="39"/>
        <v>2805</v>
      </c>
    </row>
    <row r="625" spans="1:20" ht="14.15" customHeight="1">
      <c r="A625" s="8">
        <v>624</v>
      </c>
      <c r="B625" s="117" t="s">
        <v>131</v>
      </c>
      <c r="C625" s="117" t="s">
        <v>132</v>
      </c>
      <c r="D625" s="641" t="s">
        <v>229</v>
      </c>
      <c r="E625" s="641" t="s">
        <v>264</v>
      </c>
      <c r="F625" s="117" t="s">
        <v>339</v>
      </c>
      <c r="G625" s="117" t="s">
        <v>205</v>
      </c>
      <c r="H625" s="117" t="s">
        <v>235</v>
      </c>
      <c r="I625" s="9">
        <v>117</v>
      </c>
      <c r="J625" s="717">
        <v>1</v>
      </c>
      <c r="K625" s="128">
        <v>255</v>
      </c>
      <c r="L625" s="140"/>
      <c r="M625" s="129" t="e">
        <f t="shared" si="37"/>
        <v>#DIV/0!</v>
      </c>
      <c r="N625" s="129">
        <f t="shared" si="40"/>
        <v>0</v>
      </c>
      <c r="O625" s="130">
        <f>IF(K625="nio",0,VLOOKUP(G625,'4. Productie normen'!A:J,HLOOKUP('5. Basis ruimtestaat'!K625,'4. Productie normen'!$10:$11,2,FALSE),FALSE))</f>
        <v>0</v>
      </c>
      <c r="P625" s="130">
        <f t="shared" si="38"/>
        <v>0</v>
      </c>
      <c r="Q625" s="131" t="str">
        <f>VLOOKUP(G625,'4. Productie normen'!$A:$L,12,FALSE)</f>
        <v>V</v>
      </c>
      <c r="R625" s="117"/>
      <c r="T625" s="132">
        <f t="shared" si="39"/>
        <v>29835</v>
      </c>
    </row>
    <row r="626" spans="1:20" ht="14.15" customHeight="1">
      <c r="A626" s="8">
        <v>625</v>
      </c>
      <c r="B626" s="117" t="s">
        <v>131</v>
      </c>
      <c r="C626" s="117" t="s">
        <v>132</v>
      </c>
      <c r="D626" s="641" t="s">
        <v>229</v>
      </c>
      <c r="E626" s="641" t="s">
        <v>340</v>
      </c>
      <c r="F626" s="117" t="s">
        <v>476</v>
      </c>
      <c r="G626" s="117" t="s">
        <v>212</v>
      </c>
      <c r="H626" s="117" t="s">
        <v>235</v>
      </c>
      <c r="I626" s="9">
        <v>9</v>
      </c>
      <c r="J626" s="717">
        <v>1</v>
      </c>
      <c r="K626" s="128">
        <v>255</v>
      </c>
      <c r="L626" s="140"/>
      <c r="M626" s="129" t="e">
        <f t="shared" si="37"/>
        <v>#DIV/0!</v>
      </c>
      <c r="N626" s="129">
        <f t="shared" si="40"/>
        <v>0</v>
      </c>
      <c r="O626" s="130">
        <f>IF(K626="nio",0,VLOOKUP(G626,'4. Productie normen'!A:J,HLOOKUP('5. Basis ruimtestaat'!K626,'4. Productie normen'!$10:$11,2,FALSE),FALSE))</f>
        <v>0</v>
      </c>
      <c r="P626" s="130">
        <f t="shared" si="38"/>
        <v>0</v>
      </c>
      <c r="Q626" s="131" t="str">
        <f>VLOOKUP(G626,'4. Productie normen'!$A:$L,12,FALSE)</f>
        <v>B</v>
      </c>
      <c r="R626" s="117"/>
      <c r="T626" s="132">
        <f t="shared" si="39"/>
        <v>2295</v>
      </c>
    </row>
    <row r="627" spans="1:20" ht="14.15" customHeight="1">
      <c r="A627" s="8">
        <v>626</v>
      </c>
      <c r="B627" s="117" t="s">
        <v>131</v>
      </c>
      <c r="C627" s="117" t="s">
        <v>132</v>
      </c>
      <c r="D627" s="641" t="s">
        <v>229</v>
      </c>
      <c r="E627" s="641" t="s">
        <v>265</v>
      </c>
      <c r="F627" s="117" t="s">
        <v>252</v>
      </c>
      <c r="G627" s="117" t="s">
        <v>209</v>
      </c>
      <c r="H627" s="117" t="s">
        <v>235</v>
      </c>
      <c r="I627" s="9">
        <v>27</v>
      </c>
      <c r="J627" s="717">
        <v>1</v>
      </c>
      <c r="K627" s="128">
        <v>255</v>
      </c>
      <c r="L627" s="140"/>
      <c r="M627" s="129" t="e">
        <f t="shared" si="37"/>
        <v>#DIV/0!</v>
      </c>
      <c r="N627" s="129">
        <f t="shared" si="40"/>
        <v>0</v>
      </c>
      <c r="O627" s="130">
        <f>IF(K627="nio",0,VLOOKUP(G627,'4. Productie normen'!A:J,HLOOKUP('5. Basis ruimtestaat'!K627,'4. Productie normen'!$10:$11,2,FALSE),FALSE))</f>
        <v>0</v>
      </c>
      <c r="P627" s="130">
        <f t="shared" si="38"/>
        <v>0</v>
      </c>
      <c r="Q627" s="131" t="str">
        <f>VLOOKUP(G627,'4. Productie normen'!$A:$L,12,FALSE)</f>
        <v>V</v>
      </c>
      <c r="R627" s="117"/>
      <c r="T627" s="132">
        <f t="shared" si="39"/>
        <v>6885</v>
      </c>
    </row>
    <row r="628" spans="1:20" ht="14.15" customHeight="1">
      <c r="A628" s="8">
        <v>627</v>
      </c>
      <c r="B628" s="117" t="s">
        <v>131</v>
      </c>
      <c r="C628" s="117" t="s">
        <v>132</v>
      </c>
      <c r="D628" s="641" t="s">
        <v>229</v>
      </c>
      <c r="E628" s="641" t="s">
        <v>240</v>
      </c>
      <c r="F628" s="117" t="s">
        <v>241</v>
      </c>
      <c r="G628" s="117" t="s">
        <v>206</v>
      </c>
      <c r="H628" s="117" t="s">
        <v>242</v>
      </c>
      <c r="I628" s="9">
        <v>7</v>
      </c>
      <c r="J628" s="717">
        <v>1</v>
      </c>
      <c r="K628" s="128">
        <v>255</v>
      </c>
      <c r="L628" s="653">
        <v>255</v>
      </c>
      <c r="M628" s="129" t="e">
        <f t="shared" si="37"/>
        <v>#DIV/0!</v>
      </c>
      <c r="N628" s="129" t="e">
        <f t="shared" si="40"/>
        <v>#DIV/0!</v>
      </c>
      <c r="O628" s="130">
        <f>IF(K628="nio",0,VLOOKUP(G628,'4. Productie normen'!A:J,HLOOKUP('5. Basis ruimtestaat'!K628,'4. Productie normen'!$10:$11,2,FALSE),FALSE))</f>
        <v>0</v>
      </c>
      <c r="P628" s="130">
        <f t="shared" si="38"/>
        <v>0</v>
      </c>
      <c r="Q628" s="131" t="str">
        <f>VLOOKUP(G628,'4. Productie normen'!$A:$L,12,FALSE)</f>
        <v>S</v>
      </c>
      <c r="R628" s="117"/>
      <c r="T628" s="132">
        <f t="shared" si="39"/>
        <v>3570</v>
      </c>
    </row>
    <row r="629" spans="1:20" ht="14.15" customHeight="1">
      <c r="A629" s="8">
        <v>628</v>
      </c>
      <c r="B629" s="117" t="s">
        <v>131</v>
      </c>
      <c r="C629" s="117" t="s">
        <v>132</v>
      </c>
      <c r="D629" s="641" t="s">
        <v>229</v>
      </c>
      <c r="E629" s="641" t="s">
        <v>243</v>
      </c>
      <c r="F629" s="117" t="s">
        <v>244</v>
      </c>
      <c r="G629" s="117" t="s">
        <v>206</v>
      </c>
      <c r="H629" s="117" t="s">
        <v>242</v>
      </c>
      <c r="I629" s="9">
        <v>9</v>
      </c>
      <c r="J629" s="717">
        <v>1</v>
      </c>
      <c r="K629" s="128">
        <v>255</v>
      </c>
      <c r="L629" s="653">
        <v>255</v>
      </c>
      <c r="M629" s="129" t="e">
        <f t="shared" si="37"/>
        <v>#DIV/0!</v>
      </c>
      <c r="N629" s="129" t="e">
        <f t="shared" si="40"/>
        <v>#DIV/0!</v>
      </c>
      <c r="O629" s="130">
        <f>IF(K629="nio",0,VLOOKUP(G629,'4. Productie normen'!A:J,HLOOKUP('5. Basis ruimtestaat'!K629,'4. Productie normen'!$10:$11,2,FALSE),FALSE))</f>
        <v>0</v>
      </c>
      <c r="P629" s="130">
        <f t="shared" si="38"/>
        <v>0</v>
      </c>
      <c r="Q629" s="131" t="str">
        <f>VLOOKUP(G629,'4. Productie normen'!$A:$L,12,FALSE)</f>
        <v>S</v>
      </c>
      <c r="R629" s="117"/>
      <c r="T629" s="132">
        <f t="shared" si="39"/>
        <v>4590</v>
      </c>
    </row>
    <row r="630" spans="1:20" ht="14.15" customHeight="1">
      <c r="A630" s="8">
        <v>629</v>
      </c>
      <c r="B630" s="117" t="s">
        <v>131</v>
      </c>
      <c r="C630" s="117" t="s">
        <v>132</v>
      </c>
      <c r="D630" s="641" t="s">
        <v>229</v>
      </c>
      <c r="E630" s="641" t="s">
        <v>245</v>
      </c>
      <c r="F630" s="117" t="s">
        <v>345</v>
      </c>
      <c r="G630" s="117" t="s">
        <v>206</v>
      </c>
      <c r="H630" s="117" t="s">
        <v>242</v>
      </c>
      <c r="I630" s="9">
        <v>5</v>
      </c>
      <c r="J630" s="717">
        <v>1</v>
      </c>
      <c r="K630" s="128">
        <v>255</v>
      </c>
      <c r="L630" s="653">
        <v>255</v>
      </c>
      <c r="M630" s="129" t="e">
        <f t="shared" si="37"/>
        <v>#DIV/0!</v>
      </c>
      <c r="N630" s="129" t="e">
        <f t="shared" si="40"/>
        <v>#DIV/0!</v>
      </c>
      <c r="O630" s="130">
        <f>IF(K630="nio",0,VLOOKUP(G630,'4. Productie normen'!A:J,HLOOKUP('5. Basis ruimtestaat'!K630,'4. Productie normen'!$10:$11,2,FALSE),FALSE))</f>
        <v>0</v>
      </c>
      <c r="P630" s="130">
        <f t="shared" si="38"/>
        <v>0</v>
      </c>
      <c r="Q630" s="131" t="str">
        <f>VLOOKUP(G630,'4. Productie normen'!$A:$L,12,FALSE)</f>
        <v>S</v>
      </c>
      <c r="R630" s="117"/>
      <c r="T630" s="132">
        <f t="shared" si="39"/>
        <v>2550</v>
      </c>
    </row>
    <row r="631" spans="1:20" ht="14.15" customHeight="1">
      <c r="A631" s="8">
        <v>630</v>
      </c>
      <c r="B631" s="117" t="s">
        <v>131</v>
      </c>
      <c r="C631" s="117" t="s">
        <v>132</v>
      </c>
      <c r="D631" s="641" t="s">
        <v>229</v>
      </c>
      <c r="E631" s="641" t="s">
        <v>571</v>
      </c>
      <c r="F631" s="117" t="s">
        <v>208</v>
      </c>
      <c r="G631" s="117" t="s">
        <v>208</v>
      </c>
      <c r="H631" s="117" t="s">
        <v>235</v>
      </c>
      <c r="I631" s="9">
        <v>14</v>
      </c>
      <c r="J631" s="717">
        <v>1</v>
      </c>
      <c r="K631" s="128">
        <v>255</v>
      </c>
      <c r="L631" s="140"/>
      <c r="M631" s="129" t="e">
        <f t="shared" si="37"/>
        <v>#DIV/0!</v>
      </c>
      <c r="N631" s="129">
        <f t="shared" si="40"/>
        <v>0</v>
      </c>
      <c r="O631" s="130">
        <f>IF(K631="nio",0,VLOOKUP(G631,'4. Productie normen'!A:J,HLOOKUP('5. Basis ruimtestaat'!K631,'4. Productie normen'!$10:$11,2,FALSE),FALSE))</f>
        <v>0</v>
      </c>
      <c r="P631" s="130">
        <f t="shared" si="38"/>
        <v>0</v>
      </c>
      <c r="Q631" s="131" t="str">
        <f>VLOOKUP(G631,'4. Productie normen'!$A:$L,12,FALSE)</f>
        <v>V</v>
      </c>
      <c r="R631" s="117"/>
      <c r="T631" s="132">
        <f t="shared" si="39"/>
        <v>3570</v>
      </c>
    </row>
    <row r="632" spans="1:20" ht="14.15" customHeight="1">
      <c r="A632" s="8">
        <v>631</v>
      </c>
      <c r="B632" s="117" t="s">
        <v>131</v>
      </c>
      <c r="C632" s="117" t="s">
        <v>132</v>
      </c>
      <c r="D632" s="641" t="s">
        <v>229</v>
      </c>
      <c r="E632" s="641" t="s">
        <v>656</v>
      </c>
      <c r="F632" s="117" t="s">
        <v>202</v>
      </c>
      <c r="G632" s="117" t="s">
        <v>202</v>
      </c>
      <c r="H632" s="117"/>
      <c r="I632" s="9">
        <v>4.34</v>
      </c>
      <c r="J632" s="717">
        <v>1</v>
      </c>
      <c r="K632" s="128">
        <v>255</v>
      </c>
      <c r="L632" s="140"/>
      <c r="M632" s="129" t="e">
        <f t="shared" si="37"/>
        <v>#DIV/0!</v>
      </c>
      <c r="N632" s="129">
        <f t="shared" si="40"/>
        <v>0</v>
      </c>
      <c r="O632" s="130">
        <f>IF(K632="nio",0,VLOOKUP(G632,'4. Productie normen'!A:J,HLOOKUP('5. Basis ruimtestaat'!K632,'4. Productie normen'!$10:$11,2,FALSE),FALSE))</f>
        <v>0</v>
      </c>
      <c r="P632" s="130">
        <f t="shared" si="38"/>
        <v>0</v>
      </c>
      <c r="Q632" s="131" t="str">
        <f>VLOOKUP(G632,'4. Productie normen'!$A:$L,12,FALSE)</f>
        <v>V</v>
      </c>
      <c r="R632" s="117"/>
      <c r="T632" s="132">
        <f t="shared" si="39"/>
        <v>1106.7</v>
      </c>
    </row>
    <row r="633" spans="1:20" ht="14.15" customHeight="1">
      <c r="A633" s="8">
        <v>632</v>
      </c>
      <c r="B633" s="117" t="s">
        <v>131</v>
      </c>
      <c r="C633" s="117" t="s">
        <v>132</v>
      </c>
      <c r="D633" s="641" t="s">
        <v>229</v>
      </c>
      <c r="E633" s="641"/>
      <c r="F633" s="117" t="s">
        <v>635</v>
      </c>
      <c r="G633" s="117" t="s">
        <v>197</v>
      </c>
      <c r="H633" s="117" t="s">
        <v>235</v>
      </c>
      <c r="I633" s="9">
        <v>8</v>
      </c>
      <c r="J633" s="717">
        <v>1</v>
      </c>
      <c r="K633" s="128">
        <v>255</v>
      </c>
      <c r="L633" s="140"/>
      <c r="M633" s="129" t="e">
        <f t="shared" si="37"/>
        <v>#DIV/0!</v>
      </c>
      <c r="N633" s="129">
        <f t="shared" si="40"/>
        <v>0</v>
      </c>
      <c r="O633" s="130">
        <f>IF(K633="nio",0,VLOOKUP(G633,'4. Productie normen'!A:J,HLOOKUP('5. Basis ruimtestaat'!K633,'4. Productie normen'!$10:$11,2,FALSE),FALSE))</f>
        <v>0</v>
      </c>
      <c r="P633" s="130">
        <f t="shared" si="38"/>
        <v>0</v>
      </c>
      <c r="Q633" s="131" t="str">
        <f>VLOOKUP(G633,'4. Productie normen'!$A:$L,12,FALSE)</f>
        <v>B</v>
      </c>
      <c r="R633" s="117"/>
      <c r="T633" s="132">
        <f t="shared" si="39"/>
        <v>2040</v>
      </c>
    </row>
    <row r="634" spans="1:20" ht="14.15" customHeight="1">
      <c r="A634" s="8">
        <v>633</v>
      </c>
      <c r="B634" s="117" t="s">
        <v>131</v>
      </c>
      <c r="C634" s="117" t="s">
        <v>132</v>
      </c>
      <c r="D634" s="641" t="s">
        <v>229</v>
      </c>
      <c r="E634" s="641"/>
      <c r="F634" s="117" t="s">
        <v>254</v>
      </c>
      <c r="G634" s="117" t="s">
        <v>208</v>
      </c>
      <c r="H634" s="117" t="s">
        <v>289</v>
      </c>
      <c r="I634" s="9">
        <v>9.1999999999999993</v>
      </c>
      <c r="J634" s="717">
        <v>1</v>
      </c>
      <c r="K634" s="128">
        <v>255</v>
      </c>
      <c r="L634" s="140"/>
      <c r="M634" s="129" t="e">
        <f t="shared" si="37"/>
        <v>#DIV/0!</v>
      </c>
      <c r="N634" s="129">
        <f t="shared" si="40"/>
        <v>0</v>
      </c>
      <c r="O634" s="130">
        <f>IF(K634="nio",0,VLOOKUP(G634,'4. Productie normen'!A:J,HLOOKUP('5. Basis ruimtestaat'!K634,'4. Productie normen'!$10:$11,2,FALSE),FALSE))</f>
        <v>0</v>
      </c>
      <c r="P634" s="130">
        <f t="shared" si="38"/>
        <v>0</v>
      </c>
      <c r="Q634" s="131" t="str">
        <f>VLOOKUP(G634,'4. Productie normen'!$A:$L,12,FALSE)</f>
        <v>V</v>
      </c>
      <c r="R634" s="117"/>
      <c r="T634" s="132">
        <f t="shared" si="39"/>
        <v>2346</v>
      </c>
    </row>
    <row r="635" spans="1:20" ht="14.15" customHeight="1">
      <c r="A635" s="8">
        <v>634</v>
      </c>
      <c r="B635" s="117" t="s">
        <v>131</v>
      </c>
      <c r="C635" s="117" t="s">
        <v>132</v>
      </c>
      <c r="D635" s="641" t="s">
        <v>256</v>
      </c>
      <c r="E635" s="641" t="s">
        <v>274</v>
      </c>
      <c r="F635" s="117" t="s">
        <v>252</v>
      </c>
      <c r="G635" s="117" t="s">
        <v>209</v>
      </c>
      <c r="H635" s="117"/>
      <c r="I635" s="9">
        <v>33.729999999999997</v>
      </c>
      <c r="J635" s="717">
        <v>1</v>
      </c>
      <c r="K635" s="128">
        <v>255</v>
      </c>
      <c r="L635" s="140"/>
      <c r="M635" s="129" t="e">
        <f t="shared" si="37"/>
        <v>#DIV/0!</v>
      </c>
      <c r="N635" s="129">
        <f t="shared" si="40"/>
        <v>0</v>
      </c>
      <c r="O635" s="130">
        <f>IF(K635="nio",0,VLOOKUP(G635,'4. Productie normen'!A:J,HLOOKUP('5. Basis ruimtestaat'!K635,'4. Productie normen'!$10:$11,2,FALSE),FALSE))</f>
        <v>0</v>
      </c>
      <c r="P635" s="130">
        <f t="shared" si="38"/>
        <v>0</v>
      </c>
      <c r="Q635" s="131" t="str">
        <f>VLOOKUP(G635,'4. Productie normen'!$A:$L,12,FALSE)</f>
        <v>V</v>
      </c>
      <c r="R635" s="117"/>
      <c r="T635" s="132">
        <f t="shared" si="39"/>
        <v>8601.15</v>
      </c>
    </row>
    <row r="636" spans="1:20" ht="14.15" customHeight="1">
      <c r="A636" s="8">
        <v>635</v>
      </c>
      <c r="B636" s="117" t="s">
        <v>131</v>
      </c>
      <c r="C636" s="117" t="s">
        <v>132</v>
      </c>
      <c r="D636" s="641" t="s">
        <v>256</v>
      </c>
      <c r="E636" s="641" t="s">
        <v>333</v>
      </c>
      <c r="F636" s="117" t="s">
        <v>254</v>
      </c>
      <c r="G636" s="117" t="s">
        <v>208</v>
      </c>
      <c r="H636" s="117"/>
      <c r="I636" s="9">
        <v>16.3</v>
      </c>
      <c r="J636" s="717">
        <v>1</v>
      </c>
      <c r="K636" s="128">
        <v>255</v>
      </c>
      <c r="L636" s="140"/>
      <c r="M636" s="129" t="e">
        <f t="shared" si="37"/>
        <v>#DIV/0!</v>
      </c>
      <c r="N636" s="129">
        <f t="shared" si="40"/>
        <v>0</v>
      </c>
      <c r="O636" s="130">
        <f>IF(K636="nio",0,VLOOKUP(G636,'4. Productie normen'!A:J,HLOOKUP('5. Basis ruimtestaat'!K636,'4. Productie normen'!$10:$11,2,FALSE),FALSE))</f>
        <v>0</v>
      </c>
      <c r="P636" s="130">
        <f t="shared" si="38"/>
        <v>0</v>
      </c>
      <c r="Q636" s="131" t="str">
        <f>VLOOKUP(G636,'4. Productie normen'!$A:$L,12,FALSE)</f>
        <v>V</v>
      </c>
      <c r="R636" s="117"/>
      <c r="T636" s="132">
        <f t="shared" si="39"/>
        <v>4156.5</v>
      </c>
    </row>
    <row r="637" spans="1:20" ht="14.15" customHeight="1">
      <c r="A637" s="8">
        <v>636</v>
      </c>
      <c r="B637" s="117" t="s">
        <v>131</v>
      </c>
      <c r="C637" s="117" t="s">
        <v>132</v>
      </c>
      <c r="D637" s="641" t="s">
        <v>256</v>
      </c>
      <c r="E637" s="641" t="s">
        <v>336</v>
      </c>
      <c r="F637" s="117" t="s">
        <v>252</v>
      </c>
      <c r="G637" s="117" t="s">
        <v>209</v>
      </c>
      <c r="H637" s="117"/>
      <c r="I637" s="9">
        <v>18.079999999999998</v>
      </c>
      <c r="J637" s="717">
        <v>1</v>
      </c>
      <c r="K637" s="128">
        <v>255</v>
      </c>
      <c r="L637" s="140"/>
      <c r="M637" s="129" t="e">
        <f t="shared" si="37"/>
        <v>#DIV/0!</v>
      </c>
      <c r="N637" s="129">
        <f t="shared" si="40"/>
        <v>0</v>
      </c>
      <c r="O637" s="130">
        <f>IF(K637="nio",0,VLOOKUP(G637,'4. Productie normen'!A:J,HLOOKUP('5. Basis ruimtestaat'!K637,'4. Productie normen'!$10:$11,2,FALSE),FALSE))</f>
        <v>0</v>
      </c>
      <c r="P637" s="130">
        <f t="shared" si="38"/>
        <v>0</v>
      </c>
      <c r="Q637" s="131" t="str">
        <f>VLOOKUP(G637,'4. Productie normen'!$A:$L,12,FALSE)</f>
        <v>V</v>
      </c>
      <c r="R637" s="117"/>
      <c r="T637" s="132">
        <f t="shared" si="39"/>
        <v>4610.3999999999996</v>
      </c>
    </row>
    <row r="638" spans="1:20" ht="14.15" customHeight="1">
      <c r="A638" s="8">
        <v>637</v>
      </c>
      <c r="B638" s="117" t="s">
        <v>131</v>
      </c>
      <c r="C638" s="117" t="s">
        <v>132</v>
      </c>
      <c r="D638" s="641" t="s">
        <v>256</v>
      </c>
      <c r="E638" s="641" t="s">
        <v>365</v>
      </c>
      <c r="F638" s="117" t="s">
        <v>252</v>
      </c>
      <c r="G638" s="117" t="s">
        <v>209</v>
      </c>
      <c r="H638" s="117"/>
      <c r="I638" s="9">
        <v>41.54</v>
      </c>
      <c r="J638" s="717">
        <v>1</v>
      </c>
      <c r="K638" s="128">
        <v>255</v>
      </c>
      <c r="L638" s="140"/>
      <c r="M638" s="129" t="e">
        <f t="shared" si="37"/>
        <v>#DIV/0!</v>
      </c>
      <c r="N638" s="129">
        <f t="shared" si="40"/>
        <v>0</v>
      </c>
      <c r="O638" s="130">
        <f>IF(K638="nio",0,VLOOKUP(G638,'4. Productie normen'!A:J,HLOOKUP('5. Basis ruimtestaat'!K638,'4. Productie normen'!$10:$11,2,FALSE),FALSE))</f>
        <v>0</v>
      </c>
      <c r="P638" s="130">
        <f t="shared" si="38"/>
        <v>0</v>
      </c>
      <c r="Q638" s="131" t="str">
        <f>VLOOKUP(G638,'4. Productie normen'!$A:$L,12,FALSE)</f>
        <v>V</v>
      </c>
      <c r="R638" s="117"/>
      <c r="T638" s="132">
        <f t="shared" si="39"/>
        <v>10592.699999999999</v>
      </c>
    </row>
    <row r="639" spans="1:20" ht="14.15" customHeight="1">
      <c r="A639" s="8">
        <v>638</v>
      </c>
      <c r="B639" s="117" t="s">
        <v>131</v>
      </c>
      <c r="C639" s="117" t="s">
        <v>132</v>
      </c>
      <c r="D639" s="641" t="s">
        <v>256</v>
      </c>
      <c r="E639" s="641" t="s">
        <v>366</v>
      </c>
      <c r="F639" s="117" t="s">
        <v>241</v>
      </c>
      <c r="G639" s="117" t="s">
        <v>206</v>
      </c>
      <c r="H639" s="117" t="s">
        <v>242</v>
      </c>
      <c r="I639" s="9">
        <v>8</v>
      </c>
      <c r="J639" s="717">
        <v>1</v>
      </c>
      <c r="K639" s="128">
        <v>255</v>
      </c>
      <c r="L639" s="653">
        <v>255</v>
      </c>
      <c r="M639" s="129" t="e">
        <f t="shared" si="37"/>
        <v>#DIV/0!</v>
      </c>
      <c r="N639" s="129" t="e">
        <f t="shared" si="40"/>
        <v>#DIV/0!</v>
      </c>
      <c r="O639" s="130">
        <f>IF(K639="nio",0,VLOOKUP(G639,'4. Productie normen'!A:J,HLOOKUP('5. Basis ruimtestaat'!K639,'4. Productie normen'!$10:$11,2,FALSE),FALSE))</f>
        <v>0</v>
      </c>
      <c r="P639" s="130">
        <f t="shared" si="38"/>
        <v>0</v>
      </c>
      <c r="Q639" s="131" t="str">
        <f>VLOOKUP(G639,'4. Productie normen'!$A:$L,12,FALSE)</f>
        <v>S</v>
      </c>
      <c r="R639" s="117"/>
      <c r="T639" s="132">
        <f t="shared" si="39"/>
        <v>4080</v>
      </c>
    </row>
    <row r="640" spans="1:20" ht="14.15" customHeight="1">
      <c r="A640" s="8">
        <v>639</v>
      </c>
      <c r="B640" s="117" t="s">
        <v>131</v>
      </c>
      <c r="C640" s="117" t="s">
        <v>132</v>
      </c>
      <c r="D640" s="641" t="s">
        <v>256</v>
      </c>
      <c r="E640" s="641" t="s">
        <v>657</v>
      </c>
      <c r="F640" s="117" t="s">
        <v>244</v>
      </c>
      <c r="G640" s="117" t="s">
        <v>206</v>
      </c>
      <c r="H640" s="117" t="s">
        <v>242</v>
      </c>
      <c r="I640" s="9">
        <v>8</v>
      </c>
      <c r="J640" s="717">
        <v>1</v>
      </c>
      <c r="K640" s="128">
        <v>255</v>
      </c>
      <c r="L640" s="653">
        <v>255</v>
      </c>
      <c r="M640" s="129" t="e">
        <f t="shared" si="37"/>
        <v>#DIV/0!</v>
      </c>
      <c r="N640" s="129" t="e">
        <f t="shared" si="40"/>
        <v>#DIV/0!</v>
      </c>
      <c r="O640" s="130">
        <f>IF(K640="nio",0,VLOOKUP(G640,'4. Productie normen'!A:J,HLOOKUP('5. Basis ruimtestaat'!K640,'4. Productie normen'!$10:$11,2,FALSE),FALSE))</f>
        <v>0</v>
      </c>
      <c r="P640" s="130">
        <f t="shared" si="38"/>
        <v>0</v>
      </c>
      <c r="Q640" s="131" t="str">
        <f>VLOOKUP(G640,'4. Productie normen'!$A:$L,12,FALSE)</f>
        <v>S</v>
      </c>
      <c r="R640" s="117"/>
      <c r="T640" s="132">
        <f t="shared" si="39"/>
        <v>4080</v>
      </c>
    </row>
    <row r="641" spans="1:20" ht="14.15" customHeight="1">
      <c r="A641" s="8">
        <v>640</v>
      </c>
      <c r="B641" s="117" t="s">
        <v>131</v>
      </c>
      <c r="C641" s="117" t="s">
        <v>132</v>
      </c>
      <c r="D641" s="641" t="s">
        <v>256</v>
      </c>
      <c r="E641" s="641"/>
      <c r="F641" s="117" t="s">
        <v>262</v>
      </c>
      <c r="G641" s="137" t="s">
        <v>1137</v>
      </c>
      <c r="H641" s="117" t="s">
        <v>242</v>
      </c>
      <c r="I641" s="9">
        <v>7.5</v>
      </c>
      <c r="J641" s="717">
        <v>1</v>
      </c>
      <c r="K641" s="128">
        <v>255</v>
      </c>
      <c r="L641" s="140"/>
      <c r="M641" s="129" t="e">
        <f t="shared" si="37"/>
        <v>#DIV/0!</v>
      </c>
      <c r="N641" s="129">
        <f t="shared" si="40"/>
        <v>0</v>
      </c>
      <c r="O641" s="130">
        <f>IF(K641="nio",0,VLOOKUP(G641,'4. Productie normen'!A:J,HLOOKUP('5. Basis ruimtestaat'!K641,'4. Productie normen'!$10:$11,2,FALSE),FALSE))</f>
        <v>0</v>
      </c>
      <c r="P641" s="130">
        <f t="shared" si="38"/>
        <v>0</v>
      </c>
      <c r="Q641" s="131" t="str">
        <f>VLOOKUP(G641,'4. Productie normen'!$A:$L,12,FALSE)</f>
        <v>V</v>
      </c>
      <c r="R641" s="117"/>
      <c r="T641" s="132">
        <f t="shared" si="39"/>
        <v>1912.5</v>
      </c>
    </row>
    <row r="642" spans="1:20" ht="14.15" customHeight="1">
      <c r="A642" s="8">
        <v>641</v>
      </c>
      <c r="B642" s="117" t="s">
        <v>131</v>
      </c>
      <c r="C642" s="117" t="s">
        <v>132</v>
      </c>
      <c r="D642" s="641" t="s">
        <v>256</v>
      </c>
      <c r="E642" s="641"/>
      <c r="F642" s="117" t="s">
        <v>255</v>
      </c>
      <c r="G642" s="117" t="s">
        <v>197</v>
      </c>
      <c r="H642" s="117" t="s">
        <v>235</v>
      </c>
      <c r="I642" s="9">
        <v>7.5</v>
      </c>
      <c r="J642" s="717">
        <v>1</v>
      </c>
      <c r="K642" s="128">
        <v>156</v>
      </c>
      <c r="L642" s="140"/>
      <c r="M642" s="129" t="e">
        <f t="shared" si="37"/>
        <v>#DIV/0!</v>
      </c>
      <c r="N642" s="129">
        <f t="shared" si="40"/>
        <v>0</v>
      </c>
      <c r="O642" s="130">
        <f>IF(K642="nio",0,VLOOKUP(G642,'4. Productie normen'!A:J,HLOOKUP('5. Basis ruimtestaat'!K642,'4. Productie normen'!$10:$11,2,FALSE),FALSE))</f>
        <v>0</v>
      </c>
      <c r="P642" s="130">
        <f t="shared" si="38"/>
        <v>0</v>
      </c>
      <c r="Q642" s="131" t="str">
        <f>VLOOKUP(G642,'4. Productie normen'!$A:$L,12,FALSE)</f>
        <v>B</v>
      </c>
      <c r="R642" s="117"/>
      <c r="T642" s="132">
        <f t="shared" si="39"/>
        <v>1170</v>
      </c>
    </row>
    <row r="643" spans="1:20" ht="14.15" customHeight="1">
      <c r="A643" s="8">
        <v>642</v>
      </c>
      <c r="B643" s="117" t="s">
        <v>133</v>
      </c>
      <c r="C643" s="117" t="s">
        <v>134</v>
      </c>
      <c r="D643" s="641" t="s">
        <v>229</v>
      </c>
      <c r="E643" s="641" t="s">
        <v>233</v>
      </c>
      <c r="F643" s="117" t="s">
        <v>250</v>
      </c>
      <c r="G643" s="117" t="s">
        <v>204</v>
      </c>
      <c r="H643" s="117" t="s">
        <v>235</v>
      </c>
      <c r="I643" s="9">
        <v>100.48</v>
      </c>
      <c r="J643" s="717">
        <v>1</v>
      </c>
      <c r="K643" s="128">
        <v>255</v>
      </c>
      <c r="L643" s="140"/>
      <c r="M643" s="129" t="e">
        <f t="shared" si="37"/>
        <v>#DIV/0!</v>
      </c>
      <c r="N643" s="129">
        <f t="shared" si="40"/>
        <v>0</v>
      </c>
      <c r="O643" s="130">
        <f>IF(K643="nio",0,VLOOKUP(G643,'4. Productie normen'!A:J,HLOOKUP('5. Basis ruimtestaat'!K643,'4. Productie normen'!$10:$11,2,FALSE),FALSE))</f>
        <v>0</v>
      </c>
      <c r="P643" s="130">
        <f t="shared" si="38"/>
        <v>0</v>
      </c>
      <c r="Q643" s="131" t="str">
        <f>VLOOKUP(G643,'4. Productie normen'!$A:$L,12,FALSE)</f>
        <v>V</v>
      </c>
      <c r="R643" s="117"/>
      <c r="T643" s="132">
        <f t="shared" si="39"/>
        <v>25622.400000000001</v>
      </c>
    </row>
    <row r="644" spans="1:20" ht="14.15" customHeight="1">
      <c r="A644" s="8">
        <v>643</v>
      </c>
      <c r="B644" s="117" t="s">
        <v>133</v>
      </c>
      <c r="C644" s="117" t="s">
        <v>134</v>
      </c>
      <c r="D644" s="641" t="s">
        <v>229</v>
      </c>
      <c r="E644" s="641" t="s">
        <v>238</v>
      </c>
      <c r="F644" s="117" t="s">
        <v>326</v>
      </c>
      <c r="G644" s="117" t="s">
        <v>213</v>
      </c>
      <c r="H644" s="117" t="s">
        <v>235</v>
      </c>
      <c r="I644" s="9">
        <v>11.45</v>
      </c>
      <c r="J644" s="717">
        <v>1</v>
      </c>
      <c r="K644" s="128" t="s">
        <v>248</v>
      </c>
      <c r="L644" s="140"/>
      <c r="M644" s="129">
        <f t="shared" si="37"/>
        <v>0</v>
      </c>
      <c r="N644" s="129">
        <f t="shared" si="40"/>
        <v>0</v>
      </c>
      <c r="O644" s="130">
        <f>IF(K644="nio",0,VLOOKUP(G644,'4. Productie normen'!A:J,HLOOKUP('5. Basis ruimtestaat'!K644,'4. Productie normen'!$10:$11,2,FALSE),FALSE))</f>
        <v>0</v>
      </c>
      <c r="P644" s="130">
        <f t="shared" si="38"/>
        <v>0</v>
      </c>
      <c r="Q644" s="131">
        <f>VLOOKUP(G644,'4. Productie normen'!$A:$L,12,FALSE)</f>
        <v>0</v>
      </c>
      <c r="R644" s="117"/>
      <c r="T644" s="132">
        <f t="shared" si="39"/>
        <v>0</v>
      </c>
    </row>
    <row r="645" spans="1:20" ht="14.15" customHeight="1">
      <c r="A645" s="8">
        <v>644</v>
      </c>
      <c r="B645" s="117" t="s">
        <v>133</v>
      </c>
      <c r="C645" s="117" t="s">
        <v>134</v>
      </c>
      <c r="D645" s="641" t="s">
        <v>229</v>
      </c>
      <c r="E645" s="641" t="s">
        <v>440</v>
      </c>
      <c r="F645" s="117" t="s">
        <v>201</v>
      </c>
      <c r="G645" s="117" t="s">
        <v>201</v>
      </c>
      <c r="H645" s="117" t="s">
        <v>242</v>
      </c>
      <c r="I645" s="9">
        <v>7.61</v>
      </c>
      <c r="J645" s="717">
        <v>1</v>
      </c>
      <c r="K645" s="128">
        <v>255</v>
      </c>
      <c r="L645" s="140"/>
      <c r="M645" s="129" t="e">
        <f t="shared" si="37"/>
        <v>#DIV/0!</v>
      </c>
      <c r="N645" s="129">
        <f t="shared" si="40"/>
        <v>0</v>
      </c>
      <c r="O645" s="130">
        <f>IF(K645="nio",0,VLOOKUP(G645,'4. Productie normen'!A:J,HLOOKUP('5. Basis ruimtestaat'!K645,'4. Productie normen'!$10:$11,2,FALSE),FALSE))</f>
        <v>0</v>
      </c>
      <c r="P645" s="130">
        <f t="shared" si="38"/>
        <v>0</v>
      </c>
      <c r="Q645" s="131" t="str">
        <f>VLOOKUP(G645,'4. Productie normen'!$A:$L,12,FALSE)</f>
        <v>V</v>
      </c>
      <c r="R645" s="117"/>
      <c r="T645" s="132">
        <f t="shared" si="39"/>
        <v>1940.5500000000002</v>
      </c>
    </row>
    <row r="646" spans="1:20" ht="14.15" customHeight="1">
      <c r="A646" s="8">
        <v>645</v>
      </c>
      <c r="B646" s="117" t="s">
        <v>133</v>
      </c>
      <c r="C646" s="117" t="s">
        <v>134</v>
      </c>
      <c r="D646" s="641" t="s">
        <v>229</v>
      </c>
      <c r="E646" s="641" t="s">
        <v>264</v>
      </c>
      <c r="F646" s="117" t="s">
        <v>252</v>
      </c>
      <c r="G646" s="117" t="s">
        <v>209</v>
      </c>
      <c r="H646" s="117" t="s">
        <v>232</v>
      </c>
      <c r="I646" s="9">
        <v>37.49</v>
      </c>
      <c r="J646" s="717">
        <v>1</v>
      </c>
      <c r="K646" s="128">
        <v>255</v>
      </c>
      <c r="L646" s="140"/>
      <c r="M646" s="129" t="e">
        <f t="shared" si="37"/>
        <v>#DIV/0!</v>
      </c>
      <c r="N646" s="129">
        <f t="shared" si="40"/>
        <v>0</v>
      </c>
      <c r="O646" s="130">
        <f>IF(K646="nio",0,VLOOKUP(G646,'4. Productie normen'!A:J,HLOOKUP('5. Basis ruimtestaat'!K646,'4. Productie normen'!$10:$11,2,FALSE),FALSE))</f>
        <v>0</v>
      </c>
      <c r="P646" s="130">
        <f t="shared" si="38"/>
        <v>0</v>
      </c>
      <c r="Q646" s="131" t="str">
        <f>VLOOKUP(G646,'4. Productie normen'!$A:$L,12,FALSE)</f>
        <v>V</v>
      </c>
      <c r="R646" s="117"/>
      <c r="T646" s="132">
        <f t="shared" si="39"/>
        <v>9559.9500000000007</v>
      </c>
    </row>
    <row r="647" spans="1:20" ht="14.15" customHeight="1">
      <c r="A647" s="8">
        <v>646</v>
      </c>
      <c r="B647" s="117" t="s">
        <v>133</v>
      </c>
      <c r="C647" s="117" t="s">
        <v>134</v>
      </c>
      <c r="D647" s="641" t="s">
        <v>229</v>
      </c>
      <c r="E647" s="641" t="s">
        <v>340</v>
      </c>
      <c r="F647" s="117" t="s">
        <v>402</v>
      </c>
      <c r="G647" s="117" t="s">
        <v>212</v>
      </c>
      <c r="H647" s="117" t="s">
        <v>232</v>
      </c>
      <c r="I647" s="9">
        <v>22.51</v>
      </c>
      <c r="J647" s="717">
        <v>1</v>
      </c>
      <c r="K647" s="128">
        <v>255</v>
      </c>
      <c r="L647" s="140"/>
      <c r="M647" s="129" t="e">
        <f t="shared" si="37"/>
        <v>#DIV/0!</v>
      </c>
      <c r="N647" s="129">
        <f t="shared" si="40"/>
        <v>0</v>
      </c>
      <c r="O647" s="130">
        <f>IF(K647="nio",0,VLOOKUP(G647,'4. Productie normen'!A:J,HLOOKUP('5. Basis ruimtestaat'!K647,'4. Productie normen'!$10:$11,2,FALSE),FALSE))</f>
        <v>0</v>
      </c>
      <c r="P647" s="130">
        <f t="shared" si="38"/>
        <v>0</v>
      </c>
      <c r="Q647" s="131" t="str">
        <f>VLOOKUP(G647,'4. Productie normen'!$A:$L,12,FALSE)</f>
        <v>B</v>
      </c>
      <c r="R647" s="117"/>
      <c r="T647" s="132">
        <f t="shared" si="39"/>
        <v>5740.05</v>
      </c>
    </row>
    <row r="648" spans="1:20" ht="14.15" customHeight="1">
      <c r="A648" s="8">
        <v>647</v>
      </c>
      <c r="B648" s="117" t="s">
        <v>133</v>
      </c>
      <c r="C648" s="117" t="s">
        <v>134</v>
      </c>
      <c r="D648" s="641" t="s">
        <v>229</v>
      </c>
      <c r="E648" s="641" t="s">
        <v>265</v>
      </c>
      <c r="F648" s="117" t="s">
        <v>339</v>
      </c>
      <c r="G648" s="117" t="s">
        <v>205</v>
      </c>
      <c r="H648" s="117" t="s">
        <v>514</v>
      </c>
      <c r="I648" s="9">
        <v>75.010000000000005</v>
      </c>
      <c r="J648" s="717">
        <v>1</v>
      </c>
      <c r="K648" s="128">
        <v>255</v>
      </c>
      <c r="L648" s="140"/>
      <c r="M648" s="129" t="e">
        <f t="shared" si="37"/>
        <v>#DIV/0!</v>
      </c>
      <c r="N648" s="129">
        <f t="shared" si="40"/>
        <v>0</v>
      </c>
      <c r="O648" s="130">
        <f>IF(K648="nio",0,VLOOKUP(G648,'4. Productie normen'!A:J,HLOOKUP('5. Basis ruimtestaat'!K648,'4. Productie normen'!$10:$11,2,FALSE),FALSE))</f>
        <v>0</v>
      </c>
      <c r="P648" s="130">
        <f t="shared" si="38"/>
        <v>0</v>
      </c>
      <c r="Q648" s="131" t="str">
        <f>VLOOKUP(G648,'4. Productie normen'!$A:$L,12,FALSE)</f>
        <v>V</v>
      </c>
      <c r="R648" s="117"/>
      <c r="T648" s="132">
        <f t="shared" si="39"/>
        <v>19127.550000000003</v>
      </c>
    </row>
    <row r="649" spans="1:20" ht="14.15" customHeight="1">
      <c r="A649" s="8">
        <v>648</v>
      </c>
      <c r="B649" s="117" t="s">
        <v>133</v>
      </c>
      <c r="C649" s="117" t="s">
        <v>134</v>
      </c>
      <c r="D649" s="641" t="s">
        <v>229</v>
      </c>
      <c r="E649" s="641" t="s">
        <v>266</v>
      </c>
      <c r="F649" s="117" t="s">
        <v>255</v>
      </c>
      <c r="G649" s="117" t="s">
        <v>197</v>
      </c>
      <c r="H649" s="117" t="s">
        <v>232</v>
      </c>
      <c r="I649" s="9">
        <v>27.88</v>
      </c>
      <c r="J649" s="717">
        <v>1</v>
      </c>
      <c r="K649" s="128">
        <v>255</v>
      </c>
      <c r="L649" s="140"/>
      <c r="M649" s="129" t="e">
        <f t="shared" si="37"/>
        <v>#DIV/0!</v>
      </c>
      <c r="N649" s="129">
        <f t="shared" si="40"/>
        <v>0</v>
      </c>
      <c r="O649" s="130">
        <f>IF(K649="nio",0,VLOOKUP(G649,'4. Productie normen'!A:J,HLOOKUP('5. Basis ruimtestaat'!K649,'4. Productie normen'!$10:$11,2,FALSE),FALSE))</f>
        <v>0</v>
      </c>
      <c r="P649" s="130">
        <f t="shared" si="38"/>
        <v>0</v>
      </c>
      <c r="Q649" s="131" t="str">
        <f>VLOOKUP(G649,'4. Productie normen'!$A:$L,12,FALSE)</f>
        <v>B</v>
      </c>
      <c r="R649" s="117"/>
      <c r="T649" s="132">
        <f t="shared" si="39"/>
        <v>7109.4</v>
      </c>
    </row>
    <row r="650" spans="1:20" ht="14.15" customHeight="1">
      <c r="A650" s="8">
        <v>649</v>
      </c>
      <c r="B650" s="117" t="s">
        <v>133</v>
      </c>
      <c r="C650" s="117" t="s">
        <v>134</v>
      </c>
      <c r="D650" s="641" t="s">
        <v>229</v>
      </c>
      <c r="E650" s="641" t="s">
        <v>444</v>
      </c>
      <c r="F650" s="117" t="s">
        <v>550</v>
      </c>
      <c r="G650" s="117" t="s">
        <v>1136</v>
      </c>
      <c r="H650" s="117" t="s">
        <v>514</v>
      </c>
      <c r="I650" s="9">
        <v>27.88</v>
      </c>
      <c r="J650" s="717">
        <v>1</v>
      </c>
      <c r="K650" s="128">
        <v>255</v>
      </c>
      <c r="L650" s="140"/>
      <c r="M650" s="129" t="e">
        <f t="shared" ref="M650:M713" si="41">IF(K650="nio",0,IF(K650&gt;0,K650*I650/O650,0))*J650</f>
        <v>#DIV/0!</v>
      </c>
      <c r="N650" s="129">
        <f t="shared" si="40"/>
        <v>0</v>
      </c>
      <c r="O650" s="130">
        <f>IF(K650="nio",0,VLOOKUP(G650,'4. Productie normen'!A:J,HLOOKUP('5. Basis ruimtestaat'!K650,'4. Productie normen'!$10:$11,2,FALSE),FALSE))</f>
        <v>0</v>
      </c>
      <c r="P650" s="130">
        <f t="shared" si="38"/>
        <v>0</v>
      </c>
      <c r="Q650" s="131" t="str">
        <f>VLOOKUP(G650,'4. Productie normen'!$A:$L,12,FALSE)</f>
        <v>V</v>
      </c>
      <c r="R650" s="117"/>
      <c r="T650" s="132">
        <f t="shared" si="39"/>
        <v>7109.4</v>
      </c>
    </row>
    <row r="651" spans="1:20" ht="14.15" customHeight="1">
      <c r="A651" s="8">
        <v>650</v>
      </c>
      <c r="B651" s="117" t="s">
        <v>133</v>
      </c>
      <c r="C651" s="117" t="s">
        <v>134</v>
      </c>
      <c r="D651" s="641" t="s">
        <v>229</v>
      </c>
      <c r="E651" s="641" t="s">
        <v>451</v>
      </c>
      <c r="F651" s="117" t="s">
        <v>658</v>
      </c>
      <c r="G651" s="9" t="s">
        <v>203</v>
      </c>
      <c r="H651" s="117" t="s">
        <v>242</v>
      </c>
      <c r="I651" s="9">
        <v>1.0900000000000001</v>
      </c>
      <c r="J651" s="717">
        <v>1</v>
      </c>
      <c r="K651" s="128">
        <v>12</v>
      </c>
      <c r="L651" s="140"/>
      <c r="M651" s="129" t="e">
        <f t="shared" si="41"/>
        <v>#DIV/0!</v>
      </c>
      <c r="N651" s="129">
        <f t="shared" si="40"/>
        <v>0</v>
      </c>
      <c r="O651" s="130">
        <f>IF(K651="nio",0,VLOOKUP(G651,'4. Productie normen'!A:J,HLOOKUP('5. Basis ruimtestaat'!K651,'4. Productie normen'!$10:$11,2,FALSE),FALSE))</f>
        <v>0</v>
      </c>
      <c r="P651" s="130">
        <f t="shared" ref="P651:P714" si="42">IF(L651&gt;0,O651*$P$8,0)</f>
        <v>0</v>
      </c>
      <c r="Q651" s="131" t="str">
        <f>VLOOKUP(G651,'4. Productie normen'!$A:$L,12,FALSE)</f>
        <v>V</v>
      </c>
      <c r="R651" s="117"/>
      <c r="T651" s="132">
        <f t="shared" ref="T651:T714" si="43">SUM(K651:L651)*I651</f>
        <v>13.080000000000002</v>
      </c>
    </row>
    <row r="652" spans="1:20" ht="14.15" customHeight="1">
      <c r="A652" s="8">
        <v>651</v>
      </c>
      <c r="B652" s="117" t="s">
        <v>133</v>
      </c>
      <c r="C652" s="117" t="s">
        <v>134</v>
      </c>
      <c r="D652" s="641" t="s">
        <v>229</v>
      </c>
      <c r="E652" s="641" t="s">
        <v>452</v>
      </c>
      <c r="F652" s="117" t="s">
        <v>241</v>
      </c>
      <c r="G652" s="117" t="s">
        <v>206</v>
      </c>
      <c r="H652" s="117" t="s">
        <v>232</v>
      </c>
      <c r="I652" s="9">
        <v>9.41</v>
      </c>
      <c r="J652" s="717">
        <v>1</v>
      </c>
      <c r="K652" s="128">
        <v>255</v>
      </c>
      <c r="L652" s="653"/>
      <c r="M652" s="129" t="e">
        <f t="shared" si="41"/>
        <v>#DIV/0!</v>
      </c>
      <c r="N652" s="129">
        <f t="shared" ref="N652:N715" si="44">IF(L652&gt;0,L652*I652/P652,0)*J652</f>
        <v>0</v>
      </c>
      <c r="O652" s="130">
        <f>IF(K652="nio",0,VLOOKUP(G652,'4. Productie normen'!A:J,HLOOKUP('5. Basis ruimtestaat'!K652,'4. Productie normen'!$10:$11,2,FALSE),FALSE))</f>
        <v>0</v>
      </c>
      <c r="P652" s="130">
        <f t="shared" si="42"/>
        <v>0</v>
      </c>
      <c r="Q652" s="131" t="str">
        <f>VLOOKUP(G652,'4. Productie normen'!$A:$L,12,FALSE)</f>
        <v>S</v>
      </c>
      <c r="R652" s="117"/>
      <c r="T652" s="132">
        <f t="shared" si="43"/>
        <v>2399.5500000000002</v>
      </c>
    </row>
    <row r="653" spans="1:20" ht="14.15" customHeight="1">
      <c r="A653" s="8">
        <v>652</v>
      </c>
      <c r="B653" s="117" t="s">
        <v>133</v>
      </c>
      <c r="C653" s="117" t="s">
        <v>134</v>
      </c>
      <c r="D653" s="641" t="s">
        <v>229</v>
      </c>
      <c r="E653" s="641" t="s">
        <v>477</v>
      </c>
      <c r="F653" s="117" t="s">
        <v>244</v>
      </c>
      <c r="G653" s="117" t="s">
        <v>206</v>
      </c>
      <c r="H653" s="117" t="s">
        <v>235</v>
      </c>
      <c r="I653" s="9">
        <v>9.3000000000000007</v>
      </c>
      <c r="J653" s="717">
        <v>1</v>
      </c>
      <c r="K653" s="128">
        <v>255</v>
      </c>
      <c r="L653" s="653"/>
      <c r="M653" s="129" t="e">
        <f t="shared" si="41"/>
        <v>#DIV/0!</v>
      </c>
      <c r="N653" s="129">
        <f t="shared" si="44"/>
        <v>0</v>
      </c>
      <c r="O653" s="130">
        <f>IF(K653="nio",0,VLOOKUP(G653,'4. Productie normen'!A:J,HLOOKUP('5. Basis ruimtestaat'!K653,'4. Productie normen'!$10:$11,2,FALSE),FALSE))</f>
        <v>0</v>
      </c>
      <c r="P653" s="130">
        <f t="shared" si="42"/>
        <v>0</v>
      </c>
      <c r="Q653" s="131" t="str">
        <f>VLOOKUP(G653,'4. Productie normen'!$A:$L,12,FALSE)</f>
        <v>S</v>
      </c>
      <c r="R653" s="117"/>
      <c r="T653" s="132">
        <f t="shared" si="43"/>
        <v>2371.5</v>
      </c>
    </row>
    <row r="654" spans="1:20" ht="14.15" customHeight="1">
      <c r="A654" s="8">
        <v>653</v>
      </c>
      <c r="B654" s="117" t="s">
        <v>133</v>
      </c>
      <c r="C654" s="117" t="s">
        <v>134</v>
      </c>
      <c r="D654" s="641" t="s">
        <v>229</v>
      </c>
      <c r="E654" s="641" t="s">
        <v>659</v>
      </c>
      <c r="F654" s="117" t="s">
        <v>660</v>
      </c>
      <c r="G654" s="9" t="s">
        <v>203</v>
      </c>
      <c r="H654" s="117" t="s">
        <v>242</v>
      </c>
      <c r="I654" s="9">
        <v>3.36</v>
      </c>
      <c r="J654" s="717">
        <v>1</v>
      </c>
      <c r="K654" s="128">
        <v>12</v>
      </c>
      <c r="L654" s="140"/>
      <c r="M654" s="129" t="e">
        <f t="shared" si="41"/>
        <v>#DIV/0!</v>
      </c>
      <c r="N654" s="129">
        <f t="shared" si="44"/>
        <v>0</v>
      </c>
      <c r="O654" s="130">
        <f>IF(K654="nio",0,VLOOKUP(G654,'4. Productie normen'!A:J,HLOOKUP('5. Basis ruimtestaat'!K654,'4. Productie normen'!$10:$11,2,FALSE),FALSE))</f>
        <v>0</v>
      </c>
      <c r="P654" s="130">
        <f t="shared" si="42"/>
        <v>0</v>
      </c>
      <c r="Q654" s="131" t="str">
        <f>VLOOKUP(G654,'4. Productie normen'!$A:$L,12,FALSE)</f>
        <v>V</v>
      </c>
      <c r="R654" s="117"/>
      <c r="T654" s="132">
        <f t="shared" si="43"/>
        <v>40.32</v>
      </c>
    </row>
    <row r="655" spans="1:20" ht="14.15" customHeight="1">
      <c r="A655" s="8">
        <v>654</v>
      </c>
      <c r="B655" s="117" t="s">
        <v>133</v>
      </c>
      <c r="C655" s="117" t="s">
        <v>134</v>
      </c>
      <c r="D655" s="641" t="s">
        <v>229</v>
      </c>
      <c r="E655" s="641" t="s">
        <v>249</v>
      </c>
      <c r="F655" s="117" t="s">
        <v>345</v>
      </c>
      <c r="G655" s="117" t="s">
        <v>206</v>
      </c>
      <c r="H655" s="117" t="s">
        <v>242</v>
      </c>
      <c r="I655" s="9">
        <v>3.65</v>
      </c>
      <c r="J655" s="717">
        <v>1</v>
      </c>
      <c r="K655" s="128">
        <v>255</v>
      </c>
      <c r="L655" s="653"/>
      <c r="M655" s="129" t="e">
        <f t="shared" si="41"/>
        <v>#DIV/0!</v>
      </c>
      <c r="N655" s="129">
        <f t="shared" si="44"/>
        <v>0</v>
      </c>
      <c r="O655" s="130">
        <f>IF(K655="nio",0,VLOOKUP(G655,'4. Productie normen'!A:J,HLOOKUP('5. Basis ruimtestaat'!K655,'4. Productie normen'!$10:$11,2,FALSE),FALSE))</f>
        <v>0</v>
      </c>
      <c r="P655" s="130">
        <f t="shared" si="42"/>
        <v>0</v>
      </c>
      <c r="Q655" s="131" t="str">
        <f>VLOOKUP(G655,'4. Productie normen'!$A:$L,12,FALSE)</f>
        <v>S</v>
      </c>
      <c r="R655" s="117"/>
      <c r="T655" s="132">
        <f t="shared" si="43"/>
        <v>930.75</v>
      </c>
    </row>
    <row r="656" spans="1:20" ht="14.15" customHeight="1">
      <c r="A656" s="8">
        <v>655</v>
      </c>
      <c r="B656" s="117" t="s">
        <v>133</v>
      </c>
      <c r="C656" s="117" t="s">
        <v>134</v>
      </c>
      <c r="D656" s="641" t="s">
        <v>229</v>
      </c>
      <c r="E656" s="641" t="s">
        <v>571</v>
      </c>
      <c r="F656" s="117" t="s">
        <v>661</v>
      </c>
      <c r="G656" s="9" t="s">
        <v>203</v>
      </c>
      <c r="H656" s="117" t="s">
        <v>242</v>
      </c>
      <c r="I656" s="9">
        <v>2.13</v>
      </c>
      <c r="J656" s="717">
        <v>1</v>
      </c>
      <c r="K656" s="128">
        <v>12</v>
      </c>
      <c r="L656" s="140"/>
      <c r="M656" s="129" t="e">
        <f t="shared" si="41"/>
        <v>#DIV/0!</v>
      </c>
      <c r="N656" s="129">
        <f t="shared" si="44"/>
        <v>0</v>
      </c>
      <c r="O656" s="130">
        <f>IF(K656="nio",0,VLOOKUP(G656,'4. Productie normen'!A:J,HLOOKUP('5. Basis ruimtestaat'!K656,'4. Productie normen'!$10:$11,2,FALSE),FALSE))</f>
        <v>0</v>
      </c>
      <c r="P656" s="130">
        <f t="shared" si="42"/>
        <v>0</v>
      </c>
      <c r="Q656" s="131" t="str">
        <f>VLOOKUP(G656,'4. Productie normen'!$A:$L,12,FALSE)</f>
        <v>V</v>
      </c>
      <c r="R656" s="117"/>
      <c r="T656" s="132">
        <f t="shared" si="43"/>
        <v>25.56</v>
      </c>
    </row>
    <row r="657" spans="1:20" ht="14.15" customHeight="1">
      <c r="A657" s="8">
        <v>656</v>
      </c>
      <c r="B657" s="117" t="s">
        <v>135</v>
      </c>
      <c r="C657" s="117" t="s">
        <v>136</v>
      </c>
      <c r="D657" s="641" t="s">
        <v>229</v>
      </c>
      <c r="E657" s="641" t="s">
        <v>263</v>
      </c>
      <c r="F657" s="117" t="s">
        <v>662</v>
      </c>
      <c r="G657" s="117" t="s">
        <v>204</v>
      </c>
      <c r="H657" s="117"/>
      <c r="I657" s="9">
        <v>176.5</v>
      </c>
      <c r="J657" s="717">
        <v>1</v>
      </c>
      <c r="K657" s="128">
        <v>255</v>
      </c>
      <c r="L657" s="140"/>
      <c r="M657" s="129" t="e">
        <f t="shared" si="41"/>
        <v>#DIV/0!</v>
      </c>
      <c r="N657" s="129">
        <f t="shared" si="44"/>
        <v>0</v>
      </c>
      <c r="O657" s="130">
        <f>IF(K657="nio",0,VLOOKUP(G657,'4. Productie normen'!A:J,HLOOKUP('5. Basis ruimtestaat'!K657,'4. Productie normen'!$10:$11,2,FALSE),FALSE))</f>
        <v>0</v>
      </c>
      <c r="P657" s="130">
        <f t="shared" si="42"/>
        <v>0</v>
      </c>
      <c r="Q657" s="131" t="str">
        <f>VLOOKUP(G657,'4. Productie normen'!$A:$L,12,FALSE)</f>
        <v>V</v>
      </c>
      <c r="R657" s="117"/>
      <c r="T657" s="132">
        <f t="shared" si="43"/>
        <v>45007.5</v>
      </c>
    </row>
    <row r="658" spans="1:20" ht="14.15" customHeight="1">
      <c r="A658" s="8">
        <v>657</v>
      </c>
      <c r="B658" s="117" t="s">
        <v>135</v>
      </c>
      <c r="C658" s="117" t="s">
        <v>136</v>
      </c>
      <c r="D658" s="641" t="s">
        <v>229</v>
      </c>
      <c r="E658" s="641" t="s">
        <v>440</v>
      </c>
      <c r="F658" s="117" t="s">
        <v>663</v>
      </c>
      <c r="G658" s="117" t="s">
        <v>197</v>
      </c>
      <c r="H658" s="117"/>
      <c r="I658" s="9">
        <v>13.4</v>
      </c>
      <c r="J658" s="717">
        <v>1</v>
      </c>
      <c r="K658" s="128">
        <v>255</v>
      </c>
      <c r="L658" s="140"/>
      <c r="M658" s="129" t="e">
        <f t="shared" si="41"/>
        <v>#DIV/0!</v>
      </c>
      <c r="N658" s="129">
        <f t="shared" si="44"/>
        <v>0</v>
      </c>
      <c r="O658" s="130">
        <f>IF(K658="nio",0,VLOOKUP(G658,'4. Productie normen'!A:J,HLOOKUP('5. Basis ruimtestaat'!K658,'4. Productie normen'!$10:$11,2,FALSE),FALSE))</f>
        <v>0</v>
      </c>
      <c r="P658" s="130">
        <f t="shared" si="42"/>
        <v>0</v>
      </c>
      <c r="Q658" s="131" t="str">
        <f>VLOOKUP(G658,'4. Productie normen'!$A:$L,12,FALSE)</f>
        <v>B</v>
      </c>
      <c r="R658" s="117"/>
      <c r="T658" s="132">
        <f t="shared" si="43"/>
        <v>3417</v>
      </c>
    </row>
    <row r="659" spans="1:20" ht="14.15" customHeight="1">
      <c r="A659" s="8">
        <v>658</v>
      </c>
      <c r="B659" s="117" t="s">
        <v>135</v>
      </c>
      <c r="C659" s="117" t="s">
        <v>136</v>
      </c>
      <c r="D659" s="641" t="s">
        <v>229</v>
      </c>
      <c r="E659" s="641" t="s">
        <v>264</v>
      </c>
      <c r="F659" s="117" t="s">
        <v>664</v>
      </c>
      <c r="G659" s="117" t="s">
        <v>197</v>
      </c>
      <c r="H659" s="117"/>
      <c r="I659" s="9">
        <v>13.4</v>
      </c>
      <c r="J659" s="717">
        <v>1</v>
      </c>
      <c r="K659" s="128">
        <v>255</v>
      </c>
      <c r="L659" s="140"/>
      <c r="M659" s="129" t="e">
        <f t="shared" si="41"/>
        <v>#DIV/0!</v>
      </c>
      <c r="N659" s="129">
        <f t="shared" si="44"/>
        <v>0</v>
      </c>
      <c r="O659" s="130">
        <f>IF(K659="nio",0,VLOOKUP(G659,'4. Productie normen'!A:J,HLOOKUP('5. Basis ruimtestaat'!K659,'4. Productie normen'!$10:$11,2,FALSE),FALSE))</f>
        <v>0</v>
      </c>
      <c r="P659" s="130">
        <f t="shared" si="42"/>
        <v>0</v>
      </c>
      <c r="Q659" s="131" t="str">
        <f>VLOOKUP(G659,'4. Productie normen'!$A:$L,12,FALSE)</f>
        <v>B</v>
      </c>
      <c r="R659" s="117"/>
      <c r="T659" s="132">
        <f t="shared" si="43"/>
        <v>3417</v>
      </c>
    </row>
    <row r="660" spans="1:20" ht="14.15" customHeight="1">
      <c r="A660" s="8">
        <v>659</v>
      </c>
      <c r="B660" s="117" t="s">
        <v>135</v>
      </c>
      <c r="C660" s="117" t="s">
        <v>136</v>
      </c>
      <c r="D660" s="641" t="s">
        <v>229</v>
      </c>
      <c r="E660" s="641" t="s">
        <v>442</v>
      </c>
      <c r="F660" s="117" t="s">
        <v>402</v>
      </c>
      <c r="G660" s="117" t="s">
        <v>212</v>
      </c>
      <c r="H660" s="117"/>
      <c r="I660" s="9">
        <v>13.2</v>
      </c>
      <c r="J660" s="717">
        <v>1</v>
      </c>
      <c r="K660" s="128">
        <v>255</v>
      </c>
      <c r="L660" s="140"/>
      <c r="M660" s="129" t="e">
        <f t="shared" si="41"/>
        <v>#DIV/0!</v>
      </c>
      <c r="N660" s="129">
        <f t="shared" si="44"/>
        <v>0</v>
      </c>
      <c r="O660" s="130">
        <f>IF(K660="nio",0,VLOOKUP(G660,'4. Productie normen'!A:J,HLOOKUP('5. Basis ruimtestaat'!K660,'4. Productie normen'!$10:$11,2,FALSE),FALSE))</f>
        <v>0</v>
      </c>
      <c r="P660" s="130">
        <f t="shared" si="42"/>
        <v>0</v>
      </c>
      <c r="Q660" s="131" t="str">
        <f>VLOOKUP(G660,'4. Productie normen'!$A:$L,12,FALSE)</f>
        <v>B</v>
      </c>
      <c r="R660" s="117"/>
      <c r="T660" s="132">
        <f t="shared" si="43"/>
        <v>3366</v>
      </c>
    </row>
    <row r="661" spans="1:20" ht="14.15" customHeight="1">
      <c r="A661" s="8">
        <v>660</v>
      </c>
      <c r="B661" s="117" t="s">
        <v>135</v>
      </c>
      <c r="C661" s="117" t="s">
        <v>136</v>
      </c>
      <c r="D661" s="641" t="s">
        <v>229</v>
      </c>
      <c r="E661" s="641" t="s">
        <v>266</v>
      </c>
      <c r="F661" s="117" t="s">
        <v>665</v>
      </c>
      <c r="G661" s="117" t="s">
        <v>197</v>
      </c>
      <c r="H661" s="117"/>
      <c r="I661" s="9">
        <v>108.6</v>
      </c>
      <c r="J661" s="717">
        <v>1</v>
      </c>
      <c r="K661" s="128">
        <v>255</v>
      </c>
      <c r="L661" s="140"/>
      <c r="M661" s="129" t="e">
        <f t="shared" si="41"/>
        <v>#DIV/0!</v>
      </c>
      <c r="N661" s="129">
        <f t="shared" si="44"/>
        <v>0</v>
      </c>
      <c r="O661" s="130">
        <f>IF(K661="nio",0,VLOOKUP(G661,'4. Productie normen'!A:J,HLOOKUP('5. Basis ruimtestaat'!K661,'4. Productie normen'!$10:$11,2,FALSE),FALSE))</f>
        <v>0</v>
      </c>
      <c r="P661" s="130">
        <f t="shared" si="42"/>
        <v>0</v>
      </c>
      <c r="Q661" s="131" t="str">
        <f>VLOOKUP(G661,'4. Productie normen'!$A:$L,12,FALSE)</f>
        <v>B</v>
      </c>
      <c r="R661" s="117"/>
      <c r="T661" s="132">
        <f t="shared" si="43"/>
        <v>27693</v>
      </c>
    </row>
    <row r="662" spans="1:20" ht="14.15" customHeight="1">
      <c r="A662" s="8">
        <v>661</v>
      </c>
      <c r="B662" s="117" t="s">
        <v>135</v>
      </c>
      <c r="C662" s="117" t="s">
        <v>136</v>
      </c>
      <c r="D662" s="641" t="s">
        <v>229</v>
      </c>
      <c r="E662" s="641" t="s">
        <v>445</v>
      </c>
      <c r="F662" s="117" t="s">
        <v>441</v>
      </c>
      <c r="G662" s="117" t="s">
        <v>197</v>
      </c>
      <c r="H662" s="117"/>
      <c r="I662" s="9">
        <v>16.600000000000001</v>
      </c>
      <c r="J662" s="717">
        <v>1</v>
      </c>
      <c r="K662" s="128">
        <v>156</v>
      </c>
      <c r="L662" s="140"/>
      <c r="M662" s="129" t="e">
        <f t="shared" si="41"/>
        <v>#DIV/0!</v>
      </c>
      <c r="N662" s="129">
        <f t="shared" si="44"/>
        <v>0</v>
      </c>
      <c r="O662" s="130">
        <f>IF(K662="nio",0,VLOOKUP(G662,'4. Productie normen'!A:J,HLOOKUP('5. Basis ruimtestaat'!K662,'4. Productie normen'!$10:$11,2,FALSE),FALSE))</f>
        <v>0</v>
      </c>
      <c r="P662" s="130">
        <f t="shared" si="42"/>
        <v>0</v>
      </c>
      <c r="Q662" s="131" t="str">
        <f>VLOOKUP(G662,'4. Productie normen'!$A:$L,12,FALSE)</f>
        <v>B</v>
      </c>
      <c r="R662" s="117"/>
      <c r="T662" s="132">
        <f t="shared" si="43"/>
        <v>2589.6000000000004</v>
      </c>
    </row>
    <row r="663" spans="1:20" ht="14.15" customHeight="1">
      <c r="A663" s="8">
        <v>662</v>
      </c>
      <c r="B663" s="117" t="s">
        <v>135</v>
      </c>
      <c r="C663" s="117" t="s">
        <v>136</v>
      </c>
      <c r="D663" s="641" t="s">
        <v>229</v>
      </c>
      <c r="E663" s="641" t="s">
        <v>446</v>
      </c>
      <c r="F663" s="117" t="s">
        <v>294</v>
      </c>
      <c r="G663" s="137" t="s">
        <v>1136</v>
      </c>
      <c r="H663" s="117"/>
      <c r="I663" s="9">
        <v>66.3</v>
      </c>
      <c r="J663" s="717">
        <v>1</v>
      </c>
      <c r="K663" s="128">
        <v>255</v>
      </c>
      <c r="L663" s="140"/>
      <c r="M663" s="129" t="e">
        <f t="shared" si="41"/>
        <v>#DIV/0!</v>
      </c>
      <c r="N663" s="129">
        <f t="shared" si="44"/>
        <v>0</v>
      </c>
      <c r="O663" s="130">
        <f>IF(K663="nio",0,VLOOKUP(G663,'4. Productie normen'!A:J,HLOOKUP('5. Basis ruimtestaat'!K663,'4. Productie normen'!$10:$11,2,FALSE),FALSE))</f>
        <v>0</v>
      </c>
      <c r="P663" s="130">
        <f t="shared" si="42"/>
        <v>0</v>
      </c>
      <c r="Q663" s="131" t="str">
        <f>VLOOKUP(G663,'4. Productie normen'!$A:$L,12,FALSE)</f>
        <v>V</v>
      </c>
      <c r="R663" s="117"/>
      <c r="T663" s="132">
        <f t="shared" si="43"/>
        <v>16906.5</v>
      </c>
    </row>
    <row r="664" spans="1:20" ht="14.15" customHeight="1">
      <c r="A664" s="8">
        <v>663</v>
      </c>
      <c r="B664" s="117" t="s">
        <v>135</v>
      </c>
      <c r="C664" s="117" t="s">
        <v>136</v>
      </c>
      <c r="D664" s="641" t="s">
        <v>229</v>
      </c>
      <c r="E664" s="641" t="s">
        <v>347</v>
      </c>
      <c r="F664" s="117" t="s">
        <v>541</v>
      </c>
      <c r="G664" s="137" t="s">
        <v>1137</v>
      </c>
      <c r="H664" s="117"/>
      <c r="I664" s="9">
        <v>11</v>
      </c>
      <c r="J664" s="717">
        <v>1</v>
      </c>
      <c r="K664" s="128">
        <v>255</v>
      </c>
      <c r="L664" s="140"/>
      <c r="M664" s="129" t="e">
        <f t="shared" si="41"/>
        <v>#DIV/0!</v>
      </c>
      <c r="N664" s="129">
        <f t="shared" si="44"/>
        <v>0</v>
      </c>
      <c r="O664" s="130">
        <f>IF(K664="nio",0,VLOOKUP(G664,'4. Productie normen'!A:J,HLOOKUP('5. Basis ruimtestaat'!K664,'4. Productie normen'!$10:$11,2,FALSE),FALSE))</f>
        <v>0</v>
      </c>
      <c r="P664" s="130">
        <f t="shared" si="42"/>
        <v>0</v>
      </c>
      <c r="Q664" s="131" t="str">
        <f>VLOOKUP(G664,'4. Productie normen'!$A:$L,12,FALSE)</f>
        <v>V</v>
      </c>
      <c r="R664" s="117"/>
      <c r="T664" s="132">
        <f t="shared" si="43"/>
        <v>2805</v>
      </c>
    </row>
    <row r="665" spans="1:20" ht="14.15" customHeight="1">
      <c r="A665" s="8">
        <v>664</v>
      </c>
      <c r="B665" s="117" t="s">
        <v>135</v>
      </c>
      <c r="C665" s="117" t="s">
        <v>136</v>
      </c>
      <c r="D665" s="641" t="s">
        <v>229</v>
      </c>
      <c r="E665" s="641" t="s">
        <v>666</v>
      </c>
      <c r="F665" s="117" t="s">
        <v>667</v>
      </c>
      <c r="G665" s="117" t="s">
        <v>197</v>
      </c>
      <c r="H665" s="117"/>
      <c r="I665" s="9">
        <v>224.9</v>
      </c>
      <c r="J665" s="717">
        <v>1</v>
      </c>
      <c r="K665" s="128">
        <v>255</v>
      </c>
      <c r="L665" s="140"/>
      <c r="M665" s="129" t="e">
        <f t="shared" si="41"/>
        <v>#DIV/0!</v>
      </c>
      <c r="N665" s="129">
        <f t="shared" si="44"/>
        <v>0</v>
      </c>
      <c r="O665" s="130">
        <f>IF(K665="nio",0,VLOOKUP(G665,'4. Productie normen'!A:J,HLOOKUP('5. Basis ruimtestaat'!K665,'4. Productie normen'!$10:$11,2,FALSE),FALSE))</f>
        <v>0</v>
      </c>
      <c r="P665" s="130">
        <f t="shared" si="42"/>
        <v>0</v>
      </c>
      <c r="Q665" s="131" t="str">
        <f>VLOOKUP(G665,'4. Productie normen'!$A:$L,12,FALSE)</f>
        <v>B</v>
      </c>
      <c r="R665" s="117"/>
      <c r="T665" s="132">
        <f t="shared" si="43"/>
        <v>57349.5</v>
      </c>
    </row>
    <row r="666" spans="1:20" ht="14.15" customHeight="1">
      <c r="A666" s="8">
        <v>665</v>
      </c>
      <c r="B666" s="117" t="s">
        <v>135</v>
      </c>
      <c r="C666" s="117" t="s">
        <v>136</v>
      </c>
      <c r="D666" s="641" t="s">
        <v>229</v>
      </c>
      <c r="E666" s="641" t="s">
        <v>668</v>
      </c>
      <c r="F666" s="117" t="s">
        <v>244</v>
      </c>
      <c r="G666" s="117" t="s">
        <v>206</v>
      </c>
      <c r="H666" s="117"/>
      <c r="I666" s="9">
        <v>8</v>
      </c>
      <c r="J666" s="717">
        <v>1</v>
      </c>
      <c r="K666" s="128">
        <v>255</v>
      </c>
      <c r="L666" s="653">
        <v>255</v>
      </c>
      <c r="M666" s="129" t="e">
        <f t="shared" si="41"/>
        <v>#DIV/0!</v>
      </c>
      <c r="N666" s="129" t="e">
        <f t="shared" si="44"/>
        <v>#DIV/0!</v>
      </c>
      <c r="O666" s="130">
        <f>IF(K666="nio",0,VLOOKUP(G666,'4. Productie normen'!A:J,HLOOKUP('5. Basis ruimtestaat'!K666,'4. Productie normen'!$10:$11,2,FALSE),FALSE))</f>
        <v>0</v>
      </c>
      <c r="P666" s="130">
        <f t="shared" si="42"/>
        <v>0</v>
      </c>
      <c r="Q666" s="131" t="str">
        <f>VLOOKUP(G666,'4. Productie normen'!$A:$L,12,FALSE)</f>
        <v>S</v>
      </c>
      <c r="R666" s="117"/>
      <c r="T666" s="132">
        <f t="shared" si="43"/>
        <v>4080</v>
      </c>
    </row>
    <row r="667" spans="1:20" ht="14.15" customHeight="1">
      <c r="A667" s="8">
        <v>666</v>
      </c>
      <c r="B667" s="117" t="s">
        <v>135</v>
      </c>
      <c r="C667" s="117" t="s">
        <v>136</v>
      </c>
      <c r="D667" s="641" t="s">
        <v>229</v>
      </c>
      <c r="E667" s="641" t="s">
        <v>669</v>
      </c>
      <c r="F667" s="117" t="s">
        <v>241</v>
      </c>
      <c r="G667" s="117" t="s">
        <v>206</v>
      </c>
      <c r="H667" s="117"/>
      <c r="I667" s="9">
        <v>8</v>
      </c>
      <c r="J667" s="717">
        <v>1</v>
      </c>
      <c r="K667" s="128">
        <v>255</v>
      </c>
      <c r="L667" s="653">
        <v>255</v>
      </c>
      <c r="M667" s="129" t="e">
        <f t="shared" si="41"/>
        <v>#DIV/0!</v>
      </c>
      <c r="N667" s="129" t="e">
        <f t="shared" si="44"/>
        <v>#DIV/0!</v>
      </c>
      <c r="O667" s="130">
        <f>IF(K667="nio",0,VLOOKUP(G667,'4. Productie normen'!A:J,HLOOKUP('5. Basis ruimtestaat'!K667,'4. Productie normen'!$10:$11,2,FALSE),FALSE))</f>
        <v>0</v>
      </c>
      <c r="P667" s="130">
        <f t="shared" si="42"/>
        <v>0</v>
      </c>
      <c r="Q667" s="131" t="str">
        <f>VLOOKUP(G667,'4. Productie normen'!$A:$L,12,FALSE)</f>
        <v>S</v>
      </c>
      <c r="R667" s="117"/>
      <c r="T667" s="132">
        <f t="shared" si="43"/>
        <v>4080</v>
      </c>
    </row>
    <row r="668" spans="1:20" ht="14.15" customHeight="1">
      <c r="A668" s="8">
        <v>667</v>
      </c>
      <c r="B668" s="117" t="s">
        <v>135</v>
      </c>
      <c r="C668" s="117" t="s">
        <v>136</v>
      </c>
      <c r="D668" s="641" t="s">
        <v>229</v>
      </c>
      <c r="E668" s="641" t="s">
        <v>670</v>
      </c>
      <c r="F668" s="117" t="s">
        <v>345</v>
      </c>
      <c r="G668" s="117" t="s">
        <v>206</v>
      </c>
      <c r="H668" s="117"/>
      <c r="I668" s="9">
        <v>4</v>
      </c>
      <c r="J668" s="717">
        <v>1</v>
      </c>
      <c r="K668" s="128">
        <v>255</v>
      </c>
      <c r="L668" s="653">
        <v>255</v>
      </c>
      <c r="M668" s="129" t="e">
        <f t="shared" si="41"/>
        <v>#DIV/0!</v>
      </c>
      <c r="N668" s="129" t="e">
        <f t="shared" si="44"/>
        <v>#DIV/0!</v>
      </c>
      <c r="O668" s="130">
        <f>IF(K668="nio",0,VLOOKUP(G668,'4. Productie normen'!A:J,HLOOKUP('5. Basis ruimtestaat'!K668,'4. Productie normen'!$10:$11,2,FALSE),FALSE))</f>
        <v>0</v>
      </c>
      <c r="P668" s="130">
        <f t="shared" si="42"/>
        <v>0</v>
      </c>
      <c r="Q668" s="131" t="str">
        <f>VLOOKUP(G668,'4. Productie normen'!$A:$L,12,FALSE)</f>
        <v>S</v>
      </c>
      <c r="R668" s="117"/>
      <c r="T668" s="132">
        <f t="shared" si="43"/>
        <v>2040</v>
      </c>
    </row>
    <row r="669" spans="1:20" ht="14.15" customHeight="1">
      <c r="A669" s="8">
        <v>668</v>
      </c>
      <c r="B669" s="117" t="s">
        <v>135</v>
      </c>
      <c r="C669" s="117" t="s">
        <v>136</v>
      </c>
      <c r="D669" s="641" t="s">
        <v>229</v>
      </c>
      <c r="E669" s="641" t="s">
        <v>671</v>
      </c>
      <c r="F669" s="117" t="s">
        <v>332</v>
      </c>
      <c r="G669" s="117" t="s">
        <v>206</v>
      </c>
      <c r="H669" s="117"/>
      <c r="I669" s="9">
        <v>12</v>
      </c>
      <c r="J669" s="717">
        <v>1</v>
      </c>
      <c r="K669" s="128">
        <v>255</v>
      </c>
      <c r="L669" s="653">
        <v>255</v>
      </c>
      <c r="M669" s="129" t="e">
        <f t="shared" si="41"/>
        <v>#DIV/0!</v>
      </c>
      <c r="N669" s="129" t="e">
        <f t="shared" si="44"/>
        <v>#DIV/0!</v>
      </c>
      <c r="O669" s="130">
        <f>IF(K669="nio",0,VLOOKUP(G669,'4. Productie normen'!A:J,HLOOKUP('5. Basis ruimtestaat'!K669,'4. Productie normen'!$10:$11,2,FALSE),FALSE))</f>
        <v>0</v>
      </c>
      <c r="P669" s="130">
        <f t="shared" si="42"/>
        <v>0</v>
      </c>
      <c r="Q669" s="131" t="str">
        <f>VLOOKUP(G669,'4. Productie normen'!$A:$L,12,FALSE)</f>
        <v>S</v>
      </c>
      <c r="R669" s="117"/>
      <c r="T669" s="132">
        <f t="shared" si="43"/>
        <v>6120</v>
      </c>
    </row>
    <row r="670" spans="1:20" ht="14.15" customHeight="1">
      <c r="A670" s="8">
        <v>669</v>
      </c>
      <c r="B670" s="117" t="s">
        <v>137</v>
      </c>
      <c r="C670" s="117" t="s">
        <v>138</v>
      </c>
      <c r="D670" s="641" t="s">
        <v>229</v>
      </c>
      <c r="E670" s="641" t="s">
        <v>263</v>
      </c>
      <c r="F670" s="117" t="s">
        <v>201</v>
      </c>
      <c r="G670" s="117" t="s">
        <v>201</v>
      </c>
      <c r="H670" s="117" t="s">
        <v>235</v>
      </c>
      <c r="I670" s="9">
        <v>3.24</v>
      </c>
      <c r="J670" s="717">
        <v>1</v>
      </c>
      <c r="K670" s="128">
        <v>255</v>
      </c>
      <c r="L670" s="140"/>
      <c r="M670" s="129" t="e">
        <f t="shared" si="41"/>
        <v>#DIV/0!</v>
      </c>
      <c r="N670" s="129">
        <f t="shared" si="44"/>
        <v>0</v>
      </c>
      <c r="O670" s="130">
        <f>IF(K670="nio",0,VLOOKUP(G670,'4. Productie normen'!A:J,HLOOKUP('5. Basis ruimtestaat'!K670,'4. Productie normen'!$10:$11,2,FALSE),FALSE))</f>
        <v>0</v>
      </c>
      <c r="P670" s="130">
        <f t="shared" si="42"/>
        <v>0</v>
      </c>
      <c r="Q670" s="131" t="str">
        <f>VLOOKUP(G670,'4. Productie normen'!$A:$L,12,FALSE)</f>
        <v>V</v>
      </c>
      <c r="R670" s="117"/>
      <c r="T670" s="132">
        <f t="shared" si="43"/>
        <v>826.2</v>
      </c>
    </row>
    <row r="671" spans="1:20" ht="14.15" customHeight="1">
      <c r="A671" s="8">
        <v>670</v>
      </c>
      <c r="B671" s="117" t="s">
        <v>137</v>
      </c>
      <c r="C671" s="117" t="s">
        <v>138</v>
      </c>
      <c r="D671" s="641" t="s">
        <v>229</v>
      </c>
      <c r="E671" s="641" t="s">
        <v>230</v>
      </c>
      <c r="F671" s="117" t="s">
        <v>252</v>
      </c>
      <c r="G671" s="117" t="s">
        <v>209</v>
      </c>
      <c r="H671" s="117" t="s">
        <v>491</v>
      </c>
      <c r="I671" s="9">
        <v>16.079999999999998</v>
      </c>
      <c r="J671" s="717">
        <v>1</v>
      </c>
      <c r="K671" s="128">
        <v>255</v>
      </c>
      <c r="L671" s="140"/>
      <c r="M671" s="129" t="e">
        <f t="shared" si="41"/>
        <v>#DIV/0!</v>
      </c>
      <c r="N671" s="129">
        <f t="shared" si="44"/>
        <v>0</v>
      </c>
      <c r="O671" s="130">
        <f>IF(K671="nio",0,VLOOKUP(G671,'4. Productie normen'!A:J,HLOOKUP('5. Basis ruimtestaat'!K671,'4. Productie normen'!$10:$11,2,FALSE),FALSE))</f>
        <v>0</v>
      </c>
      <c r="P671" s="130">
        <f t="shared" si="42"/>
        <v>0</v>
      </c>
      <c r="Q671" s="131" t="str">
        <f>VLOOKUP(G671,'4. Productie normen'!$A:$L,12,FALSE)</f>
        <v>V</v>
      </c>
      <c r="R671" s="117"/>
      <c r="T671" s="132">
        <f t="shared" si="43"/>
        <v>4100.3999999999996</v>
      </c>
    </row>
    <row r="672" spans="1:20" ht="14.15" customHeight="1">
      <c r="A672" s="8">
        <v>671</v>
      </c>
      <c r="B672" s="117" t="s">
        <v>137</v>
      </c>
      <c r="C672" s="117" t="s">
        <v>138</v>
      </c>
      <c r="D672" s="641" t="s">
        <v>229</v>
      </c>
      <c r="E672" s="641" t="s">
        <v>233</v>
      </c>
      <c r="F672" s="117" t="s">
        <v>250</v>
      </c>
      <c r="G672" s="117" t="s">
        <v>204</v>
      </c>
      <c r="H672" s="117" t="s">
        <v>491</v>
      </c>
      <c r="I672" s="9">
        <v>51.73</v>
      </c>
      <c r="J672" s="717">
        <v>1</v>
      </c>
      <c r="K672" s="128">
        <v>255</v>
      </c>
      <c r="L672" s="140"/>
      <c r="M672" s="129" t="e">
        <f t="shared" si="41"/>
        <v>#DIV/0!</v>
      </c>
      <c r="N672" s="129">
        <f t="shared" si="44"/>
        <v>0</v>
      </c>
      <c r="O672" s="130">
        <f>IF(K672="nio",0,VLOOKUP(G672,'4. Productie normen'!A:J,HLOOKUP('5. Basis ruimtestaat'!K672,'4. Productie normen'!$10:$11,2,FALSE),FALSE))</f>
        <v>0</v>
      </c>
      <c r="P672" s="130">
        <f t="shared" si="42"/>
        <v>0</v>
      </c>
      <c r="Q672" s="131" t="str">
        <f>VLOOKUP(G672,'4. Productie normen'!$A:$L,12,FALSE)</f>
        <v>V</v>
      </c>
      <c r="R672" s="117"/>
      <c r="T672" s="132">
        <f t="shared" si="43"/>
        <v>13191.15</v>
      </c>
    </row>
    <row r="673" spans="1:20" ht="14.15" customHeight="1">
      <c r="A673" s="8">
        <v>672</v>
      </c>
      <c r="B673" s="117" t="s">
        <v>137</v>
      </c>
      <c r="C673" s="117" t="s">
        <v>138</v>
      </c>
      <c r="D673" s="641" t="s">
        <v>229</v>
      </c>
      <c r="E673" s="641" t="s">
        <v>236</v>
      </c>
      <c r="F673" s="117" t="s">
        <v>252</v>
      </c>
      <c r="G673" s="117" t="s">
        <v>209</v>
      </c>
      <c r="H673" s="117" t="s">
        <v>491</v>
      </c>
      <c r="I673" s="9">
        <v>17.010000000000002</v>
      </c>
      <c r="J673" s="717">
        <v>1</v>
      </c>
      <c r="K673" s="128">
        <v>255</v>
      </c>
      <c r="L673" s="140"/>
      <c r="M673" s="129" t="e">
        <f t="shared" si="41"/>
        <v>#DIV/0!</v>
      </c>
      <c r="N673" s="129">
        <f t="shared" si="44"/>
        <v>0</v>
      </c>
      <c r="O673" s="130">
        <f>IF(K673="nio",0,VLOOKUP(G673,'4. Productie normen'!A:J,HLOOKUP('5. Basis ruimtestaat'!K673,'4. Productie normen'!$10:$11,2,FALSE),FALSE))</f>
        <v>0</v>
      </c>
      <c r="P673" s="130">
        <f t="shared" si="42"/>
        <v>0</v>
      </c>
      <c r="Q673" s="131" t="str">
        <f>VLOOKUP(G673,'4. Productie normen'!$A:$L,12,FALSE)</f>
        <v>V</v>
      </c>
      <c r="R673" s="117"/>
      <c r="T673" s="132">
        <f t="shared" si="43"/>
        <v>4337.55</v>
      </c>
    </row>
    <row r="674" spans="1:20" ht="14.15" customHeight="1">
      <c r="A674" s="8">
        <v>673</v>
      </c>
      <c r="B674" s="117" t="s">
        <v>137</v>
      </c>
      <c r="C674" s="117" t="s">
        <v>138</v>
      </c>
      <c r="D674" s="641" t="s">
        <v>229</v>
      </c>
      <c r="E674" s="641" t="s">
        <v>238</v>
      </c>
      <c r="F674" s="117" t="s">
        <v>639</v>
      </c>
      <c r="G674" s="9" t="s">
        <v>203</v>
      </c>
      <c r="H674" s="117" t="s">
        <v>489</v>
      </c>
      <c r="I674" s="9">
        <v>18.190000000000001</v>
      </c>
      <c r="J674" s="717">
        <v>1</v>
      </c>
      <c r="K674" s="128">
        <v>6</v>
      </c>
      <c r="L674" s="140"/>
      <c r="M674" s="129" t="e">
        <f t="shared" si="41"/>
        <v>#DIV/0!</v>
      </c>
      <c r="N674" s="129">
        <f t="shared" si="44"/>
        <v>0</v>
      </c>
      <c r="O674" s="130">
        <f>IF(K674="nio",0,VLOOKUP(G674,'4. Productie normen'!A:J,HLOOKUP('5. Basis ruimtestaat'!K674,'4. Productie normen'!$10:$11,2,FALSE),FALSE))</f>
        <v>0</v>
      </c>
      <c r="P674" s="130">
        <f t="shared" si="42"/>
        <v>0</v>
      </c>
      <c r="Q674" s="131" t="str">
        <f>VLOOKUP(G674,'4. Productie normen'!$A:$L,12,FALSE)</f>
        <v>V</v>
      </c>
      <c r="R674" s="117"/>
      <c r="T674" s="132">
        <f t="shared" si="43"/>
        <v>109.14000000000001</v>
      </c>
    </row>
    <row r="675" spans="1:20" ht="14.15" customHeight="1">
      <c r="A675" s="8">
        <v>674</v>
      </c>
      <c r="B675" s="117" t="s">
        <v>137</v>
      </c>
      <c r="C675" s="117" t="s">
        <v>138</v>
      </c>
      <c r="D675" s="641" t="s">
        <v>229</v>
      </c>
      <c r="E675" s="641" t="s">
        <v>440</v>
      </c>
      <c r="F675" s="117" t="s">
        <v>402</v>
      </c>
      <c r="G675" s="117" t="s">
        <v>212</v>
      </c>
      <c r="H675" s="117" t="s">
        <v>235</v>
      </c>
      <c r="I675" s="9">
        <v>13.14</v>
      </c>
      <c r="J675" s="717">
        <v>1</v>
      </c>
      <c r="K675" s="128">
        <v>255</v>
      </c>
      <c r="L675" s="140"/>
      <c r="M675" s="129" t="e">
        <f t="shared" si="41"/>
        <v>#DIV/0!</v>
      </c>
      <c r="N675" s="129">
        <f t="shared" si="44"/>
        <v>0</v>
      </c>
      <c r="O675" s="130">
        <f>IF(K675="nio",0,VLOOKUP(G675,'4. Productie normen'!A:J,HLOOKUP('5. Basis ruimtestaat'!K675,'4. Productie normen'!$10:$11,2,FALSE),FALSE))</f>
        <v>0</v>
      </c>
      <c r="P675" s="130">
        <f t="shared" si="42"/>
        <v>0</v>
      </c>
      <c r="Q675" s="131" t="str">
        <f>VLOOKUP(G675,'4. Productie normen'!$A:$L,12,FALSE)</f>
        <v>B</v>
      </c>
      <c r="R675" s="117"/>
      <c r="T675" s="132">
        <f t="shared" si="43"/>
        <v>3350.7000000000003</v>
      </c>
    </row>
    <row r="676" spans="1:20" ht="14.15" customHeight="1">
      <c r="A676" s="8">
        <v>675</v>
      </c>
      <c r="B676" s="117" t="s">
        <v>137</v>
      </c>
      <c r="C676" s="117" t="s">
        <v>138</v>
      </c>
      <c r="D676" s="641" t="s">
        <v>229</v>
      </c>
      <c r="E676" s="641" t="s">
        <v>264</v>
      </c>
      <c r="F676" s="117" t="s">
        <v>672</v>
      </c>
      <c r="G676" s="117" t="s">
        <v>213</v>
      </c>
      <c r="H676" s="117"/>
      <c r="I676" s="9">
        <v>3.95</v>
      </c>
      <c r="J676" s="717">
        <v>1</v>
      </c>
      <c r="K676" s="128" t="s">
        <v>248</v>
      </c>
      <c r="L676" s="140"/>
      <c r="M676" s="129">
        <f t="shared" si="41"/>
        <v>0</v>
      </c>
      <c r="N676" s="129">
        <f t="shared" si="44"/>
        <v>0</v>
      </c>
      <c r="O676" s="130">
        <f>IF(K676="nio",0,VLOOKUP(G676,'4. Productie normen'!A:J,HLOOKUP('5. Basis ruimtestaat'!K676,'4. Productie normen'!$10:$11,2,FALSE),FALSE))</f>
        <v>0</v>
      </c>
      <c r="P676" s="130">
        <f t="shared" si="42"/>
        <v>0</v>
      </c>
      <c r="Q676" s="131">
        <f>VLOOKUP(G676,'4. Productie normen'!$A:$L,12,FALSE)</f>
        <v>0</v>
      </c>
      <c r="R676" s="117"/>
      <c r="T676" s="132">
        <f t="shared" si="43"/>
        <v>0</v>
      </c>
    </row>
    <row r="677" spans="1:20" ht="14.15" customHeight="1">
      <c r="A677" s="8">
        <v>676</v>
      </c>
      <c r="B677" s="117" t="s">
        <v>137</v>
      </c>
      <c r="C677" s="117" t="s">
        <v>138</v>
      </c>
      <c r="D677" s="641" t="s">
        <v>229</v>
      </c>
      <c r="E677" s="641" t="s">
        <v>442</v>
      </c>
      <c r="F677" s="117" t="s">
        <v>262</v>
      </c>
      <c r="G677" s="137" t="s">
        <v>1137</v>
      </c>
      <c r="H677" s="117" t="s">
        <v>235</v>
      </c>
      <c r="I677" s="9">
        <v>4.95</v>
      </c>
      <c r="J677" s="717">
        <v>1</v>
      </c>
      <c r="K677" s="128">
        <v>255</v>
      </c>
      <c r="L677" s="140"/>
      <c r="M677" s="129" t="e">
        <f t="shared" si="41"/>
        <v>#DIV/0!</v>
      </c>
      <c r="N677" s="129">
        <f t="shared" si="44"/>
        <v>0</v>
      </c>
      <c r="O677" s="130">
        <f>IF(K677="nio",0,VLOOKUP(G677,'4. Productie normen'!A:J,HLOOKUP('5. Basis ruimtestaat'!K677,'4. Productie normen'!$10:$11,2,FALSE),FALSE))</f>
        <v>0</v>
      </c>
      <c r="P677" s="130">
        <f t="shared" si="42"/>
        <v>0</v>
      </c>
      <c r="Q677" s="131" t="str">
        <f>VLOOKUP(G677,'4. Productie normen'!$A:$L,12,FALSE)</f>
        <v>V</v>
      </c>
      <c r="R677" s="117"/>
      <c r="T677" s="132">
        <f t="shared" si="43"/>
        <v>1262.25</v>
      </c>
    </row>
    <row r="678" spans="1:20" ht="14.15" customHeight="1">
      <c r="A678" s="8">
        <v>677</v>
      </c>
      <c r="B678" s="117" t="s">
        <v>137</v>
      </c>
      <c r="C678" s="117" t="s">
        <v>138</v>
      </c>
      <c r="D678" s="641" t="s">
        <v>229</v>
      </c>
      <c r="E678" s="641" t="s">
        <v>340</v>
      </c>
      <c r="F678" s="117" t="s">
        <v>328</v>
      </c>
      <c r="G678" s="117" t="s">
        <v>213</v>
      </c>
      <c r="H678" s="117" t="s">
        <v>242</v>
      </c>
      <c r="I678" s="9">
        <v>5.77</v>
      </c>
      <c r="J678" s="717">
        <v>1</v>
      </c>
      <c r="K678" s="128" t="s">
        <v>248</v>
      </c>
      <c r="L678" s="140"/>
      <c r="M678" s="129">
        <f t="shared" si="41"/>
        <v>0</v>
      </c>
      <c r="N678" s="129">
        <f t="shared" si="44"/>
        <v>0</v>
      </c>
      <c r="O678" s="130">
        <f>IF(K678="nio",0,VLOOKUP(G678,'4. Productie normen'!A:J,HLOOKUP('5. Basis ruimtestaat'!K678,'4. Productie normen'!$10:$11,2,FALSE),FALSE))</f>
        <v>0</v>
      </c>
      <c r="P678" s="130">
        <f t="shared" si="42"/>
        <v>0</v>
      </c>
      <c r="Q678" s="131">
        <f>VLOOKUP(G678,'4. Productie normen'!$A:$L,12,FALSE)</f>
        <v>0</v>
      </c>
      <c r="R678" s="117"/>
      <c r="T678" s="132">
        <f t="shared" si="43"/>
        <v>0</v>
      </c>
    </row>
    <row r="679" spans="1:20" ht="14.15" customHeight="1">
      <c r="A679" s="8">
        <v>678</v>
      </c>
      <c r="B679" s="117" t="s">
        <v>137</v>
      </c>
      <c r="C679" s="117" t="s">
        <v>138</v>
      </c>
      <c r="D679" s="641" t="s">
        <v>229</v>
      </c>
      <c r="E679" s="641" t="s">
        <v>265</v>
      </c>
      <c r="F679" s="117" t="s">
        <v>345</v>
      </c>
      <c r="G679" s="117" t="s">
        <v>206</v>
      </c>
      <c r="H679" s="117" t="s">
        <v>242</v>
      </c>
      <c r="I679" s="9">
        <v>3.97</v>
      </c>
      <c r="J679" s="717">
        <v>1</v>
      </c>
      <c r="K679" s="128">
        <v>255</v>
      </c>
      <c r="L679" s="653"/>
      <c r="M679" s="129" t="e">
        <f t="shared" si="41"/>
        <v>#DIV/0!</v>
      </c>
      <c r="N679" s="129">
        <f t="shared" si="44"/>
        <v>0</v>
      </c>
      <c r="O679" s="130">
        <f>IF(K679="nio",0,VLOOKUP(G679,'4. Productie normen'!A:J,HLOOKUP('5. Basis ruimtestaat'!K679,'4. Productie normen'!$10:$11,2,FALSE),FALSE))</f>
        <v>0</v>
      </c>
      <c r="P679" s="130">
        <f t="shared" si="42"/>
        <v>0</v>
      </c>
      <c r="Q679" s="131" t="str">
        <f>VLOOKUP(G679,'4. Productie normen'!$A:$L,12,FALSE)</f>
        <v>S</v>
      </c>
      <c r="R679" s="117"/>
      <c r="T679" s="132">
        <f t="shared" si="43"/>
        <v>1012.35</v>
      </c>
    </row>
    <row r="680" spans="1:20" ht="14.15" customHeight="1">
      <c r="A680" s="8">
        <v>679</v>
      </c>
      <c r="B680" s="117" t="s">
        <v>137</v>
      </c>
      <c r="C680" s="117" t="s">
        <v>138</v>
      </c>
      <c r="D680" s="641" t="s">
        <v>229</v>
      </c>
      <c r="E680" s="641" t="s">
        <v>266</v>
      </c>
      <c r="F680" s="117" t="s">
        <v>241</v>
      </c>
      <c r="G680" s="117" t="s">
        <v>206</v>
      </c>
      <c r="H680" s="117" t="s">
        <v>242</v>
      </c>
      <c r="I680" s="9">
        <v>6.09</v>
      </c>
      <c r="J680" s="717">
        <v>1</v>
      </c>
      <c r="K680" s="128">
        <v>255</v>
      </c>
      <c r="L680" s="653"/>
      <c r="M680" s="129" t="e">
        <f t="shared" si="41"/>
        <v>#DIV/0!</v>
      </c>
      <c r="N680" s="129">
        <f t="shared" si="44"/>
        <v>0</v>
      </c>
      <c r="O680" s="130">
        <f>IF(K680="nio",0,VLOOKUP(G680,'4. Productie normen'!A:J,HLOOKUP('5. Basis ruimtestaat'!K680,'4. Productie normen'!$10:$11,2,FALSE),FALSE))</f>
        <v>0</v>
      </c>
      <c r="P680" s="130">
        <f t="shared" si="42"/>
        <v>0</v>
      </c>
      <c r="Q680" s="131" t="str">
        <f>VLOOKUP(G680,'4. Productie normen'!$A:$L,12,FALSE)</f>
        <v>S</v>
      </c>
      <c r="R680" s="117"/>
      <c r="T680" s="132">
        <f t="shared" si="43"/>
        <v>1552.95</v>
      </c>
    </row>
    <row r="681" spans="1:20" ht="14.15" customHeight="1">
      <c r="A681" s="8">
        <v>680</v>
      </c>
      <c r="B681" s="117" t="s">
        <v>137</v>
      </c>
      <c r="C681" s="117" t="s">
        <v>138</v>
      </c>
      <c r="D681" s="641" t="s">
        <v>229</v>
      </c>
      <c r="E681" s="641" t="s">
        <v>444</v>
      </c>
      <c r="F681" s="117" t="s">
        <v>244</v>
      </c>
      <c r="G681" s="117" t="s">
        <v>206</v>
      </c>
      <c r="H681" s="117" t="s">
        <v>242</v>
      </c>
      <c r="I681" s="9">
        <v>1.87</v>
      </c>
      <c r="J681" s="717">
        <v>1</v>
      </c>
      <c r="K681" s="128">
        <v>255</v>
      </c>
      <c r="L681" s="653"/>
      <c r="M681" s="129" t="e">
        <f t="shared" si="41"/>
        <v>#DIV/0!</v>
      </c>
      <c r="N681" s="129">
        <f t="shared" si="44"/>
        <v>0</v>
      </c>
      <c r="O681" s="130">
        <f>IF(K681="nio",0,VLOOKUP(G681,'4. Productie normen'!A:J,HLOOKUP('5. Basis ruimtestaat'!K681,'4. Productie normen'!$10:$11,2,FALSE),FALSE))</f>
        <v>0</v>
      </c>
      <c r="P681" s="130">
        <f t="shared" si="42"/>
        <v>0</v>
      </c>
      <c r="Q681" s="131" t="str">
        <f>VLOOKUP(G681,'4. Productie normen'!$A:$L,12,FALSE)</f>
        <v>S</v>
      </c>
      <c r="R681" s="117"/>
      <c r="T681" s="132">
        <f t="shared" si="43"/>
        <v>476.85</v>
      </c>
    </row>
    <row r="682" spans="1:20" ht="14.15" customHeight="1">
      <c r="A682" s="8">
        <v>681</v>
      </c>
      <c r="B682" s="117" t="s">
        <v>137</v>
      </c>
      <c r="C682" s="117" t="s">
        <v>138</v>
      </c>
      <c r="D682" s="641" t="s">
        <v>229</v>
      </c>
      <c r="E682" s="641" t="s">
        <v>240</v>
      </c>
      <c r="F682" s="117" t="s">
        <v>210</v>
      </c>
      <c r="G682" s="117" t="s">
        <v>210</v>
      </c>
      <c r="H682" s="117" t="s">
        <v>242</v>
      </c>
      <c r="I682" s="9">
        <v>3.26</v>
      </c>
      <c r="J682" s="717">
        <v>1</v>
      </c>
      <c r="K682" s="128">
        <v>255</v>
      </c>
      <c r="L682" s="140"/>
      <c r="M682" s="129" t="e">
        <f t="shared" si="41"/>
        <v>#DIV/0!</v>
      </c>
      <c r="N682" s="129">
        <f t="shared" si="44"/>
        <v>0</v>
      </c>
      <c r="O682" s="130">
        <f>IF(K682="nio",0,VLOOKUP(G682,'4. Productie normen'!A:J,HLOOKUP('5. Basis ruimtestaat'!K682,'4. Productie normen'!$10:$11,2,FALSE),FALSE))</f>
        <v>0</v>
      </c>
      <c r="P682" s="130">
        <f t="shared" si="42"/>
        <v>0</v>
      </c>
      <c r="Q682" s="131" t="str">
        <f>VLOOKUP(G682,'4. Productie normen'!$A:$L,12,FALSE)</f>
        <v>V</v>
      </c>
      <c r="R682" s="117"/>
      <c r="T682" s="132">
        <f t="shared" si="43"/>
        <v>831.3</v>
      </c>
    </row>
    <row r="683" spans="1:20" ht="14.15" customHeight="1">
      <c r="A683" s="8">
        <v>682</v>
      </c>
      <c r="B683" s="117" t="s">
        <v>137</v>
      </c>
      <c r="C683" s="117" t="s">
        <v>138</v>
      </c>
      <c r="D683" s="641" t="s">
        <v>229</v>
      </c>
      <c r="E683" s="641" t="s">
        <v>445</v>
      </c>
      <c r="F683" s="117" t="s">
        <v>254</v>
      </c>
      <c r="G683" s="117" t="s">
        <v>208</v>
      </c>
      <c r="H683" s="117" t="s">
        <v>673</v>
      </c>
      <c r="I683" s="9">
        <v>5.82</v>
      </c>
      <c r="J683" s="717">
        <v>1</v>
      </c>
      <c r="K683" s="128">
        <v>255</v>
      </c>
      <c r="L683" s="140"/>
      <c r="M683" s="129" t="e">
        <f t="shared" si="41"/>
        <v>#DIV/0!</v>
      </c>
      <c r="N683" s="129">
        <f t="shared" si="44"/>
        <v>0</v>
      </c>
      <c r="O683" s="130">
        <f>IF(K683="nio",0,VLOOKUP(G683,'4. Productie normen'!A:J,HLOOKUP('5. Basis ruimtestaat'!K683,'4. Productie normen'!$10:$11,2,FALSE),FALSE))</f>
        <v>0</v>
      </c>
      <c r="P683" s="130">
        <f t="shared" si="42"/>
        <v>0</v>
      </c>
      <c r="Q683" s="131" t="str">
        <f>VLOOKUP(G683,'4. Productie normen'!$A:$L,12,FALSE)</f>
        <v>V</v>
      </c>
      <c r="R683" s="117"/>
      <c r="T683" s="132">
        <f t="shared" si="43"/>
        <v>1484.1000000000001</v>
      </c>
    </row>
    <row r="684" spans="1:20" ht="14.15" customHeight="1">
      <c r="A684" s="8">
        <v>683</v>
      </c>
      <c r="B684" s="117" t="s">
        <v>137</v>
      </c>
      <c r="C684" s="117" t="s">
        <v>138</v>
      </c>
      <c r="D684" s="641" t="s">
        <v>256</v>
      </c>
      <c r="E684" s="641" t="s">
        <v>323</v>
      </c>
      <c r="F684" s="117" t="s">
        <v>674</v>
      </c>
      <c r="G684" s="117" t="s">
        <v>209</v>
      </c>
      <c r="H684" s="117" t="s">
        <v>491</v>
      </c>
      <c r="I684" s="9">
        <v>9.18</v>
      </c>
      <c r="J684" s="717">
        <v>1</v>
      </c>
      <c r="K684" s="128">
        <v>255</v>
      </c>
      <c r="L684" s="140"/>
      <c r="M684" s="129" t="e">
        <f t="shared" si="41"/>
        <v>#DIV/0!</v>
      </c>
      <c r="N684" s="129">
        <f t="shared" si="44"/>
        <v>0</v>
      </c>
      <c r="O684" s="130">
        <f>IF(K684="nio",0,VLOOKUP(G684,'4. Productie normen'!A:J,HLOOKUP('5. Basis ruimtestaat'!K684,'4. Productie normen'!$10:$11,2,FALSE),FALSE))</f>
        <v>0</v>
      </c>
      <c r="P684" s="130">
        <f t="shared" si="42"/>
        <v>0</v>
      </c>
      <c r="Q684" s="131" t="str">
        <f>VLOOKUP(G684,'4. Productie normen'!$A:$L,12,FALSE)</f>
        <v>V</v>
      </c>
      <c r="R684" s="117"/>
      <c r="T684" s="132">
        <f t="shared" si="43"/>
        <v>2340.9</v>
      </c>
    </row>
    <row r="685" spans="1:20" ht="14.15" customHeight="1">
      <c r="A685" s="8">
        <v>684</v>
      </c>
      <c r="B685" s="117" t="s">
        <v>137</v>
      </c>
      <c r="C685" s="117" t="s">
        <v>138</v>
      </c>
      <c r="D685" s="641" t="s">
        <v>256</v>
      </c>
      <c r="E685" s="641" t="s">
        <v>324</v>
      </c>
      <c r="F685" s="117" t="s">
        <v>339</v>
      </c>
      <c r="G685" s="117" t="s">
        <v>205</v>
      </c>
      <c r="H685" s="117" t="s">
        <v>235</v>
      </c>
      <c r="I685" s="9">
        <v>81.41</v>
      </c>
      <c r="J685" s="717">
        <v>1</v>
      </c>
      <c r="K685" s="128">
        <v>255</v>
      </c>
      <c r="L685" s="140"/>
      <c r="M685" s="129" t="e">
        <f t="shared" si="41"/>
        <v>#DIV/0!</v>
      </c>
      <c r="N685" s="129">
        <f t="shared" si="44"/>
        <v>0</v>
      </c>
      <c r="O685" s="130">
        <f>IF(K685="nio",0,VLOOKUP(G685,'4. Productie normen'!A:J,HLOOKUP('5. Basis ruimtestaat'!K685,'4. Productie normen'!$10:$11,2,FALSE),FALSE))</f>
        <v>0</v>
      </c>
      <c r="P685" s="130">
        <f t="shared" si="42"/>
        <v>0</v>
      </c>
      <c r="Q685" s="131" t="str">
        <f>VLOOKUP(G685,'4. Productie normen'!$A:$L,12,FALSE)</f>
        <v>V</v>
      </c>
      <c r="R685" s="117"/>
      <c r="T685" s="132">
        <f t="shared" si="43"/>
        <v>20759.55</v>
      </c>
    </row>
    <row r="686" spans="1:20" ht="14.15" customHeight="1">
      <c r="A686" s="8">
        <v>685</v>
      </c>
      <c r="B686" s="117" t="s">
        <v>137</v>
      </c>
      <c r="C686" s="117" t="s">
        <v>138</v>
      </c>
      <c r="D686" s="641" t="s">
        <v>256</v>
      </c>
      <c r="E686" s="641" t="s">
        <v>273</v>
      </c>
      <c r="F686" s="117" t="s">
        <v>255</v>
      </c>
      <c r="G686" s="117" t="s">
        <v>197</v>
      </c>
      <c r="H686" s="117" t="s">
        <v>235</v>
      </c>
      <c r="I686" s="9">
        <v>18.07</v>
      </c>
      <c r="J686" s="717">
        <v>1</v>
      </c>
      <c r="K686" s="128">
        <v>255</v>
      </c>
      <c r="L686" s="140"/>
      <c r="M686" s="129" t="e">
        <f t="shared" si="41"/>
        <v>#DIV/0!</v>
      </c>
      <c r="N686" s="129">
        <f t="shared" si="44"/>
        <v>0</v>
      </c>
      <c r="O686" s="130">
        <f>IF(K686="nio",0,VLOOKUP(G686,'4. Productie normen'!A:J,HLOOKUP('5. Basis ruimtestaat'!K686,'4. Productie normen'!$10:$11,2,FALSE),FALSE))</f>
        <v>0</v>
      </c>
      <c r="P686" s="130">
        <f t="shared" si="42"/>
        <v>0</v>
      </c>
      <c r="Q686" s="131" t="str">
        <f>VLOOKUP(G686,'4. Productie normen'!$A:$L,12,FALSE)</f>
        <v>B</v>
      </c>
      <c r="R686" s="117"/>
      <c r="T686" s="132">
        <f t="shared" si="43"/>
        <v>4607.8500000000004</v>
      </c>
    </row>
    <row r="687" spans="1:20" ht="14.15" customHeight="1">
      <c r="A687" s="8">
        <v>686</v>
      </c>
      <c r="B687" s="117" t="s">
        <v>137</v>
      </c>
      <c r="C687" s="117" t="s">
        <v>138</v>
      </c>
      <c r="D687" s="641" t="s">
        <v>256</v>
      </c>
      <c r="E687" s="641" t="s">
        <v>327</v>
      </c>
      <c r="F687" s="117" t="s">
        <v>261</v>
      </c>
      <c r="G687" s="117" t="s">
        <v>1136</v>
      </c>
      <c r="H687" s="117" t="s">
        <v>491</v>
      </c>
      <c r="I687" s="9">
        <v>34.049999999999997</v>
      </c>
      <c r="J687" s="717">
        <v>1</v>
      </c>
      <c r="K687" s="128">
        <v>255</v>
      </c>
      <c r="L687" s="140"/>
      <c r="M687" s="129" t="e">
        <f t="shared" si="41"/>
        <v>#DIV/0!</v>
      </c>
      <c r="N687" s="129">
        <f t="shared" si="44"/>
        <v>0</v>
      </c>
      <c r="O687" s="130">
        <f>IF(K687="nio",0,VLOOKUP(G687,'4. Productie normen'!A:J,HLOOKUP('5. Basis ruimtestaat'!K687,'4. Productie normen'!$10:$11,2,FALSE),FALSE))</f>
        <v>0</v>
      </c>
      <c r="P687" s="130">
        <f t="shared" si="42"/>
        <v>0</v>
      </c>
      <c r="Q687" s="131" t="str">
        <f>VLOOKUP(G687,'4. Productie normen'!$A:$L,12,FALSE)</f>
        <v>V</v>
      </c>
      <c r="R687" s="117"/>
      <c r="T687" s="132">
        <f t="shared" si="43"/>
        <v>8682.75</v>
      </c>
    </row>
    <row r="688" spans="1:20" ht="14.15" customHeight="1">
      <c r="A688" s="8">
        <v>687</v>
      </c>
      <c r="B688" s="117" t="s">
        <v>137</v>
      </c>
      <c r="C688" s="117" t="s">
        <v>138</v>
      </c>
      <c r="D688" s="641" t="s">
        <v>256</v>
      </c>
      <c r="E688" s="641" t="s">
        <v>330</v>
      </c>
      <c r="F688" s="117" t="s">
        <v>332</v>
      </c>
      <c r="G688" s="117" t="s">
        <v>206</v>
      </c>
      <c r="H688" s="117" t="s">
        <v>242</v>
      </c>
      <c r="I688" s="9">
        <v>5.45</v>
      </c>
      <c r="J688" s="717">
        <v>1</v>
      </c>
      <c r="K688" s="128">
        <v>255</v>
      </c>
      <c r="L688" s="653"/>
      <c r="M688" s="129" t="e">
        <f t="shared" si="41"/>
        <v>#DIV/0!</v>
      </c>
      <c r="N688" s="129">
        <f t="shared" si="44"/>
        <v>0</v>
      </c>
      <c r="O688" s="130">
        <f>IF(K688="nio",0,VLOOKUP(G688,'4. Productie normen'!A:J,HLOOKUP('5. Basis ruimtestaat'!K688,'4. Productie normen'!$10:$11,2,FALSE),FALSE))</f>
        <v>0</v>
      </c>
      <c r="P688" s="130">
        <f t="shared" si="42"/>
        <v>0</v>
      </c>
      <c r="Q688" s="131" t="str">
        <f>VLOOKUP(G688,'4. Productie normen'!$A:$L,12,FALSE)</f>
        <v>S</v>
      </c>
      <c r="R688" s="117"/>
      <c r="T688" s="132">
        <f t="shared" si="43"/>
        <v>1389.75</v>
      </c>
    </row>
    <row r="689" spans="1:20" ht="14.15" customHeight="1">
      <c r="A689" s="8">
        <v>688</v>
      </c>
      <c r="B689" s="117" t="s">
        <v>139</v>
      </c>
      <c r="C689" s="117" t="s">
        <v>140</v>
      </c>
      <c r="D689" s="641" t="s">
        <v>229</v>
      </c>
      <c r="E689" s="641" t="s">
        <v>230</v>
      </c>
      <c r="F689" s="117" t="s">
        <v>250</v>
      </c>
      <c r="G689" s="117" t="s">
        <v>204</v>
      </c>
      <c r="H689" s="117" t="s">
        <v>232</v>
      </c>
      <c r="I689" s="9">
        <v>44</v>
      </c>
      <c r="J689" s="717">
        <v>1</v>
      </c>
      <c r="K689" s="128">
        <v>255</v>
      </c>
      <c r="L689" s="140"/>
      <c r="M689" s="129" t="e">
        <f t="shared" si="41"/>
        <v>#DIV/0!</v>
      </c>
      <c r="N689" s="129">
        <f t="shared" si="44"/>
        <v>0</v>
      </c>
      <c r="O689" s="130">
        <f>IF(K689="nio",0,VLOOKUP(G689,'4. Productie normen'!A:J,HLOOKUP('5. Basis ruimtestaat'!K689,'4. Productie normen'!$10:$11,2,FALSE),FALSE))</f>
        <v>0</v>
      </c>
      <c r="P689" s="130">
        <f t="shared" si="42"/>
        <v>0</v>
      </c>
      <c r="Q689" s="131" t="str">
        <f>VLOOKUP(G689,'4. Productie normen'!$A:$L,12,FALSE)</f>
        <v>V</v>
      </c>
      <c r="R689" s="117"/>
      <c r="T689" s="132">
        <f t="shared" si="43"/>
        <v>11220</v>
      </c>
    </row>
    <row r="690" spans="1:20" ht="14.15" customHeight="1">
      <c r="A690" s="8">
        <v>689</v>
      </c>
      <c r="B690" s="117" t="s">
        <v>139</v>
      </c>
      <c r="C690" s="117" t="s">
        <v>140</v>
      </c>
      <c r="D690" s="641" t="s">
        <v>229</v>
      </c>
      <c r="E690" s="641" t="s">
        <v>265</v>
      </c>
      <c r="F690" s="117"/>
      <c r="G690" s="117" t="s">
        <v>197</v>
      </c>
      <c r="H690" s="117" t="s">
        <v>235</v>
      </c>
      <c r="I690" s="9">
        <v>2</v>
      </c>
      <c r="J690" s="717">
        <v>1</v>
      </c>
      <c r="K690" s="128">
        <v>156</v>
      </c>
      <c r="L690" s="140"/>
      <c r="M690" s="129" t="e">
        <f t="shared" si="41"/>
        <v>#DIV/0!</v>
      </c>
      <c r="N690" s="129">
        <f t="shared" si="44"/>
        <v>0</v>
      </c>
      <c r="O690" s="130">
        <f>IF(K690="nio",0,VLOOKUP(G690,'4. Productie normen'!A:J,HLOOKUP('5. Basis ruimtestaat'!K690,'4. Productie normen'!$10:$11,2,FALSE),FALSE))</f>
        <v>0</v>
      </c>
      <c r="P690" s="130">
        <f t="shared" si="42"/>
        <v>0</v>
      </c>
      <c r="Q690" s="131" t="str">
        <f>VLOOKUP(G690,'4. Productie normen'!$A:$L,12,FALSE)</f>
        <v>B</v>
      </c>
      <c r="R690" s="117"/>
      <c r="T690" s="132">
        <f t="shared" si="43"/>
        <v>312</v>
      </c>
    </row>
    <row r="691" spans="1:20" ht="14.15" customHeight="1">
      <c r="A691" s="8">
        <v>690</v>
      </c>
      <c r="B691" s="117" t="s">
        <v>139</v>
      </c>
      <c r="C691" s="117" t="s">
        <v>140</v>
      </c>
      <c r="D691" s="641" t="s">
        <v>229</v>
      </c>
      <c r="E691" s="641" t="s">
        <v>240</v>
      </c>
      <c r="F691" s="117"/>
      <c r="G691" s="117" t="s">
        <v>206</v>
      </c>
      <c r="H691" s="117" t="s">
        <v>242</v>
      </c>
      <c r="I691" s="9">
        <v>3</v>
      </c>
      <c r="J691" s="717">
        <v>1</v>
      </c>
      <c r="K691" s="128">
        <v>255</v>
      </c>
      <c r="L691" s="140"/>
      <c r="M691" s="129" t="e">
        <f t="shared" si="41"/>
        <v>#DIV/0!</v>
      </c>
      <c r="N691" s="129">
        <f t="shared" si="44"/>
        <v>0</v>
      </c>
      <c r="O691" s="130">
        <f>IF(K691="nio",0,VLOOKUP(G691,'4. Productie normen'!A:J,HLOOKUP('5. Basis ruimtestaat'!K691,'4. Productie normen'!$10:$11,2,FALSE),FALSE))</f>
        <v>0</v>
      </c>
      <c r="P691" s="130">
        <f t="shared" si="42"/>
        <v>0</v>
      </c>
      <c r="Q691" s="131" t="str">
        <f>VLOOKUP(G691,'4. Productie normen'!$A:$L,12,FALSE)</f>
        <v>S</v>
      </c>
      <c r="R691" s="117"/>
      <c r="T691" s="132">
        <f t="shared" si="43"/>
        <v>765</v>
      </c>
    </row>
    <row r="692" spans="1:20" ht="14.15" customHeight="1">
      <c r="A692" s="8">
        <v>691</v>
      </c>
      <c r="B692" s="117" t="s">
        <v>139</v>
      </c>
      <c r="C692" s="117" t="s">
        <v>140</v>
      </c>
      <c r="D692" s="641" t="s">
        <v>229</v>
      </c>
      <c r="E692" s="641" t="s">
        <v>243</v>
      </c>
      <c r="F692" s="117"/>
      <c r="G692" s="117" t="s">
        <v>206</v>
      </c>
      <c r="H692" s="117" t="s">
        <v>242</v>
      </c>
      <c r="I692" s="9">
        <v>3</v>
      </c>
      <c r="J692" s="717">
        <v>1</v>
      </c>
      <c r="K692" s="128">
        <v>255</v>
      </c>
      <c r="L692" s="140"/>
      <c r="M692" s="129" t="e">
        <f t="shared" si="41"/>
        <v>#DIV/0!</v>
      </c>
      <c r="N692" s="129">
        <f t="shared" si="44"/>
        <v>0</v>
      </c>
      <c r="O692" s="130">
        <f>IF(K692="nio",0,VLOOKUP(G692,'4. Productie normen'!A:J,HLOOKUP('5. Basis ruimtestaat'!K692,'4. Productie normen'!$10:$11,2,FALSE),FALSE))</f>
        <v>0</v>
      </c>
      <c r="P692" s="130">
        <f t="shared" si="42"/>
        <v>0</v>
      </c>
      <c r="Q692" s="131" t="str">
        <f>VLOOKUP(G692,'4. Productie normen'!$A:$L,12,FALSE)</f>
        <v>S</v>
      </c>
      <c r="R692" s="117"/>
      <c r="T692" s="132">
        <f t="shared" si="43"/>
        <v>765</v>
      </c>
    </row>
    <row r="693" spans="1:20" ht="14.15" customHeight="1">
      <c r="A693" s="8">
        <v>692</v>
      </c>
      <c r="B693" s="117" t="s">
        <v>139</v>
      </c>
      <c r="C693" s="117" t="s">
        <v>140</v>
      </c>
      <c r="D693" s="641" t="s">
        <v>229</v>
      </c>
      <c r="E693" s="641" t="s">
        <v>533</v>
      </c>
      <c r="F693" s="117"/>
      <c r="G693" s="117" t="s">
        <v>197</v>
      </c>
      <c r="H693" s="117" t="s">
        <v>235</v>
      </c>
      <c r="I693" s="9">
        <v>97</v>
      </c>
      <c r="J693" s="717">
        <v>1</v>
      </c>
      <c r="K693" s="128">
        <v>156</v>
      </c>
      <c r="L693" s="140"/>
      <c r="M693" s="129" t="e">
        <f t="shared" si="41"/>
        <v>#DIV/0!</v>
      </c>
      <c r="N693" s="129">
        <f t="shared" si="44"/>
        <v>0</v>
      </c>
      <c r="O693" s="130">
        <f>IF(K693="nio",0,VLOOKUP(G693,'4. Productie normen'!A:J,HLOOKUP('5. Basis ruimtestaat'!K693,'4. Productie normen'!$10:$11,2,FALSE),FALSE))</f>
        <v>0</v>
      </c>
      <c r="P693" s="130">
        <f t="shared" si="42"/>
        <v>0</v>
      </c>
      <c r="Q693" s="131" t="str">
        <f>VLOOKUP(G693,'4. Productie normen'!$A:$L,12,FALSE)</f>
        <v>B</v>
      </c>
      <c r="R693" s="117"/>
      <c r="T693" s="132">
        <f t="shared" si="43"/>
        <v>15132</v>
      </c>
    </row>
    <row r="694" spans="1:20" ht="14.15" customHeight="1">
      <c r="A694" s="8">
        <v>693</v>
      </c>
      <c r="B694" s="117" t="s">
        <v>139</v>
      </c>
      <c r="C694" s="117" t="s">
        <v>140</v>
      </c>
      <c r="D694" s="641" t="s">
        <v>229</v>
      </c>
      <c r="E694" s="641" t="s">
        <v>535</v>
      </c>
      <c r="F694" s="117"/>
      <c r="G694" s="117" t="s">
        <v>197</v>
      </c>
      <c r="H694" s="117" t="s">
        <v>235</v>
      </c>
      <c r="I694" s="9">
        <v>9</v>
      </c>
      <c r="J694" s="717">
        <v>1</v>
      </c>
      <c r="K694" s="128">
        <v>156</v>
      </c>
      <c r="L694" s="140"/>
      <c r="M694" s="129" t="e">
        <f t="shared" si="41"/>
        <v>#DIV/0!</v>
      </c>
      <c r="N694" s="129">
        <f t="shared" si="44"/>
        <v>0</v>
      </c>
      <c r="O694" s="130">
        <f>IF(K694="nio",0,VLOOKUP(G694,'4. Productie normen'!A:J,HLOOKUP('5. Basis ruimtestaat'!K694,'4. Productie normen'!$10:$11,2,FALSE),FALSE))</f>
        <v>0</v>
      </c>
      <c r="P694" s="130">
        <f t="shared" si="42"/>
        <v>0</v>
      </c>
      <c r="Q694" s="131" t="str">
        <f>VLOOKUP(G694,'4. Productie normen'!$A:$L,12,FALSE)</f>
        <v>B</v>
      </c>
      <c r="R694" s="117"/>
      <c r="T694" s="132">
        <f t="shared" si="43"/>
        <v>1404</v>
      </c>
    </row>
    <row r="695" spans="1:20" ht="14.15" customHeight="1">
      <c r="A695" s="8">
        <v>694</v>
      </c>
      <c r="B695" s="117" t="s">
        <v>139</v>
      </c>
      <c r="C695" s="117" t="s">
        <v>140</v>
      </c>
      <c r="D695" s="641" t="s">
        <v>229</v>
      </c>
      <c r="E695" s="641" t="s">
        <v>538</v>
      </c>
      <c r="F695" s="117"/>
      <c r="G695" s="117" t="s">
        <v>197</v>
      </c>
      <c r="H695" s="117" t="s">
        <v>235</v>
      </c>
      <c r="I695" s="9">
        <v>3</v>
      </c>
      <c r="J695" s="717">
        <v>1</v>
      </c>
      <c r="K695" s="128">
        <v>156</v>
      </c>
      <c r="L695" s="140"/>
      <c r="M695" s="129" t="e">
        <f t="shared" si="41"/>
        <v>#DIV/0!</v>
      </c>
      <c r="N695" s="129">
        <f t="shared" si="44"/>
        <v>0</v>
      </c>
      <c r="O695" s="130">
        <f>IF(K695="nio",0,VLOOKUP(G695,'4. Productie normen'!A:J,HLOOKUP('5. Basis ruimtestaat'!K695,'4. Productie normen'!$10:$11,2,FALSE),FALSE))</f>
        <v>0</v>
      </c>
      <c r="P695" s="130">
        <f t="shared" si="42"/>
        <v>0</v>
      </c>
      <c r="Q695" s="131" t="str">
        <f>VLOOKUP(G695,'4. Productie normen'!$A:$L,12,FALSE)</f>
        <v>B</v>
      </c>
      <c r="R695" s="117"/>
      <c r="T695" s="132">
        <f t="shared" si="43"/>
        <v>468</v>
      </c>
    </row>
    <row r="696" spans="1:20" ht="14.15" customHeight="1">
      <c r="A696" s="8">
        <v>695</v>
      </c>
      <c r="B696" s="117" t="s">
        <v>139</v>
      </c>
      <c r="C696" s="117" t="s">
        <v>140</v>
      </c>
      <c r="D696" s="641" t="s">
        <v>229</v>
      </c>
      <c r="E696" s="641" t="s">
        <v>675</v>
      </c>
      <c r="F696" s="117"/>
      <c r="G696" s="117" t="s">
        <v>197</v>
      </c>
      <c r="H696" s="117" t="s">
        <v>235</v>
      </c>
      <c r="I696" s="9">
        <v>47</v>
      </c>
      <c r="J696" s="717">
        <v>1</v>
      </c>
      <c r="K696" s="128">
        <v>156</v>
      </c>
      <c r="L696" s="140"/>
      <c r="M696" s="129" t="e">
        <f t="shared" si="41"/>
        <v>#DIV/0!</v>
      </c>
      <c r="N696" s="129">
        <f t="shared" si="44"/>
        <v>0</v>
      </c>
      <c r="O696" s="130">
        <f>IF(K696="nio",0,VLOOKUP(G696,'4. Productie normen'!A:J,HLOOKUP('5. Basis ruimtestaat'!K696,'4. Productie normen'!$10:$11,2,FALSE),FALSE))</f>
        <v>0</v>
      </c>
      <c r="P696" s="130">
        <f t="shared" si="42"/>
        <v>0</v>
      </c>
      <c r="Q696" s="131" t="str">
        <f>VLOOKUP(G696,'4. Productie normen'!$A:$L,12,FALSE)</f>
        <v>B</v>
      </c>
      <c r="R696" s="117"/>
      <c r="T696" s="132">
        <f t="shared" si="43"/>
        <v>7332</v>
      </c>
    </row>
    <row r="697" spans="1:20" ht="14.15" customHeight="1">
      <c r="A697" s="8">
        <v>696</v>
      </c>
      <c r="B697" s="117" t="s">
        <v>139</v>
      </c>
      <c r="C697" s="117" t="s">
        <v>140</v>
      </c>
      <c r="D697" s="641" t="s">
        <v>229</v>
      </c>
      <c r="E697" s="641" t="s">
        <v>676</v>
      </c>
      <c r="F697" s="117"/>
      <c r="G697" s="117" t="s">
        <v>197</v>
      </c>
      <c r="H697" s="117" t="s">
        <v>235</v>
      </c>
      <c r="I697" s="9">
        <v>47</v>
      </c>
      <c r="J697" s="717">
        <v>1</v>
      </c>
      <c r="K697" s="128">
        <v>156</v>
      </c>
      <c r="L697" s="140"/>
      <c r="M697" s="129" t="e">
        <f t="shared" si="41"/>
        <v>#DIV/0!</v>
      </c>
      <c r="N697" s="129">
        <f t="shared" si="44"/>
        <v>0</v>
      </c>
      <c r="O697" s="130">
        <f>IF(K697="nio",0,VLOOKUP(G697,'4. Productie normen'!A:J,HLOOKUP('5. Basis ruimtestaat'!K697,'4. Productie normen'!$10:$11,2,FALSE),FALSE))</f>
        <v>0</v>
      </c>
      <c r="P697" s="130">
        <f t="shared" si="42"/>
        <v>0</v>
      </c>
      <c r="Q697" s="131" t="str">
        <f>VLOOKUP(G697,'4. Productie normen'!$A:$L,12,FALSE)</f>
        <v>B</v>
      </c>
      <c r="R697" s="117"/>
      <c r="T697" s="132">
        <f t="shared" si="43"/>
        <v>7332</v>
      </c>
    </row>
    <row r="698" spans="1:20" ht="14.15" customHeight="1">
      <c r="A698" s="8">
        <v>697</v>
      </c>
      <c r="B698" s="117" t="s">
        <v>139</v>
      </c>
      <c r="C698" s="117" t="s">
        <v>140</v>
      </c>
      <c r="D698" s="641" t="s">
        <v>229</v>
      </c>
      <c r="E698" s="641"/>
      <c r="F698" s="117"/>
      <c r="G698" s="117" t="s">
        <v>206</v>
      </c>
      <c r="H698" s="117" t="s">
        <v>242</v>
      </c>
      <c r="I698" s="9">
        <v>5</v>
      </c>
      <c r="J698" s="717">
        <v>1</v>
      </c>
      <c r="K698" s="128">
        <v>255</v>
      </c>
      <c r="L698" s="140"/>
      <c r="M698" s="129" t="e">
        <f t="shared" si="41"/>
        <v>#DIV/0!</v>
      </c>
      <c r="N698" s="129">
        <f t="shared" si="44"/>
        <v>0</v>
      </c>
      <c r="O698" s="130">
        <f>IF(K698="nio",0,VLOOKUP(G698,'4. Productie normen'!A:J,HLOOKUP('5. Basis ruimtestaat'!K698,'4. Productie normen'!$10:$11,2,FALSE),FALSE))</f>
        <v>0</v>
      </c>
      <c r="P698" s="130">
        <f t="shared" si="42"/>
        <v>0</v>
      </c>
      <c r="Q698" s="131" t="str">
        <f>VLOOKUP(G698,'4. Productie normen'!$A:$L,12,FALSE)</f>
        <v>S</v>
      </c>
      <c r="R698" s="117"/>
      <c r="T698" s="132">
        <f t="shared" si="43"/>
        <v>1275</v>
      </c>
    </row>
    <row r="699" spans="1:20" ht="14.15" customHeight="1">
      <c r="A699" s="8">
        <v>698</v>
      </c>
      <c r="B699" s="117" t="s">
        <v>139</v>
      </c>
      <c r="C699" s="117" t="s">
        <v>140</v>
      </c>
      <c r="D699" s="641" t="s">
        <v>229</v>
      </c>
      <c r="E699" s="641"/>
      <c r="F699" s="117" t="s">
        <v>250</v>
      </c>
      <c r="G699" s="117" t="s">
        <v>204</v>
      </c>
      <c r="H699" s="117" t="s">
        <v>232</v>
      </c>
      <c r="I699" s="9">
        <v>44</v>
      </c>
      <c r="J699" s="717">
        <v>1</v>
      </c>
      <c r="K699" s="128">
        <v>255</v>
      </c>
      <c r="L699" s="140"/>
      <c r="M699" s="129" t="e">
        <f t="shared" si="41"/>
        <v>#DIV/0!</v>
      </c>
      <c r="N699" s="129">
        <f t="shared" si="44"/>
        <v>0</v>
      </c>
      <c r="O699" s="130">
        <f>IF(K699="nio",0,VLOOKUP(G699,'4. Productie normen'!A:J,HLOOKUP('5. Basis ruimtestaat'!K699,'4. Productie normen'!$10:$11,2,FALSE),FALSE))</f>
        <v>0</v>
      </c>
      <c r="P699" s="130">
        <f t="shared" si="42"/>
        <v>0</v>
      </c>
      <c r="Q699" s="131" t="str">
        <f>VLOOKUP(G699,'4. Productie normen'!$A:$L,12,FALSE)</f>
        <v>V</v>
      </c>
      <c r="R699" s="117"/>
      <c r="T699" s="132">
        <f t="shared" si="43"/>
        <v>11220</v>
      </c>
    </row>
    <row r="700" spans="1:20" ht="14.15" customHeight="1">
      <c r="A700" s="8">
        <v>699</v>
      </c>
      <c r="B700" s="117" t="s">
        <v>139</v>
      </c>
      <c r="C700" s="117" t="s">
        <v>140</v>
      </c>
      <c r="D700" s="641" t="s">
        <v>229</v>
      </c>
      <c r="E700" s="641"/>
      <c r="F700" s="117"/>
      <c r="G700" s="117" t="s">
        <v>213</v>
      </c>
      <c r="H700" s="117" t="s">
        <v>270</v>
      </c>
      <c r="I700" s="9">
        <v>2</v>
      </c>
      <c r="J700" s="717">
        <v>1</v>
      </c>
      <c r="K700" s="128" t="s">
        <v>248</v>
      </c>
      <c r="L700" s="140"/>
      <c r="M700" s="129">
        <f t="shared" si="41"/>
        <v>0</v>
      </c>
      <c r="N700" s="129">
        <f t="shared" si="44"/>
        <v>0</v>
      </c>
      <c r="O700" s="130">
        <f>IF(K700="nio",0,VLOOKUP(G700,'4. Productie normen'!A:J,HLOOKUP('5. Basis ruimtestaat'!K700,'4. Productie normen'!$10:$11,2,FALSE),FALSE))</f>
        <v>0</v>
      </c>
      <c r="P700" s="130">
        <f t="shared" si="42"/>
        <v>0</v>
      </c>
      <c r="Q700" s="131">
        <f>VLOOKUP(G700,'4. Productie normen'!$A:$L,12,FALSE)</f>
        <v>0</v>
      </c>
      <c r="R700" s="117"/>
      <c r="T700" s="132">
        <f t="shared" si="43"/>
        <v>0</v>
      </c>
    </row>
    <row r="701" spans="1:20" ht="14.15" customHeight="1">
      <c r="A701" s="8">
        <v>700</v>
      </c>
      <c r="B701" s="117" t="s">
        <v>139</v>
      </c>
      <c r="C701" s="117" t="s">
        <v>140</v>
      </c>
      <c r="D701" s="641" t="s">
        <v>229</v>
      </c>
      <c r="E701" s="641"/>
      <c r="F701" s="117"/>
      <c r="G701" s="117" t="s">
        <v>197</v>
      </c>
      <c r="H701" s="117" t="s">
        <v>235</v>
      </c>
      <c r="I701" s="9">
        <v>8</v>
      </c>
      <c r="J701" s="717">
        <v>1</v>
      </c>
      <c r="K701" s="128">
        <v>156</v>
      </c>
      <c r="L701" s="140"/>
      <c r="M701" s="129" t="e">
        <f t="shared" si="41"/>
        <v>#DIV/0!</v>
      </c>
      <c r="N701" s="129">
        <f t="shared" si="44"/>
        <v>0</v>
      </c>
      <c r="O701" s="130">
        <f>IF(K701="nio",0,VLOOKUP(G701,'4. Productie normen'!A:J,HLOOKUP('5. Basis ruimtestaat'!K701,'4. Productie normen'!$10:$11,2,FALSE),FALSE))</f>
        <v>0</v>
      </c>
      <c r="P701" s="130">
        <f t="shared" si="42"/>
        <v>0</v>
      </c>
      <c r="Q701" s="131" t="str">
        <f>VLOOKUP(G701,'4. Productie normen'!$A:$L,12,FALSE)</f>
        <v>B</v>
      </c>
      <c r="R701" s="117"/>
      <c r="T701" s="132">
        <f t="shared" si="43"/>
        <v>1248</v>
      </c>
    </row>
    <row r="702" spans="1:20" ht="14.15" customHeight="1">
      <c r="A702" s="8">
        <v>701</v>
      </c>
      <c r="B702" s="117" t="s">
        <v>139</v>
      </c>
      <c r="C702" s="117" t="s">
        <v>140</v>
      </c>
      <c r="D702" s="641" t="s">
        <v>229</v>
      </c>
      <c r="E702" s="641"/>
      <c r="F702" s="117"/>
      <c r="G702" s="117" t="s">
        <v>197</v>
      </c>
      <c r="H702" s="117" t="s">
        <v>235</v>
      </c>
      <c r="I702" s="9">
        <v>8</v>
      </c>
      <c r="J702" s="717">
        <v>1</v>
      </c>
      <c r="K702" s="128">
        <v>156</v>
      </c>
      <c r="L702" s="140"/>
      <c r="M702" s="129" t="e">
        <f t="shared" si="41"/>
        <v>#DIV/0!</v>
      </c>
      <c r="N702" s="129">
        <f t="shared" si="44"/>
        <v>0</v>
      </c>
      <c r="O702" s="130">
        <f>IF(K702="nio",0,VLOOKUP(G702,'4. Productie normen'!A:J,HLOOKUP('5. Basis ruimtestaat'!K702,'4. Productie normen'!$10:$11,2,FALSE),FALSE))</f>
        <v>0</v>
      </c>
      <c r="P702" s="130">
        <f t="shared" si="42"/>
        <v>0</v>
      </c>
      <c r="Q702" s="131" t="str">
        <f>VLOOKUP(G702,'4. Productie normen'!$A:$L,12,FALSE)</f>
        <v>B</v>
      </c>
      <c r="R702" s="117"/>
      <c r="T702" s="132">
        <f t="shared" si="43"/>
        <v>1248</v>
      </c>
    </row>
    <row r="703" spans="1:20" ht="14.15" customHeight="1">
      <c r="A703" s="8">
        <v>702</v>
      </c>
      <c r="B703" s="117" t="s">
        <v>139</v>
      </c>
      <c r="C703" s="117" t="s">
        <v>140</v>
      </c>
      <c r="D703" s="641" t="s">
        <v>229</v>
      </c>
      <c r="E703" s="641"/>
      <c r="F703" s="117"/>
      <c r="G703" s="117" t="s">
        <v>209</v>
      </c>
      <c r="H703" s="117" t="s">
        <v>526</v>
      </c>
      <c r="I703" s="9">
        <v>39</v>
      </c>
      <c r="J703" s="717">
        <v>1</v>
      </c>
      <c r="K703" s="128">
        <v>255</v>
      </c>
      <c r="L703" s="140"/>
      <c r="M703" s="129" t="e">
        <f t="shared" si="41"/>
        <v>#DIV/0!</v>
      </c>
      <c r="N703" s="129">
        <f t="shared" si="44"/>
        <v>0</v>
      </c>
      <c r="O703" s="130">
        <f>IF(K703="nio",0,VLOOKUP(G703,'4. Productie normen'!A:J,HLOOKUP('5. Basis ruimtestaat'!K703,'4. Productie normen'!$10:$11,2,FALSE),FALSE))</f>
        <v>0</v>
      </c>
      <c r="P703" s="130">
        <f t="shared" si="42"/>
        <v>0</v>
      </c>
      <c r="Q703" s="131" t="str">
        <f>VLOOKUP(G703,'4. Productie normen'!$A:$L,12,FALSE)</f>
        <v>V</v>
      </c>
      <c r="R703" s="117"/>
      <c r="T703" s="132">
        <f t="shared" si="43"/>
        <v>9945</v>
      </c>
    </row>
    <row r="704" spans="1:20" ht="14.15" customHeight="1">
      <c r="A704" s="8">
        <v>703</v>
      </c>
      <c r="B704" s="117" t="s">
        <v>141</v>
      </c>
      <c r="C704" s="117" t="s">
        <v>142</v>
      </c>
      <c r="D704" s="641" t="s">
        <v>229</v>
      </c>
      <c r="E704" s="641" t="s">
        <v>263</v>
      </c>
      <c r="F704" s="117" t="s">
        <v>252</v>
      </c>
      <c r="G704" s="117" t="s">
        <v>209</v>
      </c>
      <c r="H704" s="117" t="s">
        <v>677</v>
      </c>
      <c r="I704" s="9">
        <v>20.21</v>
      </c>
      <c r="J704" s="717">
        <v>1</v>
      </c>
      <c r="K704" s="128">
        <v>255</v>
      </c>
      <c r="L704" s="140"/>
      <c r="M704" s="129" t="e">
        <f t="shared" si="41"/>
        <v>#DIV/0!</v>
      </c>
      <c r="N704" s="129">
        <f t="shared" si="44"/>
        <v>0</v>
      </c>
      <c r="O704" s="130">
        <f>IF(K704="nio",0,VLOOKUP(G704,'4. Productie normen'!A:J,HLOOKUP('5. Basis ruimtestaat'!K704,'4. Productie normen'!$10:$11,2,FALSE),FALSE))</f>
        <v>0</v>
      </c>
      <c r="P704" s="130">
        <f t="shared" si="42"/>
        <v>0</v>
      </c>
      <c r="Q704" s="131" t="str">
        <f>VLOOKUP(G704,'4. Productie normen'!$A:$L,12,FALSE)</f>
        <v>V</v>
      </c>
      <c r="R704" s="117"/>
      <c r="T704" s="132">
        <f t="shared" si="43"/>
        <v>5153.55</v>
      </c>
    </row>
    <row r="705" spans="1:20" ht="14.15" customHeight="1">
      <c r="A705" s="8">
        <v>704</v>
      </c>
      <c r="B705" s="117" t="s">
        <v>141</v>
      </c>
      <c r="C705" s="117" t="s">
        <v>142</v>
      </c>
      <c r="D705" s="641" t="s">
        <v>229</v>
      </c>
      <c r="E705" s="641" t="s">
        <v>230</v>
      </c>
      <c r="F705" s="117" t="s">
        <v>248</v>
      </c>
      <c r="G705" s="9" t="s">
        <v>203</v>
      </c>
      <c r="H705" s="117"/>
      <c r="I705" s="9">
        <v>1.51</v>
      </c>
      <c r="J705" s="717">
        <v>1</v>
      </c>
      <c r="K705" s="128">
        <v>12</v>
      </c>
      <c r="L705" s="140"/>
      <c r="M705" s="129" t="e">
        <f t="shared" si="41"/>
        <v>#DIV/0!</v>
      </c>
      <c r="N705" s="129">
        <f t="shared" si="44"/>
        <v>0</v>
      </c>
      <c r="O705" s="130">
        <f>IF(K705="nio",0,VLOOKUP(G705,'4. Productie normen'!A:J,HLOOKUP('5. Basis ruimtestaat'!K705,'4. Productie normen'!$10:$11,2,FALSE),FALSE))</f>
        <v>0</v>
      </c>
      <c r="P705" s="130">
        <f t="shared" si="42"/>
        <v>0</v>
      </c>
      <c r="Q705" s="131" t="str">
        <f>VLOOKUP(G705,'4. Productie normen'!$A:$L,12,FALSE)</f>
        <v>V</v>
      </c>
      <c r="R705" s="117"/>
      <c r="T705" s="132">
        <f t="shared" si="43"/>
        <v>18.12</v>
      </c>
    </row>
    <row r="706" spans="1:20" ht="14.15" customHeight="1">
      <c r="A706" s="8">
        <v>705</v>
      </c>
      <c r="B706" s="117" t="s">
        <v>141</v>
      </c>
      <c r="C706" s="117" t="s">
        <v>142</v>
      </c>
      <c r="D706" s="641" t="s">
        <v>229</v>
      </c>
      <c r="E706" s="641" t="s">
        <v>233</v>
      </c>
      <c r="F706" s="117" t="s">
        <v>261</v>
      </c>
      <c r="G706" s="117" t="s">
        <v>1136</v>
      </c>
      <c r="H706" s="117" t="s">
        <v>678</v>
      </c>
      <c r="I706" s="9">
        <v>29.22</v>
      </c>
      <c r="J706" s="717">
        <v>1</v>
      </c>
      <c r="K706" s="128">
        <v>255</v>
      </c>
      <c r="L706" s="140"/>
      <c r="M706" s="129" t="e">
        <f t="shared" si="41"/>
        <v>#DIV/0!</v>
      </c>
      <c r="N706" s="129">
        <f t="shared" si="44"/>
        <v>0</v>
      </c>
      <c r="O706" s="130">
        <f>IF(K706="nio",0,VLOOKUP(G706,'4. Productie normen'!A:J,HLOOKUP('5. Basis ruimtestaat'!K706,'4. Productie normen'!$10:$11,2,FALSE),FALSE))</f>
        <v>0</v>
      </c>
      <c r="P706" s="130">
        <f t="shared" si="42"/>
        <v>0</v>
      </c>
      <c r="Q706" s="131" t="str">
        <f>VLOOKUP(G706,'4. Productie normen'!$A:$L,12,FALSE)</f>
        <v>V</v>
      </c>
      <c r="R706" s="117"/>
      <c r="T706" s="132">
        <f t="shared" si="43"/>
        <v>7451.0999999999995</v>
      </c>
    </row>
    <row r="707" spans="1:20" ht="14.15" customHeight="1">
      <c r="A707" s="8">
        <v>706</v>
      </c>
      <c r="B707" s="117" t="s">
        <v>141</v>
      </c>
      <c r="C707" s="117" t="s">
        <v>142</v>
      </c>
      <c r="D707" s="641" t="s">
        <v>229</v>
      </c>
      <c r="E707" s="641" t="s">
        <v>264</v>
      </c>
      <c r="F707" s="117" t="s">
        <v>339</v>
      </c>
      <c r="G707" s="117" t="s">
        <v>205</v>
      </c>
      <c r="H707" s="117" t="s">
        <v>235</v>
      </c>
      <c r="I707" s="9">
        <v>121.63</v>
      </c>
      <c r="J707" s="717">
        <v>1</v>
      </c>
      <c r="K707" s="128">
        <v>255</v>
      </c>
      <c r="L707" s="140"/>
      <c r="M707" s="129" t="e">
        <f t="shared" si="41"/>
        <v>#DIV/0!</v>
      </c>
      <c r="N707" s="129">
        <f t="shared" si="44"/>
        <v>0</v>
      </c>
      <c r="O707" s="130">
        <f>IF(K707="nio",0,VLOOKUP(G707,'4. Productie normen'!A:J,HLOOKUP('5. Basis ruimtestaat'!K707,'4. Productie normen'!$10:$11,2,FALSE),FALSE))</f>
        <v>0</v>
      </c>
      <c r="P707" s="130">
        <f t="shared" si="42"/>
        <v>0</v>
      </c>
      <c r="Q707" s="131" t="str">
        <f>VLOOKUP(G707,'4. Productie normen'!$A:$L,12,FALSE)</f>
        <v>V</v>
      </c>
      <c r="R707" s="117"/>
      <c r="T707" s="132">
        <f t="shared" si="43"/>
        <v>31015.649999999998</v>
      </c>
    </row>
    <row r="708" spans="1:20" ht="14.15" customHeight="1">
      <c r="A708" s="8">
        <v>707</v>
      </c>
      <c r="B708" s="117" t="s">
        <v>141</v>
      </c>
      <c r="C708" s="117" t="s">
        <v>142</v>
      </c>
      <c r="D708" s="641" t="s">
        <v>229</v>
      </c>
      <c r="E708" s="641" t="s">
        <v>442</v>
      </c>
      <c r="F708" s="117" t="s">
        <v>328</v>
      </c>
      <c r="G708" s="117" t="s">
        <v>213</v>
      </c>
      <c r="H708" s="117" t="s">
        <v>679</v>
      </c>
      <c r="I708" s="9">
        <v>4.34</v>
      </c>
      <c r="J708" s="717">
        <v>1</v>
      </c>
      <c r="K708" s="128" t="s">
        <v>248</v>
      </c>
      <c r="L708" s="140"/>
      <c r="M708" s="129">
        <f t="shared" si="41"/>
        <v>0</v>
      </c>
      <c r="N708" s="129">
        <f t="shared" si="44"/>
        <v>0</v>
      </c>
      <c r="O708" s="130">
        <f>IF(K708="nio",0,VLOOKUP(G708,'4. Productie normen'!A:J,HLOOKUP('5. Basis ruimtestaat'!K708,'4. Productie normen'!$10:$11,2,FALSE),FALSE))</f>
        <v>0</v>
      </c>
      <c r="P708" s="130">
        <f t="shared" si="42"/>
        <v>0</v>
      </c>
      <c r="Q708" s="131">
        <f>VLOOKUP(G708,'4. Productie normen'!$A:$L,12,FALSE)</f>
        <v>0</v>
      </c>
      <c r="R708" s="117"/>
      <c r="T708" s="132">
        <f t="shared" si="43"/>
        <v>0</v>
      </c>
    </row>
    <row r="709" spans="1:20" ht="14.15" customHeight="1">
      <c r="A709" s="8">
        <v>708</v>
      </c>
      <c r="B709" s="117" t="s">
        <v>141</v>
      </c>
      <c r="C709" s="117" t="s">
        <v>142</v>
      </c>
      <c r="D709" s="641" t="s">
        <v>229</v>
      </c>
      <c r="E709" s="641" t="s">
        <v>266</v>
      </c>
      <c r="F709" s="117" t="s">
        <v>680</v>
      </c>
      <c r="G709" s="117" t="s">
        <v>197</v>
      </c>
      <c r="H709" s="117" t="s">
        <v>235</v>
      </c>
      <c r="I709" s="9">
        <v>11.8</v>
      </c>
      <c r="J709" s="717">
        <v>1</v>
      </c>
      <c r="K709" s="128">
        <v>255</v>
      </c>
      <c r="L709" s="140"/>
      <c r="M709" s="129" t="e">
        <f t="shared" si="41"/>
        <v>#DIV/0!</v>
      </c>
      <c r="N709" s="129">
        <f t="shared" si="44"/>
        <v>0</v>
      </c>
      <c r="O709" s="130">
        <f>IF(K709="nio",0,VLOOKUP(G709,'4. Productie normen'!A:J,HLOOKUP('5. Basis ruimtestaat'!K709,'4. Productie normen'!$10:$11,2,FALSE),FALSE))</f>
        <v>0</v>
      </c>
      <c r="P709" s="130">
        <f t="shared" si="42"/>
        <v>0</v>
      </c>
      <c r="Q709" s="131" t="str">
        <f>VLOOKUP(G709,'4. Productie normen'!$A:$L,12,FALSE)</f>
        <v>B</v>
      </c>
      <c r="R709" s="117"/>
      <c r="T709" s="132">
        <f t="shared" si="43"/>
        <v>3009</v>
      </c>
    </row>
    <row r="710" spans="1:20" ht="14.15" customHeight="1">
      <c r="A710" s="8">
        <v>709</v>
      </c>
      <c r="B710" s="117" t="s">
        <v>141</v>
      </c>
      <c r="C710" s="117" t="s">
        <v>142</v>
      </c>
      <c r="D710" s="641" t="s">
        <v>229</v>
      </c>
      <c r="E710" s="641" t="s">
        <v>356</v>
      </c>
      <c r="F710" s="117" t="s">
        <v>262</v>
      </c>
      <c r="G710" s="137" t="s">
        <v>1137</v>
      </c>
      <c r="H710" s="117" t="s">
        <v>235</v>
      </c>
      <c r="I710" s="9">
        <v>5.78</v>
      </c>
      <c r="J710" s="717">
        <v>1</v>
      </c>
      <c r="K710" s="128">
        <v>255</v>
      </c>
      <c r="L710" s="140"/>
      <c r="M710" s="129" t="e">
        <f t="shared" si="41"/>
        <v>#DIV/0!</v>
      </c>
      <c r="N710" s="129">
        <f t="shared" si="44"/>
        <v>0</v>
      </c>
      <c r="O710" s="130">
        <f>IF(K710="nio",0,VLOOKUP(G710,'4. Productie normen'!A:J,HLOOKUP('5. Basis ruimtestaat'!K710,'4. Productie normen'!$10:$11,2,FALSE),FALSE))</f>
        <v>0</v>
      </c>
      <c r="P710" s="130">
        <f t="shared" si="42"/>
        <v>0</v>
      </c>
      <c r="Q710" s="131" t="str">
        <f>VLOOKUP(G710,'4. Productie normen'!$A:$L,12,FALSE)</f>
        <v>V</v>
      </c>
      <c r="R710" s="117"/>
      <c r="T710" s="132">
        <f t="shared" si="43"/>
        <v>1473.9</v>
      </c>
    </row>
    <row r="711" spans="1:20" ht="14.15" customHeight="1">
      <c r="A711" s="8">
        <v>710</v>
      </c>
      <c r="B711" s="117" t="s">
        <v>141</v>
      </c>
      <c r="C711" s="117" t="s">
        <v>142</v>
      </c>
      <c r="D711" s="641" t="s">
        <v>229</v>
      </c>
      <c r="E711" s="641" t="s">
        <v>444</v>
      </c>
      <c r="F711" s="117" t="s">
        <v>681</v>
      </c>
      <c r="G711" s="117" t="s">
        <v>206</v>
      </c>
      <c r="H711" s="117" t="s">
        <v>520</v>
      </c>
      <c r="I711" s="9">
        <v>4.5999999999999996</v>
      </c>
      <c r="J711" s="717">
        <v>1</v>
      </c>
      <c r="K711" s="128">
        <v>255</v>
      </c>
      <c r="L711" s="140"/>
      <c r="M711" s="129" t="e">
        <f t="shared" si="41"/>
        <v>#DIV/0!</v>
      </c>
      <c r="N711" s="129">
        <f t="shared" si="44"/>
        <v>0</v>
      </c>
      <c r="O711" s="130">
        <f>IF(K711="nio",0,VLOOKUP(G711,'4. Productie normen'!A:J,HLOOKUP('5. Basis ruimtestaat'!K711,'4. Productie normen'!$10:$11,2,FALSE),FALSE))</f>
        <v>0</v>
      </c>
      <c r="P711" s="130">
        <f t="shared" si="42"/>
        <v>0</v>
      </c>
      <c r="Q711" s="131" t="str">
        <f>VLOOKUP(G711,'4. Productie normen'!$A:$L,12,FALSE)</f>
        <v>S</v>
      </c>
      <c r="R711" s="117"/>
      <c r="T711" s="132">
        <f t="shared" si="43"/>
        <v>1173</v>
      </c>
    </row>
    <row r="712" spans="1:20" ht="14.15" customHeight="1">
      <c r="A712" s="8">
        <v>711</v>
      </c>
      <c r="B712" s="117" t="s">
        <v>141</v>
      </c>
      <c r="C712" s="117" t="s">
        <v>142</v>
      </c>
      <c r="D712" s="641" t="s">
        <v>229</v>
      </c>
      <c r="E712" s="641" t="s">
        <v>240</v>
      </c>
      <c r="F712" s="117" t="s">
        <v>331</v>
      </c>
      <c r="G712" s="117" t="s">
        <v>206</v>
      </c>
      <c r="H712" s="117" t="s">
        <v>679</v>
      </c>
      <c r="I712" s="9">
        <v>6.03</v>
      </c>
      <c r="J712" s="717">
        <v>1</v>
      </c>
      <c r="K712" s="128">
        <v>255</v>
      </c>
      <c r="L712" s="653"/>
      <c r="M712" s="129" t="e">
        <f t="shared" si="41"/>
        <v>#DIV/0!</v>
      </c>
      <c r="N712" s="129">
        <f t="shared" si="44"/>
        <v>0</v>
      </c>
      <c r="O712" s="130">
        <f>IF(K712="nio",0,VLOOKUP(G712,'4. Productie normen'!A:J,HLOOKUP('5. Basis ruimtestaat'!K712,'4. Productie normen'!$10:$11,2,FALSE),FALSE))</f>
        <v>0</v>
      </c>
      <c r="P712" s="130">
        <f t="shared" si="42"/>
        <v>0</v>
      </c>
      <c r="Q712" s="131" t="str">
        <f>VLOOKUP(G712,'4. Productie normen'!$A:$L,12,FALSE)</f>
        <v>S</v>
      </c>
      <c r="R712" s="117"/>
      <c r="T712" s="132">
        <f t="shared" si="43"/>
        <v>1537.65</v>
      </c>
    </row>
    <row r="713" spans="1:20" ht="14.15" customHeight="1">
      <c r="A713" s="8">
        <v>712</v>
      </c>
      <c r="B713" s="117" t="s">
        <v>141</v>
      </c>
      <c r="C713" s="117" t="s">
        <v>142</v>
      </c>
      <c r="D713" s="641" t="s">
        <v>229</v>
      </c>
      <c r="E713" s="641" t="s">
        <v>243</v>
      </c>
      <c r="F713" s="117" t="s">
        <v>331</v>
      </c>
      <c r="G713" s="117" t="s">
        <v>206</v>
      </c>
      <c r="H713" s="117" t="s">
        <v>679</v>
      </c>
      <c r="I713" s="9">
        <v>5.69</v>
      </c>
      <c r="J713" s="717">
        <v>1</v>
      </c>
      <c r="K713" s="128">
        <v>255</v>
      </c>
      <c r="L713" s="653"/>
      <c r="M713" s="129" t="e">
        <f t="shared" si="41"/>
        <v>#DIV/0!</v>
      </c>
      <c r="N713" s="129">
        <f t="shared" si="44"/>
        <v>0</v>
      </c>
      <c r="O713" s="130">
        <f>IF(K713="nio",0,VLOOKUP(G713,'4. Productie normen'!A:J,HLOOKUP('5. Basis ruimtestaat'!K713,'4. Productie normen'!$10:$11,2,FALSE),FALSE))</f>
        <v>0</v>
      </c>
      <c r="P713" s="130">
        <f t="shared" si="42"/>
        <v>0</v>
      </c>
      <c r="Q713" s="131" t="str">
        <f>VLOOKUP(G713,'4. Productie normen'!$A:$L,12,FALSE)</f>
        <v>S</v>
      </c>
      <c r="R713" s="117"/>
      <c r="T713" s="132">
        <f t="shared" si="43"/>
        <v>1450.95</v>
      </c>
    </row>
    <row r="714" spans="1:20" ht="14.15" customHeight="1">
      <c r="A714" s="8">
        <v>713</v>
      </c>
      <c r="B714" s="117" t="s">
        <v>141</v>
      </c>
      <c r="C714" s="117" t="s">
        <v>142</v>
      </c>
      <c r="D714" s="641" t="s">
        <v>229</v>
      </c>
      <c r="E714" s="641" t="s">
        <v>245</v>
      </c>
      <c r="F714" s="117" t="s">
        <v>345</v>
      </c>
      <c r="G714" s="117" t="s">
        <v>206</v>
      </c>
      <c r="H714" s="117" t="s">
        <v>679</v>
      </c>
      <c r="I714" s="9">
        <v>3.72</v>
      </c>
      <c r="J714" s="717">
        <v>1</v>
      </c>
      <c r="K714" s="128">
        <v>255</v>
      </c>
      <c r="L714" s="653"/>
      <c r="M714" s="129" t="e">
        <f t="shared" ref="M714:M777" si="45">IF(K714="nio",0,IF(K714&gt;0,K714*I714/O714,0))*J714</f>
        <v>#DIV/0!</v>
      </c>
      <c r="N714" s="129">
        <f t="shared" si="44"/>
        <v>0</v>
      </c>
      <c r="O714" s="130">
        <f>IF(K714="nio",0,VLOOKUP(G714,'4. Productie normen'!A:J,HLOOKUP('5. Basis ruimtestaat'!K714,'4. Productie normen'!$10:$11,2,FALSE),FALSE))</f>
        <v>0</v>
      </c>
      <c r="P714" s="130">
        <f t="shared" si="42"/>
        <v>0</v>
      </c>
      <c r="Q714" s="131" t="str">
        <f>VLOOKUP(G714,'4. Productie normen'!$A:$L,12,FALSE)</f>
        <v>S</v>
      </c>
      <c r="R714" s="117"/>
      <c r="T714" s="132">
        <f t="shared" si="43"/>
        <v>948.6</v>
      </c>
    </row>
    <row r="715" spans="1:20" ht="14.15" customHeight="1">
      <c r="A715" s="8">
        <v>714</v>
      </c>
      <c r="B715" s="117" t="s">
        <v>141</v>
      </c>
      <c r="C715" s="117" t="s">
        <v>142</v>
      </c>
      <c r="D715" s="641" t="s">
        <v>229</v>
      </c>
      <c r="E715" s="641" t="s">
        <v>523</v>
      </c>
      <c r="F715" s="117" t="s">
        <v>250</v>
      </c>
      <c r="G715" s="117" t="s">
        <v>204</v>
      </c>
      <c r="H715" s="117" t="s">
        <v>520</v>
      </c>
      <c r="I715" s="9">
        <v>94.84</v>
      </c>
      <c r="J715" s="717">
        <v>1</v>
      </c>
      <c r="K715" s="128">
        <v>255</v>
      </c>
      <c r="L715" s="140"/>
      <c r="M715" s="129" t="e">
        <f t="shared" si="45"/>
        <v>#DIV/0!</v>
      </c>
      <c r="N715" s="129">
        <f t="shared" si="44"/>
        <v>0</v>
      </c>
      <c r="O715" s="130">
        <f>IF(K715="nio",0,VLOOKUP(G715,'4. Productie normen'!A:J,HLOOKUP('5. Basis ruimtestaat'!K715,'4. Productie normen'!$10:$11,2,FALSE),FALSE))</f>
        <v>0</v>
      </c>
      <c r="P715" s="130">
        <f t="shared" ref="P715:P778" si="46">IF(L715&gt;0,O715*$P$8,0)</f>
        <v>0</v>
      </c>
      <c r="Q715" s="131" t="str">
        <f>VLOOKUP(G715,'4. Productie normen'!$A:$L,12,FALSE)</f>
        <v>V</v>
      </c>
      <c r="R715" s="117"/>
      <c r="T715" s="132">
        <f t="shared" ref="T715:T778" si="47">SUM(K715:L715)*I715</f>
        <v>24184.2</v>
      </c>
    </row>
    <row r="716" spans="1:20" ht="14.15" customHeight="1">
      <c r="A716" s="8">
        <v>715</v>
      </c>
      <c r="B716" s="117" t="s">
        <v>141</v>
      </c>
      <c r="C716" s="117" t="s">
        <v>142</v>
      </c>
      <c r="D716" s="641" t="s">
        <v>229</v>
      </c>
      <c r="E716" s="641" t="s">
        <v>578</v>
      </c>
      <c r="F716" s="117" t="s">
        <v>402</v>
      </c>
      <c r="G716" s="117" t="s">
        <v>212</v>
      </c>
      <c r="H716" s="117" t="s">
        <v>235</v>
      </c>
      <c r="I716" s="9">
        <v>12.4</v>
      </c>
      <c r="J716" s="717">
        <v>1</v>
      </c>
      <c r="K716" s="128">
        <v>255</v>
      </c>
      <c r="L716" s="140"/>
      <c r="M716" s="129" t="e">
        <f t="shared" si="45"/>
        <v>#DIV/0!</v>
      </c>
      <c r="N716" s="129">
        <f t="shared" ref="N716:N779" si="48">IF(L716&gt;0,L716*I716/P716,0)*J716</f>
        <v>0</v>
      </c>
      <c r="O716" s="130">
        <f>IF(K716="nio",0,VLOOKUP(G716,'4. Productie normen'!A:J,HLOOKUP('5. Basis ruimtestaat'!K716,'4. Productie normen'!$10:$11,2,FALSE),FALSE))</f>
        <v>0</v>
      </c>
      <c r="P716" s="130">
        <f t="shared" si="46"/>
        <v>0</v>
      </c>
      <c r="Q716" s="131" t="str">
        <f>VLOOKUP(G716,'4. Productie normen'!$A:$L,12,FALSE)</f>
        <v>B</v>
      </c>
      <c r="R716" s="117"/>
      <c r="T716" s="132">
        <f t="shared" si="47"/>
        <v>3162</v>
      </c>
    </row>
    <row r="717" spans="1:20" ht="14.15" customHeight="1">
      <c r="A717" s="8">
        <v>716</v>
      </c>
      <c r="B717" s="117" t="s">
        <v>141</v>
      </c>
      <c r="C717" s="117" t="s">
        <v>142</v>
      </c>
      <c r="D717" s="641" t="s">
        <v>229</v>
      </c>
      <c r="E717" s="641" t="s">
        <v>648</v>
      </c>
      <c r="F717" s="117" t="s">
        <v>552</v>
      </c>
      <c r="G717" s="117" t="s">
        <v>206</v>
      </c>
      <c r="H717" s="117" t="s">
        <v>679</v>
      </c>
      <c r="I717" s="9">
        <v>1.57</v>
      </c>
      <c r="J717" s="717">
        <v>1</v>
      </c>
      <c r="K717" s="128">
        <v>255</v>
      </c>
      <c r="L717" s="653"/>
      <c r="M717" s="129" t="e">
        <f t="shared" si="45"/>
        <v>#DIV/0!</v>
      </c>
      <c r="N717" s="129">
        <f t="shared" si="48"/>
        <v>0</v>
      </c>
      <c r="O717" s="130">
        <f>IF(K717="nio",0,VLOOKUP(G717,'4. Productie normen'!A:J,HLOOKUP('5. Basis ruimtestaat'!K717,'4. Productie normen'!$10:$11,2,FALSE),FALSE))</f>
        <v>0</v>
      </c>
      <c r="P717" s="130">
        <f t="shared" si="46"/>
        <v>0</v>
      </c>
      <c r="Q717" s="131" t="str">
        <f>VLOOKUP(G717,'4. Productie normen'!$A:$L,12,FALSE)</f>
        <v>S</v>
      </c>
      <c r="R717" s="117"/>
      <c r="T717" s="132">
        <f t="shared" si="47"/>
        <v>400.35</v>
      </c>
    </row>
    <row r="718" spans="1:20" ht="14.15" customHeight="1">
      <c r="A718" s="8">
        <v>717</v>
      </c>
      <c r="B718" s="117" t="s">
        <v>141</v>
      </c>
      <c r="C718" s="117" t="s">
        <v>142</v>
      </c>
      <c r="D718" s="641" t="s">
        <v>229</v>
      </c>
      <c r="E718" s="641" t="s">
        <v>357</v>
      </c>
      <c r="F718" s="117" t="s">
        <v>682</v>
      </c>
      <c r="G718" s="117" t="s">
        <v>206</v>
      </c>
      <c r="H718" s="117" t="s">
        <v>679</v>
      </c>
      <c r="I718" s="9">
        <v>1.55</v>
      </c>
      <c r="J718" s="717">
        <v>1</v>
      </c>
      <c r="K718" s="128">
        <v>255</v>
      </c>
      <c r="L718" s="140"/>
      <c r="M718" s="129" t="e">
        <f t="shared" si="45"/>
        <v>#DIV/0!</v>
      </c>
      <c r="N718" s="129">
        <f t="shared" si="48"/>
        <v>0</v>
      </c>
      <c r="O718" s="130">
        <f>IF(K718="nio",0,VLOOKUP(G718,'4. Productie normen'!A:J,HLOOKUP('5. Basis ruimtestaat'!K718,'4. Productie normen'!$10:$11,2,FALSE),FALSE))</f>
        <v>0</v>
      </c>
      <c r="P718" s="130">
        <f t="shared" si="46"/>
        <v>0</v>
      </c>
      <c r="Q718" s="131" t="str">
        <f>VLOOKUP(G718,'4. Productie normen'!$A:$L,12,FALSE)</f>
        <v>S</v>
      </c>
      <c r="R718" s="117"/>
      <c r="T718" s="132">
        <f t="shared" si="47"/>
        <v>395.25</v>
      </c>
    </row>
    <row r="719" spans="1:20" ht="14.15" customHeight="1">
      <c r="A719" s="8">
        <v>718</v>
      </c>
      <c r="B719" s="117" t="s">
        <v>141</v>
      </c>
      <c r="C719" s="117" t="s">
        <v>142</v>
      </c>
      <c r="D719" s="641" t="s">
        <v>229</v>
      </c>
      <c r="E719" s="641" t="s">
        <v>646</v>
      </c>
      <c r="F719" s="117" t="s">
        <v>495</v>
      </c>
      <c r="G719" s="117" t="s">
        <v>206</v>
      </c>
      <c r="H719" s="117" t="s">
        <v>679</v>
      </c>
      <c r="I719" s="9">
        <v>1.26</v>
      </c>
      <c r="J719" s="717">
        <v>1</v>
      </c>
      <c r="K719" s="128">
        <v>255</v>
      </c>
      <c r="L719" s="653"/>
      <c r="M719" s="129" t="e">
        <f t="shared" si="45"/>
        <v>#DIV/0!</v>
      </c>
      <c r="N719" s="129">
        <f t="shared" si="48"/>
        <v>0</v>
      </c>
      <c r="O719" s="130">
        <f>IF(K719="nio",0,VLOOKUP(G719,'4. Productie normen'!A:J,HLOOKUP('5. Basis ruimtestaat'!K719,'4. Productie normen'!$10:$11,2,FALSE),FALSE))</f>
        <v>0</v>
      </c>
      <c r="P719" s="130">
        <f t="shared" si="46"/>
        <v>0</v>
      </c>
      <c r="Q719" s="131" t="str">
        <f>VLOOKUP(G719,'4. Productie normen'!$A:$L,12,FALSE)</f>
        <v>S</v>
      </c>
      <c r="R719" s="117"/>
      <c r="T719" s="132">
        <f t="shared" si="47"/>
        <v>321.3</v>
      </c>
    </row>
    <row r="720" spans="1:20" ht="14.15" customHeight="1">
      <c r="A720" s="8">
        <v>719</v>
      </c>
      <c r="B720" s="117" t="s">
        <v>141</v>
      </c>
      <c r="C720" s="117" t="s">
        <v>142</v>
      </c>
      <c r="D720" s="641" t="s">
        <v>229</v>
      </c>
      <c r="E720" s="641" t="s">
        <v>683</v>
      </c>
      <c r="F720" s="117" t="s">
        <v>254</v>
      </c>
      <c r="G720" s="117" t="s">
        <v>208</v>
      </c>
      <c r="H720" s="117" t="s">
        <v>289</v>
      </c>
      <c r="I720" s="9">
        <v>5.6</v>
      </c>
      <c r="J720" s="717">
        <v>1</v>
      </c>
      <c r="K720" s="128">
        <v>255</v>
      </c>
      <c r="L720" s="140"/>
      <c r="M720" s="129" t="e">
        <f t="shared" si="45"/>
        <v>#DIV/0!</v>
      </c>
      <c r="N720" s="129">
        <f t="shared" si="48"/>
        <v>0</v>
      </c>
      <c r="O720" s="130">
        <f>IF(K720="nio",0,VLOOKUP(G720,'4. Productie normen'!A:J,HLOOKUP('5. Basis ruimtestaat'!K720,'4. Productie normen'!$10:$11,2,FALSE),FALSE))</f>
        <v>0</v>
      </c>
      <c r="P720" s="130">
        <f t="shared" si="46"/>
        <v>0</v>
      </c>
      <c r="Q720" s="131" t="str">
        <f>VLOOKUP(G720,'4. Productie normen'!$A:$L,12,FALSE)</f>
        <v>V</v>
      </c>
      <c r="R720" s="117"/>
      <c r="T720" s="132">
        <f t="shared" si="47"/>
        <v>1428</v>
      </c>
    </row>
    <row r="721" spans="1:20" ht="14.15" customHeight="1">
      <c r="A721" s="8">
        <v>720</v>
      </c>
      <c r="B721" s="117" t="s">
        <v>141</v>
      </c>
      <c r="C721" s="117" t="s">
        <v>142</v>
      </c>
      <c r="D721" s="641" t="s">
        <v>229</v>
      </c>
      <c r="E721" s="641" t="s">
        <v>525</v>
      </c>
      <c r="F721" s="117" t="s">
        <v>248</v>
      </c>
      <c r="G721" s="117" t="s">
        <v>213</v>
      </c>
      <c r="H721" s="117"/>
      <c r="I721" s="9">
        <v>1.47</v>
      </c>
      <c r="J721" s="717">
        <v>1</v>
      </c>
      <c r="K721" s="128" t="s">
        <v>248</v>
      </c>
      <c r="L721" s="140"/>
      <c r="M721" s="129">
        <f t="shared" si="45"/>
        <v>0</v>
      </c>
      <c r="N721" s="129">
        <f t="shared" si="48"/>
        <v>0</v>
      </c>
      <c r="O721" s="130">
        <f>IF(K721="nio",0,VLOOKUP(G721,'4. Productie normen'!A:J,HLOOKUP('5. Basis ruimtestaat'!K721,'4. Productie normen'!$10:$11,2,FALSE),FALSE))</f>
        <v>0</v>
      </c>
      <c r="P721" s="130">
        <f t="shared" si="46"/>
        <v>0</v>
      </c>
      <c r="Q721" s="131">
        <f>VLOOKUP(G721,'4. Productie normen'!$A:$L,12,FALSE)</f>
        <v>0</v>
      </c>
      <c r="R721" s="117"/>
      <c r="T721" s="132">
        <f t="shared" si="47"/>
        <v>0</v>
      </c>
    </row>
    <row r="722" spans="1:20" ht="14.15" customHeight="1">
      <c r="A722" s="8">
        <v>721</v>
      </c>
      <c r="B722" s="117" t="s">
        <v>143</v>
      </c>
      <c r="C722" s="117" t="s">
        <v>144</v>
      </c>
      <c r="D722" s="641" t="s">
        <v>229</v>
      </c>
      <c r="E722" s="641" t="s">
        <v>263</v>
      </c>
      <c r="F722" s="117" t="s">
        <v>201</v>
      </c>
      <c r="G722" s="117" t="s">
        <v>201</v>
      </c>
      <c r="H722" s="117" t="s">
        <v>235</v>
      </c>
      <c r="I722" s="9">
        <v>6.62</v>
      </c>
      <c r="J722" s="717">
        <v>1</v>
      </c>
      <c r="K722" s="128">
        <v>255</v>
      </c>
      <c r="L722" s="140"/>
      <c r="M722" s="129" t="e">
        <f t="shared" si="45"/>
        <v>#DIV/0!</v>
      </c>
      <c r="N722" s="129">
        <f t="shared" si="48"/>
        <v>0</v>
      </c>
      <c r="O722" s="130">
        <f>IF(K722="nio",0,VLOOKUP(G722,'4. Productie normen'!A:J,HLOOKUP('5. Basis ruimtestaat'!K722,'4. Productie normen'!$10:$11,2,FALSE),FALSE))</f>
        <v>0</v>
      </c>
      <c r="P722" s="130">
        <f t="shared" si="46"/>
        <v>0</v>
      </c>
      <c r="Q722" s="131" t="str">
        <f>VLOOKUP(G722,'4. Productie normen'!$A:$L,12,FALSE)</f>
        <v>V</v>
      </c>
      <c r="R722" s="117"/>
      <c r="T722" s="132">
        <f t="shared" si="47"/>
        <v>1688.1000000000001</v>
      </c>
    </row>
    <row r="723" spans="1:20" ht="14.15" customHeight="1">
      <c r="A723" s="8">
        <v>722</v>
      </c>
      <c r="B723" s="117" t="s">
        <v>143</v>
      </c>
      <c r="C723" s="117" t="s">
        <v>144</v>
      </c>
      <c r="D723" s="641" t="s">
        <v>229</v>
      </c>
      <c r="E723" s="641" t="s">
        <v>230</v>
      </c>
      <c r="F723" s="117" t="s">
        <v>250</v>
      </c>
      <c r="G723" s="117" t="s">
        <v>204</v>
      </c>
      <c r="H723" s="117" t="s">
        <v>491</v>
      </c>
      <c r="I723" s="9">
        <v>75.64</v>
      </c>
      <c r="J723" s="717">
        <v>1</v>
      </c>
      <c r="K723" s="128">
        <v>255</v>
      </c>
      <c r="L723" s="140"/>
      <c r="M723" s="129" t="e">
        <f t="shared" si="45"/>
        <v>#DIV/0!</v>
      </c>
      <c r="N723" s="129">
        <f t="shared" si="48"/>
        <v>0</v>
      </c>
      <c r="O723" s="130">
        <f>IF(K723="nio",0,VLOOKUP(G723,'4. Productie normen'!A:J,HLOOKUP('5. Basis ruimtestaat'!K723,'4. Productie normen'!$10:$11,2,FALSE),FALSE))</f>
        <v>0</v>
      </c>
      <c r="P723" s="130">
        <f t="shared" si="46"/>
        <v>0</v>
      </c>
      <c r="Q723" s="131" t="str">
        <f>VLOOKUP(G723,'4. Productie normen'!$A:$L,12,FALSE)</f>
        <v>V</v>
      </c>
      <c r="R723" s="117"/>
      <c r="T723" s="132">
        <f t="shared" si="47"/>
        <v>19288.2</v>
      </c>
    </row>
    <row r="724" spans="1:20" ht="14.15" customHeight="1">
      <c r="A724" s="8">
        <v>723</v>
      </c>
      <c r="B724" s="117" t="s">
        <v>143</v>
      </c>
      <c r="C724" s="117" t="s">
        <v>144</v>
      </c>
      <c r="D724" s="641" t="s">
        <v>229</v>
      </c>
      <c r="E724" s="641" t="s">
        <v>233</v>
      </c>
      <c r="F724" s="117" t="s">
        <v>241</v>
      </c>
      <c r="G724" s="117" t="s">
        <v>206</v>
      </c>
      <c r="H724" s="117" t="s">
        <v>242</v>
      </c>
      <c r="I724" s="9">
        <v>8.94</v>
      </c>
      <c r="J724" s="717">
        <v>1</v>
      </c>
      <c r="K724" s="128">
        <v>255</v>
      </c>
      <c r="L724" s="653"/>
      <c r="M724" s="129" t="e">
        <f t="shared" si="45"/>
        <v>#DIV/0!</v>
      </c>
      <c r="N724" s="129">
        <f t="shared" si="48"/>
        <v>0</v>
      </c>
      <c r="O724" s="130">
        <f>IF(K724="nio",0,VLOOKUP(G724,'4. Productie normen'!A:J,HLOOKUP('5. Basis ruimtestaat'!K724,'4. Productie normen'!$10:$11,2,FALSE),FALSE))</f>
        <v>0</v>
      </c>
      <c r="P724" s="130">
        <f t="shared" si="46"/>
        <v>0</v>
      </c>
      <c r="Q724" s="131" t="str">
        <f>VLOOKUP(G724,'4. Productie normen'!$A:$L,12,FALSE)</f>
        <v>S</v>
      </c>
      <c r="R724" s="117"/>
      <c r="T724" s="132">
        <f t="shared" si="47"/>
        <v>2279.6999999999998</v>
      </c>
    </row>
    <row r="725" spans="1:20" ht="14.15" customHeight="1">
      <c r="A725" s="8">
        <v>724</v>
      </c>
      <c r="B725" s="117" t="s">
        <v>143</v>
      </c>
      <c r="C725" s="117" t="s">
        <v>144</v>
      </c>
      <c r="D725" s="641" t="s">
        <v>229</v>
      </c>
      <c r="E725" s="641" t="s">
        <v>236</v>
      </c>
      <c r="F725" s="117" t="s">
        <v>684</v>
      </c>
      <c r="G725" s="9" t="s">
        <v>203</v>
      </c>
      <c r="H725" s="117" t="s">
        <v>489</v>
      </c>
      <c r="I725" s="9">
        <v>43.04</v>
      </c>
      <c r="J725" s="717">
        <v>1</v>
      </c>
      <c r="K725" s="128">
        <v>12</v>
      </c>
      <c r="L725" s="140"/>
      <c r="M725" s="129" t="e">
        <f t="shared" si="45"/>
        <v>#DIV/0!</v>
      </c>
      <c r="N725" s="129">
        <f t="shared" si="48"/>
        <v>0</v>
      </c>
      <c r="O725" s="130">
        <f>IF(K725="nio",0,VLOOKUP(G725,'4. Productie normen'!A:J,HLOOKUP('5. Basis ruimtestaat'!K725,'4. Productie normen'!$10:$11,2,FALSE),FALSE))</f>
        <v>0</v>
      </c>
      <c r="P725" s="130">
        <f t="shared" si="46"/>
        <v>0</v>
      </c>
      <c r="Q725" s="131" t="str">
        <f>VLOOKUP(G725,'4. Productie normen'!$A:$L,12,FALSE)</f>
        <v>V</v>
      </c>
      <c r="R725" s="117"/>
      <c r="T725" s="132">
        <f t="shared" si="47"/>
        <v>516.48</v>
      </c>
    </row>
    <row r="726" spans="1:20" ht="14.15" customHeight="1">
      <c r="A726" s="8">
        <v>725</v>
      </c>
      <c r="B726" s="117" t="s">
        <v>143</v>
      </c>
      <c r="C726" s="117" t="s">
        <v>144</v>
      </c>
      <c r="D726" s="641" t="s">
        <v>229</v>
      </c>
      <c r="E726" s="641" t="s">
        <v>238</v>
      </c>
      <c r="F726" s="117" t="s">
        <v>685</v>
      </c>
      <c r="G726" s="117" t="s">
        <v>209</v>
      </c>
      <c r="H726" s="117" t="s">
        <v>491</v>
      </c>
      <c r="I726" s="9">
        <v>15.45</v>
      </c>
      <c r="J726" s="717">
        <v>1</v>
      </c>
      <c r="K726" s="128">
        <v>255</v>
      </c>
      <c r="L726" s="140"/>
      <c r="M726" s="129" t="e">
        <f t="shared" si="45"/>
        <v>#DIV/0!</v>
      </c>
      <c r="N726" s="129">
        <f t="shared" si="48"/>
        <v>0</v>
      </c>
      <c r="O726" s="130">
        <f>IF(K726="nio",0,VLOOKUP(G726,'4. Productie normen'!A:J,HLOOKUP('5. Basis ruimtestaat'!K726,'4. Productie normen'!$10:$11,2,FALSE),FALSE))</f>
        <v>0</v>
      </c>
      <c r="P726" s="130">
        <f t="shared" si="46"/>
        <v>0</v>
      </c>
      <c r="Q726" s="131" t="str">
        <f>VLOOKUP(G726,'4. Productie normen'!$A:$L,12,FALSE)</f>
        <v>V</v>
      </c>
      <c r="R726" s="117"/>
      <c r="T726" s="132">
        <f t="shared" si="47"/>
        <v>3939.75</v>
      </c>
    </row>
    <row r="727" spans="1:20" ht="14.15" customHeight="1">
      <c r="A727" s="8">
        <v>726</v>
      </c>
      <c r="B727" s="117" t="s">
        <v>143</v>
      </c>
      <c r="C727" s="117" t="s">
        <v>144</v>
      </c>
      <c r="D727" s="641" t="s">
        <v>229</v>
      </c>
      <c r="E727" s="641" t="s">
        <v>440</v>
      </c>
      <c r="F727" s="117" t="s">
        <v>686</v>
      </c>
      <c r="G727" s="9" t="s">
        <v>203</v>
      </c>
      <c r="H727" s="117"/>
      <c r="I727" s="9">
        <v>1.52</v>
      </c>
      <c r="J727" s="717">
        <v>1</v>
      </c>
      <c r="K727" s="128">
        <v>12</v>
      </c>
      <c r="L727" s="140"/>
      <c r="M727" s="129" t="e">
        <f t="shared" si="45"/>
        <v>#DIV/0!</v>
      </c>
      <c r="N727" s="129">
        <f t="shared" si="48"/>
        <v>0</v>
      </c>
      <c r="O727" s="130">
        <f>IF(K727="nio",0,VLOOKUP(G727,'4. Productie normen'!A:J,HLOOKUP('5. Basis ruimtestaat'!K727,'4. Productie normen'!$10:$11,2,FALSE),FALSE))</f>
        <v>0</v>
      </c>
      <c r="P727" s="130">
        <f t="shared" si="46"/>
        <v>0</v>
      </c>
      <c r="Q727" s="131" t="str">
        <f>VLOOKUP(G727,'4. Productie normen'!$A:$L,12,FALSE)</f>
        <v>V</v>
      </c>
      <c r="R727" s="117"/>
      <c r="T727" s="132">
        <f t="shared" si="47"/>
        <v>18.240000000000002</v>
      </c>
    </row>
    <row r="728" spans="1:20" ht="14.15" customHeight="1">
      <c r="A728" s="8">
        <v>727</v>
      </c>
      <c r="B728" s="117" t="s">
        <v>143</v>
      </c>
      <c r="C728" s="117" t="s">
        <v>144</v>
      </c>
      <c r="D728" s="641" t="s">
        <v>229</v>
      </c>
      <c r="E728" s="641" t="s">
        <v>264</v>
      </c>
      <c r="F728" s="117" t="s">
        <v>686</v>
      </c>
      <c r="G728" s="9" t="s">
        <v>203</v>
      </c>
      <c r="H728" s="117"/>
      <c r="I728" s="9">
        <v>1.52</v>
      </c>
      <c r="J728" s="717">
        <v>1</v>
      </c>
      <c r="K728" s="128">
        <v>12</v>
      </c>
      <c r="L728" s="140"/>
      <c r="M728" s="129" t="e">
        <f t="shared" si="45"/>
        <v>#DIV/0!</v>
      </c>
      <c r="N728" s="129">
        <f t="shared" si="48"/>
        <v>0</v>
      </c>
      <c r="O728" s="130">
        <f>IF(K728="nio",0,VLOOKUP(G728,'4. Productie normen'!A:J,HLOOKUP('5. Basis ruimtestaat'!K728,'4. Productie normen'!$10:$11,2,FALSE),FALSE))</f>
        <v>0</v>
      </c>
      <c r="P728" s="130">
        <f t="shared" si="46"/>
        <v>0</v>
      </c>
      <c r="Q728" s="131" t="str">
        <f>VLOOKUP(G728,'4. Productie normen'!$A:$L,12,FALSE)</f>
        <v>V</v>
      </c>
      <c r="R728" s="117"/>
      <c r="T728" s="132">
        <f t="shared" si="47"/>
        <v>18.240000000000002</v>
      </c>
    </row>
    <row r="729" spans="1:20" ht="14.15" customHeight="1">
      <c r="A729" s="8">
        <v>728</v>
      </c>
      <c r="B729" s="117" t="s">
        <v>143</v>
      </c>
      <c r="C729" s="117" t="s">
        <v>144</v>
      </c>
      <c r="D729" s="641" t="s">
        <v>229</v>
      </c>
      <c r="E729" s="641" t="s">
        <v>442</v>
      </c>
      <c r="F729" s="117" t="s">
        <v>328</v>
      </c>
      <c r="G729" s="117" t="s">
        <v>213</v>
      </c>
      <c r="H729" s="117" t="s">
        <v>232</v>
      </c>
      <c r="I729" s="9">
        <v>7.21</v>
      </c>
      <c r="J729" s="717">
        <v>1</v>
      </c>
      <c r="K729" s="128" t="s">
        <v>248</v>
      </c>
      <c r="L729" s="140"/>
      <c r="M729" s="129">
        <f t="shared" si="45"/>
        <v>0</v>
      </c>
      <c r="N729" s="129">
        <f t="shared" si="48"/>
        <v>0</v>
      </c>
      <c r="O729" s="130">
        <f>IF(K729="nio",0,VLOOKUP(G729,'4. Productie normen'!A:J,HLOOKUP('5. Basis ruimtestaat'!K729,'4. Productie normen'!$10:$11,2,FALSE),FALSE))</f>
        <v>0</v>
      </c>
      <c r="P729" s="130">
        <f t="shared" si="46"/>
        <v>0</v>
      </c>
      <c r="Q729" s="131">
        <f>VLOOKUP(G729,'4. Productie normen'!$A:$L,12,FALSE)</f>
        <v>0</v>
      </c>
      <c r="R729" s="117"/>
      <c r="T729" s="132">
        <f t="shared" si="47"/>
        <v>0</v>
      </c>
    </row>
    <row r="730" spans="1:20" ht="14.15" customHeight="1">
      <c r="A730" s="8">
        <v>729</v>
      </c>
      <c r="B730" s="117" t="s">
        <v>143</v>
      </c>
      <c r="C730" s="117" t="s">
        <v>144</v>
      </c>
      <c r="D730" s="641" t="s">
        <v>229</v>
      </c>
      <c r="E730" s="641" t="s">
        <v>340</v>
      </c>
      <c r="F730" s="117" t="s">
        <v>262</v>
      </c>
      <c r="G730" s="137" t="s">
        <v>1137</v>
      </c>
      <c r="H730" s="117" t="s">
        <v>235</v>
      </c>
      <c r="I730" s="9">
        <v>7.38</v>
      </c>
      <c r="J730" s="717">
        <v>1</v>
      </c>
      <c r="K730" s="128">
        <v>255</v>
      </c>
      <c r="L730" s="140"/>
      <c r="M730" s="129" t="e">
        <f t="shared" si="45"/>
        <v>#DIV/0!</v>
      </c>
      <c r="N730" s="129">
        <f t="shared" si="48"/>
        <v>0</v>
      </c>
      <c r="O730" s="130">
        <f>IF(K730="nio",0,VLOOKUP(G730,'4. Productie normen'!A:J,HLOOKUP('5. Basis ruimtestaat'!K730,'4. Productie normen'!$10:$11,2,FALSE),FALSE))</f>
        <v>0</v>
      </c>
      <c r="P730" s="130">
        <f t="shared" si="46"/>
        <v>0</v>
      </c>
      <c r="Q730" s="131" t="str">
        <f>VLOOKUP(G730,'4. Productie normen'!$A:$L,12,FALSE)</f>
        <v>V</v>
      </c>
      <c r="R730" s="117"/>
      <c r="T730" s="132">
        <f t="shared" si="47"/>
        <v>1881.8999999999999</v>
      </c>
    </row>
    <row r="731" spans="1:20" ht="14.15" customHeight="1">
      <c r="A731" s="8">
        <v>730</v>
      </c>
      <c r="B731" s="117" t="s">
        <v>143</v>
      </c>
      <c r="C731" s="117" t="s">
        <v>144</v>
      </c>
      <c r="D731" s="641" t="s">
        <v>229</v>
      </c>
      <c r="E731" s="641" t="s">
        <v>265</v>
      </c>
      <c r="F731" s="117" t="s">
        <v>244</v>
      </c>
      <c r="G731" s="117" t="s">
        <v>206</v>
      </c>
      <c r="H731" s="117" t="s">
        <v>242</v>
      </c>
      <c r="I731" s="9">
        <v>7.63</v>
      </c>
      <c r="J731" s="717">
        <v>1</v>
      </c>
      <c r="K731" s="128">
        <v>255</v>
      </c>
      <c r="L731" s="653"/>
      <c r="M731" s="129" t="e">
        <f t="shared" si="45"/>
        <v>#DIV/0!</v>
      </c>
      <c r="N731" s="129">
        <f t="shared" si="48"/>
        <v>0</v>
      </c>
      <c r="O731" s="130">
        <f>IF(K731="nio",0,VLOOKUP(G731,'4. Productie normen'!A:J,HLOOKUP('5. Basis ruimtestaat'!K731,'4. Productie normen'!$10:$11,2,FALSE),FALSE))</f>
        <v>0</v>
      </c>
      <c r="P731" s="130">
        <f t="shared" si="46"/>
        <v>0</v>
      </c>
      <c r="Q731" s="131" t="str">
        <f>VLOOKUP(G731,'4. Productie normen'!$A:$L,12,FALSE)</f>
        <v>S</v>
      </c>
      <c r="R731" s="117"/>
      <c r="T731" s="132">
        <f t="shared" si="47"/>
        <v>1945.6499999999999</v>
      </c>
    </row>
    <row r="732" spans="1:20" ht="14.15" customHeight="1">
      <c r="A732" s="8">
        <v>731</v>
      </c>
      <c r="B732" s="117" t="s">
        <v>143</v>
      </c>
      <c r="C732" s="117" t="s">
        <v>144</v>
      </c>
      <c r="D732" s="641" t="s">
        <v>229</v>
      </c>
      <c r="E732" s="641" t="s">
        <v>266</v>
      </c>
      <c r="F732" s="117" t="s">
        <v>332</v>
      </c>
      <c r="G732" s="117" t="s">
        <v>206</v>
      </c>
      <c r="H732" s="117" t="s">
        <v>242</v>
      </c>
      <c r="I732" s="9">
        <v>5.74</v>
      </c>
      <c r="J732" s="717">
        <v>1</v>
      </c>
      <c r="K732" s="128">
        <v>255</v>
      </c>
      <c r="L732" s="653"/>
      <c r="M732" s="129" t="e">
        <f t="shared" si="45"/>
        <v>#DIV/0!</v>
      </c>
      <c r="N732" s="129">
        <f t="shared" si="48"/>
        <v>0</v>
      </c>
      <c r="O732" s="130">
        <f>IF(K732="nio",0,VLOOKUP(G732,'4. Productie normen'!A:J,HLOOKUP('5. Basis ruimtestaat'!K732,'4. Productie normen'!$10:$11,2,FALSE),FALSE))</f>
        <v>0</v>
      </c>
      <c r="P732" s="130">
        <f t="shared" si="46"/>
        <v>0</v>
      </c>
      <c r="Q732" s="131" t="str">
        <f>VLOOKUP(G732,'4. Productie normen'!$A:$L,12,FALSE)</f>
        <v>S</v>
      </c>
      <c r="R732" s="117"/>
      <c r="T732" s="132">
        <f t="shared" si="47"/>
        <v>1463.7</v>
      </c>
    </row>
    <row r="733" spans="1:20" ht="14.15" customHeight="1">
      <c r="A733" s="8">
        <v>732</v>
      </c>
      <c r="B733" s="117" t="s">
        <v>143</v>
      </c>
      <c r="C733" s="117" t="s">
        <v>144</v>
      </c>
      <c r="D733" s="641" t="s">
        <v>229</v>
      </c>
      <c r="E733" s="641" t="s">
        <v>444</v>
      </c>
      <c r="F733" s="117" t="s">
        <v>261</v>
      </c>
      <c r="G733" s="117" t="s">
        <v>1136</v>
      </c>
      <c r="H733" s="117" t="s">
        <v>491</v>
      </c>
      <c r="I733" s="9">
        <v>41.66</v>
      </c>
      <c r="J733" s="717">
        <v>1</v>
      </c>
      <c r="K733" s="128">
        <v>255</v>
      </c>
      <c r="L733" s="140"/>
      <c r="M733" s="129" t="e">
        <f t="shared" si="45"/>
        <v>#DIV/0!</v>
      </c>
      <c r="N733" s="129">
        <f t="shared" si="48"/>
        <v>0</v>
      </c>
      <c r="O733" s="130">
        <f>IF(K733="nio",0,VLOOKUP(G733,'4. Productie normen'!A:J,HLOOKUP('5. Basis ruimtestaat'!K733,'4. Productie normen'!$10:$11,2,FALSE),FALSE))</f>
        <v>0</v>
      </c>
      <c r="P733" s="130">
        <f t="shared" si="46"/>
        <v>0</v>
      </c>
      <c r="Q733" s="131" t="str">
        <f>VLOOKUP(G733,'4. Productie normen'!$A:$L,12,FALSE)</f>
        <v>V</v>
      </c>
      <c r="R733" s="117"/>
      <c r="T733" s="132">
        <f t="shared" si="47"/>
        <v>10623.3</v>
      </c>
    </row>
    <row r="734" spans="1:20" ht="14.15" customHeight="1">
      <c r="A734" s="8">
        <v>733</v>
      </c>
      <c r="B734" s="117" t="s">
        <v>143</v>
      </c>
      <c r="C734" s="117" t="s">
        <v>144</v>
      </c>
      <c r="D734" s="641" t="s">
        <v>229</v>
      </c>
      <c r="E734" s="641" t="s">
        <v>445</v>
      </c>
      <c r="F734" s="117" t="s">
        <v>339</v>
      </c>
      <c r="G734" s="117" t="s">
        <v>205</v>
      </c>
      <c r="H734" s="117" t="s">
        <v>235</v>
      </c>
      <c r="I734" s="9">
        <v>142.96</v>
      </c>
      <c r="J734" s="717">
        <v>1</v>
      </c>
      <c r="K734" s="128">
        <v>255</v>
      </c>
      <c r="L734" s="140"/>
      <c r="M734" s="129" t="e">
        <f t="shared" si="45"/>
        <v>#DIV/0!</v>
      </c>
      <c r="N734" s="129">
        <f t="shared" si="48"/>
        <v>0</v>
      </c>
      <c r="O734" s="130">
        <f>IF(K734="nio",0,VLOOKUP(G734,'4. Productie normen'!A:J,HLOOKUP('5. Basis ruimtestaat'!K734,'4. Productie normen'!$10:$11,2,FALSE),FALSE))</f>
        <v>0</v>
      </c>
      <c r="P734" s="130">
        <f t="shared" si="46"/>
        <v>0</v>
      </c>
      <c r="Q734" s="131" t="str">
        <f>VLOOKUP(G734,'4. Productie normen'!$A:$L,12,FALSE)</f>
        <v>V</v>
      </c>
      <c r="R734" s="117"/>
      <c r="T734" s="132">
        <f t="shared" si="47"/>
        <v>36454.800000000003</v>
      </c>
    </row>
    <row r="735" spans="1:20" ht="14.15" customHeight="1">
      <c r="A735" s="8">
        <v>734</v>
      </c>
      <c r="B735" s="117" t="s">
        <v>143</v>
      </c>
      <c r="C735" s="117" t="s">
        <v>144</v>
      </c>
      <c r="D735" s="641" t="s">
        <v>229</v>
      </c>
      <c r="E735" s="641" t="s">
        <v>446</v>
      </c>
      <c r="F735" s="117" t="s">
        <v>680</v>
      </c>
      <c r="G735" s="117" t="s">
        <v>197</v>
      </c>
      <c r="H735" s="117" t="s">
        <v>235</v>
      </c>
      <c r="I735" s="9">
        <v>14.05</v>
      </c>
      <c r="J735" s="717">
        <v>1</v>
      </c>
      <c r="K735" s="128">
        <v>255</v>
      </c>
      <c r="L735" s="140"/>
      <c r="M735" s="129" t="e">
        <f t="shared" si="45"/>
        <v>#DIV/0!</v>
      </c>
      <c r="N735" s="129">
        <f t="shared" si="48"/>
        <v>0</v>
      </c>
      <c r="O735" s="130">
        <f>IF(K735="nio",0,VLOOKUP(G735,'4. Productie normen'!A:J,HLOOKUP('5. Basis ruimtestaat'!K735,'4. Productie normen'!$10:$11,2,FALSE),FALSE))</f>
        <v>0</v>
      </c>
      <c r="P735" s="130">
        <f t="shared" si="46"/>
        <v>0</v>
      </c>
      <c r="Q735" s="131" t="str">
        <f>VLOOKUP(G735,'4. Productie normen'!$A:$L,12,FALSE)</f>
        <v>B</v>
      </c>
      <c r="R735" s="117"/>
      <c r="T735" s="132">
        <f t="shared" si="47"/>
        <v>3582.75</v>
      </c>
    </row>
    <row r="736" spans="1:20" ht="14.15" customHeight="1">
      <c r="A736" s="8">
        <v>735</v>
      </c>
      <c r="B736" s="117" t="s">
        <v>145</v>
      </c>
      <c r="C736" s="117" t="s">
        <v>146</v>
      </c>
      <c r="D736" s="641" t="s">
        <v>229</v>
      </c>
      <c r="E736" s="641" t="s">
        <v>230</v>
      </c>
      <c r="F736" s="117" t="s">
        <v>250</v>
      </c>
      <c r="G736" s="117" t="s">
        <v>204</v>
      </c>
      <c r="H736" s="117" t="s">
        <v>235</v>
      </c>
      <c r="I736" s="9">
        <v>105</v>
      </c>
      <c r="J736" s="717">
        <v>1</v>
      </c>
      <c r="K736" s="128">
        <v>255</v>
      </c>
      <c r="L736" s="140"/>
      <c r="M736" s="129" t="e">
        <f t="shared" si="45"/>
        <v>#DIV/0!</v>
      </c>
      <c r="N736" s="129">
        <f t="shared" si="48"/>
        <v>0</v>
      </c>
      <c r="O736" s="130">
        <f>IF(K736="nio",0,VLOOKUP(G736,'4. Productie normen'!A:J,HLOOKUP('5. Basis ruimtestaat'!K736,'4. Productie normen'!$10:$11,2,FALSE),FALSE))</f>
        <v>0</v>
      </c>
      <c r="P736" s="130">
        <f t="shared" si="46"/>
        <v>0</v>
      </c>
      <c r="Q736" s="131" t="str">
        <f>VLOOKUP(G736,'4. Productie normen'!$A:$L,12,FALSE)</f>
        <v>V</v>
      </c>
      <c r="R736" s="117"/>
      <c r="T736" s="132">
        <f t="shared" si="47"/>
        <v>26775</v>
      </c>
    </row>
    <row r="737" spans="1:20" ht="14.15" customHeight="1">
      <c r="A737" s="8">
        <v>736</v>
      </c>
      <c r="B737" s="117" t="s">
        <v>145</v>
      </c>
      <c r="C737" s="117" t="s">
        <v>146</v>
      </c>
      <c r="D737" s="641" t="s">
        <v>229</v>
      </c>
      <c r="E737" s="641" t="s">
        <v>233</v>
      </c>
      <c r="F737" s="117" t="s">
        <v>687</v>
      </c>
      <c r="G737" s="117" t="s">
        <v>197</v>
      </c>
      <c r="H737" s="117" t="s">
        <v>235</v>
      </c>
      <c r="I737" s="9">
        <v>120</v>
      </c>
      <c r="J737" s="717">
        <v>1</v>
      </c>
      <c r="K737" s="128">
        <v>255</v>
      </c>
      <c r="L737" s="140"/>
      <c r="M737" s="129" t="e">
        <f t="shared" si="45"/>
        <v>#DIV/0!</v>
      </c>
      <c r="N737" s="129">
        <f t="shared" si="48"/>
        <v>0</v>
      </c>
      <c r="O737" s="130">
        <f>IF(K737="nio",0,VLOOKUP(G737,'4. Productie normen'!A:J,HLOOKUP('5. Basis ruimtestaat'!K737,'4. Productie normen'!$10:$11,2,FALSE),FALSE))</f>
        <v>0</v>
      </c>
      <c r="P737" s="130">
        <f t="shared" si="46"/>
        <v>0</v>
      </c>
      <c r="Q737" s="131" t="str">
        <f>VLOOKUP(G737,'4. Productie normen'!$A:$L,12,FALSE)</f>
        <v>B</v>
      </c>
      <c r="R737" s="117"/>
      <c r="T737" s="132">
        <f t="shared" si="47"/>
        <v>30600</v>
      </c>
    </row>
    <row r="738" spans="1:20" ht="14.15" customHeight="1">
      <c r="A738" s="8">
        <v>737</v>
      </c>
      <c r="B738" s="117" t="s">
        <v>145</v>
      </c>
      <c r="C738" s="117" t="s">
        <v>146</v>
      </c>
      <c r="D738" s="641" t="s">
        <v>229</v>
      </c>
      <c r="E738" s="641" t="s">
        <v>236</v>
      </c>
      <c r="F738" s="117" t="s">
        <v>237</v>
      </c>
      <c r="G738" s="117" t="s">
        <v>205</v>
      </c>
      <c r="H738" s="117" t="s">
        <v>235</v>
      </c>
      <c r="I738" s="9">
        <v>16</v>
      </c>
      <c r="J738" s="717">
        <v>1</v>
      </c>
      <c r="K738" s="128">
        <v>255</v>
      </c>
      <c r="L738" s="140"/>
      <c r="M738" s="129" t="e">
        <f t="shared" si="45"/>
        <v>#DIV/0!</v>
      </c>
      <c r="N738" s="129">
        <f t="shared" si="48"/>
        <v>0</v>
      </c>
      <c r="O738" s="130">
        <f>IF(K738="nio",0,VLOOKUP(G738,'4. Productie normen'!A:J,HLOOKUP('5. Basis ruimtestaat'!K738,'4. Productie normen'!$10:$11,2,FALSE),FALSE))</f>
        <v>0</v>
      </c>
      <c r="P738" s="130">
        <f t="shared" si="46"/>
        <v>0</v>
      </c>
      <c r="Q738" s="131" t="str">
        <f>VLOOKUP(G738,'4. Productie normen'!$A:$L,12,FALSE)</f>
        <v>V</v>
      </c>
      <c r="R738" s="117"/>
      <c r="T738" s="132">
        <f t="shared" si="47"/>
        <v>4080</v>
      </c>
    </row>
    <row r="739" spans="1:20" ht="14.15" customHeight="1">
      <c r="A739" s="8">
        <v>738</v>
      </c>
      <c r="B739" s="117" t="s">
        <v>145</v>
      </c>
      <c r="C739" s="117" t="s">
        <v>146</v>
      </c>
      <c r="D739" s="641" t="s">
        <v>229</v>
      </c>
      <c r="E739" s="641" t="s">
        <v>238</v>
      </c>
      <c r="F739" s="117" t="s">
        <v>239</v>
      </c>
      <c r="G739" s="117" t="s">
        <v>1136</v>
      </c>
      <c r="H739" s="117" t="s">
        <v>235</v>
      </c>
      <c r="I739" s="9">
        <v>12</v>
      </c>
      <c r="J739" s="717">
        <v>1</v>
      </c>
      <c r="K739" s="128">
        <v>255</v>
      </c>
      <c r="L739" s="140"/>
      <c r="M739" s="129" t="e">
        <f t="shared" si="45"/>
        <v>#DIV/0!</v>
      </c>
      <c r="N739" s="129">
        <f t="shared" si="48"/>
        <v>0</v>
      </c>
      <c r="O739" s="130">
        <f>IF(K739="nio",0,VLOOKUP(G739,'4. Productie normen'!A:J,HLOOKUP('5. Basis ruimtestaat'!K739,'4. Productie normen'!$10:$11,2,FALSE),FALSE))</f>
        <v>0</v>
      </c>
      <c r="P739" s="130">
        <f t="shared" si="46"/>
        <v>0</v>
      </c>
      <c r="Q739" s="131" t="str">
        <f>VLOOKUP(G739,'4. Productie normen'!$A:$L,12,FALSE)</f>
        <v>V</v>
      </c>
      <c r="R739" s="117"/>
      <c r="T739" s="132">
        <f t="shared" si="47"/>
        <v>3060</v>
      </c>
    </row>
    <row r="740" spans="1:20" ht="14.15" customHeight="1">
      <c r="A740" s="8">
        <v>739</v>
      </c>
      <c r="B740" s="117" t="s">
        <v>145</v>
      </c>
      <c r="C740" s="117" t="s">
        <v>146</v>
      </c>
      <c r="D740" s="641" t="s">
        <v>229</v>
      </c>
      <c r="E740" s="641" t="s">
        <v>440</v>
      </c>
      <c r="F740" s="117" t="s">
        <v>688</v>
      </c>
      <c r="G740" s="117" t="s">
        <v>197</v>
      </c>
      <c r="H740" s="117" t="s">
        <v>235</v>
      </c>
      <c r="I740" s="9">
        <v>16</v>
      </c>
      <c r="J740" s="717">
        <v>1</v>
      </c>
      <c r="K740" s="128">
        <v>255</v>
      </c>
      <c r="L740" s="140"/>
      <c r="M740" s="129" t="e">
        <f t="shared" si="45"/>
        <v>#DIV/0!</v>
      </c>
      <c r="N740" s="129">
        <f t="shared" si="48"/>
        <v>0</v>
      </c>
      <c r="O740" s="130">
        <f>IF(K740="nio",0,VLOOKUP(G740,'4. Productie normen'!A:J,HLOOKUP('5. Basis ruimtestaat'!K740,'4. Productie normen'!$10:$11,2,FALSE),FALSE))</f>
        <v>0</v>
      </c>
      <c r="P740" s="130">
        <f t="shared" si="46"/>
        <v>0</v>
      </c>
      <c r="Q740" s="131" t="str">
        <f>VLOOKUP(G740,'4. Productie normen'!$A:$L,12,FALSE)</f>
        <v>B</v>
      </c>
      <c r="R740" s="117"/>
      <c r="T740" s="132">
        <f t="shared" si="47"/>
        <v>4080</v>
      </c>
    </row>
    <row r="741" spans="1:20" ht="14.15" customHeight="1">
      <c r="A741" s="8">
        <v>740</v>
      </c>
      <c r="B741" s="117" t="s">
        <v>145</v>
      </c>
      <c r="C741" s="117" t="s">
        <v>146</v>
      </c>
      <c r="D741" s="641" t="s">
        <v>229</v>
      </c>
      <c r="E741" s="641" t="s">
        <v>264</v>
      </c>
      <c r="F741" s="117" t="s">
        <v>689</v>
      </c>
      <c r="G741" s="117" t="s">
        <v>197</v>
      </c>
      <c r="H741" s="117" t="s">
        <v>235</v>
      </c>
      <c r="I741" s="9">
        <v>123</v>
      </c>
      <c r="J741" s="717">
        <v>1</v>
      </c>
      <c r="K741" s="128">
        <v>255</v>
      </c>
      <c r="L741" s="140"/>
      <c r="M741" s="129" t="e">
        <f t="shared" si="45"/>
        <v>#DIV/0!</v>
      </c>
      <c r="N741" s="129">
        <f t="shared" si="48"/>
        <v>0</v>
      </c>
      <c r="O741" s="130">
        <f>IF(K741="nio",0,VLOOKUP(G741,'4. Productie normen'!A:J,HLOOKUP('5. Basis ruimtestaat'!K741,'4. Productie normen'!$10:$11,2,FALSE),FALSE))</f>
        <v>0</v>
      </c>
      <c r="P741" s="130">
        <f t="shared" si="46"/>
        <v>0</v>
      </c>
      <c r="Q741" s="131" t="str">
        <f>VLOOKUP(G741,'4. Productie normen'!$A:$L,12,FALSE)</f>
        <v>B</v>
      </c>
      <c r="R741" s="117"/>
      <c r="T741" s="132">
        <f t="shared" si="47"/>
        <v>31365</v>
      </c>
    </row>
    <row r="742" spans="1:20" ht="14.15" customHeight="1">
      <c r="A742" s="8">
        <v>741</v>
      </c>
      <c r="B742" s="117" t="s">
        <v>145</v>
      </c>
      <c r="C742" s="117" t="s">
        <v>146</v>
      </c>
      <c r="D742" s="641" t="s">
        <v>229</v>
      </c>
      <c r="E742" s="641" t="s">
        <v>340</v>
      </c>
      <c r="F742" s="117" t="s">
        <v>476</v>
      </c>
      <c r="G742" s="117" t="s">
        <v>212</v>
      </c>
      <c r="H742" s="117" t="s">
        <v>235</v>
      </c>
      <c r="I742" s="9">
        <v>16</v>
      </c>
      <c r="J742" s="717">
        <v>1</v>
      </c>
      <c r="K742" s="128">
        <v>255</v>
      </c>
      <c r="L742" s="140"/>
      <c r="M742" s="129" t="e">
        <f t="shared" si="45"/>
        <v>#DIV/0!</v>
      </c>
      <c r="N742" s="129">
        <f t="shared" si="48"/>
        <v>0</v>
      </c>
      <c r="O742" s="130">
        <f>IF(K742="nio",0,VLOOKUP(G742,'4. Productie normen'!A:J,HLOOKUP('5. Basis ruimtestaat'!K742,'4. Productie normen'!$10:$11,2,FALSE),FALSE))</f>
        <v>0</v>
      </c>
      <c r="P742" s="130">
        <f t="shared" si="46"/>
        <v>0</v>
      </c>
      <c r="Q742" s="131" t="str">
        <f>VLOOKUP(G742,'4. Productie normen'!$A:$L,12,FALSE)</f>
        <v>B</v>
      </c>
      <c r="R742" s="117"/>
      <c r="T742" s="132">
        <f t="shared" si="47"/>
        <v>4080</v>
      </c>
    </row>
    <row r="743" spans="1:20" ht="14.15" customHeight="1">
      <c r="A743" s="8">
        <v>742</v>
      </c>
      <c r="B743" s="117" t="s">
        <v>145</v>
      </c>
      <c r="C743" s="117" t="s">
        <v>146</v>
      </c>
      <c r="D743" s="641" t="s">
        <v>229</v>
      </c>
      <c r="E743" s="641" t="s">
        <v>265</v>
      </c>
      <c r="F743" s="117" t="s">
        <v>486</v>
      </c>
      <c r="G743" s="117" t="s">
        <v>1136</v>
      </c>
      <c r="H743" s="117" t="s">
        <v>235</v>
      </c>
      <c r="I743" s="9">
        <v>25</v>
      </c>
      <c r="J743" s="717">
        <v>1</v>
      </c>
      <c r="K743" s="128">
        <v>255</v>
      </c>
      <c r="L743" s="140"/>
      <c r="M743" s="129" t="e">
        <f t="shared" si="45"/>
        <v>#DIV/0!</v>
      </c>
      <c r="N743" s="129">
        <f t="shared" si="48"/>
        <v>0</v>
      </c>
      <c r="O743" s="130">
        <f>IF(K743="nio",0,VLOOKUP(G743,'4. Productie normen'!A:J,HLOOKUP('5. Basis ruimtestaat'!K743,'4. Productie normen'!$10:$11,2,FALSE),FALSE))</f>
        <v>0</v>
      </c>
      <c r="P743" s="130">
        <f t="shared" si="46"/>
        <v>0</v>
      </c>
      <c r="Q743" s="131" t="str">
        <f>VLOOKUP(G743,'4. Productie normen'!$A:$L,12,FALSE)</f>
        <v>V</v>
      </c>
      <c r="R743" s="117"/>
      <c r="T743" s="132">
        <f t="shared" si="47"/>
        <v>6375</v>
      </c>
    </row>
    <row r="744" spans="1:20" ht="14.15" customHeight="1">
      <c r="A744" s="8">
        <v>743</v>
      </c>
      <c r="B744" s="117" t="s">
        <v>145</v>
      </c>
      <c r="C744" s="117" t="s">
        <v>146</v>
      </c>
      <c r="D744" s="641" t="s">
        <v>229</v>
      </c>
      <c r="E744" s="641" t="s">
        <v>266</v>
      </c>
      <c r="F744" s="117" t="s">
        <v>690</v>
      </c>
      <c r="G744" s="117" t="s">
        <v>197</v>
      </c>
      <c r="H744" s="117" t="s">
        <v>235</v>
      </c>
      <c r="I744" s="9">
        <v>16</v>
      </c>
      <c r="J744" s="717">
        <v>1</v>
      </c>
      <c r="K744" s="128">
        <v>255</v>
      </c>
      <c r="L744" s="140"/>
      <c r="M744" s="129" t="e">
        <f t="shared" si="45"/>
        <v>#DIV/0!</v>
      </c>
      <c r="N744" s="129">
        <f t="shared" si="48"/>
        <v>0</v>
      </c>
      <c r="O744" s="130">
        <f>IF(K744="nio",0,VLOOKUP(G744,'4. Productie normen'!A:J,HLOOKUP('5. Basis ruimtestaat'!K744,'4. Productie normen'!$10:$11,2,FALSE),FALSE))</f>
        <v>0</v>
      </c>
      <c r="P744" s="130">
        <f t="shared" si="46"/>
        <v>0</v>
      </c>
      <c r="Q744" s="131" t="str">
        <f>VLOOKUP(G744,'4. Productie normen'!$A:$L,12,FALSE)</f>
        <v>B</v>
      </c>
      <c r="R744" s="117"/>
      <c r="T744" s="132">
        <f t="shared" si="47"/>
        <v>4080</v>
      </c>
    </row>
    <row r="745" spans="1:20" ht="14.15" customHeight="1">
      <c r="A745" s="8">
        <v>744</v>
      </c>
      <c r="B745" s="117" t="s">
        <v>145</v>
      </c>
      <c r="C745" s="117" t="s">
        <v>146</v>
      </c>
      <c r="D745" s="641" t="s">
        <v>229</v>
      </c>
      <c r="E745" s="641" t="s">
        <v>240</v>
      </c>
      <c r="F745" s="117" t="s">
        <v>241</v>
      </c>
      <c r="G745" s="117" t="s">
        <v>206</v>
      </c>
      <c r="H745" s="117" t="s">
        <v>242</v>
      </c>
      <c r="I745" s="9">
        <v>12</v>
      </c>
      <c r="J745" s="717">
        <v>1</v>
      </c>
      <c r="K745" s="128">
        <v>255</v>
      </c>
      <c r="L745" s="653">
        <v>255</v>
      </c>
      <c r="M745" s="129" t="e">
        <f t="shared" si="45"/>
        <v>#DIV/0!</v>
      </c>
      <c r="N745" s="129" t="e">
        <f t="shared" si="48"/>
        <v>#DIV/0!</v>
      </c>
      <c r="O745" s="130">
        <f>IF(K745="nio",0,VLOOKUP(G745,'4. Productie normen'!A:J,HLOOKUP('5. Basis ruimtestaat'!K745,'4. Productie normen'!$10:$11,2,FALSE),FALSE))</f>
        <v>0</v>
      </c>
      <c r="P745" s="130">
        <f t="shared" si="46"/>
        <v>0</v>
      </c>
      <c r="Q745" s="131" t="str">
        <f>VLOOKUP(G745,'4. Productie normen'!$A:$L,12,FALSE)</f>
        <v>S</v>
      </c>
      <c r="R745" s="117"/>
      <c r="T745" s="132">
        <f t="shared" si="47"/>
        <v>6120</v>
      </c>
    </row>
    <row r="746" spans="1:20" ht="14.15" customHeight="1">
      <c r="A746" s="8">
        <v>745</v>
      </c>
      <c r="B746" s="117" t="s">
        <v>145</v>
      </c>
      <c r="C746" s="117" t="s">
        <v>146</v>
      </c>
      <c r="D746" s="641" t="s">
        <v>229</v>
      </c>
      <c r="E746" s="641" t="s">
        <v>243</v>
      </c>
      <c r="F746" s="117" t="s">
        <v>244</v>
      </c>
      <c r="G746" s="117" t="s">
        <v>206</v>
      </c>
      <c r="H746" s="117" t="s">
        <v>242</v>
      </c>
      <c r="I746" s="9">
        <v>15</v>
      </c>
      <c r="J746" s="717">
        <v>1</v>
      </c>
      <c r="K746" s="128">
        <v>255</v>
      </c>
      <c r="L746" s="653">
        <v>255</v>
      </c>
      <c r="M746" s="129" t="e">
        <f t="shared" si="45"/>
        <v>#DIV/0!</v>
      </c>
      <c r="N746" s="129" t="e">
        <f t="shared" si="48"/>
        <v>#DIV/0!</v>
      </c>
      <c r="O746" s="130">
        <f>IF(K746="nio",0,VLOOKUP(G746,'4. Productie normen'!A:J,HLOOKUP('5. Basis ruimtestaat'!K746,'4. Productie normen'!$10:$11,2,FALSE),FALSE))</f>
        <v>0</v>
      </c>
      <c r="P746" s="130">
        <f t="shared" si="46"/>
        <v>0</v>
      </c>
      <c r="Q746" s="131" t="str">
        <f>VLOOKUP(G746,'4. Productie normen'!$A:$L,12,FALSE)</f>
        <v>S</v>
      </c>
      <c r="R746" s="117"/>
      <c r="T746" s="132">
        <f t="shared" si="47"/>
        <v>7650</v>
      </c>
    </row>
    <row r="747" spans="1:20" ht="14.15" customHeight="1">
      <c r="A747" s="8">
        <v>746</v>
      </c>
      <c r="B747" s="117" t="s">
        <v>145</v>
      </c>
      <c r="C747" s="117" t="s">
        <v>146</v>
      </c>
      <c r="D747" s="641" t="s">
        <v>229</v>
      </c>
      <c r="E747" s="641" t="s">
        <v>356</v>
      </c>
      <c r="F747" s="117" t="s">
        <v>262</v>
      </c>
      <c r="G747" s="137" t="s">
        <v>1137</v>
      </c>
      <c r="H747" s="117" t="s">
        <v>235</v>
      </c>
      <c r="I747" s="9">
        <v>12</v>
      </c>
      <c r="J747" s="717">
        <v>1</v>
      </c>
      <c r="K747" s="128">
        <v>255</v>
      </c>
      <c r="L747" s="140"/>
      <c r="M747" s="129" t="e">
        <f t="shared" si="45"/>
        <v>#DIV/0!</v>
      </c>
      <c r="N747" s="129">
        <f t="shared" si="48"/>
        <v>0</v>
      </c>
      <c r="O747" s="130">
        <f>IF(K747="nio",0,VLOOKUP(G747,'4. Productie normen'!A:J,HLOOKUP('5. Basis ruimtestaat'!K747,'4. Productie normen'!$10:$11,2,FALSE),FALSE))</f>
        <v>0</v>
      </c>
      <c r="P747" s="130">
        <f t="shared" si="46"/>
        <v>0</v>
      </c>
      <c r="Q747" s="131" t="str">
        <f>VLOOKUP(G747,'4. Productie normen'!$A:$L,12,FALSE)</f>
        <v>V</v>
      </c>
      <c r="R747" s="117"/>
      <c r="T747" s="132">
        <f t="shared" si="47"/>
        <v>3060</v>
      </c>
    </row>
    <row r="748" spans="1:20" ht="14.15" customHeight="1">
      <c r="A748" s="8">
        <v>747</v>
      </c>
      <c r="B748" s="117" t="s">
        <v>145</v>
      </c>
      <c r="C748" s="117" t="s">
        <v>146</v>
      </c>
      <c r="D748" s="641" t="s">
        <v>229</v>
      </c>
      <c r="E748" s="641" t="s">
        <v>646</v>
      </c>
      <c r="F748" s="117" t="s">
        <v>241</v>
      </c>
      <c r="G748" s="117" t="s">
        <v>206</v>
      </c>
      <c r="H748" s="117" t="s">
        <v>242</v>
      </c>
      <c r="I748" s="9">
        <v>3</v>
      </c>
      <c r="J748" s="717">
        <v>1</v>
      </c>
      <c r="K748" s="128">
        <v>255</v>
      </c>
      <c r="L748" s="653">
        <v>255</v>
      </c>
      <c r="M748" s="129" t="e">
        <f t="shared" si="45"/>
        <v>#DIV/0!</v>
      </c>
      <c r="N748" s="129" t="e">
        <f t="shared" si="48"/>
        <v>#DIV/0!</v>
      </c>
      <c r="O748" s="130">
        <f>IF(K748="nio",0,VLOOKUP(G748,'4. Productie normen'!A:J,HLOOKUP('5. Basis ruimtestaat'!K748,'4. Productie normen'!$10:$11,2,FALSE),FALSE))</f>
        <v>0</v>
      </c>
      <c r="P748" s="130">
        <f t="shared" si="46"/>
        <v>0</v>
      </c>
      <c r="Q748" s="131" t="str">
        <f>VLOOKUP(G748,'4. Productie normen'!$A:$L,12,FALSE)</f>
        <v>S</v>
      </c>
      <c r="R748" s="117"/>
      <c r="T748" s="132">
        <f t="shared" si="47"/>
        <v>1530</v>
      </c>
    </row>
    <row r="749" spans="1:20" ht="14.15" customHeight="1">
      <c r="A749" s="8">
        <v>748</v>
      </c>
      <c r="B749" s="117" t="s">
        <v>145</v>
      </c>
      <c r="C749" s="117" t="s">
        <v>146</v>
      </c>
      <c r="D749" s="641" t="s">
        <v>229</v>
      </c>
      <c r="E749" s="641" t="s">
        <v>648</v>
      </c>
      <c r="F749" s="117" t="s">
        <v>345</v>
      </c>
      <c r="G749" s="117" t="s">
        <v>206</v>
      </c>
      <c r="H749" s="117" t="s">
        <v>242</v>
      </c>
      <c r="I749" s="9">
        <v>5</v>
      </c>
      <c r="J749" s="717">
        <v>1</v>
      </c>
      <c r="K749" s="128">
        <v>255</v>
      </c>
      <c r="L749" s="653">
        <v>255</v>
      </c>
      <c r="M749" s="129" t="e">
        <f t="shared" si="45"/>
        <v>#DIV/0!</v>
      </c>
      <c r="N749" s="129" t="e">
        <f t="shared" si="48"/>
        <v>#DIV/0!</v>
      </c>
      <c r="O749" s="130">
        <f>IF(K749="nio",0,VLOOKUP(G749,'4. Productie normen'!A:J,HLOOKUP('5. Basis ruimtestaat'!K749,'4. Productie normen'!$10:$11,2,FALSE),FALSE))</f>
        <v>0</v>
      </c>
      <c r="P749" s="130">
        <f t="shared" si="46"/>
        <v>0</v>
      </c>
      <c r="Q749" s="131" t="str">
        <f>VLOOKUP(G749,'4. Productie normen'!$A:$L,12,FALSE)</f>
        <v>S</v>
      </c>
      <c r="R749" s="117"/>
      <c r="T749" s="132">
        <f t="shared" si="47"/>
        <v>2550</v>
      </c>
    </row>
    <row r="750" spans="1:20" ht="14.15" customHeight="1">
      <c r="A750" s="8">
        <v>749</v>
      </c>
      <c r="B750" s="117" t="s">
        <v>145</v>
      </c>
      <c r="C750" s="117" t="s">
        <v>146</v>
      </c>
      <c r="D750" s="641" t="s">
        <v>229</v>
      </c>
      <c r="E750" s="641"/>
      <c r="F750" s="117" t="s">
        <v>511</v>
      </c>
      <c r="G750" s="117" t="s">
        <v>209</v>
      </c>
      <c r="H750" s="117" t="s">
        <v>526</v>
      </c>
      <c r="I750" s="9">
        <v>25</v>
      </c>
      <c r="J750" s="717">
        <v>1</v>
      </c>
      <c r="K750" s="128">
        <v>255</v>
      </c>
      <c r="L750" s="140"/>
      <c r="M750" s="129" t="e">
        <f t="shared" si="45"/>
        <v>#DIV/0!</v>
      </c>
      <c r="N750" s="129">
        <f t="shared" si="48"/>
        <v>0</v>
      </c>
      <c r="O750" s="130">
        <f>IF(K750="nio",0,VLOOKUP(G750,'4. Productie normen'!A:J,HLOOKUP('5. Basis ruimtestaat'!K750,'4. Productie normen'!$10:$11,2,FALSE),FALSE))</f>
        <v>0</v>
      </c>
      <c r="P750" s="130">
        <f t="shared" si="46"/>
        <v>0</v>
      </c>
      <c r="Q750" s="131" t="str">
        <f>VLOOKUP(G750,'4. Productie normen'!$A:$L,12,FALSE)</f>
        <v>V</v>
      </c>
      <c r="R750" s="117"/>
      <c r="T750" s="132">
        <f t="shared" si="47"/>
        <v>6375</v>
      </c>
    </row>
    <row r="751" spans="1:20" ht="14.15" customHeight="1">
      <c r="A751" s="8">
        <v>750</v>
      </c>
      <c r="B751" s="117" t="s">
        <v>145</v>
      </c>
      <c r="C751" s="117" t="s">
        <v>146</v>
      </c>
      <c r="D751" s="641" t="s">
        <v>229</v>
      </c>
      <c r="E751" s="641"/>
      <c r="F751" s="117" t="s">
        <v>210</v>
      </c>
      <c r="G751" s="117" t="s">
        <v>210</v>
      </c>
      <c r="H751" s="117" t="s">
        <v>242</v>
      </c>
      <c r="I751" s="9">
        <v>20</v>
      </c>
      <c r="J751" s="717">
        <v>1</v>
      </c>
      <c r="K751" s="128">
        <v>255</v>
      </c>
      <c r="L751" s="140"/>
      <c r="M751" s="129" t="e">
        <f t="shared" si="45"/>
        <v>#DIV/0!</v>
      </c>
      <c r="N751" s="129">
        <f t="shared" si="48"/>
        <v>0</v>
      </c>
      <c r="O751" s="130">
        <f>IF(K751="nio",0,VLOOKUP(G751,'4. Productie normen'!A:J,HLOOKUP('5. Basis ruimtestaat'!K751,'4. Productie normen'!$10:$11,2,FALSE),FALSE))</f>
        <v>0</v>
      </c>
      <c r="P751" s="130">
        <f t="shared" si="46"/>
        <v>0</v>
      </c>
      <c r="Q751" s="131" t="str">
        <f>VLOOKUP(G751,'4. Productie normen'!$A:$L,12,FALSE)</f>
        <v>V</v>
      </c>
      <c r="R751" s="117"/>
      <c r="T751" s="132">
        <f t="shared" si="47"/>
        <v>5100</v>
      </c>
    </row>
    <row r="752" spans="1:20" ht="14.15" customHeight="1">
      <c r="A752" s="8">
        <v>751</v>
      </c>
      <c r="B752" s="117" t="s">
        <v>145</v>
      </c>
      <c r="C752" s="117" t="s">
        <v>146</v>
      </c>
      <c r="D752" s="641" t="s">
        <v>229</v>
      </c>
      <c r="E752" s="641"/>
      <c r="F752" s="117" t="s">
        <v>480</v>
      </c>
      <c r="G752" s="117" t="s">
        <v>197</v>
      </c>
      <c r="H752" s="117" t="s">
        <v>235</v>
      </c>
      <c r="I752" s="9">
        <v>34</v>
      </c>
      <c r="J752" s="717">
        <v>1</v>
      </c>
      <c r="K752" s="128">
        <v>255</v>
      </c>
      <c r="L752" s="140"/>
      <c r="M752" s="129" t="e">
        <f t="shared" si="45"/>
        <v>#DIV/0!</v>
      </c>
      <c r="N752" s="129">
        <f t="shared" si="48"/>
        <v>0</v>
      </c>
      <c r="O752" s="130">
        <f>IF(K752="nio",0,VLOOKUP(G752,'4. Productie normen'!A:J,HLOOKUP('5. Basis ruimtestaat'!K752,'4. Productie normen'!$10:$11,2,FALSE),FALSE))</f>
        <v>0</v>
      </c>
      <c r="P752" s="130">
        <f t="shared" si="46"/>
        <v>0</v>
      </c>
      <c r="Q752" s="131" t="str">
        <f>VLOOKUP(G752,'4. Productie normen'!$A:$L,12,FALSE)</f>
        <v>B</v>
      </c>
      <c r="R752" s="117"/>
      <c r="T752" s="132">
        <f t="shared" si="47"/>
        <v>8670</v>
      </c>
    </row>
    <row r="753" spans="1:20" ht="14.15" customHeight="1">
      <c r="A753" s="8">
        <v>752</v>
      </c>
      <c r="B753" s="117" t="s">
        <v>145</v>
      </c>
      <c r="C753" s="117" t="s">
        <v>146</v>
      </c>
      <c r="D753" s="641" t="s">
        <v>229</v>
      </c>
      <c r="E753" s="641"/>
      <c r="F753" s="117" t="s">
        <v>691</v>
      </c>
      <c r="G753" s="9" t="s">
        <v>203</v>
      </c>
      <c r="H753" s="117" t="s">
        <v>235</v>
      </c>
      <c r="I753" s="9">
        <v>7</v>
      </c>
      <c r="J753" s="717">
        <v>1</v>
      </c>
      <c r="K753" s="128">
        <v>12</v>
      </c>
      <c r="L753" s="140"/>
      <c r="M753" s="129" t="e">
        <f t="shared" si="45"/>
        <v>#DIV/0!</v>
      </c>
      <c r="N753" s="129">
        <f t="shared" si="48"/>
        <v>0</v>
      </c>
      <c r="O753" s="130">
        <f>IF(K753="nio",0,VLOOKUP(G753,'4. Productie normen'!A:J,HLOOKUP('5. Basis ruimtestaat'!K753,'4. Productie normen'!$10:$11,2,FALSE),FALSE))</f>
        <v>0</v>
      </c>
      <c r="P753" s="130">
        <f t="shared" si="46"/>
        <v>0</v>
      </c>
      <c r="Q753" s="131" t="str">
        <f>VLOOKUP(G753,'4. Productie normen'!$A:$L,12,FALSE)</f>
        <v>V</v>
      </c>
      <c r="R753" s="117"/>
      <c r="T753" s="132">
        <f t="shared" si="47"/>
        <v>84</v>
      </c>
    </row>
    <row r="754" spans="1:20" ht="14.15" customHeight="1">
      <c r="A754" s="8">
        <v>753</v>
      </c>
      <c r="B754" s="117" t="s">
        <v>145</v>
      </c>
      <c r="C754" s="117" t="s">
        <v>146</v>
      </c>
      <c r="D754" s="641" t="s">
        <v>229</v>
      </c>
      <c r="E754" s="641"/>
      <c r="F754" s="117" t="s">
        <v>550</v>
      </c>
      <c r="G754" s="117" t="s">
        <v>1136</v>
      </c>
      <c r="H754" s="117" t="s">
        <v>235</v>
      </c>
      <c r="I754" s="9">
        <v>80</v>
      </c>
      <c r="J754" s="717">
        <v>1</v>
      </c>
      <c r="K754" s="128">
        <v>255</v>
      </c>
      <c r="L754" s="140"/>
      <c r="M754" s="129" t="e">
        <f t="shared" si="45"/>
        <v>#DIV/0!</v>
      </c>
      <c r="N754" s="129">
        <f t="shared" si="48"/>
        <v>0</v>
      </c>
      <c r="O754" s="130">
        <f>IF(K754="nio",0,VLOOKUP(G754,'4. Productie normen'!A:J,HLOOKUP('5. Basis ruimtestaat'!K754,'4. Productie normen'!$10:$11,2,FALSE),FALSE))</f>
        <v>0</v>
      </c>
      <c r="P754" s="130">
        <f t="shared" si="46"/>
        <v>0</v>
      </c>
      <c r="Q754" s="131" t="str">
        <f>VLOOKUP(G754,'4. Productie normen'!$A:$L,12,FALSE)</f>
        <v>V</v>
      </c>
      <c r="R754" s="117"/>
      <c r="T754" s="132">
        <f t="shared" si="47"/>
        <v>20400</v>
      </c>
    </row>
    <row r="755" spans="1:20" ht="14.15" customHeight="1">
      <c r="A755" s="8">
        <v>754</v>
      </c>
      <c r="B755" s="117" t="s">
        <v>147</v>
      </c>
      <c r="C755" s="117" t="s">
        <v>148</v>
      </c>
      <c r="D755" s="641" t="s">
        <v>229</v>
      </c>
      <c r="E755" s="641" t="s">
        <v>650</v>
      </c>
      <c r="F755" s="117" t="s">
        <v>201</v>
      </c>
      <c r="G755" s="117" t="s">
        <v>201</v>
      </c>
      <c r="H755" s="117" t="s">
        <v>526</v>
      </c>
      <c r="I755" s="9">
        <v>12.75</v>
      </c>
      <c r="J755" s="717">
        <v>1</v>
      </c>
      <c r="K755" s="128">
        <v>255</v>
      </c>
      <c r="L755" s="140"/>
      <c r="M755" s="129" t="e">
        <f t="shared" si="45"/>
        <v>#DIV/0!</v>
      </c>
      <c r="N755" s="129">
        <f t="shared" si="48"/>
        <v>0</v>
      </c>
      <c r="O755" s="130">
        <f>IF(K755="nio",0,VLOOKUP(G755,'4. Productie normen'!A:J,HLOOKUP('5. Basis ruimtestaat'!K755,'4. Productie normen'!$10:$11,2,FALSE),FALSE))</f>
        <v>0</v>
      </c>
      <c r="P755" s="130">
        <f t="shared" si="46"/>
        <v>0</v>
      </c>
      <c r="Q755" s="131" t="str">
        <f>VLOOKUP(G755,'4. Productie normen'!$A:$L,12,FALSE)</f>
        <v>V</v>
      </c>
      <c r="R755" s="117"/>
      <c r="T755" s="132">
        <f t="shared" si="47"/>
        <v>3251.25</v>
      </c>
    </row>
    <row r="756" spans="1:20" ht="14.15" customHeight="1">
      <c r="A756" s="8">
        <v>755</v>
      </c>
      <c r="B756" s="117" t="s">
        <v>147</v>
      </c>
      <c r="C756" s="117" t="s">
        <v>148</v>
      </c>
      <c r="D756" s="641" t="s">
        <v>229</v>
      </c>
      <c r="E756" s="641" t="s">
        <v>651</v>
      </c>
      <c r="F756" s="117" t="s">
        <v>201</v>
      </c>
      <c r="G756" s="117" t="s">
        <v>201</v>
      </c>
      <c r="H756" s="117" t="s">
        <v>526</v>
      </c>
      <c r="I756" s="9">
        <v>12.75</v>
      </c>
      <c r="J756" s="717">
        <v>1</v>
      </c>
      <c r="K756" s="128">
        <v>255</v>
      </c>
      <c r="L756" s="140"/>
      <c r="M756" s="129" t="e">
        <f t="shared" si="45"/>
        <v>#DIV/0!</v>
      </c>
      <c r="N756" s="129">
        <f t="shared" si="48"/>
        <v>0</v>
      </c>
      <c r="O756" s="130">
        <f>IF(K756="nio",0,VLOOKUP(G756,'4. Productie normen'!A:J,HLOOKUP('5. Basis ruimtestaat'!K756,'4. Productie normen'!$10:$11,2,FALSE),FALSE))</f>
        <v>0</v>
      </c>
      <c r="P756" s="130">
        <f t="shared" si="46"/>
        <v>0</v>
      </c>
      <c r="Q756" s="131" t="str">
        <f>VLOOKUP(G756,'4. Productie normen'!$A:$L,12,FALSE)</f>
        <v>V</v>
      </c>
      <c r="R756" s="117"/>
      <c r="T756" s="132">
        <f t="shared" si="47"/>
        <v>3251.25</v>
      </c>
    </row>
    <row r="757" spans="1:20" ht="14.15" customHeight="1">
      <c r="A757" s="8">
        <v>756</v>
      </c>
      <c r="B757" s="117" t="s">
        <v>147</v>
      </c>
      <c r="C757" s="117" t="s">
        <v>148</v>
      </c>
      <c r="D757" s="641" t="s">
        <v>229</v>
      </c>
      <c r="E757" s="641" t="s">
        <v>230</v>
      </c>
      <c r="F757" s="117" t="s">
        <v>631</v>
      </c>
      <c r="G757" s="117" t="s">
        <v>209</v>
      </c>
      <c r="H757" s="117" t="s">
        <v>232</v>
      </c>
      <c r="I757" s="9">
        <v>154</v>
      </c>
      <c r="J757" s="717">
        <v>1</v>
      </c>
      <c r="K757" s="128">
        <v>255</v>
      </c>
      <c r="L757" s="140"/>
      <c r="M757" s="129" t="e">
        <f t="shared" si="45"/>
        <v>#DIV/0!</v>
      </c>
      <c r="N757" s="129">
        <f t="shared" si="48"/>
        <v>0</v>
      </c>
      <c r="O757" s="130">
        <f>IF(K757="nio",0,VLOOKUP(G757,'4. Productie normen'!A:J,HLOOKUP('5. Basis ruimtestaat'!K757,'4. Productie normen'!$10:$11,2,FALSE),FALSE))</f>
        <v>0</v>
      </c>
      <c r="P757" s="130">
        <f t="shared" si="46"/>
        <v>0</v>
      </c>
      <c r="Q757" s="131" t="str">
        <f>VLOOKUP(G757,'4. Productie normen'!$A:$L,12,FALSE)</f>
        <v>V</v>
      </c>
      <c r="R757" s="117"/>
      <c r="T757" s="132">
        <f t="shared" si="47"/>
        <v>39270</v>
      </c>
    </row>
    <row r="758" spans="1:20" ht="14.15" customHeight="1">
      <c r="A758" s="8">
        <v>757</v>
      </c>
      <c r="B758" s="117" t="s">
        <v>147</v>
      </c>
      <c r="C758" s="117" t="s">
        <v>148</v>
      </c>
      <c r="D758" s="641" t="s">
        <v>229</v>
      </c>
      <c r="E758" s="641" t="s">
        <v>236</v>
      </c>
      <c r="F758" s="117" t="s">
        <v>237</v>
      </c>
      <c r="G758" s="117" t="s">
        <v>205</v>
      </c>
      <c r="H758" s="117" t="s">
        <v>235</v>
      </c>
      <c r="I758" s="9">
        <v>14</v>
      </c>
      <c r="J758" s="717">
        <v>1</v>
      </c>
      <c r="K758" s="128">
        <v>255</v>
      </c>
      <c r="L758" s="140"/>
      <c r="M758" s="129" t="e">
        <f t="shared" si="45"/>
        <v>#DIV/0!</v>
      </c>
      <c r="N758" s="129">
        <f t="shared" si="48"/>
        <v>0</v>
      </c>
      <c r="O758" s="130">
        <f>IF(K758="nio",0,VLOOKUP(G758,'4. Productie normen'!A:J,HLOOKUP('5. Basis ruimtestaat'!K758,'4. Productie normen'!$10:$11,2,FALSE),FALSE))</f>
        <v>0</v>
      </c>
      <c r="P758" s="130">
        <f t="shared" si="46"/>
        <v>0</v>
      </c>
      <c r="Q758" s="131" t="str">
        <f>VLOOKUP(G758,'4. Productie normen'!$A:$L,12,FALSE)</f>
        <v>V</v>
      </c>
      <c r="R758" s="117"/>
      <c r="T758" s="132">
        <f t="shared" si="47"/>
        <v>3570</v>
      </c>
    </row>
    <row r="759" spans="1:20" ht="14.15" customHeight="1">
      <c r="A759" s="8">
        <v>758</v>
      </c>
      <c r="B759" s="117" t="s">
        <v>147</v>
      </c>
      <c r="C759" s="117" t="s">
        <v>148</v>
      </c>
      <c r="D759" s="641" t="s">
        <v>229</v>
      </c>
      <c r="E759" s="641" t="s">
        <v>238</v>
      </c>
      <c r="F759" s="117" t="s">
        <v>632</v>
      </c>
      <c r="G759" s="117" t="s">
        <v>1136</v>
      </c>
      <c r="H759" s="117" t="s">
        <v>235</v>
      </c>
      <c r="I759" s="9">
        <v>9</v>
      </c>
      <c r="J759" s="717">
        <v>1</v>
      </c>
      <c r="K759" s="128">
        <v>255</v>
      </c>
      <c r="L759" s="140"/>
      <c r="M759" s="129" t="e">
        <f t="shared" si="45"/>
        <v>#DIV/0!</v>
      </c>
      <c r="N759" s="129">
        <f t="shared" si="48"/>
        <v>0</v>
      </c>
      <c r="O759" s="130">
        <f>IF(K759="nio",0,VLOOKUP(G759,'4. Productie normen'!A:J,HLOOKUP('5. Basis ruimtestaat'!K759,'4. Productie normen'!$10:$11,2,FALSE),FALSE))</f>
        <v>0</v>
      </c>
      <c r="P759" s="130">
        <f t="shared" si="46"/>
        <v>0</v>
      </c>
      <c r="Q759" s="131" t="str">
        <f>VLOOKUP(G759,'4. Productie normen'!$A:$L,12,FALSE)</f>
        <v>V</v>
      </c>
      <c r="R759" s="117"/>
      <c r="T759" s="132">
        <f t="shared" si="47"/>
        <v>2295</v>
      </c>
    </row>
    <row r="760" spans="1:20" ht="14.15" customHeight="1">
      <c r="A760" s="8">
        <v>759</v>
      </c>
      <c r="B760" s="117" t="s">
        <v>147</v>
      </c>
      <c r="C760" s="117" t="s">
        <v>148</v>
      </c>
      <c r="D760" s="641" t="s">
        <v>229</v>
      </c>
      <c r="E760" s="641" t="s">
        <v>440</v>
      </c>
      <c r="F760" s="117" t="s">
        <v>649</v>
      </c>
      <c r="G760" s="117" t="s">
        <v>197</v>
      </c>
      <c r="H760" s="117" t="s">
        <v>235</v>
      </c>
      <c r="I760" s="9">
        <v>9</v>
      </c>
      <c r="J760" s="717">
        <v>1</v>
      </c>
      <c r="K760" s="128">
        <v>255</v>
      </c>
      <c r="L760" s="140"/>
      <c r="M760" s="129" t="e">
        <f t="shared" si="45"/>
        <v>#DIV/0!</v>
      </c>
      <c r="N760" s="129">
        <f t="shared" si="48"/>
        <v>0</v>
      </c>
      <c r="O760" s="130">
        <f>IF(K760="nio",0,VLOOKUP(G760,'4. Productie normen'!A:J,HLOOKUP('5. Basis ruimtestaat'!K760,'4. Productie normen'!$10:$11,2,FALSE),FALSE))</f>
        <v>0</v>
      </c>
      <c r="P760" s="130">
        <f t="shared" si="46"/>
        <v>0</v>
      </c>
      <c r="Q760" s="131" t="str">
        <f>VLOOKUP(G760,'4. Productie normen'!$A:$L,12,FALSE)</f>
        <v>B</v>
      </c>
      <c r="R760" s="117"/>
      <c r="T760" s="132">
        <f t="shared" si="47"/>
        <v>2295</v>
      </c>
    </row>
    <row r="761" spans="1:20" ht="14.15" customHeight="1">
      <c r="A761" s="8">
        <v>760</v>
      </c>
      <c r="B761" s="117" t="s">
        <v>147</v>
      </c>
      <c r="C761" s="117" t="s">
        <v>148</v>
      </c>
      <c r="D761" s="641" t="s">
        <v>229</v>
      </c>
      <c r="E761" s="641" t="s">
        <v>692</v>
      </c>
      <c r="F761" s="117" t="s">
        <v>476</v>
      </c>
      <c r="G761" s="117" t="s">
        <v>212</v>
      </c>
      <c r="H761" s="117" t="s">
        <v>235</v>
      </c>
      <c r="I761" s="9">
        <v>12</v>
      </c>
      <c r="J761" s="717">
        <v>1</v>
      </c>
      <c r="K761" s="128">
        <v>255</v>
      </c>
      <c r="L761" s="140"/>
      <c r="M761" s="129" t="e">
        <f t="shared" si="45"/>
        <v>#DIV/0!</v>
      </c>
      <c r="N761" s="129">
        <f t="shared" si="48"/>
        <v>0</v>
      </c>
      <c r="O761" s="130">
        <f>IF(K761="nio",0,VLOOKUP(G761,'4. Productie normen'!A:J,HLOOKUP('5. Basis ruimtestaat'!K761,'4. Productie normen'!$10:$11,2,FALSE),FALSE))</f>
        <v>0</v>
      </c>
      <c r="P761" s="130">
        <f t="shared" si="46"/>
        <v>0</v>
      </c>
      <c r="Q761" s="131" t="str">
        <f>VLOOKUP(G761,'4. Productie normen'!$A:$L,12,FALSE)</f>
        <v>B</v>
      </c>
      <c r="R761" s="117"/>
      <c r="T761" s="132">
        <f t="shared" si="47"/>
        <v>3060</v>
      </c>
    </row>
    <row r="762" spans="1:20" ht="14.15" customHeight="1">
      <c r="A762" s="8">
        <v>761</v>
      </c>
      <c r="B762" s="117" t="s">
        <v>147</v>
      </c>
      <c r="C762" s="117" t="s">
        <v>148</v>
      </c>
      <c r="D762" s="641" t="s">
        <v>229</v>
      </c>
      <c r="E762" s="641" t="s">
        <v>240</v>
      </c>
      <c r="F762" s="117" t="s">
        <v>495</v>
      </c>
      <c r="G762" s="117" t="s">
        <v>206</v>
      </c>
      <c r="H762" s="117" t="s">
        <v>267</v>
      </c>
      <c r="I762" s="9">
        <v>8</v>
      </c>
      <c r="J762" s="717">
        <v>1</v>
      </c>
      <c r="K762" s="128">
        <v>255</v>
      </c>
      <c r="L762" s="653">
        <v>255</v>
      </c>
      <c r="M762" s="129" t="e">
        <f t="shared" si="45"/>
        <v>#DIV/0!</v>
      </c>
      <c r="N762" s="129" t="e">
        <f t="shared" si="48"/>
        <v>#DIV/0!</v>
      </c>
      <c r="O762" s="130">
        <f>IF(K762="nio",0,VLOOKUP(G762,'4. Productie normen'!A:J,HLOOKUP('5. Basis ruimtestaat'!K762,'4. Productie normen'!$10:$11,2,FALSE),FALSE))</f>
        <v>0</v>
      </c>
      <c r="P762" s="130">
        <f t="shared" si="46"/>
        <v>0</v>
      </c>
      <c r="Q762" s="131" t="str">
        <f>VLOOKUP(G762,'4. Productie normen'!$A:$L,12,FALSE)</f>
        <v>S</v>
      </c>
      <c r="R762" s="117"/>
      <c r="T762" s="132">
        <f t="shared" si="47"/>
        <v>4080</v>
      </c>
    </row>
    <row r="763" spans="1:20" ht="14.15" customHeight="1">
      <c r="A763" s="8">
        <v>762</v>
      </c>
      <c r="B763" s="117" t="s">
        <v>147</v>
      </c>
      <c r="C763" s="117" t="s">
        <v>148</v>
      </c>
      <c r="D763" s="641" t="s">
        <v>229</v>
      </c>
      <c r="E763" s="641" t="s">
        <v>243</v>
      </c>
      <c r="F763" s="117" t="s">
        <v>496</v>
      </c>
      <c r="G763" s="117" t="s">
        <v>206</v>
      </c>
      <c r="H763" s="117" t="s">
        <v>267</v>
      </c>
      <c r="I763" s="9">
        <v>10</v>
      </c>
      <c r="J763" s="717">
        <v>1</v>
      </c>
      <c r="K763" s="128">
        <v>255</v>
      </c>
      <c r="L763" s="653">
        <v>255</v>
      </c>
      <c r="M763" s="129" t="e">
        <f t="shared" si="45"/>
        <v>#DIV/0!</v>
      </c>
      <c r="N763" s="129" t="e">
        <f t="shared" si="48"/>
        <v>#DIV/0!</v>
      </c>
      <c r="O763" s="130">
        <f>IF(K763="nio",0,VLOOKUP(G763,'4. Productie normen'!A:J,HLOOKUP('5. Basis ruimtestaat'!K763,'4. Productie normen'!$10:$11,2,FALSE),FALSE))</f>
        <v>0</v>
      </c>
      <c r="P763" s="130">
        <f t="shared" si="46"/>
        <v>0</v>
      </c>
      <c r="Q763" s="131" t="str">
        <f>VLOOKUP(G763,'4. Productie normen'!$A:$L,12,FALSE)</f>
        <v>S</v>
      </c>
      <c r="R763" s="117"/>
      <c r="T763" s="132">
        <f t="shared" si="47"/>
        <v>5100</v>
      </c>
    </row>
    <row r="764" spans="1:20" ht="14.15" customHeight="1">
      <c r="A764" s="8">
        <v>763</v>
      </c>
      <c r="B764" s="117" t="s">
        <v>147</v>
      </c>
      <c r="C764" s="117" t="s">
        <v>148</v>
      </c>
      <c r="D764" s="641" t="s">
        <v>229</v>
      </c>
      <c r="E764" s="641" t="s">
        <v>245</v>
      </c>
      <c r="F764" s="117" t="s">
        <v>345</v>
      </c>
      <c r="G764" s="117" t="s">
        <v>206</v>
      </c>
      <c r="H764" s="117" t="s">
        <v>242</v>
      </c>
      <c r="I764" s="9">
        <v>5</v>
      </c>
      <c r="J764" s="717">
        <v>1</v>
      </c>
      <c r="K764" s="128">
        <v>255</v>
      </c>
      <c r="L764" s="653">
        <v>255</v>
      </c>
      <c r="M764" s="129" t="e">
        <f t="shared" si="45"/>
        <v>#DIV/0!</v>
      </c>
      <c r="N764" s="129" t="e">
        <f t="shared" si="48"/>
        <v>#DIV/0!</v>
      </c>
      <c r="O764" s="130">
        <f>IF(K764="nio",0,VLOOKUP(G764,'4. Productie normen'!A:J,HLOOKUP('5. Basis ruimtestaat'!K764,'4. Productie normen'!$10:$11,2,FALSE),FALSE))</f>
        <v>0</v>
      </c>
      <c r="P764" s="130">
        <f t="shared" si="46"/>
        <v>0</v>
      </c>
      <c r="Q764" s="131" t="str">
        <f>VLOOKUP(G764,'4. Productie normen'!$A:$L,12,FALSE)</f>
        <v>S</v>
      </c>
      <c r="R764" s="117"/>
      <c r="T764" s="132">
        <f t="shared" si="47"/>
        <v>2550</v>
      </c>
    </row>
    <row r="765" spans="1:20" ht="14.15" customHeight="1">
      <c r="A765" s="8">
        <v>764</v>
      </c>
      <c r="B765" s="117" t="s">
        <v>147</v>
      </c>
      <c r="C765" s="117" t="s">
        <v>148</v>
      </c>
      <c r="D765" s="641" t="s">
        <v>229</v>
      </c>
      <c r="E765" s="641" t="s">
        <v>268</v>
      </c>
      <c r="F765" s="117" t="s">
        <v>250</v>
      </c>
      <c r="G765" s="117" t="s">
        <v>204</v>
      </c>
      <c r="H765" s="117" t="s">
        <v>232</v>
      </c>
      <c r="I765" s="9">
        <v>130</v>
      </c>
      <c r="J765" s="717">
        <v>1</v>
      </c>
      <c r="K765" s="128">
        <v>255</v>
      </c>
      <c r="L765" s="140"/>
      <c r="M765" s="129" t="e">
        <f t="shared" si="45"/>
        <v>#DIV/0!</v>
      </c>
      <c r="N765" s="129">
        <f t="shared" si="48"/>
        <v>0</v>
      </c>
      <c r="O765" s="130">
        <f>IF(K765="nio",0,VLOOKUP(G765,'4. Productie normen'!A:J,HLOOKUP('5. Basis ruimtestaat'!K765,'4. Productie normen'!$10:$11,2,FALSE),FALSE))</f>
        <v>0</v>
      </c>
      <c r="P765" s="130">
        <f t="shared" si="46"/>
        <v>0</v>
      </c>
      <c r="Q765" s="131" t="str">
        <f>VLOOKUP(G765,'4. Productie normen'!$A:$L,12,FALSE)</f>
        <v>V</v>
      </c>
      <c r="R765" s="117"/>
      <c r="T765" s="132">
        <f t="shared" si="47"/>
        <v>33150</v>
      </c>
    </row>
    <row r="766" spans="1:20" ht="14.15" customHeight="1">
      <c r="A766" s="8">
        <v>765</v>
      </c>
      <c r="B766" s="117" t="s">
        <v>147</v>
      </c>
      <c r="C766" s="117" t="s">
        <v>148</v>
      </c>
      <c r="D766" s="641" t="s">
        <v>229</v>
      </c>
      <c r="E766" s="641" t="s">
        <v>247</v>
      </c>
      <c r="F766" s="117" t="s">
        <v>211</v>
      </c>
      <c r="G766" s="117" t="s">
        <v>213</v>
      </c>
      <c r="H766" s="117" t="s">
        <v>242</v>
      </c>
      <c r="I766" s="9">
        <v>36</v>
      </c>
      <c r="J766" s="717">
        <v>1</v>
      </c>
      <c r="K766" s="128" t="s">
        <v>248</v>
      </c>
      <c r="L766" s="140"/>
      <c r="M766" s="129">
        <f t="shared" si="45"/>
        <v>0</v>
      </c>
      <c r="N766" s="129">
        <f t="shared" si="48"/>
        <v>0</v>
      </c>
      <c r="O766" s="130">
        <f>IF(K766="nio",0,VLOOKUP(G766,'4. Productie normen'!A:J,HLOOKUP('5. Basis ruimtestaat'!K766,'4. Productie normen'!$10:$11,2,FALSE),FALSE))</f>
        <v>0</v>
      </c>
      <c r="P766" s="130">
        <f t="shared" si="46"/>
        <v>0</v>
      </c>
      <c r="Q766" s="131">
        <f>VLOOKUP(G766,'4. Productie normen'!$A:$L,12,FALSE)</f>
        <v>0</v>
      </c>
      <c r="R766" s="117"/>
      <c r="T766" s="132">
        <f t="shared" si="47"/>
        <v>0</v>
      </c>
    </row>
    <row r="767" spans="1:20" ht="14.15" customHeight="1">
      <c r="A767" s="8">
        <v>766</v>
      </c>
      <c r="B767" s="117" t="s">
        <v>147</v>
      </c>
      <c r="C767" s="117" t="s">
        <v>148</v>
      </c>
      <c r="D767" s="641" t="s">
        <v>229</v>
      </c>
      <c r="E767" s="641" t="s">
        <v>347</v>
      </c>
      <c r="F767" s="117" t="s">
        <v>693</v>
      </c>
      <c r="G767" s="9" t="s">
        <v>203</v>
      </c>
      <c r="H767" s="117" t="s">
        <v>242</v>
      </c>
      <c r="I767" s="9">
        <v>20</v>
      </c>
      <c r="J767" s="717">
        <v>1</v>
      </c>
      <c r="K767" s="128">
        <v>12</v>
      </c>
      <c r="L767" s="140"/>
      <c r="M767" s="129" t="e">
        <f t="shared" si="45"/>
        <v>#DIV/0!</v>
      </c>
      <c r="N767" s="129">
        <f t="shared" si="48"/>
        <v>0</v>
      </c>
      <c r="O767" s="130">
        <f>IF(K767="nio",0,VLOOKUP(G767,'4. Productie normen'!A:J,HLOOKUP('5. Basis ruimtestaat'!K767,'4. Productie normen'!$10:$11,2,FALSE),FALSE))</f>
        <v>0</v>
      </c>
      <c r="P767" s="130">
        <f t="shared" si="46"/>
        <v>0</v>
      </c>
      <c r="Q767" s="131" t="str">
        <f>VLOOKUP(G767,'4. Productie normen'!$A:$L,12,FALSE)</f>
        <v>V</v>
      </c>
      <c r="R767" s="117"/>
      <c r="T767" s="132">
        <f t="shared" si="47"/>
        <v>240</v>
      </c>
    </row>
    <row r="768" spans="1:20" ht="14.15" customHeight="1">
      <c r="A768" s="8">
        <v>767</v>
      </c>
      <c r="B768" s="117" t="s">
        <v>147</v>
      </c>
      <c r="C768" s="117" t="s">
        <v>148</v>
      </c>
      <c r="D768" s="641" t="s">
        <v>229</v>
      </c>
      <c r="E768" s="641" t="s">
        <v>451</v>
      </c>
      <c r="F768" s="117" t="s">
        <v>672</v>
      </c>
      <c r="G768" s="117" t="s">
        <v>213</v>
      </c>
      <c r="H768" s="117"/>
      <c r="I768" s="9">
        <v>1.79</v>
      </c>
      <c r="J768" s="717">
        <v>1</v>
      </c>
      <c r="K768" s="128" t="s">
        <v>248</v>
      </c>
      <c r="L768" s="140"/>
      <c r="M768" s="129">
        <f t="shared" si="45"/>
        <v>0</v>
      </c>
      <c r="N768" s="129">
        <f t="shared" si="48"/>
        <v>0</v>
      </c>
      <c r="O768" s="130">
        <f>IF(K768="nio",0,VLOOKUP(G768,'4. Productie normen'!A:J,HLOOKUP('5. Basis ruimtestaat'!K768,'4. Productie normen'!$10:$11,2,FALSE),FALSE))</f>
        <v>0</v>
      </c>
      <c r="P768" s="130">
        <f t="shared" si="46"/>
        <v>0</v>
      </c>
      <c r="Q768" s="131">
        <f>VLOOKUP(G768,'4. Productie normen'!$A:$L,12,FALSE)</f>
        <v>0</v>
      </c>
      <c r="R768" s="117"/>
      <c r="T768" s="132">
        <f t="shared" si="47"/>
        <v>0</v>
      </c>
    </row>
    <row r="769" spans="1:20" ht="14.15" customHeight="1">
      <c r="A769" s="8">
        <v>768</v>
      </c>
      <c r="B769" s="117" t="s">
        <v>147</v>
      </c>
      <c r="C769" s="117" t="s">
        <v>148</v>
      </c>
      <c r="D769" s="641" t="s">
        <v>229</v>
      </c>
      <c r="E769" s="641" t="s">
        <v>694</v>
      </c>
      <c r="F769" s="117" t="s">
        <v>283</v>
      </c>
      <c r="G769" s="117" t="s">
        <v>201</v>
      </c>
      <c r="H769" s="117" t="s">
        <v>235</v>
      </c>
      <c r="I769" s="9">
        <v>4.9400000000000004</v>
      </c>
      <c r="J769" s="717">
        <v>1</v>
      </c>
      <c r="K769" s="128">
        <v>255</v>
      </c>
      <c r="L769" s="140"/>
      <c r="M769" s="129" t="e">
        <f t="shared" si="45"/>
        <v>#DIV/0!</v>
      </c>
      <c r="N769" s="129">
        <f t="shared" si="48"/>
        <v>0</v>
      </c>
      <c r="O769" s="130">
        <f>IF(K769="nio",0,VLOOKUP(G769,'4. Productie normen'!A:J,HLOOKUP('5. Basis ruimtestaat'!K769,'4. Productie normen'!$10:$11,2,FALSE),FALSE))</f>
        <v>0</v>
      </c>
      <c r="P769" s="130">
        <f t="shared" si="46"/>
        <v>0</v>
      </c>
      <c r="Q769" s="131" t="str">
        <f>VLOOKUP(G769,'4. Productie normen'!$A:$L,12,FALSE)</f>
        <v>V</v>
      </c>
      <c r="R769" s="117"/>
      <c r="T769" s="132">
        <f t="shared" si="47"/>
        <v>1259.7</v>
      </c>
    </row>
    <row r="770" spans="1:20" ht="14.15" customHeight="1">
      <c r="A770" s="8">
        <v>769</v>
      </c>
      <c r="B770" s="117" t="s">
        <v>147</v>
      </c>
      <c r="C770" s="117" t="s">
        <v>148</v>
      </c>
      <c r="D770" s="641" t="s">
        <v>229</v>
      </c>
      <c r="E770" s="641" t="s">
        <v>644</v>
      </c>
      <c r="F770" s="117" t="s">
        <v>283</v>
      </c>
      <c r="G770" s="117" t="s">
        <v>201</v>
      </c>
      <c r="H770" s="117" t="s">
        <v>235</v>
      </c>
      <c r="I770" s="9">
        <v>3.53</v>
      </c>
      <c r="J770" s="717">
        <v>1</v>
      </c>
      <c r="K770" s="128">
        <v>255</v>
      </c>
      <c r="L770" s="140"/>
      <c r="M770" s="129" t="e">
        <f t="shared" si="45"/>
        <v>#DIV/0!</v>
      </c>
      <c r="N770" s="129">
        <f t="shared" si="48"/>
        <v>0</v>
      </c>
      <c r="O770" s="130">
        <f>IF(K770="nio",0,VLOOKUP(G770,'4. Productie normen'!A:J,HLOOKUP('5. Basis ruimtestaat'!K770,'4. Productie normen'!$10:$11,2,FALSE),FALSE))</f>
        <v>0</v>
      </c>
      <c r="P770" s="130">
        <f t="shared" si="46"/>
        <v>0</v>
      </c>
      <c r="Q770" s="131" t="str">
        <f>VLOOKUP(G770,'4. Productie normen'!$A:$L,12,FALSE)</f>
        <v>V</v>
      </c>
      <c r="R770" s="117"/>
      <c r="T770" s="132">
        <f t="shared" si="47"/>
        <v>900.15</v>
      </c>
    </row>
    <row r="771" spans="1:20" ht="14.15" customHeight="1">
      <c r="A771" s="8">
        <v>770</v>
      </c>
      <c r="B771" s="117" t="s">
        <v>147</v>
      </c>
      <c r="C771" s="117" t="s">
        <v>148</v>
      </c>
      <c r="D771" s="641" t="s">
        <v>229</v>
      </c>
      <c r="E771" s="641" t="s">
        <v>253</v>
      </c>
      <c r="F771" s="117" t="s">
        <v>208</v>
      </c>
      <c r="G771" s="117" t="s">
        <v>208</v>
      </c>
      <c r="H771" s="117" t="s">
        <v>235</v>
      </c>
      <c r="I771" s="9">
        <v>15</v>
      </c>
      <c r="J771" s="717">
        <v>1</v>
      </c>
      <c r="K771" s="128">
        <v>255</v>
      </c>
      <c r="L771" s="140"/>
      <c r="M771" s="129" t="e">
        <f t="shared" si="45"/>
        <v>#DIV/0!</v>
      </c>
      <c r="N771" s="129">
        <f t="shared" si="48"/>
        <v>0</v>
      </c>
      <c r="O771" s="130">
        <f>IF(K771="nio",0,VLOOKUP(G771,'4. Productie normen'!A:J,HLOOKUP('5. Basis ruimtestaat'!K771,'4. Productie normen'!$10:$11,2,FALSE),FALSE))</f>
        <v>0</v>
      </c>
      <c r="P771" s="130">
        <f t="shared" si="46"/>
        <v>0</v>
      </c>
      <c r="Q771" s="131" t="str">
        <f>VLOOKUP(G771,'4. Productie normen'!$A:$L,12,FALSE)</f>
        <v>V</v>
      </c>
      <c r="R771" s="117"/>
      <c r="T771" s="132">
        <f t="shared" si="47"/>
        <v>3825</v>
      </c>
    </row>
    <row r="772" spans="1:20" ht="14.15" customHeight="1">
      <c r="A772" s="8">
        <v>771</v>
      </c>
      <c r="B772" s="117" t="s">
        <v>147</v>
      </c>
      <c r="C772" s="117" t="s">
        <v>148</v>
      </c>
      <c r="D772" s="641" t="s">
        <v>229</v>
      </c>
      <c r="E772" s="641" t="s">
        <v>530</v>
      </c>
      <c r="F772" s="117" t="s">
        <v>695</v>
      </c>
      <c r="G772" s="117" t="s">
        <v>206</v>
      </c>
      <c r="H772" s="117" t="s">
        <v>235</v>
      </c>
      <c r="I772" s="9">
        <v>7.88</v>
      </c>
      <c r="J772" s="717">
        <v>1</v>
      </c>
      <c r="K772" s="128">
        <v>255</v>
      </c>
      <c r="L772" s="653">
        <v>255</v>
      </c>
      <c r="M772" s="129" t="e">
        <f t="shared" si="45"/>
        <v>#DIV/0!</v>
      </c>
      <c r="N772" s="129" t="e">
        <f t="shared" si="48"/>
        <v>#DIV/0!</v>
      </c>
      <c r="O772" s="130">
        <f>IF(K772="nio",0,VLOOKUP(G772,'4. Productie normen'!A:J,HLOOKUP('5. Basis ruimtestaat'!K772,'4. Productie normen'!$10:$11,2,FALSE),FALSE))</f>
        <v>0</v>
      </c>
      <c r="P772" s="130">
        <f t="shared" si="46"/>
        <v>0</v>
      </c>
      <c r="Q772" s="131" t="str">
        <f>VLOOKUP(G772,'4. Productie normen'!$A:$L,12,FALSE)</f>
        <v>S</v>
      </c>
      <c r="R772" s="117"/>
      <c r="T772" s="132">
        <f t="shared" si="47"/>
        <v>4018.7999999999997</v>
      </c>
    </row>
    <row r="773" spans="1:20" ht="14.15" customHeight="1">
      <c r="A773" s="8">
        <v>772</v>
      </c>
      <c r="B773" s="117" t="s">
        <v>147</v>
      </c>
      <c r="C773" s="117" t="s">
        <v>148</v>
      </c>
      <c r="D773" s="641" t="s">
        <v>229</v>
      </c>
      <c r="E773" s="641" t="s">
        <v>533</v>
      </c>
      <c r="F773" s="117" t="s">
        <v>234</v>
      </c>
      <c r="G773" s="117" t="s">
        <v>205</v>
      </c>
      <c r="H773" s="117" t="s">
        <v>235</v>
      </c>
      <c r="I773" s="9">
        <v>130</v>
      </c>
      <c r="J773" s="717">
        <v>1</v>
      </c>
      <c r="K773" s="128">
        <v>255</v>
      </c>
      <c r="L773" s="140"/>
      <c r="M773" s="129" t="e">
        <f t="shared" si="45"/>
        <v>#DIV/0!</v>
      </c>
      <c r="N773" s="129">
        <f t="shared" si="48"/>
        <v>0</v>
      </c>
      <c r="O773" s="130">
        <f>IF(K773="nio",0,VLOOKUP(G773,'4. Productie normen'!A:J,HLOOKUP('5. Basis ruimtestaat'!K773,'4. Productie normen'!$10:$11,2,FALSE),FALSE))</f>
        <v>0</v>
      </c>
      <c r="P773" s="130">
        <f t="shared" si="46"/>
        <v>0</v>
      </c>
      <c r="Q773" s="131" t="str">
        <f>VLOOKUP(G773,'4. Productie normen'!$A:$L,12,FALSE)</f>
        <v>V</v>
      </c>
      <c r="R773" s="117"/>
      <c r="T773" s="132">
        <f t="shared" si="47"/>
        <v>33150</v>
      </c>
    </row>
    <row r="774" spans="1:20" ht="14.15" customHeight="1">
      <c r="A774" s="8">
        <v>773</v>
      </c>
      <c r="B774" s="117" t="s">
        <v>147</v>
      </c>
      <c r="C774" s="117" t="s">
        <v>148</v>
      </c>
      <c r="D774" s="641" t="s">
        <v>229</v>
      </c>
      <c r="E774" s="641" t="s">
        <v>696</v>
      </c>
      <c r="F774" s="117" t="s">
        <v>642</v>
      </c>
      <c r="G774" s="117" t="s">
        <v>212</v>
      </c>
      <c r="H774" s="117" t="s">
        <v>235</v>
      </c>
      <c r="I774" s="9">
        <v>7</v>
      </c>
      <c r="J774" s="717">
        <v>1</v>
      </c>
      <c r="K774" s="128">
        <v>255</v>
      </c>
      <c r="L774" s="140"/>
      <c r="M774" s="129" t="e">
        <f t="shared" si="45"/>
        <v>#DIV/0!</v>
      </c>
      <c r="N774" s="129">
        <f t="shared" si="48"/>
        <v>0</v>
      </c>
      <c r="O774" s="130">
        <f>IF(K774="nio",0,VLOOKUP(G774,'4. Productie normen'!A:J,HLOOKUP('5. Basis ruimtestaat'!K774,'4. Productie normen'!$10:$11,2,FALSE),FALSE))</f>
        <v>0</v>
      </c>
      <c r="P774" s="130">
        <f t="shared" si="46"/>
        <v>0</v>
      </c>
      <c r="Q774" s="131" t="str">
        <f>VLOOKUP(G774,'4. Productie normen'!$A:$L,12,FALSE)</f>
        <v>B</v>
      </c>
      <c r="R774" s="117"/>
      <c r="T774" s="132">
        <f t="shared" si="47"/>
        <v>1785</v>
      </c>
    </row>
    <row r="775" spans="1:20" ht="14.15" customHeight="1">
      <c r="A775" s="8">
        <v>774</v>
      </c>
      <c r="B775" s="117" t="s">
        <v>147</v>
      </c>
      <c r="C775" s="117" t="s">
        <v>148</v>
      </c>
      <c r="D775" s="641" t="s">
        <v>229</v>
      </c>
      <c r="E775" s="641" t="s">
        <v>697</v>
      </c>
      <c r="F775" s="117" t="s">
        <v>328</v>
      </c>
      <c r="G775" s="117" t="s">
        <v>213</v>
      </c>
      <c r="H775" s="117"/>
      <c r="I775" s="9">
        <v>4.91</v>
      </c>
      <c r="J775" s="717">
        <v>1</v>
      </c>
      <c r="K775" s="128" t="s">
        <v>248</v>
      </c>
      <c r="L775" s="140"/>
      <c r="M775" s="129">
        <f t="shared" si="45"/>
        <v>0</v>
      </c>
      <c r="N775" s="129">
        <f t="shared" si="48"/>
        <v>0</v>
      </c>
      <c r="O775" s="130">
        <f>IF(K775="nio",0,VLOOKUP(G775,'4. Productie normen'!A:J,HLOOKUP('5. Basis ruimtestaat'!K775,'4. Productie normen'!$10:$11,2,FALSE),FALSE))</f>
        <v>0</v>
      </c>
      <c r="P775" s="130">
        <f t="shared" si="46"/>
        <v>0</v>
      </c>
      <c r="Q775" s="131">
        <f>VLOOKUP(G775,'4. Productie normen'!$A:$L,12,FALSE)</f>
        <v>0</v>
      </c>
      <c r="R775" s="117"/>
      <c r="T775" s="132">
        <f t="shared" si="47"/>
        <v>0</v>
      </c>
    </row>
    <row r="776" spans="1:20" ht="14.15" customHeight="1">
      <c r="A776" s="8">
        <v>775</v>
      </c>
      <c r="B776" s="117" t="s">
        <v>147</v>
      </c>
      <c r="C776" s="117" t="s">
        <v>148</v>
      </c>
      <c r="D776" s="641" t="s">
        <v>229</v>
      </c>
      <c r="E776" s="641" t="s">
        <v>698</v>
      </c>
      <c r="F776" s="117" t="s">
        <v>326</v>
      </c>
      <c r="G776" s="117" t="s">
        <v>213</v>
      </c>
      <c r="H776" s="117"/>
      <c r="I776" s="9">
        <v>0.61</v>
      </c>
      <c r="J776" s="717">
        <v>1</v>
      </c>
      <c r="K776" s="128" t="s">
        <v>248</v>
      </c>
      <c r="L776" s="140"/>
      <c r="M776" s="129">
        <f t="shared" si="45"/>
        <v>0</v>
      </c>
      <c r="N776" s="129">
        <f t="shared" si="48"/>
        <v>0</v>
      </c>
      <c r="O776" s="130">
        <f>IF(K776="nio",0,VLOOKUP(G776,'4. Productie normen'!A:J,HLOOKUP('5. Basis ruimtestaat'!K776,'4. Productie normen'!$10:$11,2,FALSE),FALSE))</f>
        <v>0</v>
      </c>
      <c r="P776" s="130">
        <f t="shared" si="46"/>
        <v>0</v>
      </c>
      <c r="Q776" s="131">
        <f>VLOOKUP(G776,'4. Productie normen'!$A:$L,12,FALSE)</f>
        <v>0</v>
      </c>
      <c r="R776" s="117"/>
      <c r="T776" s="132">
        <f t="shared" si="47"/>
        <v>0</v>
      </c>
    </row>
    <row r="777" spans="1:20" ht="14.15" customHeight="1">
      <c r="A777" s="8">
        <v>776</v>
      </c>
      <c r="B777" s="117" t="s">
        <v>147</v>
      </c>
      <c r="C777" s="117" t="s">
        <v>148</v>
      </c>
      <c r="D777" s="641" t="s">
        <v>229</v>
      </c>
      <c r="E777" s="641" t="s">
        <v>699</v>
      </c>
      <c r="F777" s="117" t="s">
        <v>700</v>
      </c>
      <c r="G777" s="117" t="s">
        <v>197</v>
      </c>
      <c r="H777" s="117"/>
      <c r="I777" s="9">
        <v>0.36</v>
      </c>
      <c r="J777" s="717">
        <v>1</v>
      </c>
      <c r="K777" s="128">
        <v>156</v>
      </c>
      <c r="L777" s="140"/>
      <c r="M777" s="129" t="e">
        <f t="shared" si="45"/>
        <v>#DIV/0!</v>
      </c>
      <c r="N777" s="129">
        <f t="shared" si="48"/>
        <v>0</v>
      </c>
      <c r="O777" s="130">
        <f>IF(K777="nio",0,VLOOKUP(G777,'4. Productie normen'!A:J,HLOOKUP('5. Basis ruimtestaat'!K777,'4. Productie normen'!$10:$11,2,FALSE),FALSE))</f>
        <v>0</v>
      </c>
      <c r="P777" s="130">
        <f t="shared" si="46"/>
        <v>0</v>
      </c>
      <c r="Q777" s="131" t="str">
        <f>VLOOKUP(G777,'4. Productie normen'!$A:$L,12,FALSE)</f>
        <v>B</v>
      </c>
      <c r="R777" s="117"/>
      <c r="T777" s="132">
        <f t="shared" si="47"/>
        <v>56.16</v>
      </c>
    </row>
    <row r="778" spans="1:20" ht="14.15" customHeight="1">
      <c r="A778" s="8">
        <v>777</v>
      </c>
      <c r="B778" s="117" t="s">
        <v>147</v>
      </c>
      <c r="C778" s="117" t="s">
        <v>148</v>
      </c>
      <c r="D778" s="641" t="s">
        <v>229</v>
      </c>
      <c r="E778" s="641" t="s">
        <v>525</v>
      </c>
      <c r="F778" s="117" t="s">
        <v>326</v>
      </c>
      <c r="G778" s="117" t="s">
        <v>213</v>
      </c>
      <c r="H778" s="117"/>
      <c r="I778" s="9">
        <v>1.5</v>
      </c>
      <c r="J778" s="717">
        <v>1</v>
      </c>
      <c r="K778" s="128" t="s">
        <v>248</v>
      </c>
      <c r="L778" s="140"/>
      <c r="M778" s="129">
        <f t="shared" ref="M778:M841" si="49">IF(K778="nio",0,IF(K778&gt;0,K778*I778/O778,0))*J778</f>
        <v>0</v>
      </c>
      <c r="N778" s="129">
        <f t="shared" si="48"/>
        <v>0</v>
      </c>
      <c r="O778" s="130">
        <f>IF(K778="nio",0,VLOOKUP(G778,'4. Productie normen'!A:J,HLOOKUP('5. Basis ruimtestaat'!K778,'4. Productie normen'!$10:$11,2,FALSE),FALSE))</f>
        <v>0</v>
      </c>
      <c r="P778" s="130">
        <f t="shared" si="46"/>
        <v>0</v>
      </c>
      <c r="Q778" s="131">
        <f>VLOOKUP(G778,'4. Productie normen'!$A:$L,12,FALSE)</f>
        <v>0</v>
      </c>
      <c r="R778" s="117"/>
      <c r="T778" s="132">
        <f t="shared" si="47"/>
        <v>0</v>
      </c>
    </row>
    <row r="779" spans="1:20" ht="14.15" customHeight="1">
      <c r="A779" s="8">
        <v>778</v>
      </c>
      <c r="B779" s="117" t="s">
        <v>147</v>
      </c>
      <c r="C779" s="117" t="s">
        <v>148</v>
      </c>
      <c r="D779" s="641" t="s">
        <v>229</v>
      </c>
      <c r="E779" s="641" t="s">
        <v>701</v>
      </c>
      <c r="F779" s="117" t="s">
        <v>202</v>
      </c>
      <c r="G779" s="117" t="s">
        <v>202</v>
      </c>
      <c r="H779" s="117" t="s">
        <v>232</v>
      </c>
      <c r="I779" s="9">
        <v>3.43</v>
      </c>
      <c r="J779" s="717">
        <v>1</v>
      </c>
      <c r="K779" s="128">
        <v>255</v>
      </c>
      <c r="L779" s="140"/>
      <c r="M779" s="129" t="e">
        <f t="shared" si="49"/>
        <v>#DIV/0!</v>
      </c>
      <c r="N779" s="129">
        <f t="shared" si="48"/>
        <v>0</v>
      </c>
      <c r="O779" s="130">
        <f>IF(K779="nio",0,VLOOKUP(G779,'4. Productie normen'!A:J,HLOOKUP('5. Basis ruimtestaat'!K779,'4. Productie normen'!$10:$11,2,FALSE),FALSE))</f>
        <v>0</v>
      </c>
      <c r="P779" s="130">
        <f t="shared" ref="P779:P842" si="50">IF(L779&gt;0,O779*$P$8,0)</f>
        <v>0</v>
      </c>
      <c r="Q779" s="131" t="str">
        <f>VLOOKUP(G779,'4. Productie normen'!$A:$L,12,FALSE)</f>
        <v>V</v>
      </c>
      <c r="R779" s="117"/>
      <c r="T779" s="132">
        <f t="shared" ref="T779:T842" si="51">SUM(K779:L779)*I779</f>
        <v>874.65000000000009</v>
      </c>
    </row>
    <row r="780" spans="1:20" ht="14.15" customHeight="1">
      <c r="A780" s="8">
        <v>779</v>
      </c>
      <c r="B780" s="117" t="s">
        <v>147</v>
      </c>
      <c r="C780" s="117" t="s">
        <v>148</v>
      </c>
      <c r="D780" s="641" t="s">
        <v>229</v>
      </c>
      <c r="E780" s="641" t="s">
        <v>702</v>
      </c>
      <c r="F780" s="117" t="s">
        <v>661</v>
      </c>
      <c r="G780" s="9" t="s">
        <v>203</v>
      </c>
      <c r="H780" s="117"/>
      <c r="I780" s="9">
        <v>1.35</v>
      </c>
      <c r="J780" s="717">
        <v>1</v>
      </c>
      <c r="K780" s="128">
        <v>12</v>
      </c>
      <c r="L780" s="140"/>
      <c r="M780" s="129" t="e">
        <f t="shared" si="49"/>
        <v>#DIV/0!</v>
      </c>
      <c r="N780" s="129">
        <f t="shared" ref="N780:N843" si="52">IF(L780&gt;0,L780*I780/P780,0)*J780</f>
        <v>0</v>
      </c>
      <c r="O780" s="130">
        <f>IF(K780="nio",0,VLOOKUP(G780,'4. Productie normen'!A:J,HLOOKUP('5. Basis ruimtestaat'!K780,'4. Productie normen'!$10:$11,2,FALSE),FALSE))</f>
        <v>0</v>
      </c>
      <c r="P780" s="130">
        <f t="shared" si="50"/>
        <v>0</v>
      </c>
      <c r="Q780" s="131" t="str">
        <f>VLOOKUP(G780,'4. Productie normen'!$A:$L,12,FALSE)</f>
        <v>V</v>
      </c>
      <c r="R780" s="117"/>
      <c r="T780" s="132">
        <f t="shared" si="51"/>
        <v>16.200000000000003</v>
      </c>
    </row>
    <row r="781" spans="1:20" ht="14.15" customHeight="1">
      <c r="A781" s="8">
        <v>780</v>
      </c>
      <c r="B781" s="117" t="s">
        <v>147</v>
      </c>
      <c r="C781" s="117" t="s">
        <v>148</v>
      </c>
      <c r="D781" s="641" t="s">
        <v>229</v>
      </c>
      <c r="E781" s="641" t="s">
        <v>703</v>
      </c>
      <c r="F781" s="117" t="s">
        <v>661</v>
      </c>
      <c r="G781" s="9" t="s">
        <v>203</v>
      </c>
      <c r="H781" s="117"/>
      <c r="I781" s="9">
        <v>3.28</v>
      </c>
      <c r="J781" s="717">
        <v>1</v>
      </c>
      <c r="K781" s="128">
        <v>12</v>
      </c>
      <c r="L781" s="140"/>
      <c r="M781" s="129" t="e">
        <f t="shared" si="49"/>
        <v>#DIV/0!</v>
      </c>
      <c r="N781" s="129">
        <f t="shared" si="52"/>
        <v>0</v>
      </c>
      <c r="O781" s="130">
        <f>IF(K781="nio",0,VLOOKUP(G781,'4. Productie normen'!A:J,HLOOKUP('5. Basis ruimtestaat'!K781,'4. Productie normen'!$10:$11,2,FALSE),FALSE))</f>
        <v>0</v>
      </c>
      <c r="P781" s="130">
        <f t="shared" si="50"/>
        <v>0</v>
      </c>
      <c r="Q781" s="131" t="str">
        <f>VLOOKUP(G781,'4. Productie normen'!$A:$L,12,FALSE)</f>
        <v>V</v>
      </c>
      <c r="R781" s="117"/>
      <c r="T781" s="132">
        <f t="shared" si="51"/>
        <v>39.36</v>
      </c>
    </row>
    <row r="782" spans="1:20" ht="14.15" customHeight="1">
      <c r="A782" s="8">
        <v>781</v>
      </c>
      <c r="B782" s="117" t="s">
        <v>147</v>
      </c>
      <c r="C782" s="117" t="s">
        <v>148</v>
      </c>
      <c r="D782" s="641" t="s">
        <v>256</v>
      </c>
      <c r="E782" s="641" t="s">
        <v>274</v>
      </c>
      <c r="F782" s="117" t="s">
        <v>704</v>
      </c>
      <c r="G782" s="117" t="s">
        <v>205</v>
      </c>
      <c r="H782" s="117" t="s">
        <v>235</v>
      </c>
      <c r="I782" s="9">
        <v>127</v>
      </c>
      <c r="J782" s="717">
        <v>1</v>
      </c>
      <c r="K782" s="128">
        <v>255</v>
      </c>
      <c r="L782" s="140"/>
      <c r="M782" s="129" t="e">
        <f t="shared" si="49"/>
        <v>#DIV/0!</v>
      </c>
      <c r="N782" s="129">
        <f t="shared" si="52"/>
        <v>0</v>
      </c>
      <c r="O782" s="130">
        <f>IF(K782="nio",0,VLOOKUP(G782,'4. Productie normen'!A:J,HLOOKUP('5. Basis ruimtestaat'!K782,'4. Productie normen'!$10:$11,2,FALSE),FALSE))</f>
        <v>0</v>
      </c>
      <c r="P782" s="130">
        <f t="shared" si="50"/>
        <v>0</v>
      </c>
      <c r="Q782" s="131" t="str">
        <f>VLOOKUP(G782,'4. Productie normen'!$A:$L,12,FALSE)</f>
        <v>V</v>
      </c>
      <c r="R782" s="117"/>
      <c r="T782" s="132">
        <f t="shared" si="51"/>
        <v>32385</v>
      </c>
    </row>
    <row r="783" spans="1:20" ht="14.15" customHeight="1">
      <c r="A783" s="8">
        <v>782</v>
      </c>
      <c r="B783" s="117" t="s">
        <v>147</v>
      </c>
      <c r="C783" s="117" t="s">
        <v>148</v>
      </c>
      <c r="D783" s="641" t="s">
        <v>256</v>
      </c>
      <c r="E783" s="641" t="s">
        <v>276</v>
      </c>
      <c r="F783" s="117" t="s">
        <v>705</v>
      </c>
      <c r="G783" s="117" t="s">
        <v>197</v>
      </c>
      <c r="H783" s="117" t="s">
        <v>235</v>
      </c>
      <c r="I783" s="9">
        <v>107</v>
      </c>
      <c r="J783" s="717">
        <v>1</v>
      </c>
      <c r="K783" s="128">
        <v>156</v>
      </c>
      <c r="L783" s="140"/>
      <c r="M783" s="129" t="e">
        <f t="shared" si="49"/>
        <v>#DIV/0!</v>
      </c>
      <c r="N783" s="129">
        <f t="shared" si="52"/>
        <v>0</v>
      </c>
      <c r="O783" s="130">
        <f>IF(K783="nio",0,VLOOKUP(G783,'4. Productie normen'!A:J,HLOOKUP('5. Basis ruimtestaat'!K783,'4. Productie normen'!$10:$11,2,FALSE),FALSE))</f>
        <v>0</v>
      </c>
      <c r="P783" s="130">
        <f t="shared" si="50"/>
        <v>0</v>
      </c>
      <c r="Q783" s="131" t="str">
        <f>VLOOKUP(G783,'4. Productie normen'!$A:$L,12,FALSE)</f>
        <v>B</v>
      </c>
      <c r="R783" s="117"/>
      <c r="T783" s="132">
        <f t="shared" si="51"/>
        <v>16692</v>
      </c>
    </row>
    <row r="784" spans="1:20" ht="14.15" customHeight="1">
      <c r="A784" s="8">
        <v>783</v>
      </c>
      <c r="B784" s="117" t="s">
        <v>147</v>
      </c>
      <c r="C784" s="117" t="s">
        <v>148</v>
      </c>
      <c r="D784" s="641" t="s">
        <v>256</v>
      </c>
      <c r="E784" s="641" t="s">
        <v>277</v>
      </c>
      <c r="F784" s="117" t="s">
        <v>706</v>
      </c>
      <c r="G784" s="117" t="s">
        <v>197</v>
      </c>
      <c r="H784" s="117" t="s">
        <v>235</v>
      </c>
      <c r="I784" s="9">
        <v>30</v>
      </c>
      <c r="J784" s="717">
        <v>1</v>
      </c>
      <c r="K784" s="128">
        <v>255</v>
      </c>
      <c r="L784" s="140"/>
      <c r="M784" s="129" t="e">
        <f t="shared" si="49"/>
        <v>#DIV/0!</v>
      </c>
      <c r="N784" s="129">
        <f t="shared" si="52"/>
        <v>0</v>
      </c>
      <c r="O784" s="130">
        <f>IF(K784="nio",0,VLOOKUP(G784,'4. Productie normen'!A:J,HLOOKUP('5. Basis ruimtestaat'!K784,'4. Productie normen'!$10:$11,2,FALSE),FALSE))</f>
        <v>0</v>
      </c>
      <c r="P784" s="130">
        <f t="shared" si="50"/>
        <v>0</v>
      </c>
      <c r="Q784" s="131" t="str">
        <f>VLOOKUP(G784,'4. Productie normen'!$A:$L,12,FALSE)</f>
        <v>B</v>
      </c>
      <c r="R784" s="117"/>
      <c r="T784" s="132">
        <f t="shared" si="51"/>
        <v>7650</v>
      </c>
    </row>
    <row r="785" spans="1:20" ht="14.15" customHeight="1">
      <c r="A785" s="8">
        <v>784</v>
      </c>
      <c r="B785" s="117" t="s">
        <v>147</v>
      </c>
      <c r="C785" s="117" t="s">
        <v>148</v>
      </c>
      <c r="D785" s="641" t="s">
        <v>256</v>
      </c>
      <c r="E785" s="641" t="s">
        <v>278</v>
      </c>
      <c r="F785" s="117" t="s">
        <v>707</v>
      </c>
      <c r="G785" s="117" t="s">
        <v>197</v>
      </c>
      <c r="H785" s="117" t="s">
        <v>235</v>
      </c>
      <c r="I785" s="9">
        <v>57.5</v>
      </c>
      <c r="J785" s="717">
        <v>1</v>
      </c>
      <c r="K785" s="128">
        <v>255</v>
      </c>
      <c r="L785" s="140"/>
      <c r="M785" s="129" t="e">
        <f t="shared" si="49"/>
        <v>#DIV/0!</v>
      </c>
      <c r="N785" s="129">
        <f t="shared" si="52"/>
        <v>0</v>
      </c>
      <c r="O785" s="130">
        <f>IF(K785="nio",0,VLOOKUP(G785,'4. Productie normen'!A:J,HLOOKUP('5. Basis ruimtestaat'!K785,'4. Productie normen'!$10:$11,2,FALSE),FALSE))</f>
        <v>0</v>
      </c>
      <c r="P785" s="130">
        <f t="shared" si="50"/>
        <v>0</v>
      </c>
      <c r="Q785" s="131" t="str">
        <f>VLOOKUP(G785,'4. Productie normen'!$A:$L,12,FALSE)</f>
        <v>B</v>
      </c>
      <c r="R785" s="117"/>
      <c r="T785" s="132">
        <f t="shared" si="51"/>
        <v>14662.5</v>
      </c>
    </row>
    <row r="786" spans="1:20" ht="14.15" customHeight="1">
      <c r="A786" s="8">
        <v>785</v>
      </c>
      <c r="B786" s="117" t="s">
        <v>147</v>
      </c>
      <c r="C786" s="117" t="s">
        <v>148</v>
      </c>
      <c r="D786" s="641" t="s">
        <v>256</v>
      </c>
      <c r="E786" s="641" t="s">
        <v>708</v>
      </c>
      <c r="F786" s="117" t="s">
        <v>241</v>
      </c>
      <c r="G786" s="117" t="s">
        <v>206</v>
      </c>
      <c r="H786" s="117" t="s">
        <v>242</v>
      </c>
      <c r="I786" s="9">
        <v>7</v>
      </c>
      <c r="J786" s="717">
        <v>1</v>
      </c>
      <c r="K786" s="128">
        <v>255</v>
      </c>
      <c r="L786" s="653">
        <v>255</v>
      </c>
      <c r="M786" s="129" t="e">
        <f t="shared" si="49"/>
        <v>#DIV/0!</v>
      </c>
      <c r="N786" s="129" t="e">
        <f t="shared" si="52"/>
        <v>#DIV/0!</v>
      </c>
      <c r="O786" s="130">
        <f>IF(K786="nio",0,VLOOKUP(G786,'4. Productie normen'!A:J,HLOOKUP('5. Basis ruimtestaat'!K786,'4. Productie normen'!$10:$11,2,FALSE),FALSE))</f>
        <v>0</v>
      </c>
      <c r="P786" s="130">
        <f t="shared" si="50"/>
        <v>0</v>
      </c>
      <c r="Q786" s="131" t="str">
        <f>VLOOKUP(G786,'4. Productie normen'!$A:$L,12,FALSE)</f>
        <v>S</v>
      </c>
      <c r="R786" s="117"/>
      <c r="T786" s="132">
        <f t="shared" si="51"/>
        <v>3570</v>
      </c>
    </row>
    <row r="787" spans="1:20" ht="14.15" customHeight="1">
      <c r="A787" s="8">
        <v>786</v>
      </c>
      <c r="B787" s="117" t="s">
        <v>147</v>
      </c>
      <c r="C787" s="117" t="s">
        <v>148</v>
      </c>
      <c r="D787" s="641" t="s">
        <v>256</v>
      </c>
      <c r="E787" s="641" t="s">
        <v>709</v>
      </c>
      <c r="F787" s="117" t="s">
        <v>244</v>
      </c>
      <c r="G787" s="117" t="s">
        <v>206</v>
      </c>
      <c r="H787" s="117" t="s">
        <v>242</v>
      </c>
      <c r="I787" s="9">
        <v>7</v>
      </c>
      <c r="J787" s="717">
        <v>1</v>
      </c>
      <c r="K787" s="128">
        <v>255</v>
      </c>
      <c r="L787" s="653">
        <v>255</v>
      </c>
      <c r="M787" s="129" t="e">
        <f t="shared" si="49"/>
        <v>#DIV/0!</v>
      </c>
      <c r="N787" s="129" t="e">
        <f t="shared" si="52"/>
        <v>#DIV/0!</v>
      </c>
      <c r="O787" s="130">
        <f>IF(K787="nio",0,VLOOKUP(G787,'4. Productie normen'!A:J,HLOOKUP('5. Basis ruimtestaat'!K787,'4. Productie normen'!$10:$11,2,FALSE),FALSE))</f>
        <v>0</v>
      </c>
      <c r="P787" s="130">
        <f t="shared" si="50"/>
        <v>0</v>
      </c>
      <c r="Q787" s="131" t="str">
        <f>VLOOKUP(G787,'4. Productie normen'!$A:$L,12,FALSE)</f>
        <v>S</v>
      </c>
      <c r="R787" s="117"/>
      <c r="T787" s="132">
        <f t="shared" si="51"/>
        <v>3570</v>
      </c>
    </row>
    <row r="788" spans="1:20" ht="14.15" customHeight="1">
      <c r="A788" s="8">
        <v>787</v>
      </c>
      <c r="B788" s="117" t="s">
        <v>147</v>
      </c>
      <c r="C788" s="117" t="s">
        <v>148</v>
      </c>
      <c r="D788" s="641" t="s">
        <v>256</v>
      </c>
      <c r="E788" s="641" t="s">
        <v>286</v>
      </c>
      <c r="F788" s="117" t="s">
        <v>252</v>
      </c>
      <c r="G788" s="117" t="s">
        <v>209</v>
      </c>
      <c r="H788" s="117" t="s">
        <v>232</v>
      </c>
      <c r="I788" s="9">
        <v>48.28</v>
      </c>
      <c r="J788" s="717">
        <v>1</v>
      </c>
      <c r="K788" s="128">
        <v>255</v>
      </c>
      <c r="L788" s="140"/>
      <c r="M788" s="129" t="e">
        <f t="shared" si="49"/>
        <v>#DIV/0!</v>
      </c>
      <c r="N788" s="129">
        <f t="shared" si="52"/>
        <v>0</v>
      </c>
      <c r="O788" s="130">
        <f>IF(K788="nio",0,VLOOKUP(G788,'4. Productie normen'!A:J,HLOOKUP('5. Basis ruimtestaat'!K788,'4. Productie normen'!$10:$11,2,FALSE),FALSE))</f>
        <v>0</v>
      </c>
      <c r="P788" s="130">
        <f t="shared" si="50"/>
        <v>0</v>
      </c>
      <c r="Q788" s="131" t="str">
        <f>VLOOKUP(G788,'4. Productie normen'!$A:$L,12,FALSE)</f>
        <v>V</v>
      </c>
      <c r="R788" s="117"/>
      <c r="T788" s="132">
        <f t="shared" si="51"/>
        <v>12311.4</v>
      </c>
    </row>
    <row r="789" spans="1:20" ht="14.15" customHeight="1">
      <c r="A789" s="8">
        <v>788</v>
      </c>
      <c r="B789" s="117" t="s">
        <v>147</v>
      </c>
      <c r="C789" s="117" t="s">
        <v>148</v>
      </c>
      <c r="D789" s="641" t="s">
        <v>256</v>
      </c>
      <c r="E789" s="641" t="s">
        <v>543</v>
      </c>
      <c r="F789" s="117" t="s">
        <v>252</v>
      </c>
      <c r="G789" s="117" t="s">
        <v>209</v>
      </c>
      <c r="H789" s="117" t="s">
        <v>235</v>
      </c>
      <c r="I789" s="9">
        <v>31.64</v>
      </c>
      <c r="J789" s="717">
        <v>1</v>
      </c>
      <c r="K789" s="128">
        <v>255</v>
      </c>
      <c r="L789" s="140"/>
      <c r="M789" s="129" t="e">
        <f t="shared" si="49"/>
        <v>#DIV/0!</v>
      </c>
      <c r="N789" s="129">
        <f t="shared" si="52"/>
        <v>0</v>
      </c>
      <c r="O789" s="130">
        <f>IF(K789="nio",0,VLOOKUP(G789,'4. Productie normen'!A:J,HLOOKUP('5. Basis ruimtestaat'!K789,'4. Productie normen'!$10:$11,2,FALSE),FALSE))</f>
        <v>0</v>
      </c>
      <c r="P789" s="130">
        <f t="shared" si="50"/>
        <v>0</v>
      </c>
      <c r="Q789" s="131" t="str">
        <f>VLOOKUP(G789,'4. Productie normen'!$A:$L,12,FALSE)</f>
        <v>V</v>
      </c>
      <c r="R789" s="117"/>
      <c r="T789" s="132">
        <f t="shared" si="51"/>
        <v>8068.2</v>
      </c>
    </row>
    <row r="790" spans="1:20" ht="14.15" customHeight="1">
      <c r="A790" s="8">
        <v>789</v>
      </c>
      <c r="B790" s="117" t="s">
        <v>147</v>
      </c>
      <c r="C790" s="117" t="s">
        <v>148</v>
      </c>
      <c r="D790" s="641" t="s">
        <v>256</v>
      </c>
      <c r="E790" s="641" t="s">
        <v>288</v>
      </c>
      <c r="F790" s="117" t="s">
        <v>254</v>
      </c>
      <c r="G790" s="117" t="s">
        <v>208</v>
      </c>
      <c r="H790" s="117" t="s">
        <v>232</v>
      </c>
      <c r="I790" s="9">
        <v>15.36</v>
      </c>
      <c r="J790" s="717">
        <v>1</v>
      </c>
      <c r="K790" s="128">
        <v>255</v>
      </c>
      <c r="L790" s="140"/>
      <c r="M790" s="129" t="e">
        <f t="shared" si="49"/>
        <v>#DIV/0!</v>
      </c>
      <c r="N790" s="129">
        <f t="shared" si="52"/>
        <v>0</v>
      </c>
      <c r="O790" s="130">
        <f>IF(K790="nio",0,VLOOKUP(G790,'4. Productie normen'!A:J,HLOOKUP('5. Basis ruimtestaat'!K790,'4. Productie normen'!$10:$11,2,FALSE),FALSE))</f>
        <v>0</v>
      </c>
      <c r="P790" s="130">
        <f t="shared" si="50"/>
        <v>0</v>
      </c>
      <c r="Q790" s="131" t="str">
        <f>VLOOKUP(G790,'4. Productie normen'!$A:$L,12,FALSE)</f>
        <v>V</v>
      </c>
      <c r="R790" s="117"/>
      <c r="T790" s="132">
        <f t="shared" si="51"/>
        <v>3916.7999999999997</v>
      </c>
    </row>
    <row r="791" spans="1:20" ht="14.15" customHeight="1">
      <c r="A791" s="8">
        <v>790</v>
      </c>
      <c r="B791" s="117" t="s">
        <v>147</v>
      </c>
      <c r="C791" s="117" t="s">
        <v>148</v>
      </c>
      <c r="D791" s="641" t="s">
        <v>256</v>
      </c>
      <c r="E791" s="641" t="s">
        <v>290</v>
      </c>
      <c r="F791" s="117" t="s">
        <v>710</v>
      </c>
      <c r="G791" s="117" t="s">
        <v>197</v>
      </c>
      <c r="H791" s="117" t="s">
        <v>235</v>
      </c>
      <c r="I791" s="9">
        <v>18</v>
      </c>
      <c r="J791" s="717">
        <v>1</v>
      </c>
      <c r="K791" s="128">
        <v>255</v>
      </c>
      <c r="L791" s="140"/>
      <c r="M791" s="129" t="e">
        <f t="shared" si="49"/>
        <v>#DIV/0!</v>
      </c>
      <c r="N791" s="129">
        <f t="shared" si="52"/>
        <v>0</v>
      </c>
      <c r="O791" s="130">
        <f>IF(K791="nio",0,VLOOKUP(G791,'4. Productie normen'!A:J,HLOOKUP('5. Basis ruimtestaat'!K791,'4. Productie normen'!$10:$11,2,FALSE),FALSE))</f>
        <v>0</v>
      </c>
      <c r="P791" s="130">
        <f t="shared" si="50"/>
        <v>0</v>
      </c>
      <c r="Q791" s="131" t="str">
        <f>VLOOKUP(G791,'4. Productie normen'!$A:$L,12,FALSE)</f>
        <v>B</v>
      </c>
      <c r="R791" s="117"/>
      <c r="T791" s="132">
        <f t="shared" si="51"/>
        <v>4590</v>
      </c>
    </row>
    <row r="792" spans="1:20" ht="14.15" customHeight="1">
      <c r="A792" s="8">
        <v>791</v>
      </c>
      <c r="B792" s="117" t="s">
        <v>147</v>
      </c>
      <c r="C792" s="117" t="s">
        <v>148</v>
      </c>
      <c r="D792" s="641" t="s">
        <v>256</v>
      </c>
      <c r="E792" s="641" t="s">
        <v>291</v>
      </c>
      <c r="F792" s="117" t="s">
        <v>711</v>
      </c>
      <c r="G792" s="117" t="s">
        <v>197</v>
      </c>
      <c r="H792" s="117" t="s">
        <v>235</v>
      </c>
      <c r="I792" s="9">
        <v>36.6</v>
      </c>
      <c r="J792" s="717">
        <v>1</v>
      </c>
      <c r="K792" s="128">
        <v>255</v>
      </c>
      <c r="L792" s="140"/>
      <c r="M792" s="129" t="e">
        <f t="shared" si="49"/>
        <v>#DIV/0!</v>
      </c>
      <c r="N792" s="129">
        <f t="shared" si="52"/>
        <v>0</v>
      </c>
      <c r="O792" s="130">
        <f>IF(K792="nio",0,VLOOKUP(G792,'4. Productie normen'!A:J,HLOOKUP('5. Basis ruimtestaat'!K792,'4. Productie normen'!$10:$11,2,FALSE),FALSE))</f>
        <v>0</v>
      </c>
      <c r="P792" s="130">
        <f t="shared" si="50"/>
        <v>0</v>
      </c>
      <c r="Q792" s="131" t="str">
        <f>VLOOKUP(G792,'4. Productie normen'!$A:$L,12,FALSE)</f>
        <v>B</v>
      </c>
      <c r="R792" s="117"/>
      <c r="T792" s="132">
        <f t="shared" si="51"/>
        <v>9333</v>
      </c>
    </row>
    <row r="793" spans="1:20" ht="14.15" customHeight="1">
      <c r="A793" s="8">
        <v>792</v>
      </c>
      <c r="B793" s="117" t="s">
        <v>147</v>
      </c>
      <c r="C793" s="117" t="s">
        <v>148</v>
      </c>
      <c r="D793" s="641" t="s">
        <v>256</v>
      </c>
      <c r="E793" s="641" t="s">
        <v>712</v>
      </c>
      <c r="F793" s="117" t="s">
        <v>713</v>
      </c>
      <c r="G793" s="117" t="s">
        <v>197</v>
      </c>
      <c r="H793" s="117" t="s">
        <v>235</v>
      </c>
      <c r="I793" s="9">
        <v>6.64</v>
      </c>
      <c r="J793" s="717">
        <v>1</v>
      </c>
      <c r="K793" s="128">
        <v>255</v>
      </c>
      <c r="L793" s="140"/>
      <c r="M793" s="129" t="e">
        <f t="shared" si="49"/>
        <v>#DIV/0!</v>
      </c>
      <c r="N793" s="129">
        <f t="shared" si="52"/>
        <v>0</v>
      </c>
      <c r="O793" s="130">
        <f>IF(K793="nio",0,VLOOKUP(G793,'4. Productie normen'!A:J,HLOOKUP('5. Basis ruimtestaat'!K793,'4. Productie normen'!$10:$11,2,FALSE),FALSE))</f>
        <v>0</v>
      </c>
      <c r="P793" s="130">
        <f t="shared" si="50"/>
        <v>0</v>
      </c>
      <c r="Q793" s="131" t="str">
        <f>VLOOKUP(G793,'4. Productie normen'!$A:$L,12,FALSE)</f>
        <v>B</v>
      </c>
      <c r="R793" s="117"/>
      <c r="T793" s="132">
        <f t="shared" si="51"/>
        <v>1693.1999999999998</v>
      </c>
    </row>
    <row r="794" spans="1:20" ht="14.15" customHeight="1">
      <c r="A794" s="8">
        <v>793</v>
      </c>
      <c r="B794" s="117" t="s">
        <v>149</v>
      </c>
      <c r="C794" s="117" t="s">
        <v>150</v>
      </c>
      <c r="D794" s="641" t="s">
        <v>229</v>
      </c>
      <c r="E794" s="641" t="s">
        <v>263</v>
      </c>
      <c r="F794" s="117" t="s">
        <v>714</v>
      </c>
      <c r="G794" s="117" t="s">
        <v>201</v>
      </c>
      <c r="H794" s="117" t="s">
        <v>232</v>
      </c>
      <c r="I794" s="9">
        <v>18.11</v>
      </c>
      <c r="J794" s="717">
        <v>1</v>
      </c>
      <c r="K794" s="128">
        <v>255</v>
      </c>
      <c r="L794" s="140"/>
      <c r="M794" s="129" t="e">
        <f t="shared" si="49"/>
        <v>#DIV/0!</v>
      </c>
      <c r="N794" s="129">
        <f t="shared" si="52"/>
        <v>0</v>
      </c>
      <c r="O794" s="130">
        <f>IF(K794="nio",0,VLOOKUP(G794,'4. Productie normen'!A:J,HLOOKUP('5. Basis ruimtestaat'!K794,'4. Productie normen'!$10:$11,2,FALSE),FALSE))</f>
        <v>0</v>
      </c>
      <c r="P794" s="130">
        <f t="shared" si="50"/>
        <v>0</v>
      </c>
      <c r="Q794" s="131" t="str">
        <f>VLOOKUP(G794,'4. Productie normen'!$A:$L,12,FALSE)</f>
        <v>V</v>
      </c>
      <c r="R794" s="117"/>
      <c r="T794" s="132">
        <f t="shared" si="51"/>
        <v>4618.05</v>
      </c>
    </row>
    <row r="795" spans="1:20" ht="14.15" customHeight="1">
      <c r="A795" s="8">
        <v>794</v>
      </c>
      <c r="B795" s="117" t="s">
        <v>149</v>
      </c>
      <c r="C795" s="117" t="s">
        <v>150</v>
      </c>
      <c r="D795" s="641" t="s">
        <v>229</v>
      </c>
      <c r="E795" s="641" t="s">
        <v>230</v>
      </c>
      <c r="F795" s="117" t="s">
        <v>337</v>
      </c>
      <c r="G795" s="117" t="s">
        <v>197</v>
      </c>
      <c r="H795" s="117" t="s">
        <v>235</v>
      </c>
      <c r="I795" s="9">
        <v>20.46</v>
      </c>
      <c r="J795" s="717">
        <v>1</v>
      </c>
      <c r="K795" s="128">
        <v>255</v>
      </c>
      <c r="L795" s="140"/>
      <c r="M795" s="129" t="e">
        <f t="shared" si="49"/>
        <v>#DIV/0!</v>
      </c>
      <c r="N795" s="129">
        <f t="shared" si="52"/>
        <v>0</v>
      </c>
      <c r="O795" s="130">
        <f>IF(K795="nio",0,VLOOKUP(G795,'4. Productie normen'!A:J,HLOOKUP('5. Basis ruimtestaat'!K795,'4. Productie normen'!$10:$11,2,FALSE),FALSE))</f>
        <v>0</v>
      </c>
      <c r="P795" s="130">
        <f t="shared" si="50"/>
        <v>0</v>
      </c>
      <c r="Q795" s="131" t="str">
        <f>VLOOKUP(G795,'4. Productie normen'!$A:$L,12,FALSE)</f>
        <v>B</v>
      </c>
      <c r="R795" s="117"/>
      <c r="T795" s="132">
        <f t="shared" si="51"/>
        <v>5217.3</v>
      </c>
    </row>
    <row r="796" spans="1:20" ht="14.15" customHeight="1">
      <c r="A796" s="8">
        <v>795</v>
      </c>
      <c r="B796" s="117" t="s">
        <v>149</v>
      </c>
      <c r="C796" s="117" t="s">
        <v>150</v>
      </c>
      <c r="D796" s="641" t="s">
        <v>229</v>
      </c>
      <c r="E796" s="641" t="s">
        <v>233</v>
      </c>
      <c r="F796" s="117" t="s">
        <v>250</v>
      </c>
      <c r="G796" s="117" t="s">
        <v>204</v>
      </c>
      <c r="H796" s="117" t="s">
        <v>232</v>
      </c>
      <c r="I796" s="9">
        <v>60.23</v>
      </c>
      <c r="J796" s="717">
        <v>1</v>
      </c>
      <c r="K796" s="128">
        <v>255</v>
      </c>
      <c r="L796" s="140"/>
      <c r="M796" s="129" t="e">
        <f t="shared" si="49"/>
        <v>#DIV/0!</v>
      </c>
      <c r="N796" s="129">
        <f t="shared" si="52"/>
        <v>0</v>
      </c>
      <c r="O796" s="130">
        <f>IF(K796="nio",0,VLOOKUP(G796,'4. Productie normen'!A:J,HLOOKUP('5. Basis ruimtestaat'!K796,'4. Productie normen'!$10:$11,2,FALSE),FALSE))</f>
        <v>0</v>
      </c>
      <c r="P796" s="130">
        <f t="shared" si="50"/>
        <v>0</v>
      </c>
      <c r="Q796" s="131" t="str">
        <f>VLOOKUP(G796,'4. Productie normen'!$A:$L,12,FALSE)</f>
        <v>V</v>
      </c>
      <c r="R796" s="117"/>
      <c r="T796" s="132">
        <f t="shared" si="51"/>
        <v>15358.65</v>
      </c>
    </row>
    <row r="797" spans="1:20" ht="14.15" customHeight="1">
      <c r="A797" s="8">
        <v>796</v>
      </c>
      <c r="B797" s="117" t="s">
        <v>149</v>
      </c>
      <c r="C797" s="117" t="s">
        <v>150</v>
      </c>
      <c r="D797" s="641" t="s">
        <v>229</v>
      </c>
      <c r="E797" s="641" t="s">
        <v>236</v>
      </c>
      <c r="F797" s="117" t="s">
        <v>550</v>
      </c>
      <c r="G797" s="117" t="s">
        <v>1136</v>
      </c>
      <c r="H797" s="117" t="s">
        <v>235</v>
      </c>
      <c r="I797" s="9">
        <v>24.94</v>
      </c>
      <c r="J797" s="717">
        <v>1</v>
      </c>
      <c r="K797" s="128">
        <v>255</v>
      </c>
      <c r="L797" s="140"/>
      <c r="M797" s="129" t="e">
        <f t="shared" si="49"/>
        <v>#DIV/0!</v>
      </c>
      <c r="N797" s="129">
        <f t="shared" si="52"/>
        <v>0</v>
      </c>
      <c r="O797" s="130">
        <f>IF(K797="nio",0,VLOOKUP(G797,'4. Productie normen'!A:J,HLOOKUP('5. Basis ruimtestaat'!K797,'4. Productie normen'!$10:$11,2,FALSE),FALSE))</f>
        <v>0</v>
      </c>
      <c r="P797" s="130">
        <f t="shared" si="50"/>
        <v>0</v>
      </c>
      <c r="Q797" s="131" t="str">
        <f>VLOOKUP(G797,'4. Productie normen'!$A:$L,12,FALSE)</f>
        <v>V</v>
      </c>
      <c r="R797" s="117"/>
      <c r="T797" s="132">
        <f t="shared" si="51"/>
        <v>6359.7000000000007</v>
      </c>
    </row>
    <row r="798" spans="1:20" ht="14.15" customHeight="1">
      <c r="A798" s="8">
        <v>797</v>
      </c>
      <c r="B798" s="117" t="s">
        <v>149</v>
      </c>
      <c r="C798" s="117" t="s">
        <v>150</v>
      </c>
      <c r="D798" s="641" t="s">
        <v>229</v>
      </c>
      <c r="E798" s="641" t="s">
        <v>238</v>
      </c>
      <c r="F798" s="117" t="s">
        <v>244</v>
      </c>
      <c r="G798" s="117" t="s">
        <v>206</v>
      </c>
      <c r="H798" s="117" t="s">
        <v>329</v>
      </c>
      <c r="I798" s="9">
        <v>1.86</v>
      </c>
      <c r="J798" s="717">
        <v>1</v>
      </c>
      <c r="K798" s="128">
        <v>255</v>
      </c>
      <c r="L798" s="653"/>
      <c r="M798" s="129" t="e">
        <f t="shared" si="49"/>
        <v>#DIV/0!</v>
      </c>
      <c r="N798" s="129">
        <f t="shared" si="52"/>
        <v>0</v>
      </c>
      <c r="O798" s="130">
        <f>IF(K798="nio",0,VLOOKUP(G798,'4. Productie normen'!A:J,HLOOKUP('5. Basis ruimtestaat'!K798,'4. Productie normen'!$10:$11,2,FALSE),FALSE))</f>
        <v>0</v>
      </c>
      <c r="P798" s="130">
        <f t="shared" si="50"/>
        <v>0</v>
      </c>
      <c r="Q798" s="131" t="str">
        <f>VLOOKUP(G798,'4. Productie normen'!$A:$L,12,FALSE)</f>
        <v>S</v>
      </c>
      <c r="R798" s="117"/>
      <c r="T798" s="132">
        <f t="shared" si="51"/>
        <v>474.3</v>
      </c>
    </row>
    <row r="799" spans="1:20" ht="14.15" customHeight="1">
      <c r="A799" s="8">
        <v>798</v>
      </c>
      <c r="B799" s="117" t="s">
        <v>149</v>
      </c>
      <c r="C799" s="117" t="s">
        <v>150</v>
      </c>
      <c r="D799" s="641" t="s">
        <v>229</v>
      </c>
      <c r="E799" s="641" t="s">
        <v>440</v>
      </c>
      <c r="F799" s="117" t="s">
        <v>345</v>
      </c>
      <c r="G799" s="117" t="s">
        <v>206</v>
      </c>
      <c r="H799" s="117" t="s">
        <v>329</v>
      </c>
      <c r="I799" s="9">
        <v>2.69</v>
      </c>
      <c r="J799" s="717">
        <v>1</v>
      </c>
      <c r="K799" s="128">
        <v>255</v>
      </c>
      <c r="L799" s="653"/>
      <c r="M799" s="129" t="e">
        <f t="shared" si="49"/>
        <v>#DIV/0!</v>
      </c>
      <c r="N799" s="129">
        <f t="shared" si="52"/>
        <v>0</v>
      </c>
      <c r="O799" s="130">
        <f>IF(K799="nio",0,VLOOKUP(G799,'4. Productie normen'!A:J,HLOOKUP('5. Basis ruimtestaat'!K799,'4. Productie normen'!$10:$11,2,FALSE),FALSE))</f>
        <v>0</v>
      </c>
      <c r="P799" s="130">
        <f t="shared" si="50"/>
        <v>0</v>
      </c>
      <c r="Q799" s="131" t="str">
        <f>VLOOKUP(G799,'4. Productie normen'!$A:$L,12,FALSE)</f>
        <v>S</v>
      </c>
      <c r="R799" s="117"/>
      <c r="T799" s="132">
        <f t="shared" si="51"/>
        <v>685.94999999999993</v>
      </c>
    </row>
    <row r="800" spans="1:20" ht="14.15" customHeight="1">
      <c r="A800" s="8">
        <v>799</v>
      </c>
      <c r="B800" s="117" t="s">
        <v>149</v>
      </c>
      <c r="C800" s="117" t="s">
        <v>150</v>
      </c>
      <c r="D800" s="641" t="s">
        <v>229</v>
      </c>
      <c r="E800" s="641" t="s">
        <v>264</v>
      </c>
      <c r="F800" s="117" t="s">
        <v>241</v>
      </c>
      <c r="G800" s="117" t="s">
        <v>206</v>
      </c>
      <c r="H800" s="117" t="s">
        <v>329</v>
      </c>
      <c r="I800" s="9">
        <v>2.09</v>
      </c>
      <c r="J800" s="717">
        <v>1</v>
      </c>
      <c r="K800" s="128">
        <v>255</v>
      </c>
      <c r="L800" s="653"/>
      <c r="M800" s="129" t="e">
        <f t="shared" si="49"/>
        <v>#DIV/0!</v>
      </c>
      <c r="N800" s="129">
        <f t="shared" si="52"/>
        <v>0</v>
      </c>
      <c r="O800" s="130">
        <f>IF(K800="nio",0,VLOOKUP(G800,'4. Productie normen'!A:J,HLOOKUP('5. Basis ruimtestaat'!K800,'4. Productie normen'!$10:$11,2,FALSE),FALSE))</f>
        <v>0</v>
      </c>
      <c r="P800" s="130">
        <f t="shared" si="50"/>
        <v>0</v>
      </c>
      <c r="Q800" s="131" t="str">
        <f>VLOOKUP(G800,'4. Productie normen'!$A:$L,12,FALSE)</f>
        <v>S</v>
      </c>
      <c r="R800" s="117"/>
      <c r="T800" s="132">
        <f t="shared" si="51"/>
        <v>532.94999999999993</v>
      </c>
    </row>
    <row r="801" spans="1:20" ht="14.15" customHeight="1">
      <c r="A801" s="8">
        <v>800</v>
      </c>
      <c r="B801" s="117" t="s">
        <v>149</v>
      </c>
      <c r="C801" s="117" t="s">
        <v>150</v>
      </c>
      <c r="D801" s="641" t="s">
        <v>229</v>
      </c>
      <c r="E801" s="641" t="s">
        <v>442</v>
      </c>
      <c r="F801" s="117" t="s">
        <v>715</v>
      </c>
      <c r="G801" s="117" t="s">
        <v>206</v>
      </c>
      <c r="H801" s="117" t="s">
        <v>329</v>
      </c>
      <c r="I801" s="9">
        <v>3.87</v>
      </c>
      <c r="J801" s="717">
        <v>1</v>
      </c>
      <c r="K801" s="128">
        <v>255</v>
      </c>
      <c r="L801" s="653"/>
      <c r="M801" s="129" t="e">
        <f t="shared" si="49"/>
        <v>#DIV/0!</v>
      </c>
      <c r="N801" s="129">
        <f t="shared" si="52"/>
        <v>0</v>
      </c>
      <c r="O801" s="130">
        <f>IF(K801="nio",0,VLOOKUP(G801,'4. Productie normen'!A:J,HLOOKUP('5. Basis ruimtestaat'!K801,'4. Productie normen'!$10:$11,2,FALSE),FALSE))</f>
        <v>0</v>
      </c>
      <c r="P801" s="130">
        <f t="shared" si="50"/>
        <v>0</v>
      </c>
      <c r="Q801" s="131" t="str">
        <f>VLOOKUP(G801,'4. Productie normen'!$A:$L,12,FALSE)</f>
        <v>S</v>
      </c>
      <c r="R801" s="117"/>
      <c r="T801" s="132">
        <f t="shared" si="51"/>
        <v>986.85</v>
      </c>
    </row>
    <row r="802" spans="1:20" ht="14.15" customHeight="1">
      <c r="A802" s="8">
        <v>801</v>
      </c>
      <c r="B802" s="117" t="s">
        <v>149</v>
      </c>
      <c r="C802" s="117" t="s">
        <v>150</v>
      </c>
      <c r="D802" s="641" t="s">
        <v>229</v>
      </c>
      <c r="E802" s="641" t="s">
        <v>340</v>
      </c>
      <c r="F802" s="117" t="s">
        <v>716</v>
      </c>
      <c r="G802" s="117" t="s">
        <v>213</v>
      </c>
      <c r="H802" s="117"/>
      <c r="I802" s="9">
        <v>0.56000000000000005</v>
      </c>
      <c r="J802" s="717">
        <v>1</v>
      </c>
      <c r="K802" s="128" t="s">
        <v>248</v>
      </c>
      <c r="L802" s="140"/>
      <c r="M802" s="129">
        <f t="shared" si="49"/>
        <v>0</v>
      </c>
      <c r="N802" s="129">
        <f t="shared" si="52"/>
        <v>0</v>
      </c>
      <c r="O802" s="130">
        <f>IF(K802="nio",0,VLOOKUP(G802,'4. Productie normen'!A:J,HLOOKUP('5. Basis ruimtestaat'!K802,'4. Productie normen'!$10:$11,2,FALSE),FALSE))</f>
        <v>0</v>
      </c>
      <c r="P802" s="130">
        <f t="shared" si="50"/>
        <v>0</v>
      </c>
      <c r="Q802" s="131">
        <f>VLOOKUP(G802,'4. Productie normen'!$A:$L,12,FALSE)</f>
        <v>0</v>
      </c>
      <c r="R802" s="117"/>
      <c r="T802" s="132">
        <f t="shared" si="51"/>
        <v>0</v>
      </c>
    </row>
    <row r="803" spans="1:20" ht="14.15" customHeight="1">
      <c r="A803" s="8">
        <v>802</v>
      </c>
      <c r="B803" s="117" t="s">
        <v>149</v>
      </c>
      <c r="C803" s="117" t="s">
        <v>150</v>
      </c>
      <c r="D803" s="641" t="s">
        <v>229</v>
      </c>
      <c r="E803" s="641" t="s">
        <v>265</v>
      </c>
      <c r="F803" s="117" t="s">
        <v>339</v>
      </c>
      <c r="G803" s="117" t="s">
        <v>205</v>
      </c>
      <c r="H803" s="117" t="s">
        <v>235</v>
      </c>
      <c r="I803" s="9">
        <v>99.3</v>
      </c>
      <c r="J803" s="717">
        <v>1</v>
      </c>
      <c r="K803" s="128">
        <v>255</v>
      </c>
      <c r="L803" s="140"/>
      <c r="M803" s="129" t="e">
        <f t="shared" si="49"/>
        <v>#DIV/0!</v>
      </c>
      <c r="N803" s="129">
        <f t="shared" si="52"/>
        <v>0</v>
      </c>
      <c r="O803" s="130">
        <f>IF(K803="nio",0,VLOOKUP(G803,'4. Productie normen'!A:J,HLOOKUP('5. Basis ruimtestaat'!K803,'4. Productie normen'!$10:$11,2,FALSE),FALSE))</f>
        <v>0</v>
      </c>
      <c r="P803" s="130">
        <f t="shared" si="50"/>
        <v>0</v>
      </c>
      <c r="Q803" s="131" t="str">
        <f>VLOOKUP(G803,'4. Productie normen'!$A:$L,12,FALSE)</f>
        <v>V</v>
      </c>
      <c r="R803" s="117"/>
      <c r="T803" s="132">
        <f t="shared" si="51"/>
        <v>25321.5</v>
      </c>
    </row>
    <row r="804" spans="1:20" ht="14.15" customHeight="1">
      <c r="A804" s="8">
        <v>803</v>
      </c>
      <c r="B804" s="117" t="s">
        <v>149</v>
      </c>
      <c r="C804" s="117" t="s">
        <v>150</v>
      </c>
      <c r="D804" s="641" t="s">
        <v>229</v>
      </c>
      <c r="E804" s="641" t="s">
        <v>266</v>
      </c>
      <c r="F804" s="117" t="s">
        <v>294</v>
      </c>
      <c r="G804" s="137" t="s">
        <v>1136</v>
      </c>
      <c r="H804" s="117" t="s">
        <v>232</v>
      </c>
      <c r="I804" s="9">
        <v>23.39</v>
      </c>
      <c r="J804" s="717">
        <v>1</v>
      </c>
      <c r="K804" s="128">
        <v>255</v>
      </c>
      <c r="L804" s="140"/>
      <c r="M804" s="129" t="e">
        <f t="shared" si="49"/>
        <v>#DIV/0!</v>
      </c>
      <c r="N804" s="129">
        <f t="shared" si="52"/>
        <v>0</v>
      </c>
      <c r="O804" s="130">
        <f>IF(K804="nio",0,VLOOKUP(G804,'4. Productie normen'!A:J,HLOOKUP('5. Basis ruimtestaat'!K804,'4. Productie normen'!$10:$11,2,FALSE),FALSE))</f>
        <v>0</v>
      </c>
      <c r="P804" s="130">
        <f t="shared" si="50"/>
        <v>0</v>
      </c>
      <c r="Q804" s="131" t="str">
        <f>VLOOKUP(G804,'4. Productie normen'!$A:$L,12,FALSE)</f>
        <v>V</v>
      </c>
      <c r="R804" s="117"/>
      <c r="T804" s="132">
        <f t="shared" si="51"/>
        <v>5964.45</v>
      </c>
    </row>
    <row r="805" spans="1:20" ht="14.15" customHeight="1">
      <c r="A805" s="8">
        <v>804</v>
      </c>
      <c r="B805" s="117" t="s">
        <v>149</v>
      </c>
      <c r="C805" s="117" t="s">
        <v>150</v>
      </c>
      <c r="D805" s="641" t="s">
        <v>229</v>
      </c>
      <c r="E805" s="641" t="s">
        <v>444</v>
      </c>
      <c r="F805" s="117" t="s">
        <v>328</v>
      </c>
      <c r="G805" s="117" t="s">
        <v>213</v>
      </c>
      <c r="H805" s="117"/>
      <c r="I805" s="9">
        <v>2.94</v>
      </c>
      <c r="J805" s="717">
        <v>1</v>
      </c>
      <c r="K805" s="128" t="s">
        <v>248</v>
      </c>
      <c r="L805" s="140"/>
      <c r="M805" s="129">
        <f t="shared" si="49"/>
        <v>0</v>
      </c>
      <c r="N805" s="129">
        <f t="shared" si="52"/>
        <v>0</v>
      </c>
      <c r="O805" s="130">
        <f>IF(K805="nio",0,VLOOKUP(G805,'4. Productie normen'!A:J,HLOOKUP('5. Basis ruimtestaat'!K805,'4. Productie normen'!$10:$11,2,FALSE),FALSE))</f>
        <v>0</v>
      </c>
      <c r="P805" s="130">
        <f t="shared" si="50"/>
        <v>0</v>
      </c>
      <c r="Q805" s="131">
        <f>VLOOKUP(G805,'4. Productie normen'!$A:$L,12,FALSE)</f>
        <v>0</v>
      </c>
      <c r="R805" s="117"/>
      <c r="T805" s="132">
        <f t="shared" si="51"/>
        <v>0</v>
      </c>
    </row>
    <row r="806" spans="1:20" ht="14.15" customHeight="1">
      <c r="A806" s="8">
        <v>805</v>
      </c>
      <c r="B806" s="117" t="s">
        <v>149</v>
      </c>
      <c r="C806" s="117" t="s">
        <v>150</v>
      </c>
      <c r="D806" s="641" t="s">
        <v>229</v>
      </c>
      <c r="E806" s="641" t="s">
        <v>445</v>
      </c>
      <c r="F806" s="117" t="s">
        <v>210</v>
      </c>
      <c r="G806" s="117" t="s">
        <v>210</v>
      </c>
      <c r="H806" s="117" t="s">
        <v>329</v>
      </c>
      <c r="I806" s="9">
        <v>3.39</v>
      </c>
      <c r="J806" s="717">
        <v>1</v>
      </c>
      <c r="K806" s="128">
        <v>255</v>
      </c>
      <c r="L806" s="140"/>
      <c r="M806" s="129" t="e">
        <f t="shared" si="49"/>
        <v>#DIV/0!</v>
      </c>
      <c r="N806" s="129">
        <f t="shared" si="52"/>
        <v>0</v>
      </c>
      <c r="O806" s="130">
        <f>IF(K806="nio",0,VLOOKUP(G806,'4. Productie normen'!A:J,HLOOKUP('5. Basis ruimtestaat'!K806,'4. Productie normen'!$10:$11,2,FALSE),FALSE))</f>
        <v>0</v>
      </c>
      <c r="P806" s="130">
        <f t="shared" si="50"/>
        <v>0</v>
      </c>
      <c r="Q806" s="131" t="str">
        <f>VLOOKUP(G806,'4. Productie normen'!$A:$L,12,FALSE)</f>
        <v>V</v>
      </c>
      <c r="R806" s="117"/>
      <c r="T806" s="132">
        <f t="shared" si="51"/>
        <v>864.45</v>
      </c>
    </row>
    <row r="807" spans="1:20" ht="14.15" customHeight="1">
      <c r="A807" s="8">
        <v>806</v>
      </c>
      <c r="B807" s="117" t="s">
        <v>151</v>
      </c>
      <c r="C807" s="117" t="s">
        <v>152</v>
      </c>
      <c r="D807" s="641" t="s">
        <v>229</v>
      </c>
      <c r="E807" s="641" t="s">
        <v>263</v>
      </c>
      <c r="F807" s="117" t="s">
        <v>511</v>
      </c>
      <c r="G807" s="117" t="s">
        <v>209</v>
      </c>
      <c r="H807" s="117"/>
      <c r="I807" s="9">
        <v>9.58</v>
      </c>
      <c r="J807" s="717">
        <v>1</v>
      </c>
      <c r="K807" s="128">
        <v>255</v>
      </c>
      <c r="L807" s="140"/>
      <c r="M807" s="129" t="e">
        <f t="shared" si="49"/>
        <v>#DIV/0!</v>
      </c>
      <c r="N807" s="129">
        <f t="shared" si="52"/>
        <v>0</v>
      </c>
      <c r="O807" s="130">
        <f>IF(K807="nio",0,VLOOKUP(G807,'4. Productie normen'!A:J,HLOOKUP('5. Basis ruimtestaat'!K807,'4. Productie normen'!$10:$11,2,FALSE),FALSE))</f>
        <v>0</v>
      </c>
      <c r="P807" s="130">
        <f t="shared" si="50"/>
        <v>0</v>
      </c>
      <c r="Q807" s="131" t="str">
        <f>VLOOKUP(G807,'4. Productie normen'!$A:$L,12,FALSE)</f>
        <v>V</v>
      </c>
      <c r="R807" s="117"/>
      <c r="T807" s="132">
        <f t="shared" si="51"/>
        <v>2442.9</v>
      </c>
    </row>
    <row r="808" spans="1:20" ht="14.15" customHeight="1">
      <c r="A808" s="8">
        <v>807</v>
      </c>
      <c r="B808" s="117" t="s">
        <v>151</v>
      </c>
      <c r="C808" s="117" t="s">
        <v>152</v>
      </c>
      <c r="D808" s="641" t="s">
        <v>229</v>
      </c>
      <c r="E808" s="641" t="s">
        <v>230</v>
      </c>
      <c r="F808" s="117" t="s">
        <v>250</v>
      </c>
      <c r="G808" s="117" t="s">
        <v>204</v>
      </c>
      <c r="H808" s="117"/>
      <c r="I808" s="9">
        <v>141.69999999999999</v>
      </c>
      <c r="J808" s="717">
        <v>1</v>
      </c>
      <c r="K808" s="128">
        <v>255</v>
      </c>
      <c r="L808" s="140"/>
      <c r="M808" s="129" t="e">
        <f t="shared" si="49"/>
        <v>#DIV/0!</v>
      </c>
      <c r="N808" s="129">
        <f t="shared" si="52"/>
        <v>0</v>
      </c>
      <c r="O808" s="130">
        <f>IF(K808="nio",0,VLOOKUP(G808,'4. Productie normen'!A:J,HLOOKUP('5. Basis ruimtestaat'!K808,'4. Productie normen'!$10:$11,2,FALSE),FALSE))</f>
        <v>0</v>
      </c>
      <c r="P808" s="130">
        <f t="shared" si="50"/>
        <v>0</v>
      </c>
      <c r="Q808" s="131" t="str">
        <f>VLOOKUP(G808,'4. Productie normen'!$A:$L,12,FALSE)</f>
        <v>V</v>
      </c>
      <c r="R808" s="117"/>
      <c r="T808" s="132">
        <f t="shared" si="51"/>
        <v>36133.5</v>
      </c>
    </row>
    <row r="809" spans="1:20" ht="14.15" customHeight="1">
      <c r="A809" s="8">
        <v>808</v>
      </c>
      <c r="B809" s="117" t="s">
        <v>151</v>
      </c>
      <c r="C809" s="117" t="s">
        <v>152</v>
      </c>
      <c r="D809" s="641" t="s">
        <v>229</v>
      </c>
      <c r="E809" s="641" t="s">
        <v>233</v>
      </c>
      <c r="F809" s="117" t="s">
        <v>717</v>
      </c>
      <c r="G809" s="117" t="s">
        <v>197</v>
      </c>
      <c r="H809" s="117"/>
      <c r="I809" s="9">
        <v>152.66999999999999</v>
      </c>
      <c r="J809" s="717">
        <v>1</v>
      </c>
      <c r="K809" s="128">
        <v>255</v>
      </c>
      <c r="L809" s="140"/>
      <c r="M809" s="129" t="e">
        <f t="shared" si="49"/>
        <v>#DIV/0!</v>
      </c>
      <c r="N809" s="129">
        <f t="shared" si="52"/>
        <v>0</v>
      </c>
      <c r="O809" s="130">
        <f>IF(K809="nio",0,VLOOKUP(G809,'4. Productie normen'!A:J,HLOOKUP('5. Basis ruimtestaat'!K809,'4. Productie normen'!$10:$11,2,FALSE),FALSE))</f>
        <v>0</v>
      </c>
      <c r="P809" s="130">
        <f t="shared" si="50"/>
        <v>0</v>
      </c>
      <c r="Q809" s="131" t="str">
        <f>VLOOKUP(G809,'4. Productie normen'!$A:$L,12,FALSE)</f>
        <v>B</v>
      </c>
      <c r="R809" s="117"/>
      <c r="T809" s="132">
        <f t="shared" si="51"/>
        <v>38930.85</v>
      </c>
    </row>
    <row r="810" spans="1:20" ht="14.15" customHeight="1">
      <c r="A810" s="8">
        <v>809</v>
      </c>
      <c r="B810" s="117" t="s">
        <v>151</v>
      </c>
      <c r="C810" s="117" t="s">
        <v>152</v>
      </c>
      <c r="D810" s="641" t="s">
        <v>229</v>
      </c>
      <c r="E810" s="641" t="s">
        <v>236</v>
      </c>
      <c r="F810" s="117" t="s">
        <v>262</v>
      </c>
      <c r="G810" s="137" t="s">
        <v>1137</v>
      </c>
      <c r="H810" s="117"/>
      <c r="I810" s="9">
        <v>6.42</v>
      </c>
      <c r="J810" s="717">
        <v>1</v>
      </c>
      <c r="K810" s="128">
        <v>255</v>
      </c>
      <c r="L810" s="140"/>
      <c r="M810" s="129" t="e">
        <f t="shared" si="49"/>
        <v>#DIV/0!</v>
      </c>
      <c r="N810" s="129">
        <f t="shared" si="52"/>
        <v>0</v>
      </c>
      <c r="O810" s="130">
        <f>IF(K810="nio",0,VLOOKUP(G810,'4. Productie normen'!A:J,HLOOKUP('5. Basis ruimtestaat'!K810,'4. Productie normen'!$10:$11,2,FALSE),FALSE))</f>
        <v>0</v>
      </c>
      <c r="P810" s="130">
        <f t="shared" si="50"/>
        <v>0</v>
      </c>
      <c r="Q810" s="131" t="str">
        <f>VLOOKUP(G810,'4. Productie normen'!$A:$L,12,FALSE)</f>
        <v>V</v>
      </c>
      <c r="R810" s="117"/>
      <c r="T810" s="132">
        <f t="shared" si="51"/>
        <v>1637.1</v>
      </c>
    </row>
    <row r="811" spans="1:20" ht="14.15" customHeight="1">
      <c r="A811" s="8">
        <v>810</v>
      </c>
      <c r="B811" s="117" t="s">
        <v>151</v>
      </c>
      <c r="C811" s="117" t="s">
        <v>152</v>
      </c>
      <c r="D811" s="641" t="s">
        <v>229</v>
      </c>
      <c r="E811" s="641" t="s">
        <v>238</v>
      </c>
      <c r="F811" s="117" t="s">
        <v>628</v>
      </c>
      <c r="G811" s="117" t="s">
        <v>197</v>
      </c>
      <c r="H811" s="117"/>
      <c r="I811" s="9">
        <v>21.26</v>
      </c>
      <c r="J811" s="717">
        <v>1</v>
      </c>
      <c r="K811" s="128">
        <v>255</v>
      </c>
      <c r="L811" s="140"/>
      <c r="M811" s="129" t="e">
        <f t="shared" si="49"/>
        <v>#DIV/0!</v>
      </c>
      <c r="N811" s="129">
        <f t="shared" si="52"/>
        <v>0</v>
      </c>
      <c r="O811" s="130">
        <f>IF(K811="nio",0,VLOOKUP(G811,'4. Productie normen'!A:J,HLOOKUP('5. Basis ruimtestaat'!K811,'4. Productie normen'!$10:$11,2,FALSE),FALSE))</f>
        <v>0</v>
      </c>
      <c r="P811" s="130">
        <f t="shared" si="50"/>
        <v>0</v>
      </c>
      <c r="Q811" s="131" t="str">
        <f>VLOOKUP(G811,'4. Productie normen'!$A:$L,12,FALSE)</f>
        <v>B</v>
      </c>
      <c r="R811" s="117"/>
      <c r="T811" s="132">
        <f t="shared" si="51"/>
        <v>5421.3</v>
      </c>
    </row>
    <row r="812" spans="1:20" ht="14.15" customHeight="1">
      <c r="A812" s="8">
        <v>811</v>
      </c>
      <c r="B812" s="117" t="s">
        <v>151</v>
      </c>
      <c r="C812" s="117" t="s">
        <v>152</v>
      </c>
      <c r="D812" s="641" t="s">
        <v>229</v>
      </c>
      <c r="E812" s="641" t="s">
        <v>440</v>
      </c>
      <c r="F812" s="117" t="s">
        <v>718</v>
      </c>
      <c r="G812" s="9" t="s">
        <v>203</v>
      </c>
      <c r="H812" s="117"/>
      <c r="I812" s="9">
        <v>13.14</v>
      </c>
      <c r="J812" s="717">
        <v>1</v>
      </c>
      <c r="K812" s="128">
        <v>6</v>
      </c>
      <c r="L812" s="140"/>
      <c r="M812" s="129" t="e">
        <f t="shared" si="49"/>
        <v>#DIV/0!</v>
      </c>
      <c r="N812" s="129">
        <f t="shared" si="52"/>
        <v>0</v>
      </c>
      <c r="O812" s="130">
        <f>IF(K812="nio",0,VLOOKUP(G812,'4. Productie normen'!A:J,HLOOKUP('5. Basis ruimtestaat'!K812,'4. Productie normen'!$10:$11,2,FALSE),FALSE))</f>
        <v>0</v>
      </c>
      <c r="P812" s="130">
        <f t="shared" si="50"/>
        <v>0</v>
      </c>
      <c r="Q812" s="131" t="str">
        <f>VLOOKUP(G812,'4. Productie normen'!$A:$L,12,FALSE)</f>
        <v>V</v>
      </c>
      <c r="R812" s="117"/>
      <c r="T812" s="132">
        <f t="shared" si="51"/>
        <v>78.84</v>
      </c>
    </row>
    <row r="813" spans="1:20" ht="14.15" customHeight="1">
      <c r="A813" s="8">
        <v>812</v>
      </c>
      <c r="B813" s="117" t="s">
        <v>151</v>
      </c>
      <c r="C813" s="117" t="s">
        <v>152</v>
      </c>
      <c r="D813" s="641" t="s">
        <v>229</v>
      </c>
      <c r="E813" s="641" t="s">
        <v>264</v>
      </c>
      <c r="F813" s="117" t="s">
        <v>261</v>
      </c>
      <c r="G813" s="117" t="s">
        <v>1136</v>
      </c>
      <c r="H813" s="117"/>
      <c r="I813" s="9">
        <v>50.16</v>
      </c>
      <c r="J813" s="717">
        <v>1</v>
      </c>
      <c r="K813" s="128">
        <v>255</v>
      </c>
      <c r="L813" s="140"/>
      <c r="M813" s="129" t="e">
        <f t="shared" si="49"/>
        <v>#DIV/0!</v>
      </c>
      <c r="N813" s="129">
        <f t="shared" si="52"/>
        <v>0</v>
      </c>
      <c r="O813" s="130">
        <f>IF(K813="nio",0,VLOOKUP(G813,'4. Productie normen'!A:J,HLOOKUP('5. Basis ruimtestaat'!K813,'4. Productie normen'!$10:$11,2,FALSE),FALSE))</f>
        <v>0</v>
      </c>
      <c r="P813" s="130">
        <f t="shared" si="50"/>
        <v>0</v>
      </c>
      <c r="Q813" s="131" t="str">
        <f>VLOOKUP(G813,'4. Productie normen'!$A:$L,12,FALSE)</f>
        <v>V</v>
      </c>
      <c r="R813" s="117"/>
      <c r="T813" s="132">
        <f t="shared" si="51"/>
        <v>12790.8</v>
      </c>
    </row>
    <row r="814" spans="1:20" ht="14.15" customHeight="1">
      <c r="A814" s="8">
        <v>813</v>
      </c>
      <c r="B814" s="117" t="s">
        <v>151</v>
      </c>
      <c r="C814" s="117" t="s">
        <v>152</v>
      </c>
      <c r="D814" s="641" t="s">
        <v>229</v>
      </c>
      <c r="E814" s="641" t="s">
        <v>442</v>
      </c>
      <c r="F814" s="117" t="s">
        <v>719</v>
      </c>
      <c r="G814" s="117" t="s">
        <v>206</v>
      </c>
      <c r="H814" s="117"/>
      <c r="I814" s="9">
        <v>11.83</v>
      </c>
      <c r="J814" s="717">
        <v>1</v>
      </c>
      <c r="K814" s="128">
        <v>255</v>
      </c>
      <c r="L814" s="653"/>
      <c r="M814" s="129" t="e">
        <f t="shared" si="49"/>
        <v>#DIV/0!</v>
      </c>
      <c r="N814" s="129">
        <f t="shared" si="52"/>
        <v>0</v>
      </c>
      <c r="O814" s="130">
        <f>IF(K814="nio",0,VLOOKUP(G814,'4. Productie normen'!A:J,HLOOKUP('5. Basis ruimtestaat'!K814,'4. Productie normen'!$10:$11,2,FALSE),FALSE))</f>
        <v>0</v>
      </c>
      <c r="P814" s="130">
        <f t="shared" si="50"/>
        <v>0</v>
      </c>
      <c r="Q814" s="131" t="str">
        <f>VLOOKUP(G814,'4. Productie normen'!$A:$L,12,FALSE)</f>
        <v>S</v>
      </c>
      <c r="R814" s="117"/>
      <c r="T814" s="132">
        <f t="shared" si="51"/>
        <v>3016.65</v>
      </c>
    </row>
    <row r="815" spans="1:20" ht="14.15" customHeight="1">
      <c r="A815" s="8">
        <v>814</v>
      </c>
      <c r="B815" s="117" t="s">
        <v>151</v>
      </c>
      <c r="C815" s="117" t="s">
        <v>152</v>
      </c>
      <c r="D815" s="641" t="s">
        <v>229</v>
      </c>
      <c r="E815" s="641" t="s">
        <v>266</v>
      </c>
      <c r="F815" s="117" t="s">
        <v>241</v>
      </c>
      <c r="G815" s="117" t="s">
        <v>206</v>
      </c>
      <c r="H815" s="117"/>
      <c r="I815" s="9">
        <v>10.16</v>
      </c>
      <c r="J815" s="717">
        <v>1</v>
      </c>
      <c r="K815" s="128">
        <v>255</v>
      </c>
      <c r="L815" s="653"/>
      <c r="M815" s="129" t="e">
        <f t="shared" si="49"/>
        <v>#DIV/0!</v>
      </c>
      <c r="N815" s="129">
        <f t="shared" si="52"/>
        <v>0</v>
      </c>
      <c r="O815" s="130">
        <f>IF(K815="nio",0,VLOOKUP(G815,'4. Productie normen'!A:J,HLOOKUP('5. Basis ruimtestaat'!K815,'4. Productie normen'!$10:$11,2,FALSE),FALSE))</f>
        <v>0</v>
      </c>
      <c r="P815" s="130">
        <f t="shared" si="50"/>
        <v>0</v>
      </c>
      <c r="Q815" s="131" t="str">
        <f>VLOOKUP(G815,'4. Productie normen'!$A:$L,12,FALSE)</f>
        <v>S</v>
      </c>
      <c r="R815" s="117"/>
      <c r="T815" s="132">
        <f t="shared" si="51"/>
        <v>2590.8000000000002</v>
      </c>
    </row>
    <row r="816" spans="1:20" ht="14.15" customHeight="1">
      <c r="A816" s="8">
        <v>815</v>
      </c>
      <c r="B816" s="117" t="s">
        <v>151</v>
      </c>
      <c r="C816" s="117" t="s">
        <v>152</v>
      </c>
      <c r="D816" s="641" t="s">
        <v>229</v>
      </c>
      <c r="E816" s="641" t="s">
        <v>444</v>
      </c>
      <c r="F816" s="117" t="s">
        <v>244</v>
      </c>
      <c r="G816" s="117" t="s">
        <v>206</v>
      </c>
      <c r="H816" s="117"/>
      <c r="I816" s="9">
        <v>12.33</v>
      </c>
      <c r="J816" s="717">
        <v>1</v>
      </c>
      <c r="K816" s="128">
        <v>255</v>
      </c>
      <c r="L816" s="653"/>
      <c r="M816" s="129" t="e">
        <f t="shared" si="49"/>
        <v>#DIV/0!</v>
      </c>
      <c r="N816" s="129">
        <f t="shared" si="52"/>
        <v>0</v>
      </c>
      <c r="O816" s="130">
        <f>IF(K816="nio",0,VLOOKUP(G816,'4. Productie normen'!A:J,HLOOKUP('5. Basis ruimtestaat'!K816,'4. Productie normen'!$10:$11,2,FALSE),FALSE))</f>
        <v>0</v>
      </c>
      <c r="P816" s="130">
        <f t="shared" si="50"/>
        <v>0</v>
      </c>
      <c r="Q816" s="131" t="str">
        <f>VLOOKUP(G816,'4. Productie normen'!$A:$L,12,FALSE)</f>
        <v>S</v>
      </c>
      <c r="R816" s="117"/>
      <c r="T816" s="132">
        <f t="shared" si="51"/>
        <v>3144.15</v>
      </c>
    </row>
    <row r="817" spans="1:20" ht="14.15" customHeight="1">
      <c r="A817" s="8">
        <v>816</v>
      </c>
      <c r="B817" s="117" t="s">
        <v>151</v>
      </c>
      <c r="C817" s="117" t="s">
        <v>152</v>
      </c>
      <c r="D817" s="641" t="s">
        <v>229</v>
      </c>
      <c r="E817" s="641" t="s">
        <v>445</v>
      </c>
      <c r="F817" s="117" t="s">
        <v>511</v>
      </c>
      <c r="G817" s="117" t="s">
        <v>209</v>
      </c>
      <c r="H817" s="117"/>
      <c r="I817" s="9">
        <v>15.47</v>
      </c>
      <c r="J817" s="717">
        <v>1</v>
      </c>
      <c r="K817" s="128">
        <v>255</v>
      </c>
      <c r="L817" s="140"/>
      <c r="M817" s="129" t="e">
        <f t="shared" si="49"/>
        <v>#DIV/0!</v>
      </c>
      <c r="N817" s="129">
        <f t="shared" si="52"/>
        <v>0</v>
      </c>
      <c r="O817" s="130">
        <f>IF(K817="nio",0,VLOOKUP(G817,'4. Productie normen'!A:J,HLOOKUP('5. Basis ruimtestaat'!K817,'4. Productie normen'!$10:$11,2,FALSE),FALSE))</f>
        <v>0</v>
      </c>
      <c r="P817" s="130">
        <f t="shared" si="50"/>
        <v>0</v>
      </c>
      <c r="Q817" s="131" t="str">
        <f>VLOOKUP(G817,'4. Productie normen'!$A:$L,12,FALSE)</f>
        <v>V</v>
      </c>
      <c r="R817" s="117"/>
      <c r="T817" s="132">
        <f t="shared" si="51"/>
        <v>3944.8500000000004</v>
      </c>
    </row>
    <row r="818" spans="1:20" ht="14.15" customHeight="1">
      <c r="A818" s="8">
        <v>817</v>
      </c>
      <c r="B818" s="117" t="s">
        <v>151</v>
      </c>
      <c r="C818" s="117" t="s">
        <v>152</v>
      </c>
      <c r="D818" s="641" t="s">
        <v>229</v>
      </c>
      <c r="E818" s="641" t="s">
        <v>446</v>
      </c>
      <c r="F818" s="117" t="s">
        <v>252</v>
      </c>
      <c r="G818" s="117" t="s">
        <v>209</v>
      </c>
      <c r="H818" s="117"/>
      <c r="I818" s="9">
        <v>3.28</v>
      </c>
      <c r="J818" s="717">
        <v>1</v>
      </c>
      <c r="K818" s="128">
        <v>255</v>
      </c>
      <c r="L818" s="140"/>
      <c r="M818" s="129" t="e">
        <f t="shared" si="49"/>
        <v>#DIV/0!</v>
      </c>
      <c r="N818" s="129">
        <f t="shared" si="52"/>
        <v>0</v>
      </c>
      <c r="O818" s="130">
        <f>IF(K818="nio",0,VLOOKUP(G818,'4. Productie normen'!A:J,HLOOKUP('5. Basis ruimtestaat'!K818,'4. Productie normen'!$10:$11,2,FALSE),FALSE))</f>
        <v>0</v>
      </c>
      <c r="P818" s="130">
        <f t="shared" si="50"/>
        <v>0</v>
      </c>
      <c r="Q818" s="131" t="str">
        <f>VLOOKUP(G818,'4. Productie normen'!$A:$L,12,FALSE)</f>
        <v>V</v>
      </c>
      <c r="R818" s="117"/>
      <c r="T818" s="132">
        <f t="shared" si="51"/>
        <v>836.4</v>
      </c>
    </row>
    <row r="819" spans="1:20" ht="14.15" customHeight="1">
      <c r="A819" s="8">
        <v>818</v>
      </c>
      <c r="B819" s="117" t="s">
        <v>153</v>
      </c>
      <c r="C819" s="117" t="s">
        <v>154</v>
      </c>
      <c r="D819" s="641" t="s">
        <v>229</v>
      </c>
      <c r="E819" s="641">
        <v>2</v>
      </c>
      <c r="F819" s="117" t="s">
        <v>720</v>
      </c>
      <c r="G819" s="117" t="s">
        <v>197</v>
      </c>
      <c r="H819" s="117"/>
      <c r="I819" s="9">
        <v>99.89</v>
      </c>
      <c r="J819" s="717">
        <v>1</v>
      </c>
      <c r="K819" s="128">
        <v>156</v>
      </c>
      <c r="L819" s="140"/>
      <c r="M819" s="129" t="e">
        <f t="shared" si="49"/>
        <v>#DIV/0!</v>
      </c>
      <c r="N819" s="129">
        <f t="shared" si="52"/>
        <v>0</v>
      </c>
      <c r="O819" s="130">
        <f>IF(K819="nio",0,VLOOKUP(G819,'4. Productie normen'!A:J,HLOOKUP('5. Basis ruimtestaat'!K819,'4. Productie normen'!$10:$11,2,FALSE),FALSE))</f>
        <v>0</v>
      </c>
      <c r="P819" s="130">
        <f t="shared" si="50"/>
        <v>0</v>
      </c>
      <c r="Q819" s="131" t="str">
        <f>VLOOKUP(G819,'4. Productie normen'!$A:$L,12,FALSE)</f>
        <v>B</v>
      </c>
      <c r="R819" s="117"/>
      <c r="T819" s="132">
        <f t="shared" si="51"/>
        <v>15582.84</v>
      </c>
    </row>
    <row r="820" spans="1:20" ht="14.15" customHeight="1">
      <c r="A820" s="8">
        <v>819</v>
      </c>
      <c r="B820" s="117" t="s">
        <v>153</v>
      </c>
      <c r="C820" s="117" t="s">
        <v>154</v>
      </c>
      <c r="D820" s="641" t="s">
        <v>229</v>
      </c>
      <c r="E820" s="641">
        <v>3</v>
      </c>
      <c r="F820" s="117" t="s">
        <v>720</v>
      </c>
      <c r="G820" s="117" t="s">
        <v>197</v>
      </c>
      <c r="H820" s="117"/>
      <c r="I820" s="9">
        <v>82.14</v>
      </c>
      <c r="J820" s="717">
        <v>1</v>
      </c>
      <c r="K820" s="128">
        <v>156</v>
      </c>
      <c r="L820" s="140"/>
      <c r="M820" s="129" t="e">
        <f t="shared" si="49"/>
        <v>#DIV/0!</v>
      </c>
      <c r="N820" s="129">
        <f t="shared" si="52"/>
        <v>0</v>
      </c>
      <c r="O820" s="130">
        <f>IF(K820="nio",0,VLOOKUP(G820,'4. Productie normen'!A:J,HLOOKUP('5. Basis ruimtestaat'!K820,'4. Productie normen'!$10:$11,2,FALSE),FALSE))</f>
        <v>0</v>
      </c>
      <c r="P820" s="130">
        <f t="shared" si="50"/>
        <v>0</v>
      </c>
      <c r="Q820" s="131" t="str">
        <f>VLOOKUP(G820,'4. Productie normen'!$A:$L,12,FALSE)</f>
        <v>B</v>
      </c>
      <c r="R820" s="117"/>
      <c r="T820" s="132">
        <f t="shared" si="51"/>
        <v>12813.84</v>
      </c>
    </row>
    <row r="821" spans="1:20" ht="14.15" customHeight="1">
      <c r="A821" s="8">
        <v>820</v>
      </c>
      <c r="B821" s="117" t="s">
        <v>153</v>
      </c>
      <c r="C821" s="117" t="s">
        <v>154</v>
      </c>
      <c r="D821" s="641" t="s">
        <v>229</v>
      </c>
      <c r="E821" s="641" t="s">
        <v>721</v>
      </c>
      <c r="F821" s="117" t="s">
        <v>550</v>
      </c>
      <c r="G821" s="117" t="s">
        <v>1136</v>
      </c>
      <c r="H821" s="117"/>
      <c r="I821" s="9">
        <v>20.62</v>
      </c>
      <c r="J821" s="717">
        <v>1</v>
      </c>
      <c r="K821" s="128">
        <v>255</v>
      </c>
      <c r="L821" s="140"/>
      <c r="M821" s="129" t="e">
        <f t="shared" si="49"/>
        <v>#DIV/0!</v>
      </c>
      <c r="N821" s="129">
        <f t="shared" si="52"/>
        <v>0</v>
      </c>
      <c r="O821" s="130">
        <f>IF(K821="nio",0,VLOOKUP(G821,'4. Productie normen'!A:J,HLOOKUP('5. Basis ruimtestaat'!K821,'4. Productie normen'!$10:$11,2,FALSE),FALSE))</f>
        <v>0</v>
      </c>
      <c r="P821" s="130">
        <f t="shared" si="50"/>
        <v>0</v>
      </c>
      <c r="Q821" s="131" t="str">
        <f>VLOOKUP(G821,'4. Productie normen'!$A:$L,12,FALSE)</f>
        <v>V</v>
      </c>
      <c r="R821" s="117"/>
      <c r="T821" s="132">
        <f t="shared" si="51"/>
        <v>5258.1</v>
      </c>
    </row>
    <row r="822" spans="1:20" ht="14.15" customHeight="1">
      <c r="A822" s="8">
        <v>821</v>
      </c>
      <c r="B822" s="117" t="s">
        <v>153</v>
      </c>
      <c r="C822" s="117" t="s">
        <v>154</v>
      </c>
      <c r="D822" s="641" t="s">
        <v>229</v>
      </c>
      <c r="E822" s="641" t="s">
        <v>722</v>
      </c>
      <c r="F822" s="117" t="s">
        <v>723</v>
      </c>
      <c r="G822" s="117" t="s">
        <v>204</v>
      </c>
      <c r="H822" s="117"/>
      <c r="I822" s="9">
        <v>39.15</v>
      </c>
      <c r="J822" s="717">
        <v>1</v>
      </c>
      <c r="K822" s="128">
        <v>255</v>
      </c>
      <c r="L822" s="140"/>
      <c r="M822" s="129" t="e">
        <f t="shared" si="49"/>
        <v>#DIV/0!</v>
      </c>
      <c r="N822" s="129">
        <f t="shared" si="52"/>
        <v>0</v>
      </c>
      <c r="O822" s="130">
        <f>IF(K822="nio",0,VLOOKUP(G822,'4. Productie normen'!A:J,HLOOKUP('5. Basis ruimtestaat'!K822,'4. Productie normen'!$10:$11,2,FALSE),FALSE))</f>
        <v>0</v>
      </c>
      <c r="P822" s="130">
        <f t="shared" si="50"/>
        <v>0</v>
      </c>
      <c r="Q822" s="131" t="str">
        <f>VLOOKUP(G822,'4. Productie normen'!$A:$L,12,FALSE)</f>
        <v>V</v>
      </c>
      <c r="R822" s="117"/>
      <c r="T822" s="132">
        <f t="shared" si="51"/>
        <v>9983.25</v>
      </c>
    </row>
    <row r="823" spans="1:20" ht="14.15" customHeight="1">
      <c r="A823" s="8">
        <v>822</v>
      </c>
      <c r="B823" s="117" t="s">
        <v>153</v>
      </c>
      <c r="C823" s="117" t="s">
        <v>154</v>
      </c>
      <c r="D823" s="641" t="s">
        <v>229</v>
      </c>
      <c r="E823" s="641">
        <v>6</v>
      </c>
      <c r="F823" s="117" t="s">
        <v>552</v>
      </c>
      <c r="G823" s="117" t="s">
        <v>206</v>
      </c>
      <c r="H823" s="117"/>
      <c r="I823" s="9">
        <v>7.02</v>
      </c>
      <c r="J823" s="717">
        <v>1</v>
      </c>
      <c r="K823" s="128">
        <v>255</v>
      </c>
      <c r="L823" s="653"/>
      <c r="M823" s="129" t="e">
        <f t="shared" si="49"/>
        <v>#DIV/0!</v>
      </c>
      <c r="N823" s="129">
        <f t="shared" si="52"/>
        <v>0</v>
      </c>
      <c r="O823" s="130">
        <f>IF(K823="nio",0,VLOOKUP(G823,'4. Productie normen'!A:J,HLOOKUP('5. Basis ruimtestaat'!K823,'4. Productie normen'!$10:$11,2,FALSE),FALSE))</f>
        <v>0</v>
      </c>
      <c r="P823" s="130">
        <f t="shared" si="50"/>
        <v>0</v>
      </c>
      <c r="Q823" s="131" t="str">
        <f>VLOOKUP(G823,'4. Productie normen'!$A:$L,12,FALSE)</f>
        <v>S</v>
      </c>
      <c r="R823" s="117"/>
      <c r="T823" s="132">
        <f t="shared" si="51"/>
        <v>1790.1</v>
      </c>
    </row>
    <row r="824" spans="1:20" ht="14.15" customHeight="1">
      <c r="A824" s="8">
        <v>823</v>
      </c>
      <c r="B824" s="117" t="s">
        <v>153</v>
      </c>
      <c r="C824" s="117" t="s">
        <v>154</v>
      </c>
      <c r="D824" s="641" t="s">
        <v>229</v>
      </c>
      <c r="E824" s="641">
        <v>7</v>
      </c>
      <c r="F824" s="117" t="s">
        <v>551</v>
      </c>
      <c r="G824" s="117" t="s">
        <v>206</v>
      </c>
      <c r="H824" s="117"/>
      <c r="I824" s="9">
        <v>7.02</v>
      </c>
      <c r="J824" s="717">
        <v>1</v>
      </c>
      <c r="K824" s="128">
        <v>255</v>
      </c>
      <c r="L824" s="653"/>
      <c r="M824" s="129" t="e">
        <f t="shared" si="49"/>
        <v>#DIV/0!</v>
      </c>
      <c r="N824" s="129">
        <f t="shared" si="52"/>
        <v>0</v>
      </c>
      <c r="O824" s="130">
        <f>IF(K824="nio",0,VLOOKUP(G824,'4. Productie normen'!A:J,HLOOKUP('5. Basis ruimtestaat'!K824,'4. Productie normen'!$10:$11,2,FALSE),FALSE))</f>
        <v>0</v>
      </c>
      <c r="P824" s="130">
        <f t="shared" si="50"/>
        <v>0</v>
      </c>
      <c r="Q824" s="131" t="str">
        <f>VLOOKUP(G824,'4. Productie normen'!$A:$L,12,FALSE)</f>
        <v>S</v>
      </c>
      <c r="R824" s="117"/>
      <c r="T824" s="132">
        <f t="shared" si="51"/>
        <v>1790.1</v>
      </c>
    </row>
    <row r="825" spans="1:20" ht="14.15" customHeight="1">
      <c r="A825" s="8">
        <v>824</v>
      </c>
      <c r="B825" s="117" t="s">
        <v>153</v>
      </c>
      <c r="C825" s="117" t="s">
        <v>154</v>
      </c>
      <c r="D825" s="641" t="s">
        <v>229</v>
      </c>
      <c r="E825" s="641">
        <v>8</v>
      </c>
      <c r="F825" s="117" t="s">
        <v>406</v>
      </c>
      <c r="G825" s="117" t="s">
        <v>209</v>
      </c>
      <c r="H825" s="117"/>
      <c r="I825" s="9">
        <v>77.53</v>
      </c>
      <c r="J825" s="717">
        <v>1</v>
      </c>
      <c r="K825" s="128">
        <v>255</v>
      </c>
      <c r="L825" s="140"/>
      <c r="M825" s="129" t="e">
        <f t="shared" si="49"/>
        <v>#DIV/0!</v>
      </c>
      <c r="N825" s="129">
        <f t="shared" si="52"/>
        <v>0</v>
      </c>
      <c r="O825" s="130">
        <f>IF(K825="nio",0,VLOOKUP(G825,'4. Productie normen'!A:J,HLOOKUP('5. Basis ruimtestaat'!K825,'4. Productie normen'!$10:$11,2,FALSE),FALSE))</f>
        <v>0</v>
      </c>
      <c r="P825" s="130">
        <f t="shared" si="50"/>
        <v>0</v>
      </c>
      <c r="Q825" s="131" t="str">
        <f>VLOOKUP(G825,'4. Productie normen'!$A:$L,12,FALSE)</f>
        <v>V</v>
      </c>
      <c r="R825" s="117"/>
      <c r="T825" s="132">
        <f t="shared" si="51"/>
        <v>19770.150000000001</v>
      </c>
    </row>
    <row r="826" spans="1:20" ht="14.15" customHeight="1">
      <c r="A826" s="8">
        <v>825</v>
      </c>
      <c r="B826" s="117" t="s">
        <v>153</v>
      </c>
      <c r="C826" s="117" t="s">
        <v>154</v>
      </c>
      <c r="D826" s="641" t="s">
        <v>229</v>
      </c>
      <c r="E826" s="641">
        <v>11</v>
      </c>
      <c r="F826" s="117" t="s">
        <v>441</v>
      </c>
      <c r="G826" s="117" t="s">
        <v>197</v>
      </c>
      <c r="H826" s="117"/>
      <c r="I826" s="9">
        <v>22.94</v>
      </c>
      <c r="J826" s="717">
        <v>1</v>
      </c>
      <c r="K826" s="128">
        <v>156</v>
      </c>
      <c r="L826" s="140"/>
      <c r="M826" s="129" t="e">
        <f t="shared" si="49"/>
        <v>#DIV/0!</v>
      </c>
      <c r="N826" s="129">
        <f t="shared" si="52"/>
        <v>0</v>
      </c>
      <c r="O826" s="130">
        <f>IF(K826="nio",0,VLOOKUP(G826,'4. Productie normen'!A:J,HLOOKUP('5. Basis ruimtestaat'!K826,'4. Productie normen'!$10:$11,2,FALSE),FALSE))</f>
        <v>0</v>
      </c>
      <c r="P826" s="130">
        <f t="shared" si="50"/>
        <v>0</v>
      </c>
      <c r="Q826" s="131" t="str">
        <f>VLOOKUP(G826,'4. Productie normen'!$A:$L,12,FALSE)</f>
        <v>B</v>
      </c>
      <c r="R826" s="117"/>
      <c r="T826" s="132">
        <f t="shared" si="51"/>
        <v>3578.6400000000003</v>
      </c>
    </row>
    <row r="827" spans="1:20" ht="14.15" customHeight="1">
      <c r="A827" s="8">
        <v>826</v>
      </c>
      <c r="B827" s="117" t="s">
        <v>153</v>
      </c>
      <c r="C827" s="117" t="s">
        <v>154</v>
      </c>
      <c r="D827" s="641" t="s">
        <v>229</v>
      </c>
      <c r="E827" s="641">
        <v>12</v>
      </c>
      <c r="F827" s="117" t="s">
        <v>495</v>
      </c>
      <c r="G827" s="117" t="s">
        <v>206</v>
      </c>
      <c r="H827" s="117"/>
      <c r="I827" s="9">
        <v>7.45</v>
      </c>
      <c r="J827" s="717">
        <v>1</v>
      </c>
      <c r="K827" s="128">
        <v>255</v>
      </c>
      <c r="L827" s="653"/>
      <c r="M827" s="129" t="e">
        <f t="shared" si="49"/>
        <v>#DIV/0!</v>
      </c>
      <c r="N827" s="129">
        <f t="shared" si="52"/>
        <v>0</v>
      </c>
      <c r="O827" s="130">
        <f>IF(K827="nio",0,VLOOKUP(G827,'4. Productie normen'!A:J,HLOOKUP('5. Basis ruimtestaat'!K827,'4. Productie normen'!$10:$11,2,FALSE),FALSE))</f>
        <v>0</v>
      </c>
      <c r="P827" s="130">
        <f t="shared" si="50"/>
        <v>0</v>
      </c>
      <c r="Q827" s="131" t="str">
        <f>VLOOKUP(G827,'4. Productie normen'!$A:$L,12,FALSE)</f>
        <v>S</v>
      </c>
      <c r="R827" s="117"/>
      <c r="T827" s="132">
        <f t="shared" si="51"/>
        <v>1899.75</v>
      </c>
    </row>
    <row r="828" spans="1:20" ht="14.15" customHeight="1">
      <c r="A828" s="8">
        <v>827</v>
      </c>
      <c r="B828" s="117" t="s">
        <v>153</v>
      </c>
      <c r="C828" s="117" t="s">
        <v>154</v>
      </c>
      <c r="D828" s="641" t="s">
        <v>229</v>
      </c>
      <c r="E828" s="641">
        <v>16</v>
      </c>
      <c r="F828" s="117" t="s">
        <v>496</v>
      </c>
      <c r="G828" s="117" t="s">
        <v>206</v>
      </c>
      <c r="H828" s="117"/>
      <c r="I828" s="9">
        <v>11.14</v>
      </c>
      <c r="J828" s="717">
        <v>1</v>
      </c>
      <c r="K828" s="128">
        <v>255</v>
      </c>
      <c r="L828" s="653"/>
      <c r="M828" s="129" t="e">
        <f t="shared" si="49"/>
        <v>#DIV/0!</v>
      </c>
      <c r="N828" s="129">
        <f t="shared" si="52"/>
        <v>0</v>
      </c>
      <c r="O828" s="130">
        <f>IF(K828="nio",0,VLOOKUP(G828,'4. Productie normen'!A:J,HLOOKUP('5. Basis ruimtestaat'!K828,'4. Productie normen'!$10:$11,2,FALSE),FALSE))</f>
        <v>0</v>
      </c>
      <c r="P828" s="130">
        <f t="shared" si="50"/>
        <v>0</v>
      </c>
      <c r="Q828" s="131" t="str">
        <f>VLOOKUP(G828,'4. Productie normen'!$A:$L,12,FALSE)</f>
        <v>S</v>
      </c>
      <c r="R828" s="117"/>
      <c r="T828" s="132">
        <f t="shared" si="51"/>
        <v>2840.7000000000003</v>
      </c>
    </row>
    <row r="829" spans="1:20" ht="14.15" customHeight="1">
      <c r="A829" s="8">
        <v>828</v>
      </c>
      <c r="B829" s="117" t="s">
        <v>153</v>
      </c>
      <c r="C829" s="117" t="s">
        <v>154</v>
      </c>
      <c r="D829" s="641" t="s">
        <v>229</v>
      </c>
      <c r="E829" s="641">
        <v>17</v>
      </c>
      <c r="F829" s="117" t="s">
        <v>345</v>
      </c>
      <c r="G829" s="117" t="s">
        <v>206</v>
      </c>
      <c r="H829" s="117"/>
      <c r="I829" s="9">
        <v>4.12</v>
      </c>
      <c r="J829" s="717">
        <v>1</v>
      </c>
      <c r="K829" s="128">
        <v>255</v>
      </c>
      <c r="L829" s="653"/>
      <c r="M829" s="129" t="e">
        <f t="shared" si="49"/>
        <v>#DIV/0!</v>
      </c>
      <c r="N829" s="129">
        <f t="shared" si="52"/>
        <v>0</v>
      </c>
      <c r="O829" s="130">
        <f>IF(K829="nio",0,VLOOKUP(G829,'4. Productie normen'!A:J,HLOOKUP('5. Basis ruimtestaat'!K829,'4. Productie normen'!$10:$11,2,FALSE),FALSE))</f>
        <v>0</v>
      </c>
      <c r="P829" s="130">
        <f t="shared" si="50"/>
        <v>0</v>
      </c>
      <c r="Q829" s="131" t="str">
        <f>VLOOKUP(G829,'4. Productie normen'!$A:$L,12,FALSE)</f>
        <v>S</v>
      </c>
      <c r="R829" s="117"/>
      <c r="T829" s="132">
        <f t="shared" si="51"/>
        <v>1050.6000000000001</v>
      </c>
    </row>
    <row r="830" spans="1:20" ht="14.15" customHeight="1">
      <c r="A830" s="8">
        <v>829</v>
      </c>
      <c r="B830" s="117" t="s">
        <v>153</v>
      </c>
      <c r="C830" s="117" t="s">
        <v>154</v>
      </c>
      <c r="D830" s="641" t="s">
        <v>229</v>
      </c>
      <c r="E830" s="641">
        <v>19</v>
      </c>
      <c r="F830" s="117" t="s">
        <v>250</v>
      </c>
      <c r="G830" s="117" t="s">
        <v>204</v>
      </c>
      <c r="H830" s="117"/>
      <c r="I830" s="9">
        <v>181.58</v>
      </c>
      <c r="J830" s="717">
        <v>1</v>
      </c>
      <c r="K830" s="128">
        <v>255</v>
      </c>
      <c r="L830" s="140"/>
      <c r="M830" s="129" t="e">
        <f t="shared" si="49"/>
        <v>#DIV/0!</v>
      </c>
      <c r="N830" s="129">
        <f t="shared" si="52"/>
        <v>0</v>
      </c>
      <c r="O830" s="130">
        <f>IF(K830="nio",0,VLOOKUP(G830,'4. Productie normen'!A:J,HLOOKUP('5. Basis ruimtestaat'!K830,'4. Productie normen'!$10:$11,2,FALSE),FALSE))</f>
        <v>0</v>
      </c>
      <c r="P830" s="130">
        <f t="shared" si="50"/>
        <v>0</v>
      </c>
      <c r="Q830" s="131" t="str">
        <f>VLOOKUP(G830,'4. Productie normen'!$A:$L,12,FALSE)</f>
        <v>V</v>
      </c>
      <c r="R830" s="117"/>
      <c r="T830" s="132">
        <f t="shared" si="51"/>
        <v>46302.9</v>
      </c>
    </row>
    <row r="831" spans="1:20" ht="14.15" customHeight="1">
      <c r="A831" s="8">
        <v>830</v>
      </c>
      <c r="B831" s="117" t="s">
        <v>153</v>
      </c>
      <c r="C831" s="117" t="s">
        <v>154</v>
      </c>
      <c r="D831" s="641" t="s">
        <v>229</v>
      </c>
      <c r="E831" s="641">
        <v>21</v>
      </c>
      <c r="F831" s="117" t="s">
        <v>210</v>
      </c>
      <c r="G831" s="117" t="s">
        <v>210</v>
      </c>
      <c r="H831" s="117"/>
      <c r="I831" s="9">
        <v>36.69</v>
      </c>
      <c r="J831" s="717">
        <v>1</v>
      </c>
      <c r="K831" s="128">
        <v>255</v>
      </c>
      <c r="L831" s="140"/>
      <c r="M831" s="129" t="e">
        <f t="shared" si="49"/>
        <v>#DIV/0!</v>
      </c>
      <c r="N831" s="129">
        <f t="shared" si="52"/>
        <v>0</v>
      </c>
      <c r="O831" s="130">
        <f>IF(K831="nio",0,VLOOKUP(G831,'4. Productie normen'!A:J,HLOOKUP('5. Basis ruimtestaat'!K831,'4. Productie normen'!$10:$11,2,FALSE),FALSE))</f>
        <v>0</v>
      </c>
      <c r="P831" s="130">
        <f t="shared" si="50"/>
        <v>0</v>
      </c>
      <c r="Q831" s="131" t="str">
        <f>VLOOKUP(G831,'4. Productie normen'!$A:$L,12,FALSE)</f>
        <v>V</v>
      </c>
      <c r="R831" s="117"/>
      <c r="T831" s="132">
        <f t="shared" si="51"/>
        <v>9355.9499999999989</v>
      </c>
    </row>
    <row r="832" spans="1:20" ht="14.15" customHeight="1">
      <c r="A832" s="8">
        <v>831</v>
      </c>
      <c r="B832" s="117" t="s">
        <v>153</v>
      </c>
      <c r="C832" s="117" t="s">
        <v>154</v>
      </c>
      <c r="D832" s="641" t="s">
        <v>229</v>
      </c>
      <c r="E832" s="641">
        <v>22</v>
      </c>
      <c r="F832" s="117" t="s">
        <v>724</v>
      </c>
      <c r="G832" s="117" t="s">
        <v>206</v>
      </c>
      <c r="H832" s="117"/>
      <c r="I832" s="9">
        <v>5.86</v>
      </c>
      <c r="J832" s="717">
        <v>1</v>
      </c>
      <c r="K832" s="128">
        <v>255</v>
      </c>
      <c r="L832" s="653"/>
      <c r="M832" s="129" t="e">
        <f t="shared" si="49"/>
        <v>#DIV/0!</v>
      </c>
      <c r="N832" s="129">
        <f t="shared" si="52"/>
        <v>0</v>
      </c>
      <c r="O832" s="130">
        <f>IF(K832="nio",0,VLOOKUP(G832,'4. Productie normen'!A:J,HLOOKUP('5. Basis ruimtestaat'!K832,'4. Productie normen'!$10:$11,2,FALSE),FALSE))</f>
        <v>0</v>
      </c>
      <c r="P832" s="130">
        <f t="shared" si="50"/>
        <v>0</v>
      </c>
      <c r="Q832" s="131" t="str">
        <f>VLOOKUP(G832,'4. Productie normen'!$A:$L,12,FALSE)</f>
        <v>S</v>
      </c>
      <c r="R832" s="117"/>
      <c r="T832" s="132">
        <f t="shared" si="51"/>
        <v>1494.3000000000002</v>
      </c>
    </row>
    <row r="833" spans="1:20" ht="14.15" customHeight="1">
      <c r="A833" s="8">
        <v>832</v>
      </c>
      <c r="B833" s="117" t="s">
        <v>153</v>
      </c>
      <c r="C833" s="117" t="s">
        <v>154</v>
      </c>
      <c r="D833" s="641" t="s">
        <v>229</v>
      </c>
      <c r="E833" s="641">
        <v>23</v>
      </c>
      <c r="F833" s="117" t="s">
        <v>294</v>
      </c>
      <c r="G833" s="137" t="s">
        <v>1136</v>
      </c>
      <c r="H833" s="117"/>
      <c r="I833" s="9">
        <v>136.06</v>
      </c>
      <c r="J833" s="717">
        <v>1</v>
      </c>
      <c r="K833" s="128">
        <v>255</v>
      </c>
      <c r="L833" s="140"/>
      <c r="M833" s="129" t="e">
        <f t="shared" si="49"/>
        <v>#DIV/0!</v>
      </c>
      <c r="N833" s="129">
        <f t="shared" si="52"/>
        <v>0</v>
      </c>
      <c r="O833" s="130">
        <f>IF(K833="nio",0,VLOOKUP(G833,'4. Productie normen'!A:J,HLOOKUP('5. Basis ruimtestaat'!K833,'4. Productie normen'!$10:$11,2,FALSE),FALSE))</f>
        <v>0</v>
      </c>
      <c r="P833" s="130">
        <f t="shared" si="50"/>
        <v>0</v>
      </c>
      <c r="Q833" s="131" t="str">
        <f>VLOOKUP(G833,'4. Productie normen'!$A:$L,12,FALSE)</f>
        <v>V</v>
      </c>
      <c r="R833" s="117"/>
      <c r="T833" s="132">
        <f t="shared" si="51"/>
        <v>34695.300000000003</v>
      </c>
    </row>
    <row r="834" spans="1:20" ht="14.15" customHeight="1">
      <c r="A834" s="8">
        <v>833</v>
      </c>
      <c r="B834" s="117" t="s">
        <v>153</v>
      </c>
      <c r="C834" s="117" t="s">
        <v>154</v>
      </c>
      <c r="D834" s="641" t="s">
        <v>229</v>
      </c>
      <c r="E834" s="641">
        <v>25</v>
      </c>
      <c r="F834" s="117" t="s">
        <v>402</v>
      </c>
      <c r="G834" s="117" t="s">
        <v>212</v>
      </c>
      <c r="H834" s="117"/>
      <c r="I834" s="9">
        <v>26.87</v>
      </c>
      <c r="J834" s="717">
        <v>1</v>
      </c>
      <c r="K834" s="128">
        <v>255</v>
      </c>
      <c r="L834" s="140"/>
      <c r="M834" s="129" t="e">
        <f t="shared" si="49"/>
        <v>#DIV/0!</v>
      </c>
      <c r="N834" s="129">
        <f t="shared" si="52"/>
        <v>0</v>
      </c>
      <c r="O834" s="130">
        <f>IF(K834="nio",0,VLOOKUP(G834,'4. Productie normen'!A:J,HLOOKUP('5. Basis ruimtestaat'!K834,'4. Productie normen'!$10:$11,2,FALSE),FALSE))</f>
        <v>0</v>
      </c>
      <c r="P834" s="130">
        <f t="shared" si="50"/>
        <v>0</v>
      </c>
      <c r="Q834" s="131" t="str">
        <f>VLOOKUP(G834,'4. Productie normen'!$A:$L,12,FALSE)</f>
        <v>B</v>
      </c>
      <c r="R834" s="117"/>
      <c r="T834" s="132">
        <f t="shared" si="51"/>
        <v>6851.85</v>
      </c>
    </row>
    <row r="835" spans="1:20" ht="14.15" customHeight="1">
      <c r="A835" s="8">
        <v>834</v>
      </c>
      <c r="B835" s="117" t="s">
        <v>153</v>
      </c>
      <c r="C835" s="117" t="s">
        <v>154</v>
      </c>
      <c r="D835" s="641" t="s">
        <v>229</v>
      </c>
      <c r="E835" s="641">
        <v>26</v>
      </c>
      <c r="F835" s="117" t="s">
        <v>262</v>
      </c>
      <c r="G835" s="137" t="s">
        <v>1137</v>
      </c>
      <c r="H835" s="117"/>
      <c r="I835" s="9">
        <v>18.59</v>
      </c>
      <c r="J835" s="717">
        <v>1</v>
      </c>
      <c r="K835" s="128">
        <v>255</v>
      </c>
      <c r="L835" s="140"/>
      <c r="M835" s="129" t="e">
        <f t="shared" si="49"/>
        <v>#DIV/0!</v>
      </c>
      <c r="N835" s="129">
        <f t="shared" si="52"/>
        <v>0</v>
      </c>
      <c r="O835" s="130">
        <f>IF(K835="nio",0,VLOOKUP(G835,'4. Productie normen'!A:J,HLOOKUP('5. Basis ruimtestaat'!K835,'4. Productie normen'!$10:$11,2,FALSE),FALSE))</f>
        <v>0</v>
      </c>
      <c r="P835" s="130">
        <f t="shared" si="50"/>
        <v>0</v>
      </c>
      <c r="Q835" s="131" t="str">
        <f>VLOOKUP(G835,'4. Productie normen'!$A:$L,12,FALSE)</f>
        <v>V</v>
      </c>
      <c r="R835" s="117"/>
      <c r="T835" s="132">
        <f t="shared" si="51"/>
        <v>4740.45</v>
      </c>
    </row>
    <row r="836" spans="1:20" ht="14.15" customHeight="1">
      <c r="A836" s="8">
        <v>835</v>
      </c>
      <c r="B836" s="117" t="s">
        <v>153</v>
      </c>
      <c r="C836" s="117" t="s">
        <v>154</v>
      </c>
      <c r="D836" s="641" t="s">
        <v>229</v>
      </c>
      <c r="E836" s="641">
        <v>27</v>
      </c>
      <c r="F836" s="117" t="s">
        <v>511</v>
      </c>
      <c r="G836" s="117" t="s">
        <v>209</v>
      </c>
      <c r="H836" s="117"/>
      <c r="I836" s="9">
        <v>5.18</v>
      </c>
      <c r="J836" s="717">
        <v>1</v>
      </c>
      <c r="K836" s="128">
        <v>255</v>
      </c>
      <c r="L836" s="140"/>
      <c r="M836" s="129" t="e">
        <f t="shared" si="49"/>
        <v>#DIV/0!</v>
      </c>
      <c r="N836" s="129">
        <f t="shared" si="52"/>
        <v>0</v>
      </c>
      <c r="O836" s="130">
        <f>IF(K836="nio",0,VLOOKUP(G836,'4. Productie normen'!A:J,HLOOKUP('5. Basis ruimtestaat'!K836,'4. Productie normen'!$10:$11,2,FALSE),FALSE))</f>
        <v>0</v>
      </c>
      <c r="P836" s="130">
        <f t="shared" si="50"/>
        <v>0</v>
      </c>
      <c r="Q836" s="131" t="str">
        <f>VLOOKUP(G836,'4. Productie normen'!$A:$L,12,FALSE)</f>
        <v>V</v>
      </c>
      <c r="R836" s="117"/>
      <c r="T836" s="132">
        <f t="shared" si="51"/>
        <v>1320.8999999999999</v>
      </c>
    </row>
    <row r="837" spans="1:20" ht="14.15" customHeight="1">
      <c r="A837" s="8">
        <v>836</v>
      </c>
      <c r="B837" s="117" t="s">
        <v>155</v>
      </c>
      <c r="C837" s="117" t="s">
        <v>156</v>
      </c>
      <c r="D837" s="641" t="s">
        <v>229</v>
      </c>
      <c r="E837" s="641" t="s">
        <v>263</v>
      </c>
      <c r="F837" s="117" t="s">
        <v>201</v>
      </c>
      <c r="G837" s="117" t="s">
        <v>201</v>
      </c>
      <c r="H837" s="117"/>
      <c r="I837" s="9">
        <v>11.21</v>
      </c>
      <c r="J837" s="717">
        <v>1</v>
      </c>
      <c r="K837" s="128">
        <v>255</v>
      </c>
      <c r="L837" s="140"/>
      <c r="M837" s="129" t="e">
        <f t="shared" si="49"/>
        <v>#DIV/0!</v>
      </c>
      <c r="N837" s="129">
        <f t="shared" si="52"/>
        <v>0</v>
      </c>
      <c r="O837" s="130">
        <f>IF(K837="nio",0,VLOOKUP(G837,'4. Productie normen'!A:J,HLOOKUP('5. Basis ruimtestaat'!K837,'4. Productie normen'!$10:$11,2,FALSE),FALSE))</f>
        <v>0</v>
      </c>
      <c r="P837" s="130">
        <f t="shared" si="50"/>
        <v>0</v>
      </c>
      <c r="Q837" s="131" t="str">
        <f>VLOOKUP(G837,'4. Productie normen'!$A:$L,12,FALSE)</f>
        <v>V</v>
      </c>
      <c r="R837" s="117"/>
      <c r="T837" s="132">
        <f t="shared" si="51"/>
        <v>2858.55</v>
      </c>
    </row>
    <row r="838" spans="1:20" ht="14.15" customHeight="1">
      <c r="A838" s="8">
        <v>837</v>
      </c>
      <c r="B838" s="117" t="s">
        <v>155</v>
      </c>
      <c r="C838" s="117" t="s">
        <v>156</v>
      </c>
      <c r="D838" s="641" t="s">
        <v>229</v>
      </c>
      <c r="E838" s="641" t="s">
        <v>651</v>
      </c>
      <c r="F838" s="117" t="s">
        <v>511</v>
      </c>
      <c r="G838" s="117" t="s">
        <v>209</v>
      </c>
      <c r="H838" s="117"/>
      <c r="I838" s="9">
        <v>12.12</v>
      </c>
      <c r="J838" s="717">
        <v>1</v>
      </c>
      <c r="K838" s="128">
        <v>255</v>
      </c>
      <c r="L838" s="140"/>
      <c r="M838" s="129" t="e">
        <f t="shared" si="49"/>
        <v>#DIV/0!</v>
      </c>
      <c r="N838" s="129">
        <f t="shared" si="52"/>
        <v>0</v>
      </c>
      <c r="O838" s="130">
        <f>IF(K838="nio",0,VLOOKUP(G838,'4. Productie normen'!A:J,HLOOKUP('5. Basis ruimtestaat'!K838,'4. Productie normen'!$10:$11,2,FALSE),FALSE))</f>
        <v>0</v>
      </c>
      <c r="P838" s="130">
        <f t="shared" si="50"/>
        <v>0</v>
      </c>
      <c r="Q838" s="131" t="str">
        <f>VLOOKUP(G838,'4. Productie normen'!$A:$L,12,FALSE)</f>
        <v>V</v>
      </c>
      <c r="R838" s="117"/>
      <c r="T838" s="132">
        <f t="shared" si="51"/>
        <v>3090.6</v>
      </c>
    </row>
    <row r="839" spans="1:20" ht="14.15" customHeight="1">
      <c r="A839" s="8">
        <v>838</v>
      </c>
      <c r="B839" s="117" t="s">
        <v>155</v>
      </c>
      <c r="C839" s="117" t="s">
        <v>156</v>
      </c>
      <c r="D839" s="641" t="s">
        <v>229</v>
      </c>
      <c r="E839" s="641" t="s">
        <v>230</v>
      </c>
      <c r="F839" s="117" t="s">
        <v>511</v>
      </c>
      <c r="G839" s="117" t="s">
        <v>209</v>
      </c>
      <c r="H839" s="117"/>
      <c r="I839" s="9">
        <v>179</v>
      </c>
      <c r="J839" s="717">
        <v>1</v>
      </c>
      <c r="K839" s="128">
        <v>255</v>
      </c>
      <c r="L839" s="140"/>
      <c r="M839" s="129" t="e">
        <f t="shared" si="49"/>
        <v>#DIV/0!</v>
      </c>
      <c r="N839" s="129">
        <f t="shared" si="52"/>
        <v>0</v>
      </c>
      <c r="O839" s="130">
        <f>IF(K839="nio",0,VLOOKUP(G839,'4. Productie normen'!A:J,HLOOKUP('5. Basis ruimtestaat'!K839,'4. Productie normen'!$10:$11,2,FALSE),FALSE))</f>
        <v>0</v>
      </c>
      <c r="P839" s="130">
        <f t="shared" si="50"/>
        <v>0</v>
      </c>
      <c r="Q839" s="131" t="str">
        <f>VLOOKUP(G839,'4. Productie normen'!$A:$L,12,FALSE)</f>
        <v>V</v>
      </c>
      <c r="R839" s="117"/>
      <c r="T839" s="132">
        <f t="shared" si="51"/>
        <v>45645</v>
      </c>
    </row>
    <row r="840" spans="1:20" ht="14.15" customHeight="1">
      <c r="A840" s="8">
        <v>839</v>
      </c>
      <c r="B840" s="117" t="s">
        <v>155</v>
      </c>
      <c r="C840" s="117" t="s">
        <v>156</v>
      </c>
      <c r="D840" s="641" t="s">
        <v>229</v>
      </c>
      <c r="E840" s="641" t="s">
        <v>233</v>
      </c>
      <c r="F840" s="117" t="s">
        <v>234</v>
      </c>
      <c r="G840" s="117" t="s">
        <v>205</v>
      </c>
      <c r="H840" s="117"/>
      <c r="I840" s="9">
        <v>112.7</v>
      </c>
      <c r="J840" s="717">
        <v>1</v>
      </c>
      <c r="K840" s="128">
        <v>255</v>
      </c>
      <c r="L840" s="140"/>
      <c r="M840" s="129" t="e">
        <f t="shared" si="49"/>
        <v>#DIV/0!</v>
      </c>
      <c r="N840" s="129">
        <f t="shared" si="52"/>
        <v>0</v>
      </c>
      <c r="O840" s="130">
        <f>IF(K840="nio",0,VLOOKUP(G840,'4. Productie normen'!A:J,HLOOKUP('5. Basis ruimtestaat'!K840,'4. Productie normen'!$10:$11,2,FALSE),FALSE))</f>
        <v>0</v>
      </c>
      <c r="P840" s="130">
        <f t="shared" si="50"/>
        <v>0</v>
      </c>
      <c r="Q840" s="131" t="str">
        <f>VLOOKUP(G840,'4. Productie normen'!$A:$L,12,FALSE)</f>
        <v>V</v>
      </c>
      <c r="R840" s="117"/>
      <c r="T840" s="132">
        <f t="shared" si="51"/>
        <v>28738.5</v>
      </c>
    </row>
    <row r="841" spans="1:20" ht="14.15" customHeight="1">
      <c r="A841" s="8">
        <v>840</v>
      </c>
      <c r="B841" s="117" t="s">
        <v>155</v>
      </c>
      <c r="C841" s="117" t="s">
        <v>156</v>
      </c>
      <c r="D841" s="641" t="s">
        <v>229</v>
      </c>
      <c r="E841" s="641" t="s">
        <v>236</v>
      </c>
      <c r="F841" s="117" t="s">
        <v>237</v>
      </c>
      <c r="G841" s="117" t="s">
        <v>205</v>
      </c>
      <c r="H841" s="117"/>
      <c r="I841" s="9">
        <v>10.82</v>
      </c>
      <c r="J841" s="717">
        <v>1</v>
      </c>
      <c r="K841" s="128">
        <v>255</v>
      </c>
      <c r="L841" s="140"/>
      <c r="M841" s="129" t="e">
        <f t="shared" si="49"/>
        <v>#DIV/0!</v>
      </c>
      <c r="N841" s="129">
        <f t="shared" si="52"/>
        <v>0</v>
      </c>
      <c r="O841" s="130">
        <f>IF(K841="nio",0,VLOOKUP(G841,'4. Productie normen'!A:J,HLOOKUP('5. Basis ruimtestaat'!K841,'4. Productie normen'!$10:$11,2,FALSE),FALSE))</f>
        <v>0</v>
      </c>
      <c r="P841" s="130">
        <f t="shared" si="50"/>
        <v>0</v>
      </c>
      <c r="Q841" s="131" t="str">
        <f>VLOOKUP(G841,'4. Productie normen'!$A:$L,12,FALSE)</f>
        <v>V</v>
      </c>
      <c r="R841" s="117"/>
      <c r="T841" s="132">
        <f t="shared" si="51"/>
        <v>2759.1</v>
      </c>
    </row>
    <row r="842" spans="1:20" ht="14.15" customHeight="1">
      <c r="A842" s="8">
        <v>841</v>
      </c>
      <c r="B842" s="117" t="s">
        <v>155</v>
      </c>
      <c r="C842" s="117" t="s">
        <v>156</v>
      </c>
      <c r="D842" s="641" t="s">
        <v>229</v>
      </c>
      <c r="E842" s="641" t="s">
        <v>238</v>
      </c>
      <c r="F842" s="117" t="s">
        <v>239</v>
      </c>
      <c r="G842" s="117" t="s">
        <v>1136</v>
      </c>
      <c r="H842" s="117"/>
      <c r="I842" s="9">
        <v>11.05</v>
      </c>
      <c r="J842" s="717">
        <v>1</v>
      </c>
      <c r="K842" s="128">
        <v>255</v>
      </c>
      <c r="L842" s="140"/>
      <c r="M842" s="129" t="e">
        <f t="shared" ref="M842:M905" si="53">IF(K842="nio",0,IF(K842&gt;0,K842*I842/O842,0))*J842</f>
        <v>#DIV/0!</v>
      </c>
      <c r="N842" s="129">
        <f t="shared" si="52"/>
        <v>0</v>
      </c>
      <c r="O842" s="130">
        <f>IF(K842="nio",0,VLOOKUP(G842,'4. Productie normen'!A:J,HLOOKUP('5. Basis ruimtestaat'!K842,'4. Productie normen'!$10:$11,2,FALSE),FALSE))</f>
        <v>0</v>
      </c>
      <c r="P842" s="130">
        <f t="shared" si="50"/>
        <v>0</v>
      </c>
      <c r="Q842" s="131" t="str">
        <f>VLOOKUP(G842,'4. Productie normen'!$A:$L,12,FALSE)</f>
        <v>V</v>
      </c>
      <c r="R842" s="117"/>
      <c r="T842" s="132">
        <f t="shared" si="51"/>
        <v>2817.75</v>
      </c>
    </row>
    <row r="843" spans="1:20" ht="14.15" customHeight="1">
      <c r="A843" s="8">
        <v>842</v>
      </c>
      <c r="B843" s="117" t="s">
        <v>155</v>
      </c>
      <c r="C843" s="117" t="s">
        <v>156</v>
      </c>
      <c r="D843" s="641" t="s">
        <v>229</v>
      </c>
      <c r="E843" s="641" t="s">
        <v>440</v>
      </c>
      <c r="F843" s="117" t="s">
        <v>539</v>
      </c>
      <c r="G843" s="117" t="s">
        <v>197</v>
      </c>
      <c r="H843" s="117"/>
      <c r="I843" s="9">
        <v>10.8</v>
      </c>
      <c r="J843" s="717">
        <v>1</v>
      </c>
      <c r="K843" s="128">
        <v>156</v>
      </c>
      <c r="L843" s="140"/>
      <c r="M843" s="129" t="e">
        <f t="shared" si="53"/>
        <v>#DIV/0!</v>
      </c>
      <c r="N843" s="129">
        <f t="shared" si="52"/>
        <v>0</v>
      </c>
      <c r="O843" s="130">
        <f>IF(K843="nio",0,VLOOKUP(G843,'4. Productie normen'!A:J,HLOOKUP('5. Basis ruimtestaat'!K843,'4. Productie normen'!$10:$11,2,FALSE),FALSE))</f>
        <v>0</v>
      </c>
      <c r="P843" s="130">
        <f t="shared" ref="P843:P906" si="54">IF(L843&gt;0,O843*$P$8,0)</f>
        <v>0</v>
      </c>
      <c r="Q843" s="131" t="str">
        <f>VLOOKUP(G843,'4. Productie normen'!$A:$L,12,FALSE)</f>
        <v>B</v>
      </c>
      <c r="R843" s="117"/>
      <c r="T843" s="132">
        <f t="shared" ref="T843:T906" si="55">SUM(K843:L843)*I843</f>
        <v>1684.8000000000002</v>
      </c>
    </row>
    <row r="844" spans="1:20" ht="14.15" customHeight="1">
      <c r="A844" s="8">
        <v>843</v>
      </c>
      <c r="B844" s="117" t="s">
        <v>155</v>
      </c>
      <c r="C844" s="117" t="s">
        <v>156</v>
      </c>
      <c r="D844" s="641" t="s">
        <v>229</v>
      </c>
      <c r="E844" s="641" t="s">
        <v>264</v>
      </c>
      <c r="F844" s="117" t="s">
        <v>339</v>
      </c>
      <c r="G844" s="117" t="s">
        <v>205</v>
      </c>
      <c r="H844" s="117"/>
      <c r="I844" s="9">
        <v>215.81</v>
      </c>
      <c r="J844" s="717">
        <v>1</v>
      </c>
      <c r="K844" s="128">
        <v>255</v>
      </c>
      <c r="L844" s="140"/>
      <c r="M844" s="129" t="e">
        <f t="shared" si="53"/>
        <v>#DIV/0!</v>
      </c>
      <c r="N844" s="129">
        <f t="shared" ref="N844:N907" si="56">IF(L844&gt;0,L844*I844/P844,0)*J844</f>
        <v>0</v>
      </c>
      <c r="O844" s="130">
        <f>IF(K844="nio",0,VLOOKUP(G844,'4. Productie normen'!A:J,HLOOKUP('5. Basis ruimtestaat'!K844,'4. Productie normen'!$10:$11,2,FALSE),FALSE))</f>
        <v>0</v>
      </c>
      <c r="P844" s="130">
        <f t="shared" si="54"/>
        <v>0</v>
      </c>
      <c r="Q844" s="131" t="str">
        <f>VLOOKUP(G844,'4. Productie normen'!$A:$L,12,FALSE)</f>
        <v>V</v>
      </c>
      <c r="R844" s="117"/>
      <c r="T844" s="132">
        <f t="shared" si="55"/>
        <v>55031.55</v>
      </c>
    </row>
    <row r="845" spans="1:20" ht="14.15" customHeight="1">
      <c r="A845" s="8">
        <v>844</v>
      </c>
      <c r="B845" s="117" t="s">
        <v>155</v>
      </c>
      <c r="C845" s="117" t="s">
        <v>156</v>
      </c>
      <c r="D845" s="641" t="s">
        <v>229</v>
      </c>
      <c r="E845" s="641" t="s">
        <v>692</v>
      </c>
      <c r="F845" s="117" t="s">
        <v>476</v>
      </c>
      <c r="G845" s="117" t="s">
        <v>212</v>
      </c>
      <c r="H845" s="117"/>
      <c r="I845" s="9">
        <v>11.11</v>
      </c>
      <c r="J845" s="717">
        <v>1</v>
      </c>
      <c r="K845" s="128">
        <v>255</v>
      </c>
      <c r="L845" s="140"/>
      <c r="M845" s="129" t="e">
        <f t="shared" si="53"/>
        <v>#DIV/0!</v>
      </c>
      <c r="N845" s="129">
        <f t="shared" si="56"/>
        <v>0</v>
      </c>
      <c r="O845" s="130">
        <f>IF(K845="nio",0,VLOOKUP(G845,'4. Productie normen'!A:J,HLOOKUP('5. Basis ruimtestaat'!K845,'4. Productie normen'!$10:$11,2,FALSE),FALSE))</f>
        <v>0</v>
      </c>
      <c r="P845" s="130">
        <f t="shared" si="54"/>
        <v>0</v>
      </c>
      <c r="Q845" s="131" t="str">
        <f>VLOOKUP(G845,'4. Productie normen'!$A:$L,12,FALSE)</f>
        <v>B</v>
      </c>
      <c r="R845" s="117"/>
      <c r="T845" s="132">
        <f t="shared" si="55"/>
        <v>2833.0499999999997</v>
      </c>
    </row>
    <row r="846" spans="1:20" ht="14.15" customHeight="1">
      <c r="A846" s="8">
        <v>845</v>
      </c>
      <c r="B846" s="117" t="s">
        <v>155</v>
      </c>
      <c r="C846" s="117" t="s">
        <v>156</v>
      </c>
      <c r="D846" s="641" t="s">
        <v>229</v>
      </c>
      <c r="E846" s="641" t="s">
        <v>265</v>
      </c>
      <c r="F846" s="117" t="s">
        <v>486</v>
      </c>
      <c r="G846" s="117" t="s">
        <v>1136</v>
      </c>
      <c r="H846" s="117"/>
      <c r="I846" s="9">
        <v>34.31</v>
      </c>
      <c r="J846" s="717">
        <v>1</v>
      </c>
      <c r="K846" s="128">
        <v>255</v>
      </c>
      <c r="L846" s="140"/>
      <c r="M846" s="129" t="e">
        <f t="shared" si="53"/>
        <v>#DIV/0!</v>
      </c>
      <c r="N846" s="129">
        <f t="shared" si="56"/>
        <v>0</v>
      </c>
      <c r="O846" s="130">
        <f>IF(K846="nio",0,VLOOKUP(G846,'4. Productie normen'!A:J,HLOOKUP('5. Basis ruimtestaat'!K846,'4. Productie normen'!$10:$11,2,FALSE),FALSE))</f>
        <v>0</v>
      </c>
      <c r="P846" s="130">
        <f t="shared" si="54"/>
        <v>0</v>
      </c>
      <c r="Q846" s="131" t="str">
        <f>VLOOKUP(G846,'4. Productie normen'!$A:$L,12,FALSE)</f>
        <v>V</v>
      </c>
      <c r="R846" s="117"/>
      <c r="T846" s="132">
        <f t="shared" si="55"/>
        <v>8749.0500000000011</v>
      </c>
    </row>
    <row r="847" spans="1:20" ht="14.15" customHeight="1">
      <c r="A847" s="8">
        <v>846</v>
      </c>
      <c r="B847" s="117" t="s">
        <v>155</v>
      </c>
      <c r="C847" s="117" t="s">
        <v>156</v>
      </c>
      <c r="D847" s="641" t="s">
        <v>229</v>
      </c>
      <c r="E847" s="641" t="s">
        <v>266</v>
      </c>
      <c r="F847" s="117" t="s">
        <v>725</v>
      </c>
      <c r="G847" s="117" t="s">
        <v>197</v>
      </c>
      <c r="H847" s="117"/>
      <c r="I847" s="9">
        <v>15.36</v>
      </c>
      <c r="J847" s="717">
        <v>1</v>
      </c>
      <c r="K847" s="128">
        <v>156</v>
      </c>
      <c r="L847" s="140"/>
      <c r="M847" s="129" t="e">
        <f t="shared" si="53"/>
        <v>#DIV/0!</v>
      </c>
      <c r="N847" s="129">
        <f t="shared" si="56"/>
        <v>0</v>
      </c>
      <c r="O847" s="130">
        <f>IF(K847="nio",0,VLOOKUP(G847,'4. Productie normen'!A:J,HLOOKUP('5. Basis ruimtestaat'!K847,'4. Productie normen'!$10:$11,2,FALSE),FALSE))</f>
        <v>0</v>
      </c>
      <c r="P847" s="130">
        <f t="shared" si="54"/>
        <v>0</v>
      </c>
      <c r="Q847" s="131" t="str">
        <f>VLOOKUP(G847,'4. Productie normen'!$A:$L,12,FALSE)</f>
        <v>B</v>
      </c>
      <c r="R847" s="117"/>
      <c r="T847" s="132">
        <f t="shared" si="55"/>
        <v>2396.16</v>
      </c>
    </row>
    <row r="848" spans="1:20" ht="14.15" customHeight="1">
      <c r="A848" s="8">
        <v>847</v>
      </c>
      <c r="B848" s="117" t="s">
        <v>155</v>
      </c>
      <c r="C848" s="117" t="s">
        <v>156</v>
      </c>
      <c r="D848" s="641" t="s">
        <v>229</v>
      </c>
      <c r="E848" s="641" t="s">
        <v>444</v>
      </c>
      <c r="F848" s="117" t="s">
        <v>252</v>
      </c>
      <c r="G848" s="117" t="s">
        <v>209</v>
      </c>
      <c r="H848" s="117"/>
      <c r="I848" s="9">
        <v>20.81</v>
      </c>
      <c r="J848" s="717">
        <v>1</v>
      </c>
      <c r="K848" s="128">
        <v>255</v>
      </c>
      <c r="L848" s="140"/>
      <c r="M848" s="129" t="e">
        <f t="shared" si="53"/>
        <v>#DIV/0!</v>
      </c>
      <c r="N848" s="129">
        <f t="shared" si="56"/>
        <v>0</v>
      </c>
      <c r="O848" s="130">
        <f>IF(K848="nio",0,VLOOKUP(G848,'4. Productie normen'!A:J,HLOOKUP('5. Basis ruimtestaat'!K848,'4. Productie normen'!$10:$11,2,FALSE),FALSE))</f>
        <v>0</v>
      </c>
      <c r="P848" s="130">
        <f t="shared" si="54"/>
        <v>0</v>
      </c>
      <c r="Q848" s="131" t="str">
        <f>VLOOKUP(G848,'4. Productie normen'!$A:$L,12,FALSE)</f>
        <v>V</v>
      </c>
      <c r="R848" s="117"/>
      <c r="T848" s="132">
        <f t="shared" si="55"/>
        <v>5306.5499999999993</v>
      </c>
    </row>
    <row r="849" spans="1:20" ht="14.15" customHeight="1">
      <c r="A849" s="8">
        <v>848</v>
      </c>
      <c r="B849" s="117" t="s">
        <v>155</v>
      </c>
      <c r="C849" s="117" t="s">
        <v>156</v>
      </c>
      <c r="D849" s="641" t="s">
        <v>229</v>
      </c>
      <c r="E849" s="641" t="s">
        <v>240</v>
      </c>
      <c r="F849" s="117" t="s">
        <v>241</v>
      </c>
      <c r="G849" s="117" t="s">
        <v>206</v>
      </c>
      <c r="H849" s="117"/>
      <c r="I849" s="9">
        <v>10.029999999999999</v>
      </c>
      <c r="J849" s="717">
        <v>1</v>
      </c>
      <c r="K849" s="128">
        <v>255</v>
      </c>
      <c r="L849" s="653">
        <v>255</v>
      </c>
      <c r="M849" s="129" t="e">
        <f t="shared" si="53"/>
        <v>#DIV/0!</v>
      </c>
      <c r="N849" s="129" t="e">
        <f t="shared" si="56"/>
        <v>#DIV/0!</v>
      </c>
      <c r="O849" s="130">
        <f>IF(K849="nio",0,VLOOKUP(G849,'4. Productie normen'!A:J,HLOOKUP('5. Basis ruimtestaat'!K849,'4. Productie normen'!$10:$11,2,FALSE),FALSE))</f>
        <v>0</v>
      </c>
      <c r="P849" s="130">
        <f t="shared" si="54"/>
        <v>0</v>
      </c>
      <c r="Q849" s="131" t="str">
        <f>VLOOKUP(G849,'4. Productie normen'!$A:$L,12,FALSE)</f>
        <v>S</v>
      </c>
      <c r="R849" s="117"/>
      <c r="T849" s="132">
        <f t="shared" si="55"/>
        <v>5115.2999999999993</v>
      </c>
    </row>
    <row r="850" spans="1:20" ht="14.15" customHeight="1">
      <c r="A850" s="8">
        <v>849</v>
      </c>
      <c r="B850" s="117" t="s">
        <v>155</v>
      </c>
      <c r="C850" s="117" t="s">
        <v>156</v>
      </c>
      <c r="D850" s="641" t="s">
        <v>229</v>
      </c>
      <c r="E850" s="641" t="s">
        <v>243</v>
      </c>
      <c r="F850" s="117" t="s">
        <v>244</v>
      </c>
      <c r="G850" s="117" t="s">
        <v>206</v>
      </c>
      <c r="H850" s="117"/>
      <c r="I850" s="9">
        <v>12.63</v>
      </c>
      <c r="J850" s="717">
        <v>1</v>
      </c>
      <c r="K850" s="128">
        <v>255</v>
      </c>
      <c r="L850" s="653">
        <v>255</v>
      </c>
      <c r="M850" s="129" t="e">
        <f t="shared" si="53"/>
        <v>#DIV/0!</v>
      </c>
      <c r="N850" s="129" t="e">
        <f t="shared" si="56"/>
        <v>#DIV/0!</v>
      </c>
      <c r="O850" s="130">
        <f>IF(K850="nio",0,VLOOKUP(G850,'4. Productie normen'!A:J,HLOOKUP('5. Basis ruimtestaat'!K850,'4. Productie normen'!$10:$11,2,FALSE),FALSE))</f>
        <v>0</v>
      </c>
      <c r="P850" s="130">
        <f t="shared" si="54"/>
        <v>0</v>
      </c>
      <c r="Q850" s="131" t="str">
        <f>VLOOKUP(G850,'4. Productie normen'!$A:$L,12,FALSE)</f>
        <v>S</v>
      </c>
      <c r="R850" s="117"/>
      <c r="T850" s="132">
        <f t="shared" si="55"/>
        <v>6441.3</v>
      </c>
    </row>
    <row r="851" spans="1:20" ht="14.15" customHeight="1">
      <c r="A851" s="8">
        <v>850</v>
      </c>
      <c r="B851" s="117" t="s">
        <v>155</v>
      </c>
      <c r="C851" s="117" t="s">
        <v>156</v>
      </c>
      <c r="D851" s="641" t="s">
        <v>229</v>
      </c>
      <c r="E851" s="641" t="s">
        <v>245</v>
      </c>
      <c r="F851" s="117" t="s">
        <v>345</v>
      </c>
      <c r="G851" s="117" t="s">
        <v>206</v>
      </c>
      <c r="H851" s="117"/>
      <c r="I851" s="9">
        <v>6.08</v>
      </c>
      <c r="J851" s="717">
        <v>1</v>
      </c>
      <c r="K851" s="128">
        <v>255</v>
      </c>
      <c r="L851" s="653">
        <v>255</v>
      </c>
      <c r="M851" s="129" t="e">
        <f t="shared" si="53"/>
        <v>#DIV/0!</v>
      </c>
      <c r="N851" s="129" t="e">
        <f t="shared" si="56"/>
        <v>#DIV/0!</v>
      </c>
      <c r="O851" s="130">
        <f>IF(K851="nio",0,VLOOKUP(G851,'4. Productie normen'!A:J,HLOOKUP('5. Basis ruimtestaat'!K851,'4. Productie normen'!$10:$11,2,FALSE),FALSE))</f>
        <v>0</v>
      </c>
      <c r="P851" s="130">
        <f t="shared" si="54"/>
        <v>0</v>
      </c>
      <c r="Q851" s="131" t="str">
        <f>VLOOKUP(G851,'4. Productie normen'!$A:$L,12,FALSE)</f>
        <v>S</v>
      </c>
      <c r="R851" s="117"/>
      <c r="T851" s="132">
        <f t="shared" si="55"/>
        <v>3100.8</v>
      </c>
    </row>
    <row r="852" spans="1:20" ht="14.15" customHeight="1">
      <c r="A852" s="8">
        <v>851</v>
      </c>
      <c r="B852" s="117" t="s">
        <v>155</v>
      </c>
      <c r="C852" s="117" t="s">
        <v>156</v>
      </c>
      <c r="D852" s="641" t="s">
        <v>229</v>
      </c>
      <c r="E852" s="641" t="s">
        <v>268</v>
      </c>
      <c r="F852" s="117" t="s">
        <v>211</v>
      </c>
      <c r="G852" s="117" t="s">
        <v>213</v>
      </c>
      <c r="H852" s="117" t="s">
        <v>242</v>
      </c>
      <c r="I852" s="9">
        <v>48.98</v>
      </c>
      <c r="J852" s="717">
        <v>1</v>
      </c>
      <c r="K852" s="128" t="s">
        <v>248</v>
      </c>
      <c r="L852" s="140"/>
      <c r="M852" s="129">
        <f t="shared" si="53"/>
        <v>0</v>
      </c>
      <c r="N852" s="129">
        <f t="shared" si="56"/>
        <v>0</v>
      </c>
      <c r="O852" s="130">
        <f>IF(K852="nio",0,VLOOKUP(G852,'4. Productie normen'!A:J,HLOOKUP('5. Basis ruimtestaat'!K852,'4. Productie normen'!$10:$11,2,FALSE),FALSE))</f>
        <v>0</v>
      </c>
      <c r="P852" s="130">
        <f t="shared" si="54"/>
        <v>0</v>
      </c>
      <c r="Q852" s="131">
        <f>VLOOKUP(G852,'4. Productie normen'!$A:$L,12,FALSE)</f>
        <v>0</v>
      </c>
      <c r="R852" s="117"/>
      <c r="T852" s="132">
        <f t="shared" si="55"/>
        <v>0</v>
      </c>
    </row>
    <row r="853" spans="1:20" ht="14.15" customHeight="1">
      <c r="A853" s="8">
        <v>852</v>
      </c>
      <c r="B853" s="117" t="s">
        <v>155</v>
      </c>
      <c r="C853" s="117" t="s">
        <v>156</v>
      </c>
      <c r="D853" s="641" t="s">
        <v>229</v>
      </c>
      <c r="E853" s="641" t="s">
        <v>726</v>
      </c>
      <c r="F853" s="117" t="s">
        <v>328</v>
      </c>
      <c r="G853" s="117" t="s">
        <v>213</v>
      </c>
      <c r="H853" s="117"/>
      <c r="I853" s="9">
        <v>3.3</v>
      </c>
      <c r="J853" s="717">
        <v>1</v>
      </c>
      <c r="K853" s="128" t="s">
        <v>248</v>
      </c>
      <c r="L853" s="140"/>
      <c r="M853" s="129">
        <f t="shared" si="53"/>
        <v>0</v>
      </c>
      <c r="N853" s="129">
        <f t="shared" si="56"/>
        <v>0</v>
      </c>
      <c r="O853" s="130">
        <f>IF(K853="nio",0,VLOOKUP(G853,'4. Productie normen'!A:J,HLOOKUP('5. Basis ruimtestaat'!K853,'4. Productie normen'!$10:$11,2,FALSE),FALSE))</f>
        <v>0</v>
      </c>
      <c r="P853" s="130">
        <f t="shared" si="54"/>
        <v>0</v>
      </c>
      <c r="Q853" s="131">
        <f>VLOOKUP(G853,'4. Productie normen'!$A:$L,12,FALSE)</f>
        <v>0</v>
      </c>
      <c r="R853" s="117"/>
      <c r="T853" s="132">
        <f t="shared" si="55"/>
        <v>0</v>
      </c>
    </row>
    <row r="854" spans="1:20" ht="14.15" customHeight="1">
      <c r="A854" s="8">
        <v>853</v>
      </c>
      <c r="B854" s="117" t="s">
        <v>155</v>
      </c>
      <c r="C854" s="117" t="s">
        <v>156</v>
      </c>
      <c r="D854" s="641" t="s">
        <v>229</v>
      </c>
      <c r="E854" s="641" t="s">
        <v>523</v>
      </c>
      <c r="F854" s="117" t="s">
        <v>250</v>
      </c>
      <c r="G854" s="117" t="s">
        <v>204</v>
      </c>
      <c r="H854" s="117"/>
      <c r="I854" s="9">
        <v>182.49</v>
      </c>
      <c r="J854" s="717">
        <v>1</v>
      </c>
      <c r="K854" s="128">
        <v>255</v>
      </c>
      <c r="L854" s="140"/>
      <c r="M854" s="129" t="e">
        <f t="shared" si="53"/>
        <v>#DIV/0!</v>
      </c>
      <c r="N854" s="129">
        <f t="shared" si="56"/>
        <v>0</v>
      </c>
      <c r="O854" s="130">
        <f>IF(K854="nio",0,VLOOKUP(G854,'4. Productie normen'!A:J,HLOOKUP('5. Basis ruimtestaat'!K854,'4. Productie normen'!$10:$11,2,FALSE),FALSE))</f>
        <v>0</v>
      </c>
      <c r="P854" s="130">
        <f t="shared" si="54"/>
        <v>0</v>
      </c>
      <c r="Q854" s="131" t="str">
        <f>VLOOKUP(G854,'4. Productie normen'!$A:$L,12,FALSE)</f>
        <v>V</v>
      </c>
      <c r="R854" s="117"/>
      <c r="T854" s="132">
        <f t="shared" si="55"/>
        <v>46534.950000000004</v>
      </c>
    </row>
    <row r="855" spans="1:20" ht="14.15" customHeight="1">
      <c r="A855" s="8">
        <v>854</v>
      </c>
      <c r="B855" s="117" t="s">
        <v>155</v>
      </c>
      <c r="C855" s="117" t="s">
        <v>156</v>
      </c>
      <c r="D855" s="641" t="s">
        <v>229</v>
      </c>
      <c r="E855" s="641" t="s">
        <v>727</v>
      </c>
      <c r="F855" s="117" t="s">
        <v>250</v>
      </c>
      <c r="G855" s="117" t="s">
        <v>204</v>
      </c>
      <c r="H855" s="117"/>
      <c r="I855" s="9">
        <v>10.95</v>
      </c>
      <c r="J855" s="717">
        <v>1</v>
      </c>
      <c r="K855" s="128">
        <v>255</v>
      </c>
      <c r="L855" s="140"/>
      <c r="M855" s="129" t="e">
        <f t="shared" si="53"/>
        <v>#DIV/0!</v>
      </c>
      <c r="N855" s="129">
        <f t="shared" si="56"/>
        <v>0</v>
      </c>
      <c r="O855" s="130">
        <f>IF(K855="nio",0,VLOOKUP(G855,'4. Productie normen'!A:J,HLOOKUP('5. Basis ruimtestaat'!K855,'4. Productie normen'!$10:$11,2,FALSE),FALSE))</f>
        <v>0</v>
      </c>
      <c r="P855" s="130">
        <f t="shared" si="54"/>
        <v>0</v>
      </c>
      <c r="Q855" s="131" t="str">
        <f>VLOOKUP(G855,'4. Productie normen'!$A:$L,12,FALSE)</f>
        <v>V</v>
      </c>
      <c r="R855" s="117"/>
      <c r="T855" s="132">
        <f t="shared" si="55"/>
        <v>2792.25</v>
      </c>
    </row>
    <row r="856" spans="1:20" ht="14.15" customHeight="1">
      <c r="A856" s="8">
        <v>855</v>
      </c>
      <c r="B856" s="117" t="s">
        <v>155</v>
      </c>
      <c r="C856" s="117" t="s">
        <v>156</v>
      </c>
      <c r="D856" s="641" t="s">
        <v>229</v>
      </c>
      <c r="E856" s="641" t="s">
        <v>251</v>
      </c>
      <c r="F856" s="117" t="s">
        <v>252</v>
      </c>
      <c r="G856" s="117" t="s">
        <v>209</v>
      </c>
      <c r="H856" s="117"/>
      <c r="I856" s="9">
        <v>18.670000000000002</v>
      </c>
      <c r="J856" s="717">
        <v>1</v>
      </c>
      <c r="K856" s="128">
        <v>255</v>
      </c>
      <c r="L856" s="140"/>
      <c r="M856" s="129" t="e">
        <f t="shared" si="53"/>
        <v>#DIV/0!</v>
      </c>
      <c r="N856" s="129">
        <f t="shared" si="56"/>
        <v>0</v>
      </c>
      <c r="O856" s="130">
        <f>IF(K856="nio",0,VLOOKUP(G856,'4. Productie normen'!A:J,HLOOKUP('5. Basis ruimtestaat'!K856,'4. Productie normen'!$10:$11,2,FALSE),FALSE))</f>
        <v>0</v>
      </c>
      <c r="P856" s="130">
        <f t="shared" si="54"/>
        <v>0</v>
      </c>
      <c r="Q856" s="131" t="str">
        <f>VLOOKUP(G856,'4. Productie normen'!$A:$L,12,FALSE)</f>
        <v>V</v>
      </c>
      <c r="R856" s="117"/>
      <c r="T856" s="132">
        <f t="shared" si="55"/>
        <v>4760.8500000000004</v>
      </c>
    </row>
    <row r="857" spans="1:20" ht="14.15" customHeight="1">
      <c r="A857" s="8">
        <v>856</v>
      </c>
      <c r="B857" s="117" t="s">
        <v>155</v>
      </c>
      <c r="C857" s="117" t="s">
        <v>156</v>
      </c>
      <c r="D857" s="641" t="s">
        <v>229</v>
      </c>
      <c r="E857" s="641" t="s">
        <v>694</v>
      </c>
      <c r="F857" s="117" t="s">
        <v>353</v>
      </c>
      <c r="G857" s="117" t="s">
        <v>201</v>
      </c>
      <c r="H857" s="117"/>
      <c r="I857" s="9">
        <v>4.67</v>
      </c>
      <c r="J857" s="717">
        <v>1</v>
      </c>
      <c r="K857" s="128">
        <v>255</v>
      </c>
      <c r="L857" s="140"/>
      <c r="M857" s="129" t="e">
        <f t="shared" si="53"/>
        <v>#DIV/0!</v>
      </c>
      <c r="N857" s="129">
        <f t="shared" si="56"/>
        <v>0</v>
      </c>
      <c r="O857" s="130">
        <f>IF(K857="nio",0,VLOOKUP(G857,'4. Productie normen'!A:J,HLOOKUP('5. Basis ruimtestaat'!K857,'4. Productie normen'!$10:$11,2,FALSE),FALSE))</f>
        <v>0</v>
      </c>
      <c r="P857" s="130">
        <f t="shared" si="54"/>
        <v>0</v>
      </c>
      <c r="Q857" s="131" t="str">
        <f>VLOOKUP(G857,'4. Productie normen'!$A:$L,12,FALSE)</f>
        <v>V</v>
      </c>
      <c r="R857" s="117"/>
      <c r="T857" s="132">
        <f t="shared" si="55"/>
        <v>1190.8499999999999</v>
      </c>
    </row>
    <row r="858" spans="1:20" ht="14.15" customHeight="1">
      <c r="A858" s="8">
        <v>857</v>
      </c>
      <c r="B858" s="117" t="s">
        <v>155</v>
      </c>
      <c r="C858" s="117" t="s">
        <v>156</v>
      </c>
      <c r="D858" s="641" t="s">
        <v>229</v>
      </c>
      <c r="E858" s="641" t="s">
        <v>644</v>
      </c>
      <c r="F858" s="117" t="s">
        <v>355</v>
      </c>
      <c r="G858" s="117" t="s">
        <v>201</v>
      </c>
      <c r="H858" s="117"/>
      <c r="I858" s="9">
        <v>4.54</v>
      </c>
      <c r="J858" s="717">
        <v>1</v>
      </c>
      <c r="K858" s="128">
        <v>255</v>
      </c>
      <c r="L858" s="140"/>
      <c r="M858" s="129" t="e">
        <f t="shared" si="53"/>
        <v>#DIV/0!</v>
      </c>
      <c r="N858" s="129">
        <f t="shared" si="56"/>
        <v>0</v>
      </c>
      <c r="O858" s="130">
        <f>IF(K858="nio",0,VLOOKUP(G858,'4. Productie normen'!A:J,HLOOKUP('5. Basis ruimtestaat'!K858,'4. Productie normen'!$10:$11,2,FALSE),FALSE))</f>
        <v>0</v>
      </c>
      <c r="P858" s="130">
        <f t="shared" si="54"/>
        <v>0</v>
      </c>
      <c r="Q858" s="131" t="str">
        <f>VLOOKUP(G858,'4. Productie normen'!$A:$L,12,FALSE)</f>
        <v>V</v>
      </c>
      <c r="R858" s="117"/>
      <c r="T858" s="132">
        <f t="shared" si="55"/>
        <v>1157.7</v>
      </c>
    </row>
    <row r="859" spans="1:20" ht="14.15" customHeight="1">
      <c r="A859" s="8">
        <v>858</v>
      </c>
      <c r="B859" s="117" t="s">
        <v>155</v>
      </c>
      <c r="C859" s="117" t="s">
        <v>156</v>
      </c>
      <c r="D859" s="641" t="s">
        <v>229</v>
      </c>
      <c r="E859" s="641" t="s">
        <v>253</v>
      </c>
      <c r="F859" s="117" t="s">
        <v>254</v>
      </c>
      <c r="G859" s="117" t="s">
        <v>208</v>
      </c>
      <c r="H859" s="117"/>
      <c r="I859" s="9">
        <v>8.7799999999999994</v>
      </c>
      <c r="J859" s="717">
        <v>1</v>
      </c>
      <c r="K859" s="128">
        <v>255</v>
      </c>
      <c r="L859" s="140"/>
      <c r="M859" s="129" t="e">
        <f t="shared" si="53"/>
        <v>#DIV/0!</v>
      </c>
      <c r="N859" s="129">
        <f t="shared" si="56"/>
        <v>0</v>
      </c>
      <c r="O859" s="130">
        <f>IF(K859="nio",0,VLOOKUP(G859,'4. Productie normen'!A:J,HLOOKUP('5. Basis ruimtestaat'!K859,'4. Productie normen'!$10:$11,2,FALSE),FALSE))</f>
        <v>0</v>
      </c>
      <c r="P859" s="130">
        <f t="shared" si="54"/>
        <v>0</v>
      </c>
      <c r="Q859" s="131" t="str">
        <f>VLOOKUP(G859,'4. Productie normen'!$A:$L,12,FALSE)</f>
        <v>V</v>
      </c>
      <c r="R859" s="117"/>
      <c r="T859" s="132">
        <f t="shared" si="55"/>
        <v>2238.8999999999996</v>
      </c>
    </row>
    <row r="860" spans="1:20" ht="14.15" customHeight="1">
      <c r="A860" s="8">
        <v>859</v>
      </c>
      <c r="B860" s="117" t="s">
        <v>155</v>
      </c>
      <c r="C860" s="117" t="s">
        <v>156</v>
      </c>
      <c r="D860" s="641" t="s">
        <v>229</v>
      </c>
      <c r="E860" s="641" t="s">
        <v>529</v>
      </c>
      <c r="F860" s="117" t="s">
        <v>208</v>
      </c>
      <c r="G860" s="117" t="s">
        <v>208</v>
      </c>
      <c r="H860" s="117"/>
      <c r="I860" s="9">
        <v>13.39</v>
      </c>
      <c r="J860" s="717">
        <v>1</v>
      </c>
      <c r="K860" s="128">
        <v>255</v>
      </c>
      <c r="L860" s="140"/>
      <c r="M860" s="129" t="e">
        <f t="shared" si="53"/>
        <v>#DIV/0!</v>
      </c>
      <c r="N860" s="129">
        <f t="shared" si="56"/>
        <v>0</v>
      </c>
      <c r="O860" s="130">
        <f>IF(K860="nio",0,VLOOKUP(G860,'4. Productie normen'!A:J,HLOOKUP('5. Basis ruimtestaat'!K860,'4. Productie normen'!$10:$11,2,FALSE),FALSE))</f>
        <v>0</v>
      </c>
      <c r="P860" s="130">
        <f t="shared" si="54"/>
        <v>0</v>
      </c>
      <c r="Q860" s="131" t="str">
        <f>VLOOKUP(G860,'4. Productie normen'!$A:$L,12,FALSE)</f>
        <v>V</v>
      </c>
      <c r="R860" s="117"/>
      <c r="T860" s="132">
        <f t="shared" si="55"/>
        <v>3414.4500000000003</v>
      </c>
    </row>
    <row r="861" spans="1:20" ht="14.15" customHeight="1">
      <c r="A861" s="8">
        <v>860</v>
      </c>
      <c r="B861" s="117" t="s">
        <v>155</v>
      </c>
      <c r="C861" s="117" t="s">
        <v>156</v>
      </c>
      <c r="D861" s="641" t="s">
        <v>229</v>
      </c>
      <c r="E861" s="641" t="s">
        <v>269</v>
      </c>
      <c r="F861" s="117" t="s">
        <v>202</v>
      </c>
      <c r="G861" s="117" t="s">
        <v>202</v>
      </c>
      <c r="H861" s="117"/>
      <c r="I861" s="9">
        <v>4.68</v>
      </c>
      <c r="J861" s="717">
        <v>1</v>
      </c>
      <c r="K861" s="128">
        <v>255</v>
      </c>
      <c r="L861" s="140"/>
      <c r="M861" s="129" t="e">
        <f t="shared" si="53"/>
        <v>#DIV/0!</v>
      </c>
      <c r="N861" s="129">
        <f t="shared" si="56"/>
        <v>0</v>
      </c>
      <c r="O861" s="130">
        <f>IF(K861="nio",0,VLOOKUP(G861,'4. Productie normen'!A:J,HLOOKUP('5. Basis ruimtestaat'!K861,'4. Productie normen'!$10:$11,2,FALSE),FALSE))</f>
        <v>0</v>
      </c>
      <c r="P861" s="130">
        <f t="shared" si="54"/>
        <v>0</v>
      </c>
      <c r="Q861" s="131" t="str">
        <f>VLOOKUP(G861,'4. Productie normen'!$A:$L,12,FALSE)</f>
        <v>V</v>
      </c>
      <c r="R861" s="117"/>
      <c r="T861" s="132">
        <f t="shared" si="55"/>
        <v>1193.3999999999999</v>
      </c>
    </row>
    <row r="862" spans="1:20" ht="14.15" customHeight="1">
      <c r="A862" s="8">
        <v>861</v>
      </c>
      <c r="B862" s="117" t="s">
        <v>155</v>
      </c>
      <c r="C862" s="117" t="s">
        <v>156</v>
      </c>
      <c r="D862" s="641" t="s">
        <v>229</v>
      </c>
      <c r="E862" s="641" t="s">
        <v>728</v>
      </c>
      <c r="F862" s="117" t="s">
        <v>202</v>
      </c>
      <c r="G862" s="117" t="s">
        <v>202</v>
      </c>
      <c r="H862" s="117"/>
      <c r="I862" s="9">
        <v>3.78</v>
      </c>
      <c r="J862" s="717">
        <v>1</v>
      </c>
      <c r="K862" s="128">
        <v>255</v>
      </c>
      <c r="L862" s="140"/>
      <c r="M862" s="129" t="e">
        <f t="shared" si="53"/>
        <v>#DIV/0!</v>
      </c>
      <c r="N862" s="129">
        <f t="shared" si="56"/>
        <v>0</v>
      </c>
      <c r="O862" s="130">
        <f>IF(K862="nio",0,VLOOKUP(G862,'4. Productie normen'!A:J,HLOOKUP('5. Basis ruimtestaat'!K862,'4. Productie normen'!$10:$11,2,FALSE),FALSE))</f>
        <v>0</v>
      </c>
      <c r="P862" s="130">
        <f t="shared" si="54"/>
        <v>0</v>
      </c>
      <c r="Q862" s="131" t="str">
        <f>VLOOKUP(G862,'4. Productie normen'!$A:$L,12,FALSE)</f>
        <v>V</v>
      </c>
      <c r="R862" s="117"/>
      <c r="T862" s="132">
        <f t="shared" si="55"/>
        <v>963.9</v>
      </c>
    </row>
    <row r="863" spans="1:20" ht="14.15" customHeight="1">
      <c r="A863" s="8">
        <v>862</v>
      </c>
      <c r="B863" s="117" t="s">
        <v>155</v>
      </c>
      <c r="C863" s="117" t="s">
        <v>156</v>
      </c>
      <c r="D863" s="641" t="s">
        <v>229</v>
      </c>
      <c r="E863" s="641" t="s">
        <v>729</v>
      </c>
      <c r="F863" s="117" t="s">
        <v>730</v>
      </c>
      <c r="G863" s="117" t="s">
        <v>201</v>
      </c>
      <c r="H863" s="117"/>
      <c r="I863" s="9">
        <v>8.23</v>
      </c>
      <c r="J863" s="717">
        <v>1</v>
      </c>
      <c r="K863" s="128">
        <v>255</v>
      </c>
      <c r="L863" s="140"/>
      <c r="M863" s="129" t="e">
        <f t="shared" si="53"/>
        <v>#DIV/0!</v>
      </c>
      <c r="N863" s="129">
        <f t="shared" si="56"/>
        <v>0</v>
      </c>
      <c r="O863" s="130">
        <f>IF(K863="nio",0,VLOOKUP(G863,'4. Productie normen'!A:J,HLOOKUP('5. Basis ruimtestaat'!K863,'4. Productie normen'!$10:$11,2,FALSE),FALSE))</f>
        <v>0</v>
      </c>
      <c r="P863" s="130">
        <f t="shared" si="54"/>
        <v>0</v>
      </c>
      <c r="Q863" s="131" t="str">
        <f>VLOOKUP(G863,'4. Productie normen'!$A:$L,12,FALSE)</f>
        <v>V</v>
      </c>
      <c r="R863" s="117"/>
      <c r="T863" s="132">
        <f t="shared" si="55"/>
        <v>2098.65</v>
      </c>
    </row>
    <row r="864" spans="1:20" ht="14.15" customHeight="1">
      <c r="A864" s="8">
        <v>863</v>
      </c>
      <c r="B864" s="117" t="s">
        <v>155</v>
      </c>
      <c r="C864" s="117" t="s">
        <v>156</v>
      </c>
      <c r="D864" s="641" t="s">
        <v>229</v>
      </c>
      <c r="E864" s="641" t="s">
        <v>731</v>
      </c>
      <c r="F864" s="117" t="s">
        <v>283</v>
      </c>
      <c r="G864" s="117" t="s">
        <v>201</v>
      </c>
      <c r="H864" s="117"/>
      <c r="I864" s="9">
        <v>5.41</v>
      </c>
      <c r="J864" s="717">
        <v>1</v>
      </c>
      <c r="K864" s="128">
        <v>255</v>
      </c>
      <c r="L864" s="140"/>
      <c r="M864" s="129" t="e">
        <f t="shared" si="53"/>
        <v>#DIV/0!</v>
      </c>
      <c r="N864" s="129">
        <f t="shared" si="56"/>
        <v>0</v>
      </c>
      <c r="O864" s="130">
        <f>IF(K864="nio",0,VLOOKUP(G864,'4. Productie normen'!A:J,HLOOKUP('5. Basis ruimtestaat'!K864,'4. Productie normen'!$10:$11,2,FALSE),FALSE))</f>
        <v>0</v>
      </c>
      <c r="P864" s="130">
        <f t="shared" si="54"/>
        <v>0</v>
      </c>
      <c r="Q864" s="131" t="str">
        <f>VLOOKUP(G864,'4. Productie normen'!$A:$L,12,FALSE)</f>
        <v>V</v>
      </c>
      <c r="R864" s="117"/>
      <c r="T864" s="132">
        <f t="shared" si="55"/>
        <v>1379.55</v>
      </c>
    </row>
    <row r="865" spans="1:20" ht="14.15" customHeight="1">
      <c r="A865" s="8">
        <v>864</v>
      </c>
      <c r="B865" s="117" t="s">
        <v>155</v>
      </c>
      <c r="C865" s="117" t="s">
        <v>156</v>
      </c>
      <c r="D865" s="641" t="s">
        <v>229</v>
      </c>
      <c r="E865" s="641" t="s">
        <v>524</v>
      </c>
      <c r="F865" s="117" t="s">
        <v>262</v>
      </c>
      <c r="G865" s="137" t="s">
        <v>1137</v>
      </c>
      <c r="H865" s="117"/>
      <c r="I865" s="9">
        <v>4.08</v>
      </c>
      <c r="J865" s="717">
        <v>1</v>
      </c>
      <c r="K865" s="128">
        <v>255</v>
      </c>
      <c r="L865" s="140"/>
      <c r="M865" s="129" t="e">
        <f t="shared" si="53"/>
        <v>#DIV/0!</v>
      </c>
      <c r="N865" s="129">
        <f t="shared" si="56"/>
        <v>0</v>
      </c>
      <c r="O865" s="130">
        <f>IF(K865="nio",0,VLOOKUP(G865,'4. Productie normen'!A:J,HLOOKUP('5. Basis ruimtestaat'!K865,'4. Productie normen'!$10:$11,2,FALSE),FALSE))</f>
        <v>0</v>
      </c>
      <c r="P865" s="130">
        <f t="shared" si="54"/>
        <v>0</v>
      </c>
      <c r="Q865" s="131" t="str">
        <f>VLOOKUP(G865,'4. Productie normen'!$A:$L,12,FALSE)</f>
        <v>V</v>
      </c>
      <c r="R865" s="117"/>
      <c r="T865" s="132">
        <f t="shared" si="55"/>
        <v>1040.4000000000001</v>
      </c>
    </row>
    <row r="866" spans="1:20" ht="14.15" customHeight="1">
      <c r="A866" s="8">
        <v>865</v>
      </c>
      <c r="B866" s="117" t="s">
        <v>155</v>
      </c>
      <c r="C866" s="117" t="s">
        <v>156</v>
      </c>
      <c r="D866" s="641" t="s">
        <v>229</v>
      </c>
      <c r="E866" s="641" t="s">
        <v>357</v>
      </c>
      <c r="F866" s="117" t="s">
        <v>244</v>
      </c>
      <c r="G866" s="117" t="s">
        <v>206</v>
      </c>
      <c r="H866" s="117"/>
      <c r="I866" s="9">
        <v>9.3000000000000007</v>
      </c>
      <c r="J866" s="717">
        <v>1</v>
      </c>
      <c r="K866" s="128">
        <v>255</v>
      </c>
      <c r="L866" s="653">
        <v>255</v>
      </c>
      <c r="M866" s="129" t="e">
        <f t="shared" si="53"/>
        <v>#DIV/0!</v>
      </c>
      <c r="N866" s="129" t="e">
        <f t="shared" si="56"/>
        <v>#DIV/0!</v>
      </c>
      <c r="O866" s="130">
        <f>IF(K866="nio",0,VLOOKUP(G866,'4. Productie normen'!A:J,HLOOKUP('5. Basis ruimtestaat'!K866,'4. Productie normen'!$10:$11,2,FALSE),FALSE))</f>
        <v>0</v>
      </c>
      <c r="P866" s="130">
        <f t="shared" si="54"/>
        <v>0</v>
      </c>
      <c r="Q866" s="131" t="str">
        <f>VLOOKUP(G866,'4. Productie normen'!$A:$L,12,FALSE)</f>
        <v>S</v>
      </c>
      <c r="R866" s="117"/>
      <c r="T866" s="132">
        <f t="shared" si="55"/>
        <v>4743</v>
      </c>
    </row>
    <row r="867" spans="1:20" ht="14.15" customHeight="1">
      <c r="A867" s="8">
        <v>866</v>
      </c>
      <c r="B867" s="117" t="s">
        <v>155</v>
      </c>
      <c r="C867" s="117" t="s">
        <v>156</v>
      </c>
      <c r="D867" s="641" t="s">
        <v>229</v>
      </c>
      <c r="E867" s="641" t="s">
        <v>648</v>
      </c>
      <c r="F867" s="117" t="s">
        <v>241</v>
      </c>
      <c r="G867" s="117" t="s">
        <v>206</v>
      </c>
      <c r="H867" s="117"/>
      <c r="I867" s="9">
        <v>5.89</v>
      </c>
      <c r="J867" s="717">
        <v>1</v>
      </c>
      <c r="K867" s="128">
        <v>255</v>
      </c>
      <c r="L867" s="653">
        <v>255</v>
      </c>
      <c r="M867" s="129" t="e">
        <f t="shared" si="53"/>
        <v>#DIV/0!</v>
      </c>
      <c r="N867" s="129" t="e">
        <f t="shared" si="56"/>
        <v>#DIV/0!</v>
      </c>
      <c r="O867" s="130">
        <f>IF(K867="nio",0,VLOOKUP(G867,'4. Productie normen'!A:J,HLOOKUP('5. Basis ruimtestaat'!K867,'4. Productie normen'!$10:$11,2,FALSE),FALSE))</f>
        <v>0</v>
      </c>
      <c r="P867" s="130">
        <f t="shared" si="54"/>
        <v>0</v>
      </c>
      <c r="Q867" s="131" t="str">
        <f>VLOOKUP(G867,'4. Productie normen'!$A:$L,12,FALSE)</f>
        <v>S</v>
      </c>
      <c r="R867" s="117"/>
      <c r="T867" s="132">
        <f t="shared" si="55"/>
        <v>3003.8999999999996</v>
      </c>
    </row>
    <row r="868" spans="1:20" ht="14.15" customHeight="1">
      <c r="A868" s="8">
        <v>867</v>
      </c>
      <c r="B868" s="117" t="s">
        <v>155</v>
      </c>
      <c r="C868" s="117" t="s">
        <v>156</v>
      </c>
      <c r="D868" s="641" t="s">
        <v>229</v>
      </c>
      <c r="E868" s="641" t="s">
        <v>271</v>
      </c>
      <c r="F868" s="117" t="s">
        <v>732</v>
      </c>
      <c r="G868" s="117" t="s">
        <v>197</v>
      </c>
      <c r="H868" s="117"/>
      <c r="I868" s="9">
        <v>3.9</v>
      </c>
      <c r="J868" s="717">
        <v>1</v>
      </c>
      <c r="K868" s="128">
        <v>255</v>
      </c>
      <c r="L868" s="140"/>
      <c r="M868" s="129" t="e">
        <f t="shared" si="53"/>
        <v>#DIV/0!</v>
      </c>
      <c r="N868" s="129">
        <f t="shared" si="56"/>
        <v>0</v>
      </c>
      <c r="O868" s="130">
        <f>IF(K868="nio",0,VLOOKUP(G868,'4. Productie normen'!A:J,HLOOKUP('5. Basis ruimtestaat'!K868,'4. Productie normen'!$10:$11,2,FALSE),FALSE))</f>
        <v>0</v>
      </c>
      <c r="P868" s="130">
        <f t="shared" si="54"/>
        <v>0</v>
      </c>
      <c r="Q868" s="131" t="str">
        <f>VLOOKUP(G868,'4. Productie normen'!$A:$L,12,FALSE)</f>
        <v>B</v>
      </c>
      <c r="R868" s="117"/>
      <c r="T868" s="132">
        <f t="shared" si="55"/>
        <v>994.5</v>
      </c>
    </row>
    <row r="869" spans="1:20" ht="14.15" customHeight="1">
      <c r="A869" s="8">
        <v>868</v>
      </c>
      <c r="B869" s="117" t="s">
        <v>155</v>
      </c>
      <c r="C869" s="117" t="s">
        <v>156</v>
      </c>
      <c r="D869" s="641" t="s">
        <v>229</v>
      </c>
      <c r="E869" s="641" t="s">
        <v>733</v>
      </c>
      <c r="F869" s="117" t="s">
        <v>732</v>
      </c>
      <c r="G869" s="117" t="s">
        <v>197</v>
      </c>
      <c r="H869" s="117"/>
      <c r="I869" s="9">
        <v>4.26</v>
      </c>
      <c r="J869" s="717">
        <v>1</v>
      </c>
      <c r="K869" s="128">
        <v>255</v>
      </c>
      <c r="L869" s="140"/>
      <c r="M869" s="129" t="e">
        <f t="shared" si="53"/>
        <v>#DIV/0!</v>
      </c>
      <c r="N869" s="129">
        <f t="shared" si="56"/>
        <v>0</v>
      </c>
      <c r="O869" s="130">
        <f>IF(K869="nio",0,VLOOKUP(G869,'4. Productie normen'!A:J,HLOOKUP('5. Basis ruimtestaat'!K869,'4. Productie normen'!$10:$11,2,FALSE),FALSE))</f>
        <v>0</v>
      </c>
      <c r="P869" s="130">
        <f t="shared" si="54"/>
        <v>0</v>
      </c>
      <c r="Q869" s="131" t="str">
        <f>VLOOKUP(G869,'4. Productie normen'!$A:$L,12,FALSE)</f>
        <v>B</v>
      </c>
      <c r="R869" s="117"/>
      <c r="T869" s="132">
        <f t="shared" si="55"/>
        <v>1086.3</v>
      </c>
    </row>
    <row r="870" spans="1:20" ht="14.15" customHeight="1">
      <c r="A870" s="8">
        <v>869</v>
      </c>
      <c r="B870" s="117" t="s">
        <v>155</v>
      </c>
      <c r="C870" s="117" t="s">
        <v>156</v>
      </c>
      <c r="D870" s="641" t="s">
        <v>229</v>
      </c>
      <c r="E870" s="641" t="s">
        <v>734</v>
      </c>
      <c r="F870" s="117" t="s">
        <v>480</v>
      </c>
      <c r="G870" s="117" t="s">
        <v>197</v>
      </c>
      <c r="H870" s="117"/>
      <c r="I870" s="9">
        <v>11.9</v>
      </c>
      <c r="J870" s="717">
        <v>1</v>
      </c>
      <c r="K870" s="128">
        <v>255</v>
      </c>
      <c r="L870" s="140"/>
      <c r="M870" s="129" t="e">
        <f t="shared" si="53"/>
        <v>#DIV/0!</v>
      </c>
      <c r="N870" s="129">
        <f t="shared" si="56"/>
        <v>0</v>
      </c>
      <c r="O870" s="130">
        <f>IF(K870="nio",0,VLOOKUP(G870,'4. Productie normen'!A:J,HLOOKUP('5. Basis ruimtestaat'!K870,'4. Productie normen'!$10:$11,2,FALSE),FALSE))</f>
        <v>0</v>
      </c>
      <c r="P870" s="130">
        <f t="shared" si="54"/>
        <v>0</v>
      </c>
      <c r="Q870" s="131" t="str">
        <f>VLOOKUP(G870,'4. Productie normen'!$A:$L,12,FALSE)</f>
        <v>B</v>
      </c>
      <c r="R870" s="117"/>
      <c r="T870" s="132">
        <f t="shared" si="55"/>
        <v>3034.5</v>
      </c>
    </row>
    <row r="871" spans="1:20" ht="14.15" customHeight="1">
      <c r="A871" s="8">
        <v>870</v>
      </c>
      <c r="B871" s="117" t="s">
        <v>155</v>
      </c>
      <c r="C871" s="117" t="s">
        <v>156</v>
      </c>
      <c r="D871" s="641" t="s">
        <v>256</v>
      </c>
      <c r="E871" s="641" t="s">
        <v>323</v>
      </c>
      <c r="F871" s="117" t="s">
        <v>258</v>
      </c>
      <c r="G871" s="117" t="s">
        <v>212</v>
      </c>
      <c r="H871" s="117"/>
      <c r="I871" s="9">
        <v>20.92</v>
      </c>
      <c r="J871" s="717">
        <v>1</v>
      </c>
      <c r="K871" s="128">
        <v>255</v>
      </c>
      <c r="L871" s="140"/>
      <c r="M871" s="129" t="e">
        <f t="shared" si="53"/>
        <v>#DIV/0!</v>
      </c>
      <c r="N871" s="129">
        <f t="shared" si="56"/>
        <v>0</v>
      </c>
      <c r="O871" s="130">
        <f>IF(K871="nio",0,VLOOKUP(G871,'4. Productie normen'!A:J,HLOOKUP('5. Basis ruimtestaat'!K871,'4. Productie normen'!$10:$11,2,FALSE),FALSE))</f>
        <v>0</v>
      </c>
      <c r="P871" s="130">
        <f t="shared" si="54"/>
        <v>0</v>
      </c>
      <c r="Q871" s="131" t="str">
        <f>VLOOKUP(G871,'4. Productie normen'!$A:$L,12,FALSE)</f>
        <v>B</v>
      </c>
      <c r="R871" s="117"/>
      <c r="T871" s="132">
        <f t="shared" si="55"/>
        <v>5334.6</v>
      </c>
    </row>
    <row r="872" spans="1:20" ht="14.15" customHeight="1">
      <c r="A872" s="8">
        <v>871</v>
      </c>
      <c r="B872" s="117" t="s">
        <v>155</v>
      </c>
      <c r="C872" s="117" t="s">
        <v>156</v>
      </c>
      <c r="D872" s="641" t="s">
        <v>256</v>
      </c>
      <c r="E872" s="641" t="s">
        <v>272</v>
      </c>
      <c r="F872" s="117" t="s">
        <v>258</v>
      </c>
      <c r="G872" s="117" t="s">
        <v>212</v>
      </c>
      <c r="H872" s="117"/>
      <c r="I872" s="9">
        <v>49.4</v>
      </c>
      <c r="J872" s="717">
        <v>1</v>
      </c>
      <c r="K872" s="128">
        <v>255</v>
      </c>
      <c r="L872" s="140"/>
      <c r="M872" s="129" t="e">
        <f t="shared" si="53"/>
        <v>#DIV/0!</v>
      </c>
      <c r="N872" s="129">
        <f t="shared" si="56"/>
        <v>0</v>
      </c>
      <c r="O872" s="130">
        <f>IF(K872="nio",0,VLOOKUP(G872,'4. Productie normen'!A:J,HLOOKUP('5. Basis ruimtestaat'!K872,'4. Productie normen'!$10:$11,2,FALSE),FALSE))</f>
        <v>0</v>
      </c>
      <c r="P872" s="130">
        <f t="shared" si="54"/>
        <v>0</v>
      </c>
      <c r="Q872" s="131" t="str">
        <f>VLOOKUP(G872,'4. Productie normen'!$A:$L,12,FALSE)</f>
        <v>B</v>
      </c>
      <c r="R872" s="117"/>
      <c r="T872" s="132">
        <f t="shared" si="55"/>
        <v>12597</v>
      </c>
    </row>
    <row r="873" spans="1:20" ht="14.15" customHeight="1">
      <c r="A873" s="8">
        <v>872</v>
      </c>
      <c r="B873" s="117" t="s">
        <v>155</v>
      </c>
      <c r="C873" s="117" t="s">
        <v>156</v>
      </c>
      <c r="D873" s="641" t="s">
        <v>256</v>
      </c>
      <c r="E873" s="641" t="s">
        <v>324</v>
      </c>
      <c r="F873" s="117" t="s">
        <v>735</v>
      </c>
      <c r="G873" s="117" t="s">
        <v>197</v>
      </c>
      <c r="H873" s="117"/>
      <c r="I873" s="9">
        <v>18.09</v>
      </c>
      <c r="J873" s="717">
        <v>1</v>
      </c>
      <c r="K873" s="128">
        <v>255</v>
      </c>
      <c r="L873" s="140"/>
      <c r="M873" s="129" t="e">
        <f t="shared" si="53"/>
        <v>#DIV/0!</v>
      </c>
      <c r="N873" s="129">
        <f t="shared" si="56"/>
        <v>0</v>
      </c>
      <c r="O873" s="130">
        <f>IF(K873="nio",0,VLOOKUP(G873,'4. Productie normen'!A:J,HLOOKUP('5. Basis ruimtestaat'!K873,'4. Productie normen'!$10:$11,2,FALSE),FALSE))</f>
        <v>0</v>
      </c>
      <c r="P873" s="130">
        <f t="shared" si="54"/>
        <v>0</v>
      </c>
      <c r="Q873" s="131" t="str">
        <f>VLOOKUP(G873,'4. Productie normen'!$A:$L,12,FALSE)</f>
        <v>B</v>
      </c>
      <c r="R873" s="117"/>
      <c r="T873" s="132">
        <f t="shared" si="55"/>
        <v>4612.95</v>
      </c>
    </row>
    <row r="874" spans="1:20" ht="14.15" customHeight="1">
      <c r="A874" s="8">
        <v>873</v>
      </c>
      <c r="B874" s="117" t="s">
        <v>155</v>
      </c>
      <c r="C874" s="117" t="s">
        <v>156</v>
      </c>
      <c r="D874" s="641" t="s">
        <v>256</v>
      </c>
      <c r="E874" s="641" t="s">
        <v>273</v>
      </c>
      <c r="F874" s="117" t="s">
        <v>735</v>
      </c>
      <c r="G874" s="117" t="s">
        <v>197</v>
      </c>
      <c r="H874" s="117"/>
      <c r="I874" s="9">
        <v>18.350000000000001</v>
      </c>
      <c r="J874" s="717">
        <v>1</v>
      </c>
      <c r="K874" s="128">
        <v>255</v>
      </c>
      <c r="L874" s="140"/>
      <c r="M874" s="129" t="e">
        <f t="shared" si="53"/>
        <v>#DIV/0!</v>
      </c>
      <c r="N874" s="129">
        <f t="shared" si="56"/>
        <v>0</v>
      </c>
      <c r="O874" s="130">
        <f>IF(K874="nio",0,VLOOKUP(G874,'4. Productie normen'!A:J,HLOOKUP('5. Basis ruimtestaat'!K874,'4. Productie normen'!$10:$11,2,FALSE),FALSE))</f>
        <v>0</v>
      </c>
      <c r="P874" s="130">
        <f t="shared" si="54"/>
        <v>0</v>
      </c>
      <c r="Q874" s="131" t="str">
        <f>VLOOKUP(G874,'4. Productie normen'!$A:$L,12,FALSE)</f>
        <v>B</v>
      </c>
      <c r="R874" s="117"/>
      <c r="T874" s="132">
        <f t="shared" si="55"/>
        <v>4679.25</v>
      </c>
    </row>
    <row r="875" spans="1:20" ht="14.15" customHeight="1">
      <c r="A875" s="8">
        <v>874</v>
      </c>
      <c r="B875" s="117" t="s">
        <v>155</v>
      </c>
      <c r="C875" s="117" t="s">
        <v>156</v>
      </c>
      <c r="D875" s="641" t="s">
        <v>256</v>
      </c>
      <c r="E875" s="641" t="s">
        <v>327</v>
      </c>
      <c r="F875" s="117" t="s">
        <v>735</v>
      </c>
      <c r="G875" s="117" t="s">
        <v>197</v>
      </c>
      <c r="H875" s="117"/>
      <c r="I875" s="9">
        <v>17.55</v>
      </c>
      <c r="J875" s="717">
        <v>1</v>
      </c>
      <c r="K875" s="128">
        <v>255</v>
      </c>
      <c r="L875" s="140"/>
      <c r="M875" s="129" t="e">
        <f t="shared" si="53"/>
        <v>#DIV/0!</v>
      </c>
      <c r="N875" s="129">
        <f t="shared" si="56"/>
        <v>0</v>
      </c>
      <c r="O875" s="130">
        <f>IF(K875="nio",0,VLOOKUP(G875,'4. Productie normen'!A:J,HLOOKUP('5. Basis ruimtestaat'!K875,'4. Productie normen'!$10:$11,2,FALSE),FALSE))</f>
        <v>0</v>
      </c>
      <c r="P875" s="130">
        <f t="shared" si="54"/>
        <v>0</v>
      </c>
      <c r="Q875" s="131" t="str">
        <f>VLOOKUP(G875,'4. Productie normen'!$A:$L,12,FALSE)</f>
        <v>B</v>
      </c>
      <c r="R875" s="117"/>
      <c r="T875" s="132">
        <f t="shared" si="55"/>
        <v>4475.25</v>
      </c>
    </row>
    <row r="876" spans="1:20" ht="14.15" customHeight="1">
      <c r="A876" s="8">
        <v>875</v>
      </c>
      <c r="B876" s="117" t="s">
        <v>155</v>
      </c>
      <c r="C876" s="117" t="s">
        <v>156</v>
      </c>
      <c r="D876" s="641" t="s">
        <v>256</v>
      </c>
      <c r="E876" s="641" t="s">
        <v>330</v>
      </c>
      <c r="F876" s="117" t="s">
        <v>736</v>
      </c>
      <c r="G876" s="117" t="s">
        <v>197</v>
      </c>
      <c r="H876" s="117"/>
      <c r="I876" s="9">
        <v>46.8</v>
      </c>
      <c r="J876" s="717">
        <v>1</v>
      </c>
      <c r="K876" s="128">
        <v>255</v>
      </c>
      <c r="L876" s="140"/>
      <c r="M876" s="129" t="e">
        <f t="shared" si="53"/>
        <v>#DIV/0!</v>
      </c>
      <c r="N876" s="129">
        <f t="shared" si="56"/>
        <v>0</v>
      </c>
      <c r="O876" s="130">
        <f>IF(K876="nio",0,VLOOKUP(G876,'4. Productie normen'!A:J,HLOOKUP('5. Basis ruimtestaat'!K876,'4. Productie normen'!$10:$11,2,FALSE),FALSE))</f>
        <v>0</v>
      </c>
      <c r="P876" s="130">
        <f t="shared" si="54"/>
        <v>0</v>
      </c>
      <c r="Q876" s="131" t="str">
        <f>VLOOKUP(G876,'4. Productie normen'!$A:$L,12,FALSE)</f>
        <v>B</v>
      </c>
      <c r="R876" s="117"/>
      <c r="T876" s="132">
        <f t="shared" si="55"/>
        <v>11934</v>
      </c>
    </row>
    <row r="877" spans="1:20" ht="14.15" customHeight="1">
      <c r="A877" s="8">
        <v>876</v>
      </c>
      <c r="B877" s="117" t="s">
        <v>155</v>
      </c>
      <c r="C877" s="117" t="s">
        <v>156</v>
      </c>
      <c r="D877" s="641" t="s">
        <v>256</v>
      </c>
      <c r="E877" s="641" t="s">
        <v>274</v>
      </c>
      <c r="F877" s="117" t="s">
        <v>736</v>
      </c>
      <c r="G877" s="117" t="s">
        <v>197</v>
      </c>
      <c r="H877" s="117"/>
      <c r="I877" s="9">
        <v>41.82</v>
      </c>
      <c r="J877" s="717">
        <v>1</v>
      </c>
      <c r="K877" s="128">
        <v>255</v>
      </c>
      <c r="L877" s="140"/>
      <c r="M877" s="129" t="e">
        <f t="shared" si="53"/>
        <v>#DIV/0!</v>
      </c>
      <c r="N877" s="129">
        <f t="shared" si="56"/>
        <v>0</v>
      </c>
      <c r="O877" s="130">
        <f>IF(K877="nio",0,VLOOKUP(G877,'4. Productie normen'!A:J,HLOOKUP('5. Basis ruimtestaat'!K877,'4. Productie normen'!$10:$11,2,FALSE),FALSE))</f>
        <v>0</v>
      </c>
      <c r="P877" s="130">
        <f t="shared" si="54"/>
        <v>0</v>
      </c>
      <c r="Q877" s="131" t="str">
        <f>VLOOKUP(G877,'4. Productie normen'!$A:$L,12,FALSE)</f>
        <v>B</v>
      </c>
      <c r="R877" s="117"/>
      <c r="T877" s="132">
        <f t="shared" si="55"/>
        <v>10664.1</v>
      </c>
    </row>
    <row r="878" spans="1:20" ht="14.15" customHeight="1">
      <c r="A878" s="8">
        <v>877</v>
      </c>
      <c r="B878" s="117" t="s">
        <v>155</v>
      </c>
      <c r="C878" s="117" t="s">
        <v>156</v>
      </c>
      <c r="D878" s="641" t="s">
        <v>256</v>
      </c>
      <c r="E878" s="641" t="s">
        <v>275</v>
      </c>
      <c r="F878" s="117" t="s">
        <v>252</v>
      </c>
      <c r="G878" s="117" t="s">
        <v>209</v>
      </c>
      <c r="H878" s="117"/>
      <c r="I878" s="9">
        <v>27.71</v>
      </c>
      <c r="J878" s="717">
        <v>1</v>
      </c>
      <c r="K878" s="128">
        <v>255</v>
      </c>
      <c r="L878" s="140"/>
      <c r="M878" s="129" t="e">
        <f t="shared" si="53"/>
        <v>#DIV/0!</v>
      </c>
      <c r="N878" s="129">
        <f t="shared" si="56"/>
        <v>0</v>
      </c>
      <c r="O878" s="130">
        <f>IF(K878="nio",0,VLOOKUP(G878,'4. Productie normen'!A:J,HLOOKUP('5. Basis ruimtestaat'!K878,'4. Productie normen'!$10:$11,2,FALSE),FALSE))</f>
        <v>0</v>
      </c>
      <c r="P878" s="130">
        <f t="shared" si="54"/>
        <v>0</v>
      </c>
      <c r="Q878" s="131" t="str">
        <f>VLOOKUP(G878,'4. Productie normen'!$A:$L,12,FALSE)</f>
        <v>V</v>
      </c>
      <c r="R878" s="117"/>
      <c r="T878" s="132">
        <f t="shared" si="55"/>
        <v>7066.05</v>
      </c>
    </row>
    <row r="879" spans="1:20" ht="14.15" customHeight="1">
      <c r="A879" s="8">
        <v>878</v>
      </c>
      <c r="B879" s="117" t="s">
        <v>155</v>
      </c>
      <c r="C879" s="117" t="s">
        <v>156</v>
      </c>
      <c r="D879" s="641" t="s">
        <v>256</v>
      </c>
      <c r="E879" s="641" t="s">
        <v>333</v>
      </c>
      <c r="F879" s="117" t="s">
        <v>258</v>
      </c>
      <c r="G879" s="117" t="s">
        <v>212</v>
      </c>
      <c r="H879" s="117"/>
      <c r="I879" s="9">
        <v>18.88</v>
      </c>
      <c r="J879" s="717">
        <v>1</v>
      </c>
      <c r="K879" s="128">
        <v>255</v>
      </c>
      <c r="L879" s="140"/>
      <c r="M879" s="129" t="e">
        <f t="shared" si="53"/>
        <v>#DIV/0!</v>
      </c>
      <c r="N879" s="129">
        <f t="shared" si="56"/>
        <v>0</v>
      </c>
      <c r="O879" s="130">
        <f>IF(K879="nio",0,VLOOKUP(G879,'4. Productie normen'!A:J,HLOOKUP('5. Basis ruimtestaat'!K879,'4. Productie normen'!$10:$11,2,FALSE),FALSE))</f>
        <v>0</v>
      </c>
      <c r="P879" s="130">
        <f t="shared" si="54"/>
        <v>0</v>
      </c>
      <c r="Q879" s="131" t="str">
        <f>VLOOKUP(G879,'4. Productie normen'!$A:$L,12,FALSE)</f>
        <v>B</v>
      </c>
      <c r="R879" s="117"/>
      <c r="T879" s="132">
        <f t="shared" si="55"/>
        <v>4814.3999999999996</v>
      </c>
    </row>
    <row r="880" spans="1:20" ht="14.15" customHeight="1">
      <c r="A880" s="8">
        <v>879</v>
      </c>
      <c r="B880" s="117" t="s">
        <v>155</v>
      </c>
      <c r="C880" s="117" t="s">
        <v>156</v>
      </c>
      <c r="D880" s="641" t="s">
        <v>256</v>
      </c>
      <c r="E880" s="641" t="s">
        <v>335</v>
      </c>
      <c r="F880" s="117" t="s">
        <v>255</v>
      </c>
      <c r="G880" s="117" t="s">
        <v>197</v>
      </c>
      <c r="H880" s="117"/>
      <c r="I880" s="9">
        <v>40.549999999999997</v>
      </c>
      <c r="J880" s="717">
        <v>1</v>
      </c>
      <c r="K880" s="128">
        <v>156</v>
      </c>
      <c r="L880" s="140"/>
      <c r="M880" s="129" t="e">
        <f t="shared" si="53"/>
        <v>#DIV/0!</v>
      </c>
      <c r="N880" s="129">
        <f t="shared" si="56"/>
        <v>0</v>
      </c>
      <c r="O880" s="130">
        <f>IF(K880="nio",0,VLOOKUP(G880,'4. Productie normen'!A:J,HLOOKUP('5. Basis ruimtestaat'!K880,'4. Productie normen'!$10:$11,2,FALSE),FALSE))</f>
        <v>0</v>
      </c>
      <c r="P880" s="130">
        <f t="shared" si="54"/>
        <v>0</v>
      </c>
      <c r="Q880" s="131" t="str">
        <f>VLOOKUP(G880,'4. Productie normen'!$A:$L,12,FALSE)</f>
        <v>B</v>
      </c>
      <c r="R880" s="117"/>
      <c r="T880" s="132">
        <f t="shared" si="55"/>
        <v>6325.7999999999993</v>
      </c>
    </row>
    <row r="881" spans="1:20" ht="14.15" customHeight="1">
      <c r="A881" s="8">
        <v>880</v>
      </c>
      <c r="B881" s="117" t="s">
        <v>155</v>
      </c>
      <c r="C881" s="117" t="s">
        <v>156</v>
      </c>
      <c r="D881" s="641" t="s">
        <v>256</v>
      </c>
      <c r="E881" s="641" t="s">
        <v>336</v>
      </c>
      <c r="F881" s="117" t="s">
        <v>255</v>
      </c>
      <c r="G881" s="117" t="s">
        <v>197</v>
      </c>
      <c r="H881" s="117"/>
      <c r="I881" s="9">
        <v>33.03</v>
      </c>
      <c r="J881" s="717">
        <v>1</v>
      </c>
      <c r="K881" s="128">
        <v>156</v>
      </c>
      <c r="L881" s="140"/>
      <c r="M881" s="129" t="e">
        <f t="shared" si="53"/>
        <v>#DIV/0!</v>
      </c>
      <c r="N881" s="129">
        <f t="shared" si="56"/>
        <v>0</v>
      </c>
      <c r="O881" s="130">
        <f>IF(K881="nio",0,VLOOKUP(G881,'4. Productie normen'!A:J,HLOOKUP('5. Basis ruimtestaat'!K881,'4. Productie normen'!$10:$11,2,FALSE),FALSE))</f>
        <v>0</v>
      </c>
      <c r="P881" s="130">
        <f t="shared" si="54"/>
        <v>0</v>
      </c>
      <c r="Q881" s="131" t="str">
        <f>VLOOKUP(G881,'4. Productie normen'!$A:$L,12,FALSE)</f>
        <v>B</v>
      </c>
      <c r="R881" s="117"/>
      <c r="T881" s="132">
        <f t="shared" si="55"/>
        <v>5152.68</v>
      </c>
    </row>
    <row r="882" spans="1:20" ht="14.15" customHeight="1">
      <c r="A882" s="8">
        <v>881</v>
      </c>
      <c r="B882" s="117" t="s">
        <v>155</v>
      </c>
      <c r="C882" s="117" t="s">
        <v>156</v>
      </c>
      <c r="D882" s="641" t="s">
        <v>256</v>
      </c>
      <c r="E882" s="641" t="s">
        <v>282</v>
      </c>
      <c r="F882" s="117" t="s">
        <v>255</v>
      </c>
      <c r="G882" s="117" t="s">
        <v>197</v>
      </c>
      <c r="H882" s="117"/>
      <c r="I882" s="9">
        <v>18.8</v>
      </c>
      <c r="J882" s="717">
        <v>1</v>
      </c>
      <c r="K882" s="128">
        <v>156</v>
      </c>
      <c r="L882" s="140"/>
      <c r="M882" s="129" t="e">
        <f t="shared" si="53"/>
        <v>#DIV/0!</v>
      </c>
      <c r="N882" s="129">
        <f t="shared" si="56"/>
        <v>0</v>
      </c>
      <c r="O882" s="130">
        <f>IF(K882="nio",0,VLOOKUP(G882,'4. Productie normen'!A:J,HLOOKUP('5. Basis ruimtestaat'!K882,'4. Productie normen'!$10:$11,2,FALSE),FALSE))</f>
        <v>0</v>
      </c>
      <c r="P882" s="130">
        <f t="shared" si="54"/>
        <v>0</v>
      </c>
      <c r="Q882" s="131" t="str">
        <f>VLOOKUP(G882,'4. Productie normen'!$A:$L,12,FALSE)</f>
        <v>B</v>
      </c>
      <c r="R882" s="117"/>
      <c r="T882" s="132">
        <f t="shared" si="55"/>
        <v>2932.8</v>
      </c>
    </row>
    <row r="883" spans="1:20" ht="14.15" customHeight="1">
      <c r="A883" s="8">
        <v>882</v>
      </c>
      <c r="B883" s="117" t="s">
        <v>155</v>
      </c>
      <c r="C883" s="117" t="s">
        <v>156</v>
      </c>
      <c r="D883" s="641" t="s">
        <v>256</v>
      </c>
      <c r="E883" s="641" t="s">
        <v>461</v>
      </c>
      <c r="F883" s="117" t="s">
        <v>255</v>
      </c>
      <c r="G883" s="117" t="s">
        <v>197</v>
      </c>
      <c r="H883" s="117"/>
      <c r="I883" s="9">
        <v>17.7</v>
      </c>
      <c r="J883" s="717">
        <v>1</v>
      </c>
      <c r="K883" s="128">
        <v>156</v>
      </c>
      <c r="L883" s="140"/>
      <c r="M883" s="129" t="e">
        <f t="shared" si="53"/>
        <v>#DIV/0!</v>
      </c>
      <c r="N883" s="129">
        <f t="shared" si="56"/>
        <v>0</v>
      </c>
      <c r="O883" s="130">
        <f>IF(K883="nio",0,VLOOKUP(G883,'4. Productie normen'!A:J,HLOOKUP('5. Basis ruimtestaat'!K883,'4. Productie normen'!$10:$11,2,FALSE),FALSE))</f>
        <v>0</v>
      </c>
      <c r="P883" s="130">
        <f t="shared" si="54"/>
        <v>0</v>
      </c>
      <c r="Q883" s="131" t="str">
        <f>VLOOKUP(G883,'4. Productie normen'!$A:$L,12,FALSE)</f>
        <v>B</v>
      </c>
      <c r="R883" s="117"/>
      <c r="T883" s="132">
        <f t="shared" si="55"/>
        <v>2761.2</v>
      </c>
    </row>
    <row r="884" spans="1:20" ht="14.15" customHeight="1">
      <c r="A884" s="8">
        <v>883</v>
      </c>
      <c r="B884" s="117" t="s">
        <v>155</v>
      </c>
      <c r="C884" s="117" t="s">
        <v>156</v>
      </c>
      <c r="D884" s="641" t="s">
        <v>256</v>
      </c>
      <c r="E884" s="641" t="s">
        <v>462</v>
      </c>
      <c r="F884" s="117" t="s">
        <v>255</v>
      </c>
      <c r="G884" s="117" t="s">
        <v>197</v>
      </c>
      <c r="H884" s="117"/>
      <c r="I884" s="9">
        <v>18.8</v>
      </c>
      <c r="J884" s="717">
        <v>1</v>
      </c>
      <c r="K884" s="128">
        <v>156</v>
      </c>
      <c r="L884" s="140"/>
      <c r="M884" s="129" t="e">
        <f t="shared" si="53"/>
        <v>#DIV/0!</v>
      </c>
      <c r="N884" s="129">
        <f t="shared" si="56"/>
        <v>0</v>
      </c>
      <c r="O884" s="130">
        <f>IF(K884="nio",0,VLOOKUP(G884,'4. Productie normen'!A:J,HLOOKUP('5. Basis ruimtestaat'!K884,'4. Productie normen'!$10:$11,2,FALSE),FALSE))</f>
        <v>0</v>
      </c>
      <c r="P884" s="130">
        <f t="shared" si="54"/>
        <v>0</v>
      </c>
      <c r="Q884" s="131" t="str">
        <f>VLOOKUP(G884,'4. Productie normen'!$A:$L,12,FALSE)</f>
        <v>B</v>
      </c>
      <c r="R884" s="117"/>
      <c r="T884" s="132">
        <f t="shared" si="55"/>
        <v>2932.8</v>
      </c>
    </row>
    <row r="885" spans="1:20" ht="14.15" customHeight="1">
      <c r="A885" s="8">
        <v>884</v>
      </c>
      <c r="B885" s="117" t="s">
        <v>155</v>
      </c>
      <c r="C885" s="117" t="s">
        <v>156</v>
      </c>
      <c r="D885" s="641" t="s">
        <v>256</v>
      </c>
      <c r="E885" s="641" t="s">
        <v>360</v>
      </c>
      <c r="F885" s="117" t="s">
        <v>255</v>
      </c>
      <c r="G885" s="117" t="s">
        <v>197</v>
      </c>
      <c r="H885" s="117"/>
      <c r="I885" s="9">
        <v>17.7</v>
      </c>
      <c r="J885" s="717">
        <v>1</v>
      </c>
      <c r="K885" s="128">
        <v>156</v>
      </c>
      <c r="L885" s="140"/>
      <c r="M885" s="129" t="e">
        <f t="shared" si="53"/>
        <v>#DIV/0!</v>
      </c>
      <c r="N885" s="129">
        <f t="shared" si="56"/>
        <v>0</v>
      </c>
      <c r="O885" s="130">
        <f>IF(K885="nio",0,VLOOKUP(G885,'4. Productie normen'!A:J,HLOOKUP('5. Basis ruimtestaat'!K885,'4. Productie normen'!$10:$11,2,FALSE),FALSE))</f>
        <v>0</v>
      </c>
      <c r="P885" s="130">
        <f t="shared" si="54"/>
        <v>0</v>
      </c>
      <c r="Q885" s="131" t="str">
        <f>VLOOKUP(G885,'4. Productie normen'!$A:$L,12,FALSE)</f>
        <v>B</v>
      </c>
      <c r="R885" s="117"/>
      <c r="T885" s="132">
        <f t="shared" si="55"/>
        <v>2761.2</v>
      </c>
    </row>
    <row r="886" spans="1:20" ht="14.15" customHeight="1">
      <c r="A886" s="8">
        <v>885</v>
      </c>
      <c r="B886" s="117" t="s">
        <v>155</v>
      </c>
      <c r="C886" s="117" t="s">
        <v>156</v>
      </c>
      <c r="D886" s="641" t="s">
        <v>256</v>
      </c>
      <c r="E886" s="641" t="s">
        <v>284</v>
      </c>
      <c r="F886" s="117" t="s">
        <v>255</v>
      </c>
      <c r="G886" s="117" t="s">
        <v>197</v>
      </c>
      <c r="H886" s="117"/>
      <c r="I886" s="9">
        <v>18.8</v>
      </c>
      <c r="J886" s="717">
        <v>1</v>
      </c>
      <c r="K886" s="128">
        <v>156</v>
      </c>
      <c r="L886" s="140"/>
      <c r="M886" s="129" t="e">
        <f t="shared" si="53"/>
        <v>#DIV/0!</v>
      </c>
      <c r="N886" s="129">
        <f t="shared" si="56"/>
        <v>0</v>
      </c>
      <c r="O886" s="130">
        <f>IF(K886="nio",0,VLOOKUP(G886,'4. Productie normen'!A:J,HLOOKUP('5. Basis ruimtestaat'!K886,'4. Productie normen'!$10:$11,2,FALSE),FALSE))</f>
        <v>0</v>
      </c>
      <c r="P886" s="130">
        <f t="shared" si="54"/>
        <v>0</v>
      </c>
      <c r="Q886" s="131" t="str">
        <f>VLOOKUP(G886,'4. Productie normen'!$A:$L,12,FALSE)</f>
        <v>B</v>
      </c>
      <c r="R886" s="117"/>
      <c r="T886" s="132">
        <f t="shared" si="55"/>
        <v>2932.8</v>
      </c>
    </row>
    <row r="887" spans="1:20" ht="14.15" customHeight="1">
      <c r="A887" s="8">
        <v>886</v>
      </c>
      <c r="B887" s="117" t="s">
        <v>155</v>
      </c>
      <c r="C887" s="117" t="s">
        <v>156</v>
      </c>
      <c r="D887" s="641" t="s">
        <v>256</v>
      </c>
      <c r="E887" s="641" t="s">
        <v>285</v>
      </c>
      <c r="F887" s="117" t="s">
        <v>255</v>
      </c>
      <c r="G887" s="117" t="s">
        <v>197</v>
      </c>
      <c r="H887" s="117"/>
      <c r="I887" s="9">
        <v>17.7</v>
      </c>
      <c r="J887" s="717">
        <v>1</v>
      </c>
      <c r="K887" s="128">
        <v>156</v>
      </c>
      <c r="L887" s="140"/>
      <c r="M887" s="129" t="e">
        <f t="shared" si="53"/>
        <v>#DIV/0!</v>
      </c>
      <c r="N887" s="129">
        <f t="shared" si="56"/>
        <v>0</v>
      </c>
      <c r="O887" s="130">
        <f>IF(K887="nio",0,VLOOKUP(G887,'4. Productie normen'!A:J,HLOOKUP('5. Basis ruimtestaat'!K887,'4. Productie normen'!$10:$11,2,FALSE),FALSE))</f>
        <v>0</v>
      </c>
      <c r="P887" s="130">
        <f t="shared" si="54"/>
        <v>0</v>
      </c>
      <c r="Q887" s="131" t="str">
        <f>VLOOKUP(G887,'4. Productie normen'!$A:$L,12,FALSE)</f>
        <v>B</v>
      </c>
      <c r="R887" s="117"/>
      <c r="T887" s="132">
        <f t="shared" si="55"/>
        <v>2761.2</v>
      </c>
    </row>
    <row r="888" spans="1:20" ht="14.15" customHeight="1">
      <c r="A888" s="8">
        <v>887</v>
      </c>
      <c r="B888" s="117" t="s">
        <v>155</v>
      </c>
      <c r="C888" s="117" t="s">
        <v>156</v>
      </c>
      <c r="D888" s="641" t="s">
        <v>256</v>
      </c>
      <c r="E888" s="641" t="s">
        <v>365</v>
      </c>
      <c r="F888" s="117" t="s">
        <v>550</v>
      </c>
      <c r="G888" s="117" t="s">
        <v>1136</v>
      </c>
      <c r="H888" s="117"/>
      <c r="I888" s="9">
        <v>187.46</v>
      </c>
      <c r="J888" s="717">
        <v>1</v>
      </c>
      <c r="K888" s="128">
        <v>255</v>
      </c>
      <c r="L888" s="140"/>
      <c r="M888" s="129" t="e">
        <f t="shared" si="53"/>
        <v>#DIV/0!</v>
      </c>
      <c r="N888" s="129">
        <f t="shared" si="56"/>
        <v>0</v>
      </c>
      <c r="O888" s="130">
        <f>IF(K888="nio",0,VLOOKUP(G888,'4. Productie normen'!A:J,HLOOKUP('5. Basis ruimtestaat'!K888,'4. Productie normen'!$10:$11,2,FALSE),FALSE))</f>
        <v>0</v>
      </c>
      <c r="P888" s="130">
        <f t="shared" si="54"/>
        <v>0</v>
      </c>
      <c r="Q888" s="131" t="str">
        <f>VLOOKUP(G888,'4. Productie normen'!$A:$L,12,FALSE)</f>
        <v>V</v>
      </c>
      <c r="R888" s="117"/>
      <c r="T888" s="132">
        <f t="shared" si="55"/>
        <v>47802.3</v>
      </c>
    </row>
    <row r="889" spans="1:20" ht="14.15" customHeight="1">
      <c r="A889" s="8">
        <v>888</v>
      </c>
      <c r="B889" s="117" t="s">
        <v>155</v>
      </c>
      <c r="C889" s="117" t="s">
        <v>156</v>
      </c>
      <c r="D889" s="641" t="s">
        <v>256</v>
      </c>
      <c r="E889" s="641" t="s">
        <v>366</v>
      </c>
      <c r="F889" s="117" t="s">
        <v>252</v>
      </c>
      <c r="G889" s="117" t="s">
        <v>209</v>
      </c>
      <c r="H889" s="117"/>
      <c r="I889" s="9">
        <v>15.92</v>
      </c>
      <c r="J889" s="717">
        <v>1</v>
      </c>
      <c r="K889" s="128">
        <v>255</v>
      </c>
      <c r="L889" s="140"/>
      <c r="M889" s="129" t="e">
        <f t="shared" si="53"/>
        <v>#DIV/0!</v>
      </c>
      <c r="N889" s="129">
        <f t="shared" si="56"/>
        <v>0</v>
      </c>
      <c r="O889" s="130">
        <f>IF(K889="nio",0,VLOOKUP(G889,'4. Productie normen'!A:J,HLOOKUP('5. Basis ruimtestaat'!K889,'4. Productie normen'!$10:$11,2,FALSE),FALSE))</f>
        <v>0</v>
      </c>
      <c r="P889" s="130">
        <f t="shared" si="54"/>
        <v>0</v>
      </c>
      <c r="Q889" s="131" t="str">
        <f>VLOOKUP(G889,'4. Productie normen'!$A:$L,12,FALSE)</f>
        <v>V</v>
      </c>
      <c r="R889" s="117"/>
      <c r="T889" s="132">
        <f t="shared" si="55"/>
        <v>4059.6</v>
      </c>
    </row>
    <row r="890" spans="1:20" ht="14.15" customHeight="1">
      <c r="A890" s="8">
        <v>889</v>
      </c>
      <c r="B890" s="117" t="s">
        <v>155</v>
      </c>
      <c r="C890" s="117" t="s">
        <v>156</v>
      </c>
      <c r="D890" s="641" t="s">
        <v>256</v>
      </c>
      <c r="E890" s="641" t="s">
        <v>657</v>
      </c>
      <c r="F890" s="117" t="s">
        <v>252</v>
      </c>
      <c r="G890" s="117" t="s">
        <v>209</v>
      </c>
      <c r="H890" s="117"/>
      <c r="I890" s="9">
        <v>27.72</v>
      </c>
      <c r="J890" s="717">
        <v>1</v>
      </c>
      <c r="K890" s="128">
        <v>255</v>
      </c>
      <c r="L890" s="140"/>
      <c r="M890" s="129" t="e">
        <f t="shared" si="53"/>
        <v>#DIV/0!</v>
      </c>
      <c r="N890" s="129">
        <f t="shared" si="56"/>
        <v>0</v>
      </c>
      <c r="O890" s="130">
        <f>IF(K890="nio",0,VLOOKUP(G890,'4. Productie normen'!A:J,HLOOKUP('5. Basis ruimtestaat'!K890,'4. Productie normen'!$10:$11,2,FALSE),FALSE))</f>
        <v>0</v>
      </c>
      <c r="P890" s="130">
        <f t="shared" si="54"/>
        <v>0</v>
      </c>
      <c r="Q890" s="131" t="str">
        <f>VLOOKUP(G890,'4. Productie normen'!$A:$L,12,FALSE)</f>
        <v>V</v>
      </c>
      <c r="R890" s="117"/>
      <c r="T890" s="132">
        <f t="shared" si="55"/>
        <v>7068.5999999999995</v>
      </c>
    </row>
    <row r="891" spans="1:20" ht="14.15" customHeight="1">
      <c r="A891" s="8">
        <v>890</v>
      </c>
      <c r="B891" s="117" t="s">
        <v>155</v>
      </c>
      <c r="C891" s="117" t="s">
        <v>156</v>
      </c>
      <c r="D891" s="641" t="s">
        <v>256</v>
      </c>
      <c r="E891" s="641" t="s">
        <v>737</v>
      </c>
      <c r="F891" s="117" t="s">
        <v>738</v>
      </c>
      <c r="G891" s="117" t="s">
        <v>204</v>
      </c>
      <c r="H891" s="117"/>
      <c r="I891" s="9">
        <v>25.7</v>
      </c>
      <c r="J891" s="717">
        <v>1</v>
      </c>
      <c r="K891" s="128">
        <v>255</v>
      </c>
      <c r="L891" s="140"/>
      <c r="M891" s="129" t="e">
        <f t="shared" si="53"/>
        <v>#DIV/0!</v>
      </c>
      <c r="N891" s="129">
        <f t="shared" si="56"/>
        <v>0</v>
      </c>
      <c r="O891" s="130">
        <f>IF(K891="nio",0,VLOOKUP(G891,'4. Productie normen'!A:J,HLOOKUP('5. Basis ruimtestaat'!K891,'4. Productie normen'!$10:$11,2,FALSE),FALSE))</f>
        <v>0</v>
      </c>
      <c r="P891" s="130">
        <f t="shared" si="54"/>
        <v>0</v>
      </c>
      <c r="Q891" s="131" t="str">
        <f>VLOOKUP(G891,'4. Productie normen'!$A:$L,12,FALSE)</f>
        <v>V</v>
      </c>
      <c r="R891" s="117"/>
      <c r="T891" s="132">
        <f t="shared" si="55"/>
        <v>6553.5</v>
      </c>
    </row>
    <row r="892" spans="1:20" ht="14.15" customHeight="1">
      <c r="A892" s="8">
        <v>891</v>
      </c>
      <c r="B892" s="117" t="s">
        <v>155</v>
      </c>
      <c r="C892" s="117" t="s">
        <v>156</v>
      </c>
      <c r="D892" s="641" t="s">
        <v>256</v>
      </c>
      <c r="E892" s="641" t="s">
        <v>286</v>
      </c>
      <c r="F892" s="117" t="s">
        <v>252</v>
      </c>
      <c r="G892" s="117" t="s">
        <v>209</v>
      </c>
      <c r="H892" s="117"/>
      <c r="I892" s="9">
        <v>16.03</v>
      </c>
      <c r="J892" s="717">
        <v>1</v>
      </c>
      <c r="K892" s="128">
        <v>255</v>
      </c>
      <c r="L892" s="140"/>
      <c r="M892" s="129" t="e">
        <f t="shared" si="53"/>
        <v>#DIV/0!</v>
      </c>
      <c r="N892" s="129">
        <f t="shared" si="56"/>
        <v>0</v>
      </c>
      <c r="O892" s="130">
        <f>IF(K892="nio",0,VLOOKUP(G892,'4. Productie normen'!A:J,HLOOKUP('5. Basis ruimtestaat'!K892,'4. Productie normen'!$10:$11,2,FALSE),FALSE))</f>
        <v>0</v>
      </c>
      <c r="P892" s="130">
        <f t="shared" si="54"/>
        <v>0</v>
      </c>
      <c r="Q892" s="131" t="str">
        <f>VLOOKUP(G892,'4. Productie normen'!$A:$L,12,FALSE)</f>
        <v>V</v>
      </c>
      <c r="R892" s="117"/>
      <c r="T892" s="132">
        <f t="shared" si="55"/>
        <v>4087.65</v>
      </c>
    </row>
    <row r="893" spans="1:20" ht="14.15" customHeight="1">
      <c r="A893" s="8">
        <v>892</v>
      </c>
      <c r="B893" s="117" t="s">
        <v>155</v>
      </c>
      <c r="C893" s="117" t="s">
        <v>156</v>
      </c>
      <c r="D893" s="641" t="s">
        <v>256</v>
      </c>
      <c r="E893" s="641" t="s">
        <v>739</v>
      </c>
      <c r="F893" s="117" t="s">
        <v>328</v>
      </c>
      <c r="G893" s="117" t="s">
        <v>213</v>
      </c>
      <c r="H893" s="117"/>
      <c r="I893" s="9">
        <v>2.92</v>
      </c>
      <c r="J893" s="717">
        <v>1</v>
      </c>
      <c r="K893" s="128" t="s">
        <v>248</v>
      </c>
      <c r="L893" s="140"/>
      <c r="M893" s="129">
        <f t="shared" si="53"/>
        <v>0</v>
      </c>
      <c r="N893" s="129">
        <f t="shared" si="56"/>
        <v>0</v>
      </c>
      <c r="O893" s="130">
        <f>IF(K893="nio",0,VLOOKUP(G893,'4. Productie normen'!A:J,HLOOKUP('5. Basis ruimtestaat'!K893,'4. Productie normen'!$10:$11,2,FALSE),FALSE))</f>
        <v>0</v>
      </c>
      <c r="P893" s="130">
        <f t="shared" si="54"/>
        <v>0</v>
      </c>
      <c r="Q893" s="131">
        <f>VLOOKUP(G893,'4. Productie normen'!$A:$L,12,FALSE)</f>
        <v>0</v>
      </c>
      <c r="R893" s="117"/>
      <c r="T893" s="132">
        <f t="shared" si="55"/>
        <v>0</v>
      </c>
    </row>
    <row r="894" spans="1:20" ht="14.15" customHeight="1">
      <c r="A894" s="8">
        <v>893</v>
      </c>
      <c r="B894" s="117" t="s">
        <v>155</v>
      </c>
      <c r="C894" s="117" t="s">
        <v>156</v>
      </c>
      <c r="D894" s="641" t="s">
        <v>256</v>
      </c>
      <c r="E894" s="641" t="s">
        <v>740</v>
      </c>
      <c r="F894" s="117" t="s">
        <v>404</v>
      </c>
      <c r="G894" s="117" t="s">
        <v>206</v>
      </c>
      <c r="H894" s="117"/>
      <c r="I894" s="9">
        <v>11.68</v>
      </c>
      <c r="J894" s="717">
        <v>1</v>
      </c>
      <c r="K894" s="128">
        <v>255</v>
      </c>
      <c r="L894" s="653">
        <v>255</v>
      </c>
      <c r="M894" s="129" t="e">
        <f t="shared" si="53"/>
        <v>#DIV/0!</v>
      </c>
      <c r="N894" s="129" t="e">
        <f t="shared" si="56"/>
        <v>#DIV/0!</v>
      </c>
      <c r="O894" s="130">
        <f>IF(K894="nio",0,VLOOKUP(G894,'4. Productie normen'!A:J,HLOOKUP('5. Basis ruimtestaat'!K894,'4. Productie normen'!$10:$11,2,FALSE),FALSE))</f>
        <v>0</v>
      </c>
      <c r="P894" s="130">
        <f t="shared" si="54"/>
        <v>0</v>
      </c>
      <c r="Q894" s="131" t="str">
        <f>VLOOKUP(G894,'4. Productie normen'!$A:$L,12,FALSE)</f>
        <v>S</v>
      </c>
      <c r="R894" s="117"/>
      <c r="T894" s="132">
        <f t="shared" si="55"/>
        <v>5956.8</v>
      </c>
    </row>
    <row r="895" spans="1:20" ht="14.15" customHeight="1">
      <c r="A895" s="8">
        <v>894</v>
      </c>
      <c r="B895" s="117" t="s">
        <v>155</v>
      </c>
      <c r="C895" s="117" t="s">
        <v>156</v>
      </c>
      <c r="D895" s="641" t="s">
        <v>256</v>
      </c>
      <c r="E895" s="641" t="s">
        <v>741</v>
      </c>
      <c r="F895" s="117" t="s">
        <v>208</v>
      </c>
      <c r="G895" s="117" t="s">
        <v>208</v>
      </c>
      <c r="H895" s="117"/>
      <c r="I895" s="9">
        <v>19.739999999999998</v>
      </c>
      <c r="J895" s="717">
        <v>1</v>
      </c>
      <c r="K895" s="128">
        <v>255</v>
      </c>
      <c r="L895" s="140"/>
      <c r="M895" s="129" t="e">
        <f t="shared" si="53"/>
        <v>#DIV/0!</v>
      </c>
      <c r="N895" s="129">
        <f t="shared" si="56"/>
        <v>0</v>
      </c>
      <c r="O895" s="130">
        <f>IF(K895="nio",0,VLOOKUP(G895,'4. Productie normen'!A:J,HLOOKUP('5. Basis ruimtestaat'!K895,'4. Productie normen'!$10:$11,2,FALSE),FALSE))</f>
        <v>0</v>
      </c>
      <c r="P895" s="130">
        <f t="shared" si="54"/>
        <v>0</v>
      </c>
      <c r="Q895" s="131" t="str">
        <f>VLOOKUP(G895,'4. Productie normen'!$A:$L,12,FALSE)</f>
        <v>V</v>
      </c>
      <c r="R895" s="117"/>
      <c r="T895" s="132">
        <f t="shared" si="55"/>
        <v>5033.7</v>
      </c>
    </row>
    <row r="896" spans="1:20" ht="14.15" customHeight="1">
      <c r="A896" s="8">
        <v>895</v>
      </c>
      <c r="B896" s="117" t="s">
        <v>155</v>
      </c>
      <c r="C896" s="117" t="s">
        <v>156</v>
      </c>
      <c r="D896" s="641" t="s">
        <v>256</v>
      </c>
      <c r="E896" s="641" t="s">
        <v>742</v>
      </c>
      <c r="F896" s="117" t="s">
        <v>252</v>
      </c>
      <c r="G896" s="117" t="s">
        <v>209</v>
      </c>
      <c r="H896" s="117"/>
      <c r="I896" s="9">
        <v>10.45</v>
      </c>
      <c r="J896" s="717">
        <v>1</v>
      </c>
      <c r="K896" s="128">
        <v>255</v>
      </c>
      <c r="L896" s="140"/>
      <c r="M896" s="129" t="e">
        <f t="shared" si="53"/>
        <v>#DIV/0!</v>
      </c>
      <c r="N896" s="129">
        <f t="shared" si="56"/>
        <v>0</v>
      </c>
      <c r="O896" s="130">
        <f>IF(K896="nio",0,VLOOKUP(G896,'4. Productie normen'!A:J,HLOOKUP('5. Basis ruimtestaat'!K896,'4. Productie normen'!$10:$11,2,FALSE),FALSE))</f>
        <v>0</v>
      </c>
      <c r="P896" s="130">
        <f t="shared" si="54"/>
        <v>0</v>
      </c>
      <c r="Q896" s="131" t="str">
        <f>VLOOKUP(G896,'4. Productie normen'!$A:$L,12,FALSE)</f>
        <v>V</v>
      </c>
      <c r="R896" s="117"/>
      <c r="T896" s="132">
        <f t="shared" si="55"/>
        <v>2664.75</v>
      </c>
    </row>
    <row r="897" spans="1:20" ht="14.15" customHeight="1">
      <c r="A897" s="8">
        <v>896</v>
      </c>
      <c r="B897" s="117" t="s">
        <v>155</v>
      </c>
      <c r="C897" s="117" t="s">
        <v>156</v>
      </c>
      <c r="D897" s="641" t="s">
        <v>256</v>
      </c>
      <c r="E897" s="641" t="s">
        <v>544</v>
      </c>
      <c r="F897" s="117" t="s">
        <v>404</v>
      </c>
      <c r="G897" s="117" t="s">
        <v>206</v>
      </c>
      <c r="H897" s="117"/>
      <c r="I897" s="9">
        <v>15.7</v>
      </c>
      <c r="J897" s="717">
        <v>1</v>
      </c>
      <c r="K897" s="128">
        <v>255</v>
      </c>
      <c r="L897" s="653">
        <v>255</v>
      </c>
      <c r="M897" s="129" t="e">
        <f t="shared" si="53"/>
        <v>#DIV/0!</v>
      </c>
      <c r="N897" s="129" t="e">
        <f t="shared" si="56"/>
        <v>#DIV/0!</v>
      </c>
      <c r="O897" s="130">
        <f>IF(K897="nio",0,VLOOKUP(G897,'4. Productie normen'!A:J,HLOOKUP('5. Basis ruimtestaat'!K897,'4. Productie normen'!$10:$11,2,FALSE),FALSE))</f>
        <v>0</v>
      </c>
      <c r="P897" s="130">
        <f t="shared" si="54"/>
        <v>0</v>
      </c>
      <c r="Q897" s="131" t="str">
        <f>VLOOKUP(G897,'4. Productie normen'!$A:$L,12,FALSE)</f>
        <v>S</v>
      </c>
      <c r="R897" s="117"/>
      <c r="T897" s="132">
        <f t="shared" si="55"/>
        <v>8007</v>
      </c>
    </row>
    <row r="898" spans="1:20" ht="14.15" customHeight="1">
      <c r="A898" s="8">
        <v>897</v>
      </c>
      <c r="B898" s="117" t="s">
        <v>155</v>
      </c>
      <c r="C898" s="117" t="s">
        <v>156</v>
      </c>
      <c r="D898" s="641" t="s">
        <v>256</v>
      </c>
      <c r="E898" s="641" t="s">
        <v>545</v>
      </c>
      <c r="F898" s="117" t="s">
        <v>743</v>
      </c>
      <c r="G898" s="117" t="s">
        <v>206</v>
      </c>
      <c r="H898" s="117"/>
      <c r="I898" s="9">
        <v>4.49</v>
      </c>
      <c r="J898" s="717">
        <v>1</v>
      </c>
      <c r="K898" s="128">
        <v>255</v>
      </c>
      <c r="L898" s="140"/>
      <c r="M898" s="129" t="e">
        <f t="shared" si="53"/>
        <v>#DIV/0!</v>
      </c>
      <c r="N898" s="129">
        <f t="shared" si="56"/>
        <v>0</v>
      </c>
      <c r="O898" s="130">
        <f>IF(K898="nio",0,VLOOKUP(G898,'4. Productie normen'!A:J,HLOOKUP('5. Basis ruimtestaat'!K898,'4. Productie normen'!$10:$11,2,FALSE),FALSE))</f>
        <v>0</v>
      </c>
      <c r="P898" s="130">
        <f t="shared" si="54"/>
        <v>0</v>
      </c>
      <c r="Q898" s="131" t="str">
        <f>VLOOKUP(G898,'4. Productie normen'!$A:$L,12,FALSE)</f>
        <v>S</v>
      </c>
      <c r="R898" s="117"/>
      <c r="T898" s="132">
        <f t="shared" si="55"/>
        <v>1144.95</v>
      </c>
    </row>
    <row r="899" spans="1:20" ht="14.15" customHeight="1">
      <c r="A899" s="8">
        <v>898</v>
      </c>
      <c r="B899" s="117" t="s">
        <v>155</v>
      </c>
      <c r="C899" s="117" t="s">
        <v>156</v>
      </c>
      <c r="D899" s="641" t="s">
        <v>256</v>
      </c>
      <c r="E899" s="641" t="s">
        <v>744</v>
      </c>
      <c r="F899" s="117" t="s">
        <v>252</v>
      </c>
      <c r="G899" s="117" t="s">
        <v>209</v>
      </c>
      <c r="H899" s="117"/>
      <c r="I899" s="9">
        <v>71.3</v>
      </c>
      <c r="J899" s="717">
        <v>1</v>
      </c>
      <c r="K899" s="128">
        <v>255</v>
      </c>
      <c r="L899" s="140"/>
      <c r="M899" s="129" t="e">
        <f t="shared" si="53"/>
        <v>#DIV/0!</v>
      </c>
      <c r="N899" s="129">
        <f t="shared" si="56"/>
        <v>0</v>
      </c>
      <c r="O899" s="130">
        <f>IF(K899="nio",0,VLOOKUP(G899,'4. Productie normen'!A:J,HLOOKUP('5. Basis ruimtestaat'!K899,'4. Productie normen'!$10:$11,2,FALSE),FALSE))</f>
        <v>0</v>
      </c>
      <c r="P899" s="130">
        <f t="shared" si="54"/>
        <v>0</v>
      </c>
      <c r="Q899" s="131" t="str">
        <f>VLOOKUP(G899,'4. Productie normen'!$A:$L,12,FALSE)</f>
        <v>V</v>
      </c>
      <c r="R899" s="117"/>
      <c r="T899" s="132">
        <f t="shared" si="55"/>
        <v>18181.5</v>
      </c>
    </row>
    <row r="900" spans="1:20" ht="14.15" customHeight="1">
      <c r="A900" s="8">
        <v>899</v>
      </c>
      <c r="B900" s="117" t="s">
        <v>155</v>
      </c>
      <c r="C900" s="117" t="s">
        <v>156</v>
      </c>
      <c r="D900" s="641" t="s">
        <v>256</v>
      </c>
      <c r="E900" s="641" t="s">
        <v>745</v>
      </c>
      <c r="F900" s="117" t="s">
        <v>511</v>
      </c>
      <c r="G900" s="117" t="s">
        <v>209</v>
      </c>
      <c r="H900" s="117"/>
      <c r="I900" s="9">
        <v>5.48</v>
      </c>
      <c r="J900" s="717">
        <v>1</v>
      </c>
      <c r="K900" s="128">
        <v>255</v>
      </c>
      <c r="L900" s="140"/>
      <c r="M900" s="129" t="e">
        <f t="shared" si="53"/>
        <v>#DIV/0!</v>
      </c>
      <c r="N900" s="129">
        <f t="shared" si="56"/>
        <v>0</v>
      </c>
      <c r="O900" s="130">
        <f>IF(K900="nio",0,VLOOKUP(G900,'4. Productie normen'!A:J,HLOOKUP('5. Basis ruimtestaat'!K900,'4. Productie normen'!$10:$11,2,FALSE),FALSE))</f>
        <v>0</v>
      </c>
      <c r="P900" s="130">
        <f t="shared" si="54"/>
        <v>0</v>
      </c>
      <c r="Q900" s="131" t="str">
        <f>VLOOKUP(G900,'4. Productie normen'!$A:$L,12,FALSE)</f>
        <v>V</v>
      </c>
      <c r="R900" s="117"/>
      <c r="T900" s="132">
        <f t="shared" si="55"/>
        <v>1397.4</v>
      </c>
    </row>
    <row r="901" spans="1:20" ht="14.15" customHeight="1">
      <c r="A901" s="8">
        <v>900</v>
      </c>
      <c r="B901" s="117" t="s">
        <v>155</v>
      </c>
      <c r="C901" s="117" t="s">
        <v>156</v>
      </c>
      <c r="D901" s="641" t="s">
        <v>256</v>
      </c>
      <c r="E901" s="641" t="s">
        <v>746</v>
      </c>
      <c r="F901" s="117" t="s">
        <v>208</v>
      </c>
      <c r="G901" s="117" t="s">
        <v>208</v>
      </c>
      <c r="H901" s="117"/>
      <c r="I901" s="9">
        <v>13.61</v>
      </c>
      <c r="J901" s="717">
        <v>1</v>
      </c>
      <c r="K901" s="128">
        <v>255</v>
      </c>
      <c r="L901" s="140"/>
      <c r="M901" s="129" t="e">
        <f t="shared" si="53"/>
        <v>#DIV/0!</v>
      </c>
      <c r="N901" s="129">
        <f t="shared" si="56"/>
        <v>0</v>
      </c>
      <c r="O901" s="130">
        <f>IF(K901="nio",0,VLOOKUP(G901,'4. Productie normen'!A:J,HLOOKUP('5. Basis ruimtestaat'!K901,'4. Productie normen'!$10:$11,2,FALSE),FALSE))</f>
        <v>0</v>
      </c>
      <c r="P901" s="130">
        <f t="shared" si="54"/>
        <v>0</v>
      </c>
      <c r="Q901" s="131" t="str">
        <f>VLOOKUP(G901,'4. Productie normen'!$A:$L,12,FALSE)</f>
        <v>V</v>
      </c>
      <c r="R901" s="117"/>
      <c r="T901" s="132">
        <f t="shared" si="55"/>
        <v>3470.5499999999997</v>
      </c>
    </row>
    <row r="902" spans="1:20" ht="14.15" customHeight="1">
      <c r="A902" s="8">
        <v>901</v>
      </c>
      <c r="B902" s="117" t="s">
        <v>155</v>
      </c>
      <c r="C902" s="117" t="s">
        <v>156</v>
      </c>
      <c r="D902" s="641" t="s">
        <v>295</v>
      </c>
      <c r="E902" s="641" t="s">
        <v>367</v>
      </c>
      <c r="F902" s="117" t="s">
        <v>255</v>
      </c>
      <c r="G902" s="117" t="s">
        <v>197</v>
      </c>
      <c r="H902" s="117"/>
      <c r="I902" s="9">
        <v>67.959999999999994</v>
      </c>
      <c r="J902" s="717">
        <v>1</v>
      </c>
      <c r="K902" s="128">
        <v>156</v>
      </c>
      <c r="L902" s="140"/>
      <c r="M902" s="129" t="e">
        <f t="shared" si="53"/>
        <v>#DIV/0!</v>
      </c>
      <c r="N902" s="129">
        <f t="shared" si="56"/>
        <v>0</v>
      </c>
      <c r="O902" s="130">
        <f>IF(K902="nio",0,VLOOKUP(G902,'4. Productie normen'!A:J,HLOOKUP('5. Basis ruimtestaat'!K902,'4. Productie normen'!$10:$11,2,FALSE),FALSE))</f>
        <v>0</v>
      </c>
      <c r="P902" s="130">
        <f t="shared" si="54"/>
        <v>0</v>
      </c>
      <c r="Q902" s="131" t="str">
        <f>VLOOKUP(G902,'4. Productie normen'!$A:$L,12,FALSE)</f>
        <v>B</v>
      </c>
      <c r="R902" s="117"/>
      <c r="T902" s="132">
        <f t="shared" si="55"/>
        <v>10601.759999999998</v>
      </c>
    </row>
    <row r="903" spans="1:20" ht="14.15" customHeight="1">
      <c r="A903" s="8">
        <v>902</v>
      </c>
      <c r="B903" s="117" t="s">
        <v>155</v>
      </c>
      <c r="C903" s="117" t="s">
        <v>156</v>
      </c>
      <c r="D903" s="641" t="s">
        <v>295</v>
      </c>
      <c r="E903" s="641" t="s">
        <v>368</v>
      </c>
      <c r="F903" s="117" t="s">
        <v>255</v>
      </c>
      <c r="G903" s="117" t="s">
        <v>197</v>
      </c>
      <c r="H903" s="117"/>
      <c r="I903" s="9">
        <v>18.21</v>
      </c>
      <c r="J903" s="717">
        <v>1</v>
      </c>
      <c r="K903" s="128">
        <v>156</v>
      </c>
      <c r="L903" s="140"/>
      <c r="M903" s="129" t="e">
        <f t="shared" si="53"/>
        <v>#DIV/0!</v>
      </c>
      <c r="N903" s="129">
        <f t="shared" si="56"/>
        <v>0</v>
      </c>
      <c r="O903" s="130">
        <f>IF(K903="nio",0,VLOOKUP(G903,'4. Productie normen'!A:J,HLOOKUP('5. Basis ruimtestaat'!K903,'4. Productie normen'!$10:$11,2,FALSE),FALSE))</f>
        <v>0</v>
      </c>
      <c r="P903" s="130">
        <f t="shared" si="54"/>
        <v>0</v>
      </c>
      <c r="Q903" s="131" t="str">
        <f>VLOOKUP(G903,'4. Productie normen'!$A:$L,12,FALSE)</f>
        <v>B</v>
      </c>
      <c r="R903" s="117"/>
      <c r="T903" s="132">
        <f t="shared" si="55"/>
        <v>2840.76</v>
      </c>
    </row>
    <row r="904" spans="1:20" ht="14.15" customHeight="1">
      <c r="A904" s="8">
        <v>903</v>
      </c>
      <c r="B904" s="117" t="s">
        <v>155</v>
      </c>
      <c r="C904" s="117" t="s">
        <v>156</v>
      </c>
      <c r="D904" s="641" t="s">
        <v>295</v>
      </c>
      <c r="E904" s="641" t="s">
        <v>747</v>
      </c>
      <c r="F904" s="117" t="s">
        <v>255</v>
      </c>
      <c r="G904" s="117" t="s">
        <v>197</v>
      </c>
      <c r="H904" s="117"/>
      <c r="I904" s="9">
        <v>37.17</v>
      </c>
      <c r="J904" s="717">
        <v>1</v>
      </c>
      <c r="K904" s="128">
        <v>156</v>
      </c>
      <c r="L904" s="140"/>
      <c r="M904" s="129" t="e">
        <f t="shared" si="53"/>
        <v>#DIV/0!</v>
      </c>
      <c r="N904" s="129">
        <f t="shared" si="56"/>
        <v>0</v>
      </c>
      <c r="O904" s="130">
        <f>IF(K904="nio",0,VLOOKUP(G904,'4. Productie normen'!A:J,HLOOKUP('5. Basis ruimtestaat'!K904,'4. Productie normen'!$10:$11,2,FALSE),FALSE))</f>
        <v>0</v>
      </c>
      <c r="P904" s="130">
        <f t="shared" si="54"/>
        <v>0</v>
      </c>
      <c r="Q904" s="131" t="str">
        <f>VLOOKUP(G904,'4. Productie normen'!$A:$L,12,FALSE)</f>
        <v>B</v>
      </c>
      <c r="R904" s="117"/>
      <c r="T904" s="132">
        <f t="shared" si="55"/>
        <v>5798.52</v>
      </c>
    </row>
    <row r="905" spans="1:20" ht="14.15" customHeight="1">
      <c r="A905" s="8">
        <v>904</v>
      </c>
      <c r="B905" s="117" t="s">
        <v>155</v>
      </c>
      <c r="C905" s="117" t="s">
        <v>156</v>
      </c>
      <c r="D905" s="641" t="s">
        <v>295</v>
      </c>
      <c r="E905" s="641" t="s">
        <v>369</v>
      </c>
      <c r="F905" s="117" t="s">
        <v>255</v>
      </c>
      <c r="G905" s="117" t="s">
        <v>197</v>
      </c>
      <c r="H905" s="117"/>
      <c r="I905" s="9">
        <v>43.85</v>
      </c>
      <c r="J905" s="717">
        <v>1</v>
      </c>
      <c r="K905" s="128">
        <v>156</v>
      </c>
      <c r="L905" s="140"/>
      <c r="M905" s="129" t="e">
        <f t="shared" si="53"/>
        <v>#DIV/0!</v>
      </c>
      <c r="N905" s="129">
        <f t="shared" si="56"/>
        <v>0</v>
      </c>
      <c r="O905" s="130">
        <f>IF(K905="nio",0,VLOOKUP(G905,'4. Productie normen'!A:J,HLOOKUP('5. Basis ruimtestaat'!K905,'4. Productie normen'!$10:$11,2,FALSE),FALSE))</f>
        <v>0</v>
      </c>
      <c r="P905" s="130">
        <f t="shared" si="54"/>
        <v>0</v>
      </c>
      <c r="Q905" s="131" t="str">
        <f>VLOOKUP(G905,'4. Productie normen'!$A:$L,12,FALSE)</f>
        <v>B</v>
      </c>
      <c r="R905" s="117"/>
      <c r="T905" s="132">
        <f t="shared" si="55"/>
        <v>6840.6</v>
      </c>
    </row>
    <row r="906" spans="1:20" ht="14.15" customHeight="1">
      <c r="A906" s="8">
        <v>905</v>
      </c>
      <c r="B906" s="117" t="s">
        <v>155</v>
      </c>
      <c r="C906" s="117" t="s">
        <v>156</v>
      </c>
      <c r="D906" s="641" t="s">
        <v>295</v>
      </c>
      <c r="E906" s="641" t="s">
        <v>609</v>
      </c>
      <c r="F906" s="117" t="s">
        <v>255</v>
      </c>
      <c r="G906" s="117" t="s">
        <v>197</v>
      </c>
      <c r="H906" s="117"/>
      <c r="I906" s="9">
        <v>50.58</v>
      </c>
      <c r="J906" s="717">
        <v>1</v>
      </c>
      <c r="K906" s="128">
        <v>156</v>
      </c>
      <c r="L906" s="140"/>
      <c r="M906" s="129" t="e">
        <f t="shared" ref="M906:M969" si="57">IF(K906="nio",0,IF(K906&gt;0,K906*I906/O906,0))*J906</f>
        <v>#DIV/0!</v>
      </c>
      <c r="N906" s="129">
        <f t="shared" si="56"/>
        <v>0</v>
      </c>
      <c r="O906" s="130">
        <f>IF(K906="nio",0,VLOOKUP(G906,'4. Productie normen'!A:J,HLOOKUP('5. Basis ruimtestaat'!K906,'4. Productie normen'!$10:$11,2,FALSE),FALSE))</f>
        <v>0</v>
      </c>
      <c r="P906" s="130">
        <f t="shared" si="54"/>
        <v>0</v>
      </c>
      <c r="Q906" s="131" t="str">
        <f>VLOOKUP(G906,'4. Productie normen'!$A:$L,12,FALSE)</f>
        <v>B</v>
      </c>
      <c r="R906" s="117"/>
      <c r="T906" s="132">
        <f t="shared" si="55"/>
        <v>7890.48</v>
      </c>
    </row>
    <row r="907" spans="1:20" ht="14.15" customHeight="1">
      <c r="A907" s="8">
        <v>906</v>
      </c>
      <c r="B907" s="117" t="s">
        <v>155</v>
      </c>
      <c r="C907" s="117" t="s">
        <v>156</v>
      </c>
      <c r="D907" s="641" t="s">
        <v>295</v>
      </c>
      <c r="E907" s="641" t="s">
        <v>614</v>
      </c>
      <c r="F907" s="117" t="s">
        <v>642</v>
      </c>
      <c r="G907" s="117" t="s">
        <v>212</v>
      </c>
      <c r="H907" s="117"/>
      <c r="I907" s="9">
        <v>11.69</v>
      </c>
      <c r="J907" s="717">
        <v>1</v>
      </c>
      <c r="K907" s="128">
        <v>255</v>
      </c>
      <c r="L907" s="140"/>
      <c r="M907" s="129" t="e">
        <f t="shared" si="57"/>
        <v>#DIV/0!</v>
      </c>
      <c r="N907" s="129">
        <f t="shared" si="56"/>
        <v>0</v>
      </c>
      <c r="O907" s="130">
        <f>IF(K907="nio",0,VLOOKUP(G907,'4. Productie normen'!A:J,HLOOKUP('5. Basis ruimtestaat'!K907,'4. Productie normen'!$10:$11,2,FALSE),FALSE))</f>
        <v>0</v>
      </c>
      <c r="P907" s="130">
        <f t="shared" ref="P907:P970" si="58">IF(L907&gt;0,O907*$P$8,0)</f>
        <v>0</v>
      </c>
      <c r="Q907" s="131" t="str">
        <f>VLOOKUP(G907,'4. Productie normen'!$A:$L,12,FALSE)</f>
        <v>B</v>
      </c>
      <c r="R907" s="117"/>
      <c r="T907" s="132">
        <f t="shared" ref="T907:T970" si="59">SUM(K907:L907)*I907</f>
        <v>2980.95</v>
      </c>
    </row>
    <row r="908" spans="1:20" ht="14.15" customHeight="1">
      <c r="A908" s="8">
        <v>907</v>
      </c>
      <c r="B908" s="117" t="s">
        <v>155</v>
      </c>
      <c r="C908" s="117" t="s">
        <v>156</v>
      </c>
      <c r="D908" s="641" t="s">
        <v>295</v>
      </c>
      <c r="E908" s="641" t="s">
        <v>617</v>
      </c>
      <c r="F908" s="117" t="s">
        <v>255</v>
      </c>
      <c r="G908" s="117" t="s">
        <v>197</v>
      </c>
      <c r="H908" s="117"/>
      <c r="I908" s="9">
        <v>26.42</v>
      </c>
      <c r="J908" s="717">
        <v>1</v>
      </c>
      <c r="K908" s="128">
        <v>156</v>
      </c>
      <c r="L908" s="140"/>
      <c r="M908" s="129" t="e">
        <f t="shared" si="57"/>
        <v>#DIV/0!</v>
      </c>
      <c r="N908" s="129">
        <f t="shared" ref="N908:N971" si="60">IF(L908&gt;0,L908*I908/P908,0)*J908</f>
        <v>0</v>
      </c>
      <c r="O908" s="130">
        <f>IF(K908="nio",0,VLOOKUP(G908,'4. Productie normen'!A:J,HLOOKUP('5. Basis ruimtestaat'!K908,'4. Productie normen'!$10:$11,2,FALSE),FALSE))</f>
        <v>0</v>
      </c>
      <c r="P908" s="130">
        <f t="shared" si="58"/>
        <v>0</v>
      </c>
      <c r="Q908" s="131" t="str">
        <f>VLOOKUP(G908,'4. Productie normen'!$A:$L,12,FALSE)</f>
        <v>B</v>
      </c>
      <c r="R908" s="117"/>
      <c r="T908" s="132">
        <f t="shared" si="59"/>
        <v>4121.5200000000004</v>
      </c>
    </row>
    <row r="909" spans="1:20" ht="14.15" customHeight="1">
      <c r="A909" s="8">
        <v>908</v>
      </c>
      <c r="B909" s="117" t="s">
        <v>155</v>
      </c>
      <c r="C909" s="117" t="s">
        <v>156</v>
      </c>
      <c r="D909" s="641" t="s">
        <v>295</v>
      </c>
      <c r="E909" s="641" t="s">
        <v>619</v>
      </c>
      <c r="F909" s="117" t="s">
        <v>255</v>
      </c>
      <c r="G909" s="117" t="s">
        <v>197</v>
      </c>
      <c r="H909" s="117"/>
      <c r="I909" s="9">
        <v>48.67</v>
      </c>
      <c r="J909" s="717">
        <v>1</v>
      </c>
      <c r="K909" s="128">
        <v>156</v>
      </c>
      <c r="L909" s="140"/>
      <c r="M909" s="129" t="e">
        <f t="shared" si="57"/>
        <v>#DIV/0!</v>
      </c>
      <c r="N909" s="129">
        <f t="shared" si="60"/>
        <v>0</v>
      </c>
      <c r="O909" s="130">
        <f>IF(K909="nio",0,VLOOKUP(G909,'4. Productie normen'!A:J,HLOOKUP('5. Basis ruimtestaat'!K909,'4. Productie normen'!$10:$11,2,FALSE),FALSE))</f>
        <v>0</v>
      </c>
      <c r="P909" s="130">
        <f t="shared" si="58"/>
        <v>0</v>
      </c>
      <c r="Q909" s="131" t="str">
        <f>VLOOKUP(G909,'4. Productie normen'!$A:$L,12,FALSE)</f>
        <v>B</v>
      </c>
      <c r="R909" s="117"/>
      <c r="T909" s="132">
        <f t="shared" si="59"/>
        <v>7592.52</v>
      </c>
    </row>
    <row r="910" spans="1:20" ht="14.15" customHeight="1">
      <c r="A910" s="8">
        <v>909</v>
      </c>
      <c r="B910" s="117" t="s">
        <v>155</v>
      </c>
      <c r="C910" s="117" t="s">
        <v>156</v>
      </c>
      <c r="D910" s="641" t="s">
        <v>295</v>
      </c>
      <c r="E910" s="641" t="s">
        <v>620</v>
      </c>
      <c r="F910" s="117" t="s">
        <v>255</v>
      </c>
      <c r="G910" s="117" t="s">
        <v>197</v>
      </c>
      <c r="H910" s="117"/>
      <c r="I910" s="9">
        <v>46.34</v>
      </c>
      <c r="J910" s="717">
        <v>1</v>
      </c>
      <c r="K910" s="128">
        <v>156</v>
      </c>
      <c r="L910" s="140"/>
      <c r="M910" s="129" t="e">
        <f t="shared" si="57"/>
        <v>#DIV/0!</v>
      </c>
      <c r="N910" s="129">
        <f t="shared" si="60"/>
        <v>0</v>
      </c>
      <c r="O910" s="130">
        <f>IF(K910="nio",0,VLOOKUP(G910,'4. Productie normen'!A:J,HLOOKUP('5. Basis ruimtestaat'!K910,'4. Productie normen'!$10:$11,2,FALSE),FALSE))</f>
        <v>0</v>
      </c>
      <c r="P910" s="130">
        <f t="shared" si="58"/>
        <v>0</v>
      </c>
      <c r="Q910" s="131" t="str">
        <f>VLOOKUP(G910,'4. Productie normen'!$A:$L,12,FALSE)</f>
        <v>B</v>
      </c>
      <c r="R910" s="117"/>
      <c r="T910" s="132">
        <f t="shared" si="59"/>
        <v>7229.0400000000009</v>
      </c>
    </row>
    <row r="911" spans="1:20" ht="14.15" customHeight="1">
      <c r="A911" s="8">
        <v>910</v>
      </c>
      <c r="B911" s="117" t="s">
        <v>155</v>
      </c>
      <c r="C911" s="117" t="s">
        <v>156</v>
      </c>
      <c r="D911" s="641" t="s">
        <v>295</v>
      </c>
      <c r="E911" s="641" t="s">
        <v>370</v>
      </c>
      <c r="F911" s="117" t="s">
        <v>258</v>
      </c>
      <c r="G911" s="117" t="s">
        <v>212</v>
      </c>
      <c r="H911" s="117"/>
      <c r="I911" s="9">
        <v>34.79</v>
      </c>
      <c r="J911" s="717">
        <v>1</v>
      </c>
      <c r="K911" s="128">
        <v>255</v>
      </c>
      <c r="L911" s="140"/>
      <c r="M911" s="129" t="e">
        <f t="shared" si="57"/>
        <v>#DIV/0!</v>
      </c>
      <c r="N911" s="129">
        <f t="shared" si="60"/>
        <v>0</v>
      </c>
      <c r="O911" s="130">
        <f>IF(K911="nio",0,VLOOKUP(G911,'4. Productie normen'!A:J,HLOOKUP('5. Basis ruimtestaat'!K911,'4. Productie normen'!$10:$11,2,FALSE),FALSE))</f>
        <v>0</v>
      </c>
      <c r="P911" s="130">
        <f t="shared" si="58"/>
        <v>0</v>
      </c>
      <c r="Q911" s="131" t="str">
        <f>VLOOKUP(G911,'4. Productie normen'!$A:$L,12,FALSE)</f>
        <v>B</v>
      </c>
      <c r="R911" s="117"/>
      <c r="T911" s="132">
        <f t="shared" si="59"/>
        <v>8871.4499999999989</v>
      </c>
    </row>
    <row r="912" spans="1:20" ht="14.15" customHeight="1">
      <c r="A912" s="8">
        <v>911</v>
      </c>
      <c r="B912" s="117" t="s">
        <v>155</v>
      </c>
      <c r="C912" s="117" t="s">
        <v>156</v>
      </c>
      <c r="D912" s="641" t="s">
        <v>295</v>
      </c>
      <c r="E912" s="641" t="s">
        <v>371</v>
      </c>
      <c r="F912" s="117" t="s">
        <v>255</v>
      </c>
      <c r="G912" s="117" t="s">
        <v>197</v>
      </c>
      <c r="H912" s="117"/>
      <c r="I912" s="9">
        <v>14.7</v>
      </c>
      <c r="J912" s="717">
        <v>1</v>
      </c>
      <c r="K912" s="128">
        <v>156</v>
      </c>
      <c r="L912" s="140"/>
      <c r="M912" s="129" t="e">
        <f t="shared" si="57"/>
        <v>#DIV/0!</v>
      </c>
      <c r="N912" s="129">
        <f t="shared" si="60"/>
        <v>0</v>
      </c>
      <c r="O912" s="130">
        <f>IF(K912="nio",0,VLOOKUP(G912,'4. Productie normen'!A:J,HLOOKUP('5. Basis ruimtestaat'!K912,'4. Productie normen'!$10:$11,2,FALSE),FALSE))</f>
        <v>0</v>
      </c>
      <c r="P912" s="130">
        <f t="shared" si="58"/>
        <v>0</v>
      </c>
      <c r="Q912" s="131" t="str">
        <f>VLOOKUP(G912,'4. Productie normen'!$A:$L,12,FALSE)</f>
        <v>B</v>
      </c>
      <c r="R912" s="117"/>
      <c r="T912" s="132">
        <f t="shared" si="59"/>
        <v>2293.1999999999998</v>
      </c>
    </row>
    <row r="913" spans="1:20" ht="14.15" customHeight="1">
      <c r="A913" s="8">
        <v>912</v>
      </c>
      <c r="B913" s="117" t="s">
        <v>155</v>
      </c>
      <c r="C913" s="117" t="s">
        <v>156</v>
      </c>
      <c r="D913" s="641" t="s">
        <v>295</v>
      </c>
      <c r="E913" s="641" t="s">
        <v>624</v>
      </c>
      <c r="F913" s="117" t="s">
        <v>255</v>
      </c>
      <c r="G913" s="117" t="s">
        <v>197</v>
      </c>
      <c r="H913" s="117"/>
      <c r="I913" s="9">
        <v>43.89</v>
      </c>
      <c r="J913" s="717">
        <v>1</v>
      </c>
      <c r="K913" s="128">
        <v>156</v>
      </c>
      <c r="L913" s="140"/>
      <c r="M913" s="129" t="e">
        <f t="shared" si="57"/>
        <v>#DIV/0!</v>
      </c>
      <c r="N913" s="129">
        <f t="shared" si="60"/>
        <v>0</v>
      </c>
      <c r="O913" s="130">
        <f>IF(K913="nio",0,VLOOKUP(G913,'4. Productie normen'!A:J,HLOOKUP('5. Basis ruimtestaat'!K913,'4. Productie normen'!$10:$11,2,FALSE),FALSE))</f>
        <v>0</v>
      </c>
      <c r="P913" s="130">
        <f t="shared" si="58"/>
        <v>0</v>
      </c>
      <c r="Q913" s="131" t="str">
        <f>VLOOKUP(G913,'4. Productie normen'!$A:$L,12,FALSE)</f>
        <v>B</v>
      </c>
      <c r="R913" s="117"/>
      <c r="T913" s="132">
        <f t="shared" si="59"/>
        <v>6846.84</v>
      </c>
    </row>
    <row r="914" spans="1:20" ht="14.15" customHeight="1">
      <c r="A914" s="8">
        <v>913</v>
      </c>
      <c r="B914" s="117" t="s">
        <v>155</v>
      </c>
      <c r="C914" s="117" t="s">
        <v>156</v>
      </c>
      <c r="D914" s="641" t="s">
        <v>295</v>
      </c>
      <c r="E914" s="641" t="s">
        <v>297</v>
      </c>
      <c r="F914" s="117" t="s">
        <v>255</v>
      </c>
      <c r="G914" s="117" t="s">
        <v>197</v>
      </c>
      <c r="H914" s="117"/>
      <c r="I914" s="9">
        <v>38.56</v>
      </c>
      <c r="J914" s="717">
        <v>1</v>
      </c>
      <c r="K914" s="128">
        <v>156</v>
      </c>
      <c r="L914" s="140"/>
      <c r="M914" s="129" t="e">
        <f t="shared" si="57"/>
        <v>#DIV/0!</v>
      </c>
      <c r="N914" s="129">
        <f t="shared" si="60"/>
        <v>0</v>
      </c>
      <c r="O914" s="130">
        <f>IF(K914="nio",0,VLOOKUP(G914,'4. Productie normen'!A:J,HLOOKUP('5. Basis ruimtestaat'!K914,'4. Productie normen'!$10:$11,2,FALSE),FALSE))</f>
        <v>0</v>
      </c>
      <c r="P914" s="130">
        <f t="shared" si="58"/>
        <v>0</v>
      </c>
      <c r="Q914" s="131" t="str">
        <f>VLOOKUP(G914,'4. Productie normen'!$A:$L,12,FALSE)</f>
        <v>B</v>
      </c>
      <c r="R914" s="117"/>
      <c r="T914" s="132">
        <f t="shared" si="59"/>
        <v>6015.3600000000006</v>
      </c>
    </row>
    <row r="915" spans="1:20" ht="14.15" customHeight="1">
      <c r="A915" s="8">
        <v>914</v>
      </c>
      <c r="B915" s="117" t="s">
        <v>155</v>
      </c>
      <c r="C915" s="117" t="s">
        <v>156</v>
      </c>
      <c r="D915" s="641" t="s">
        <v>295</v>
      </c>
      <c r="E915" s="641" t="s">
        <v>298</v>
      </c>
      <c r="F915" s="117" t="s">
        <v>660</v>
      </c>
      <c r="G915" s="9" t="s">
        <v>203</v>
      </c>
      <c r="H915" s="117"/>
      <c r="I915" s="9">
        <v>14.98</v>
      </c>
      <c r="J915" s="717">
        <v>1</v>
      </c>
      <c r="K915" s="128">
        <v>12</v>
      </c>
      <c r="L915" s="140"/>
      <c r="M915" s="129" t="e">
        <f t="shared" si="57"/>
        <v>#DIV/0!</v>
      </c>
      <c r="N915" s="129">
        <f t="shared" si="60"/>
        <v>0</v>
      </c>
      <c r="O915" s="130">
        <f>IF(K915="nio",0,VLOOKUP(G915,'4. Productie normen'!A:J,HLOOKUP('5. Basis ruimtestaat'!K915,'4. Productie normen'!$10:$11,2,FALSE),FALSE))</f>
        <v>0</v>
      </c>
      <c r="P915" s="130">
        <f t="shared" si="58"/>
        <v>0</v>
      </c>
      <c r="Q915" s="131" t="str">
        <f>VLOOKUP(G915,'4. Productie normen'!$A:$L,12,FALSE)</f>
        <v>V</v>
      </c>
      <c r="R915" s="117"/>
      <c r="T915" s="132">
        <f t="shared" si="59"/>
        <v>179.76</v>
      </c>
    </row>
    <row r="916" spans="1:20" ht="14.15" customHeight="1">
      <c r="A916" s="8">
        <v>915</v>
      </c>
      <c r="B916" s="117" t="s">
        <v>155</v>
      </c>
      <c r="C916" s="117" t="s">
        <v>156</v>
      </c>
      <c r="D916" s="641" t="s">
        <v>295</v>
      </c>
      <c r="E916" s="641" t="s">
        <v>299</v>
      </c>
      <c r="F916" s="117" t="s">
        <v>255</v>
      </c>
      <c r="G916" s="117" t="s">
        <v>197</v>
      </c>
      <c r="H916" s="117"/>
      <c r="I916" s="9">
        <v>18.850000000000001</v>
      </c>
      <c r="J916" s="717">
        <v>1</v>
      </c>
      <c r="K916" s="128">
        <v>156</v>
      </c>
      <c r="L916" s="140"/>
      <c r="M916" s="129" t="e">
        <f t="shared" si="57"/>
        <v>#DIV/0!</v>
      </c>
      <c r="N916" s="129">
        <f t="shared" si="60"/>
        <v>0</v>
      </c>
      <c r="O916" s="130">
        <f>IF(K916="nio",0,VLOOKUP(G916,'4. Productie normen'!A:J,HLOOKUP('5. Basis ruimtestaat'!K916,'4. Productie normen'!$10:$11,2,FALSE),FALSE))</f>
        <v>0</v>
      </c>
      <c r="P916" s="130">
        <f t="shared" si="58"/>
        <v>0</v>
      </c>
      <c r="Q916" s="131" t="str">
        <f>VLOOKUP(G916,'4. Productie normen'!$A:$L,12,FALSE)</f>
        <v>B</v>
      </c>
      <c r="R916" s="117"/>
      <c r="T916" s="132">
        <f t="shared" si="59"/>
        <v>2940.6000000000004</v>
      </c>
    </row>
    <row r="917" spans="1:20" ht="14.15" customHeight="1">
      <c r="A917" s="8">
        <v>916</v>
      </c>
      <c r="B917" s="117" t="s">
        <v>155</v>
      </c>
      <c r="C917" s="117" t="s">
        <v>156</v>
      </c>
      <c r="D917" s="641" t="s">
        <v>295</v>
      </c>
      <c r="E917" s="641" t="s">
        <v>300</v>
      </c>
      <c r="F917" s="117" t="s">
        <v>255</v>
      </c>
      <c r="G917" s="117" t="s">
        <v>197</v>
      </c>
      <c r="H917" s="117"/>
      <c r="I917" s="9">
        <v>27.17</v>
      </c>
      <c r="J917" s="717">
        <v>1</v>
      </c>
      <c r="K917" s="128">
        <v>156</v>
      </c>
      <c r="L917" s="140"/>
      <c r="M917" s="129" t="e">
        <f t="shared" si="57"/>
        <v>#DIV/0!</v>
      </c>
      <c r="N917" s="129">
        <f t="shared" si="60"/>
        <v>0</v>
      </c>
      <c r="O917" s="130">
        <f>IF(K917="nio",0,VLOOKUP(G917,'4. Productie normen'!A:J,HLOOKUP('5. Basis ruimtestaat'!K917,'4. Productie normen'!$10:$11,2,FALSE),FALSE))</f>
        <v>0</v>
      </c>
      <c r="P917" s="130">
        <f t="shared" si="58"/>
        <v>0</v>
      </c>
      <c r="Q917" s="131" t="str">
        <f>VLOOKUP(G917,'4. Productie normen'!$A:$L,12,FALSE)</f>
        <v>B</v>
      </c>
      <c r="R917" s="117"/>
      <c r="T917" s="132">
        <f t="shared" si="59"/>
        <v>4238.5200000000004</v>
      </c>
    </row>
    <row r="918" spans="1:20" ht="14.15" customHeight="1">
      <c r="A918" s="8">
        <v>917</v>
      </c>
      <c r="B918" s="117" t="s">
        <v>155</v>
      </c>
      <c r="C918" s="117" t="s">
        <v>156</v>
      </c>
      <c r="D918" s="641" t="s">
        <v>295</v>
      </c>
      <c r="E918" s="641" t="s">
        <v>301</v>
      </c>
      <c r="F918" s="117" t="s">
        <v>255</v>
      </c>
      <c r="G918" s="117" t="s">
        <v>197</v>
      </c>
      <c r="H918" s="117"/>
      <c r="I918" s="9">
        <v>16.73</v>
      </c>
      <c r="J918" s="717">
        <v>1</v>
      </c>
      <c r="K918" s="128">
        <v>156</v>
      </c>
      <c r="L918" s="140"/>
      <c r="M918" s="129" t="e">
        <f t="shared" si="57"/>
        <v>#DIV/0!</v>
      </c>
      <c r="N918" s="129">
        <f t="shared" si="60"/>
        <v>0</v>
      </c>
      <c r="O918" s="130">
        <f>IF(K918="nio",0,VLOOKUP(G918,'4. Productie normen'!A:J,HLOOKUP('5. Basis ruimtestaat'!K918,'4. Productie normen'!$10:$11,2,FALSE),FALSE))</f>
        <v>0</v>
      </c>
      <c r="P918" s="130">
        <f t="shared" si="58"/>
        <v>0</v>
      </c>
      <c r="Q918" s="131" t="str">
        <f>VLOOKUP(G918,'4. Productie normen'!$A:$L,12,FALSE)</f>
        <v>B</v>
      </c>
      <c r="R918" s="117"/>
      <c r="T918" s="132">
        <f t="shared" si="59"/>
        <v>2609.88</v>
      </c>
    </row>
    <row r="919" spans="1:20" ht="14.15" customHeight="1">
      <c r="A919" s="8">
        <v>918</v>
      </c>
      <c r="B919" s="117" t="s">
        <v>155</v>
      </c>
      <c r="C919" s="117" t="s">
        <v>156</v>
      </c>
      <c r="D919" s="641" t="s">
        <v>295</v>
      </c>
      <c r="E919" s="641" t="s">
        <v>303</v>
      </c>
      <c r="F919" s="117" t="s">
        <v>255</v>
      </c>
      <c r="G919" s="117" t="s">
        <v>197</v>
      </c>
      <c r="H919" s="117"/>
      <c r="I919" s="9">
        <v>16.97</v>
      </c>
      <c r="J919" s="717">
        <v>1</v>
      </c>
      <c r="K919" s="128">
        <v>156</v>
      </c>
      <c r="L919" s="140"/>
      <c r="M919" s="129" t="e">
        <f t="shared" si="57"/>
        <v>#DIV/0!</v>
      </c>
      <c r="N919" s="129">
        <f t="shared" si="60"/>
        <v>0</v>
      </c>
      <c r="O919" s="130">
        <f>IF(K919="nio",0,VLOOKUP(G919,'4. Productie normen'!A:J,HLOOKUP('5. Basis ruimtestaat'!K919,'4. Productie normen'!$10:$11,2,FALSE),FALSE))</f>
        <v>0</v>
      </c>
      <c r="P919" s="130">
        <f t="shared" si="58"/>
        <v>0</v>
      </c>
      <c r="Q919" s="131" t="str">
        <f>VLOOKUP(G919,'4. Productie normen'!$A:$L,12,FALSE)</f>
        <v>B</v>
      </c>
      <c r="R919" s="117"/>
      <c r="T919" s="132">
        <f t="shared" si="59"/>
        <v>2647.3199999999997</v>
      </c>
    </row>
    <row r="920" spans="1:20" ht="14.15" customHeight="1">
      <c r="A920" s="8">
        <v>919</v>
      </c>
      <c r="B920" s="117" t="s">
        <v>155</v>
      </c>
      <c r="C920" s="117" t="s">
        <v>156</v>
      </c>
      <c r="D920" s="641" t="s">
        <v>295</v>
      </c>
      <c r="E920" s="641" t="s">
        <v>304</v>
      </c>
      <c r="F920" s="117" t="s">
        <v>252</v>
      </c>
      <c r="G920" s="117" t="s">
        <v>209</v>
      </c>
      <c r="H920" s="117"/>
      <c r="I920" s="9">
        <v>119.88</v>
      </c>
      <c r="J920" s="717">
        <v>1</v>
      </c>
      <c r="K920" s="128">
        <v>255</v>
      </c>
      <c r="L920" s="140"/>
      <c r="M920" s="129" t="e">
        <f t="shared" si="57"/>
        <v>#DIV/0!</v>
      </c>
      <c r="N920" s="129">
        <f t="shared" si="60"/>
        <v>0</v>
      </c>
      <c r="O920" s="130">
        <f>IF(K920="nio",0,VLOOKUP(G920,'4. Productie normen'!A:J,HLOOKUP('5. Basis ruimtestaat'!K920,'4. Productie normen'!$10:$11,2,FALSE),FALSE))</f>
        <v>0</v>
      </c>
      <c r="P920" s="130">
        <f t="shared" si="58"/>
        <v>0</v>
      </c>
      <c r="Q920" s="131" t="str">
        <f>VLOOKUP(G920,'4. Productie normen'!$A:$L,12,FALSE)</f>
        <v>V</v>
      </c>
      <c r="R920" s="117"/>
      <c r="T920" s="132">
        <f t="shared" si="59"/>
        <v>30569.399999999998</v>
      </c>
    </row>
    <row r="921" spans="1:20" ht="14.15" customHeight="1">
      <c r="A921" s="8">
        <v>920</v>
      </c>
      <c r="B921" s="117" t="s">
        <v>155</v>
      </c>
      <c r="C921" s="117" t="s">
        <v>156</v>
      </c>
      <c r="D921" s="641" t="s">
        <v>295</v>
      </c>
      <c r="E921" s="641" t="s">
        <v>305</v>
      </c>
      <c r="F921" s="117" t="s">
        <v>404</v>
      </c>
      <c r="G921" s="117" t="s">
        <v>206</v>
      </c>
      <c r="H921" s="117"/>
      <c r="I921" s="9">
        <v>11.68</v>
      </c>
      <c r="J921" s="717">
        <v>1</v>
      </c>
      <c r="K921" s="128">
        <v>255</v>
      </c>
      <c r="L921" s="653">
        <v>255</v>
      </c>
      <c r="M921" s="129" t="e">
        <f t="shared" si="57"/>
        <v>#DIV/0!</v>
      </c>
      <c r="N921" s="129" t="e">
        <f t="shared" si="60"/>
        <v>#DIV/0!</v>
      </c>
      <c r="O921" s="130">
        <f>IF(K921="nio",0,VLOOKUP(G921,'4. Productie normen'!A:J,HLOOKUP('5. Basis ruimtestaat'!K921,'4. Productie normen'!$10:$11,2,FALSE),FALSE))</f>
        <v>0</v>
      </c>
      <c r="P921" s="130">
        <f t="shared" si="58"/>
        <v>0</v>
      </c>
      <c r="Q921" s="131" t="str">
        <f>VLOOKUP(G921,'4. Productie normen'!$A:$L,12,FALSE)</f>
        <v>S</v>
      </c>
      <c r="R921" s="117"/>
      <c r="T921" s="132">
        <f t="shared" si="59"/>
        <v>5956.8</v>
      </c>
    </row>
    <row r="922" spans="1:20" ht="14.15" customHeight="1">
      <c r="A922" s="8">
        <v>921</v>
      </c>
      <c r="B922" s="117" t="s">
        <v>155</v>
      </c>
      <c r="C922" s="117" t="s">
        <v>156</v>
      </c>
      <c r="D922" s="641" t="s">
        <v>295</v>
      </c>
      <c r="E922" s="641" t="s">
        <v>306</v>
      </c>
      <c r="F922" s="117" t="s">
        <v>328</v>
      </c>
      <c r="G922" s="117" t="s">
        <v>213</v>
      </c>
      <c r="H922" s="117"/>
      <c r="I922" s="9">
        <v>2.2200000000000002</v>
      </c>
      <c r="J922" s="717">
        <v>1</v>
      </c>
      <c r="K922" s="128" t="s">
        <v>248</v>
      </c>
      <c r="L922" s="140"/>
      <c r="M922" s="129">
        <f t="shared" si="57"/>
        <v>0</v>
      </c>
      <c r="N922" s="129">
        <f t="shared" si="60"/>
        <v>0</v>
      </c>
      <c r="O922" s="130">
        <f>IF(K922="nio",0,VLOOKUP(G922,'4. Productie normen'!A:J,HLOOKUP('5. Basis ruimtestaat'!K922,'4. Productie normen'!$10:$11,2,FALSE),FALSE))</f>
        <v>0</v>
      </c>
      <c r="P922" s="130">
        <f t="shared" si="58"/>
        <v>0</v>
      </c>
      <c r="Q922" s="131">
        <f>VLOOKUP(G922,'4. Productie normen'!$A:$L,12,FALSE)</f>
        <v>0</v>
      </c>
      <c r="R922" s="117"/>
      <c r="T922" s="132">
        <f t="shared" si="59"/>
        <v>0</v>
      </c>
    </row>
    <row r="923" spans="1:20" ht="14.15" customHeight="1">
      <c r="A923" s="8">
        <v>922</v>
      </c>
      <c r="B923" s="117" t="s">
        <v>155</v>
      </c>
      <c r="C923" s="117" t="s">
        <v>156</v>
      </c>
      <c r="D923" s="641" t="s">
        <v>295</v>
      </c>
      <c r="E923" s="641" t="s">
        <v>748</v>
      </c>
      <c r="F923" s="117" t="s">
        <v>208</v>
      </c>
      <c r="G923" s="117" t="s">
        <v>208</v>
      </c>
      <c r="H923" s="117"/>
      <c r="I923" s="9">
        <v>19.739999999999998</v>
      </c>
      <c r="J923" s="717">
        <v>1</v>
      </c>
      <c r="K923" s="128">
        <v>255</v>
      </c>
      <c r="L923" s="140"/>
      <c r="M923" s="129" t="e">
        <f t="shared" si="57"/>
        <v>#DIV/0!</v>
      </c>
      <c r="N923" s="129">
        <f t="shared" si="60"/>
        <v>0</v>
      </c>
      <c r="O923" s="130">
        <f>IF(K923="nio",0,VLOOKUP(G923,'4. Productie normen'!A:J,HLOOKUP('5. Basis ruimtestaat'!K923,'4. Productie normen'!$10:$11,2,FALSE),FALSE))</f>
        <v>0</v>
      </c>
      <c r="P923" s="130">
        <f t="shared" si="58"/>
        <v>0</v>
      </c>
      <c r="Q923" s="131" t="str">
        <f>VLOOKUP(G923,'4. Productie normen'!$A:$L,12,FALSE)</f>
        <v>V</v>
      </c>
      <c r="R923" s="117"/>
      <c r="T923" s="132">
        <f t="shared" si="59"/>
        <v>5033.7</v>
      </c>
    </row>
    <row r="924" spans="1:20" ht="14.15" customHeight="1">
      <c r="A924" s="8">
        <v>923</v>
      </c>
      <c r="B924" s="117" t="s">
        <v>155</v>
      </c>
      <c r="C924" s="117" t="s">
        <v>156</v>
      </c>
      <c r="D924" s="641" t="s">
        <v>295</v>
      </c>
      <c r="E924" s="641" t="s">
        <v>749</v>
      </c>
      <c r="F924" s="117" t="s">
        <v>252</v>
      </c>
      <c r="G924" s="117" t="s">
        <v>209</v>
      </c>
      <c r="H924" s="117"/>
      <c r="I924" s="9">
        <v>25.73</v>
      </c>
      <c r="J924" s="717">
        <v>1</v>
      </c>
      <c r="K924" s="128">
        <v>255</v>
      </c>
      <c r="L924" s="140"/>
      <c r="M924" s="129" t="e">
        <f t="shared" si="57"/>
        <v>#DIV/0!</v>
      </c>
      <c r="N924" s="129">
        <f t="shared" si="60"/>
        <v>0</v>
      </c>
      <c r="O924" s="130">
        <f>IF(K924="nio",0,VLOOKUP(G924,'4. Productie normen'!A:J,HLOOKUP('5. Basis ruimtestaat'!K924,'4. Productie normen'!$10:$11,2,FALSE),FALSE))</f>
        <v>0</v>
      </c>
      <c r="P924" s="130">
        <f t="shared" si="58"/>
        <v>0</v>
      </c>
      <c r="Q924" s="131" t="str">
        <f>VLOOKUP(G924,'4. Productie normen'!$A:$L,12,FALSE)</f>
        <v>V</v>
      </c>
      <c r="R924" s="117"/>
      <c r="T924" s="132">
        <f t="shared" si="59"/>
        <v>6561.1500000000005</v>
      </c>
    </row>
    <row r="925" spans="1:20" ht="14.15" customHeight="1">
      <c r="A925" s="8">
        <v>924</v>
      </c>
      <c r="B925" s="117" t="s">
        <v>155</v>
      </c>
      <c r="C925" s="117" t="s">
        <v>156</v>
      </c>
      <c r="D925" s="641" t="s">
        <v>295</v>
      </c>
      <c r="E925" s="641" t="s">
        <v>307</v>
      </c>
      <c r="F925" s="117" t="s">
        <v>750</v>
      </c>
      <c r="G925" s="117" t="s">
        <v>349</v>
      </c>
      <c r="H925" s="117"/>
      <c r="I925" s="9">
        <v>65.5</v>
      </c>
      <c r="J925" s="717">
        <v>1</v>
      </c>
      <c r="K925" s="128">
        <v>255</v>
      </c>
      <c r="L925" s="140"/>
      <c r="M925" s="129" t="e">
        <f t="shared" si="57"/>
        <v>#DIV/0!</v>
      </c>
      <c r="N925" s="129">
        <f t="shared" si="60"/>
        <v>0</v>
      </c>
      <c r="O925" s="130">
        <f>IF(K925="nio",0,VLOOKUP(G925,'4. Productie normen'!A:J,HLOOKUP('5. Basis ruimtestaat'!K925,'4. Productie normen'!$10:$11,2,FALSE),FALSE))</f>
        <v>0</v>
      </c>
      <c r="P925" s="130">
        <f t="shared" si="58"/>
        <v>0</v>
      </c>
      <c r="Q925" s="131" t="str">
        <f>VLOOKUP(G925,'4. Productie normen'!$A:$L,12,FALSE)</f>
        <v>V</v>
      </c>
      <c r="R925" s="117"/>
      <c r="T925" s="132">
        <f t="shared" si="59"/>
        <v>16702.5</v>
      </c>
    </row>
    <row r="926" spans="1:20" ht="14.15" customHeight="1">
      <c r="A926" s="8">
        <v>925</v>
      </c>
      <c r="B926" s="117" t="s">
        <v>155</v>
      </c>
      <c r="C926" s="117" t="s">
        <v>156</v>
      </c>
      <c r="D926" s="641" t="s">
        <v>295</v>
      </c>
      <c r="E926" s="641" t="s">
        <v>308</v>
      </c>
      <c r="F926" s="117" t="s">
        <v>404</v>
      </c>
      <c r="G926" s="117" t="s">
        <v>206</v>
      </c>
      <c r="H926" s="117"/>
      <c r="I926" s="9">
        <v>15.66</v>
      </c>
      <c r="J926" s="717">
        <v>1</v>
      </c>
      <c r="K926" s="128">
        <v>255</v>
      </c>
      <c r="L926" s="653">
        <v>255</v>
      </c>
      <c r="M926" s="129" t="e">
        <f t="shared" si="57"/>
        <v>#DIV/0!</v>
      </c>
      <c r="N926" s="129" t="e">
        <f t="shared" si="60"/>
        <v>#DIV/0!</v>
      </c>
      <c r="O926" s="130">
        <f>IF(K926="nio",0,VLOOKUP(G926,'4. Productie normen'!A:J,HLOOKUP('5. Basis ruimtestaat'!K926,'4. Productie normen'!$10:$11,2,FALSE),FALSE))</f>
        <v>0</v>
      </c>
      <c r="P926" s="130">
        <f t="shared" si="58"/>
        <v>0</v>
      </c>
      <c r="Q926" s="131" t="str">
        <f>VLOOKUP(G926,'4. Productie normen'!$A:$L,12,FALSE)</f>
        <v>S</v>
      </c>
      <c r="R926" s="117"/>
      <c r="T926" s="132">
        <f t="shared" si="59"/>
        <v>7986.6</v>
      </c>
    </row>
    <row r="927" spans="1:20" ht="14.15" customHeight="1">
      <c r="A927" s="8">
        <v>926</v>
      </c>
      <c r="B927" s="117" t="s">
        <v>155</v>
      </c>
      <c r="C927" s="117" t="s">
        <v>156</v>
      </c>
      <c r="D927" s="641" t="s">
        <v>295</v>
      </c>
      <c r="E927" s="641" t="s">
        <v>310</v>
      </c>
      <c r="F927" s="117" t="s">
        <v>751</v>
      </c>
      <c r="G927" s="117" t="s">
        <v>751</v>
      </c>
      <c r="H927" s="117"/>
      <c r="I927" s="9">
        <v>8.36</v>
      </c>
      <c r="J927" s="717">
        <v>1</v>
      </c>
      <c r="K927" s="128">
        <v>255</v>
      </c>
      <c r="L927" s="140"/>
      <c r="M927" s="129" t="e">
        <f t="shared" si="57"/>
        <v>#DIV/0!</v>
      </c>
      <c r="N927" s="129">
        <f t="shared" si="60"/>
        <v>0</v>
      </c>
      <c r="O927" s="130">
        <f>IF(K927="nio",0,VLOOKUP(G927,'4. Productie normen'!A:J,HLOOKUP('5. Basis ruimtestaat'!K927,'4. Productie normen'!$10:$11,2,FALSE),FALSE))</f>
        <v>0</v>
      </c>
      <c r="P927" s="130">
        <f t="shared" si="58"/>
        <v>0</v>
      </c>
      <c r="Q927" s="131" t="str">
        <f>VLOOKUP(G927,'4. Productie normen'!$A:$L,12,FALSE)</f>
        <v>V</v>
      </c>
      <c r="R927" s="117"/>
      <c r="T927" s="132">
        <f t="shared" si="59"/>
        <v>2131.7999999999997</v>
      </c>
    </row>
    <row r="928" spans="1:20" ht="14.15" customHeight="1">
      <c r="A928" s="8">
        <v>927</v>
      </c>
      <c r="B928" s="117" t="s">
        <v>155</v>
      </c>
      <c r="C928" s="117" t="s">
        <v>156</v>
      </c>
      <c r="D928" s="641" t="s">
        <v>295</v>
      </c>
      <c r="E928" s="641" t="s">
        <v>312</v>
      </c>
      <c r="F928" s="117" t="s">
        <v>208</v>
      </c>
      <c r="G928" s="117" t="s">
        <v>208</v>
      </c>
      <c r="H928" s="117"/>
      <c r="I928" s="9">
        <v>21.34</v>
      </c>
      <c r="J928" s="717">
        <v>1</v>
      </c>
      <c r="K928" s="128">
        <v>255</v>
      </c>
      <c r="L928" s="140"/>
      <c r="M928" s="129" t="e">
        <f t="shared" si="57"/>
        <v>#DIV/0!</v>
      </c>
      <c r="N928" s="129">
        <f t="shared" si="60"/>
        <v>0</v>
      </c>
      <c r="O928" s="130">
        <f>IF(K928="nio",0,VLOOKUP(G928,'4. Productie normen'!A:J,HLOOKUP('5. Basis ruimtestaat'!K928,'4. Productie normen'!$10:$11,2,FALSE),FALSE))</f>
        <v>0</v>
      </c>
      <c r="P928" s="130">
        <f t="shared" si="58"/>
        <v>0</v>
      </c>
      <c r="Q928" s="131" t="str">
        <f>VLOOKUP(G928,'4. Productie normen'!$A:$L,12,FALSE)</f>
        <v>V</v>
      </c>
      <c r="R928" s="117"/>
      <c r="T928" s="132">
        <f t="shared" si="59"/>
        <v>5441.7</v>
      </c>
    </row>
    <row r="929" spans="1:20" ht="14.15" customHeight="1">
      <c r="A929" s="8">
        <v>928</v>
      </c>
      <c r="B929" s="117" t="s">
        <v>155</v>
      </c>
      <c r="C929" s="117" t="s">
        <v>156</v>
      </c>
      <c r="D929" s="641" t="s">
        <v>295</v>
      </c>
      <c r="E929" s="641" t="s">
        <v>752</v>
      </c>
      <c r="F929" s="117" t="s">
        <v>252</v>
      </c>
      <c r="G929" s="117" t="s">
        <v>209</v>
      </c>
      <c r="H929" s="117"/>
      <c r="I929" s="9">
        <v>6.35</v>
      </c>
      <c r="J929" s="717">
        <v>1</v>
      </c>
      <c r="K929" s="128">
        <v>255</v>
      </c>
      <c r="L929" s="140"/>
      <c r="M929" s="129" t="e">
        <f t="shared" si="57"/>
        <v>#DIV/0!</v>
      </c>
      <c r="N929" s="129">
        <f t="shared" si="60"/>
        <v>0</v>
      </c>
      <c r="O929" s="130">
        <f>IF(K929="nio",0,VLOOKUP(G929,'4. Productie normen'!A:J,HLOOKUP('5. Basis ruimtestaat'!K929,'4. Productie normen'!$10:$11,2,FALSE),FALSE))</f>
        <v>0</v>
      </c>
      <c r="P929" s="130">
        <f t="shared" si="58"/>
        <v>0</v>
      </c>
      <c r="Q929" s="131" t="str">
        <f>VLOOKUP(G929,'4. Productie normen'!$A:$L,12,FALSE)</f>
        <v>V</v>
      </c>
      <c r="R929" s="117"/>
      <c r="T929" s="132">
        <f t="shared" si="59"/>
        <v>1619.25</v>
      </c>
    </row>
    <row r="930" spans="1:20" ht="14.15" customHeight="1">
      <c r="A930" s="8">
        <v>929</v>
      </c>
      <c r="B930" s="117" t="s">
        <v>155</v>
      </c>
      <c r="C930" s="117" t="s">
        <v>156</v>
      </c>
      <c r="D930" s="641" t="s">
        <v>373</v>
      </c>
      <c r="E930" s="641" t="s">
        <v>374</v>
      </c>
      <c r="F930" s="117" t="s">
        <v>255</v>
      </c>
      <c r="G930" s="117" t="s">
        <v>197</v>
      </c>
      <c r="H930" s="117"/>
      <c r="I930" s="9">
        <v>40.89</v>
      </c>
      <c r="J930" s="717">
        <v>1</v>
      </c>
      <c r="K930" s="128">
        <v>156</v>
      </c>
      <c r="L930" s="140"/>
      <c r="M930" s="129" t="e">
        <f t="shared" si="57"/>
        <v>#DIV/0!</v>
      </c>
      <c r="N930" s="129">
        <f t="shared" si="60"/>
        <v>0</v>
      </c>
      <c r="O930" s="130">
        <f>IF(K930="nio",0,VLOOKUP(G930,'4. Productie normen'!A:J,HLOOKUP('5. Basis ruimtestaat'!K930,'4. Productie normen'!$10:$11,2,FALSE),FALSE))</f>
        <v>0</v>
      </c>
      <c r="P930" s="130">
        <f t="shared" si="58"/>
        <v>0</v>
      </c>
      <c r="Q930" s="131" t="str">
        <f>VLOOKUP(G930,'4. Productie normen'!$A:$L,12,FALSE)</f>
        <v>B</v>
      </c>
      <c r="R930" s="117"/>
      <c r="T930" s="132">
        <f t="shared" si="59"/>
        <v>6378.84</v>
      </c>
    </row>
    <row r="931" spans="1:20" ht="14.15" customHeight="1">
      <c r="A931" s="8">
        <v>930</v>
      </c>
      <c r="B931" s="117" t="s">
        <v>155</v>
      </c>
      <c r="C931" s="117" t="s">
        <v>156</v>
      </c>
      <c r="D931" s="641" t="s">
        <v>373</v>
      </c>
      <c r="E931" s="641" t="s">
        <v>375</v>
      </c>
      <c r="F931" s="117" t="s">
        <v>255</v>
      </c>
      <c r="G931" s="117" t="s">
        <v>197</v>
      </c>
      <c r="H931" s="117"/>
      <c r="I931" s="9">
        <v>27.02</v>
      </c>
      <c r="J931" s="717">
        <v>1</v>
      </c>
      <c r="K931" s="128">
        <v>156</v>
      </c>
      <c r="L931" s="140"/>
      <c r="M931" s="129" t="e">
        <f t="shared" si="57"/>
        <v>#DIV/0!</v>
      </c>
      <c r="N931" s="129">
        <f t="shared" si="60"/>
        <v>0</v>
      </c>
      <c r="O931" s="130">
        <f>IF(K931="nio",0,VLOOKUP(G931,'4. Productie normen'!A:J,HLOOKUP('5. Basis ruimtestaat'!K931,'4. Productie normen'!$10:$11,2,FALSE),FALSE))</f>
        <v>0</v>
      </c>
      <c r="P931" s="130">
        <f t="shared" si="58"/>
        <v>0</v>
      </c>
      <c r="Q931" s="131" t="str">
        <f>VLOOKUP(G931,'4. Productie normen'!$A:$L,12,FALSE)</f>
        <v>B</v>
      </c>
      <c r="R931" s="117"/>
      <c r="T931" s="132">
        <f t="shared" si="59"/>
        <v>4215.12</v>
      </c>
    </row>
    <row r="932" spans="1:20" ht="14.15" customHeight="1">
      <c r="A932" s="8">
        <v>931</v>
      </c>
      <c r="B932" s="117" t="s">
        <v>155</v>
      </c>
      <c r="C932" s="117" t="s">
        <v>156</v>
      </c>
      <c r="D932" s="641" t="s">
        <v>373</v>
      </c>
      <c r="E932" s="641" t="s">
        <v>376</v>
      </c>
      <c r="F932" s="117" t="s">
        <v>255</v>
      </c>
      <c r="G932" s="117" t="s">
        <v>197</v>
      </c>
      <c r="H932" s="117"/>
      <c r="I932" s="9">
        <v>27.02</v>
      </c>
      <c r="J932" s="717">
        <v>1</v>
      </c>
      <c r="K932" s="128">
        <v>156</v>
      </c>
      <c r="L932" s="140"/>
      <c r="M932" s="129" t="e">
        <f t="shared" si="57"/>
        <v>#DIV/0!</v>
      </c>
      <c r="N932" s="129">
        <f t="shared" si="60"/>
        <v>0</v>
      </c>
      <c r="O932" s="130">
        <f>IF(K932="nio",0,VLOOKUP(G932,'4. Productie normen'!A:J,HLOOKUP('5. Basis ruimtestaat'!K932,'4. Productie normen'!$10:$11,2,FALSE),FALSE))</f>
        <v>0</v>
      </c>
      <c r="P932" s="130">
        <f t="shared" si="58"/>
        <v>0</v>
      </c>
      <c r="Q932" s="131" t="str">
        <f>VLOOKUP(G932,'4. Productie normen'!$A:$L,12,FALSE)</f>
        <v>B</v>
      </c>
      <c r="R932" s="117"/>
      <c r="T932" s="132">
        <f t="shared" si="59"/>
        <v>4215.12</v>
      </c>
    </row>
    <row r="933" spans="1:20" ht="14.15" customHeight="1">
      <c r="A933" s="8">
        <v>932</v>
      </c>
      <c r="B933" s="117" t="s">
        <v>155</v>
      </c>
      <c r="C933" s="117" t="s">
        <v>156</v>
      </c>
      <c r="D933" s="641" t="s">
        <v>373</v>
      </c>
      <c r="E933" s="641" t="s">
        <v>377</v>
      </c>
      <c r="F933" s="117" t="s">
        <v>255</v>
      </c>
      <c r="G933" s="117" t="s">
        <v>197</v>
      </c>
      <c r="H933" s="117"/>
      <c r="I933" s="9">
        <v>26.91</v>
      </c>
      <c r="J933" s="717">
        <v>1</v>
      </c>
      <c r="K933" s="128">
        <v>156</v>
      </c>
      <c r="L933" s="140"/>
      <c r="M933" s="129" t="e">
        <f t="shared" si="57"/>
        <v>#DIV/0!</v>
      </c>
      <c r="N933" s="129">
        <f t="shared" si="60"/>
        <v>0</v>
      </c>
      <c r="O933" s="130">
        <f>IF(K933="nio",0,VLOOKUP(G933,'4. Productie normen'!A:J,HLOOKUP('5. Basis ruimtestaat'!K933,'4. Productie normen'!$10:$11,2,FALSE),FALSE))</f>
        <v>0</v>
      </c>
      <c r="P933" s="130">
        <f t="shared" si="58"/>
        <v>0</v>
      </c>
      <c r="Q933" s="131" t="str">
        <f>VLOOKUP(G933,'4. Productie normen'!$A:$L,12,FALSE)</f>
        <v>B</v>
      </c>
      <c r="R933" s="117"/>
      <c r="T933" s="132">
        <f t="shared" si="59"/>
        <v>4197.96</v>
      </c>
    </row>
    <row r="934" spans="1:20" ht="14.15" customHeight="1">
      <c r="A934" s="8">
        <v>933</v>
      </c>
      <c r="B934" s="117" t="s">
        <v>155</v>
      </c>
      <c r="C934" s="117" t="s">
        <v>156</v>
      </c>
      <c r="D934" s="641" t="s">
        <v>373</v>
      </c>
      <c r="E934" s="641" t="s">
        <v>753</v>
      </c>
      <c r="F934" s="117" t="s">
        <v>255</v>
      </c>
      <c r="G934" s="117" t="s">
        <v>197</v>
      </c>
      <c r="H934" s="117"/>
      <c r="I934" s="9">
        <v>54.75</v>
      </c>
      <c r="J934" s="717">
        <v>1</v>
      </c>
      <c r="K934" s="128">
        <v>156</v>
      </c>
      <c r="L934" s="140"/>
      <c r="M934" s="129" t="e">
        <f t="shared" si="57"/>
        <v>#DIV/0!</v>
      </c>
      <c r="N934" s="129">
        <f t="shared" si="60"/>
        <v>0</v>
      </c>
      <c r="O934" s="130">
        <f>IF(K934="nio",0,VLOOKUP(G934,'4. Productie normen'!A:J,HLOOKUP('5. Basis ruimtestaat'!K934,'4. Productie normen'!$10:$11,2,FALSE),FALSE))</f>
        <v>0</v>
      </c>
      <c r="P934" s="130">
        <f t="shared" si="58"/>
        <v>0</v>
      </c>
      <c r="Q934" s="131" t="str">
        <f>VLOOKUP(G934,'4. Productie normen'!$A:$L,12,FALSE)</f>
        <v>B</v>
      </c>
      <c r="R934" s="117"/>
      <c r="T934" s="132">
        <f t="shared" si="59"/>
        <v>8541</v>
      </c>
    </row>
    <row r="935" spans="1:20" ht="14.15" customHeight="1">
      <c r="A935" s="8">
        <v>934</v>
      </c>
      <c r="B935" s="117" t="s">
        <v>155</v>
      </c>
      <c r="C935" s="117" t="s">
        <v>156</v>
      </c>
      <c r="D935" s="641" t="s">
        <v>373</v>
      </c>
      <c r="E935" s="641" t="s">
        <v>754</v>
      </c>
      <c r="F935" s="117" t="s">
        <v>255</v>
      </c>
      <c r="G935" s="117" t="s">
        <v>197</v>
      </c>
      <c r="H935" s="117"/>
      <c r="I935" s="9">
        <v>20.52</v>
      </c>
      <c r="J935" s="717">
        <v>1</v>
      </c>
      <c r="K935" s="128">
        <v>156</v>
      </c>
      <c r="L935" s="140"/>
      <c r="M935" s="129" t="e">
        <f t="shared" si="57"/>
        <v>#DIV/0!</v>
      </c>
      <c r="N935" s="129">
        <f t="shared" si="60"/>
        <v>0</v>
      </c>
      <c r="O935" s="130">
        <f>IF(K935="nio",0,VLOOKUP(G935,'4. Productie normen'!A:J,HLOOKUP('5. Basis ruimtestaat'!K935,'4. Productie normen'!$10:$11,2,FALSE),FALSE))</f>
        <v>0</v>
      </c>
      <c r="P935" s="130">
        <f t="shared" si="58"/>
        <v>0</v>
      </c>
      <c r="Q935" s="131" t="str">
        <f>VLOOKUP(G935,'4. Productie normen'!$A:$L,12,FALSE)</f>
        <v>B</v>
      </c>
      <c r="R935" s="117"/>
      <c r="T935" s="132">
        <f t="shared" si="59"/>
        <v>3201.12</v>
      </c>
    </row>
    <row r="936" spans="1:20" ht="14.15" customHeight="1">
      <c r="A936" s="8">
        <v>935</v>
      </c>
      <c r="B936" s="117" t="s">
        <v>155</v>
      </c>
      <c r="C936" s="117" t="s">
        <v>156</v>
      </c>
      <c r="D936" s="641" t="s">
        <v>373</v>
      </c>
      <c r="E936" s="641" t="s">
        <v>755</v>
      </c>
      <c r="F936" s="117" t="s">
        <v>255</v>
      </c>
      <c r="G936" s="117" t="s">
        <v>197</v>
      </c>
      <c r="H936" s="117"/>
      <c r="I936" s="9">
        <v>15.38</v>
      </c>
      <c r="J936" s="717">
        <v>1</v>
      </c>
      <c r="K936" s="128">
        <v>156</v>
      </c>
      <c r="L936" s="140"/>
      <c r="M936" s="129" t="e">
        <f t="shared" si="57"/>
        <v>#DIV/0!</v>
      </c>
      <c r="N936" s="129">
        <f t="shared" si="60"/>
        <v>0</v>
      </c>
      <c r="O936" s="130">
        <f>IF(K936="nio",0,VLOOKUP(G936,'4. Productie normen'!A:J,HLOOKUP('5. Basis ruimtestaat'!K936,'4. Productie normen'!$10:$11,2,FALSE),FALSE))</f>
        <v>0</v>
      </c>
      <c r="P936" s="130">
        <f t="shared" si="58"/>
        <v>0</v>
      </c>
      <c r="Q936" s="131" t="str">
        <f>VLOOKUP(G936,'4. Productie normen'!$A:$L,12,FALSE)</f>
        <v>B</v>
      </c>
      <c r="R936" s="117"/>
      <c r="T936" s="132">
        <f t="shared" si="59"/>
        <v>2399.2800000000002</v>
      </c>
    </row>
    <row r="937" spans="1:20" ht="14.15" customHeight="1">
      <c r="A937" s="8">
        <v>936</v>
      </c>
      <c r="B937" s="117" t="s">
        <v>155</v>
      </c>
      <c r="C937" s="117" t="s">
        <v>156</v>
      </c>
      <c r="D937" s="641" t="s">
        <v>373</v>
      </c>
      <c r="E937" s="641" t="s">
        <v>756</v>
      </c>
      <c r="F937" s="117" t="s">
        <v>255</v>
      </c>
      <c r="G937" s="117" t="s">
        <v>197</v>
      </c>
      <c r="H937" s="117"/>
      <c r="I937" s="9">
        <v>34.04</v>
      </c>
      <c r="J937" s="717">
        <v>1</v>
      </c>
      <c r="K937" s="128">
        <v>156</v>
      </c>
      <c r="L937" s="140"/>
      <c r="M937" s="129" t="e">
        <f t="shared" si="57"/>
        <v>#DIV/0!</v>
      </c>
      <c r="N937" s="129">
        <f t="shared" si="60"/>
        <v>0</v>
      </c>
      <c r="O937" s="130">
        <f>IF(K937="nio",0,VLOOKUP(G937,'4. Productie normen'!A:J,HLOOKUP('5. Basis ruimtestaat'!K937,'4. Productie normen'!$10:$11,2,FALSE),FALSE))</f>
        <v>0</v>
      </c>
      <c r="P937" s="130">
        <f t="shared" si="58"/>
        <v>0</v>
      </c>
      <c r="Q937" s="131" t="str">
        <f>VLOOKUP(G937,'4. Productie normen'!$A:$L,12,FALSE)</f>
        <v>B</v>
      </c>
      <c r="R937" s="117"/>
      <c r="T937" s="132">
        <f t="shared" si="59"/>
        <v>5310.24</v>
      </c>
    </row>
    <row r="938" spans="1:20" ht="14.15" customHeight="1">
      <c r="A938" s="8">
        <v>937</v>
      </c>
      <c r="B938" s="117" t="s">
        <v>155</v>
      </c>
      <c r="C938" s="117" t="s">
        <v>156</v>
      </c>
      <c r="D938" s="641" t="s">
        <v>373</v>
      </c>
      <c r="E938" s="641" t="s">
        <v>757</v>
      </c>
      <c r="F938" s="117" t="s">
        <v>258</v>
      </c>
      <c r="G938" s="117" t="s">
        <v>212</v>
      </c>
      <c r="H938" s="117"/>
      <c r="I938" s="9">
        <v>28.08</v>
      </c>
      <c r="J938" s="717">
        <v>1</v>
      </c>
      <c r="K938" s="128">
        <v>255</v>
      </c>
      <c r="L938" s="140"/>
      <c r="M938" s="129" t="e">
        <f t="shared" si="57"/>
        <v>#DIV/0!</v>
      </c>
      <c r="N938" s="129">
        <f t="shared" si="60"/>
        <v>0</v>
      </c>
      <c r="O938" s="130">
        <f>IF(K938="nio",0,VLOOKUP(G938,'4. Productie normen'!A:J,HLOOKUP('5. Basis ruimtestaat'!K938,'4. Productie normen'!$10:$11,2,FALSE),FALSE))</f>
        <v>0</v>
      </c>
      <c r="P938" s="130">
        <f t="shared" si="58"/>
        <v>0</v>
      </c>
      <c r="Q938" s="131" t="str">
        <f>VLOOKUP(G938,'4. Productie normen'!$A:$L,12,FALSE)</f>
        <v>B</v>
      </c>
      <c r="R938" s="117"/>
      <c r="T938" s="132">
        <f t="shared" si="59"/>
        <v>7160.4</v>
      </c>
    </row>
    <row r="939" spans="1:20" ht="14.15" customHeight="1">
      <c r="A939" s="8">
        <v>938</v>
      </c>
      <c r="B939" s="117" t="s">
        <v>155</v>
      </c>
      <c r="C939" s="117" t="s">
        <v>156</v>
      </c>
      <c r="D939" s="641" t="s">
        <v>373</v>
      </c>
      <c r="E939" s="641" t="s">
        <v>378</v>
      </c>
      <c r="F939" s="117" t="s">
        <v>255</v>
      </c>
      <c r="G939" s="117" t="s">
        <v>197</v>
      </c>
      <c r="H939" s="117"/>
      <c r="I939" s="9">
        <v>25.58</v>
      </c>
      <c r="J939" s="717">
        <v>1</v>
      </c>
      <c r="K939" s="128">
        <v>156</v>
      </c>
      <c r="L939" s="140"/>
      <c r="M939" s="129" t="e">
        <f t="shared" si="57"/>
        <v>#DIV/0!</v>
      </c>
      <c r="N939" s="129">
        <f t="shared" si="60"/>
        <v>0</v>
      </c>
      <c r="O939" s="130">
        <f>IF(K939="nio",0,VLOOKUP(G939,'4. Productie normen'!A:J,HLOOKUP('5. Basis ruimtestaat'!K939,'4. Productie normen'!$10:$11,2,FALSE),FALSE))</f>
        <v>0</v>
      </c>
      <c r="P939" s="130">
        <f t="shared" si="58"/>
        <v>0</v>
      </c>
      <c r="Q939" s="131" t="str">
        <f>VLOOKUP(G939,'4. Productie normen'!$A:$L,12,FALSE)</f>
        <v>B</v>
      </c>
      <c r="R939" s="117"/>
      <c r="T939" s="132">
        <f t="shared" si="59"/>
        <v>3990.4799999999996</v>
      </c>
    </row>
    <row r="940" spans="1:20" ht="14.15" customHeight="1">
      <c r="A940" s="8">
        <v>939</v>
      </c>
      <c r="B940" s="117" t="s">
        <v>155</v>
      </c>
      <c r="C940" s="117" t="s">
        <v>156</v>
      </c>
      <c r="D940" s="641" t="s">
        <v>373</v>
      </c>
      <c r="E940" s="641" t="s">
        <v>379</v>
      </c>
      <c r="F940" s="117" t="s">
        <v>255</v>
      </c>
      <c r="G940" s="117" t="s">
        <v>197</v>
      </c>
      <c r="H940" s="117"/>
      <c r="I940" s="9">
        <v>80.05</v>
      </c>
      <c r="J940" s="717">
        <v>1</v>
      </c>
      <c r="K940" s="128">
        <v>156</v>
      </c>
      <c r="L940" s="140"/>
      <c r="M940" s="129" t="e">
        <f t="shared" si="57"/>
        <v>#DIV/0!</v>
      </c>
      <c r="N940" s="129">
        <f t="shared" si="60"/>
        <v>0</v>
      </c>
      <c r="O940" s="130">
        <f>IF(K940="nio",0,VLOOKUP(G940,'4. Productie normen'!A:J,HLOOKUP('5. Basis ruimtestaat'!K940,'4. Productie normen'!$10:$11,2,FALSE),FALSE))</f>
        <v>0</v>
      </c>
      <c r="P940" s="130">
        <f t="shared" si="58"/>
        <v>0</v>
      </c>
      <c r="Q940" s="131" t="str">
        <f>VLOOKUP(G940,'4. Productie normen'!$A:$L,12,FALSE)</f>
        <v>B</v>
      </c>
      <c r="R940" s="117"/>
      <c r="T940" s="132">
        <f t="shared" si="59"/>
        <v>12487.8</v>
      </c>
    </row>
    <row r="941" spans="1:20" ht="14.15" customHeight="1">
      <c r="A941" s="8">
        <v>940</v>
      </c>
      <c r="B941" s="117" t="s">
        <v>155</v>
      </c>
      <c r="C941" s="117" t="s">
        <v>156</v>
      </c>
      <c r="D941" s="641" t="s">
        <v>373</v>
      </c>
      <c r="E941" s="641" t="s">
        <v>758</v>
      </c>
      <c r="F941" s="117" t="s">
        <v>255</v>
      </c>
      <c r="G941" s="117" t="s">
        <v>197</v>
      </c>
      <c r="H941" s="117"/>
      <c r="I941" s="9">
        <v>19.7</v>
      </c>
      <c r="J941" s="717">
        <v>1</v>
      </c>
      <c r="K941" s="128">
        <v>156</v>
      </c>
      <c r="L941" s="140"/>
      <c r="M941" s="129" t="e">
        <f t="shared" si="57"/>
        <v>#DIV/0!</v>
      </c>
      <c r="N941" s="129">
        <f t="shared" si="60"/>
        <v>0</v>
      </c>
      <c r="O941" s="130">
        <f>IF(K941="nio",0,VLOOKUP(G941,'4. Productie normen'!A:J,HLOOKUP('5. Basis ruimtestaat'!K941,'4. Productie normen'!$10:$11,2,FALSE),FALSE))</f>
        <v>0</v>
      </c>
      <c r="P941" s="130">
        <f t="shared" si="58"/>
        <v>0</v>
      </c>
      <c r="Q941" s="131" t="str">
        <f>VLOOKUP(G941,'4. Productie normen'!$A:$L,12,FALSE)</f>
        <v>B</v>
      </c>
      <c r="R941" s="117"/>
      <c r="T941" s="132">
        <f t="shared" si="59"/>
        <v>3073.2</v>
      </c>
    </row>
    <row r="942" spans="1:20" ht="14.15" customHeight="1">
      <c r="A942" s="8">
        <v>941</v>
      </c>
      <c r="B942" s="117" t="s">
        <v>155</v>
      </c>
      <c r="C942" s="117" t="s">
        <v>156</v>
      </c>
      <c r="D942" s="641" t="s">
        <v>373</v>
      </c>
      <c r="E942" s="641" t="s">
        <v>759</v>
      </c>
      <c r="F942" s="117" t="s">
        <v>255</v>
      </c>
      <c r="G942" s="117" t="s">
        <v>197</v>
      </c>
      <c r="H942" s="117"/>
      <c r="I942" s="9">
        <v>19.57</v>
      </c>
      <c r="J942" s="717">
        <v>1</v>
      </c>
      <c r="K942" s="128">
        <v>156</v>
      </c>
      <c r="L942" s="140"/>
      <c r="M942" s="129" t="e">
        <f t="shared" si="57"/>
        <v>#DIV/0!</v>
      </c>
      <c r="N942" s="129">
        <f t="shared" si="60"/>
        <v>0</v>
      </c>
      <c r="O942" s="130">
        <f>IF(K942="nio",0,VLOOKUP(G942,'4. Productie normen'!A:J,HLOOKUP('5. Basis ruimtestaat'!K942,'4. Productie normen'!$10:$11,2,FALSE),FALSE))</f>
        <v>0</v>
      </c>
      <c r="P942" s="130">
        <f t="shared" si="58"/>
        <v>0</v>
      </c>
      <c r="Q942" s="131" t="str">
        <f>VLOOKUP(G942,'4. Productie normen'!$A:$L,12,FALSE)</f>
        <v>B</v>
      </c>
      <c r="R942" s="117"/>
      <c r="T942" s="132">
        <f t="shared" si="59"/>
        <v>3052.92</v>
      </c>
    </row>
    <row r="943" spans="1:20" ht="14.15" customHeight="1">
      <c r="A943" s="8">
        <v>942</v>
      </c>
      <c r="B943" s="117" t="s">
        <v>155</v>
      </c>
      <c r="C943" s="117" t="s">
        <v>156</v>
      </c>
      <c r="D943" s="641" t="s">
        <v>373</v>
      </c>
      <c r="E943" s="641" t="s">
        <v>383</v>
      </c>
      <c r="F943" s="117" t="s">
        <v>258</v>
      </c>
      <c r="G943" s="117" t="s">
        <v>212</v>
      </c>
      <c r="H943" s="117"/>
      <c r="I943" s="9">
        <v>16.89</v>
      </c>
      <c r="J943" s="717">
        <v>1</v>
      </c>
      <c r="K943" s="128">
        <v>255</v>
      </c>
      <c r="L943" s="140"/>
      <c r="M943" s="129" t="e">
        <f t="shared" si="57"/>
        <v>#DIV/0!</v>
      </c>
      <c r="N943" s="129">
        <f t="shared" si="60"/>
        <v>0</v>
      </c>
      <c r="O943" s="130">
        <f>IF(K943="nio",0,VLOOKUP(G943,'4. Productie normen'!A:J,HLOOKUP('5. Basis ruimtestaat'!K943,'4. Productie normen'!$10:$11,2,FALSE),FALSE))</f>
        <v>0</v>
      </c>
      <c r="P943" s="130">
        <f t="shared" si="58"/>
        <v>0</v>
      </c>
      <c r="Q943" s="131" t="str">
        <f>VLOOKUP(G943,'4. Productie normen'!$A:$L,12,FALSE)</f>
        <v>B</v>
      </c>
      <c r="R943" s="117"/>
      <c r="T943" s="132">
        <f t="shared" si="59"/>
        <v>4306.95</v>
      </c>
    </row>
    <row r="944" spans="1:20" ht="14.15" customHeight="1">
      <c r="A944" s="8">
        <v>943</v>
      </c>
      <c r="B944" s="117" t="s">
        <v>155</v>
      </c>
      <c r="C944" s="117" t="s">
        <v>156</v>
      </c>
      <c r="D944" s="641" t="s">
        <v>373</v>
      </c>
      <c r="E944" s="641" t="s">
        <v>384</v>
      </c>
      <c r="F944" s="117" t="s">
        <v>258</v>
      </c>
      <c r="G944" s="117" t="s">
        <v>212</v>
      </c>
      <c r="H944" s="117"/>
      <c r="I944" s="9">
        <v>17.38</v>
      </c>
      <c r="J944" s="717">
        <v>1</v>
      </c>
      <c r="K944" s="128">
        <v>255</v>
      </c>
      <c r="L944" s="140"/>
      <c r="M944" s="129" t="e">
        <f t="shared" si="57"/>
        <v>#DIV/0!</v>
      </c>
      <c r="N944" s="129">
        <f t="shared" si="60"/>
        <v>0</v>
      </c>
      <c r="O944" s="130">
        <f>IF(K944="nio",0,VLOOKUP(G944,'4. Productie normen'!A:J,HLOOKUP('5. Basis ruimtestaat'!K944,'4. Productie normen'!$10:$11,2,FALSE),FALSE))</f>
        <v>0</v>
      </c>
      <c r="P944" s="130">
        <f t="shared" si="58"/>
        <v>0</v>
      </c>
      <c r="Q944" s="131" t="str">
        <f>VLOOKUP(G944,'4. Productie normen'!$A:$L,12,FALSE)</f>
        <v>B</v>
      </c>
      <c r="R944" s="117"/>
      <c r="T944" s="132">
        <f t="shared" si="59"/>
        <v>4431.8999999999996</v>
      </c>
    </row>
    <row r="945" spans="1:20" ht="14.15" customHeight="1">
      <c r="A945" s="8">
        <v>944</v>
      </c>
      <c r="B945" s="117" t="s">
        <v>155</v>
      </c>
      <c r="C945" s="117" t="s">
        <v>156</v>
      </c>
      <c r="D945" s="641" t="s">
        <v>373</v>
      </c>
      <c r="E945" s="641" t="s">
        <v>760</v>
      </c>
      <c r="F945" s="117" t="s">
        <v>252</v>
      </c>
      <c r="G945" s="117" t="s">
        <v>209</v>
      </c>
      <c r="H945" s="117"/>
      <c r="I945" s="9">
        <v>153.63999999999999</v>
      </c>
      <c r="J945" s="717">
        <v>1</v>
      </c>
      <c r="K945" s="128">
        <v>255</v>
      </c>
      <c r="L945" s="140"/>
      <c r="M945" s="129" t="e">
        <f t="shared" si="57"/>
        <v>#DIV/0!</v>
      </c>
      <c r="N945" s="129">
        <f t="shared" si="60"/>
        <v>0</v>
      </c>
      <c r="O945" s="130">
        <f>IF(K945="nio",0,VLOOKUP(G945,'4. Productie normen'!A:J,HLOOKUP('5. Basis ruimtestaat'!K945,'4. Productie normen'!$10:$11,2,FALSE),FALSE))</f>
        <v>0</v>
      </c>
      <c r="P945" s="130">
        <f t="shared" si="58"/>
        <v>0</v>
      </c>
      <c r="Q945" s="131" t="str">
        <f>VLOOKUP(G945,'4. Productie normen'!$A:$L,12,FALSE)</f>
        <v>V</v>
      </c>
      <c r="R945" s="117"/>
      <c r="T945" s="132">
        <f t="shared" si="59"/>
        <v>39178.199999999997</v>
      </c>
    </row>
    <row r="946" spans="1:20" ht="14.15" customHeight="1">
      <c r="A946" s="8">
        <v>945</v>
      </c>
      <c r="B946" s="117" t="s">
        <v>155</v>
      </c>
      <c r="C946" s="117" t="s">
        <v>156</v>
      </c>
      <c r="D946" s="641" t="s">
        <v>373</v>
      </c>
      <c r="E946" s="641" t="s">
        <v>761</v>
      </c>
      <c r="F946" s="117" t="s">
        <v>345</v>
      </c>
      <c r="G946" s="117" t="s">
        <v>206</v>
      </c>
      <c r="H946" s="117"/>
      <c r="I946" s="9">
        <v>4.1900000000000004</v>
      </c>
      <c r="J946" s="717">
        <v>1</v>
      </c>
      <c r="K946" s="128">
        <v>255</v>
      </c>
      <c r="L946" s="653">
        <v>255</v>
      </c>
      <c r="M946" s="129" t="e">
        <f t="shared" si="57"/>
        <v>#DIV/0!</v>
      </c>
      <c r="N946" s="129" t="e">
        <f t="shared" si="60"/>
        <v>#DIV/0!</v>
      </c>
      <c r="O946" s="130">
        <f>IF(K946="nio",0,VLOOKUP(G946,'4. Productie normen'!A:J,HLOOKUP('5. Basis ruimtestaat'!K946,'4. Productie normen'!$10:$11,2,FALSE),FALSE))</f>
        <v>0</v>
      </c>
      <c r="P946" s="130">
        <f t="shared" si="58"/>
        <v>0</v>
      </c>
      <c r="Q946" s="131" t="str">
        <f>VLOOKUP(G946,'4. Productie normen'!$A:$L,12,FALSE)</f>
        <v>S</v>
      </c>
      <c r="R946" s="117"/>
      <c r="T946" s="132">
        <f t="shared" si="59"/>
        <v>2136.9</v>
      </c>
    </row>
    <row r="947" spans="1:20" ht="14.15" customHeight="1">
      <c r="A947" s="8">
        <v>946</v>
      </c>
      <c r="B947" s="117" t="s">
        <v>155</v>
      </c>
      <c r="C947" s="117" t="s">
        <v>156</v>
      </c>
      <c r="D947" s="641" t="s">
        <v>373</v>
      </c>
      <c r="E947" s="641" t="s">
        <v>762</v>
      </c>
      <c r="F947" s="117" t="s">
        <v>404</v>
      </c>
      <c r="G947" s="117" t="s">
        <v>206</v>
      </c>
      <c r="H947" s="117"/>
      <c r="I947" s="9">
        <v>15.66</v>
      </c>
      <c r="J947" s="717">
        <v>1</v>
      </c>
      <c r="K947" s="128">
        <v>255</v>
      </c>
      <c r="L947" s="653">
        <v>255</v>
      </c>
      <c r="M947" s="129" t="e">
        <f t="shared" si="57"/>
        <v>#DIV/0!</v>
      </c>
      <c r="N947" s="129" t="e">
        <f t="shared" si="60"/>
        <v>#DIV/0!</v>
      </c>
      <c r="O947" s="130">
        <f>IF(K947="nio",0,VLOOKUP(G947,'4. Productie normen'!A:J,HLOOKUP('5. Basis ruimtestaat'!K947,'4. Productie normen'!$10:$11,2,FALSE),FALSE))</f>
        <v>0</v>
      </c>
      <c r="P947" s="130">
        <f t="shared" si="58"/>
        <v>0</v>
      </c>
      <c r="Q947" s="131" t="str">
        <f>VLOOKUP(G947,'4. Productie normen'!$A:$L,12,FALSE)</f>
        <v>S</v>
      </c>
      <c r="R947" s="117"/>
      <c r="T947" s="132">
        <f t="shared" si="59"/>
        <v>7986.6</v>
      </c>
    </row>
    <row r="948" spans="1:20" ht="14.15" customHeight="1">
      <c r="A948" s="8">
        <v>947</v>
      </c>
      <c r="B948" s="117" t="s">
        <v>155</v>
      </c>
      <c r="C948" s="117" t="s">
        <v>156</v>
      </c>
      <c r="D948" s="641" t="s">
        <v>373</v>
      </c>
      <c r="E948" s="641" t="s">
        <v>763</v>
      </c>
      <c r="F948" s="117" t="s">
        <v>252</v>
      </c>
      <c r="G948" s="117" t="s">
        <v>209</v>
      </c>
      <c r="H948" s="117"/>
      <c r="I948" s="9">
        <v>25.73</v>
      </c>
      <c r="J948" s="717">
        <v>1</v>
      </c>
      <c r="K948" s="128">
        <v>255</v>
      </c>
      <c r="L948" s="140"/>
      <c r="M948" s="129" t="e">
        <f t="shared" si="57"/>
        <v>#DIV/0!</v>
      </c>
      <c r="N948" s="129">
        <f t="shared" si="60"/>
        <v>0</v>
      </c>
      <c r="O948" s="130">
        <f>IF(K948="nio",0,VLOOKUP(G948,'4. Productie normen'!A:J,HLOOKUP('5. Basis ruimtestaat'!K948,'4. Productie normen'!$10:$11,2,FALSE),FALSE))</f>
        <v>0</v>
      </c>
      <c r="P948" s="130">
        <f t="shared" si="58"/>
        <v>0</v>
      </c>
      <c r="Q948" s="131" t="str">
        <f>VLOOKUP(G948,'4. Productie normen'!$A:$L,12,FALSE)</f>
        <v>V</v>
      </c>
      <c r="R948" s="117"/>
      <c r="T948" s="132">
        <f t="shared" si="59"/>
        <v>6561.1500000000005</v>
      </c>
    </row>
    <row r="949" spans="1:20" ht="14.15" customHeight="1">
      <c r="A949" s="8">
        <v>948</v>
      </c>
      <c r="B949" s="117" t="s">
        <v>155</v>
      </c>
      <c r="C949" s="117" t="s">
        <v>156</v>
      </c>
      <c r="D949" s="641" t="s">
        <v>373</v>
      </c>
      <c r="E949" s="641" t="s">
        <v>764</v>
      </c>
      <c r="F949" s="117" t="s">
        <v>208</v>
      </c>
      <c r="G949" s="117" t="s">
        <v>208</v>
      </c>
      <c r="H949" s="117"/>
      <c r="I949" s="9">
        <v>19.739999999999998</v>
      </c>
      <c r="J949" s="717">
        <v>1</v>
      </c>
      <c r="K949" s="128">
        <v>255</v>
      </c>
      <c r="L949" s="140"/>
      <c r="M949" s="129" t="e">
        <f t="shared" si="57"/>
        <v>#DIV/0!</v>
      </c>
      <c r="N949" s="129">
        <f t="shared" si="60"/>
        <v>0</v>
      </c>
      <c r="O949" s="130">
        <f>IF(K949="nio",0,VLOOKUP(G949,'4. Productie normen'!A:J,HLOOKUP('5. Basis ruimtestaat'!K949,'4. Productie normen'!$10:$11,2,FALSE),FALSE))</f>
        <v>0</v>
      </c>
      <c r="P949" s="130">
        <f t="shared" si="58"/>
        <v>0</v>
      </c>
      <c r="Q949" s="131" t="str">
        <f>VLOOKUP(G949,'4. Productie normen'!$A:$L,12,FALSE)</f>
        <v>V</v>
      </c>
      <c r="R949" s="117"/>
      <c r="T949" s="132">
        <f t="shared" si="59"/>
        <v>5033.7</v>
      </c>
    </row>
    <row r="950" spans="1:20" ht="14.15" customHeight="1">
      <c r="A950" s="8">
        <v>949</v>
      </c>
      <c r="B950" s="117" t="s">
        <v>155</v>
      </c>
      <c r="C950" s="117" t="s">
        <v>156</v>
      </c>
      <c r="D950" s="641" t="s">
        <v>373</v>
      </c>
      <c r="E950" s="641" t="s">
        <v>765</v>
      </c>
      <c r="F950" s="117" t="s">
        <v>328</v>
      </c>
      <c r="G950" s="117" t="s">
        <v>213</v>
      </c>
      <c r="H950" s="117"/>
      <c r="I950" s="9">
        <v>3.29</v>
      </c>
      <c r="J950" s="717">
        <v>1</v>
      </c>
      <c r="K950" s="128" t="s">
        <v>248</v>
      </c>
      <c r="L950" s="140"/>
      <c r="M950" s="129">
        <f t="shared" si="57"/>
        <v>0</v>
      </c>
      <c r="N950" s="129">
        <f t="shared" si="60"/>
        <v>0</v>
      </c>
      <c r="O950" s="130">
        <f>IF(K950="nio",0,VLOOKUP(G950,'4. Productie normen'!A:J,HLOOKUP('5. Basis ruimtestaat'!K950,'4. Productie normen'!$10:$11,2,FALSE),FALSE))</f>
        <v>0</v>
      </c>
      <c r="P950" s="130">
        <f t="shared" si="58"/>
        <v>0</v>
      </c>
      <c r="Q950" s="131">
        <f>VLOOKUP(G950,'4. Productie normen'!$A:$L,12,FALSE)</f>
        <v>0</v>
      </c>
      <c r="R950" s="117"/>
      <c r="T950" s="132">
        <f t="shared" si="59"/>
        <v>0</v>
      </c>
    </row>
    <row r="951" spans="1:20" ht="14.15" customHeight="1">
      <c r="A951" s="8">
        <v>950</v>
      </c>
      <c r="B951" s="117" t="s">
        <v>155</v>
      </c>
      <c r="C951" s="117" t="s">
        <v>156</v>
      </c>
      <c r="D951" s="641" t="s">
        <v>373</v>
      </c>
      <c r="E951" s="641" t="s">
        <v>766</v>
      </c>
      <c r="F951" s="117" t="s">
        <v>404</v>
      </c>
      <c r="G951" s="117" t="s">
        <v>206</v>
      </c>
      <c r="H951" s="117"/>
      <c r="I951" s="9">
        <v>11.68</v>
      </c>
      <c r="J951" s="717">
        <v>1</v>
      </c>
      <c r="K951" s="128">
        <v>255</v>
      </c>
      <c r="L951" s="653">
        <v>255</v>
      </c>
      <c r="M951" s="129" t="e">
        <f t="shared" si="57"/>
        <v>#DIV/0!</v>
      </c>
      <c r="N951" s="129" t="e">
        <f t="shared" si="60"/>
        <v>#DIV/0!</v>
      </c>
      <c r="O951" s="130">
        <f>IF(K951="nio",0,VLOOKUP(G951,'4. Productie normen'!A:J,HLOOKUP('5. Basis ruimtestaat'!K951,'4. Productie normen'!$10:$11,2,FALSE),FALSE))</f>
        <v>0</v>
      </c>
      <c r="P951" s="130">
        <f t="shared" si="58"/>
        <v>0</v>
      </c>
      <c r="Q951" s="131" t="str">
        <f>VLOOKUP(G951,'4. Productie normen'!$A:$L,12,FALSE)</f>
        <v>S</v>
      </c>
      <c r="R951" s="117"/>
      <c r="T951" s="132">
        <f t="shared" si="59"/>
        <v>5956.8</v>
      </c>
    </row>
    <row r="952" spans="1:20" ht="14.15" customHeight="1">
      <c r="A952" s="8">
        <v>951</v>
      </c>
      <c r="B952" s="117" t="s">
        <v>155</v>
      </c>
      <c r="C952" s="117" t="s">
        <v>156</v>
      </c>
      <c r="D952" s="641" t="s">
        <v>373</v>
      </c>
      <c r="E952" s="641" t="s">
        <v>767</v>
      </c>
      <c r="F952" s="117" t="s">
        <v>750</v>
      </c>
      <c r="G952" s="117" t="s">
        <v>349</v>
      </c>
      <c r="H952" s="117"/>
      <c r="I952" s="9">
        <v>50.01</v>
      </c>
      <c r="J952" s="717">
        <v>1</v>
      </c>
      <c r="K952" s="128">
        <v>255</v>
      </c>
      <c r="L952" s="140"/>
      <c r="M952" s="129" t="e">
        <f t="shared" si="57"/>
        <v>#DIV/0!</v>
      </c>
      <c r="N952" s="129">
        <f t="shared" si="60"/>
        <v>0</v>
      </c>
      <c r="O952" s="130">
        <f>IF(K952="nio",0,VLOOKUP(G952,'4. Productie normen'!A:J,HLOOKUP('5. Basis ruimtestaat'!K952,'4. Productie normen'!$10:$11,2,FALSE),FALSE))</f>
        <v>0</v>
      </c>
      <c r="P952" s="130">
        <f t="shared" si="58"/>
        <v>0</v>
      </c>
      <c r="Q952" s="131" t="str">
        <f>VLOOKUP(G952,'4. Productie normen'!$A:$L,12,FALSE)</f>
        <v>V</v>
      </c>
      <c r="R952" s="117"/>
      <c r="T952" s="132">
        <f t="shared" si="59"/>
        <v>12752.55</v>
      </c>
    </row>
    <row r="953" spans="1:20" ht="14.15" customHeight="1">
      <c r="A953" s="8">
        <v>952</v>
      </c>
      <c r="B953" s="117" t="s">
        <v>155</v>
      </c>
      <c r="C953" s="117" t="s">
        <v>156</v>
      </c>
      <c r="D953" s="641" t="s">
        <v>373</v>
      </c>
      <c r="E953" s="641" t="s">
        <v>768</v>
      </c>
      <c r="F953" s="117" t="s">
        <v>208</v>
      </c>
      <c r="G953" s="117" t="s">
        <v>208</v>
      </c>
      <c r="H953" s="117"/>
      <c r="I953" s="9">
        <v>21.34</v>
      </c>
      <c r="J953" s="717">
        <v>1</v>
      </c>
      <c r="K953" s="128">
        <v>255</v>
      </c>
      <c r="L953" s="140"/>
      <c r="M953" s="129" t="e">
        <f t="shared" si="57"/>
        <v>#DIV/0!</v>
      </c>
      <c r="N953" s="129">
        <f t="shared" si="60"/>
        <v>0</v>
      </c>
      <c r="O953" s="130">
        <f>IF(K953="nio",0,VLOOKUP(G953,'4. Productie normen'!A:J,HLOOKUP('5. Basis ruimtestaat'!K953,'4. Productie normen'!$10:$11,2,FALSE),FALSE))</f>
        <v>0</v>
      </c>
      <c r="P953" s="130">
        <f t="shared" si="58"/>
        <v>0</v>
      </c>
      <c r="Q953" s="131" t="str">
        <f>VLOOKUP(G953,'4. Productie normen'!$A:$L,12,FALSE)</f>
        <v>V</v>
      </c>
      <c r="R953" s="117"/>
      <c r="T953" s="132">
        <f t="shared" si="59"/>
        <v>5441.7</v>
      </c>
    </row>
    <row r="954" spans="1:20" ht="14.15" customHeight="1">
      <c r="A954" s="8">
        <v>953</v>
      </c>
      <c r="B954" s="117" t="s">
        <v>155</v>
      </c>
      <c r="C954" s="117" t="s">
        <v>156</v>
      </c>
      <c r="D954" s="641" t="s">
        <v>373</v>
      </c>
      <c r="E954" s="641" t="s">
        <v>769</v>
      </c>
      <c r="F954" s="117" t="s">
        <v>252</v>
      </c>
      <c r="G954" s="117" t="s">
        <v>209</v>
      </c>
      <c r="H954" s="117"/>
      <c r="I954" s="9">
        <v>6.35</v>
      </c>
      <c r="J954" s="717">
        <v>1</v>
      </c>
      <c r="K954" s="128">
        <v>255</v>
      </c>
      <c r="L954" s="140"/>
      <c r="M954" s="129" t="e">
        <f t="shared" si="57"/>
        <v>#DIV/0!</v>
      </c>
      <c r="N954" s="129">
        <f t="shared" si="60"/>
        <v>0</v>
      </c>
      <c r="O954" s="130">
        <f>IF(K954="nio",0,VLOOKUP(G954,'4. Productie normen'!A:J,HLOOKUP('5. Basis ruimtestaat'!K954,'4. Productie normen'!$10:$11,2,FALSE),FALSE))</f>
        <v>0</v>
      </c>
      <c r="P954" s="130">
        <f t="shared" si="58"/>
        <v>0</v>
      </c>
      <c r="Q954" s="131" t="str">
        <f>VLOOKUP(G954,'4. Productie normen'!$A:$L,12,FALSE)</f>
        <v>V</v>
      </c>
      <c r="R954" s="117"/>
      <c r="T954" s="132">
        <f t="shared" si="59"/>
        <v>1619.25</v>
      </c>
    </row>
    <row r="955" spans="1:20" ht="14.15" customHeight="1">
      <c r="A955" s="8">
        <v>954</v>
      </c>
      <c r="B955" s="117" t="s">
        <v>155</v>
      </c>
      <c r="C955" s="117" t="s">
        <v>156</v>
      </c>
      <c r="D955" s="641" t="s">
        <v>385</v>
      </c>
      <c r="E955" s="641" t="s">
        <v>386</v>
      </c>
      <c r="F955" s="117" t="s">
        <v>255</v>
      </c>
      <c r="G955" s="117" t="s">
        <v>197</v>
      </c>
      <c r="H955" s="117"/>
      <c r="I955" s="9">
        <v>38.76</v>
      </c>
      <c r="J955" s="717">
        <v>1</v>
      </c>
      <c r="K955" s="128">
        <v>156</v>
      </c>
      <c r="L955" s="140"/>
      <c r="M955" s="129" t="e">
        <f t="shared" si="57"/>
        <v>#DIV/0!</v>
      </c>
      <c r="N955" s="129">
        <f t="shared" si="60"/>
        <v>0</v>
      </c>
      <c r="O955" s="130">
        <f>IF(K955="nio",0,VLOOKUP(G955,'4. Productie normen'!A:J,HLOOKUP('5. Basis ruimtestaat'!K955,'4. Productie normen'!$10:$11,2,FALSE),FALSE))</f>
        <v>0</v>
      </c>
      <c r="P955" s="130">
        <f t="shared" si="58"/>
        <v>0</v>
      </c>
      <c r="Q955" s="131" t="str">
        <f>VLOOKUP(G955,'4. Productie normen'!$A:$L,12,FALSE)</f>
        <v>B</v>
      </c>
      <c r="R955" s="117"/>
      <c r="T955" s="132">
        <f t="shared" si="59"/>
        <v>6046.5599999999995</v>
      </c>
    </row>
    <row r="956" spans="1:20" ht="14.15" customHeight="1">
      <c r="A956" s="8">
        <v>955</v>
      </c>
      <c r="B956" s="117" t="s">
        <v>155</v>
      </c>
      <c r="C956" s="117" t="s">
        <v>156</v>
      </c>
      <c r="D956" s="641" t="s">
        <v>385</v>
      </c>
      <c r="E956" s="641" t="s">
        <v>387</v>
      </c>
      <c r="F956" s="117" t="s">
        <v>255</v>
      </c>
      <c r="G956" s="117" t="s">
        <v>197</v>
      </c>
      <c r="H956" s="117"/>
      <c r="I956" s="9">
        <v>27.09</v>
      </c>
      <c r="J956" s="717">
        <v>1</v>
      </c>
      <c r="K956" s="128">
        <v>156</v>
      </c>
      <c r="L956" s="140"/>
      <c r="M956" s="129" t="e">
        <f t="shared" si="57"/>
        <v>#DIV/0!</v>
      </c>
      <c r="N956" s="129">
        <f t="shared" si="60"/>
        <v>0</v>
      </c>
      <c r="O956" s="130">
        <f>IF(K956="nio",0,VLOOKUP(G956,'4. Productie normen'!A:J,HLOOKUP('5. Basis ruimtestaat'!K956,'4. Productie normen'!$10:$11,2,FALSE),FALSE))</f>
        <v>0</v>
      </c>
      <c r="P956" s="130">
        <f t="shared" si="58"/>
        <v>0</v>
      </c>
      <c r="Q956" s="131" t="str">
        <f>VLOOKUP(G956,'4. Productie normen'!$A:$L,12,FALSE)</f>
        <v>B</v>
      </c>
      <c r="R956" s="117"/>
      <c r="T956" s="132">
        <f t="shared" si="59"/>
        <v>4226.04</v>
      </c>
    </row>
    <row r="957" spans="1:20" ht="14.15" customHeight="1">
      <c r="A957" s="8">
        <v>956</v>
      </c>
      <c r="B957" s="117" t="s">
        <v>155</v>
      </c>
      <c r="C957" s="117" t="s">
        <v>156</v>
      </c>
      <c r="D957" s="641" t="s">
        <v>385</v>
      </c>
      <c r="E957" s="641" t="s">
        <v>388</v>
      </c>
      <c r="F957" s="117" t="s">
        <v>255</v>
      </c>
      <c r="G957" s="117" t="s">
        <v>197</v>
      </c>
      <c r="H957" s="117"/>
      <c r="I957" s="9">
        <v>22.85</v>
      </c>
      <c r="J957" s="717">
        <v>1</v>
      </c>
      <c r="K957" s="128">
        <v>156</v>
      </c>
      <c r="L957" s="140"/>
      <c r="M957" s="129" t="e">
        <f t="shared" si="57"/>
        <v>#DIV/0!</v>
      </c>
      <c r="N957" s="129">
        <f t="shared" si="60"/>
        <v>0</v>
      </c>
      <c r="O957" s="130">
        <f>IF(K957="nio",0,VLOOKUP(G957,'4. Productie normen'!A:J,HLOOKUP('5. Basis ruimtestaat'!K957,'4. Productie normen'!$10:$11,2,FALSE),FALSE))</f>
        <v>0</v>
      </c>
      <c r="P957" s="130">
        <f t="shared" si="58"/>
        <v>0</v>
      </c>
      <c r="Q957" s="131" t="str">
        <f>VLOOKUP(G957,'4. Productie normen'!$A:$L,12,FALSE)</f>
        <v>B</v>
      </c>
      <c r="R957" s="117"/>
      <c r="T957" s="132">
        <f t="shared" si="59"/>
        <v>3564.6000000000004</v>
      </c>
    </row>
    <row r="958" spans="1:20" ht="14.15" customHeight="1">
      <c r="A958" s="8">
        <v>957</v>
      </c>
      <c r="B958" s="117" t="s">
        <v>155</v>
      </c>
      <c r="C958" s="117" t="s">
        <v>156</v>
      </c>
      <c r="D958" s="641" t="s">
        <v>385</v>
      </c>
      <c r="E958" s="641" t="s">
        <v>389</v>
      </c>
      <c r="F958" s="117" t="s">
        <v>255</v>
      </c>
      <c r="G958" s="117" t="s">
        <v>197</v>
      </c>
      <c r="H958" s="117"/>
      <c r="I958" s="9">
        <v>46.71</v>
      </c>
      <c r="J958" s="717">
        <v>1</v>
      </c>
      <c r="K958" s="128">
        <v>156</v>
      </c>
      <c r="L958" s="140"/>
      <c r="M958" s="129" t="e">
        <f t="shared" si="57"/>
        <v>#DIV/0!</v>
      </c>
      <c r="N958" s="129">
        <f t="shared" si="60"/>
        <v>0</v>
      </c>
      <c r="O958" s="130">
        <f>IF(K958="nio",0,VLOOKUP(G958,'4. Productie normen'!A:J,HLOOKUP('5. Basis ruimtestaat'!K958,'4. Productie normen'!$10:$11,2,FALSE),FALSE))</f>
        <v>0</v>
      </c>
      <c r="P958" s="130">
        <f t="shared" si="58"/>
        <v>0</v>
      </c>
      <c r="Q958" s="131" t="str">
        <f>VLOOKUP(G958,'4. Productie normen'!$A:$L,12,FALSE)</f>
        <v>B</v>
      </c>
      <c r="R958" s="117"/>
      <c r="T958" s="132">
        <f t="shared" si="59"/>
        <v>7286.76</v>
      </c>
    </row>
    <row r="959" spans="1:20" ht="14.15" customHeight="1">
      <c r="A959" s="8">
        <v>958</v>
      </c>
      <c r="B959" s="117" t="s">
        <v>155</v>
      </c>
      <c r="C959" s="117" t="s">
        <v>156</v>
      </c>
      <c r="D959" s="641" t="s">
        <v>385</v>
      </c>
      <c r="E959" s="641" t="s">
        <v>770</v>
      </c>
      <c r="F959" s="117" t="s">
        <v>255</v>
      </c>
      <c r="G959" s="117" t="s">
        <v>197</v>
      </c>
      <c r="H959" s="117"/>
      <c r="I959" s="9">
        <v>61.94</v>
      </c>
      <c r="J959" s="717">
        <v>1</v>
      </c>
      <c r="K959" s="128">
        <v>156</v>
      </c>
      <c r="L959" s="140"/>
      <c r="M959" s="129" t="e">
        <f t="shared" si="57"/>
        <v>#DIV/0!</v>
      </c>
      <c r="N959" s="129">
        <f t="shared" si="60"/>
        <v>0</v>
      </c>
      <c r="O959" s="130">
        <f>IF(K959="nio",0,VLOOKUP(G959,'4. Productie normen'!A:J,HLOOKUP('5. Basis ruimtestaat'!K959,'4. Productie normen'!$10:$11,2,FALSE),FALSE))</f>
        <v>0</v>
      </c>
      <c r="P959" s="130">
        <f t="shared" si="58"/>
        <v>0</v>
      </c>
      <c r="Q959" s="131" t="str">
        <f>VLOOKUP(G959,'4. Productie normen'!$A:$L,12,FALSE)</f>
        <v>B</v>
      </c>
      <c r="R959" s="117"/>
      <c r="T959" s="132">
        <f t="shared" si="59"/>
        <v>9662.64</v>
      </c>
    </row>
    <row r="960" spans="1:20" ht="14.15" customHeight="1">
      <c r="A960" s="8">
        <v>959</v>
      </c>
      <c r="B960" s="117" t="s">
        <v>155</v>
      </c>
      <c r="C960" s="117" t="s">
        <v>156</v>
      </c>
      <c r="D960" s="641" t="s">
        <v>385</v>
      </c>
      <c r="E960" s="641" t="s">
        <v>771</v>
      </c>
      <c r="F960" s="117" t="s">
        <v>432</v>
      </c>
      <c r="G960" s="117" t="s">
        <v>197</v>
      </c>
      <c r="H960" s="117"/>
      <c r="I960" s="9">
        <v>21.58</v>
      </c>
      <c r="J960" s="717">
        <v>1</v>
      </c>
      <c r="K960" s="128">
        <v>156</v>
      </c>
      <c r="L960" s="140"/>
      <c r="M960" s="129" t="e">
        <f t="shared" si="57"/>
        <v>#DIV/0!</v>
      </c>
      <c r="N960" s="129">
        <f t="shared" si="60"/>
        <v>0</v>
      </c>
      <c r="O960" s="130">
        <f>IF(K960="nio",0,VLOOKUP(G960,'4. Productie normen'!A:J,HLOOKUP('5. Basis ruimtestaat'!K960,'4. Productie normen'!$10:$11,2,FALSE),FALSE))</f>
        <v>0</v>
      </c>
      <c r="P960" s="130">
        <f t="shared" si="58"/>
        <v>0</v>
      </c>
      <c r="Q960" s="131" t="str">
        <f>VLOOKUP(G960,'4. Productie normen'!$A:$L,12,FALSE)</f>
        <v>B</v>
      </c>
      <c r="R960" s="117"/>
      <c r="T960" s="132">
        <f t="shared" si="59"/>
        <v>3366.4799999999996</v>
      </c>
    </row>
    <row r="961" spans="1:20" ht="14.15" customHeight="1">
      <c r="A961" s="8">
        <v>960</v>
      </c>
      <c r="B961" s="117" t="s">
        <v>155</v>
      </c>
      <c r="C961" s="117" t="s">
        <v>156</v>
      </c>
      <c r="D961" s="641" t="s">
        <v>385</v>
      </c>
      <c r="E961" s="641" t="s">
        <v>772</v>
      </c>
      <c r="F961" s="117" t="s">
        <v>642</v>
      </c>
      <c r="G961" s="117" t="s">
        <v>212</v>
      </c>
      <c r="H961" s="117"/>
      <c r="I961" s="9">
        <v>15.73</v>
      </c>
      <c r="J961" s="717">
        <v>1</v>
      </c>
      <c r="K961" s="128">
        <v>255</v>
      </c>
      <c r="L961" s="140"/>
      <c r="M961" s="129" t="e">
        <f t="shared" si="57"/>
        <v>#DIV/0!</v>
      </c>
      <c r="N961" s="129">
        <f t="shared" si="60"/>
        <v>0</v>
      </c>
      <c r="O961" s="130">
        <f>IF(K961="nio",0,VLOOKUP(G961,'4. Productie normen'!A:J,HLOOKUP('5. Basis ruimtestaat'!K961,'4. Productie normen'!$10:$11,2,FALSE),FALSE))</f>
        <v>0</v>
      </c>
      <c r="P961" s="130">
        <f t="shared" si="58"/>
        <v>0</v>
      </c>
      <c r="Q961" s="131" t="str">
        <f>VLOOKUP(G961,'4. Productie normen'!$A:$L,12,FALSE)</f>
        <v>B</v>
      </c>
      <c r="R961" s="117"/>
      <c r="T961" s="132">
        <f t="shared" si="59"/>
        <v>4011.15</v>
      </c>
    </row>
    <row r="962" spans="1:20" ht="14.15" customHeight="1">
      <c r="A962" s="8">
        <v>961</v>
      </c>
      <c r="B962" s="117" t="s">
        <v>155</v>
      </c>
      <c r="C962" s="117" t="s">
        <v>156</v>
      </c>
      <c r="D962" s="641" t="s">
        <v>385</v>
      </c>
      <c r="E962" s="641" t="s">
        <v>773</v>
      </c>
      <c r="F962" s="117" t="s">
        <v>642</v>
      </c>
      <c r="G962" s="117" t="s">
        <v>212</v>
      </c>
      <c r="H962" s="117"/>
      <c r="I962" s="9">
        <v>13.87</v>
      </c>
      <c r="J962" s="717">
        <v>1</v>
      </c>
      <c r="K962" s="128">
        <v>255</v>
      </c>
      <c r="L962" s="140"/>
      <c r="M962" s="129" t="e">
        <f t="shared" si="57"/>
        <v>#DIV/0!</v>
      </c>
      <c r="N962" s="129">
        <f t="shared" si="60"/>
        <v>0</v>
      </c>
      <c r="O962" s="130">
        <f>IF(K962="nio",0,VLOOKUP(G962,'4. Productie normen'!A:J,HLOOKUP('5. Basis ruimtestaat'!K962,'4. Productie normen'!$10:$11,2,FALSE),FALSE))</f>
        <v>0</v>
      </c>
      <c r="P962" s="130">
        <f t="shared" si="58"/>
        <v>0</v>
      </c>
      <c r="Q962" s="131" t="str">
        <f>VLOOKUP(G962,'4. Productie normen'!$A:$L,12,FALSE)</f>
        <v>B</v>
      </c>
      <c r="R962" s="117"/>
      <c r="T962" s="132">
        <f t="shared" si="59"/>
        <v>3536.85</v>
      </c>
    </row>
    <row r="963" spans="1:20" ht="14.15" customHeight="1">
      <c r="A963" s="8">
        <v>962</v>
      </c>
      <c r="B963" s="117" t="s">
        <v>155</v>
      </c>
      <c r="C963" s="117" t="s">
        <v>156</v>
      </c>
      <c r="D963" s="641" t="s">
        <v>385</v>
      </c>
      <c r="E963" s="641" t="s">
        <v>774</v>
      </c>
      <c r="F963" s="117" t="s">
        <v>255</v>
      </c>
      <c r="G963" s="117" t="s">
        <v>197</v>
      </c>
      <c r="H963" s="117"/>
      <c r="I963" s="9">
        <v>17.239999999999998</v>
      </c>
      <c r="J963" s="717">
        <v>1</v>
      </c>
      <c r="K963" s="128">
        <v>156</v>
      </c>
      <c r="L963" s="140"/>
      <c r="M963" s="129" t="e">
        <f t="shared" si="57"/>
        <v>#DIV/0!</v>
      </c>
      <c r="N963" s="129">
        <f t="shared" si="60"/>
        <v>0</v>
      </c>
      <c r="O963" s="130">
        <f>IF(K963="nio",0,VLOOKUP(G963,'4. Productie normen'!A:J,HLOOKUP('5. Basis ruimtestaat'!K963,'4. Productie normen'!$10:$11,2,FALSE),FALSE))</f>
        <v>0</v>
      </c>
      <c r="P963" s="130">
        <f t="shared" si="58"/>
        <v>0</v>
      </c>
      <c r="Q963" s="131" t="str">
        <f>VLOOKUP(G963,'4. Productie normen'!$A:$L,12,FALSE)</f>
        <v>B</v>
      </c>
      <c r="R963" s="117"/>
      <c r="T963" s="132">
        <f t="shared" si="59"/>
        <v>2689.4399999999996</v>
      </c>
    </row>
    <row r="964" spans="1:20" ht="14.15" customHeight="1">
      <c r="A964" s="8">
        <v>963</v>
      </c>
      <c r="B964" s="117" t="s">
        <v>155</v>
      </c>
      <c r="C964" s="117" t="s">
        <v>156</v>
      </c>
      <c r="D964" s="641" t="s">
        <v>385</v>
      </c>
      <c r="E964" s="641" t="s">
        <v>775</v>
      </c>
      <c r="F964" s="117" t="s">
        <v>258</v>
      </c>
      <c r="G964" s="117" t="s">
        <v>212</v>
      </c>
      <c r="H964" s="117"/>
      <c r="I964" s="9">
        <v>48.23</v>
      </c>
      <c r="J964" s="717">
        <v>1</v>
      </c>
      <c r="K964" s="128">
        <v>255</v>
      </c>
      <c r="L964" s="140"/>
      <c r="M964" s="129" t="e">
        <f t="shared" si="57"/>
        <v>#DIV/0!</v>
      </c>
      <c r="N964" s="129">
        <f t="shared" si="60"/>
        <v>0</v>
      </c>
      <c r="O964" s="130">
        <f>IF(K964="nio",0,VLOOKUP(G964,'4. Productie normen'!A:J,HLOOKUP('5. Basis ruimtestaat'!K964,'4. Productie normen'!$10:$11,2,FALSE),FALSE))</f>
        <v>0</v>
      </c>
      <c r="P964" s="130">
        <f t="shared" si="58"/>
        <v>0</v>
      </c>
      <c r="Q964" s="131" t="str">
        <f>VLOOKUP(G964,'4. Productie normen'!$A:$L,12,FALSE)</f>
        <v>B</v>
      </c>
      <c r="R964" s="117"/>
      <c r="T964" s="132">
        <f t="shared" si="59"/>
        <v>12298.65</v>
      </c>
    </row>
    <row r="965" spans="1:20" ht="14.15" customHeight="1">
      <c r="A965" s="8">
        <v>964</v>
      </c>
      <c r="B965" s="117" t="s">
        <v>155</v>
      </c>
      <c r="C965" s="117" t="s">
        <v>156</v>
      </c>
      <c r="D965" s="641" t="s">
        <v>385</v>
      </c>
      <c r="E965" s="641" t="s">
        <v>390</v>
      </c>
      <c r="F965" s="117" t="s">
        <v>255</v>
      </c>
      <c r="G965" s="117" t="s">
        <v>197</v>
      </c>
      <c r="H965" s="117"/>
      <c r="I965" s="9">
        <v>48.75</v>
      </c>
      <c r="J965" s="717">
        <v>1</v>
      </c>
      <c r="K965" s="128">
        <v>156</v>
      </c>
      <c r="L965" s="140"/>
      <c r="M965" s="129" t="e">
        <f t="shared" si="57"/>
        <v>#DIV/0!</v>
      </c>
      <c r="N965" s="129">
        <f t="shared" si="60"/>
        <v>0</v>
      </c>
      <c r="O965" s="130">
        <f>IF(K965="nio",0,VLOOKUP(G965,'4. Productie normen'!A:J,HLOOKUP('5. Basis ruimtestaat'!K965,'4. Productie normen'!$10:$11,2,FALSE),FALSE))</f>
        <v>0</v>
      </c>
      <c r="P965" s="130">
        <f t="shared" si="58"/>
        <v>0</v>
      </c>
      <c r="Q965" s="131" t="str">
        <f>VLOOKUP(G965,'4. Productie normen'!$A:$L,12,FALSE)</f>
        <v>B</v>
      </c>
      <c r="R965" s="117"/>
      <c r="T965" s="132">
        <f t="shared" si="59"/>
        <v>7605</v>
      </c>
    </row>
    <row r="966" spans="1:20" ht="14.15" customHeight="1">
      <c r="A966" s="8">
        <v>965</v>
      </c>
      <c r="B966" s="117" t="s">
        <v>155</v>
      </c>
      <c r="C966" s="117" t="s">
        <v>156</v>
      </c>
      <c r="D966" s="641" t="s">
        <v>385</v>
      </c>
      <c r="E966" s="641" t="s">
        <v>391</v>
      </c>
      <c r="F966" s="117" t="s">
        <v>255</v>
      </c>
      <c r="G966" s="117" t="s">
        <v>197</v>
      </c>
      <c r="H966" s="117"/>
      <c r="I966" s="9">
        <v>25.46</v>
      </c>
      <c r="J966" s="717">
        <v>1</v>
      </c>
      <c r="K966" s="128">
        <v>156</v>
      </c>
      <c r="L966" s="140"/>
      <c r="M966" s="129" t="e">
        <f t="shared" si="57"/>
        <v>#DIV/0!</v>
      </c>
      <c r="N966" s="129">
        <f t="shared" si="60"/>
        <v>0</v>
      </c>
      <c r="O966" s="130">
        <f>IF(K966="nio",0,VLOOKUP(G966,'4. Productie normen'!A:J,HLOOKUP('5. Basis ruimtestaat'!K966,'4. Productie normen'!$10:$11,2,FALSE),FALSE))</f>
        <v>0</v>
      </c>
      <c r="P966" s="130">
        <f t="shared" si="58"/>
        <v>0</v>
      </c>
      <c r="Q966" s="131" t="str">
        <f>VLOOKUP(G966,'4. Productie normen'!$A:$L,12,FALSE)</f>
        <v>B</v>
      </c>
      <c r="R966" s="117"/>
      <c r="T966" s="132">
        <f t="shared" si="59"/>
        <v>3971.76</v>
      </c>
    </row>
    <row r="967" spans="1:20" ht="14.15" customHeight="1">
      <c r="A967" s="8">
        <v>966</v>
      </c>
      <c r="B967" s="117" t="s">
        <v>155</v>
      </c>
      <c r="C967" s="117" t="s">
        <v>156</v>
      </c>
      <c r="D967" s="641" t="s">
        <v>385</v>
      </c>
      <c r="E967" s="641" t="s">
        <v>776</v>
      </c>
      <c r="F967" s="117" t="s">
        <v>255</v>
      </c>
      <c r="G967" s="117" t="s">
        <v>197</v>
      </c>
      <c r="H967" s="117"/>
      <c r="I967" s="9">
        <v>28.27</v>
      </c>
      <c r="J967" s="717">
        <v>1</v>
      </c>
      <c r="K967" s="128">
        <v>156</v>
      </c>
      <c r="L967" s="140"/>
      <c r="M967" s="129" t="e">
        <f t="shared" si="57"/>
        <v>#DIV/0!</v>
      </c>
      <c r="N967" s="129">
        <f t="shared" si="60"/>
        <v>0</v>
      </c>
      <c r="O967" s="130">
        <f>IF(K967="nio",0,VLOOKUP(G967,'4. Productie normen'!A:J,HLOOKUP('5. Basis ruimtestaat'!K967,'4. Productie normen'!$10:$11,2,FALSE),FALSE))</f>
        <v>0</v>
      </c>
      <c r="P967" s="130">
        <f t="shared" si="58"/>
        <v>0</v>
      </c>
      <c r="Q967" s="131" t="str">
        <f>VLOOKUP(G967,'4. Productie normen'!$A:$L,12,FALSE)</f>
        <v>B</v>
      </c>
      <c r="R967" s="117"/>
      <c r="T967" s="132">
        <f t="shared" si="59"/>
        <v>4410.12</v>
      </c>
    </row>
    <row r="968" spans="1:20" ht="14.15" customHeight="1">
      <c r="A968" s="8">
        <v>967</v>
      </c>
      <c r="B968" s="117" t="s">
        <v>155</v>
      </c>
      <c r="C968" s="117" t="s">
        <v>156</v>
      </c>
      <c r="D968" s="641" t="s">
        <v>385</v>
      </c>
      <c r="E968" s="641" t="s">
        <v>777</v>
      </c>
      <c r="F968" s="117" t="s">
        <v>255</v>
      </c>
      <c r="G968" s="117" t="s">
        <v>197</v>
      </c>
      <c r="H968" s="117"/>
      <c r="I968" s="9">
        <v>55.56</v>
      </c>
      <c r="J968" s="717">
        <v>1</v>
      </c>
      <c r="K968" s="128">
        <v>156</v>
      </c>
      <c r="L968" s="140"/>
      <c r="M968" s="129" t="e">
        <f t="shared" si="57"/>
        <v>#DIV/0!</v>
      </c>
      <c r="N968" s="129">
        <f t="shared" si="60"/>
        <v>0</v>
      </c>
      <c r="O968" s="130">
        <f>IF(K968="nio",0,VLOOKUP(G968,'4. Productie normen'!A:J,HLOOKUP('5. Basis ruimtestaat'!K968,'4. Productie normen'!$10:$11,2,FALSE),FALSE))</f>
        <v>0</v>
      </c>
      <c r="P968" s="130">
        <f t="shared" si="58"/>
        <v>0</v>
      </c>
      <c r="Q968" s="131" t="str">
        <f>VLOOKUP(G968,'4. Productie normen'!$A:$L,12,FALSE)</f>
        <v>B</v>
      </c>
      <c r="R968" s="117"/>
      <c r="T968" s="132">
        <f t="shared" si="59"/>
        <v>8667.36</v>
      </c>
    </row>
    <row r="969" spans="1:20" ht="14.15" customHeight="1">
      <c r="A969" s="8">
        <v>968</v>
      </c>
      <c r="B969" s="117" t="s">
        <v>155</v>
      </c>
      <c r="C969" s="117" t="s">
        <v>156</v>
      </c>
      <c r="D969" s="641" t="s">
        <v>385</v>
      </c>
      <c r="E969" s="641" t="s">
        <v>778</v>
      </c>
      <c r="F969" s="117" t="s">
        <v>255</v>
      </c>
      <c r="G969" s="117" t="s">
        <v>197</v>
      </c>
      <c r="H969" s="117"/>
      <c r="I969" s="9">
        <v>49.22</v>
      </c>
      <c r="J969" s="717">
        <v>1</v>
      </c>
      <c r="K969" s="128">
        <v>156</v>
      </c>
      <c r="L969" s="140"/>
      <c r="M969" s="129" t="e">
        <f t="shared" si="57"/>
        <v>#DIV/0!</v>
      </c>
      <c r="N969" s="129">
        <f t="shared" si="60"/>
        <v>0</v>
      </c>
      <c r="O969" s="130">
        <f>IF(K969="nio",0,VLOOKUP(G969,'4. Productie normen'!A:J,HLOOKUP('5. Basis ruimtestaat'!K969,'4. Productie normen'!$10:$11,2,FALSE),FALSE))</f>
        <v>0</v>
      </c>
      <c r="P969" s="130">
        <f t="shared" si="58"/>
        <v>0</v>
      </c>
      <c r="Q969" s="131" t="str">
        <f>VLOOKUP(G969,'4. Productie normen'!$A:$L,12,FALSE)</f>
        <v>B</v>
      </c>
      <c r="R969" s="117"/>
      <c r="T969" s="132">
        <f t="shared" si="59"/>
        <v>7678.32</v>
      </c>
    </row>
    <row r="970" spans="1:20" ht="14.15" customHeight="1">
      <c r="A970" s="8">
        <v>969</v>
      </c>
      <c r="B970" s="117" t="s">
        <v>155</v>
      </c>
      <c r="C970" s="117" t="s">
        <v>156</v>
      </c>
      <c r="D970" s="641" t="s">
        <v>385</v>
      </c>
      <c r="E970" s="641" t="s">
        <v>392</v>
      </c>
      <c r="F970" s="117" t="s">
        <v>252</v>
      </c>
      <c r="G970" s="117" t="s">
        <v>209</v>
      </c>
      <c r="H970" s="117"/>
      <c r="I970" s="9">
        <v>171.12</v>
      </c>
      <c r="J970" s="717">
        <v>1</v>
      </c>
      <c r="K970" s="128">
        <v>255</v>
      </c>
      <c r="L970" s="140"/>
      <c r="M970" s="129" t="e">
        <f t="shared" ref="M970:M1033" si="61">IF(K970="nio",0,IF(K970&gt;0,K970*I970/O970,0))*J970</f>
        <v>#DIV/0!</v>
      </c>
      <c r="N970" s="129">
        <f t="shared" si="60"/>
        <v>0</v>
      </c>
      <c r="O970" s="130">
        <f>IF(K970="nio",0,VLOOKUP(G970,'4. Productie normen'!A:J,HLOOKUP('5. Basis ruimtestaat'!K970,'4. Productie normen'!$10:$11,2,FALSE),FALSE))</f>
        <v>0</v>
      </c>
      <c r="P970" s="130">
        <f t="shared" si="58"/>
        <v>0</v>
      </c>
      <c r="Q970" s="131" t="str">
        <f>VLOOKUP(G970,'4. Productie normen'!$A:$L,12,FALSE)</f>
        <v>V</v>
      </c>
      <c r="R970" s="117"/>
      <c r="T970" s="132">
        <f t="shared" si="59"/>
        <v>43635.6</v>
      </c>
    </row>
    <row r="971" spans="1:20" ht="14.15" customHeight="1">
      <c r="A971" s="8">
        <v>970</v>
      </c>
      <c r="B971" s="117" t="s">
        <v>155</v>
      </c>
      <c r="C971" s="117" t="s">
        <v>156</v>
      </c>
      <c r="D971" s="641" t="s">
        <v>385</v>
      </c>
      <c r="E971" s="641" t="s">
        <v>394</v>
      </c>
      <c r="F971" s="117" t="s">
        <v>751</v>
      </c>
      <c r="G971" s="117" t="s">
        <v>751</v>
      </c>
      <c r="H971" s="117"/>
      <c r="I971" s="9">
        <v>4.1900000000000004</v>
      </c>
      <c r="J971" s="717">
        <v>1</v>
      </c>
      <c r="K971" s="128">
        <v>255</v>
      </c>
      <c r="L971" s="140"/>
      <c r="M971" s="129" t="e">
        <f t="shared" si="61"/>
        <v>#DIV/0!</v>
      </c>
      <c r="N971" s="129">
        <f t="shared" si="60"/>
        <v>0</v>
      </c>
      <c r="O971" s="130">
        <f>IF(K971="nio",0,VLOOKUP(G971,'4. Productie normen'!A:J,HLOOKUP('5. Basis ruimtestaat'!K971,'4. Productie normen'!$10:$11,2,FALSE),FALSE))</f>
        <v>0</v>
      </c>
      <c r="P971" s="130">
        <f t="shared" ref="P971:P1034" si="62">IF(L971&gt;0,O971*$P$8,0)</f>
        <v>0</v>
      </c>
      <c r="Q971" s="131" t="str">
        <f>VLOOKUP(G971,'4. Productie normen'!$A:$L,12,FALSE)</f>
        <v>V</v>
      </c>
      <c r="R971" s="117"/>
      <c r="T971" s="132">
        <f t="shared" ref="T971:T1034" si="63">SUM(K971:L971)*I971</f>
        <v>1068.45</v>
      </c>
    </row>
    <row r="972" spans="1:20" ht="14.15" customHeight="1">
      <c r="A972" s="8">
        <v>971</v>
      </c>
      <c r="B972" s="117" t="s">
        <v>155</v>
      </c>
      <c r="C972" s="117" t="s">
        <v>156</v>
      </c>
      <c r="D972" s="641" t="s">
        <v>385</v>
      </c>
      <c r="E972" s="641" t="s">
        <v>779</v>
      </c>
      <c r="F972" s="117" t="s">
        <v>404</v>
      </c>
      <c r="G972" s="117" t="s">
        <v>206</v>
      </c>
      <c r="H972" s="117"/>
      <c r="I972" s="9">
        <v>15.66</v>
      </c>
      <c r="J972" s="717">
        <v>1</v>
      </c>
      <c r="K972" s="128">
        <v>255</v>
      </c>
      <c r="L972" s="653">
        <v>255</v>
      </c>
      <c r="M972" s="129" t="e">
        <f t="shared" si="61"/>
        <v>#DIV/0!</v>
      </c>
      <c r="N972" s="129" t="e">
        <f t="shared" ref="N972:N1035" si="64">IF(L972&gt;0,L972*I972/P972,0)*J972</f>
        <v>#DIV/0!</v>
      </c>
      <c r="O972" s="130">
        <f>IF(K972="nio",0,VLOOKUP(G972,'4. Productie normen'!A:J,HLOOKUP('5. Basis ruimtestaat'!K972,'4. Productie normen'!$10:$11,2,FALSE),FALSE))</f>
        <v>0</v>
      </c>
      <c r="P972" s="130">
        <f t="shared" si="62"/>
        <v>0</v>
      </c>
      <c r="Q972" s="131" t="str">
        <f>VLOOKUP(G972,'4. Productie normen'!$A:$L,12,FALSE)</f>
        <v>S</v>
      </c>
      <c r="R972" s="117"/>
      <c r="T972" s="132">
        <f t="shared" si="63"/>
        <v>7986.6</v>
      </c>
    </row>
    <row r="973" spans="1:20" ht="14.15" customHeight="1">
      <c r="A973" s="8">
        <v>972</v>
      </c>
      <c r="B973" s="117" t="s">
        <v>155</v>
      </c>
      <c r="C973" s="117" t="s">
        <v>156</v>
      </c>
      <c r="D973" s="641" t="s">
        <v>385</v>
      </c>
      <c r="E973" s="641" t="s">
        <v>399</v>
      </c>
      <c r="F973" s="117" t="s">
        <v>432</v>
      </c>
      <c r="G973" s="117" t="s">
        <v>197</v>
      </c>
      <c r="H973" s="117"/>
      <c r="I973" s="9">
        <v>3.57</v>
      </c>
      <c r="J973" s="717">
        <v>1</v>
      </c>
      <c r="K973" s="128">
        <v>156</v>
      </c>
      <c r="L973" s="140"/>
      <c r="M973" s="129" t="e">
        <f t="shared" si="61"/>
        <v>#DIV/0!</v>
      </c>
      <c r="N973" s="129">
        <f t="shared" si="64"/>
        <v>0</v>
      </c>
      <c r="O973" s="130">
        <f>IF(K973="nio",0,VLOOKUP(G973,'4. Productie normen'!A:J,HLOOKUP('5. Basis ruimtestaat'!K973,'4. Productie normen'!$10:$11,2,FALSE),FALSE))</f>
        <v>0</v>
      </c>
      <c r="P973" s="130">
        <f t="shared" si="62"/>
        <v>0</v>
      </c>
      <c r="Q973" s="131" t="str">
        <f>VLOOKUP(G973,'4. Productie normen'!$A:$L,12,FALSE)</f>
        <v>B</v>
      </c>
      <c r="R973" s="117"/>
      <c r="T973" s="132">
        <f t="shared" si="63"/>
        <v>556.91999999999996</v>
      </c>
    </row>
    <row r="974" spans="1:20" ht="14.15" customHeight="1">
      <c r="A974" s="8">
        <v>973</v>
      </c>
      <c r="B974" s="117" t="s">
        <v>155</v>
      </c>
      <c r="C974" s="117" t="s">
        <v>156</v>
      </c>
      <c r="D974" s="641" t="s">
        <v>385</v>
      </c>
      <c r="E974" s="641" t="s">
        <v>780</v>
      </c>
      <c r="F974" s="117" t="s">
        <v>432</v>
      </c>
      <c r="G974" s="117" t="s">
        <v>197</v>
      </c>
      <c r="H974" s="117"/>
      <c r="I974" s="9">
        <v>2.67</v>
      </c>
      <c r="J974" s="717">
        <v>1</v>
      </c>
      <c r="K974" s="128">
        <v>156</v>
      </c>
      <c r="L974" s="140"/>
      <c r="M974" s="129" t="e">
        <f t="shared" si="61"/>
        <v>#DIV/0!</v>
      </c>
      <c r="N974" s="129">
        <f t="shared" si="64"/>
        <v>0</v>
      </c>
      <c r="O974" s="130">
        <f>IF(K974="nio",0,VLOOKUP(G974,'4. Productie normen'!A:J,HLOOKUP('5. Basis ruimtestaat'!K974,'4. Productie normen'!$10:$11,2,FALSE),FALSE))</f>
        <v>0</v>
      </c>
      <c r="P974" s="130">
        <f t="shared" si="62"/>
        <v>0</v>
      </c>
      <c r="Q974" s="131" t="str">
        <f>VLOOKUP(G974,'4. Productie normen'!$A:$L,12,FALSE)</f>
        <v>B</v>
      </c>
      <c r="R974" s="117"/>
      <c r="T974" s="132">
        <f t="shared" si="63"/>
        <v>416.52</v>
      </c>
    </row>
    <row r="975" spans="1:20" ht="14.15" customHeight="1">
      <c r="A975" s="8">
        <v>974</v>
      </c>
      <c r="B975" s="117" t="s">
        <v>155</v>
      </c>
      <c r="C975" s="117" t="s">
        <v>156</v>
      </c>
      <c r="D975" s="641" t="s">
        <v>385</v>
      </c>
      <c r="E975" s="641" t="s">
        <v>781</v>
      </c>
      <c r="F975" s="117" t="s">
        <v>432</v>
      </c>
      <c r="G975" s="117" t="s">
        <v>197</v>
      </c>
      <c r="H975" s="117"/>
      <c r="I975" s="9">
        <v>2.67</v>
      </c>
      <c r="J975" s="717">
        <v>1</v>
      </c>
      <c r="K975" s="128">
        <v>156</v>
      </c>
      <c r="L975" s="140"/>
      <c r="M975" s="129" t="e">
        <f t="shared" si="61"/>
        <v>#DIV/0!</v>
      </c>
      <c r="N975" s="129">
        <f t="shared" si="64"/>
        <v>0</v>
      </c>
      <c r="O975" s="130">
        <f>IF(K975="nio",0,VLOOKUP(G975,'4. Productie normen'!A:J,HLOOKUP('5. Basis ruimtestaat'!K975,'4. Productie normen'!$10:$11,2,FALSE),FALSE))</f>
        <v>0</v>
      </c>
      <c r="P975" s="130">
        <f t="shared" si="62"/>
        <v>0</v>
      </c>
      <c r="Q975" s="131" t="str">
        <f>VLOOKUP(G975,'4. Productie normen'!$A:$L,12,FALSE)</f>
        <v>B</v>
      </c>
      <c r="R975" s="117"/>
      <c r="T975" s="132">
        <f t="shared" si="63"/>
        <v>416.52</v>
      </c>
    </row>
    <row r="976" spans="1:20" ht="14.15" customHeight="1">
      <c r="A976" s="8">
        <v>975</v>
      </c>
      <c r="B976" s="117" t="s">
        <v>155</v>
      </c>
      <c r="C976" s="117" t="s">
        <v>156</v>
      </c>
      <c r="D976" s="641" t="s">
        <v>385</v>
      </c>
      <c r="E976" s="641" t="s">
        <v>782</v>
      </c>
      <c r="F976" s="117" t="s">
        <v>252</v>
      </c>
      <c r="G976" s="117" t="s">
        <v>209</v>
      </c>
      <c r="H976" s="117"/>
      <c r="I976" s="9">
        <v>26.53</v>
      </c>
      <c r="J976" s="717">
        <v>1</v>
      </c>
      <c r="K976" s="128">
        <v>255</v>
      </c>
      <c r="L976" s="140"/>
      <c r="M976" s="129" t="e">
        <f t="shared" si="61"/>
        <v>#DIV/0!</v>
      </c>
      <c r="N976" s="129">
        <f t="shared" si="64"/>
        <v>0</v>
      </c>
      <c r="O976" s="130">
        <f>IF(K976="nio",0,VLOOKUP(G976,'4. Productie normen'!A:J,HLOOKUP('5. Basis ruimtestaat'!K976,'4. Productie normen'!$10:$11,2,FALSE),FALSE))</f>
        <v>0</v>
      </c>
      <c r="P976" s="130">
        <f t="shared" si="62"/>
        <v>0</v>
      </c>
      <c r="Q976" s="131" t="str">
        <f>VLOOKUP(G976,'4. Productie normen'!$A:$L,12,FALSE)</f>
        <v>V</v>
      </c>
      <c r="R976" s="117"/>
      <c r="T976" s="132">
        <f t="shared" si="63"/>
        <v>6765.1500000000005</v>
      </c>
    </row>
    <row r="977" spans="1:20" ht="14.15" customHeight="1">
      <c r="A977" s="8">
        <v>976</v>
      </c>
      <c r="B977" s="117" t="s">
        <v>155</v>
      </c>
      <c r="C977" s="117" t="s">
        <v>156</v>
      </c>
      <c r="D977" s="641" t="s">
        <v>385</v>
      </c>
      <c r="E977" s="641" t="s">
        <v>783</v>
      </c>
      <c r="F977" s="117" t="s">
        <v>208</v>
      </c>
      <c r="G977" s="117" t="s">
        <v>208</v>
      </c>
      <c r="H977" s="117"/>
      <c r="I977" s="9">
        <v>19.739999999999998</v>
      </c>
      <c r="J977" s="717">
        <v>1</v>
      </c>
      <c r="K977" s="128">
        <v>255</v>
      </c>
      <c r="L977" s="140"/>
      <c r="M977" s="129" t="e">
        <f t="shared" si="61"/>
        <v>#DIV/0!</v>
      </c>
      <c r="N977" s="129">
        <f t="shared" si="64"/>
        <v>0</v>
      </c>
      <c r="O977" s="130">
        <f>IF(K977="nio",0,VLOOKUP(G977,'4. Productie normen'!A:J,HLOOKUP('5. Basis ruimtestaat'!K977,'4. Productie normen'!$10:$11,2,FALSE),FALSE))</f>
        <v>0</v>
      </c>
      <c r="P977" s="130">
        <f t="shared" si="62"/>
        <v>0</v>
      </c>
      <c r="Q977" s="131" t="str">
        <f>VLOOKUP(G977,'4. Productie normen'!$A:$L,12,FALSE)</f>
        <v>V</v>
      </c>
      <c r="R977" s="117"/>
      <c r="T977" s="132">
        <f t="shared" si="63"/>
        <v>5033.7</v>
      </c>
    </row>
    <row r="978" spans="1:20" ht="14.15" customHeight="1">
      <c r="A978" s="8">
        <v>977</v>
      </c>
      <c r="B978" s="117" t="s">
        <v>155</v>
      </c>
      <c r="C978" s="117" t="s">
        <v>156</v>
      </c>
      <c r="D978" s="641" t="s">
        <v>385</v>
      </c>
      <c r="E978" s="641" t="s">
        <v>784</v>
      </c>
      <c r="F978" s="117" t="s">
        <v>750</v>
      </c>
      <c r="G978" s="117" t="s">
        <v>349</v>
      </c>
      <c r="H978" s="117"/>
      <c r="I978" s="9">
        <v>49.37</v>
      </c>
      <c r="J978" s="717">
        <v>1</v>
      </c>
      <c r="K978" s="128">
        <v>255</v>
      </c>
      <c r="L978" s="140"/>
      <c r="M978" s="129" t="e">
        <f t="shared" si="61"/>
        <v>#DIV/0!</v>
      </c>
      <c r="N978" s="129">
        <f t="shared" si="64"/>
        <v>0</v>
      </c>
      <c r="O978" s="130">
        <f>IF(K978="nio",0,VLOOKUP(G978,'4. Productie normen'!A:J,HLOOKUP('5. Basis ruimtestaat'!K978,'4. Productie normen'!$10:$11,2,FALSE),FALSE))</f>
        <v>0</v>
      </c>
      <c r="P978" s="130">
        <f t="shared" si="62"/>
        <v>0</v>
      </c>
      <c r="Q978" s="131" t="str">
        <f>VLOOKUP(G978,'4. Productie normen'!$A:$L,12,FALSE)</f>
        <v>V</v>
      </c>
      <c r="R978" s="117"/>
      <c r="T978" s="132">
        <f t="shared" si="63"/>
        <v>12589.349999999999</v>
      </c>
    </row>
    <row r="979" spans="1:20" ht="14.15" customHeight="1">
      <c r="A979" s="8">
        <v>978</v>
      </c>
      <c r="B979" s="117" t="s">
        <v>155</v>
      </c>
      <c r="C979" s="117" t="s">
        <v>156</v>
      </c>
      <c r="D979" s="641" t="s">
        <v>385</v>
      </c>
      <c r="E979" s="641" t="s">
        <v>785</v>
      </c>
      <c r="F979" s="117" t="s">
        <v>328</v>
      </c>
      <c r="G979" s="117" t="s">
        <v>213</v>
      </c>
      <c r="H979" s="117"/>
      <c r="I979" s="9">
        <v>2.92</v>
      </c>
      <c r="J979" s="717">
        <v>1</v>
      </c>
      <c r="K979" s="128" t="s">
        <v>248</v>
      </c>
      <c r="L979" s="140"/>
      <c r="M979" s="129">
        <f t="shared" si="61"/>
        <v>0</v>
      </c>
      <c r="N979" s="129">
        <f t="shared" si="64"/>
        <v>0</v>
      </c>
      <c r="O979" s="130">
        <f>IF(K979="nio",0,VLOOKUP(G979,'4. Productie normen'!A:J,HLOOKUP('5. Basis ruimtestaat'!K979,'4. Productie normen'!$10:$11,2,FALSE),FALSE))</f>
        <v>0</v>
      </c>
      <c r="P979" s="130">
        <f t="shared" si="62"/>
        <v>0</v>
      </c>
      <c r="Q979" s="131">
        <f>VLOOKUP(G979,'4. Productie normen'!$A:$L,12,FALSE)</f>
        <v>0</v>
      </c>
      <c r="R979" s="117"/>
      <c r="T979" s="132">
        <f t="shared" si="63"/>
        <v>0</v>
      </c>
    </row>
    <row r="980" spans="1:20" ht="14.15" customHeight="1">
      <c r="A980" s="8">
        <v>979</v>
      </c>
      <c r="B980" s="117" t="s">
        <v>155</v>
      </c>
      <c r="C980" s="117" t="s">
        <v>156</v>
      </c>
      <c r="D980" s="641" t="s">
        <v>385</v>
      </c>
      <c r="E980" s="641" t="s">
        <v>786</v>
      </c>
      <c r="F980" s="117" t="s">
        <v>404</v>
      </c>
      <c r="G980" s="117" t="s">
        <v>206</v>
      </c>
      <c r="H980" s="117"/>
      <c r="I980" s="9">
        <v>11.68</v>
      </c>
      <c r="J980" s="717">
        <v>1</v>
      </c>
      <c r="K980" s="128">
        <v>255</v>
      </c>
      <c r="L980" s="653">
        <v>255</v>
      </c>
      <c r="M980" s="129" t="e">
        <f t="shared" si="61"/>
        <v>#DIV/0!</v>
      </c>
      <c r="N980" s="129" t="e">
        <f t="shared" si="64"/>
        <v>#DIV/0!</v>
      </c>
      <c r="O980" s="130">
        <f>IF(K980="nio",0,VLOOKUP(G980,'4. Productie normen'!A:J,HLOOKUP('5. Basis ruimtestaat'!K980,'4. Productie normen'!$10:$11,2,FALSE),FALSE))</f>
        <v>0</v>
      </c>
      <c r="P980" s="130">
        <f t="shared" si="62"/>
        <v>0</v>
      </c>
      <c r="Q980" s="131" t="str">
        <f>VLOOKUP(G980,'4. Productie normen'!$A:$L,12,FALSE)</f>
        <v>S</v>
      </c>
      <c r="R980" s="117"/>
      <c r="T980" s="132">
        <f t="shared" si="63"/>
        <v>5956.8</v>
      </c>
    </row>
    <row r="981" spans="1:20" ht="14.15" customHeight="1">
      <c r="A981" s="8">
        <v>980</v>
      </c>
      <c r="B981" s="117" t="s">
        <v>155</v>
      </c>
      <c r="C981" s="117" t="s">
        <v>156</v>
      </c>
      <c r="D981" s="641" t="s">
        <v>385</v>
      </c>
      <c r="E981" s="641" t="s">
        <v>787</v>
      </c>
      <c r="F981" s="117" t="s">
        <v>208</v>
      </c>
      <c r="G981" s="117" t="s">
        <v>208</v>
      </c>
      <c r="H981" s="117"/>
      <c r="I981" s="9">
        <v>21.34</v>
      </c>
      <c r="J981" s="717">
        <v>1</v>
      </c>
      <c r="K981" s="128">
        <v>255</v>
      </c>
      <c r="L981" s="140"/>
      <c r="M981" s="129" t="e">
        <f t="shared" si="61"/>
        <v>#DIV/0!</v>
      </c>
      <c r="N981" s="129">
        <f t="shared" si="64"/>
        <v>0</v>
      </c>
      <c r="O981" s="130">
        <f>IF(K981="nio",0,VLOOKUP(G981,'4. Productie normen'!A:J,HLOOKUP('5. Basis ruimtestaat'!K981,'4. Productie normen'!$10:$11,2,FALSE),FALSE))</f>
        <v>0</v>
      </c>
      <c r="P981" s="130">
        <f t="shared" si="62"/>
        <v>0</v>
      </c>
      <c r="Q981" s="131" t="str">
        <f>VLOOKUP(G981,'4. Productie normen'!$A:$L,12,FALSE)</f>
        <v>V</v>
      </c>
      <c r="R981" s="117"/>
      <c r="T981" s="132">
        <f t="shared" si="63"/>
        <v>5441.7</v>
      </c>
    </row>
    <row r="982" spans="1:20" ht="14.15" customHeight="1">
      <c r="A982" s="8">
        <v>981</v>
      </c>
      <c r="B982" s="117" t="s">
        <v>155</v>
      </c>
      <c r="C982" s="117" t="s">
        <v>156</v>
      </c>
      <c r="D982" s="641" t="s">
        <v>385</v>
      </c>
      <c r="E982" s="641" t="s">
        <v>788</v>
      </c>
      <c r="F982" s="117" t="s">
        <v>252</v>
      </c>
      <c r="G982" s="117" t="s">
        <v>209</v>
      </c>
      <c r="H982" s="117"/>
      <c r="I982" s="9">
        <v>7.33</v>
      </c>
      <c r="J982" s="717">
        <v>1</v>
      </c>
      <c r="K982" s="128">
        <v>255</v>
      </c>
      <c r="L982" s="140"/>
      <c r="M982" s="129" t="e">
        <f t="shared" si="61"/>
        <v>#DIV/0!</v>
      </c>
      <c r="N982" s="129">
        <f t="shared" si="64"/>
        <v>0</v>
      </c>
      <c r="O982" s="130">
        <f>IF(K982="nio",0,VLOOKUP(G982,'4. Productie normen'!A:J,HLOOKUP('5. Basis ruimtestaat'!K982,'4. Productie normen'!$10:$11,2,FALSE),FALSE))</f>
        <v>0</v>
      </c>
      <c r="P982" s="130">
        <f t="shared" si="62"/>
        <v>0</v>
      </c>
      <c r="Q982" s="131" t="str">
        <f>VLOOKUP(G982,'4. Productie normen'!$A:$L,12,FALSE)</f>
        <v>V</v>
      </c>
      <c r="R982" s="117"/>
      <c r="T982" s="132">
        <f t="shared" si="63"/>
        <v>1869.15</v>
      </c>
    </row>
    <row r="983" spans="1:20" ht="14.15" customHeight="1">
      <c r="A983" s="8">
        <v>982</v>
      </c>
      <c r="B983" s="117" t="s">
        <v>155</v>
      </c>
      <c r="C983" s="117" t="s">
        <v>156</v>
      </c>
      <c r="D983" s="641" t="s">
        <v>789</v>
      </c>
      <c r="E983" s="641" t="s">
        <v>790</v>
      </c>
      <c r="F983" s="117" t="s">
        <v>404</v>
      </c>
      <c r="G983" s="117" t="s">
        <v>206</v>
      </c>
      <c r="H983" s="117"/>
      <c r="I983" s="9">
        <v>13.27</v>
      </c>
      <c r="J983" s="717">
        <v>1</v>
      </c>
      <c r="K983" s="128">
        <v>255</v>
      </c>
      <c r="L983" s="653">
        <v>255</v>
      </c>
      <c r="M983" s="129" t="e">
        <f t="shared" si="61"/>
        <v>#DIV/0!</v>
      </c>
      <c r="N983" s="129" t="e">
        <f t="shared" si="64"/>
        <v>#DIV/0!</v>
      </c>
      <c r="O983" s="130">
        <f>IF(K983="nio",0,VLOOKUP(G983,'4. Productie normen'!A:J,HLOOKUP('5. Basis ruimtestaat'!K983,'4. Productie normen'!$10:$11,2,FALSE),FALSE))</f>
        <v>0</v>
      </c>
      <c r="P983" s="130">
        <f t="shared" si="62"/>
        <v>0</v>
      </c>
      <c r="Q983" s="131" t="str">
        <f>VLOOKUP(G983,'4. Productie normen'!$A:$L,12,FALSE)</f>
        <v>S</v>
      </c>
      <c r="R983" s="117"/>
      <c r="T983" s="132">
        <f t="shared" si="63"/>
        <v>6767.7</v>
      </c>
    </row>
    <row r="984" spans="1:20" ht="14.15" customHeight="1">
      <c r="A984" s="8">
        <v>983</v>
      </c>
      <c r="B984" s="117" t="s">
        <v>155</v>
      </c>
      <c r="C984" s="117" t="s">
        <v>156</v>
      </c>
      <c r="D984" s="641" t="s">
        <v>789</v>
      </c>
      <c r="E984" s="641" t="s">
        <v>791</v>
      </c>
      <c r="F984" s="117" t="s">
        <v>255</v>
      </c>
      <c r="G984" s="117" t="s">
        <v>197</v>
      </c>
      <c r="H984" s="117"/>
      <c r="I984" s="9">
        <v>34.659999999999997</v>
      </c>
      <c r="J984" s="717">
        <v>1</v>
      </c>
      <c r="K984" s="128">
        <v>156</v>
      </c>
      <c r="L984" s="140"/>
      <c r="M984" s="129" t="e">
        <f t="shared" si="61"/>
        <v>#DIV/0!</v>
      </c>
      <c r="N984" s="129">
        <f t="shared" si="64"/>
        <v>0</v>
      </c>
      <c r="O984" s="130">
        <f>IF(K984="nio",0,VLOOKUP(G984,'4. Productie normen'!A:J,HLOOKUP('5. Basis ruimtestaat'!K984,'4. Productie normen'!$10:$11,2,FALSE),FALSE))</f>
        <v>0</v>
      </c>
      <c r="P984" s="130">
        <f t="shared" si="62"/>
        <v>0</v>
      </c>
      <c r="Q984" s="131" t="str">
        <f>VLOOKUP(G984,'4. Productie normen'!$A:$L,12,FALSE)</f>
        <v>B</v>
      </c>
      <c r="R984" s="117"/>
      <c r="T984" s="132">
        <f t="shared" si="63"/>
        <v>5406.9599999999991</v>
      </c>
    </row>
    <row r="985" spans="1:20" ht="14.15" customHeight="1">
      <c r="A985" s="8">
        <v>984</v>
      </c>
      <c r="B985" s="117" t="s">
        <v>155</v>
      </c>
      <c r="C985" s="117" t="s">
        <v>156</v>
      </c>
      <c r="D985" s="641" t="s">
        <v>789</v>
      </c>
      <c r="E985" s="641" t="s">
        <v>792</v>
      </c>
      <c r="F985" s="117" t="s">
        <v>255</v>
      </c>
      <c r="G985" s="117" t="s">
        <v>197</v>
      </c>
      <c r="H985" s="117"/>
      <c r="I985" s="9">
        <v>32.380000000000003</v>
      </c>
      <c r="J985" s="717">
        <v>1</v>
      </c>
      <c r="K985" s="128">
        <v>156</v>
      </c>
      <c r="L985" s="140"/>
      <c r="M985" s="129" t="e">
        <f t="shared" si="61"/>
        <v>#DIV/0!</v>
      </c>
      <c r="N985" s="129">
        <f t="shared" si="64"/>
        <v>0</v>
      </c>
      <c r="O985" s="130">
        <f>IF(K985="nio",0,VLOOKUP(G985,'4. Productie normen'!A:J,HLOOKUP('5. Basis ruimtestaat'!K985,'4. Productie normen'!$10:$11,2,FALSE),FALSE))</f>
        <v>0</v>
      </c>
      <c r="P985" s="130">
        <f t="shared" si="62"/>
        <v>0</v>
      </c>
      <c r="Q985" s="131" t="str">
        <f>VLOOKUP(G985,'4. Productie normen'!$A:$L,12,FALSE)</f>
        <v>B</v>
      </c>
      <c r="R985" s="117"/>
      <c r="T985" s="132">
        <f t="shared" si="63"/>
        <v>5051.2800000000007</v>
      </c>
    </row>
    <row r="986" spans="1:20" ht="14.15" customHeight="1">
      <c r="A986" s="8">
        <v>985</v>
      </c>
      <c r="B986" s="117" t="s">
        <v>155</v>
      </c>
      <c r="C986" s="117" t="s">
        <v>156</v>
      </c>
      <c r="D986" s="641" t="s">
        <v>789</v>
      </c>
      <c r="E986" s="641" t="s">
        <v>793</v>
      </c>
      <c r="F986" s="117" t="s">
        <v>255</v>
      </c>
      <c r="G986" s="117" t="s">
        <v>197</v>
      </c>
      <c r="H986" s="117"/>
      <c r="I986" s="9">
        <v>32.380000000000003</v>
      </c>
      <c r="J986" s="717">
        <v>1</v>
      </c>
      <c r="K986" s="128">
        <v>156</v>
      </c>
      <c r="L986" s="140"/>
      <c r="M986" s="129" t="e">
        <f t="shared" si="61"/>
        <v>#DIV/0!</v>
      </c>
      <c r="N986" s="129">
        <f t="shared" si="64"/>
        <v>0</v>
      </c>
      <c r="O986" s="130">
        <f>IF(K986="nio",0,VLOOKUP(G986,'4. Productie normen'!A:J,HLOOKUP('5. Basis ruimtestaat'!K986,'4. Productie normen'!$10:$11,2,FALSE),FALSE))</f>
        <v>0</v>
      </c>
      <c r="P986" s="130">
        <f t="shared" si="62"/>
        <v>0</v>
      </c>
      <c r="Q986" s="131" t="str">
        <f>VLOOKUP(G986,'4. Productie normen'!$A:$L,12,FALSE)</f>
        <v>B</v>
      </c>
      <c r="R986" s="117"/>
      <c r="T986" s="132">
        <f t="shared" si="63"/>
        <v>5051.2800000000007</v>
      </c>
    </row>
    <row r="987" spans="1:20" ht="14.15" customHeight="1">
      <c r="A987" s="8">
        <v>986</v>
      </c>
      <c r="B987" s="117" t="s">
        <v>155</v>
      </c>
      <c r="C987" s="117" t="s">
        <v>156</v>
      </c>
      <c r="D987" s="641" t="s">
        <v>789</v>
      </c>
      <c r="E987" s="641" t="s">
        <v>794</v>
      </c>
      <c r="F987" s="117" t="s">
        <v>255</v>
      </c>
      <c r="G987" s="117" t="s">
        <v>197</v>
      </c>
      <c r="H987" s="117"/>
      <c r="I987" s="9">
        <v>34.35</v>
      </c>
      <c r="J987" s="717">
        <v>1</v>
      </c>
      <c r="K987" s="128">
        <v>156</v>
      </c>
      <c r="L987" s="140"/>
      <c r="M987" s="129" t="e">
        <f t="shared" si="61"/>
        <v>#DIV/0!</v>
      </c>
      <c r="N987" s="129">
        <f t="shared" si="64"/>
        <v>0</v>
      </c>
      <c r="O987" s="130">
        <f>IF(K987="nio",0,VLOOKUP(G987,'4. Productie normen'!A:J,HLOOKUP('5. Basis ruimtestaat'!K987,'4. Productie normen'!$10:$11,2,FALSE),FALSE))</f>
        <v>0</v>
      </c>
      <c r="P987" s="130">
        <f t="shared" si="62"/>
        <v>0</v>
      </c>
      <c r="Q987" s="131" t="str">
        <f>VLOOKUP(G987,'4. Productie normen'!$A:$L,12,FALSE)</f>
        <v>B</v>
      </c>
      <c r="R987" s="117"/>
      <c r="T987" s="132">
        <f t="shared" si="63"/>
        <v>5358.6</v>
      </c>
    </row>
    <row r="988" spans="1:20" ht="14.15" customHeight="1">
      <c r="A988" s="8">
        <v>987</v>
      </c>
      <c r="B988" s="117" t="s">
        <v>155</v>
      </c>
      <c r="C988" s="117" t="s">
        <v>156</v>
      </c>
      <c r="D988" s="641" t="s">
        <v>789</v>
      </c>
      <c r="E988" s="641" t="s">
        <v>795</v>
      </c>
      <c r="F988" s="117" t="s">
        <v>258</v>
      </c>
      <c r="G988" s="117" t="s">
        <v>212</v>
      </c>
      <c r="H988" s="117"/>
      <c r="I988" s="9">
        <v>43.28</v>
      </c>
      <c r="J988" s="717">
        <v>1</v>
      </c>
      <c r="K988" s="128">
        <v>255</v>
      </c>
      <c r="L988" s="140"/>
      <c r="M988" s="129" t="e">
        <f t="shared" si="61"/>
        <v>#DIV/0!</v>
      </c>
      <c r="N988" s="129">
        <f t="shared" si="64"/>
        <v>0</v>
      </c>
      <c r="O988" s="130">
        <f>IF(K988="nio",0,VLOOKUP(G988,'4. Productie normen'!A:J,HLOOKUP('5. Basis ruimtestaat'!K988,'4. Productie normen'!$10:$11,2,FALSE),FALSE))</f>
        <v>0</v>
      </c>
      <c r="P988" s="130">
        <f t="shared" si="62"/>
        <v>0</v>
      </c>
      <c r="Q988" s="131" t="str">
        <f>VLOOKUP(G988,'4. Productie normen'!$A:$L,12,FALSE)</f>
        <v>B</v>
      </c>
      <c r="R988" s="117"/>
      <c r="T988" s="132">
        <f t="shared" si="63"/>
        <v>11036.4</v>
      </c>
    </row>
    <row r="989" spans="1:20" ht="14.15" customHeight="1">
      <c r="A989" s="8">
        <v>988</v>
      </c>
      <c r="B989" s="117" t="s">
        <v>155</v>
      </c>
      <c r="C989" s="117" t="s">
        <v>156</v>
      </c>
      <c r="D989" s="641" t="s">
        <v>789</v>
      </c>
      <c r="E989" s="641" t="s">
        <v>796</v>
      </c>
      <c r="F989" s="117" t="s">
        <v>258</v>
      </c>
      <c r="G989" s="117" t="s">
        <v>212</v>
      </c>
      <c r="H989" s="117"/>
      <c r="I989" s="9">
        <v>42.97</v>
      </c>
      <c r="J989" s="717">
        <v>1</v>
      </c>
      <c r="K989" s="128">
        <v>255</v>
      </c>
      <c r="L989" s="140"/>
      <c r="M989" s="129" t="e">
        <f t="shared" si="61"/>
        <v>#DIV/0!</v>
      </c>
      <c r="N989" s="129">
        <f t="shared" si="64"/>
        <v>0</v>
      </c>
      <c r="O989" s="130">
        <f>IF(K989="nio",0,VLOOKUP(G989,'4. Productie normen'!A:J,HLOOKUP('5. Basis ruimtestaat'!K989,'4. Productie normen'!$10:$11,2,FALSE),FALSE))</f>
        <v>0</v>
      </c>
      <c r="P989" s="130">
        <f t="shared" si="62"/>
        <v>0</v>
      </c>
      <c r="Q989" s="131" t="str">
        <f>VLOOKUP(G989,'4. Productie normen'!$A:$L,12,FALSE)</f>
        <v>B</v>
      </c>
      <c r="R989" s="117"/>
      <c r="T989" s="132">
        <f t="shared" si="63"/>
        <v>10957.35</v>
      </c>
    </row>
    <row r="990" spans="1:20" ht="14.15" customHeight="1">
      <c r="A990" s="8">
        <v>989</v>
      </c>
      <c r="B990" s="117" t="s">
        <v>155</v>
      </c>
      <c r="C990" s="117" t="s">
        <v>156</v>
      </c>
      <c r="D990" s="641" t="s">
        <v>789</v>
      </c>
      <c r="E990" s="641" t="s">
        <v>797</v>
      </c>
      <c r="F990" s="117" t="s">
        <v>255</v>
      </c>
      <c r="G990" s="117" t="s">
        <v>197</v>
      </c>
      <c r="H990" s="117"/>
      <c r="I990" s="9">
        <v>48.74</v>
      </c>
      <c r="J990" s="717">
        <v>1</v>
      </c>
      <c r="K990" s="128">
        <v>156</v>
      </c>
      <c r="L990" s="140"/>
      <c r="M990" s="129" t="e">
        <f t="shared" si="61"/>
        <v>#DIV/0!</v>
      </c>
      <c r="N990" s="129">
        <f t="shared" si="64"/>
        <v>0</v>
      </c>
      <c r="O990" s="130">
        <f>IF(K990="nio",0,VLOOKUP(G990,'4. Productie normen'!A:J,HLOOKUP('5. Basis ruimtestaat'!K990,'4. Productie normen'!$10:$11,2,FALSE),FALSE))</f>
        <v>0</v>
      </c>
      <c r="P990" s="130">
        <f t="shared" si="62"/>
        <v>0</v>
      </c>
      <c r="Q990" s="131" t="str">
        <f>VLOOKUP(G990,'4. Productie normen'!$A:$L,12,FALSE)</f>
        <v>B</v>
      </c>
      <c r="R990" s="117"/>
      <c r="T990" s="132">
        <f t="shared" si="63"/>
        <v>7603.4400000000005</v>
      </c>
    </row>
    <row r="991" spans="1:20" ht="14.15" customHeight="1">
      <c r="A991" s="8">
        <v>990</v>
      </c>
      <c r="B991" s="117" t="s">
        <v>155</v>
      </c>
      <c r="C991" s="117" t="s">
        <v>156</v>
      </c>
      <c r="D991" s="641" t="s">
        <v>789</v>
      </c>
      <c r="E991" s="641" t="s">
        <v>798</v>
      </c>
      <c r="F991" s="117" t="s">
        <v>255</v>
      </c>
      <c r="G991" s="117" t="s">
        <v>197</v>
      </c>
      <c r="H991" s="117"/>
      <c r="I991" s="9">
        <v>27.62</v>
      </c>
      <c r="J991" s="717">
        <v>1</v>
      </c>
      <c r="K991" s="128">
        <v>156</v>
      </c>
      <c r="L991" s="140"/>
      <c r="M991" s="129" t="e">
        <f t="shared" si="61"/>
        <v>#DIV/0!</v>
      </c>
      <c r="N991" s="129">
        <f t="shared" si="64"/>
        <v>0</v>
      </c>
      <c r="O991" s="130">
        <f>IF(K991="nio",0,VLOOKUP(G991,'4. Productie normen'!A:J,HLOOKUP('5. Basis ruimtestaat'!K991,'4. Productie normen'!$10:$11,2,FALSE),FALSE))</f>
        <v>0</v>
      </c>
      <c r="P991" s="130">
        <f t="shared" si="62"/>
        <v>0</v>
      </c>
      <c r="Q991" s="131" t="str">
        <f>VLOOKUP(G991,'4. Productie normen'!$A:$L,12,FALSE)</f>
        <v>B</v>
      </c>
      <c r="R991" s="117"/>
      <c r="T991" s="132">
        <f t="shared" si="63"/>
        <v>4308.72</v>
      </c>
    </row>
    <row r="992" spans="1:20" ht="14.15" customHeight="1">
      <c r="A992" s="8">
        <v>991</v>
      </c>
      <c r="B992" s="117" t="s">
        <v>155</v>
      </c>
      <c r="C992" s="117" t="s">
        <v>156</v>
      </c>
      <c r="D992" s="641" t="s">
        <v>789</v>
      </c>
      <c r="E992" s="641" t="s">
        <v>799</v>
      </c>
      <c r="F992" s="117" t="s">
        <v>255</v>
      </c>
      <c r="G992" s="117" t="s">
        <v>197</v>
      </c>
      <c r="H992" s="117"/>
      <c r="I992" s="9">
        <v>13.12</v>
      </c>
      <c r="J992" s="717">
        <v>1</v>
      </c>
      <c r="K992" s="128">
        <v>156</v>
      </c>
      <c r="L992" s="140"/>
      <c r="M992" s="129" t="e">
        <f t="shared" si="61"/>
        <v>#DIV/0!</v>
      </c>
      <c r="N992" s="129">
        <f t="shared" si="64"/>
        <v>0</v>
      </c>
      <c r="O992" s="130">
        <f>IF(K992="nio",0,VLOOKUP(G992,'4. Productie normen'!A:J,HLOOKUP('5. Basis ruimtestaat'!K992,'4. Productie normen'!$10:$11,2,FALSE),FALSE))</f>
        <v>0</v>
      </c>
      <c r="P992" s="130">
        <f t="shared" si="62"/>
        <v>0</v>
      </c>
      <c r="Q992" s="131" t="str">
        <f>VLOOKUP(G992,'4. Productie normen'!$A:$L,12,FALSE)</f>
        <v>B</v>
      </c>
      <c r="R992" s="117"/>
      <c r="T992" s="132">
        <f t="shared" si="63"/>
        <v>2046.7199999999998</v>
      </c>
    </row>
    <row r="993" spans="1:20" ht="14.15" customHeight="1">
      <c r="A993" s="8">
        <v>992</v>
      </c>
      <c r="B993" s="117" t="s">
        <v>155</v>
      </c>
      <c r="C993" s="117" t="s">
        <v>156</v>
      </c>
      <c r="D993" s="641" t="s">
        <v>789</v>
      </c>
      <c r="E993" s="641" t="s">
        <v>800</v>
      </c>
      <c r="F993" s="117" t="s">
        <v>255</v>
      </c>
      <c r="G993" s="117" t="s">
        <v>197</v>
      </c>
      <c r="H993" s="117"/>
      <c r="I993" s="9">
        <v>24.5</v>
      </c>
      <c r="J993" s="717">
        <v>1</v>
      </c>
      <c r="K993" s="128">
        <v>156</v>
      </c>
      <c r="L993" s="140"/>
      <c r="M993" s="129" t="e">
        <f t="shared" si="61"/>
        <v>#DIV/0!</v>
      </c>
      <c r="N993" s="129">
        <f t="shared" si="64"/>
        <v>0</v>
      </c>
      <c r="O993" s="130">
        <f>IF(K993="nio",0,VLOOKUP(G993,'4. Productie normen'!A:J,HLOOKUP('5. Basis ruimtestaat'!K993,'4. Productie normen'!$10:$11,2,FALSE),FALSE))</f>
        <v>0</v>
      </c>
      <c r="P993" s="130">
        <f t="shared" si="62"/>
        <v>0</v>
      </c>
      <c r="Q993" s="131" t="str">
        <f>VLOOKUP(G993,'4. Productie normen'!$A:$L,12,FALSE)</f>
        <v>B</v>
      </c>
      <c r="R993" s="117"/>
      <c r="T993" s="132">
        <f t="shared" si="63"/>
        <v>3822</v>
      </c>
    </row>
    <row r="994" spans="1:20" ht="14.15" customHeight="1">
      <c r="A994" s="8">
        <v>993</v>
      </c>
      <c r="B994" s="117" t="s">
        <v>155</v>
      </c>
      <c r="C994" s="117" t="s">
        <v>156</v>
      </c>
      <c r="D994" s="641" t="s">
        <v>789</v>
      </c>
      <c r="E994" s="641" t="s">
        <v>801</v>
      </c>
      <c r="F994" s="117" t="s">
        <v>255</v>
      </c>
      <c r="G994" s="117" t="s">
        <v>197</v>
      </c>
      <c r="H994" s="117"/>
      <c r="I994" s="9">
        <v>24.91</v>
      </c>
      <c r="J994" s="717">
        <v>1</v>
      </c>
      <c r="K994" s="128">
        <v>156</v>
      </c>
      <c r="L994" s="140"/>
      <c r="M994" s="129" t="e">
        <f t="shared" si="61"/>
        <v>#DIV/0!</v>
      </c>
      <c r="N994" s="129">
        <f t="shared" si="64"/>
        <v>0</v>
      </c>
      <c r="O994" s="130">
        <f>IF(K994="nio",0,VLOOKUP(G994,'4. Productie normen'!A:J,HLOOKUP('5. Basis ruimtestaat'!K994,'4. Productie normen'!$10:$11,2,FALSE),FALSE))</f>
        <v>0</v>
      </c>
      <c r="P994" s="130">
        <f t="shared" si="62"/>
        <v>0</v>
      </c>
      <c r="Q994" s="131" t="str">
        <f>VLOOKUP(G994,'4. Productie normen'!$A:$L,12,FALSE)</f>
        <v>B</v>
      </c>
      <c r="R994" s="117"/>
      <c r="T994" s="132">
        <f t="shared" si="63"/>
        <v>3885.96</v>
      </c>
    </row>
    <row r="995" spans="1:20" ht="14.15" customHeight="1">
      <c r="A995" s="8">
        <v>994</v>
      </c>
      <c r="B995" s="117" t="s">
        <v>155</v>
      </c>
      <c r="C995" s="117" t="s">
        <v>156</v>
      </c>
      <c r="D995" s="641" t="s">
        <v>789</v>
      </c>
      <c r="E995" s="641" t="s">
        <v>802</v>
      </c>
      <c r="F995" s="117" t="s">
        <v>255</v>
      </c>
      <c r="G995" s="117" t="s">
        <v>197</v>
      </c>
      <c r="H995" s="117"/>
      <c r="I995" s="9">
        <v>21.26</v>
      </c>
      <c r="J995" s="717">
        <v>1</v>
      </c>
      <c r="K995" s="128">
        <v>156</v>
      </c>
      <c r="L995" s="140"/>
      <c r="M995" s="129" t="e">
        <f t="shared" si="61"/>
        <v>#DIV/0!</v>
      </c>
      <c r="N995" s="129">
        <f t="shared" si="64"/>
        <v>0</v>
      </c>
      <c r="O995" s="130">
        <f>IF(K995="nio",0,VLOOKUP(G995,'4. Productie normen'!A:J,HLOOKUP('5. Basis ruimtestaat'!K995,'4. Productie normen'!$10:$11,2,FALSE),FALSE))</f>
        <v>0</v>
      </c>
      <c r="P995" s="130">
        <f t="shared" si="62"/>
        <v>0</v>
      </c>
      <c r="Q995" s="131" t="str">
        <f>VLOOKUP(G995,'4. Productie normen'!$A:$L,12,FALSE)</f>
        <v>B</v>
      </c>
      <c r="R995" s="117"/>
      <c r="T995" s="132">
        <f t="shared" si="63"/>
        <v>3316.5600000000004</v>
      </c>
    </row>
    <row r="996" spans="1:20" ht="14.15" customHeight="1">
      <c r="A996" s="8">
        <v>995</v>
      </c>
      <c r="B996" s="117" t="s">
        <v>155</v>
      </c>
      <c r="C996" s="117" t="s">
        <v>156</v>
      </c>
      <c r="D996" s="641" t="s">
        <v>789</v>
      </c>
      <c r="E996" s="641" t="s">
        <v>803</v>
      </c>
      <c r="F996" s="117" t="s">
        <v>255</v>
      </c>
      <c r="G996" s="117" t="s">
        <v>197</v>
      </c>
      <c r="H996" s="117"/>
      <c r="I996" s="9">
        <v>21.26</v>
      </c>
      <c r="J996" s="717">
        <v>1</v>
      </c>
      <c r="K996" s="128">
        <v>156</v>
      </c>
      <c r="L996" s="140"/>
      <c r="M996" s="129" t="e">
        <f t="shared" si="61"/>
        <v>#DIV/0!</v>
      </c>
      <c r="N996" s="129">
        <f t="shared" si="64"/>
        <v>0</v>
      </c>
      <c r="O996" s="130">
        <f>IF(K996="nio",0,VLOOKUP(G996,'4. Productie normen'!A:J,HLOOKUP('5. Basis ruimtestaat'!K996,'4. Productie normen'!$10:$11,2,FALSE),FALSE))</f>
        <v>0</v>
      </c>
      <c r="P996" s="130">
        <f t="shared" si="62"/>
        <v>0</v>
      </c>
      <c r="Q996" s="131" t="str">
        <f>VLOOKUP(G996,'4. Productie normen'!$A:$L,12,FALSE)</f>
        <v>B</v>
      </c>
      <c r="R996" s="117"/>
      <c r="T996" s="132">
        <f t="shared" si="63"/>
        <v>3316.5600000000004</v>
      </c>
    </row>
    <row r="997" spans="1:20" ht="14.15" customHeight="1">
      <c r="A997" s="8">
        <v>996</v>
      </c>
      <c r="B997" s="117" t="s">
        <v>155</v>
      </c>
      <c r="C997" s="117" t="s">
        <v>156</v>
      </c>
      <c r="D997" s="641" t="s">
        <v>789</v>
      </c>
      <c r="E997" s="641" t="s">
        <v>804</v>
      </c>
      <c r="F997" s="117" t="s">
        <v>255</v>
      </c>
      <c r="G997" s="117" t="s">
        <v>197</v>
      </c>
      <c r="H997" s="117"/>
      <c r="I997" s="9">
        <v>21.5</v>
      </c>
      <c r="J997" s="717">
        <v>1</v>
      </c>
      <c r="K997" s="128">
        <v>156</v>
      </c>
      <c r="L997" s="140"/>
      <c r="M997" s="129" t="e">
        <f t="shared" si="61"/>
        <v>#DIV/0!</v>
      </c>
      <c r="N997" s="129">
        <f t="shared" si="64"/>
        <v>0</v>
      </c>
      <c r="O997" s="130">
        <f>IF(K997="nio",0,VLOOKUP(G997,'4. Productie normen'!A:J,HLOOKUP('5. Basis ruimtestaat'!K997,'4. Productie normen'!$10:$11,2,FALSE),FALSE))</f>
        <v>0</v>
      </c>
      <c r="P997" s="130">
        <f t="shared" si="62"/>
        <v>0</v>
      </c>
      <c r="Q997" s="131" t="str">
        <f>VLOOKUP(G997,'4. Productie normen'!$A:$L,12,FALSE)</f>
        <v>B</v>
      </c>
      <c r="R997" s="117"/>
      <c r="T997" s="132">
        <f t="shared" si="63"/>
        <v>3354</v>
      </c>
    </row>
    <row r="998" spans="1:20" ht="14.15" customHeight="1">
      <c r="A998" s="8">
        <v>997</v>
      </c>
      <c r="B998" s="117" t="s">
        <v>155</v>
      </c>
      <c r="C998" s="117" t="s">
        <v>156</v>
      </c>
      <c r="D998" s="641" t="s">
        <v>789</v>
      </c>
      <c r="E998" s="641" t="s">
        <v>805</v>
      </c>
      <c r="F998" s="117" t="s">
        <v>255</v>
      </c>
      <c r="G998" s="117" t="s">
        <v>197</v>
      </c>
      <c r="H998" s="117"/>
      <c r="I998" s="9">
        <v>21.33</v>
      </c>
      <c r="J998" s="717">
        <v>1</v>
      </c>
      <c r="K998" s="128">
        <v>156</v>
      </c>
      <c r="L998" s="140"/>
      <c r="M998" s="129" t="e">
        <f t="shared" si="61"/>
        <v>#DIV/0!</v>
      </c>
      <c r="N998" s="129">
        <f t="shared" si="64"/>
        <v>0</v>
      </c>
      <c r="O998" s="130">
        <f>IF(K998="nio",0,VLOOKUP(G998,'4. Productie normen'!A:J,HLOOKUP('5. Basis ruimtestaat'!K998,'4. Productie normen'!$10:$11,2,FALSE),FALSE))</f>
        <v>0</v>
      </c>
      <c r="P998" s="130">
        <f t="shared" si="62"/>
        <v>0</v>
      </c>
      <c r="Q998" s="131" t="str">
        <f>VLOOKUP(G998,'4. Productie normen'!$A:$L,12,FALSE)</f>
        <v>B</v>
      </c>
      <c r="R998" s="117"/>
      <c r="T998" s="132">
        <f t="shared" si="63"/>
        <v>3327.4799999999996</v>
      </c>
    </row>
    <row r="999" spans="1:20" ht="14.15" customHeight="1">
      <c r="A999" s="8">
        <v>998</v>
      </c>
      <c r="B999" s="117" t="s">
        <v>155</v>
      </c>
      <c r="C999" s="117" t="s">
        <v>156</v>
      </c>
      <c r="D999" s="641" t="s">
        <v>789</v>
      </c>
      <c r="E999" s="641" t="s">
        <v>806</v>
      </c>
      <c r="F999" s="117" t="s">
        <v>252</v>
      </c>
      <c r="G999" s="117" t="s">
        <v>209</v>
      </c>
      <c r="H999" s="117"/>
      <c r="I999" s="9">
        <v>143.30000000000001</v>
      </c>
      <c r="J999" s="717">
        <v>1</v>
      </c>
      <c r="K999" s="128">
        <v>255</v>
      </c>
      <c r="L999" s="140"/>
      <c r="M999" s="129" t="e">
        <f t="shared" si="61"/>
        <v>#DIV/0!</v>
      </c>
      <c r="N999" s="129">
        <f t="shared" si="64"/>
        <v>0</v>
      </c>
      <c r="O999" s="130">
        <f>IF(K999="nio",0,VLOOKUP(G999,'4. Productie normen'!A:J,HLOOKUP('5. Basis ruimtestaat'!K999,'4. Productie normen'!$10:$11,2,FALSE),FALSE))</f>
        <v>0</v>
      </c>
      <c r="P999" s="130">
        <f t="shared" si="62"/>
        <v>0</v>
      </c>
      <c r="Q999" s="131" t="str">
        <f>VLOOKUP(G999,'4. Productie normen'!$A:$L,12,FALSE)</f>
        <v>V</v>
      </c>
      <c r="R999" s="117"/>
      <c r="T999" s="132">
        <f t="shared" si="63"/>
        <v>36541.5</v>
      </c>
    </row>
    <row r="1000" spans="1:20" ht="14.15" customHeight="1">
      <c r="A1000" s="8">
        <v>999</v>
      </c>
      <c r="B1000" s="117" t="s">
        <v>155</v>
      </c>
      <c r="C1000" s="117" t="s">
        <v>156</v>
      </c>
      <c r="D1000" s="641" t="s">
        <v>789</v>
      </c>
      <c r="E1000" s="641" t="s">
        <v>807</v>
      </c>
      <c r="F1000" s="117" t="s">
        <v>208</v>
      </c>
      <c r="G1000" s="117" t="s">
        <v>208</v>
      </c>
      <c r="H1000" s="117"/>
      <c r="I1000" s="9">
        <v>15.66</v>
      </c>
      <c r="J1000" s="717">
        <v>1</v>
      </c>
      <c r="K1000" s="128">
        <v>255</v>
      </c>
      <c r="L1000" s="140"/>
      <c r="M1000" s="129" t="e">
        <f t="shared" si="61"/>
        <v>#DIV/0!</v>
      </c>
      <c r="N1000" s="129">
        <f t="shared" si="64"/>
        <v>0</v>
      </c>
      <c r="O1000" s="130">
        <f>IF(K1000="nio",0,VLOOKUP(G1000,'4. Productie normen'!A:J,HLOOKUP('5. Basis ruimtestaat'!K1000,'4. Productie normen'!$10:$11,2,FALSE),FALSE))</f>
        <v>0</v>
      </c>
      <c r="P1000" s="130">
        <f t="shared" si="62"/>
        <v>0</v>
      </c>
      <c r="Q1000" s="131" t="str">
        <f>VLOOKUP(G1000,'4. Productie normen'!$A:$L,12,FALSE)</f>
        <v>V</v>
      </c>
      <c r="R1000" s="117"/>
      <c r="T1000" s="132">
        <f t="shared" si="63"/>
        <v>3993.3</v>
      </c>
    </row>
    <row r="1001" spans="1:20" ht="14.15" customHeight="1">
      <c r="A1001" s="8">
        <v>1000</v>
      </c>
      <c r="B1001" s="117" t="s">
        <v>155</v>
      </c>
      <c r="C1001" s="117" t="s">
        <v>156</v>
      </c>
      <c r="D1001" s="641" t="s">
        <v>789</v>
      </c>
      <c r="E1001" s="641" t="s">
        <v>808</v>
      </c>
      <c r="F1001" s="117" t="s">
        <v>252</v>
      </c>
      <c r="G1001" s="117" t="s">
        <v>209</v>
      </c>
      <c r="H1001" s="117"/>
      <c r="I1001" s="9">
        <v>5.18</v>
      </c>
      <c r="J1001" s="717">
        <v>1</v>
      </c>
      <c r="K1001" s="128">
        <v>255</v>
      </c>
      <c r="L1001" s="140"/>
      <c r="M1001" s="129" t="e">
        <f t="shared" si="61"/>
        <v>#DIV/0!</v>
      </c>
      <c r="N1001" s="129">
        <f t="shared" si="64"/>
        <v>0</v>
      </c>
      <c r="O1001" s="130">
        <f>IF(K1001="nio",0,VLOOKUP(G1001,'4. Productie normen'!A:J,HLOOKUP('5. Basis ruimtestaat'!K1001,'4. Productie normen'!$10:$11,2,FALSE),FALSE))</f>
        <v>0</v>
      </c>
      <c r="P1001" s="130">
        <f t="shared" si="62"/>
        <v>0</v>
      </c>
      <c r="Q1001" s="131" t="str">
        <f>VLOOKUP(G1001,'4. Productie normen'!$A:$L,12,FALSE)</f>
        <v>V</v>
      </c>
      <c r="R1001" s="117"/>
      <c r="T1001" s="132">
        <f t="shared" si="63"/>
        <v>1320.8999999999999</v>
      </c>
    </row>
    <row r="1002" spans="1:20" ht="14.15" customHeight="1">
      <c r="A1002" s="8">
        <v>1001</v>
      </c>
      <c r="B1002" s="117" t="s">
        <v>155</v>
      </c>
      <c r="C1002" s="117" t="s">
        <v>156</v>
      </c>
      <c r="D1002" s="641" t="s">
        <v>789</v>
      </c>
      <c r="E1002" s="641" t="s">
        <v>809</v>
      </c>
      <c r="F1002" s="117" t="s">
        <v>750</v>
      </c>
      <c r="G1002" s="117" t="s">
        <v>349</v>
      </c>
      <c r="H1002" s="117"/>
      <c r="I1002" s="9">
        <v>31.57</v>
      </c>
      <c r="J1002" s="717">
        <v>1</v>
      </c>
      <c r="K1002" s="128">
        <v>255</v>
      </c>
      <c r="L1002" s="140"/>
      <c r="M1002" s="129" t="e">
        <f t="shared" si="61"/>
        <v>#DIV/0!</v>
      </c>
      <c r="N1002" s="129">
        <f t="shared" si="64"/>
        <v>0</v>
      </c>
      <c r="O1002" s="130">
        <f>IF(K1002="nio",0,VLOOKUP(G1002,'4. Productie normen'!A:J,HLOOKUP('5. Basis ruimtestaat'!K1002,'4. Productie normen'!$10:$11,2,FALSE),FALSE))</f>
        <v>0</v>
      </c>
      <c r="P1002" s="130">
        <f t="shared" si="62"/>
        <v>0</v>
      </c>
      <c r="Q1002" s="131" t="str">
        <f>VLOOKUP(G1002,'4. Productie normen'!$A:$L,12,FALSE)</f>
        <v>V</v>
      </c>
      <c r="R1002" s="117"/>
      <c r="T1002" s="132">
        <f t="shared" si="63"/>
        <v>8050.35</v>
      </c>
    </row>
    <row r="1003" spans="1:20" ht="14.15" customHeight="1">
      <c r="A1003" s="8">
        <v>1002</v>
      </c>
      <c r="B1003" s="117" t="s">
        <v>155</v>
      </c>
      <c r="C1003" s="117" t="s">
        <v>156</v>
      </c>
      <c r="D1003" s="641" t="s">
        <v>789</v>
      </c>
      <c r="E1003" s="641" t="s">
        <v>810</v>
      </c>
      <c r="F1003" s="117" t="s">
        <v>404</v>
      </c>
      <c r="G1003" s="117" t="s">
        <v>206</v>
      </c>
      <c r="H1003" s="117"/>
      <c r="I1003" s="9">
        <v>15.68</v>
      </c>
      <c r="J1003" s="717">
        <v>1</v>
      </c>
      <c r="K1003" s="128">
        <v>255</v>
      </c>
      <c r="L1003" s="653">
        <v>255</v>
      </c>
      <c r="M1003" s="129" t="e">
        <f t="shared" si="61"/>
        <v>#DIV/0!</v>
      </c>
      <c r="N1003" s="129" t="e">
        <f t="shared" si="64"/>
        <v>#DIV/0!</v>
      </c>
      <c r="O1003" s="130">
        <f>IF(K1003="nio",0,VLOOKUP(G1003,'4. Productie normen'!A:J,HLOOKUP('5. Basis ruimtestaat'!K1003,'4. Productie normen'!$10:$11,2,FALSE),FALSE))</f>
        <v>0</v>
      </c>
      <c r="P1003" s="130">
        <f t="shared" si="62"/>
        <v>0</v>
      </c>
      <c r="Q1003" s="131" t="str">
        <f>VLOOKUP(G1003,'4. Productie normen'!$A:$L,12,FALSE)</f>
        <v>S</v>
      </c>
      <c r="R1003" s="117"/>
      <c r="T1003" s="132">
        <f t="shared" si="63"/>
        <v>7996.8</v>
      </c>
    </row>
    <row r="1004" spans="1:20" ht="14.15" customHeight="1">
      <c r="A1004" s="8">
        <v>1003</v>
      </c>
      <c r="B1004" s="117" t="s">
        <v>155</v>
      </c>
      <c r="C1004" s="117" t="s">
        <v>156</v>
      </c>
      <c r="D1004" s="641" t="s">
        <v>789</v>
      </c>
      <c r="E1004" s="641" t="s">
        <v>811</v>
      </c>
      <c r="F1004" s="117" t="s">
        <v>328</v>
      </c>
      <c r="G1004" s="117" t="s">
        <v>213</v>
      </c>
      <c r="H1004" s="117"/>
      <c r="I1004" s="9">
        <v>2.29</v>
      </c>
      <c r="J1004" s="717">
        <v>1</v>
      </c>
      <c r="K1004" s="128" t="s">
        <v>248</v>
      </c>
      <c r="L1004" s="140"/>
      <c r="M1004" s="129">
        <f t="shared" si="61"/>
        <v>0</v>
      </c>
      <c r="N1004" s="129">
        <f t="shared" si="64"/>
        <v>0</v>
      </c>
      <c r="O1004" s="130">
        <f>IF(K1004="nio",0,VLOOKUP(G1004,'4. Productie normen'!A:J,HLOOKUP('5. Basis ruimtestaat'!K1004,'4. Productie normen'!$10:$11,2,FALSE),FALSE))</f>
        <v>0</v>
      </c>
      <c r="P1004" s="130">
        <f t="shared" si="62"/>
        <v>0</v>
      </c>
      <c r="Q1004" s="131">
        <f>VLOOKUP(G1004,'4. Productie normen'!$A:$L,12,FALSE)</f>
        <v>0</v>
      </c>
      <c r="R1004" s="117"/>
      <c r="T1004" s="132">
        <f t="shared" si="63"/>
        <v>0</v>
      </c>
    </row>
    <row r="1005" spans="1:20" ht="14.15" customHeight="1">
      <c r="A1005" s="8">
        <v>1004</v>
      </c>
      <c r="B1005" s="117" t="s">
        <v>155</v>
      </c>
      <c r="C1005" s="117" t="s">
        <v>156</v>
      </c>
      <c r="D1005" s="641" t="s">
        <v>789</v>
      </c>
      <c r="E1005" s="641" t="s">
        <v>812</v>
      </c>
      <c r="F1005" s="117" t="s">
        <v>252</v>
      </c>
      <c r="G1005" s="117" t="s">
        <v>209</v>
      </c>
      <c r="H1005" s="117"/>
      <c r="I1005" s="9">
        <v>18.29</v>
      </c>
      <c r="J1005" s="717">
        <v>1</v>
      </c>
      <c r="K1005" s="128">
        <v>255</v>
      </c>
      <c r="L1005" s="140"/>
      <c r="M1005" s="129" t="e">
        <f t="shared" si="61"/>
        <v>#DIV/0!</v>
      </c>
      <c r="N1005" s="129">
        <f t="shared" si="64"/>
        <v>0</v>
      </c>
      <c r="O1005" s="130">
        <f>IF(K1005="nio",0,VLOOKUP(G1005,'4. Productie normen'!A:J,HLOOKUP('5. Basis ruimtestaat'!K1005,'4. Productie normen'!$10:$11,2,FALSE),FALSE))</f>
        <v>0</v>
      </c>
      <c r="P1005" s="130">
        <f t="shared" si="62"/>
        <v>0</v>
      </c>
      <c r="Q1005" s="131" t="str">
        <f>VLOOKUP(G1005,'4. Productie normen'!$A:$L,12,FALSE)</f>
        <v>V</v>
      </c>
      <c r="R1005" s="117"/>
      <c r="T1005" s="132">
        <f t="shared" si="63"/>
        <v>4663.95</v>
      </c>
    </row>
    <row r="1006" spans="1:20" ht="14.15" customHeight="1">
      <c r="A1006" s="8">
        <v>1005</v>
      </c>
      <c r="B1006" s="117" t="s">
        <v>155</v>
      </c>
      <c r="C1006" s="117" t="s">
        <v>156</v>
      </c>
      <c r="D1006" s="641" t="s">
        <v>789</v>
      </c>
      <c r="E1006" s="641" t="s">
        <v>813</v>
      </c>
      <c r="F1006" s="117" t="s">
        <v>208</v>
      </c>
      <c r="G1006" s="117" t="s">
        <v>208</v>
      </c>
      <c r="H1006" s="117"/>
      <c r="I1006" s="9">
        <v>19.739999999999998</v>
      </c>
      <c r="J1006" s="717">
        <v>1</v>
      </c>
      <c r="K1006" s="128">
        <v>255</v>
      </c>
      <c r="L1006" s="140"/>
      <c r="M1006" s="129" t="e">
        <f t="shared" si="61"/>
        <v>#DIV/0!</v>
      </c>
      <c r="N1006" s="129">
        <f t="shared" si="64"/>
        <v>0</v>
      </c>
      <c r="O1006" s="130">
        <f>IF(K1006="nio",0,VLOOKUP(G1006,'4. Productie normen'!A:J,HLOOKUP('5. Basis ruimtestaat'!K1006,'4. Productie normen'!$10:$11,2,FALSE),FALSE))</f>
        <v>0</v>
      </c>
      <c r="P1006" s="130">
        <f t="shared" si="62"/>
        <v>0</v>
      </c>
      <c r="Q1006" s="131" t="str">
        <f>VLOOKUP(G1006,'4. Productie normen'!$A:$L,12,FALSE)</f>
        <v>V</v>
      </c>
      <c r="R1006" s="117"/>
      <c r="T1006" s="132">
        <f t="shared" si="63"/>
        <v>5033.7</v>
      </c>
    </row>
    <row r="1007" spans="1:20" ht="14.15" customHeight="1">
      <c r="A1007" s="8">
        <v>1006</v>
      </c>
      <c r="B1007" s="117" t="s">
        <v>155</v>
      </c>
      <c r="C1007" s="117" t="s">
        <v>156</v>
      </c>
      <c r="D1007" s="641" t="s">
        <v>319</v>
      </c>
      <c r="E1007" s="641"/>
      <c r="F1007" s="117" t="s">
        <v>320</v>
      </c>
      <c r="G1007" s="117" t="s">
        <v>320</v>
      </c>
      <c r="H1007" s="117" t="s">
        <v>321</v>
      </c>
      <c r="I1007" s="9">
        <v>1200</v>
      </c>
      <c r="J1007" s="717">
        <v>1</v>
      </c>
      <c r="K1007" s="128">
        <v>6</v>
      </c>
      <c r="L1007" s="140"/>
      <c r="M1007" s="129" t="e">
        <f t="shared" si="61"/>
        <v>#DIV/0!</v>
      </c>
      <c r="N1007" s="129">
        <f t="shared" si="64"/>
        <v>0</v>
      </c>
      <c r="O1007" s="130">
        <f>IF(K1007="nio",0,VLOOKUP(G1007,'4. Productie normen'!A:J,HLOOKUP('5. Basis ruimtestaat'!K1007,'4. Productie normen'!$10:$11,2,FALSE),FALSE))</f>
        <v>0</v>
      </c>
      <c r="P1007" s="130">
        <f t="shared" si="62"/>
        <v>0</v>
      </c>
      <c r="Q1007" s="131" t="str">
        <f>VLOOKUP(G1007,'4. Productie normen'!$A:$L,12,FALSE)</f>
        <v>V</v>
      </c>
      <c r="R1007" s="117"/>
      <c r="T1007" s="132">
        <f t="shared" si="63"/>
        <v>7200</v>
      </c>
    </row>
    <row r="1008" spans="1:20" s="142" customFormat="1" ht="14.15" customHeight="1">
      <c r="A1008" s="8">
        <v>1007</v>
      </c>
      <c r="B1008" s="633" t="s">
        <v>157</v>
      </c>
      <c r="C1008" s="633" t="s">
        <v>158</v>
      </c>
      <c r="D1008" s="644" t="s">
        <v>229</v>
      </c>
      <c r="E1008" s="644"/>
      <c r="F1008" s="633" t="s">
        <v>255</v>
      </c>
      <c r="G1008" s="117" t="s">
        <v>197</v>
      </c>
      <c r="H1008" s="633" t="s">
        <v>235</v>
      </c>
      <c r="I1008" s="667">
        <v>47.61</v>
      </c>
      <c r="J1008" s="717">
        <v>1</v>
      </c>
      <c r="K1008" s="634">
        <v>255</v>
      </c>
      <c r="L1008" s="635"/>
      <c r="M1008" s="129" t="e">
        <f t="shared" si="61"/>
        <v>#DIV/0!</v>
      </c>
      <c r="N1008" s="129">
        <f t="shared" si="64"/>
        <v>0</v>
      </c>
      <c r="O1008" s="130">
        <f>IF(K1008="nio",0,VLOOKUP(G1008,'4. Productie normen'!A:J,HLOOKUP('5. Basis ruimtestaat'!K1008,'4. Productie normen'!$10:$11,2,FALSE),FALSE))</f>
        <v>0</v>
      </c>
      <c r="P1008" s="130">
        <f t="shared" si="62"/>
        <v>0</v>
      </c>
      <c r="Q1008" s="131" t="str">
        <f>VLOOKUP(G1008,'4. Productie normen'!$A:$L,12,FALSE)</f>
        <v>B</v>
      </c>
      <c r="R1008" s="633"/>
      <c r="T1008" s="132">
        <f t="shared" si="63"/>
        <v>12140.55</v>
      </c>
    </row>
    <row r="1009" spans="1:20" s="142" customFormat="1" ht="14.15" customHeight="1">
      <c r="A1009" s="8">
        <v>1008</v>
      </c>
      <c r="B1009" s="633" t="s">
        <v>157</v>
      </c>
      <c r="C1009" s="633" t="s">
        <v>158</v>
      </c>
      <c r="D1009" s="644" t="s">
        <v>229</v>
      </c>
      <c r="E1009" s="644"/>
      <c r="F1009" s="633" t="s">
        <v>814</v>
      </c>
      <c r="G1009" s="9" t="s">
        <v>203</v>
      </c>
      <c r="H1009" s="633" t="s">
        <v>235</v>
      </c>
      <c r="I1009" s="667">
        <v>47.26</v>
      </c>
      <c r="J1009" s="717">
        <v>1</v>
      </c>
      <c r="K1009" s="634">
        <v>12</v>
      </c>
      <c r="L1009" s="635"/>
      <c r="M1009" s="129" t="e">
        <f t="shared" si="61"/>
        <v>#DIV/0!</v>
      </c>
      <c r="N1009" s="129">
        <f t="shared" si="64"/>
        <v>0</v>
      </c>
      <c r="O1009" s="130">
        <f>IF(K1009="nio",0,VLOOKUP(G1009,'4. Productie normen'!A:J,HLOOKUP('5. Basis ruimtestaat'!K1009,'4. Productie normen'!$10:$11,2,FALSE),FALSE))</f>
        <v>0</v>
      </c>
      <c r="P1009" s="130">
        <f t="shared" si="62"/>
        <v>0</v>
      </c>
      <c r="Q1009" s="131" t="str">
        <f>VLOOKUP(G1009,'4. Productie normen'!$A:$L,12,FALSE)</f>
        <v>V</v>
      </c>
      <c r="R1009" s="633"/>
      <c r="T1009" s="132">
        <f t="shared" si="63"/>
        <v>567.12</v>
      </c>
    </row>
    <row r="1010" spans="1:20" s="142" customFormat="1" ht="14.15" customHeight="1">
      <c r="A1010" s="8">
        <v>1009</v>
      </c>
      <c r="B1010" s="633" t="s">
        <v>157</v>
      </c>
      <c r="C1010" s="633" t="s">
        <v>158</v>
      </c>
      <c r="D1010" s="644" t="s">
        <v>229</v>
      </c>
      <c r="E1010" s="644"/>
      <c r="F1010" s="633" t="s">
        <v>815</v>
      </c>
      <c r="G1010" s="117" t="s">
        <v>197</v>
      </c>
      <c r="H1010" s="633" t="s">
        <v>232</v>
      </c>
      <c r="I1010" s="667">
        <v>48.3</v>
      </c>
      <c r="J1010" s="717">
        <v>1</v>
      </c>
      <c r="K1010" s="634">
        <v>255</v>
      </c>
      <c r="L1010" s="635"/>
      <c r="M1010" s="129" t="e">
        <f t="shared" si="61"/>
        <v>#DIV/0!</v>
      </c>
      <c r="N1010" s="129">
        <f t="shared" si="64"/>
        <v>0</v>
      </c>
      <c r="O1010" s="130">
        <f>IF(K1010="nio",0,VLOOKUP(G1010,'4. Productie normen'!A:J,HLOOKUP('5. Basis ruimtestaat'!K1010,'4. Productie normen'!$10:$11,2,FALSE),FALSE))</f>
        <v>0</v>
      </c>
      <c r="P1010" s="130">
        <f t="shared" si="62"/>
        <v>0</v>
      </c>
      <c r="Q1010" s="131" t="str">
        <f>VLOOKUP(G1010,'4. Productie normen'!$A:$L,12,FALSE)</f>
        <v>B</v>
      </c>
      <c r="R1010" s="633"/>
      <c r="T1010" s="132">
        <f t="shared" si="63"/>
        <v>12316.5</v>
      </c>
    </row>
    <row r="1011" spans="1:20" s="142" customFormat="1" ht="14.15" customHeight="1">
      <c r="A1011" s="8">
        <v>1010</v>
      </c>
      <c r="B1011" s="633" t="s">
        <v>157</v>
      </c>
      <c r="C1011" s="633" t="s">
        <v>158</v>
      </c>
      <c r="D1011" s="644" t="s">
        <v>229</v>
      </c>
      <c r="E1011" s="644"/>
      <c r="F1011" s="633" t="s">
        <v>343</v>
      </c>
      <c r="G1011" s="117" t="s">
        <v>206</v>
      </c>
      <c r="H1011" s="633" t="s">
        <v>405</v>
      </c>
      <c r="I1011" s="667">
        <v>3</v>
      </c>
      <c r="J1011" s="717">
        <v>1</v>
      </c>
      <c r="K1011" s="634">
        <v>255</v>
      </c>
      <c r="L1011" s="654"/>
      <c r="M1011" s="129" t="e">
        <f t="shared" si="61"/>
        <v>#DIV/0!</v>
      </c>
      <c r="N1011" s="129">
        <f t="shared" si="64"/>
        <v>0</v>
      </c>
      <c r="O1011" s="130">
        <f>IF(K1011="nio",0,VLOOKUP(G1011,'4. Productie normen'!A:J,HLOOKUP('5. Basis ruimtestaat'!K1011,'4. Productie normen'!$10:$11,2,FALSE),FALSE))</f>
        <v>0</v>
      </c>
      <c r="P1011" s="130">
        <f t="shared" si="62"/>
        <v>0</v>
      </c>
      <c r="Q1011" s="131" t="str">
        <f>VLOOKUP(G1011,'4. Productie normen'!$A:$L,12,FALSE)</f>
        <v>S</v>
      </c>
      <c r="R1011" s="633"/>
      <c r="T1011" s="132">
        <f t="shared" si="63"/>
        <v>765</v>
      </c>
    </row>
    <row r="1012" spans="1:20" s="142" customFormat="1" ht="14.15" customHeight="1">
      <c r="A1012" s="8">
        <v>1011</v>
      </c>
      <c r="B1012" s="633" t="s">
        <v>157</v>
      </c>
      <c r="C1012" s="633" t="s">
        <v>158</v>
      </c>
      <c r="D1012" s="644" t="s">
        <v>229</v>
      </c>
      <c r="E1012" s="644"/>
      <c r="F1012" s="633" t="s">
        <v>343</v>
      </c>
      <c r="G1012" s="117" t="s">
        <v>206</v>
      </c>
      <c r="H1012" s="633" t="s">
        <v>405</v>
      </c>
      <c r="I1012" s="667">
        <v>3</v>
      </c>
      <c r="J1012" s="717">
        <v>1</v>
      </c>
      <c r="K1012" s="634">
        <v>255</v>
      </c>
      <c r="L1012" s="654"/>
      <c r="M1012" s="129" t="e">
        <f t="shared" si="61"/>
        <v>#DIV/0!</v>
      </c>
      <c r="N1012" s="129">
        <f t="shared" si="64"/>
        <v>0</v>
      </c>
      <c r="O1012" s="130">
        <f>IF(K1012="nio",0,VLOOKUP(G1012,'4. Productie normen'!A:J,HLOOKUP('5. Basis ruimtestaat'!K1012,'4. Productie normen'!$10:$11,2,FALSE),FALSE))</f>
        <v>0</v>
      </c>
      <c r="P1012" s="130">
        <f t="shared" si="62"/>
        <v>0</v>
      </c>
      <c r="Q1012" s="131" t="str">
        <f>VLOOKUP(G1012,'4. Productie normen'!$A:$L,12,FALSE)</f>
        <v>S</v>
      </c>
      <c r="R1012" s="633"/>
      <c r="T1012" s="132">
        <f t="shared" si="63"/>
        <v>765</v>
      </c>
    </row>
    <row r="1013" spans="1:20" ht="14.15" customHeight="1">
      <c r="A1013" s="8">
        <v>1012</v>
      </c>
      <c r="B1013" s="117" t="s">
        <v>159</v>
      </c>
      <c r="C1013" s="117" t="s">
        <v>160</v>
      </c>
      <c r="D1013" s="641" t="s">
        <v>256</v>
      </c>
      <c r="E1013" s="641" t="s">
        <v>263</v>
      </c>
      <c r="F1013" s="117" t="s">
        <v>250</v>
      </c>
      <c r="G1013" s="117" t="s">
        <v>204</v>
      </c>
      <c r="H1013" s="117" t="s">
        <v>491</v>
      </c>
      <c r="I1013" s="9">
        <v>44.73</v>
      </c>
      <c r="J1013" s="717">
        <v>1</v>
      </c>
      <c r="K1013" s="128">
        <v>255</v>
      </c>
      <c r="L1013" s="140"/>
      <c r="M1013" s="129" t="e">
        <f t="shared" si="61"/>
        <v>#DIV/0!</v>
      </c>
      <c r="N1013" s="129">
        <f t="shared" si="64"/>
        <v>0</v>
      </c>
      <c r="O1013" s="130">
        <f>IF(K1013="nio",0,VLOOKUP(G1013,'4. Productie normen'!A:J,HLOOKUP('5. Basis ruimtestaat'!K1013,'4. Productie normen'!$10:$11,2,FALSE),FALSE))</f>
        <v>0</v>
      </c>
      <c r="P1013" s="130">
        <f t="shared" si="62"/>
        <v>0</v>
      </c>
      <c r="Q1013" s="131" t="str">
        <f>VLOOKUP(G1013,'4. Productie normen'!$A:$L,12,FALSE)</f>
        <v>V</v>
      </c>
      <c r="R1013" s="117"/>
      <c r="T1013" s="132">
        <f t="shared" si="63"/>
        <v>11406.15</v>
      </c>
    </row>
    <row r="1014" spans="1:20" ht="14.15" customHeight="1">
      <c r="A1014" s="8">
        <v>1013</v>
      </c>
      <c r="B1014" s="117" t="s">
        <v>159</v>
      </c>
      <c r="C1014" s="117" t="s">
        <v>160</v>
      </c>
      <c r="D1014" s="641" t="s">
        <v>256</v>
      </c>
      <c r="E1014" s="641" t="s">
        <v>230</v>
      </c>
      <c r="F1014" s="117" t="s">
        <v>255</v>
      </c>
      <c r="G1014" s="117" t="s">
        <v>197</v>
      </c>
      <c r="H1014" s="117"/>
      <c r="I1014" s="9">
        <v>30.4</v>
      </c>
      <c r="J1014" s="717">
        <v>1</v>
      </c>
      <c r="K1014" s="128">
        <v>156</v>
      </c>
      <c r="L1014" s="140"/>
      <c r="M1014" s="129" t="e">
        <f t="shared" si="61"/>
        <v>#DIV/0!</v>
      </c>
      <c r="N1014" s="129">
        <f t="shared" si="64"/>
        <v>0</v>
      </c>
      <c r="O1014" s="130">
        <f>IF(K1014="nio",0,VLOOKUP(G1014,'4. Productie normen'!A:J,HLOOKUP('5. Basis ruimtestaat'!K1014,'4. Productie normen'!$10:$11,2,FALSE),FALSE))</f>
        <v>0</v>
      </c>
      <c r="P1014" s="130">
        <f t="shared" si="62"/>
        <v>0</v>
      </c>
      <c r="Q1014" s="131" t="str">
        <f>VLOOKUP(G1014,'4. Productie normen'!$A:$L,12,FALSE)</f>
        <v>B</v>
      </c>
      <c r="R1014" s="117"/>
      <c r="T1014" s="132">
        <f t="shared" si="63"/>
        <v>4742.3999999999996</v>
      </c>
    </row>
    <row r="1015" spans="1:20" ht="14.15" customHeight="1">
      <c r="A1015" s="8">
        <v>1014</v>
      </c>
      <c r="B1015" s="117" t="s">
        <v>159</v>
      </c>
      <c r="C1015" s="117" t="s">
        <v>160</v>
      </c>
      <c r="D1015" s="641" t="s">
        <v>256</v>
      </c>
      <c r="E1015" s="641" t="s">
        <v>233</v>
      </c>
      <c r="F1015" s="117" t="s">
        <v>343</v>
      </c>
      <c r="G1015" s="117" t="s">
        <v>206</v>
      </c>
      <c r="H1015" s="117" t="s">
        <v>242</v>
      </c>
      <c r="I1015" s="9">
        <v>5.75</v>
      </c>
      <c r="J1015" s="717">
        <v>1</v>
      </c>
      <c r="K1015" s="128">
        <v>255</v>
      </c>
      <c r="L1015" s="653"/>
      <c r="M1015" s="129" t="e">
        <f t="shared" si="61"/>
        <v>#DIV/0!</v>
      </c>
      <c r="N1015" s="129">
        <f t="shared" si="64"/>
        <v>0</v>
      </c>
      <c r="O1015" s="130">
        <f>IF(K1015="nio",0,VLOOKUP(G1015,'4. Productie normen'!A:J,HLOOKUP('5. Basis ruimtestaat'!K1015,'4. Productie normen'!$10:$11,2,FALSE),FALSE))</f>
        <v>0</v>
      </c>
      <c r="P1015" s="130">
        <f t="shared" si="62"/>
        <v>0</v>
      </c>
      <c r="Q1015" s="131" t="str">
        <f>VLOOKUP(G1015,'4. Productie normen'!$A:$L,12,FALSE)</f>
        <v>S</v>
      </c>
      <c r="R1015" s="117"/>
      <c r="T1015" s="132">
        <f t="shared" si="63"/>
        <v>1466.25</v>
      </c>
    </row>
    <row r="1016" spans="1:20" ht="14.15" customHeight="1">
      <c r="A1016" s="8">
        <v>1015</v>
      </c>
      <c r="B1016" s="117" t="s">
        <v>159</v>
      </c>
      <c r="C1016" s="117" t="s">
        <v>160</v>
      </c>
      <c r="D1016" s="641" t="s">
        <v>256</v>
      </c>
      <c r="E1016" s="641" t="s">
        <v>236</v>
      </c>
      <c r="F1016" s="117" t="s">
        <v>816</v>
      </c>
      <c r="G1016" s="117" t="s">
        <v>206</v>
      </c>
      <c r="H1016" s="117" t="s">
        <v>242</v>
      </c>
      <c r="I1016" s="9">
        <v>4.87</v>
      </c>
      <c r="J1016" s="717">
        <v>1</v>
      </c>
      <c r="K1016" s="128">
        <v>255</v>
      </c>
      <c r="L1016" s="653"/>
      <c r="M1016" s="129" t="e">
        <f t="shared" si="61"/>
        <v>#DIV/0!</v>
      </c>
      <c r="N1016" s="129">
        <f t="shared" si="64"/>
        <v>0</v>
      </c>
      <c r="O1016" s="130">
        <f>IF(K1016="nio",0,VLOOKUP(G1016,'4. Productie normen'!A:J,HLOOKUP('5. Basis ruimtestaat'!K1016,'4. Productie normen'!$10:$11,2,FALSE),FALSE))</f>
        <v>0</v>
      </c>
      <c r="P1016" s="130">
        <f t="shared" si="62"/>
        <v>0</v>
      </c>
      <c r="Q1016" s="131" t="str">
        <f>VLOOKUP(G1016,'4. Productie normen'!$A:$L,12,FALSE)</f>
        <v>S</v>
      </c>
      <c r="R1016" s="117"/>
      <c r="T1016" s="132">
        <f t="shared" si="63"/>
        <v>1241.8500000000001</v>
      </c>
    </row>
    <row r="1017" spans="1:20" ht="14.15" customHeight="1">
      <c r="A1017" s="8">
        <v>1016</v>
      </c>
      <c r="B1017" s="117" t="s">
        <v>159</v>
      </c>
      <c r="C1017" s="117" t="s">
        <v>160</v>
      </c>
      <c r="D1017" s="641" t="s">
        <v>256</v>
      </c>
      <c r="E1017" s="641" t="s">
        <v>238</v>
      </c>
      <c r="F1017" s="117" t="s">
        <v>255</v>
      </c>
      <c r="G1017" s="117" t="s">
        <v>197</v>
      </c>
      <c r="H1017" s="117" t="s">
        <v>235</v>
      </c>
      <c r="I1017" s="9">
        <v>9.2899999999999991</v>
      </c>
      <c r="J1017" s="717">
        <v>1</v>
      </c>
      <c r="K1017" s="128">
        <v>255</v>
      </c>
      <c r="L1017" s="140"/>
      <c r="M1017" s="129" t="e">
        <f t="shared" si="61"/>
        <v>#DIV/0!</v>
      </c>
      <c r="N1017" s="129">
        <f t="shared" si="64"/>
        <v>0</v>
      </c>
      <c r="O1017" s="130">
        <f>IF(K1017="nio",0,VLOOKUP(G1017,'4. Productie normen'!A:J,HLOOKUP('5. Basis ruimtestaat'!K1017,'4. Productie normen'!$10:$11,2,FALSE),FALSE))</f>
        <v>0</v>
      </c>
      <c r="P1017" s="130">
        <f t="shared" si="62"/>
        <v>0</v>
      </c>
      <c r="Q1017" s="131" t="str">
        <f>VLOOKUP(G1017,'4. Productie normen'!$A:$L,12,FALSE)</f>
        <v>B</v>
      </c>
      <c r="R1017" s="117"/>
      <c r="T1017" s="132">
        <f t="shared" si="63"/>
        <v>2368.9499999999998</v>
      </c>
    </row>
    <row r="1018" spans="1:20" ht="14.15" customHeight="1">
      <c r="A1018" s="8">
        <v>1017</v>
      </c>
      <c r="B1018" s="117" t="s">
        <v>159</v>
      </c>
      <c r="C1018" s="117" t="s">
        <v>160</v>
      </c>
      <c r="D1018" s="641" t="s">
        <v>256</v>
      </c>
      <c r="E1018" s="641" t="s">
        <v>440</v>
      </c>
      <c r="F1018" s="117" t="s">
        <v>817</v>
      </c>
      <c r="G1018" s="117" t="s">
        <v>1136</v>
      </c>
      <c r="H1018" s="117" t="s">
        <v>491</v>
      </c>
      <c r="I1018" s="9">
        <v>17.13</v>
      </c>
      <c r="J1018" s="717">
        <v>1</v>
      </c>
      <c r="K1018" s="128">
        <v>255</v>
      </c>
      <c r="L1018" s="140"/>
      <c r="M1018" s="129" t="e">
        <f t="shared" si="61"/>
        <v>#DIV/0!</v>
      </c>
      <c r="N1018" s="129">
        <f t="shared" si="64"/>
        <v>0</v>
      </c>
      <c r="O1018" s="130">
        <f>IF(K1018="nio",0,VLOOKUP(G1018,'4. Productie normen'!A:J,HLOOKUP('5. Basis ruimtestaat'!K1018,'4. Productie normen'!$10:$11,2,FALSE),FALSE))</f>
        <v>0</v>
      </c>
      <c r="P1018" s="130">
        <f t="shared" si="62"/>
        <v>0</v>
      </c>
      <c r="Q1018" s="131" t="str">
        <f>VLOOKUP(G1018,'4. Productie normen'!$A:$L,12,FALSE)</f>
        <v>V</v>
      </c>
      <c r="R1018" s="117"/>
      <c r="T1018" s="132">
        <f t="shared" si="63"/>
        <v>4368.1499999999996</v>
      </c>
    </row>
    <row r="1019" spans="1:20" ht="14.15" customHeight="1">
      <c r="A1019" s="8">
        <v>1018</v>
      </c>
      <c r="B1019" s="117" t="s">
        <v>159</v>
      </c>
      <c r="C1019" s="117" t="s">
        <v>160</v>
      </c>
      <c r="D1019" s="641" t="s">
        <v>256</v>
      </c>
      <c r="E1019" s="641" t="s">
        <v>264</v>
      </c>
      <c r="F1019" s="117" t="s">
        <v>339</v>
      </c>
      <c r="G1019" s="117" t="s">
        <v>205</v>
      </c>
      <c r="H1019" s="117" t="s">
        <v>235</v>
      </c>
      <c r="I1019" s="9">
        <v>41.5</v>
      </c>
      <c r="J1019" s="717">
        <v>1</v>
      </c>
      <c r="K1019" s="128">
        <v>255</v>
      </c>
      <c r="L1019" s="140"/>
      <c r="M1019" s="129" t="e">
        <f t="shared" si="61"/>
        <v>#DIV/0!</v>
      </c>
      <c r="N1019" s="129">
        <f t="shared" si="64"/>
        <v>0</v>
      </c>
      <c r="O1019" s="130">
        <f>IF(K1019="nio",0,VLOOKUP(G1019,'4. Productie normen'!A:J,HLOOKUP('5. Basis ruimtestaat'!K1019,'4. Productie normen'!$10:$11,2,FALSE),FALSE))</f>
        <v>0</v>
      </c>
      <c r="P1019" s="130">
        <f t="shared" si="62"/>
        <v>0</v>
      </c>
      <c r="Q1019" s="131" t="str">
        <f>VLOOKUP(G1019,'4. Productie normen'!$A:$L,12,FALSE)</f>
        <v>V</v>
      </c>
      <c r="R1019" s="117"/>
      <c r="T1019" s="132">
        <f t="shared" si="63"/>
        <v>10582.5</v>
      </c>
    </row>
    <row r="1020" spans="1:20" ht="14.15" customHeight="1">
      <c r="A1020" s="8">
        <v>1019</v>
      </c>
      <c r="B1020" s="117" t="s">
        <v>159</v>
      </c>
      <c r="C1020" s="117" t="s">
        <v>160</v>
      </c>
      <c r="D1020" s="641" t="s">
        <v>256</v>
      </c>
      <c r="E1020" s="641" t="s">
        <v>340</v>
      </c>
      <c r="F1020" s="117" t="s">
        <v>262</v>
      </c>
      <c r="G1020" s="137" t="s">
        <v>1137</v>
      </c>
      <c r="H1020" s="117" t="s">
        <v>235</v>
      </c>
      <c r="I1020" s="9">
        <v>4.42</v>
      </c>
      <c r="J1020" s="717">
        <v>1</v>
      </c>
      <c r="K1020" s="128">
        <v>255</v>
      </c>
      <c r="L1020" s="140"/>
      <c r="M1020" s="129" t="e">
        <f t="shared" si="61"/>
        <v>#DIV/0!</v>
      </c>
      <c r="N1020" s="129">
        <f t="shared" si="64"/>
        <v>0</v>
      </c>
      <c r="O1020" s="130">
        <f>IF(K1020="nio",0,VLOOKUP(G1020,'4. Productie normen'!A:J,HLOOKUP('5. Basis ruimtestaat'!K1020,'4. Productie normen'!$10:$11,2,FALSE),FALSE))</f>
        <v>0</v>
      </c>
      <c r="P1020" s="130">
        <f t="shared" si="62"/>
        <v>0</v>
      </c>
      <c r="Q1020" s="131" t="str">
        <f>VLOOKUP(G1020,'4. Productie normen'!$A:$L,12,FALSE)</f>
        <v>V</v>
      </c>
      <c r="R1020" s="117"/>
      <c r="T1020" s="132">
        <f t="shared" si="63"/>
        <v>1127.0999999999999</v>
      </c>
    </row>
    <row r="1021" spans="1:20" ht="14.15" customHeight="1">
      <c r="A1021" s="8">
        <v>1020</v>
      </c>
      <c r="B1021" s="117" t="s">
        <v>159</v>
      </c>
      <c r="C1021" s="117" t="s">
        <v>160</v>
      </c>
      <c r="D1021" s="641" t="s">
        <v>256</v>
      </c>
      <c r="E1021" s="641" t="s">
        <v>266</v>
      </c>
      <c r="F1021" s="117" t="s">
        <v>208</v>
      </c>
      <c r="G1021" s="117" t="s">
        <v>208</v>
      </c>
      <c r="H1021" s="117" t="s">
        <v>818</v>
      </c>
      <c r="I1021" s="9">
        <v>10</v>
      </c>
      <c r="J1021" s="717">
        <v>1</v>
      </c>
      <c r="K1021" s="128">
        <v>255</v>
      </c>
      <c r="L1021" s="140"/>
      <c r="M1021" s="129" t="e">
        <f t="shared" si="61"/>
        <v>#DIV/0!</v>
      </c>
      <c r="N1021" s="129">
        <f t="shared" si="64"/>
        <v>0</v>
      </c>
      <c r="O1021" s="130">
        <f>IF(K1021="nio",0,VLOOKUP(G1021,'4. Productie normen'!A:J,HLOOKUP('5. Basis ruimtestaat'!K1021,'4. Productie normen'!$10:$11,2,FALSE),FALSE))</f>
        <v>0</v>
      </c>
      <c r="P1021" s="130">
        <f t="shared" si="62"/>
        <v>0</v>
      </c>
      <c r="Q1021" s="131" t="str">
        <f>VLOOKUP(G1021,'4. Productie normen'!$A:$L,12,FALSE)</f>
        <v>V</v>
      </c>
      <c r="R1021" s="117"/>
      <c r="T1021" s="132">
        <f t="shared" si="63"/>
        <v>2550</v>
      </c>
    </row>
    <row r="1022" spans="1:20" ht="14.15" customHeight="1">
      <c r="A1022" s="8">
        <v>1021</v>
      </c>
      <c r="B1022" s="117" t="s">
        <v>159</v>
      </c>
      <c r="C1022" s="117" t="s">
        <v>160</v>
      </c>
      <c r="D1022" s="641" t="s">
        <v>256</v>
      </c>
      <c r="E1022" s="641" t="s">
        <v>266</v>
      </c>
      <c r="F1022" s="117" t="s">
        <v>254</v>
      </c>
      <c r="G1022" s="117" t="s">
        <v>208</v>
      </c>
      <c r="H1022" s="117" t="s">
        <v>819</v>
      </c>
      <c r="I1022" s="9">
        <v>6.86</v>
      </c>
      <c r="J1022" s="717">
        <v>1</v>
      </c>
      <c r="K1022" s="128">
        <v>255</v>
      </c>
      <c r="L1022" s="140"/>
      <c r="M1022" s="129" t="e">
        <f t="shared" si="61"/>
        <v>#DIV/0!</v>
      </c>
      <c r="N1022" s="129">
        <f t="shared" si="64"/>
        <v>0</v>
      </c>
      <c r="O1022" s="130">
        <f>IF(K1022="nio",0,VLOOKUP(G1022,'4. Productie normen'!A:J,HLOOKUP('5. Basis ruimtestaat'!K1022,'4. Productie normen'!$10:$11,2,FALSE),FALSE))</f>
        <v>0</v>
      </c>
      <c r="P1022" s="130">
        <f t="shared" si="62"/>
        <v>0</v>
      </c>
      <c r="Q1022" s="131" t="str">
        <f>VLOOKUP(G1022,'4. Productie normen'!$A:$L,12,FALSE)</f>
        <v>V</v>
      </c>
      <c r="R1022" s="117"/>
      <c r="T1022" s="132">
        <f t="shared" si="63"/>
        <v>1749.3000000000002</v>
      </c>
    </row>
    <row r="1023" spans="1:20" ht="14.15" customHeight="1">
      <c r="A1023" s="8">
        <v>1022</v>
      </c>
      <c r="B1023" s="117" t="s">
        <v>161</v>
      </c>
      <c r="C1023" s="117" t="s">
        <v>162</v>
      </c>
      <c r="D1023" s="641" t="s">
        <v>319</v>
      </c>
      <c r="E1023" s="641"/>
      <c r="F1023" s="117" t="s">
        <v>820</v>
      </c>
      <c r="G1023" s="117" t="s">
        <v>197</v>
      </c>
      <c r="H1023" s="117" t="s">
        <v>232</v>
      </c>
      <c r="I1023" s="9">
        <v>50</v>
      </c>
      <c r="J1023" s="717">
        <v>1</v>
      </c>
      <c r="K1023" s="128">
        <v>156</v>
      </c>
      <c r="L1023" s="140"/>
      <c r="M1023" s="129" t="e">
        <f t="shared" si="61"/>
        <v>#DIV/0!</v>
      </c>
      <c r="N1023" s="129">
        <f t="shared" si="64"/>
        <v>0</v>
      </c>
      <c r="O1023" s="130">
        <f>IF(K1023="nio",0,VLOOKUP(G1023,'4. Productie normen'!A:J,HLOOKUP('5. Basis ruimtestaat'!K1023,'4. Productie normen'!$10:$11,2,FALSE),FALSE))</f>
        <v>0</v>
      </c>
      <c r="P1023" s="130">
        <f t="shared" si="62"/>
        <v>0</v>
      </c>
      <c r="Q1023" s="131" t="str">
        <f>VLOOKUP(G1023,'4. Productie normen'!$A:$L,12,FALSE)</f>
        <v>B</v>
      </c>
      <c r="R1023" s="117"/>
      <c r="T1023" s="132">
        <f t="shared" si="63"/>
        <v>7800</v>
      </c>
    </row>
    <row r="1024" spans="1:20" ht="14.15" customHeight="1">
      <c r="A1024" s="8">
        <v>1023</v>
      </c>
      <c r="B1024" s="117" t="s">
        <v>161</v>
      </c>
      <c r="C1024" s="117" t="s">
        <v>162</v>
      </c>
      <c r="D1024" s="641" t="s">
        <v>319</v>
      </c>
      <c r="E1024" s="641"/>
      <c r="F1024" s="117" t="s">
        <v>237</v>
      </c>
      <c r="G1024" s="117" t="s">
        <v>205</v>
      </c>
      <c r="H1024" s="117" t="s">
        <v>232</v>
      </c>
      <c r="I1024" s="9">
        <v>12</v>
      </c>
      <c r="J1024" s="717">
        <v>1</v>
      </c>
      <c r="K1024" s="128">
        <v>156</v>
      </c>
      <c r="L1024" s="140"/>
      <c r="M1024" s="129" t="e">
        <f t="shared" si="61"/>
        <v>#DIV/0!</v>
      </c>
      <c r="N1024" s="129">
        <f t="shared" si="64"/>
        <v>0</v>
      </c>
      <c r="O1024" s="130">
        <f>IF(K1024="nio",0,VLOOKUP(G1024,'4. Productie normen'!A:J,HLOOKUP('5. Basis ruimtestaat'!K1024,'4. Productie normen'!$10:$11,2,FALSE),FALSE))</f>
        <v>0</v>
      </c>
      <c r="P1024" s="130">
        <f t="shared" si="62"/>
        <v>0</v>
      </c>
      <c r="Q1024" s="131" t="str">
        <f>VLOOKUP(G1024,'4. Productie normen'!$A:$L,12,FALSE)</f>
        <v>V</v>
      </c>
      <c r="R1024" s="117"/>
      <c r="T1024" s="132">
        <f t="shared" si="63"/>
        <v>1872</v>
      </c>
    </row>
    <row r="1025" spans="1:20" ht="14.15" customHeight="1">
      <c r="A1025" s="8">
        <v>1024</v>
      </c>
      <c r="B1025" s="117" t="s">
        <v>161</v>
      </c>
      <c r="C1025" s="117" t="s">
        <v>162</v>
      </c>
      <c r="D1025" s="641" t="s">
        <v>319</v>
      </c>
      <c r="E1025" s="641"/>
      <c r="F1025" s="117" t="s">
        <v>237</v>
      </c>
      <c r="G1025" s="117" t="s">
        <v>205</v>
      </c>
      <c r="H1025" s="117" t="s">
        <v>232</v>
      </c>
      <c r="I1025" s="9">
        <v>12</v>
      </c>
      <c r="J1025" s="717">
        <v>1</v>
      </c>
      <c r="K1025" s="128">
        <v>156</v>
      </c>
      <c r="L1025" s="140"/>
      <c r="M1025" s="129" t="e">
        <f t="shared" si="61"/>
        <v>#DIV/0!</v>
      </c>
      <c r="N1025" s="129">
        <f t="shared" si="64"/>
        <v>0</v>
      </c>
      <c r="O1025" s="130">
        <f>IF(K1025="nio",0,VLOOKUP(G1025,'4. Productie normen'!A:J,HLOOKUP('5. Basis ruimtestaat'!K1025,'4. Productie normen'!$10:$11,2,FALSE),FALSE))</f>
        <v>0</v>
      </c>
      <c r="P1025" s="130">
        <f t="shared" si="62"/>
        <v>0</v>
      </c>
      <c r="Q1025" s="131" t="str">
        <f>VLOOKUP(G1025,'4. Productie normen'!$A:$L,12,FALSE)</f>
        <v>V</v>
      </c>
      <c r="R1025" s="117"/>
      <c r="T1025" s="132">
        <f t="shared" si="63"/>
        <v>1872</v>
      </c>
    </row>
    <row r="1026" spans="1:20" ht="14.15" customHeight="1">
      <c r="A1026" s="8">
        <v>1025</v>
      </c>
      <c r="B1026" s="117" t="s">
        <v>161</v>
      </c>
      <c r="C1026" s="117" t="s">
        <v>162</v>
      </c>
      <c r="D1026" s="641" t="s">
        <v>319</v>
      </c>
      <c r="E1026" s="641"/>
      <c r="F1026" s="117" t="s">
        <v>436</v>
      </c>
      <c r="G1026" s="117" t="s">
        <v>197</v>
      </c>
      <c r="H1026" s="117" t="s">
        <v>232</v>
      </c>
      <c r="I1026" s="9">
        <v>15</v>
      </c>
      <c r="J1026" s="717">
        <v>1</v>
      </c>
      <c r="K1026" s="128">
        <v>156</v>
      </c>
      <c r="L1026" s="140"/>
      <c r="M1026" s="129" t="e">
        <f t="shared" si="61"/>
        <v>#DIV/0!</v>
      </c>
      <c r="N1026" s="129">
        <f t="shared" si="64"/>
        <v>0</v>
      </c>
      <c r="O1026" s="130">
        <f>IF(K1026="nio",0,VLOOKUP(G1026,'4. Productie normen'!A:J,HLOOKUP('5. Basis ruimtestaat'!K1026,'4. Productie normen'!$10:$11,2,FALSE),FALSE))</f>
        <v>0</v>
      </c>
      <c r="P1026" s="130">
        <f t="shared" si="62"/>
        <v>0</v>
      </c>
      <c r="Q1026" s="131" t="str">
        <f>VLOOKUP(G1026,'4. Productie normen'!$A:$L,12,FALSE)</f>
        <v>B</v>
      </c>
      <c r="R1026" s="117"/>
      <c r="T1026" s="132">
        <f t="shared" si="63"/>
        <v>2340</v>
      </c>
    </row>
    <row r="1027" spans="1:20" ht="14.15" customHeight="1">
      <c r="A1027" s="8">
        <v>1026</v>
      </c>
      <c r="B1027" s="117" t="s">
        <v>161</v>
      </c>
      <c r="C1027" s="117" t="s">
        <v>162</v>
      </c>
      <c r="D1027" s="641" t="s">
        <v>319</v>
      </c>
      <c r="E1027" s="641"/>
      <c r="F1027" s="117" t="s">
        <v>262</v>
      </c>
      <c r="G1027" s="117" t="s">
        <v>206</v>
      </c>
      <c r="H1027" s="117" t="s">
        <v>232</v>
      </c>
      <c r="I1027" s="9">
        <v>5</v>
      </c>
      <c r="J1027" s="717">
        <v>1</v>
      </c>
      <c r="K1027" s="128">
        <v>156</v>
      </c>
      <c r="L1027" s="140"/>
      <c r="M1027" s="129" t="e">
        <f t="shared" si="61"/>
        <v>#DIV/0!</v>
      </c>
      <c r="N1027" s="129">
        <f t="shared" si="64"/>
        <v>0</v>
      </c>
      <c r="O1027" s="130">
        <f>IF(K1027="nio",0,VLOOKUP(G1027,'4. Productie normen'!A:J,HLOOKUP('5. Basis ruimtestaat'!K1027,'4. Productie normen'!$10:$11,2,FALSE),FALSE))</f>
        <v>0</v>
      </c>
      <c r="P1027" s="130">
        <f t="shared" si="62"/>
        <v>0</v>
      </c>
      <c r="Q1027" s="131" t="str">
        <f>VLOOKUP(G1027,'4. Productie normen'!$A:$L,12,FALSE)</f>
        <v>S</v>
      </c>
      <c r="R1027" s="117"/>
      <c r="T1027" s="132">
        <f t="shared" si="63"/>
        <v>780</v>
      </c>
    </row>
    <row r="1028" spans="1:20" ht="14.15" customHeight="1">
      <c r="A1028" s="8">
        <v>1027</v>
      </c>
      <c r="B1028" s="117" t="s">
        <v>161</v>
      </c>
      <c r="C1028" s="117" t="s">
        <v>162</v>
      </c>
      <c r="D1028" s="641" t="s">
        <v>319</v>
      </c>
      <c r="E1028" s="641"/>
      <c r="F1028" s="117" t="s">
        <v>252</v>
      </c>
      <c r="G1028" s="117" t="s">
        <v>209</v>
      </c>
      <c r="H1028" s="117" t="s">
        <v>232</v>
      </c>
      <c r="I1028" s="9">
        <v>34.5</v>
      </c>
      <c r="J1028" s="717">
        <v>1</v>
      </c>
      <c r="K1028" s="128">
        <v>156</v>
      </c>
      <c r="L1028" s="140"/>
      <c r="M1028" s="129" t="e">
        <f t="shared" si="61"/>
        <v>#DIV/0!</v>
      </c>
      <c r="N1028" s="129">
        <f t="shared" si="64"/>
        <v>0</v>
      </c>
      <c r="O1028" s="130">
        <f>IF(K1028="nio",0,VLOOKUP(G1028,'4. Productie normen'!A:J,HLOOKUP('5. Basis ruimtestaat'!K1028,'4. Productie normen'!$10:$11,2,FALSE),FALSE))</f>
        <v>0</v>
      </c>
      <c r="P1028" s="130">
        <f t="shared" si="62"/>
        <v>0</v>
      </c>
      <c r="Q1028" s="131" t="str">
        <f>VLOOKUP(G1028,'4. Productie normen'!$A:$L,12,FALSE)</f>
        <v>V</v>
      </c>
      <c r="R1028" s="117"/>
      <c r="T1028" s="132">
        <f t="shared" si="63"/>
        <v>5382</v>
      </c>
    </row>
    <row r="1029" spans="1:20" ht="14.15" customHeight="1">
      <c r="A1029" s="8">
        <v>1028</v>
      </c>
      <c r="B1029" s="117" t="s">
        <v>161</v>
      </c>
      <c r="C1029" s="117" t="s">
        <v>162</v>
      </c>
      <c r="D1029" s="641" t="s">
        <v>319</v>
      </c>
      <c r="E1029" s="641"/>
      <c r="F1029" s="117" t="s">
        <v>254</v>
      </c>
      <c r="G1029" s="117" t="s">
        <v>208</v>
      </c>
      <c r="H1029" s="117" t="s">
        <v>232</v>
      </c>
      <c r="I1029" s="9">
        <v>12</v>
      </c>
      <c r="J1029" s="717">
        <v>1</v>
      </c>
      <c r="K1029" s="128">
        <v>156</v>
      </c>
      <c r="L1029" s="140"/>
      <c r="M1029" s="129" t="e">
        <f t="shared" si="61"/>
        <v>#DIV/0!</v>
      </c>
      <c r="N1029" s="129">
        <f t="shared" si="64"/>
        <v>0</v>
      </c>
      <c r="O1029" s="130">
        <f>IF(K1029="nio",0,VLOOKUP(G1029,'4. Productie normen'!A:J,HLOOKUP('5. Basis ruimtestaat'!K1029,'4. Productie normen'!$10:$11,2,FALSE),FALSE))</f>
        <v>0</v>
      </c>
      <c r="P1029" s="130">
        <f t="shared" si="62"/>
        <v>0</v>
      </c>
      <c r="Q1029" s="131" t="str">
        <f>VLOOKUP(G1029,'4. Productie normen'!$A:$L,12,FALSE)</f>
        <v>V</v>
      </c>
      <c r="R1029" s="117"/>
      <c r="T1029" s="132">
        <f t="shared" si="63"/>
        <v>1872</v>
      </c>
    </row>
    <row r="1030" spans="1:20" ht="14.15" customHeight="1">
      <c r="A1030" s="8">
        <v>1029</v>
      </c>
      <c r="B1030" s="117" t="s">
        <v>161</v>
      </c>
      <c r="C1030" s="117" t="s">
        <v>162</v>
      </c>
      <c r="D1030" s="641" t="s">
        <v>319</v>
      </c>
      <c r="E1030" s="641"/>
      <c r="F1030" s="117" t="s">
        <v>244</v>
      </c>
      <c r="G1030" s="117" t="s">
        <v>206</v>
      </c>
      <c r="H1030" s="117" t="s">
        <v>267</v>
      </c>
      <c r="I1030" s="9">
        <v>5</v>
      </c>
      <c r="J1030" s="717">
        <v>1</v>
      </c>
      <c r="K1030" s="128">
        <v>156</v>
      </c>
      <c r="L1030" s="653"/>
      <c r="M1030" s="129" t="e">
        <f t="shared" si="61"/>
        <v>#DIV/0!</v>
      </c>
      <c r="N1030" s="129">
        <f t="shared" si="64"/>
        <v>0</v>
      </c>
      <c r="O1030" s="130">
        <f>IF(K1030="nio",0,VLOOKUP(G1030,'4. Productie normen'!A:J,HLOOKUP('5. Basis ruimtestaat'!K1030,'4. Productie normen'!$10:$11,2,FALSE),FALSE))</f>
        <v>0</v>
      </c>
      <c r="P1030" s="130">
        <f t="shared" si="62"/>
        <v>0</v>
      </c>
      <c r="Q1030" s="131" t="str">
        <f>VLOOKUP(G1030,'4. Productie normen'!$A:$L,12,FALSE)</f>
        <v>S</v>
      </c>
      <c r="R1030" s="117"/>
      <c r="T1030" s="132">
        <f t="shared" si="63"/>
        <v>780</v>
      </c>
    </row>
    <row r="1031" spans="1:20" ht="14.15" customHeight="1">
      <c r="A1031" s="8">
        <v>1030</v>
      </c>
      <c r="B1031" s="117" t="s">
        <v>161</v>
      </c>
      <c r="C1031" s="117" t="s">
        <v>162</v>
      </c>
      <c r="D1031" s="641" t="s">
        <v>319</v>
      </c>
      <c r="E1031" s="641"/>
      <c r="F1031" s="117" t="s">
        <v>241</v>
      </c>
      <c r="G1031" s="117" t="s">
        <v>206</v>
      </c>
      <c r="H1031" s="117" t="s">
        <v>267</v>
      </c>
      <c r="I1031" s="9">
        <v>5</v>
      </c>
      <c r="J1031" s="717">
        <v>1</v>
      </c>
      <c r="K1031" s="128">
        <v>156</v>
      </c>
      <c r="L1031" s="653"/>
      <c r="M1031" s="129" t="e">
        <f t="shared" si="61"/>
        <v>#DIV/0!</v>
      </c>
      <c r="N1031" s="129">
        <f t="shared" si="64"/>
        <v>0</v>
      </c>
      <c r="O1031" s="130">
        <f>IF(K1031="nio",0,VLOOKUP(G1031,'4. Productie normen'!A:J,HLOOKUP('5. Basis ruimtestaat'!K1031,'4. Productie normen'!$10:$11,2,FALSE),FALSE))</f>
        <v>0</v>
      </c>
      <c r="P1031" s="130">
        <f t="shared" si="62"/>
        <v>0</v>
      </c>
      <c r="Q1031" s="131" t="str">
        <f>VLOOKUP(G1031,'4. Productie normen'!$A:$L,12,FALSE)</f>
        <v>S</v>
      </c>
      <c r="R1031" s="117"/>
      <c r="T1031" s="132">
        <f t="shared" si="63"/>
        <v>780</v>
      </c>
    </row>
    <row r="1032" spans="1:20" ht="14.15" customHeight="1">
      <c r="A1032" s="8">
        <v>1031</v>
      </c>
      <c r="B1032" s="117" t="s">
        <v>161</v>
      </c>
      <c r="C1032" s="117" t="s">
        <v>162</v>
      </c>
      <c r="D1032" s="641" t="s">
        <v>319</v>
      </c>
      <c r="E1032" s="641"/>
      <c r="F1032" s="117" t="s">
        <v>434</v>
      </c>
      <c r="G1032" s="117" t="s">
        <v>213</v>
      </c>
      <c r="H1032" s="117" t="s">
        <v>232</v>
      </c>
      <c r="I1032" s="9">
        <v>6.5</v>
      </c>
      <c r="J1032" s="717">
        <v>1</v>
      </c>
      <c r="K1032" s="128" t="s">
        <v>248</v>
      </c>
      <c r="L1032" s="140"/>
      <c r="M1032" s="129">
        <f t="shared" si="61"/>
        <v>0</v>
      </c>
      <c r="N1032" s="129">
        <f t="shared" si="64"/>
        <v>0</v>
      </c>
      <c r="O1032" s="130">
        <f>IF(K1032="nio",0,VLOOKUP(G1032,'4. Productie normen'!A:J,HLOOKUP('5. Basis ruimtestaat'!K1032,'4. Productie normen'!$10:$11,2,FALSE),FALSE))</f>
        <v>0</v>
      </c>
      <c r="P1032" s="130">
        <f t="shared" si="62"/>
        <v>0</v>
      </c>
      <c r="Q1032" s="131">
        <f>VLOOKUP(G1032,'4. Productie normen'!$A:$L,12,FALSE)</f>
        <v>0</v>
      </c>
      <c r="R1032" s="117"/>
      <c r="T1032" s="132">
        <f t="shared" si="63"/>
        <v>0</v>
      </c>
    </row>
    <row r="1033" spans="1:20" ht="14.15" customHeight="1">
      <c r="A1033" s="8">
        <v>1032</v>
      </c>
      <c r="B1033" s="117" t="s">
        <v>161</v>
      </c>
      <c r="C1033" s="117" t="s">
        <v>162</v>
      </c>
      <c r="D1033" s="641" t="s">
        <v>319</v>
      </c>
      <c r="E1033" s="641"/>
      <c r="F1033" s="117" t="s">
        <v>821</v>
      </c>
      <c r="G1033" s="117" t="s">
        <v>213</v>
      </c>
      <c r="H1033" s="117" t="s">
        <v>232</v>
      </c>
      <c r="I1033" s="9">
        <v>18</v>
      </c>
      <c r="J1033" s="717">
        <v>1</v>
      </c>
      <c r="K1033" s="128" t="s">
        <v>248</v>
      </c>
      <c r="L1033" s="140"/>
      <c r="M1033" s="129">
        <f t="shared" si="61"/>
        <v>0</v>
      </c>
      <c r="N1033" s="129">
        <f t="shared" si="64"/>
        <v>0</v>
      </c>
      <c r="O1033" s="130">
        <f>IF(K1033="nio",0,VLOOKUP(G1033,'4. Productie normen'!A:J,HLOOKUP('5. Basis ruimtestaat'!K1033,'4. Productie normen'!$10:$11,2,FALSE),FALSE))</f>
        <v>0</v>
      </c>
      <c r="P1033" s="130">
        <f t="shared" si="62"/>
        <v>0</v>
      </c>
      <c r="Q1033" s="131">
        <f>VLOOKUP(G1033,'4. Productie normen'!$A:$L,12,FALSE)</f>
        <v>0</v>
      </c>
      <c r="R1033" s="117"/>
      <c r="T1033" s="132">
        <f t="shared" si="63"/>
        <v>0</v>
      </c>
    </row>
    <row r="1034" spans="1:20" ht="14.15" customHeight="1">
      <c r="A1034" s="8">
        <v>1033</v>
      </c>
      <c r="B1034" s="117" t="s">
        <v>161</v>
      </c>
      <c r="C1034" s="117" t="s">
        <v>162</v>
      </c>
      <c r="D1034" s="641" t="s">
        <v>319</v>
      </c>
      <c r="E1034" s="641"/>
      <c r="F1034" s="117" t="s">
        <v>822</v>
      </c>
      <c r="G1034" s="117" t="s">
        <v>213</v>
      </c>
      <c r="H1034" s="117" t="s">
        <v>232</v>
      </c>
      <c r="I1034" s="9">
        <v>98.75</v>
      </c>
      <c r="J1034" s="717">
        <v>1</v>
      </c>
      <c r="K1034" s="128" t="s">
        <v>248</v>
      </c>
      <c r="L1034" s="140"/>
      <c r="M1034" s="129">
        <f t="shared" ref="M1034:M1097" si="65">IF(K1034="nio",0,IF(K1034&gt;0,K1034*I1034/O1034,0))*J1034</f>
        <v>0</v>
      </c>
      <c r="N1034" s="129">
        <f t="shared" si="64"/>
        <v>0</v>
      </c>
      <c r="O1034" s="130">
        <f>IF(K1034="nio",0,VLOOKUP(G1034,'4. Productie normen'!A:J,HLOOKUP('5. Basis ruimtestaat'!K1034,'4. Productie normen'!$10:$11,2,FALSE),FALSE))</f>
        <v>0</v>
      </c>
      <c r="P1034" s="130">
        <f t="shared" si="62"/>
        <v>0</v>
      </c>
      <c r="Q1034" s="131">
        <f>VLOOKUP(G1034,'4. Productie normen'!$A:$L,12,FALSE)</f>
        <v>0</v>
      </c>
      <c r="R1034" s="117"/>
      <c r="T1034" s="132">
        <f t="shared" si="63"/>
        <v>0</v>
      </c>
    </row>
    <row r="1035" spans="1:20" ht="14.15" customHeight="1">
      <c r="A1035" s="8">
        <v>1034</v>
      </c>
      <c r="B1035" s="117" t="s">
        <v>161</v>
      </c>
      <c r="C1035" s="117" t="s">
        <v>162</v>
      </c>
      <c r="D1035" s="641" t="s">
        <v>229</v>
      </c>
      <c r="E1035" s="641"/>
      <c r="F1035" s="117" t="s">
        <v>205</v>
      </c>
      <c r="G1035" s="117" t="s">
        <v>205</v>
      </c>
      <c r="H1035" s="117" t="s">
        <v>235</v>
      </c>
      <c r="I1035" s="9">
        <v>125</v>
      </c>
      <c r="J1035" s="717">
        <v>1</v>
      </c>
      <c r="K1035" s="128">
        <v>156</v>
      </c>
      <c r="L1035" s="140"/>
      <c r="M1035" s="129" t="e">
        <f t="shared" si="65"/>
        <v>#DIV/0!</v>
      </c>
      <c r="N1035" s="129">
        <f t="shared" si="64"/>
        <v>0</v>
      </c>
      <c r="O1035" s="130">
        <f>IF(K1035="nio",0,VLOOKUP(G1035,'4. Productie normen'!A:J,HLOOKUP('5. Basis ruimtestaat'!K1035,'4. Productie normen'!$10:$11,2,FALSE),FALSE))</f>
        <v>0</v>
      </c>
      <c r="P1035" s="130">
        <f t="shared" ref="P1035:P1098" si="66">IF(L1035&gt;0,O1035*$P$8,0)</f>
        <v>0</v>
      </c>
      <c r="Q1035" s="131" t="str">
        <f>VLOOKUP(G1035,'4. Productie normen'!$A:$L,12,FALSE)</f>
        <v>V</v>
      </c>
      <c r="R1035" s="117"/>
      <c r="T1035" s="132">
        <f t="shared" ref="T1035:T1098" si="67">SUM(K1035:L1035)*I1035</f>
        <v>19500</v>
      </c>
    </row>
    <row r="1036" spans="1:20" ht="14.15" customHeight="1">
      <c r="A1036" s="8">
        <v>1035</v>
      </c>
      <c r="B1036" s="117" t="s">
        <v>161</v>
      </c>
      <c r="C1036" s="117" t="s">
        <v>162</v>
      </c>
      <c r="D1036" s="641" t="s">
        <v>229</v>
      </c>
      <c r="E1036" s="641"/>
      <c r="F1036" s="117" t="s">
        <v>254</v>
      </c>
      <c r="G1036" s="117" t="s">
        <v>208</v>
      </c>
      <c r="H1036" s="117" t="s">
        <v>232</v>
      </c>
      <c r="I1036" s="9">
        <v>12</v>
      </c>
      <c r="J1036" s="717">
        <v>1</v>
      </c>
      <c r="K1036" s="128">
        <v>156</v>
      </c>
      <c r="L1036" s="140"/>
      <c r="M1036" s="129" t="e">
        <f t="shared" si="65"/>
        <v>#DIV/0!</v>
      </c>
      <c r="N1036" s="129">
        <f t="shared" ref="N1036:N1099" si="68">IF(L1036&gt;0,L1036*I1036/P1036,0)*J1036</f>
        <v>0</v>
      </c>
      <c r="O1036" s="130">
        <f>IF(K1036="nio",0,VLOOKUP(G1036,'4. Productie normen'!A:J,HLOOKUP('5. Basis ruimtestaat'!K1036,'4. Productie normen'!$10:$11,2,FALSE),FALSE))</f>
        <v>0</v>
      </c>
      <c r="P1036" s="130">
        <f t="shared" si="66"/>
        <v>0</v>
      </c>
      <c r="Q1036" s="131" t="str">
        <f>VLOOKUP(G1036,'4. Productie normen'!$A:$L,12,FALSE)</f>
        <v>V</v>
      </c>
      <c r="R1036" s="117"/>
      <c r="T1036" s="132">
        <f t="shared" si="67"/>
        <v>1872</v>
      </c>
    </row>
    <row r="1037" spans="1:20" ht="14.15" customHeight="1">
      <c r="A1037" s="8">
        <v>1036</v>
      </c>
      <c r="B1037" s="117" t="s">
        <v>161</v>
      </c>
      <c r="C1037" s="117" t="s">
        <v>162</v>
      </c>
      <c r="D1037" s="641" t="s">
        <v>229</v>
      </c>
      <c r="E1037" s="641"/>
      <c r="F1037" s="117" t="s">
        <v>250</v>
      </c>
      <c r="G1037" s="117" t="s">
        <v>204</v>
      </c>
      <c r="H1037" s="117" t="s">
        <v>232</v>
      </c>
      <c r="I1037" s="9">
        <v>122</v>
      </c>
      <c r="J1037" s="717">
        <v>1</v>
      </c>
      <c r="K1037" s="128">
        <v>156</v>
      </c>
      <c r="L1037" s="140"/>
      <c r="M1037" s="129" t="e">
        <f t="shared" si="65"/>
        <v>#DIV/0!</v>
      </c>
      <c r="N1037" s="129">
        <f t="shared" si="68"/>
        <v>0</v>
      </c>
      <c r="O1037" s="130">
        <f>IF(K1037="nio",0,VLOOKUP(G1037,'4. Productie normen'!A:J,HLOOKUP('5. Basis ruimtestaat'!K1037,'4. Productie normen'!$10:$11,2,FALSE),FALSE))</f>
        <v>0</v>
      </c>
      <c r="P1037" s="130">
        <f t="shared" si="66"/>
        <v>0</v>
      </c>
      <c r="Q1037" s="131" t="str">
        <f>VLOOKUP(G1037,'4. Productie normen'!$A:$L,12,FALSE)</f>
        <v>V</v>
      </c>
      <c r="R1037" s="117"/>
      <c r="T1037" s="132">
        <f t="shared" si="67"/>
        <v>19032</v>
      </c>
    </row>
    <row r="1038" spans="1:20" ht="14.15" customHeight="1">
      <c r="A1038" s="8">
        <v>1037</v>
      </c>
      <c r="B1038" s="117" t="s">
        <v>161</v>
      </c>
      <c r="C1038" s="117" t="s">
        <v>162</v>
      </c>
      <c r="D1038" s="641" t="s">
        <v>229</v>
      </c>
      <c r="E1038" s="641"/>
      <c r="F1038" s="117" t="s">
        <v>823</v>
      </c>
      <c r="G1038" s="117" t="s">
        <v>197</v>
      </c>
      <c r="H1038" s="117" t="s">
        <v>232</v>
      </c>
      <c r="I1038" s="9">
        <v>10</v>
      </c>
      <c r="J1038" s="717">
        <v>1</v>
      </c>
      <c r="K1038" s="128">
        <v>156</v>
      </c>
      <c r="L1038" s="140"/>
      <c r="M1038" s="129" t="e">
        <f t="shared" si="65"/>
        <v>#DIV/0!</v>
      </c>
      <c r="N1038" s="129">
        <f t="shared" si="68"/>
        <v>0</v>
      </c>
      <c r="O1038" s="130">
        <f>IF(K1038="nio",0,VLOOKUP(G1038,'4. Productie normen'!A:J,HLOOKUP('5. Basis ruimtestaat'!K1038,'4. Productie normen'!$10:$11,2,FALSE),FALSE))</f>
        <v>0</v>
      </c>
      <c r="P1038" s="130">
        <f t="shared" si="66"/>
        <v>0</v>
      </c>
      <c r="Q1038" s="131" t="str">
        <f>VLOOKUP(G1038,'4. Productie normen'!$A:$L,12,FALSE)</f>
        <v>B</v>
      </c>
      <c r="R1038" s="117"/>
      <c r="T1038" s="132">
        <f t="shared" si="67"/>
        <v>1560</v>
      </c>
    </row>
    <row r="1039" spans="1:20" ht="14.15" customHeight="1">
      <c r="A1039" s="8">
        <v>1038</v>
      </c>
      <c r="B1039" s="117" t="s">
        <v>161</v>
      </c>
      <c r="C1039" s="117" t="s">
        <v>162</v>
      </c>
      <c r="D1039" s="641" t="s">
        <v>229</v>
      </c>
      <c r="E1039" s="641"/>
      <c r="F1039" s="117" t="s">
        <v>504</v>
      </c>
      <c r="G1039" s="117" t="s">
        <v>201</v>
      </c>
      <c r="H1039" s="117" t="s">
        <v>232</v>
      </c>
      <c r="I1039" s="9">
        <v>9</v>
      </c>
      <c r="J1039" s="717">
        <v>1</v>
      </c>
      <c r="K1039" s="128">
        <v>156</v>
      </c>
      <c r="L1039" s="140"/>
      <c r="M1039" s="129" t="e">
        <f t="shared" si="65"/>
        <v>#DIV/0!</v>
      </c>
      <c r="N1039" s="129">
        <f t="shared" si="68"/>
        <v>0</v>
      </c>
      <c r="O1039" s="130">
        <f>IF(K1039="nio",0,VLOOKUP(G1039,'4. Productie normen'!A:J,HLOOKUP('5. Basis ruimtestaat'!K1039,'4. Productie normen'!$10:$11,2,FALSE),FALSE))</f>
        <v>0</v>
      </c>
      <c r="P1039" s="130">
        <f t="shared" si="66"/>
        <v>0</v>
      </c>
      <c r="Q1039" s="131" t="str">
        <f>VLOOKUP(G1039,'4. Productie normen'!$A:$L,12,FALSE)</f>
        <v>V</v>
      </c>
      <c r="R1039" s="117"/>
      <c r="T1039" s="132">
        <f t="shared" si="67"/>
        <v>1404</v>
      </c>
    </row>
    <row r="1040" spans="1:20" ht="14.15" customHeight="1">
      <c r="A1040" s="8">
        <v>1039</v>
      </c>
      <c r="B1040" s="117" t="s">
        <v>161</v>
      </c>
      <c r="C1040" s="117" t="s">
        <v>162</v>
      </c>
      <c r="D1040" s="641" t="s">
        <v>229</v>
      </c>
      <c r="E1040" s="641"/>
      <c r="F1040" s="117" t="s">
        <v>490</v>
      </c>
      <c r="G1040" s="117" t="s">
        <v>203</v>
      </c>
      <c r="H1040" s="117" t="s">
        <v>232</v>
      </c>
      <c r="I1040" s="9">
        <v>3.6</v>
      </c>
      <c r="J1040" s="717">
        <v>1</v>
      </c>
      <c r="K1040" s="128">
        <v>6</v>
      </c>
      <c r="L1040" s="140"/>
      <c r="M1040" s="129" t="e">
        <f t="shared" si="65"/>
        <v>#DIV/0!</v>
      </c>
      <c r="N1040" s="129">
        <f t="shared" si="68"/>
        <v>0</v>
      </c>
      <c r="O1040" s="130">
        <f>IF(K1040="nio",0,VLOOKUP(G1040,'4. Productie normen'!A:J,HLOOKUP('5. Basis ruimtestaat'!K1040,'4. Productie normen'!$10:$11,2,FALSE),FALSE))</f>
        <v>0</v>
      </c>
      <c r="P1040" s="130">
        <f t="shared" si="66"/>
        <v>0</v>
      </c>
      <c r="Q1040" s="131" t="str">
        <f>VLOOKUP(G1040,'4. Productie normen'!$A:$L,12,FALSE)</f>
        <v>V</v>
      </c>
      <c r="R1040" s="117"/>
      <c r="T1040" s="132">
        <f t="shared" si="67"/>
        <v>21.6</v>
      </c>
    </row>
    <row r="1041" spans="1:20" ht="14.15" customHeight="1">
      <c r="A1041" s="8">
        <v>1040</v>
      </c>
      <c r="B1041" s="117" t="s">
        <v>161</v>
      </c>
      <c r="C1041" s="117" t="s">
        <v>162</v>
      </c>
      <c r="D1041" s="641" t="s">
        <v>229</v>
      </c>
      <c r="E1041" s="641"/>
      <c r="F1041" s="117" t="s">
        <v>244</v>
      </c>
      <c r="G1041" s="117" t="s">
        <v>206</v>
      </c>
      <c r="H1041" s="117" t="s">
        <v>267</v>
      </c>
      <c r="I1041" s="9">
        <v>7.5</v>
      </c>
      <c r="J1041" s="717">
        <v>1</v>
      </c>
      <c r="K1041" s="128">
        <v>156</v>
      </c>
      <c r="L1041" s="653"/>
      <c r="M1041" s="129" t="e">
        <f t="shared" si="65"/>
        <v>#DIV/0!</v>
      </c>
      <c r="N1041" s="129">
        <f t="shared" si="68"/>
        <v>0</v>
      </c>
      <c r="O1041" s="130">
        <f>IF(K1041="nio",0,VLOOKUP(G1041,'4. Productie normen'!A:J,HLOOKUP('5. Basis ruimtestaat'!K1041,'4. Productie normen'!$10:$11,2,FALSE),FALSE))</f>
        <v>0</v>
      </c>
      <c r="P1041" s="130">
        <f t="shared" si="66"/>
        <v>0</v>
      </c>
      <c r="Q1041" s="131" t="str">
        <f>VLOOKUP(G1041,'4. Productie normen'!$A:$L,12,FALSE)</f>
        <v>S</v>
      </c>
      <c r="R1041" s="117"/>
      <c r="T1041" s="132">
        <f t="shared" si="67"/>
        <v>1170</v>
      </c>
    </row>
    <row r="1042" spans="1:20" ht="14.15" customHeight="1">
      <c r="A1042" s="8">
        <v>1041</v>
      </c>
      <c r="B1042" s="117" t="s">
        <v>161</v>
      </c>
      <c r="C1042" s="117" t="s">
        <v>162</v>
      </c>
      <c r="D1042" s="641" t="s">
        <v>229</v>
      </c>
      <c r="E1042" s="641"/>
      <c r="F1042" s="117" t="s">
        <v>345</v>
      </c>
      <c r="G1042" s="117" t="s">
        <v>206</v>
      </c>
      <c r="H1042" s="117" t="s">
        <v>267</v>
      </c>
      <c r="I1042" s="9">
        <v>5</v>
      </c>
      <c r="J1042" s="717">
        <v>1</v>
      </c>
      <c r="K1042" s="128">
        <v>156</v>
      </c>
      <c r="L1042" s="653"/>
      <c r="M1042" s="129" t="e">
        <f t="shared" si="65"/>
        <v>#DIV/0!</v>
      </c>
      <c r="N1042" s="129">
        <f t="shared" si="68"/>
        <v>0</v>
      </c>
      <c r="O1042" s="130">
        <f>IF(K1042="nio",0,VLOOKUP(G1042,'4. Productie normen'!A:J,HLOOKUP('5. Basis ruimtestaat'!K1042,'4. Productie normen'!$10:$11,2,FALSE),FALSE))</f>
        <v>0</v>
      </c>
      <c r="P1042" s="130">
        <f t="shared" si="66"/>
        <v>0</v>
      </c>
      <c r="Q1042" s="131" t="str">
        <f>VLOOKUP(G1042,'4. Productie normen'!$A:$L,12,FALSE)</f>
        <v>S</v>
      </c>
      <c r="R1042" s="117"/>
      <c r="T1042" s="132">
        <f t="shared" si="67"/>
        <v>780</v>
      </c>
    </row>
    <row r="1043" spans="1:20" ht="14.15" customHeight="1">
      <c r="A1043" s="8">
        <v>1042</v>
      </c>
      <c r="B1043" s="117" t="s">
        <v>161</v>
      </c>
      <c r="C1043" s="117" t="s">
        <v>162</v>
      </c>
      <c r="D1043" s="641" t="s">
        <v>229</v>
      </c>
      <c r="E1043" s="641"/>
      <c r="F1043" s="117" t="s">
        <v>241</v>
      </c>
      <c r="G1043" s="117" t="s">
        <v>206</v>
      </c>
      <c r="H1043" s="117" t="s">
        <v>267</v>
      </c>
      <c r="I1043" s="9">
        <v>7.5</v>
      </c>
      <c r="J1043" s="717">
        <v>1</v>
      </c>
      <c r="K1043" s="128">
        <v>156</v>
      </c>
      <c r="L1043" s="653"/>
      <c r="M1043" s="129" t="e">
        <f t="shared" si="65"/>
        <v>#DIV/0!</v>
      </c>
      <c r="N1043" s="129">
        <f t="shared" si="68"/>
        <v>0</v>
      </c>
      <c r="O1043" s="130">
        <f>IF(K1043="nio",0,VLOOKUP(G1043,'4. Productie normen'!A:J,HLOOKUP('5. Basis ruimtestaat'!K1043,'4. Productie normen'!$10:$11,2,FALSE),FALSE))</f>
        <v>0</v>
      </c>
      <c r="P1043" s="130">
        <f t="shared" si="66"/>
        <v>0</v>
      </c>
      <c r="Q1043" s="131" t="str">
        <f>VLOOKUP(G1043,'4. Productie normen'!$A:$L,12,FALSE)</f>
        <v>S</v>
      </c>
      <c r="R1043" s="117"/>
      <c r="T1043" s="132">
        <f t="shared" si="67"/>
        <v>1170</v>
      </c>
    </row>
    <row r="1044" spans="1:20" ht="14.15" customHeight="1">
      <c r="A1044" s="8">
        <v>1043</v>
      </c>
      <c r="B1044" s="117" t="s">
        <v>163</v>
      </c>
      <c r="C1044" s="117" t="s">
        <v>164</v>
      </c>
      <c r="D1044" s="641" t="s">
        <v>229</v>
      </c>
      <c r="E1044" s="641"/>
      <c r="F1044" s="117" t="s">
        <v>262</v>
      </c>
      <c r="G1044" s="137" t="s">
        <v>1137</v>
      </c>
      <c r="H1044" s="117" t="s">
        <v>235</v>
      </c>
      <c r="I1044" s="9">
        <v>6.5</v>
      </c>
      <c r="J1044" s="717">
        <v>1</v>
      </c>
      <c r="K1044" s="128">
        <v>255</v>
      </c>
      <c r="L1044" s="140"/>
      <c r="M1044" s="129" t="e">
        <f t="shared" si="65"/>
        <v>#DIV/0!</v>
      </c>
      <c r="N1044" s="129">
        <f t="shared" si="68"/>
        <v>0</v>
      </c>
      <c r="O1044" s="130">
        <f>IF(K1044="nio",0,VLOOKUP(G1044,'4. Productie normen'!A:J,HLOOKUP('5. Basis ruimtestaat'!K1044,'4. Productie normen'!$10:$11,2,FALSE),FALSE))</f>
        <v>0</v>
      </c>
      <c r="P1044" s="130">
        <f t="shared" si="66"/>
        <v>0</v>
      </c>
      <c r="Q1044" s="131" t="str">
        <f>VLOOKUP(G1044,'4. Productie normen'!$A:$L,12,FALSE)</f>
        <v>V</v>
      </c>
      <c r="R1044" s="117"/>
      <c r="T1044" s="132">
        <f t="shared" si="67"/>
        <v>1657.5</v>
      </c>
    </row>
    <row r="1045" spans="1:20" ht="14.15" customHeight="1">
      <c r="A1045" s="8">
        <v>1044</v>
      </c>
      <c r="B1045" s="117" t="s">
        <v>163</v>
      </c>
      <c r="C1045" s="117" t="s">
        <v>164</v>
      </c>
      <c r="D1045" s="641" t="s">
        <v>229</v>
      </c>
      <c r="E1045" s="641"/>
      <c r="F1045" s="117" t="s">
        <v>252</v>
      </c>
      <c r="G1045" s="117" t="s">
        <v>209</v>
      </c>
      <c r="H1045" s="117" t="s">
        <v>232</v>
      </c>
      <c r="I1045" s="9">
        <v>2.5</v>
      </c>
      <c r="J1045" s="717">
        <v>1</v>
      </c>
      <c r="K1045" s="128">
        <v>255</v>
      </c>
      <c r="L1045" s="140"/>
      <c r="M1045" s="129" t="e">
        <f t="shared" si="65"/>
        <v>#DIV/0!</v>
      </c>
      <c r="N1045" s="129">
        <f t="shared" si="68"/>
        <v>0</v>
      </c>
      <c r="O1045" s="130">
        <f>IF(K1045="nio",0,VLOOKUP(G1045,'4. Productie normen'!A:J,HLOOKUP('5. Basis ruimtestaat'!K1045,'4. Productie normen'!$10:$11,2,FALSE),FALSE))</f>
        <v>0</v>
      </c>
      <c r="P1045" s="130">
        <f t="shared" si="66"/>
        <v>0</v>
      </c>
      <c r="Q1045" s="131" t="str">
        <f>VLOOKUP(G1045,'4. Productie normen'!$A:$L,12,FALSE)</f>
        <v>V</v>
      </c>
      <c r="R1045" s="117"/>
      <c r="T1045" s="132">
        <f t="shared" si="67"/>
        <v>637.5</v>
      </c>
    </row>
    <row r="1046" spans="1:20" ht="14.15" customHeight="1">
      <c r="A1046" s="8">
        <v>1045</v>
      </c>
      <c r="B1046" s="117" t="s">
        <v>163</v>
      </c>
      <c r="C1046" s="117" t="s">
        <v>164</v>
      </c>
      <c r="D1046" s="641" t="s">
        <v>229</v>
      </c>
      <c r="E1046" s="641"/>
      <c r="F1046" s="117" t="s">
        <v>252</v>
      </c>
      <c r="G1046" s="117" t="s">
        <v>209</v>
      </c>
      <c r="H1046" s="117" t="s">
        <v>232</v>
      </c>
      <c r="I1046" s="9">
        <v>25</v>
      </c>
      <c r="J1046" s="717">
        <v>1</v>
      </c>
      <c r="K1046" s="128">
        <v>255</v>
      </c>
      <c r="L1046" s="140"/>
      <c r="M1046" s="129" t="e">
        <f t="shared" si="65"/>
        <v>#DIV/0!</v>
      </c>
      <c r="N1046" s="129">
        <f t="shared" si="68"/>
        <v>0</v>
      </c>
      <c r="O1046" s="130">
        <f>IF(K1046="nio",0,VLOOKUP(G1046,'4. Productie normen'!A:J,HLOOKUP('5. Basis ruimtestaat'!K1046,'4. Productie normen'!$10:$11,2,FALSE),FALSE))</f>
        <v>0</v>
      </c>
      <c r="P1046" s="130">
        <f t="shared" si="66"/>
        <v>0</v>
      </c>
      <c r="Q1046" s="131" t="str">
        <f>VLOOKUP(G1046,'4. Productie normen'!$A:$L,12,FALSE)</f>
        <v>V</v>
      </c>
      <c r="R1046" s="117"/>
      <c r="T1046" s="132">
        <f t="shared" si="67"/>
        <v>6375</v>
      </c>
    </row>
    <row r="1047" spans="1:20" ht="14.15" customHeight="1">
      <c r="A1047" s="8">
        <v>1046</v>
      </c>
      <c r="B1047" s="117" t="s">
        <v>163</v>
      </c>
      <c r="C1047" s="117" t="s">
        <v>164</v>
      </c>
      <c r="D1047" s="641" t="s">
        <v>229</v>
      </c>
      <c r="E1047" s="641"/>
      <c r="F1047" s="117" t="s">
        <v>680</v>
      </c>
      <c r="G1047" s="117" t="s">
        <v>197</v>
      </c>
      <c r="H1047" s="117" t="s">
        <v>235</v>
      </c>
      <c r="I1047" s="9">
        <v>17</v>
      </c>
      <c r="J1047" s="717">
        <v>1</v>
      </c>
      <c r="K1047" s="128">
        <v>255</v>
      </c>
      <c r="L1047" s="140"/>
      <c r="M1047" s="129" t="e">
        <f t="shared" si="65"/>
        <v>#DIV/0!</v>
      </c>
      <c r="N1047" s="129">
        <f t="shared" si="68"/>
        <v>0</v>
      </c>
      <c r="O1047" s="130">
        <f>IF(K1047="nio",0,VLOOKUP(G1047,'4. Productie normen'!A:J,HLOOKUP('5. Basis ruimtestaat'!K1047,'4. Productie normen'!$10:$11,2,FALSE),FALSE))</f>
        <v>0</v>
      </c>
      <c r="P1047" s="130">
        <f t="shared" si="66"/>
        <v>0</v>
      </c>
      <c r="Q1047" s="131" t="str">
        <f>VLOOKUP(G1047,'4. Productie normen'!$A:$L,12,FALSE)</f>
        <v>B</v>
      </c>
      <c r="R1047" s="117"/>
      <c r="T1047" s="132">
        <f t="shared" si="67"/>
        <v>4335</v>
      </c>
    </row>
    <row r="1048" spans="1:20" ht="14.15" customHeight="1">
      <c r="A1048" s="8">
        <v>1047</v>
      </c>
      <c r="B1048" s="117" t="s">
        <v>163</v>
      </c>
      <c r="C1048" s="117" t="s">
        <v>164</v>
      </c>
      <c r="D1048" s="641" t="s">
        <v>229</v>
      </c>
      <c r="E1048" s="641"/>
      <c r="F1048" s="117" t="s">
        <v>250</v>
      </c>
      <c r="G1048" s="117" t="s">
        <v>204</v>
      </c>
      <c r="H1048" s="117" t="s">
        <v>232</v>
      </c>
      <c r="I1048" s="9">
        <v>85.5</v>
      </c>
      <c r="J1048" s="717">
        <v>1</v>
      </c>
      <c r="K1048" s="128">
        <v>255</v>
      </c>
      <c r="L1048" s="140"/>
      <c r="M1048" s="129" t="e">
        <f t="shared" si="65"/>
        <v>#DIV/0!</v>
      </c>
      <c r="N1048" s="129">
        <f t="shared" si="68"/>
        <v>0</v>
      </c>
      <c r="O1048" s="130">
        <f>IF(K1048="nio",0,VLOOKUP(G1048,'4. Productie normen'!A:J,HLOOKUP('5. Basis ruimtestaat'!K1048,'4. Productie normen'!$10:$11,2,FALSE),FALSE))</f>
        <v>0</v>
      </c>
      <c r="P1048" s="130">
        <f t="shared" si="66"/>
        <v>0</v>
      </c>
      <c r="Q1048" s="131" t="str">
        <f>VLOOKUP(G1048,'4. Productie normen'!$A:$L,12,FALSE)</f>
        <v>V</v>
      </c>
      <c r="R1048" s="117"/>
      <c r="T1048" s="132">
        <f t="shared" si="67"/>
        <v>21802.5</v>
      </c>
    </row>
    <row r="1049" spans="1:20" ht="14.15" customHeight="1">
      <c r="A1049" s="8">
        <v>1048</v>
      </c>
      <c r="B1049" s="117" t="s">
        <v>163</v>
      </c>
      <c r="C1049" s="117" t="s">
        <v>164</v>
      </c>
      <c r="D1049" s="641" t="s">
        <v>229</v>
      </c>
      <c r="E1049" s="641"/>
      <c r="F1049" s="117" t="s">
        <v>244</v>
      </c>
      <c r="G1049" s="117" t="s">
        <v>206</v>
      </c>
      <c r="H1049" s="117" t="s">
        <v>242</v>
      </c>
      <c r="I1049" s="9">
        <v>6.25</v>
      </c>
      <c r="J1049" s="717">
        <v>1</v>
      </c>
      <c r="K1049" s="128">
        <v>255</v>
      </c>
      <c r="L1049" s="653"/>
      <c r="M1049" s="129" t="e">
        <f t="shared" si="65"/>
        <v>#DIV/0!</v>
      </c>
      <c r="N1049" s="129">
        <f t="shared" si="68"/>
        <v>0</v>
      </c>
      <c r="O1049" s="130">
        <f>IF(K1049="nio",0,VLOOKUP(G1049,'4. Productie normen'!A:J,HLOOKUP('5. Basis ruimtestaat'!K1049,'4. Productie normen'!$10:$11,2,FALSE),FALSE))</f>
        <v>0</v>
      </c>
      <c r="P1049" s="130">
        <f t="shared" si="66"/>
        <v>0</v>
      </c>
      <c r="Q1049" s="131" t="str">
        <f>VLOOKUP(G1049,'4. Productie normen'!$A:$L,12,FALSE)</f>
        <v>S</v>
      </c>
      <c r="R1049" s="117"/>
      <c r="T1049" s="132">
        <f t="shared" si="67"/>
        <v>1593.75</v>
      </c>
    </row>
    <row r="1050" spans="1:20" ht="14.15" customHeight="1">
      <c r="A1050" s="8">
        <v>1049</v>
      </c>
      <c r="B1050" s="117" t="s">
        <v>163</v>
      </c>
      <c r="C1050" s="117" t="s">
        <v>164</v>
      </c>
      <c r="D1050" s="641" t="s">
        <v>229</v>
      </c>
      <c r="E1050" s="641"/>
      <c r="F1050" s="117" t="s">
        <v>552</v>
      </c>
      <c r="G1050" s="117" t="s">
        <v>206</v>
      </c>
      <c r="H1050" s="117" t="s">
        <v>242</v>
      </c>
      <c r="I1050" s="9">
        <v>1.3</v>
      </c>
      <c r="J1050" s="717">
        <v>1</v>
      </c>
      <c r="K1050" s="128">
        <v>255</v>
      </c>
      <c r="L1050" s="653"/>
      <c r="M1050" s="129" t="e">
        <f t="shared" si="65"/>
        <v>#DIV/0!</v>
      </c>
      <c r="N1050" s="129">
        <f t="shared" si="68"/>
        <v>0</v>
      </c>
      <c r="O1050" s="130">
        <f>IF(K1050="nio",0,VLOOKUP(G1050,'4. Productie normen'!A:J,HLOOKUP('5. Basis ruimtestaat'!K1050,'4. Productie normen'!$10:$11,2,FALSE),FALSE))</f>
        <v>0</v>
      </c>
      <c r="P1050" s="130">
        <f t="shared" si="66"/>
        <v>0</v>
      </c>
      <c r="Q1050" s="131" t="str">
        <f>VLOOKUP(G1050,'4. Productie normen'!$A:$L,12,FALSE)</f>
        <v>S</v>
      </c>
      <c r="R1050" s="117"/>
      <c r="T1050" s="132">
        <f t="shared" si="67"/>
        <v>331.5</v>
      </c>
    </row>
    <row r="1051" spans="1:20" ht="14.15" customHeight="1">
      <c r="A1051" s="8">
        <v>1050</v>
      </c>
      <c r="B1051" s="117" t="s">
        <v>163</v>
      </c>
      <c r="C1051" s="117" t="s">
        <v>164</v>
      </c>
      <c r="D1051" s="641" t="s">
        <v>229</v>
      </c>
      <c r="E1051" s="641"/>
      <c r="F1051" s="117" t="s">
        <v>241</v>
      </c>
      <c r="G1051" s="117" t="s">
        <v>206</v>
      </c>
      <c r="H1051" s="117" t="s">
        <v>242</v>
      </c>
      <c r="I1051" s="9">
        <v>6.25</v>
      </c>
      <c r="J1051" s="717">
        <v>1</v>
      </c>
      <c r="K1051" s="128">
        <v>255</v>
      </c>
      <c r="L1051" s="653"/>
      <c r="M1051" s="129" t="e">
        <f t="shared" si="65"/>
        <v>#DIV/0!</v>
      </c>
      <c r="N1051" s="129">
        <f t="shared" si="68"/>
        <v>0</v>
      </c>
      <c r="O1051" s="130">
        <f>IF(K1051="nio",0,VLOOKUP(G1051,'4. Productie normen'!A:J,HLOOKUP('5. Basis ruimtestaat'!K1051,'4. Productie normen'!$10:$11,2,FALSE),FALSE))</f>
        <v>0</v>
      </c>
      <c r="P1051" s="130">
        <f t="shared" si="66"/>
        <v>0</v>
      </c>
      <c r="Q1051" s="131" t="str">
        <f>VLOOKUP(G1051,'4. Productie normen'!$A:$L,12,FALSE)</f>
        <v>S</v>
      </c>
      <c r="R1051" s="117"/>
      <c r="T1051" s="132">
        <f t="shared" si="67"/>
        <v>1593.75</v>
      </c>
    </row>
    <row r="1052" spans="1:20" ht="14.15" customHeight="1">
      <c r="A1052" s="8">
        <v>1051</v>
      </c>
      <c r="B1052" s="117" t="s">
        <v>163</v>
      </c>
      <c r="C1052" s="117" t="s">
        <v>164</v>
      </c>
      <c r="D1052" s="641" t="s">
        <v>229</v>
      </c>
      <c r="E1052" s="641"/>
      <c r="F1052" s="117" t="s">
        <v>551</v>
      </c>
      <c r="G1052" s="117" t="s">
        <v>206</v>
      </c>
      <c r="H1052" s="117" t="s">
        <v>242</v>
      </c>
      <c r="I1052" s="9">
        <v>1.3</v>
      </c>
      <c r="J1052" s="717">
        <v>1</v>
      </c>
      <c r="K1052" s="128">
        <v>255</v>
      </c>
      <c r="L1052" s="653"/>
      <c r="M1052" s="129" t="e">
        <f t="shared" si="65"/>
        <v>#DIV/0!</v>
      </c>
      <c r="N1052" s="129">
        <f t="shared" si="68"/>
        <v>0</v>
      </c>
      <c r="O1052" s="130">
        <f>IF(K1052="nio",0,VLOOKUP(G1052,'4. Productie normen'!A:J,HLOOKUP('5. Basis ruimtestaat'!K1052,'4. Productie normen'!$10:$11,2,FALSE),FALSE))</f>
        <v>0</v>
      </c>
      <c r="P1052" s="130">
        <f t="shared" si="66"/>
        <v>0</v>
      </c>
      <c r="Q1052" s="131" t="str">
        <f>VLOOKUP(G1052,'4. Productie normen'!$A:$L,12,FALSE)</f>
        <v>S</v>
      </c>
      <c r="R1052" s="117"/>
      <c r="T1052" s="132">
        <f t="shared" si="67"/>
        <v>331.5</v>
      </c>
    </row>
    <row r="1053" spans="1:20" ht="14.15" customHeight="1">
      <c r="A1053" s="8">
        <v>1052</v>
      </c>
      <c r="B1053" s="117" t="s">
        <v>163</v>
      </c>
      <c r="C1053" s="117" t="s">
        <v>164</v>
      </c>
      <c r="D1053" s="641" t="s">
        <v>229</v>
      </c>
      <c r="E1053" s="641"/>
      <c r="F1053" s="117" t="s">
        <v>261</v>
      </c>
      <c r="G1053" s="117" t="s">
        <v>1136</v>
      </c>
      <c r="H1053" s="117" t="s">
        <v>235</v>
      </c>
      <c r="I1053" s="9">
        <v>16</v>
      </c>
      <c r="J1053" s="717">
        <v>1</v>
      </c>
      <c r="K1053" s="128">
        <v>255</v>
      </c>
      <c r="L1053" s="140"/>
      <c r="M1053" s="129" t="e">
        <f t="shared" si="65"/>
        <v>#DIV/0!</v>
      </c>
      <c r="N1053" s="129">
        <f t="shared" si="68"/>
        <v>0</v>
      </c>
      <c r="O1053" s="130">
        <f>IF(K1053="nio",0,VLOOKUP(G1053,'4. Productie normen'!A:J,HLOOKUP('5. Basis ruimtestaat'!K1053,'4. Productie normen'!$10:$11,2,FALSE),FALSE))</f>
        <v>0</v>
      </c>
      <c r="P1053" s="130">
        <f t="shared" si="66"/>
        <v>0</v>
      </c>
      <c r="Q1053" s="131" t="str">
        <f>VLOOKUP(G1053,'4. Productie normen'!$A:$L,12,FALSE)</f>
        <v>V</v>
      </c>
      <c r="R1053" s="117"/>
      <c r="T1053" s="132">
        <f t="shared" si="67"/>
        <v>4080</v>
      </c>
    </row>
    <row r="1054" spans="1:20" ht="14.15" customHeight="1">
      <c r="A1054" s="8">
        <v>1053</v>
      </c>
      <c r="B1054" s="117" t="s">
        <v>163</v>
      </c>
      <c r="C1054" s="117" t="s">
        <v>164</v>
      </c>
      <c r="D1054" s="641" t="s">
        <v>229</v>
      </c>
      <c r="E1054" s="641"/>
      <c r="F1054" s="117" t="s">
        <v>339</v>
      </c>
      <c r="G1054" s="117" t="s">
        <v>205</v>
      </c>
      <c r="H1054" s="117" t="s">
        <v>235</v>
      </c>
      <c r="I1054" s="9">
        <v>65</v>
      </c>
      <c r="J1054" s="717">
        <v>1</v>
      </c>
      <c r="K1054" s="128">
        <v>255</v>
      </c>
      <c r="L1054" s="140"/>
      <c r="M1054" s="129" t="e">
        <f t="shared" si="65"/>
        <v>#DIV/0!</v>
      </c>
      <c r="N1054" s="129">
        <f t="shared" si="68"/>
        <v>0</v>
      </c>
      <c r="O1054" s="130">
        <f>IF(K1054="nio",0,VLOOKUP(G1054,'4. Productie normen'!A:J,HLOOKUP('5. Basis ruimtestaat'!K1054,'4. Productie normen'!$10:$11,2,FALSE),FALSE))</f>
        <v>0</v>
      </c>
      <c r="P1054" s="130">
        <f t="shared" si="66"/>
        <v>0</v>
      </c>
      <c r="Q1054" s="131" t="str">
        <f>VLOOKUP(G1054,'4. Productie normen'!$A:$L,12,FALSE)</f>
        <v>V</v>
      </c>
      <c r="R1054" s="117"/>
      <c r="T1054" s="132">
        <f t="shared" si="67"/>
        <v>16575</v>
      </c>
    </row>
    <row r="1055" spans="1:20" ht="14.15" customHeight="1">
      <c r="A1055" s="8">
        <v>1054</v>
      </c>
      <c r="B1055" s="117" t="s">
        <v>165</v>
      </c>
      <c r="C1055" s="117" t="s">
        <v>166</v>
      </c>
      <c r="D1055" s="641" t="s">
        <v>229</v>
      </c>
      <c r="E1055" s="641" t="s">
        <v>263</v>
      </c>
      <c r="F1055" s="117" t="s">
        <v>201</v>
      </c>
      <c r="G1055" s="117" t="s">
        <v>201</v>
      </c>
      <c r="H1055" s="117" t="s">
        <v>526</v>
      </c>
      <c r="I1055" s="9">
        <v>18</v>
      </c>
      <c r="J1055" s="717">
        <v>1</v>
      </c>
      <c r="K1055" s="128">
        <v>255</v>
      </c>
      <c r="L1055" s="140"/>
      <c r="M1055" s="129" t="e">
        <f t="shared" si="65"/>
        <v>#DIV/0!</v>
      </c>
      <c r="N1055" s="129">
        <f t="shared" si="68"/>
        <v>0</v>
      </c>
      <c r="O1055" s="130">
        <f>IF(K1055="nio",0,VLOOKUP(G1055,'4. Productie normen'!A:J,HLOOKUP('5. Basis ruimtestaat'!K1055,'4. Productie normen'!$10:$11,2,FALSE),FALSE))</f>
        <v>0</v>
      </c>
      <c r="P1055" s="130">
        <f t="shared" si="66"/>
        <v>0</v>
      </c>
      <c r="Q1055" s="131" t="str">
        <f>VLOOKUP(G1055,'4. Productie normen'!$A:$L,12,FALSE)</f>
        <v>V</v>
      </c>
      <c r="R1055" s="117"/>
      <c r="T1055" s="132">
        <f t="shared" si="67"/>
        <v>4590</v>
      </c>
    </row>
    <row r="1056" spans="1:20" ht="14.15" customHeight="1">
      <c r="A1056" s="8">
        <v>1055</v>
      </c>
      <c r="B1056" s="117" t="s">
        <v>165</v>
      </c>
      <c r="C1056" s="117" t="s">
        <v>166</v>
      </c>
      <c r="D1056" s="641" t="s">
        <v>229</v>
      </c>
      <c r="E1056" s="641" t="s">
        <v>233</v>
      </c>
      <c r="F1056" s="117" t="s">
        <v>824</v>
      </c>
      <c r="G1056" s="117" t="s">
        <v>212</v>
      </c>
      <c r="H1056" s="117" t="s">
        <v>235</v>
      </c>
      <c r="I1056" s="9">
        <v>10</v>
      </c>
      <c r="J1056" s="717">
        <v>1</v>
      </c>
      <c r="K1056" s="128">
        <v>255</v>
      </c>
      <c r="L1056" s="140"/>
      <c r="M1056" s="129" t="e">
        <f t="shared" si="65"/>
        <v>#DIV/0!</v>
      </c>
      <c r="N1056" s="129">
        <f t="shared" si="68"/>
        <v>0</v>
      </c>
      <c r="O1056" s="130">
        <f>IF(K1056="nio",0,VLOOKUP(G1056,'4. Productie normen'!A:J,HLOOKUP('5. Basis ruimtestaat'!K1056,'4. Productie normen'!$10:$11,2,FALSE),FALSE))</f>
        <v>0</v>
      </c>
      <c r="P1056" s="130">
        <f t="shared" si="66"/>
        <v>0</v>
      </c>
      <c r="Q1056" s="131" t="str">
        <f>VLOOKUP(G1056,'4. Productie normen'!$A:$L,12,FALSE)</f>
        <v>B</v>
      </c>
      <c r="R1056" s="117"/>
      <c r="T1056" s="132">
        <f t="shared" si="67"/>
        <v>2550</v>
      </c>
    </row>
    <row r="1057" spans="1:20" ht="14.15" customHeight="1">
      <c r="A1057" s="8">
        <v>1056</v>
      </c>
      <c r="B1057" s="117" t="s">
        <v>165</v>
      </c>
      <c r="C1057" s="117" t="s">
        <v>166</v>
      </c>
      <c r="D1057" s="641" t="s">
        <v>229</v>
      </c>
      <c r="E1057" s="641" t="s">
        <v>236</v>
      </c>
      <c r="F1057" s="117" t="s">
        <v>825</v>
      </c>
      <c r="G1057" s="117" t="s">
        <v>212</v>
      </c>
      <c r="H1057" s="117" t="s">
        <v>235</v>
      </c>
      <c r="I1057" s="9">
        <v>10</v>
      </c>
      <c r="J1057" s="717">
        <v>1</v>
      </c>
      <c r="K1057" s="128">
        <v>255</v>
      </c>
      <c r="L1057" s="140"/>
      <c r="M1057" s="129" t="e">
        <f t="shared" si="65"/>
        <v>#DIV/0!</v>
      </c>
      <c r="N1057" s="129">
        <f t="shared" si="68"/>
        <v>0</v>
      </c>
      <c r="O1057" s="130">
        <f>IF(K1057="nio",0,VLOOKUP(G1057,'4. Productie normen'!A:J,HLOOKUP('5. Basis ruimtestaat'!K1057,'4. Productie normen'!$10:$11,2,FALSE),FALSE))</f>
        <v>0</v>
      </c>
      <c r="P1057" s="130">
        <f t="shared" si="66"/>
        <v>0</v>
      </c>
      <c r="Q1057" s="131" t="str">
        <f>VLOOKUP(G1057,'4. Productie normen'!$A:$L,12,FALSE)</f>
        <v>B</v>
      </c>
      <c r="R1057" s="117"/>
      <c r="T1057" s="132">
        <f t="shared" si="67"/>
        <v>2550</v>
      </c>
    </row>
    <row r="1058" spans="1:20" ht="14.15" customHeight="1">
      <c r="A1058" s="8">
        <v>1057</v>
      </c>
      <c r="B1058" s="117" t="s">
        <v>165</v>
      </c>
      <c r="C1058" s="117" t="s">
        <v>166</v>
      </c>
      <c r="D1058" s="641" t="s">
        <v>229</v>
      </c>
      <c r="E1058" s="641" t="s">
        <v>238</v>
      </c>
      <c r="F1058" s="117" t="s">
        <v>826</v>
      </c>
      <c r="G1058" s="117" t="s">
        <v>197</v>
      </c>
      <c r="H1058" s="117" t="s">
        <v>235</v>
      </c>
      <c r="I1058" s="9">
        <v>9</v>
      </c>
      <c r="J1058" s="717">
        <v>1</v>
      </c>
      <c r="K1058" s="128">
        <v>156</v>
      </c>
      <c r="L1058" s="140"/>
      <c r="M1058" s="129" t="e">
        <f t="shared" si="65"/>
        <v>#DIV/0!</v>
      </c>
      <c r="N1058" s="129">
        <f t="shared" si="68"/>
        <v>0</v>
      </c>
      <c r="O1058" s="130">
        <f>IF(K1058="nio",0,VLOOKUP(G1058,'4. Productie normen'!A:J,HLOOKUP('5. Basis ruimtestaat'!K1058,'4. Productie normen'!$10:$11,2,FALSE),FALSE))</f>
        <v>0</v>
      </c>
      <c r="P1058" s="130">
        <f t="shared" si="66"/>
        <v>0</v>
      </c>
      <c r="Q1058" s="131" t="str">
        <f>VLOOKUP(G1058,'4. Productie normen'!$A:$L,12,FALSE)</f>
        <v>B</v>
      </c>
      <c r="R1058" s="117"/>
      <c r="T1058" s="132">
        <f t="shared" si="67"/>
        <v>1404</v>
      </c>
    </row>
    <row r="1059" spans="1:20" ht="14.15" customHeight="1">
      <c r="A1059" s="8">
        <v>1058</v>
      </c>
      <c r="B1059" s="117" t="s">
        <v>165</v>
      </c>
      <c r="C1059" s="117" t="s">
        <v>166</v>
      </c>
      <c r="D1059" s="641" t="s">
        <v>229</v>
      </c>
      <c r="E1059" s="641" t="s">
        <v>440</v>
      </c>
      <c r="F1059" s="117" t="s">
        <v>827</v>
      </c>
      <c r="G1059" s="117" t="s">
        <v>197</v>
      </c>
      <c r="H1059" s="117" t="s">
        <v>235</v>
      </c>
      <c r="I1059" s="9">
        <v>26</v>
      </c>
      <c r="J1059" s="717">
        <v>1</v>
      </c>
      <c r="K1059" s="128">
        <v>255</v>
      </c>
      <c r="L1059" s="140"/>
      <c r="M1059" s="129" t="e">
        <f t="shared" si="65"/>
        <v>#DIV/0!</v>
      </c>
      <c r="N1059" s="129">
        <f t="shared" si="68"/>
        <v>0</v>
      </c>
      <c r="O1059" s="130">
        <f>IF(K1059="nio",0,VLOOKUP(G1059,'4. Productie normen'!A:J,HLOOKUP('5. Basis ruimtestaat'!K1059,'4. Productie normen'!$10:$11,2,FALSE),FALSE))</f>
        <v>0</v>
      </c>
      <c r="P1059" s="130">
        <f t="shared" si="66"/>
        <v>0</v>
      </c>
      <c r="Q1059" s="131" t="str">
        <f>VLOOKUP(G1059,'4. Productie normen'!$A:$L,12,FALSE)</f>
        <v>B</v>
      </c>
      <c r="R1059" s="117"/>
      <c r="T1059" s="132">
        <f t="shared" si="67"/>
        <v>6630</v>
      </c>
    </row>
    <row r="1060" spans="1:20" ht="14.15" customHeight="1">
      <c r="A1060" s="8">
        <v>1059</v>
      </c>
      <c r="B1060" s="117" t="s">
        <v>165</v>
      </c>
      <c r="C1060" s="117" t="s">
        <v>166</v>
      </c>
      <c r="D1060" s="641" t="s">
        <v>229</v>
      </c>
      <c r="E1060" s="641" t="s">
        <v>828</v>
      </c>
      <c r="F1060" s="117" t="s">
        <v>829</v>
      </c>
      <c r="G1060" s="117" t="s">
        <v>197</v>
      </c>
      <c r="H1060" s="117" t="s">
        <v>235</v>
      </c>
      <c r="I1060" s="9">
        <v>54</v>
      </c>
      <c r="J1060" s="717">
        <v>1</v>
      </c>
      <c r="K1060" s="128">
        <v>255</v>
      </c>
      <c r="L1060" s="140"/>
      <c r="M1060" s="129" t="e">
        <f t="shared" si="65"/>
        <v>#DIV/0!</v>
      </c>
      <c r="N1060" s="129">
        <f t="shared" si="68"/>
        <v>0</v>
      </c>
      <c r="O1060" s="130">
        <f>IF(K1060="nio",0,VLOOKUP(G1060,'4. Productie normen'!A:J,HLOOKUP('5. Basis ruimtestaat'!K1060,'4. Productie normen'!$10:$11,2,FALSE),FALSE))</f>
        <v>0</v>
      </c>
      <c r="P1060" s="130">
        <f t="shared" si="66"/>
        <v>0</v>
      </c>
      <c r="Q1060" s="131" t="str">
        <f>VLOOKUP(G1060,'4. Productie normen'!$A:$L,12,FALSE)</f>
        <v>B</v>
      </c>
      <c r="R1060" s="117"/>
      <c r="T1060" s="132">
        <f t="shared" si="67"/>
        <v>13770</v>
      </c>
    </row>
    <row r="1061" spans="1:20" ht="14.15" customHeight="1">
      <c r="A1061" s="8">
        <v>1060</v>
      </c>
      <c r="B1061" s="117" t="s">
        <v>165</v>
      </c>
      <c r="C1061" s="117" t="s">
        <v>166</v>
      </c>
      <c r="D1061" s="641" t="s">
        <v>229</v>
      </c>
      <c r="E1061" s="641" t="s">
        <v>830</v>
      </c>
      <c r="F1061" s="117" t="s">
        <v>831</v>
      </c>
      <c r="G1061" s="117" t="s">
        <v>197</v>
      </c>
      <c r="H1061" s="117" t="s">
        <v>235</v>
      </c>
      <c r="I1061" s="9">
        <v>54</v>
      </c>
      <c r="J1061" s="717">
        <v>1</v>
      </c>
      <c r="K1061" s="128">
        <v>255</v>
      </c>
      <c r="L1061" s="140"/>
      <c r="M1061" s="129" t="e">
        <f t="shared" si="65"/>
        <v>#DIV/0!</v>
      </c>
      <c r="N1061" s="129">
        <f t="shared" si="68"/>
        <v>0</v>
      </c>
      <c r="O1061" s="130">
        <f>IF(K1061="nio",0,VLOOKUP(G1061,'4. Productie normen'!A:J,HLOOKUP('5. Basis ruimtestaat'!K1061,'4. Productie normen'!$10:$11,2,FALSE),FALSE))</f>
        <v>0</v>
      </c>
      <c r="P1061" s="130">
        <f t="shared" si="66"/>
        <v>0</v>
      </c>
      <c r="Q1061" s="131" t="str">
        <f>VLOOKUP(G1061,'4. Productie normen'!$A:$L,12,FALSE)</f>
        <v>B</v>
      </c>
      <c r="R1061" s="117"/>
      <c r="T1061" s="132">
        <f t="shared" si="67"/>
        <v>13770</v>
      </c>
    </row>
    <row r="1062" spans="1:20" ht="14.15" customHeight="1">
      <c r="A1062" s="8">
        <v>1061</v>
      </c>
      <c r="B1062" s="117" t="s">
        <v>165</v>
      </c>
      <c r="C1062" s="117" t="s">
        <v>166</v>
      </c>
      <c r="D1062" s="641" t="s">
        <v>229</v>
      </c>
      <c r="E1062" s="641" t="s">
        <v>832</v>
      </c>
      <c r="F1062" s="117" t="s">
        <v>631</v>
      </c>
      <c r="G1062" s="117" t="s">
        <v>209</v>
      </c>
      <c r="H1062" s="117" t="s">
        <v>232</v>
      </c>
      <c r="I1062" s="9">
        <v>106</v>
      </c>
      <c r="J1062" s="717">
        <v>1</v>
      </c>
      <c r="K1062" s="128">
        <v>255</v>
      </c>
      <c r="L1062" s="140"/>
      <c r="M1062" s="129" t="e">
        <f t="shared" si="65"/>
        <v>#DIV/0!</v>
      </c>
      <c r="N1062" s="129">
        <f t="shared" si="68"/>
        <v>0</v>
      </c>
      <c r="O1062" s="130">
        <f>IF(K1062="nio",0,VLOOKUP(G1062,'4. Productie normen'!A:J,HLOOKUP('5. Basis ruimtestaat'!K1062,'4. Productie normen'!$10:$11,2,FALSE),FALSE))</f>
        <v>0</v>
      </c>
      <c r="P1062" s="130">
        <f t="shared" si="66"/>
        <v>0</v>
      </c>
      <c r="Q1062" s="131" t="str">
        <f>VLOOKUP(G1062,'4. Productie normen'!$A:$L,12,FALSE)</f>
        <v>V</v>
      </c>
      <c r="R1062" s="117"/>
      <c r="T1062" s="132">
        <f t="shared" si="67"/>
        <v>27030</v>
      </c>
    </row>
    <row r="1063" spans="1:20" ht="14.15" customHeight="1">
      <c r="A1063" s="8">
        <v>1062</v>
      </c>
      <c r="B1063" s="117" t="s">
        <v>165</v>
      </c>
      <c r="C1063" s="117" t="s">
        <v>166</v>
      </c>
      <c r="D1063" s="641" t="s">
        <v>229</v>
      </c>
      <c r="E1063" s="641" t="s">
        <v>833</v>
      </c>
      <c r="F1063" s="117" t="s">
        <v>250</v>
      </c>
      <c r="G1063" s="117" t="s">
        <v>204</v>
      </c>
      <c r="H1063" s="117" t="s">
        <v>232</v>
      </c>
      <c r="I1063" s="9">
        <v>159</v>
      </c>
      <c r="J1063" s="717">
        <v>1</v>
      </c>
      <c r="K1063" s="128">
        <v>255</v>
      </c>
      <c r="L1063" s="140"/>
      <c r="M1063" s="129" t="e">
        <f t="shared" si="65"/>
        <v>#DIV/0!</v>
      </c>
      <c r="N1063" s="129">
        <f t="shared" si="68"/>
        <v>0</v>
      </c>
      <c r="O1063" s="130">
        <f>IF(K1063="nio",0,VLOOKUP(G1063,'4. Productie normen'!A:J,HLOOKUP('5. Basis ruimtestaat'!K1063,'4. Productie normen'!$10:$11,2,FALSE),FALSE))</f>
        <v>0</v>
      </c>
      <c r="P1063" s="130">
        <f t="shared" si="66"/>
        <v>0</v>
      </c>
      <c r="Q1063" s="131" t="str">
        <f>VLOOKUP(G1063,'4. Productie normen'!$A:$L,12,FALSE)</f>
        <v>V</v>
      </c>
      <c r="R1063" s="117"/>
      <c r="T1063" s="132">
        <f t="shared" si="67"/>
        <v>40545</v>
      </c>
    </row>
    <row r="1064" spans="1:20" ht="14.15" customHeight="1">
      <c r="A1064" s="8">
        <v>1063</v>
      </c>
      <c r="B1064" s="117" t="s">
        <v>165</v>
      </c>
      <c r="C1064" s="117" t="s">
        <v>166</v>
      </c>
      <c r="D1064" s="641" t="s">
        <v>229</v>
      </c>
      <c r="E1064" s="641" t="s">
        <v>266</v>
      </c>
      <c r="F1064" s="117" t="s">
        <v>332</v>
      </c>
      <c r="G1064" s="117" t="s">
        <v>206</v>
      </c>
      <c r="H1064" s="117" t="s">
        <v>242</v>
      </c>
      <c r="I1064" s="9">
        <v>6</v>
      </c>
      <c r="J1064" s="717">
        <v>1</v>
      </c>
      <c r="K1064" s="128">
        <v>255</v>
      </c>
      <c r="L1064" s="653"/>
      <c r="M1064" s="129" t="e">
        <f t="shared" si="65"/>
        <v>#DIV/0!</v>
      </c>
      <c r="N1064" s="129">
        <f t="shared" si="68"/>
        <v>0</v>
      </c>
      <c r="O1064" s="130">
        <f>IF(K1064="nio",0,VLOOKUP(G1064,'4. Productie normen'!A:J,HLOOKUP('5. Basis ruimtestaat'!K1064,'4. Productie normen'!$10:$11,2,FALSE),FALSE))</f>
        <v>0</v>
      </c>
      <c r="P1064" s="130">
        <f t="shared" si="66"/>
        <v>0</v>
      </c>
      <c r="Q1064" s="131" t="str">
        <f>VLOOKUP(G1064,'4. Productie normen'!$A:$L,12,FALSE)</f>
        <v>S</v>
      </c>
      <c r="R1064" s="117"/>
      <c r="T1064" s="132">
        <f t="shared" si="67"/>
        <v>1530</v>
      </c>
    </row>
    <row r="1065" spans="1:20" ht="14.15" customHeight="1">
      <c r="A1065" s="8">
        <v>1064</v>
      </c>
      <c r="B1065" s="117" t="s">
        <v>165</v>
      </c>
      <c r="C1065" s="117" t="s">
        <v>166</v>
      </c>
      <c r="D1065" s="641" t="s">
        <v>229</v>
      </c>
      <c r="E1065" s="641" t="s">
        <v>445</v>
      </c>
      <c r="F1065" s="117" t="s">
        <v>345</v>
      </c>
      <c r="G1065" s="117" t="s">
        <v>206</v>
      </c>
      <c r="H1065" s="117" t="s">
        <v>242</v>
      </c>
      <c r="I1065" s="9">
        <v>5</v>
      </c>
      <c r="J1065" s="717">
        <v>1</v>
      </c>
      <c r="K1065" s="128">
        <v>255</v>
      </c>
      <c r="L1065" s="653"/>
      <c r="M1065" s="129" t="e">
        <f t="shared" si="65"/>
        <v>#DIV/0!</v>
      </c>
      <c r="N1065" s="129">
        <f t="shared" si="68"/>
        <v>0</v>
      </c>
      <c r="O1065" s="130">
        <f>IF(K1065="nio",0,VLOOKUP(G1065,'4. Productie normen'!A:J,HLOOKUP('5. Basis ruimtestaat'!K1065,'4. Productie normen'!$10:$11,2,FALSE),FALSE))</f>
        <v>0</v>
      </c>
      <c r="P1065" s="130">
        <f t="shared" si="66"/>
        <v>0</v>
      </c>
      <c r="Q1065" s="131" t="str">
        <f>VLOOKUP(G1065,'4. Productie normen'!$A:$L,12,FALSE)</f>
        <v>S</v>
      </c>
      <c r="R1065" s="117"/>
      <c r="T1065" s="132">
        <f t="shared" si="67"/>
        <v>1275</v>
      </c>
    </row>
    <row r="1066" spans="1:20" ht="14.15" customHeight="1">
      <c r="A1066" s="8">
        <v>1065</v>
      </c>
      <c r="B1066" s="117" t="s">
        <v>165</v>
      </c>
      <c r="C1066" s="117" t="s">
        <v>166</v>
      </c>
      <c r="D1066" s="641" t="s">
        <v>229</v>
      </c>
      <c r="E1066" s="641" t="s">
        <v>446</v>
      </c>
      <c r="F1066" s="117" t="s">
        <v>495</v>
      </c>
      <c r="G1066" s="117" t="s">
        <v>206</v>
      </c>
      <c r="H1066" s="117" t="s">
        <v>242</v>
      </c>
      <c r="I1066" s="9">
        <v>9</v>
      </c>
      <c r="J1066" s="717">
        <v>1</v>
      </c>
      <c r="K1066" s="128">
        <v>255</v>
      </c>
      <c r="L1066" s="653"/>
      <c r="M1066" s="129" t="e">
        <f t="shared" si="65"/>
        <v>#DIV/0!</v>
      </c>
      <c r="N1066" s="129">
        <f t="shared" si="68"/>
        <v>0</v>
      </c>
      <c r="O1066" s="130">
        <f>IF(K1066="nio",0,VLOOKUP(G1066,'4. Productie normen'!A:J,HLOOKUP('5. Basis ruimtestaat'!K1066,'4. Productie normen'!$10:$11,2,FALSE),FALSE))</f>
        <v>0</v>
      </c>
      <c r="P1066" s="130">
        <f t="shared" si="66"/>
        <v>0</v>
      </c>
      <c r="Q1066" s="131" t="str">
        <f>VLOOKUP(G1066,'4. Productie normen'!$A:$L,12,FALSE)</f>
        <v>S</v>
      </c>
      <c r="R1066" s="117"/>
      <c r="T1066" s="132">
        <f t="shared" si="67"/>
        <v>2295</v>
      </c>
    </row>
    <row r="1067" spans="1:20" ht="14.15" customHeight="1">
      <c r="A1067" s="8">
        <v>1066</v>
      </c>
      <c r="B1067" s="117" t="s">
        <v>165</v>
      </c>
      <c r="C1067" s="117" t="s">
        <v>166</v>
      </c>
      <c r="D1067" s="641" t="s">
        <v>229</v>
      </c>
      <c r="E1067" s="641" t="s">
        <v>347</v>
      </c>
      <c r="F1067" s="117" t="s">
        <v>496</v>
      </c>
      <c r="G1067" s="117" t="s">
        <v>206</v>
      </c>
      <c r="H1067" s="117" t="s">
        <v>242</v>
      </c>
      <c r="I1067" s="9">
        <v>12</v>
      </c>
      <c r="J1067" s="717">
        <v>1</v>
      </c>
      <c r="K1067" s="128">
        <v>255</v>
      </c>
      <c r="L1067" s="653"/>
      <c r="M1067" s="129" t="e">
        <f t="shared" si="65"/>
        <v>#DIV/0!</v>
      </c>
      <c r="N1067" s="129">
        <f t="shared" si="68"/>
        <v>0</v>
      </c>
      <c r="O1067" s="130">
        <f>IF(K1067="nio",0,VLOOKUP(G1067,'4. Productie normen'!A:J,HLOOKUP('5. Basis ruimtestaat'!K1067,'4. Productie normen'!$10:$11,2,FALSE),FALSE))</f>
        <v>0</v>
      </c>
      <c r="P1067" s="130">
        <f t="shared" si="66"/>
        <v>0</v>
      </c>
      <c r="Q1067" s="131" t="str">
        <f>VLOOKUP(G1067,'4. Productie normen'!$A:$L,12,FALSE)</f>
        <v>S</v>
      </c>
      <c r="R1067" s="117"/>
      <c r="T1067" s="132">
        <f t="shared" si="67"/>
        <v>3060</v>
      </c>
    </row>
    <row r="1068" spans="1:20" ht="14.15" customHeight="1">
      <c r="A1068" s="8">
        <v>1067</v>
      </c>
      <c r="B1068" s="117" t="s">
        <v>165</v>
      </c>
      <c r="C1068" s="117" t="s">
        <v>166</v>
      </c>
      <c r="D1068" s="641" t="s">
        <v>229</v>
      </c>
      <c r="E1068" s="641" t="s">
        <v>330</v>
      </c>
      <c r="F1068" s="117" t="s">
        <v>831</v>
      </c>
      <c r="G1068" s="117" t="s">
        <v>197</v>
      </c>
      <c r="H1068" s="117" t="s">
        <v>235</v>
      </c>
      <c r="I1068" s="9">
        <v>40</v>
      </c>
      <c r="J1068" s="717">
        <v>1</v>
      </c>
      <c r="K1068" s="128">
        <v>255</v>
      </c>
      <c r="L1068" s="140"/>
      <c r="M1068" s="129" t="e">
        <f t="shared" si="65"/>
        <v>#DIV/0!</v>
      </c>
      <c r="N1068" s="129">
        <f t="shared" si="68"/>
        <v>0</v>
      </c>
      <c r="O1068" s="130">
        <f>IF(K1068="nio",0,VLOOKUP(G1068,'4. Productie normen'!A:J,HLOOKUP('5. Basis ruimtestaat'!K1068,'4. Productie normen'!$10:$11,2,FALSE),FALSE))</f>
        <v>0</v>
      </c>
      <c r="P1068" s="130">
        <f t="shared" si="66"/>
        <v>0</v>
      </c>
      <c r="Q1068" s="131" t="str">
        <f>VLOOKUP(G1068,'4. Productie normen'!$A:$L,12,FALSE)</f>
        <v>B</v>
      </c>
      <c r="R1068" s="117"/>
      <c r="T1068" s="132">
        <f t="shared" si="67"/>
        <v>10200</v>
      </c>
    </row>
    <row r="1069" spans="1:20" ht="14.15" customHeight="1">
      <c r="A1069" s="8">
        <v>1068</v>
      </c>
      <c r="B1069" s="117" t="s">
        <v>165</v>
      </c>
      <c r="C1069" s="117" t="s">
        <v>166</v>
      </c>
      <c r="D1069" s="641" t="s">
        <v>229</v>
      </c>
      <c r="E1069" s="641" t="s">
        <v>274</v>
      </c>
      <c r="F1069" s="117" t="s">
        <v>829</v>
      </c>
      <c r="G1069" s="117" t="s">
        <v>197</v>
      </c>
      <c r="H1069" s="117" t="s">
        <v>235</v>
      </c>
      <c r="I1069" s="9">
        <v>40</v>
      </c>
      <c r="J1069" s="717">
        <v>1</v>
      </c>
      <c r="K1069" s="128">
        <v>255</v>
      </c>
      <c r="L1069" s="140"/>
      <c r="M1069" s="129" t="e">
        <f t="shared" si="65"/>
        <v>#DIV/0!</v>
      </c>
      <c r="N1069" s="129">
        <f t="shared" si="68"/>
        <v>0</v>
      </c>
      <c r="O1069" s="130">
        <f>IF(K1069="nio",0,VLOOKUP(G1069,'4. Productie normen'!A:J,HLOOKUP('5. Basis ruimtestaat'!K1069,'4. Productie normen'!$10:$11,2,FALSE),FALSE))</f>
        <v>0</v>
      </c>
      <c r="P1069" s="130">
        <f t="shared" si="66"/>
        <v>0</v>
      </c>
      <c r="Q1069" s="131" t="str">
        <f>VLOOKUP(G1069,'4. Productie normen'!$A:$L,12,FALSE)</f>
        <v>B</v>
      </c>
      <c r="R1069" s="117"/>
      <c r="T1069" s="132">
        <f t="shared" si="67"/>
        <v>10200</v>
      </c>
    </row>
    <row r="1070" spans="1:20" ht="14.15" customHeight="1">
      <c r="A1070" s="8">
        <v>1069</v>
      </c>
      <c r="B1070" s="117" t="s">
        <v>165</v>
      </c>
      <c r="C1070" s="117" t="s">
        <v>166</v>
      </c>
      <c r="D1070" s="641" t="s">
        <v>229</v>
      </c>
      <c r="E1070" s="641"/>
      <c r="F1070" s="117" t="s">
        <v>326</v>
      </c>
      <c r="G1070" s="117" t="s">
        <v>213</v>
      </c>
      <c r="H1070" s="117" t="s">
        <v>270</v>
      </c>
      <c r="I1070" s="9">
        <v>4</v>
      </c>
      <c r="J1070" s="717">
        <v>1</v>
      </c>
      <c r="K1070" s="128" t="s">
        <v>248</v>
      </c>
      <c r="L1070" s="140"/>
      <c r="M1070" s="129">
        <f t="shared" si="65"/>
        <v>0</v>
      </c>
      <c r="N1070" s="129">
        <f t="shared" si="68"/>
        <v>0</v>
      </c>
      <c r="O1070" s="130">
        <f>IF(K1070="nio",0,VLOOKUP(G1070,'4. Productie normen'!A:J,HLOOKUP('5. Basis ruimtestaat'!K1070,'4. Productie normen'!$10:$11,2,FALSE),FALSE))</f>
        <v>0</v>
      </c>
      <c r="P1070" s="130">
        <f t="shared" si="66"/>
        <v>0</v>
      </c>
      <c r="Q1070" s="131">
        <f>VLOOKUP(G1070,'4. Productie normen'!$A:$L,12,FALSE)</f>
        <v>0</v>
      </c>
      <c r="R1070" s="117"/>
      <c r="T1070" s="132">
        <f t="shared" si="67"/>
        <v>0</v>
      </c>
    </row>
    <row r="1071" spans="1:20" ht="14.15" customHeight="1">
      <c r="A1071" s="8">
        <v>1070</v>
      </c>
      <c r="B1071" s="117" t="s">
        <v>165</v>
      </c>
      <c r="C1071" s="117" t="s">
        <v>166</v>
      </c>
      <c r="D1071" s="641" t="s">
        <v>229</v>
      </c>
      <c r="E1071" s="641"/>
      <c r="F1071" s="117" t="s">
        <v>328</v>
      </c>
      <c r="G1071" s="117" t="s">
        <v>213</v>
      </c>
      <c r="H1071" s="117" t="s">
        <v>270</v>
      </c>
      <c r="I1071" s="9">
        <v>2</v>
      </c>
      <c r="J1071" s="717">
        <v>1</v>
      </c>
      <c r="K1071" s="128" t="s">
        <v>248</v>
      </c>
      <c r="L1071" s="140"/>
      <c r="M1071" s="129">
        <f t="shared" si="65"/>
        <v>0</v>
      </c>
      <c r="N1071" s="129">
        <f t="shared" si="68"/>
        <v>0</v>
      </c>
      <c r="O1071" s="130">
        <f>IF(K1071="nio",0,VLOOKUP(G1071,'4. Productie normen'!A:J,HLOOKUP('5. Basis ruimtestaat'!K1071,'4. Productie normen'!$10:$11,2,FALSE),FALSE))</f>
        <v>0</v>
      </c>
      <c r="P1071" s="130">
        <f t="shared" si="66"/>
        <v>0</v>
      </c>
      <c r="Q1071" s="131">
        <f>VLOOKUP(G1071,'4. Productie normen'!$A:$L,12,FALSE)</f>
        <v>0</v>
      </c>
      <c r="R1071" s="117"/>
      <c r="T1071" s="132">
        <f t="shared" si="67"/>
        <v>0</v>
      </c>
    </row>
    <row r="1072" spans="1:20" ht="14.15" customHeight="1">
      <c r="A1072" s="8">
        <v>1071</v>
      </c>
      <c r="B1072" s="117" t="s">
        <v>165</v>
      </c>
      <c r="C1072" s="117" t="s">
        <v>166</v>
      </c>
      <c r="D1072" s="641" t="s">
        <v>229</v>
      </c>
      <c r="E1072" s="641"/>
      <c r="F1072" s="117" t="s">
        <v>834</v>
      </c>
      <c r="G1072" s="117" t="s">
        <v>213</v>
      </c>
      <c r="H1072" s="117" t="s">
        <v>449</v>
      </c>
      <c r="I1072" s="9">
        <v>29</v>
      </c>
      <c r="J1072" s="717">
        <v>1</v>
      </c>
      <c r="K1072" s="128" t="s">
        <v>248</v>
      </c>
      <c r="L1072" s="140"/>
      <c r="M1072" s="129">
        <f t="shared" si="65"/>
        <v>0</v>
      </c>
      <c r="N1072" s="129">
        <f t="shared" si="68"/>
        <v>0</v>
      </c>
      <c r="O1072" s="130">
        <f>IF(K1072="nio",0,VLOOKUP(G1072,'4. Productie normen'!A:J,HLOOKUP('5. Basis ruimtestaat'!K1072,'4. Productie normen'!$10:$11,2,FALSE),FALSE))</f>
        <v>0</v>
      </c>
      <c r="P1072" s="130">
        <f t="shared" si="66"/>
        <v>0</v>
      </c>
      <c r="Q1072" s="131">
        <f>VLOOKUP(G1072,'4. Productie normen'!$A:$L,12,FALSE)</f>
        <v>0</v>
      </c>
      <c r="R1072" s="117"/>
      <c r="T1072" s="132">
        <f t="shared" si="67"/>
        <v>0</v>
      </c>
    </row>
    <row r="1073" spans="1:20" ht="14.15" customHeight="1">
      <c r="A1073" s="8">
        <v>1072</v>
      </c>
      <c r="B1073" s="117" t="s">
        <v>165</v>
      </c>
      <c r="C1073" s="117" t="s">
        <v>166</v>
      </c>
      <c r="D1073" s="641" t="s">
        <v>256</v>
      </c>
      <c r="E1073" s="641" t="s">
        <v>272</v>
      </c>
      <c r="F1073" s="117" t="s">
        <v>511</v>
      </c>
      <c r="G1073" s="117" t="s">
        <v>209</v>
      </c>
      <c r="H1073" s="117" t="s">
        <v>270</v>
      </c>
      <c r="I1073" s="9">
        <v>21</v>
      </c>
      <c r="J1073" s="717">
        <v>1</v>
      </c>
      <c r="K1073" s="128">
        <v>255</v>
      </c>
      <c r="L1073" s="140"/>
      <c r="M1073" s="129" t="e">
        <f t="shared" si="65"/>
        <v>#DIV/0!</v>
      </c>
      <c r="N1073" s="129">
        <f t="shared" si="68"/>
        <v>0</v>
      </c>
      <c r="O1073" s="130">
        <f>IF(K1073="nio",0,VLOOKUP(G1073,'4. Productie normen'!A:J,HLOOKUP('5. Basis ruimtestaat'!K1073,'4. Productie normen'!$10:$11,2,FALSE),FALSE))</f>
        <v>0</v>
      </c>
      <c r="P1073" s="130">
        <f t="shared" si="66"/>
        <v>0</v>
      </c>
      <c r="Q1073" s="131" t="str">
        <f>VLOOKUP(G1073,'4. Productie normen'!$A:$L,12,FALSE)</f>
        <v>V</v>
      </c>
      <c r="R1073" s="117"/>
      <c r="T1073" s="132">
        <f t="shared" si="67"/>
        <v>5355</v>
      </c>
    </row>
    <row r="1074" spans="1:20" ht="14.15" customHeight="1">
      <c r="A1074" s="8">
        <v>1073</v>
      </c>
      <c r="B1074" s="117" t="s">
        <v>165</v>
      </c>
      <c r="C1074" s="117" t="s">
        <v>166</v>
      </c>
      <c r="D1074" s="641" t="s">
        <v>256</v>
      </c>
      <c r="E1074" s="641" t="s">
        <v>835</v>
      </c>
      <c r="F1074" s="117" t="s">
        <v>466</v>
      </c>
      <c r="G1074" s="117" t="s">
        <v>206</v>
      </c>
      <c r="H1074" s="117" t="s">
        <v>242</v>
      </c>
      <c r="I1074" s="9">
        <v>8</v>
      </c>
      <c r="J1074" s="717">
        <v>1</v>
      </c>
      <c r="K1074" s="128">
        <v>255</v>
      </c>
      <c r="L1074" s="653"/>
      <c r="M1074" s="129" t="e">
        <f t="shared" si="65"/>
        <v>#DIV/0!</v>
      </c>
      <c r="N1074" s="129">
        <f t="shared" si="68"/>
        <v>0</v>
      </c>
      <c r="O1074" s="130">
        <f>IF(K1074="nio",0,VLOOKUP(G1074,'4. Productie normen'!A:J,HLOOKUP('5. Basis ruimtestaat'!K1074,'4. Productie normen'!$10:$11,2,FALSE),FALSE))</f>
        <v>0</v>
      </c>
      <c r="P1074" s="130">
        <f t="shared" si="66"/>
        <v>0</v>
      </c>
      <c r="Q1074" s="131" t="str">
        <f>VLOOKUP(G1074,'4. Productie normen'!$A:$L,12,FALSE)</f>
        <v>S</v>
      </c>
      <c r="R1074" s="117"/>
      <c r="T1074" s="132">
        <f t="shared" si="67"/>
        <v>2040</v>
      </c>
    </row>
    <row r="1075" spans="1:20" ht="14.15" customHeight="1">
      <c r="A1075" s="8">
        <v>1074</v>
      </c>
      <c r="B1075" s="117" t="s">
        <v>165</v>
      </c>
      <c r="C1075" s="117" t="s">
        <v>166</v>
      </c>
      <c r="D1075" s="641" t="s">
        <v>256</v>
      </c>
      <c r="E1075" s="641" t="s">
        <v>836</v>
      </c>
      <c r="F1075" s="117" t="s">
        <v>465</v>
      </c>
      <c r="G1075" s="117" t="s">
        <v>206</v>
      </c>
      <c r="H1075" s="117" t="s">
        <v>242</v>
      </c>
      <c r="I1075" s="9">
        <v>5</v>
      </c>
      <c r="J1075" s="717">
        <v>1</v>
      </c>
      <c r="K1075" s="128">
        <v>255</v>
      </c>
      <c r="L1075" s="653"/>
      <c r="M1075" s="129" t="e">
        <f t="shared" si="65"/>
        <v>#DIV/0!</v>
      </c>
      <c r="N1075" s="129">
        <f t="shared" si="68"/>
        <v>0</v>
      </c>
      <c r="O1075" s="130">
        <f>IF(K1075="nio",0,VLOOKUP(G1075,'4. Productie normen'!A:J,HLOOKUP('5. Basis ruimtestaat'!K1075,'4. Productie normen'!$10:$11,2,FALSE),FALSE))</f>
        <v>0</v>
      </c>
      <c r="P1075" s="130">
        <f t="shared" si="66"/>
        <v>0</v>
      </c>
      <c r="Q1075" s="131" t="str">
        <f>VLOOKUP(G1075,'4. Productie normen'!$A:$L,12,FALSE)</f>
        <v>S</v>
      </c>
      <c r="R1075" s="117"/>
      <c r="T1075" s="132">
        <f t="shared" si="67"/>
        <v>1275</v>
      </c>
    </row>
    <row r="1076" spans="1:20" ht="14.15" customHeight="1">
      <c r="A1076" s="8">
        <v>1075</v>
      </c>
      <c r="B1076" s="117" t="s">
        <v>165</v>
      </c>
      <c r="C1076" s="117" t="s">
        <v>166</v>
      </c>
      <c r="D1076" s="641" t="s">
        <v>256</v>
      </c>
      <c r="E1076" s="641" t="s">
        <v>275</v>
      </c>
      <c r="F1076" s="117" t="s">
        <v>339</v>
      </c>
      <c r="G1076" s="117" t="s">
        <v>205</v>
      </c>
      <c r="H1076" s="117" t="s">
        <v>235</v>
      </c>
      <c r="I1076" s="9">
        <v>213</v>
      </c>
      <c r="J1076" s="717">
        <v>1</v>
      </c>
      <c r="K1076" s="128">
        <v>255</v>
      </c>
      <c r="L1076" s="140"/>
      <c r="M1076" s="129" t="e">
        <f t="shared" si="65"/>
        <v>#DIV/0!</v>
      </c>
      <c r="N1076" s="129">
        <f t="shared" si="68"/>
        <v>0</v>
      </c>
      <c r="O1076" s="130">
        <f>IF(K1076="nio",0,VLOOKUP(G1076,'4. Productie normen'!A:J,HLOOKUP('5. Basis ruimtestaat'!K1076,'4. Productie normen'!$10:$11,2,FALSE),FALSE))</f>
        <v>0</v>
      </c>
      <c r="P1076" s="130">
        <f t="shared" si="66"/>
        <v>0</v>
      </c>
      <c r="Q1076" s="131" t="str">
        <f>VLOOKUP(G1076,'4. Productie normen'!$A:$L,12,FALSE)</f>
        <v>V</v>
      </c>
      <c r="R1076" s="117"/>
      <c r="T1076" s="132">
        <f t="shared" si="67"/>
        <v>54315</v>
      </c>
    </row>
    <row r="1077" spans="1:20" ht="14.15" customHeight="1">
      <c r="A1077" s="8">
        <v>1076</v>
      </c>
      <c r="B1077" s="117" t="s">
        <v>165</v>
      </c>
      <c r="C1077" s="117" t="s">
        <v>166</v>
      </c>
      <c r="D1077" s="641" t="s">
        <v>256</v>
      </c>
      <c r="E1077" s="641" t="s">
        <v>333</v>
      </c>
      <c r="F1077" s="117" t="s">
        <v>837</v>
      </c>
      <c r="G1077" s="117" t="s">
        <v>1136</v>
      </c>
      <c r="H1077" s="117" t="s">
        <v>270</v>
      </c>
      <c r="I1077" s="9">
        <v>43</v>
      </c>
      <c r="J1077" s="717">
        <v>1</v>
      </c>
      <c r="K1077" s="128">
        <v>255</v>
      </c>
      <c r="L1077" s="140"/>
      <c r="M1077" s="129" t="e">
        <f t="shared" si="65"/>
        <v>#DIV/0!</v>
      </c>
      <c r="N1077" s="129">
        <f t="shared" si="68"/>
        <v>0</v>
      </c>
      <c r="O1077" s="130">
        <f>IF(K1077="nio",0,VLOOKUP(G1077,'4. Productie normen'!A:J,HLOOKUP('5. Basis ruimtestaat'!K1077,'4. Productie normen'!$10:$11,2,FALSE),FALSE))</f>
        <v>0</v>
      </c>
      <c r="P1077" s="130">
        <f t="shared" si="66"/>
        <v>0</v>
      </c>
      <c r="Q1077" s="131" t="str">
        <f>VLOOKUP(G1077,'4. Productie normen'!$A:$L,12,FALSE)</f>
        <v>V</v>
      </c>
      <c r="R1077" s="117"/>
      <c r="T1077" s="132">
        <f t="shared" si="67"/>
        <v>10965</v>
      </c>
    </row>
    <row r="1078" spans="1:20" ht="14.15" customHeight="1">
      <c r="A1078" s="8">
        <v>1077</v>
      </c>
      <c r="B1078" s="117" t="s">
        <v>165</v>
      </c>
      <c r="C1078" s="117" t="s">
        <v>166</v>
      </c>
      <c r="D1078" s="641" t="s">
        <v>256</v>
      </c>
      <c r="E1078" s="641" t="s">
        <v>333</v>
      </c>
      <c r="F1078" s="117" t="s">
        <v>838</v>
      </c>
      <c r="G1078" s="117" t="s">
        <v>197</v>
      </c>
      <c r="H1078" s="117" t="s">
        <v>235</v>
      </c>
      <c r="I1078" s="9">
        <v>13</v>
      </c>
      <c r="J1078" s="717">
        <v>1</v>
      </c>
      <c r="K1078" s="128">
        <v>255</v>
      </c>
      <c r="L1078" s="140"/>
      <c r="M1078" s="129" t="e">
        <f t="shared" si="65"/>
        <v>#DIV/0!</v>
      </c>
      <c r="N1078" s="129">
        <f t="shared" si="68"/>
        <v>0</v>
      </c>
      <c r="O1078" s="130">
        <f>IF(K1078="nio",0,VLOOKUP(G1078,'4. Productie normen'!A:J,HLOOKUP('5. Basis ruimtestaat'!K1078,'4. Productie normen'!$10:$11,2,FALSE),FALSE))</f>
        <v>0</v>
      </c>
      <c r="P1078" s="130">
        <f t="shared" si="66"/>
        <v>0</v>
      </c>
      <c r="Q1078" s="131" t="str">
        <f>VLOOKUP(G1078,'4. Productie normen'!$A:$L,12,FALSE)</f>
        <v>B</v>
      </c>
      <c r="R1078" s="117"/>
      <c r="T1078" s="132">
        <f t="shared" si="67"/>
        <v>3315</v>
      </c>
    </row>
    <row r="1079" spans="1:20" ht="14.15" customHeight="1">
      <c r="A1079" s="8">
        <v>1078</v>
      </c>
      <c r="B1079" s="117" t="s">
        <v>165</v>
      </c>
      <c r="C1079" s="117" t="s">
        <v>166</v>
      </c>
      <c r="D1079" s="641" t="s">
        <v>256</v>
      </c>
      <c r="E1079" s="641" t="s">
        <v>336</v>
      </c>
      <c r="F1079" s="117" t="s">
        <v>550</v>
      </c>
      <c r="G1079" s="117" t="s">
        <v>1136</v>
      </c>
      <c r="H1079" s="117"/>
      <c r="I1079" s="9">
        <v>45</v>
      </c>
      <c r="J1079" s="717">
        <v>1</v>
      </c>
      <c r="K1079" s="128">
        <v>255</v>
      </c>
      <c r="L1079" s="140"/>
      <c r="M1079" s="129" t="e">
        <f t="shared" si="65"/>
        <v>#DIV/0!</v>
      </c>
      <c r="N1079" s="129">
        <f t="shared" si="68"/>
        <v>0</v>
      </c>
      <c r="O1079" s="130">
        <f>IF(K1079="nio",0,VLOOKUP(G1079,'4. Productie normen'!A:J,HLOOKUP('5. Basis ruimtestaat'!K1079,'4. Productie normen'!$10:$11,2,FALSE),FALSE))</f>
        <v>0</v>
      </c>
      <c r="P1079" s="130">
        <f t="shared" si="66"/>
        <v>0</v>
      </c>
      <c r="Q1079" s="131" t="str">
        <f>VLOOKUP(G1079,'4. Productie normen'!$A:$L,12,FALSE)</f>
        <v>V</v>
      </c>
      <c r="R1079" s="117"/>
      <c r="T1079" s="132">
        <f t="shared" si="67"/>
        <v>11475</v>
      </c>
    </row>
    <row r="1080" spans="1:20" ht="14.15" customHeight="1">
      <c r="A1080" s="8">
        <v>1079</v>
      </c>
      <c r="B1080" s="117" t="s">
        <v>167</v>
      </c>
      <c r="C1080" s="117" t="s">
        <v>168</v>
      </c>
      <c r="D1080" s="641" t="s">
        <v>229</v>
      </c>
      <c r="E1080" s="641" t="s">
        <v>243</v>
      </c>
      <c r="F1080" s="117" t="s">
        <v>496</v>
      </c>
      <c r="G1080" s="117" t="s">
        <v>206</v>
      </c>
      <c r="H1080" s="117" t="s">
        <v>242</v>
      </c>
      <c r="I1080" s="9">
        <v>10</v>
      </c>
      <c r="J1080" s="717">
        <v>1</v>
      </c>
      <c r="K1080" s="128">
        <v>255</v>
      </c>
      <c r="L1080" s="653">
        <v>255</v>
      </c>
      <c r="M1080" s="129" t="e">
        <f t="shared" si="65"/>
        <v>#DIV/0!</v>
      </c>
      <c r="N1080" s="129" t="e">
        <f t="shared" si="68"/>
        <v>#DIV/0!</v>
      </c>
      <c r="O1080" s="130">
        <f>IF(K1080="nio",0,VLOOKUP(G1080,'4. Productie normen'!A:J,HLOOKUP('5. Basis ruimtestaat'!K1080,'4. Productie normen'!$10:$11,2,FALSE),FALSE))</f>
        <v>0</v>
      </c>
      <c r="P1080" s="130">
        <f t="shared" si="66"/>
        <v>0</v>
      </c>
      <c r="Q1080" s="131" t="str">
        <f>VLOOKUP(G1080,'4. Productie normen'!$A:$L,12,FALSE)</f>
        <v>S</v>
      </c>
      <c r="R1080" s="117"/>
      <c r="T1080" s="132">
        <f t="shared" si="67"/>
        <v>5100</v>
      </c>
    </row>
    <row r="1081" spans="1:20" ht="14.15" customHeight="1">
      <c r="A1081" s="8">
        <v>1080</v>
      </c>
      <c r="B1081" s="117" t="s">
        <v>167</v>
      </c>
      <c r="C1081" s="117" t="s">
        <v>168</v>
      </c>
      <c r="D1081" s="641" t="s">
        <v>229</v>
      </c>
      <c r="E1081" s="641" t="s">
        <v>245</v>
      </c>
      <c r="F1081" s="117" t="s">
        <v>345</v>
      </c>
      <c r="G1081" s="117" t="s">
        <v>206</v>
      </c>
      <c r="H1081" s="117" t="s">
        <v>242</v>
      </c>
      <c r="I1081" s="9">
        <v>5</v>
      </c>
      <c r="J1081" s="717">
        <v>1</v>
      </c>
      <c r="K1081" s="128">
        <v>255</v>
      </c>
      <c r="L1081" s="653">
        <v>255</v>
      </c>
      <c r="M1081" s="129" t="e">
        <f t="shared" si="65"/>
        <v>#DIV/0!</v>
      </c>
      <c r="N1081" s="129" t="e">
        <f t="shared" si="68"/>
        <v>#DIV/0!</v>
      </c>
      <c r="O1081" s="130">
        <f>IF(K1081="nio",0,VLOOKUP(G1081,'4. Productie normen'!A:J,HLOOKUP('5. Basis ruimtestaat'!K1081,'4. Productie normen'!$10:$11,2,FALSE),FALSE))</f>
        <v>0</v>
      </c>
      <c r="P1081" s="130">
        <f t="shared" si="66"/>
        <v>0</v>
      </c>
      <c r="Q1081" s="131" t="str">
        <f>VLOOKUP(G1081,'4. Productie normen'!$A:$L,12,FALSE)</f>
        <v>S</v>
      </c>
      <c r="R1081" s="117"/>
      <c r="T1081" s="132">
        <f t="shared" si="67"/>
        <v>2550</v>
      </c>
    </row>
    <row r="1082" spans="1:20" ht="14.15" customHeight="1">
      <c r="A1082" s="8">
        <v>1081</v>
      </c>
      <c r="B1082" s="117" t="s">
        <v>167</v>
      </c>
      <c r="C1082" s="117" t="s">
        <v>168</v>
      </c>
      <c r="D1082" s="641" t="s">
        <v>229</v>
      </c>
      <c r="E1082" s="641" t="s">
        <v>839</v>
      </c>
      <c r="F1082" s="117" t="s">
        <v>495</v>
      </c>
      <c r="G1082" s="117" t="s">
        <v>206</v>
      </c>
      <c r="H1082" s="117" t="s">
        <v>242</v>
      </c>
      <c r="I1082" s="9">
        <v>12</v>
      </c>
      <c r="J1082" s="717">
        <v>1</v>
      </c>
      <c r="K1082" s="128">
        <v>255</v>
      </c>
      <c r="L1082" s="653">
        <v>255</v>
      </c>
      <c r="M1082" s="129" t="e">
        <f t="shared" si="65"/>
        <v>#DIV/0!</v>
      </c>
      <c r="N1082" s="129" t="e">
        <f t="shared" si="68"/>
        <v>#DIV/0!</v>
      </c>
      <c r="O1082" s="130">
        <f>IF(K1082="nio",0,VLOOKUP(G1082,'4. Productie normen'!A:J,HLOOKUP('5. Basis ruimtestaat'!K1082,'4. Productie normen'!$10:$11,2,FALSE),FALSE))</f>
        <v>0</v>
      </c>
      <c r="P1082" s="130">
        <f t="shared" si="66"/>
        <v>0</v>
      </c>
      <c r="Q1082" s="131" t="str">
        <f>VLOOKUP(G1082,'4. Productie normen'!$A:$L,12,FALSE)</f>
        <v>S</v>
      </c>
      <c r="R1082" s="117"/>
      <c r="T1082" s="132">
        <f t="shared" si="67"/>
        <v>6120</v>
      </c>
    </row>
    <row r="1083" spans="1:20" ht="14.15" customHeight="1">
      <c r="A1083" s="8">
        <v>1082</v>
      </c>
      <c r="B1083" s="117" t="s">
        <v>167</v>
      </c>
      <c r="C1083" s="117" t="s">
        <v>168</v>
      </c>
      <c r="D1083" s="641" t="s">
        <v>229</v>
      </c>
      <c r="E1083" s="641" t="s">
        <v>356</v>
      </c>
      <c r="F1083" s="117" t="s">
        <v>262</v>
      </c>
      <c r="G1083" s="137" t="s">
        <v>1137</v>
      </c>
      <c r="H1083" s="117" t="s">
        <v>235</v>
      </c>
      <c r="I1083" s="9">
        <v>8</v>
      </c>
      <c r="J1083" s="717">
        <v>1</v>
      </c>
      <c r="K1083" s="128">
        <v>255</v>
      </c>
      <c r="L1083" s="140"/>
      <c r="M1083" s="129" t="e">
        <f t="shared" si="65"/>
        <v>#DIV/0!</v>
      </c>
      <c r="N1083" s="129">
        <f t="shared" si="68"/>
        <v>0</v>
      </c>
      <c r="O1083" s="130">
        <f>IF(K1083="nio",0,VLOOKUP(G1083,'4. Productie normen'!A:J,HLOOKUP('5. Basis ruimtestaat'!K1083,'4. Productie normen'!$10:$11,2,FALSE),FALSE))</f>
        <v>0</v>
      </c>
      <c r="P1083" s="130">
        <f t="shared" si="66"/>
        <v>0</v>
      </c>
      <c r="Q1083" s="131" t="str">
        <f>VLOOKUP(G1083,'4. Productie normen'!$A:$L,12,FALSE)</f>
        <v>V</v>
      </c>
      <c r="R1083" s="117"/>
      <c r="T1083" s="132">
        <f t="shared" si="67"/>
        <v>2040</v>
      </c>
    </row>
    <row r="1084" spans="1:20" ht="14.15" customHeight="1">
      <c r="A1084" s="8">
        <v>1083</v>
      </c>
      <c r="B1084" s="117" t="s">
        <v>167</v>
      </c>
      <c r="C1084" s="117" t="s">
        <v>168</v>
      </c>
      <c r="D1084" s="641" t="s">
        <v>229</v>
      </c>
      <c r="E1084" s="641"/>
      <c r="F1084" s="117" t="s">
        <v>476</v>
      </c>
      <c r="G1084" s="117" t="s">
        <v>212</v>
      </c>
      <c r="H1084" s="117" t="s">
        <v>235</v>
      </c>
      <c r="I1084" s="9">
        <v>19</v>
      </c>
      <c r="J1084" s="717">
        <v>1</v>
      </c>
      <c r="K1084" s="128">
        <v>255</v>
      </c>
      <c r="L1084" s="140"/>
      <c r="M1084" s="129" t="e">
        <f t="shared" si="65"/>
        <v>#DIV/0!</v>
      </c>
      <c r="N1084" s="129">
        <f t="shared" si="68"/>
        <v>0</v>
      </c>
      <c r="O1084" s="130">
        <f>IF(K1084="nio",0,VLOOKUP(G1084,'4. Productie normen'!A:J,HLOOKUP('5. Basis ruimtestaat'!K1084,'4. Productie normen'!$10:$11,2,FALSE),FALSE))</f>
        <v>0</v>
      </c>
      <c r="P1084" s="130">
        <f t="shared" si="66"/>
        <v>0</v>
      </c>
      <c r="Q1084" s="131" t="str">
        <f>VLOOKUP(G1084,'4. Productie normen'!$A:$L,12,FALSE)</f>
        <v>B</v>
      </c>
      <c r="R1084" s="117"/>
      <c r="T1084" s="132">
        <f t="shared" si="67"/>
        <v>4845</v>
      </c>
    </row>
    <row r="1085" spans="1:20" ht="14.15" customHeight="1">
      <c r="A1085" s="8">
        <v>1084</v>
      </c>
      <c r="B1085" s="117" t="s">
        <v>167</v>
      </c>
      <c r="C1085" s="117" t="s">
        <v>168</v>
      </c>
      <c r="D1085" s="641" t="s">
        <v>229</v>
      </c>
      <c r="E1085" s="641"/>
      <c r="F1085" s="117" t="s">
        <v>563</v>
      </c>
      <c r="G1085" s="117" t="s">
        <v>1136</v>
      </c>
      <c r="H1085" s="117" t="s">
        <v>235</v>
      </c>
      <c r="I1085" s="9">
        <v>8</v>
      </c>
      <c r="J1085" s="717">
        <v>1</v>
      </c>
      <c r="K1085" s="128">
        <v>255</v>
      </c>
      <c r="L1085" s="140"/>
      <c r="M1085" s="129" t="e">
        <f t="shared" si="65"/>
        <v>#DIV/0!</v>
      </c>
      <c r="N1085" s="129">
        <f t="shared" si="68"/>
        <v>0</v>
      </c>
      <c r="O1085" s="130">
        <f>IF(K1085="nio",0,VLOOKUP(G1085,'4. Productie normen'!A:J,HLOOKUP('5. Basis ruimtestaat'!K1085,'4. Productie normen'!$10:$11,2,FALSE),FALSE))</f>
        <v>0</v>
      </c>
      <c r="P1085" s="130">
        <f t="shared" si="66"/>
        <v>0</v>
      </c>
      <c r="Q1085" s="131" t="str">
        <f>VLOOKUP(G1085,'4. Productie normen'!$A:$L,12,FALSE)</f>
        <v>V</v>
      </c>
      <c r="R1085" s="117"/>
      <c r="T1085" s="132">
        <f t="shared" si="67"/>
        <v>2040</v>
      </c>
    </row>
    <row r="1086" spans="1:20" ht="14.15" customHeight="1">
      <c r="A1086" s="8">
        <v>1085</v>
      </c>
      <c r="B1086" s="117" t="s">
        <v>167</v>
      </c>
      <c r="C1086" s="117" t="s">
        <v>168</v>
      </c>
      <c r="D1086" s="641" t="s">
        <v>229</v>
      </c>
      <c r="E1086" s="641"/>
      <c r="F1086" s="117" t="s">
        <v>649</v>
      </c>
      <c r="G1086" s="117" t="s">
        <v>197</v>
      </c>
      <c r="H1086" s="117" t="s">
        <v>235</v>
      </c>
      <c r="I1086" s="9">
        <v>13</v>
      </c>
      <c r="J1086" s="717">
        <v>1</v>
      </c>
      <c r="K1086" s="128">
        <v>255</v>
      </c>
      <c r="L1086" s="140"/>
      <c r="M1086" s="129" t="e">
        <f t="shared" si="65"/>
        <v>#DIV/0!</v>
      </c>
      <c r="N1086" s="129">
        <f t="shared" si="68"/>
        <v>0</v>
      </c>
      <c r="O1086" s="130">
        <f>IF(K1086="nio",0,VLOOKUP(G1086,'4. Productie normen'!A:J,HLOOKUP('5. Basis ruimtestaat'!K1086,'4. Productie normen'!$10:$11,2,FALSE),FALSE))</f>
        <v>0</v>
      </c>
      <c r="P1086" s="130">
        <f t="shared" si="66"/>
        <v>0</v>
      </c>
      <c r="Q1086" s="131" t="str">
        <f>VLOOKUP(G1086,'4. Productie normen'!$A:$L,12,FALSE)</f>
        <v>B</v>
      </c>
      <c r="R1086" s="117"/>
      <c r="T1086" s="132">
        <f t="shared" si="67"/>
        <v>3315</v>
      </c>
    </row>
    <row r="1087" spans="1:20" ht="14.15" customHeight="1">
      <c r="A1087" s="8">
        <v>1086</v>
      </c>
      <c r="B1087" s="117" t="s">
        <v>167</v>
      </c>
      <c r="C1087" s="117" t="s">
        <v>168</v>
      </c>
      <c r="D1087" s="641" t="s">
        <v>229</v>
      </c>
      <c r="E1087" s="641"/>
      <c r="F1087" s="117" t="s">
        <v>250</v>
      </c>
      <c r="G1087" s="117" t="s">
        <v>204</v>
      </c>
      <c r="H1087" s="117" t="s">
        <v>232</v>
      </c>
      <c r="I1087" s="9">
        <v>100</v>
      </c>
      <c r="J1087" s="717">
        <v>1</v>
      </c>
      <c r="K1087" s="128">
        <v>255</v>
      </c>
      <c r="L1087" s="140"/>
      <c r="M1087" s="129" t="e">
        <f t="shared" si="65"/>
        <v>#DIV/0!</v>
      </c>
      <c r="N1087" s="129">
        <f t="shared" si="68"/>
        <v>0</v>
      </c>
      <c r="O1087" s="130">
        <f>IF(K1087="nio",0,VLOOKUP(G1087,'4. Productie normen'!A:J,HLOOKUP('5. Basis ruimtestaat'!K1087,'4. Productie normen'!$10:$11,2,FALSE),FALSE))</f>
        <v>0</v>
      </c>
      <c r="P1087" s="130">
        <f t="shared" si="66"/>
        <v>0</v>
      </c>
      <c r="Q1087" s="131" t="str">
        <f>VLOOKUP(G1087,'4. Productie normen'!$A:$L,12,FALSE)</f>
        <v>V</v>
      </c>
      <c r="R1087" s="117"/>
      <c r="T1087" s="132">
        <f t="shared" si="67"/>
        <v>25500</v>
      </c>
    </row>
    <row r="1088" spans="1:20" ht="14.15" customHeight="1">
      <c r="A1088" s="8">
        <v>1087</v>
      </c>
      <c r="B1088" s="117" t="s">
        <v>167</v>
      </c>
      <c r="C1088" s="117" t="s">
        <v>168</v>
      </c>
      <c r="D1088" s="641" t="s">
        <v>229</v>
      </c>
      <c r="E1088" s="641"/>
      <c r="F1088" s="117" t="s">
        <v>632</v>
      </c>
      <c r="G1088" s="117" t="s">
        <v>1136</v>
      </c>
      <c r="H1088" s="117" t="s">
        <v>235</v>
      </c>
      <c r="I1088" s="9">
        <v>8</v>
      </c>
      <c r="J1088" s="717">
        <v>1</v>
      </c>
      <c r="K1088" s="128">
        <v>255</v>
      </c>
      <c r="L1088" s="140"/>
      <c r="M1088" s="129" t="e">
        <f t="shared" si="65"/>
        <v>#DIV/0!</v>
      </c>
      <c r="N1088" s="129">
        <f t="shared" si="68"/>
        <v>0</v>
      </c>
      <c r="O1088" s="130">
        <f>IF(K1088="nio",0,VLOOKUP(G1088,'4. Productie normen'!A:J,HLOOKUP('5. Basis ruimtestaat'!K1088,'4. Productie normen'!$10:$11,2,FALSE),FALSE))</f>
        <v>0</v>
      </c>
      <c r="P1088" s="130">
        <f t="shared" si="66"/>
        <v>0</v>
      </c>
      <c r="Q1088" s="131" t="str">
        <f>VLOOKUP(G1088,'4. Productie normen'!$A:$L,12,FALSE)</f>
        <v>V</v>
      </c>
      <c r="R1088" s="117"/>
      <c r="T1088" s="132">
        <f t="shared" si="67"/>
        <v>2040</v>
      </c>
    </row>
    <row r="1089" spans="1:20" ht="14.15" customHeight="1">
      <c r="A1089" s="8">
        <v>1088</v>
      </c>
      <c r="B1089" s="117" t="s">
        <v>167</v>
      </c>
      <c r="C1089" s="117" t="s">
        <v>168</v>
      </c>
      <c r="D1089" s="641" t="s">
        <v>229</v>
      </c>
      <c r="E1089" s="641"/>
      <c r="F1089" s="117" t="s">
        <v>631</v>
      </c>
      <c r="G1089" s="117" t="s">
        <v>209</v>
      </c>
      <c r="H1089" s="117" t="s">
        <v>232</v>
      </c>
      <c r="I1089" s="9">
        <v>94</v>
      </c>
      <c r="J1089" s="717">
        <v>1</v>
      </c>
      <c r="K1089" s="128">
        <v>255</v>
      </c>
      <c r="L1089" s="140"/>
      <c r="M1089" s="129" t="e">
        <f t="shared" si="65"/>
        <v>#DIV/0!</v>
      </c>
      <c r="N1089" s="129">
        <f t="shared" si="68"/>
        <v>0</v>
      </c>
      <c r="O1089" s="130">
        <f>IF(K1089="nio",0,VLOOKUP(G1089,'4. Productie normen'!A:J,HLOOKUP('5. Basis ruimtestaat'!K1089,'4. Productie normen'!$10:$11,2,FALSE),FALSE))</f>
        <v>0</v>
      </c>
      <c r="P1089" s="130">
        <f t="shared" si="66"/>
        <v>0</v>
      </c>
      <c r="Q1089" s="131" t="str">
        <f>VLOOKUP(G1089,'4. Productie normen'!$A:$L,12,FALSE)</f>
        <v>V</v>
      </c>
      <c r="R1089" s="117"/>
      <c r="T1089" s="132">
        <f t="shared" si="67"/>
        <v>23970</v>
      </c>
    </row>
    <row r="1090" spans="1:20" ht="14.15" customHeight="1">
      <c r="A1090" s="8">
        <v>1089</v>
      </c>
      <c r="B1090" s="117" t="s">
        <v>167</v>
      </c>
      <c r="C1090" s="117" t="s">
        <v>168</v>
      </c>
      <c r="D1090" s="641" t="s">
        <v>229</v>
      </c>
      <c r="E1090" s="641"/>
      <c r="F1090" s="117" t="s">
        <v>326</v>
      </c>
      <c r="G1090" s="117" t="s">
        <v>213</v>
      </c>
      <c r="H1090" s="117" t="s">
        <v>270</v>
      </c>
      <c r="I1090" s="9">
        <v>4</v>
      </c>
      <c r="J1090" s="717">
        <v>1</v>
      </c>
      <c r="K1090" s="128" t="s">
        <v>248</v>
      </c>
      <c r="L1090" s="140"/>
      <c r="M1090" s="129">
        <f t="shared" si="65"/>
        <v>0</v>
      </c>
      <c r="N1090" s="129">
        <f t="shared" si="68"/>
        <v>0</v>
      </c>
      <c r="O1090" s="130">
        <f>IF(K1090="nio",0,VLOOKUP(G1090,'4. Productie normen'!A:J,HLOOKUP('5. Basis ruimtestaat'!K1090,'4. Productie normen'!$10:$11,2,FALSE),FALSE))</f>
        <v>0</v>
      </c>
      <c r="P1090" s="130">
        <f t="shared" si="66"/>
        <v>0</v>
      </c>
      <c r="Q1090" s="131">
        <f>VLOOKUP(G1090,'4. Productie normen'!$A:$L,12,FALSE)</f>
        <v>0</v>
      </c>
      <c r="R1090" s="117"/>
      <c r="T1090" s="132">
        <f t="shared" si="67"/>
        <v>0</v>
      </c>
    </row>
    <row r="1091" spans="1:20" ht="14.15" customHeight="1">
      <c r="A1091" s="8">
        <v>1090</v>
      </c>
      <c r="B1091" s="117" t="s">
        <v>167</v>
      </c>
      <c r="C1091" s="117" t="s">
        <v>168</v>
      </c>
      <c r="D1091" s="641" t="s">
        <v>229</v>
      </c>
      <c r="E1091" s="641"/>
      <c r="F1091" s="117" t="s">
        <v>635</v>
      </c>
      <c r="G1091" s="117" t="s">
        <v>197</v>
      </c>
      <c r="H1091" s="117" t="s">
        <v>235</v>
      </c>
      <c r="I1091" s="9">
        <v>8</v>
      </c>
      <c r="J1091" s="717">
        <v>1</v>
      </c>
      <c r="K1091" s="128">
        <v>255</v>
      </c>
      <c r="L1091" s="140"/>
      <c r="M1091" s="129" t="e">
        <f t="shared" si="65"/>
        <v>#DIV/0!</v>
      </c>
      <c r="N1091" s="129">
        <f t="shared" si="68"/>
        <v>0</v>
      </c>
      <c r="O1091" s="130">
        <f>IF(K1091="nio",0,VLOOKUP(G1091,'4. Productie normen'!A:J,HLOOKUP('5. Basis ruimtestaat'!K1091,'4. Productie normen'!$10:$11,2,FALSE),FALSE))</f>
        <v>0</v>
      </c>
      <c r="P1091" s="130">
        <f t="shared" si="66"/>
        <v>0</v>
      </c>
      <c r="Q1091" s="131" t="str">
        <f>VLOOKUP(G1091,'4. Productie normen'!$A:$L,12,FALSE)</f>
        <v>B</v>
      </c>
      <c r="R1091" s="117"/>
      <c r="T1091" s="132">
        <f t="shared" si="67"/>
        <v>2040</v>
      </c>
    </row>
    <row r="1092" spans="1:20" ht="14.15" customHeight="1">
      <c r="A1092" s="8">
        <v>1091</v>
      </c>
      <c r="B1092" s="117" t="s">
        <v>167</v>
      </c>
      <c r="C1092" s="117" t="s">
        <v>168</v>
      </c>
      <c r="D1092" s="641" t="s">
        <v>229</v>
      </c>
      <c r="E1092" s="641"/>
      <c r="F1092" s="117" t="s">
        <v>234</v>
      </c>
      <c r="G1092" s="117" t="s">
        <v>205</v>
      </c>
      <c r="H1092" s="117" t="s">
        <v>235</v>
      </c>
      <c r="I1092" s="9">
        <v>120</v>
      </c>
      <c r="J1092" s="717">
        <v>1</v>
      </c>
      <c r="K1092" s="128">
        <v>255</v>
      </c>
      <c r="L1092" s="140"/>
      <c r="M1092" s="129" t="e">
        <f t="shared" si="65"/>
        <v>#DIV/0!</v>
      </c>
      <c r="N1092" s="129">
        <f t="shared" si="68"/>
        <v>0</v>
      </c>
      <c r="O1092" s="130">
        <f>IF(K1092="nio",0,VLOOKUP(G1092,'4. Productie normen'!A:J,HLOOKUP('5. Basis ruimtestaat'!K1092,'4. Productie normen'!$10:$11,2,FALSE),FALSE))</f>
        <v>0</v>
      </c>
      <c r="P1092" s="130">
        <f t="shared" si="66"/>
        <v>0</v>
      </c>
      <c r="Q1092" s="131" t="str">
        <f>VLOOKUP(G1092,'4. Productie normen'!$A:$L,12,FALSE)</f>
        <v>V</v>
      </c>
      <c r="R1092" s="117"/>
      <c r="T1092" s="132">
        <f t="shared" si="67"/>
        <v>30600</v>
      </c>
    </row>
    <row r="1093" spans="1:20" ht="14.15" customHeight="1">
      <c r="A1093" s="8">
        <v>1092</v>
      </c>
      <c r="B1093" s="117" t="s">
        <v>167</v>
      </c>
      <c r="C1093" s="117" t="s">
        <v>168</v>
      </c>
      <c r="D1093" s="641" t="s">
        <v>229</v>
      </c>
      <c r="E1093" s="641"/>
      <c r="F1093" s="117" t="s">
        <v>237</v>
      </c>
      <c r="G1093" s="117" t="s">
        <v>205</v>
      </c>
      <c r="H1093" s="117" t="s">
        <v>235</v>
      </c>
      <c r="I1093" s="9">
        <v>12</v>
      </c>
      <c r="J1093" s="717">
        <v>1</v>
      </c>
      <c r="K1093" s="128">
        <v>255</v>
      </c>
      <c r="L1093" s="140"/>
      <c r="M1093" s="129" t="e">
        <f t="shared" si="65"/>
        <v>#DIV/0!</v>
      </c>
      <c r="N1093" s="129">
        <f t="shared" si="68"/>
        <v>0</v>
      </c>
      <c r="O1093" s="130">
        <f>IF(K1093="nio",0,VLOOKUP(G1093,'4. Productie normen'!A:J,HLOOKUP('5. Basis ruimtestaat'!K1093,'4. Productie normen'!$10:$11,2,FALSE),FALSE))</f>
        <v>0</v>
      </c>
      <c r="P1093" s="130">
        <f t="shared" si="66"/>
        <v>0</v>
      </c>
      <c r="Q1093" s="131" t="str">
        <f>VLOOKUP(G1093,'4. Productie normen'!$A:$L,12,FALSE)</f>
        <v>V</v>
      </c>
      <c r="R1093" s="117"/>
      <c r="T1093" s="132">
        <f t="shared" si="67"/>
        <v>3060</v>
      </c>
    </row>
    <row r="1094" spans="1:20" ht="14.15" customHeight="1">
      <c r="A1094" s="8">
        <v>1093</v>
      </c>
      <c r="B1094" s="117" t="s">
        <v>167</v>
      </c>
      <c r="C1094" s="117" t="s">
        <v>168</v>
      </c>
      <c r="D1094" s="641" t="s">
        <v>229</v>
      </c>
      <c r="E1094" s="641"/>
      <c r="F1094" s="117" t="s">
        <v>201</v>
      </c>
      <c r="G1094" s="117" t="s">
        <v>201</v>
      </c>
      <c r="H1094" s="117" t="s">
        <v>526</v>
      </c>
      <c r="I1094" s="9">
        <v>12</v>
      </c>
      <c r="J1094" s="717">
        <v>1</v>
      </c>
      <c r="K1094" s="128">
        <v>255</v>
      </c>
      <c r="L1094" s="140"/>
      <c r="M1094" s="129" t="e">
        <f t="shared" si="65"/>
        <v>#DIV/0!</v>
      </c>
      <c r="N1094" s="129">
        <f t="shared" si="68"/>
        <v>0</v>
      </c>
      <c r="O1094" s="130">
        <f>IF(K1094="nio",0,VLOOKUP(G1094,'4. Productie normen'!A:J,HLOOKUP('5. Basis ruimtestaat'!K1094,'4. Productie normen'!$10:$11,2,FALSE),FALSE))</f>
        <v>0</v>
      </c>
      <c r="P1094" s="130">
        <f t="shared" si="66"/>
        <v>0</v>
      </c>
      <c r="Q1094" s="131" t="str">
        <f>VLOOKUP(G1094,'4. Productie normen'!$A:$L,12,FALSE)</f>
        <v>V</v>
      </c>
      <c r="R1094" s="117"/>
      <c r="T1094" s="132">
        <f t="shared" si="67"/>
        <v>3060</v>
      </c>
    </row>
    <row r="1095" spans="1:20" ht="14.15" customHeight="1">
      <c r="A1095" s="8">
        <v>1094</v>
      </c>
      <c r="B1095" s="117" t="s">
        <v>167</v>
      </c>
      <c r="C1095" s="117" t="s">
        <v>168</v>
      </c>
      <c r="D1095" s="641" t="s">
        <v>229</v>
      </c>
      <c r="E1095" s="641"/>
      <c r="F1095" s="117" t="s">
        <v>201</v>
      </c>
      <c r="G1095" s="117" t="s">
        <v>201</v>
      </c>
      <c r="H1095" s="117" t="s">
        <v>526</v>
      </c>
      <c r="I1095" s="9">
        <v>12</v>
      </c>
      <c r="J1095" s="717">
        <v>1</v>
      </c>
      <c r="K1095" s="128">
        <v>255</v>
      </c>
      <c r="L1095" s="140"/>
      <c r="M1095" s="129" t="e">
        <f t="shared" si="65"/>
        <v>#DIV/0!</v>
      </c>
      <c r="N1095" s="129">
        <f t="shared" si="68"/>
        <v>0</v>
      </c>
      <c r="O1095" s="130">
        <f>IF(K1095="nio",0,VLOOKUP(G1095,'4. Productie normen'!A:J,HLOOKUP('5. Basis ruimtestaat'!K1095,'4. Productie normen'!$10:$11,2,FALSE),FALSE))</f>
        <v>0</v>
      </c>
      <c r="P1095" s="130">
        <f t="shared" si="66"/>
        <v>0</v>
      </c>
      <c r="Q1095" s="131" t="str">
        <f>VLOOKUP(G1095,'4. Productie normen'!$A:$L,12,FALSE)</f>
        <v>V</v>
      </c>
      <c r="R1095" s="117"/>
      <c r="T1095" s="132">
        <f t="shared" si="67"/>
        <v>3060</v>
      </c>
    </row>
    <row r="1096" spans="1:20" ht="14.15" customHeight="1">
      <c r="A1096" s="8">
        <v>1095</v>
      </c>
      <c r="B1096" s="117" t="s">
        <v>167</v>
      </c>
      <c r="C1096" s="117" t="s">
        <v>168</v>
      </c>
      <c r="D1096" s="641" t="s">
        <v>229</v>
      </c>
      <c r="E1096" s="641"/>
      <c r="F1096" s="117" t="s">
        <v>339</v>
      </c>
      <c r="G1096" s="117" t="s">
        <v>205</v>
      </c>
      <c r="H1096" s="117" t="s">
        <v>235</v>
      </c>
      <c r="I1096" s="9">
        <v>44</v>
      </c>
      <c r="J1096" s="717">
        <v>1</v>
      </c>
      <c r="K1096" s="128">
        <v>255</v>
      </c>
      <c r="L1096" s="140"/>
      <c r="M1096" s="129" t="e">
        <f t="shared" si="65"/>
        <v>#DIV/0!</v>
      </c>
      <c r="N1096" s="129">
        <f t="shared" si="68"/>
        <v>0</v>
      </c>
      <c r="O1096" s="130">
        <f>IF(K1096="nio",0,VLOOKUP(G1096,'4. Productie normen'!A:J,HLOOKUP('5. Basis ruimtestaat'!K1096,'4. Productie normen'!$10:$11,2,FALSE),FALSE))</f>
        <v>0</v>
      </c>
      <c r="P1096" s="130">
        <f t="shared" si="66"/>
        <v>0</v>
      </c>
      <c r="Q1096" s="131" t="str">
        <f>VLOOKUP(G1096,'4. Productie normen'!$A:$L,12,FALSE)</f>
        <v>V</v>
      </c>
      <c r="R1096" s="117"/>
      <c r="T1096" s="132">
        <f t="shared" si="67"/>
        <v>11220</v>
      </c>
    </row>
    <row r="1097" spans="1:20" ht="14.15" customHeight="1">
      <c r="A1097" s="8">
        <v>1096</v>
      </c>
      <c r="B1097" s="117" t="s">
        <v>167</v>
      </c>
      <c r="C1097" s="117" t="s">
        <v>168</v>
      </c>
      <c r="D1097" s="641" t="s">
        <v>229</v>
      </c>
      <c r="E1097" s="641"/>
      <c r="F1097" s="117" t="s">
        <v>208</v>
      </c>
      <c r="G1097" s="117" t="s">
        <v>208</v>
      </c>
      <c r="H1097" s="117" t="s">
        <v>235</v>
      </c>
      <c r="I1097" s="9">
        <v>13</v>
      </c>
      <c r="J1097" s="717">
        <v>1</v>
      </c>
      <c r="K1097" s="128">
        <v>255</v>
      </c>
      <c r="L1097" s="140"/>
      <c r="M1097" s="129" t="e">
        <f t="shared" si="65"/>
        <v>#DIV/0!</v>
      </c>
      <c r="N1097" s="129">
        <f t="shared" si="68"/>
        <v>0</v>
      </c>
      <c r="O1097" s="130">
        <f>IF(K1097="nio",0,VLOOKUP(G1097,'4. Productie normen'!A:J,HLOOKUP('5. Basis ruimtestaat'!K1097,'4. Productie normen'!$10:$11,2,FALSE),FALSE))</f>
        <v>0</v>
      </c>
      <c r="P1097" s="130">
        <f t="shared" si="66"/>
        <v>0</v>
      </c>
      <c r="Q1097" s="131" t="str">
        <f>VLOOKUP(G1097,'4. Productie normen'!$A:$L,12,FALSE)</f>
        <v>V</v>
      </c>
      <c r="R1097" s="117"/>
      <c r="T1097" s="132">
        <f t="shared" si="67"/>
        <v>3315</v>
      </c>
    </row>
    <row r="1098" spans="1:20" ht="14.15" customHeight="1">
      <c r="A1098" s="8">
        <v>1097</v>
      </c>
      <c r="B1098" s="117" t="s">
        <v>167</v>
      </c>
      <c r="C1098" s="117" t="s">
        <v>168</v>
      </c>
      <c r="D1098" s="641" t="s">
        <v>229</v>
      </c>
      <c r="E1098" s="641"/>
      <c r="F1098" s="117" t="s">
        <v>208</v>
      </c>
      <c r="G1098" s="117" t="s">
        <v>208</v>
      </c>
      <c r="H1098" s="117" t="s">
        <v>235</v>
      </c>
      <c r="I1098" s="9">
        <v>13</v>
      </c>
      <c r="J1098" s="717">
        <v>1</v>
      </c>
      <c r="K1098" s="128">
        <v>255</v>
      </c>
      <c r="L1098" s="140"/>
      <c r="M1098" s="129" t="e">
        <f t="shared" ref="M1098:M1161" si="69">IF(K1098="nio",0,IF(K1098&gt;0,K1098*I1098/O1098,0))*J1098</f>
        <v>#DIV/0!</v>
      </c>
      <c r="N1098" s="129">
        <f t="shared" si="68"/>
        <v>0</v>
      </c>
      <c r="O1098" s="130">
        <f>IF(K1098="nio",0,VLOOKUP(G1098,'4. Productie normen'!A:J,HLOOKUP('5. Basis ruimtestaat'!K1098,'4. Productie normen'!$10:$11,2,FALSE),FALSE))</f>
        <v>0</v>
      </c>
      <c r="P1098" s="130">
        <f t="shared" si="66"/>
        <v>0</v>
      </c>
      <c r="Q1098" s="131" t="str">
        <f>VLOOKUP(G1098,'4. Productie normen'!$A:$L,12,FALSE)</f>
        <v>V</v>
      </c>
      <c r="R1098" s="117"/>
      <c r="T1098" s="132">
        <f t="shared" si="67"/>
        <v>3315</v>
      </c>
    </row>
    <row r="1099" spans="1:20" ht="14.15" customHeight="1">
      <c r="A1099" s="8">
        <v>1098</v>
      </c>
      <c r="B1099" s="117" t="s">
        <v>169</v>
      </c>
      <c r="C1099" s="117" t="s">
        <v>170</v>
      </c>
      <c r="D1099" s="641" t="s">
        <v>229</v>
      </c>
      <c r="E1099" s="641" t="s">
        <v>263</v>
      </c>
      <c r="F1099" s="117" t="s">
        <v>201</v>
      </c>
      <c r="G1099" s="117" t="s">
        <v>201</v>
      </c>
      <c r="H1099" s="117"/>
      <c r="I1099" s="9">
        <v>6.92</v>
      </c>
      <c r="J1099" s="717">
        <v>1</v>
      </c>
      <c r="K1099" s="128">
        <v>255</v>
      </c>
      <c r="L1099" s="140"/>
      <c r="M1099" s="129" t="e">
        <f t="shared" si="69"/>
        <v>#DIV/0!</v>
      </c>
      <c r="N1099" s="129">
        <f t="shared" si="68"/>
        <v>0</v>
      </c>
      <c r="O1099" s="130">
        <f>IF(K1099="nio",0,VLOOKUP(G1099,'4. Productie normen'!A:J,HLOOKUP('5. Basis ruimtestaat'!K1099,'4. Productie normen'!$10:$11,2,FALSE),FALSE))</f>
        <v>0</v>
      </c>
      <c r="P1099" s="130">
        <f t="shared" ref="P1099:P1162" si="70">IF(L1099&gt;0,O1099*$P$8,0)</f>
        <v>0</v>
      </c>
      <c r="Q1099" s="131" t="str">
        <f>VLOOKUP(G1099,'4. Productie normen'!$A:$L,12,FALSE)</f>
        <v>V</v>
      </c>
      <c r="R1099" s="117"/>
      <c r="T1099" s="132">
        <f t="shared" ref="T1099:T1162" si="71">SUM(K1099:L1099)*I1099</f>
        <v>1764.6</v>
      </c>
    </row>
    <row r="1100" spans="1:20" ht="14.15" customHeight="1">
      <c r="A1100" s="8">
        <v>1099</v>
      </c>
      <c r="B1100" s="117" t="s">
        <v>169</v>
      </c>
      <c r="C1100" s="117" t="s">
        <v>170</v>
      </c>
      <c r="D1100" s="641" t="s">
        <v>229</v>
      </c>
      <c r="E1100" s="641" t="s">
        <v>230</v>
      </c>
      <c r="F1100" s="117" t="s">
        <v>511</v>
      </c>
      <c r="G1100" s="117" t="s">
        <v>209</v>
      </c>
      <c r="H1100" s="117"/>
      <c r="I1100" s="9">
        <v>27.03</v>
      </c>
      <c r="J1100" s="717">
        <v>1</v>
      </c>
      <c r="K1100" s="128">
        <v>255</v>
      </c>
      <c r="L1100" s="140"/>
      <c r="M1100" s="129" t="e">
        <f t="shared" si="69"/>
        <v>#DIV/0!</v>
      </c>
      <c r="N1100" s="129">
        <f t="shared" ref="N1100:N1163" si="72">IF(L1100&gt;0,L1100*I1100/P1100,0)*J1100</f>
        <v>0</v>
      </c>
      <c r="O1100" s="130">
        <f>IF(K1100="nio",0,VLOOKUP(G1100,'4. Productie normen'!A:J,HLOOKUP('5. Basis ruimtestaat'!K1100,'4. Productie normen'!$10:$11,2,FALSE),FALSE))</f>
        <v>0</v>
      </c>
      <c r="P1100" s="130">
        <f t="shared" si="70"/>
        <v>0</v>
      </c>
      <c r="Q1100" s="131" t="str">
        <f>VLOOKUP(G1100,'4. Productie normen'!$A:$L,12,FALSE)</f>
        <v>V</v>
      </c>
      <c r="R1100" s="117"/>
      <c r="T1100" s="132">
        <f t="shared" si="71"/>
        <v>6892.6500000000005</v>
      </c>
    </row>
    <row r="1101" spans="1:20" ht="14.15" customHeight="1">
      <c r="A1101" s="8">
        <v>1100</v>
      </c>
      <c r="B1101" s="117" t="s">
        <v>169</v>
      </c>
      <c r="C1101" s="117" t="s">
        <v>170</v>
      </c>
      <c r="D1101" s="641" t="s">
        <v>229</v>
      </c>
      <c r="E1101" s="641" t="s">
        <v>233</v>
      </c>
      <c r="F1101" s="117" t="s">
        <v>241</v>
      </c>
      <c r="G1101" s="117" t="s">
        <v>206</v>
      </c>
      <c r="H1101" s="117"/>
      <c r="I1101" s="9">
        <v>2.3199999999999998</v>
      </c>
      <c r="J1101" s="717">
        <v>1</v>
      </c>
      <c r="K1101" s="128">
        <v>255</v>
      </c>
      <c r="L1101" s="653"/>
      <c r="M1101" s="129" t="e">
        <f t="shared" si="69"/>
        <v>#DIV/0!</v>
      </c>
      <c r="N1101" s="129">
        <f t="shared" si="72"/>
        <v>0</v>
      </c>
      <c r="O1101" s="130">
        <f>IF(K1101="nio",0,VLOOKUP(G1101,'4. Productie normen'!A:J,HLOOKUP('5. Basis ruimtestaat'!K1101,'4. Productie normen'!$10:$11,2,FALSE),FALSE))</f>
        <v>0</v>
      </c>
      <c r="P1101" s="130">
        <f t="shared" si="70"/>
        <v>0</v>
      </c>
      <c r="Q1101" s="131" t="str">
        <f>VLOOKUP(G1101,'4. Productie normen'!$A:$L,12,FALSE)</f>
        <v>S</v>
      </c>
      <c r="R1101" s="117"/>
      <c r="T1101" s="132">
        <f t="shared" si="71"/>
        <v>591.59999999999991</v>
      </c>
    </row>
    <row r="1102" spans="1:20" ht="14.15" customHeight="1">
      <c r="A1102" s="8">
        <v>1101</v>
      </c>
      <c r="B1102" s="117" t="s">
        <v>169</v>
      </c>
      <c r="C1102" s="117" t="s">
        <v>170</v>
      </c>
      <c r="D1102" s="641" t="s">
        <v>229</v>
      </c>
      <c r="E1102" s="641" t="s">
        <v>236</v>
      </c>
      <c r="F1102" s="117" t="s">
        <v>244</v>
      </c>
      <c r="G1102" s="117" t="s">
        <v>206</v>
      </c>
      <c r="H1102" s="117"/>
      <c r="I1102" s="9">
        <v>2.3199999999999998</v>
      </c>
      <c r="J1102" s="717">
        <v>1</v>
      </c>
      <c r="K1102" s="128">
        <v>255</v>
      </c>
      <c r="L1102" s="653"/>
      <c r="M1102" s="129" t="e">
        <f t="shared" si="69"/>
        <v>#DIV/0!</v>
      </c>
      <c r="N1102" s="129">
        <f t="shared" si="72"/>
        <v>0</v>
      </c>
      <c r="O1102" s="130">
        <f>IF(K1102="nio",0,VLOOKUP(G1102,'4. Productie normen'!A:J,HLOOKUP('5. Basis ruimtestaat'!K1102,'4. Productie normen'!$10:$11,2,FALSE),FALSE))</f>
        <v>0</v>
      </c>
      <c r="P1102" s="130">
        <f t="shared" si="70"/>
        <v>0</v>
      </c>
      <c r="Q1102" s="131" t="str">
        <f>VLOOKUP(G1102,'4. Productie normen'!$A:$L,12,FALSE)</f>
        <v>S</v>
      </c>
      <c r="R1102" s="117"/>
      <c r="T1102" s="132">
        <f t="shared" si="71"/>
        <v>591.59999999999991</v>
      </c>
    </row>
    <row r="1103" spans="1:20" ht="14.15" customHeight="1">
      <c r="A1103" s="8">
        <v>1102</v>
      </c>
      <c r="B1103" s="117" t="s">
        <v>169</v>
      </c>
      <c r="C1103" s="117" t="s">
        <v>170</v>
      </c>
      <c r="D1103" s="641" t="s">
        <v>229</v>
      </c>
      <c r="E1103" s="641" t="s">
        <v>238</v>
      </c>
      <c r="F1103" s="117" t="s">
        <v>254</v>
      </c>
      <c r="G1103" s="117" t="s">
        <v>208</v>
      </c>
      <c r="H1103" s="117" t="s">
        <v>235</v>
      </c>
      <c r="I1103" s="9">
        <v>11.91</v>
      </c>
      <c r="J1103" s="717">
        <v>1</v>
      </c>
      <c r="K1103" s="128">
        <v>255</v>
      </c>
      <c r="L1103" s="140"/>
      <c r="M1103" s="129" t="e">
        <f t="shared" si="69"/>
        <v>#DIV/0!</v>
      </c>
      <c r="N1103" s="129">
        <f t="shared" si="72"/>
        <v>0</v>
      </c>
      <c r="O1103" s="130">
        <f>IF(K1103="nio",0,VLOOKUP(G1103,'4. Productie normen'!A:J,HLOOKUP('5. Basis ruimtestaat'!K1103,'4. Productie normen'!$10:$11,2,FALSE),FALSE))</f>
        <v>0</v>
      </c>
      <c r="P1103" s="130">
        <f t="shared" si="70"/>
        <v>0</v>
      </c>
      <c r="Q1103" s="131" t="str">
        <f>VLOOKUP(G1103,'4. Productie normen'!$A:$L,12,FALSE)</f>
        <v>V</v>
      </c>
      <c r="R1103" s="117"/>
      <c r="T1103" s="132">
        <f t="shared" si="71"/>
        <v>3037.05</v>
      </c>
    </row>
    <row r="1104" spans="1:20" ht="14.15" customHeight="1">
      <c r="A1104" s="8">
        <v>1103</v>
      </c>
      <c r="B1104" s="117" t="s">
        <v>169</v>
      </c>
      <c r="C1104" s="117" t="s">
        <v>170</v>
      </c>
      <c r="D1104" s="641" t="s">
        <v>229</v>
      </c>
      <c r="E1104" s="641" t="s">
        <v>440</v>
      </c>
      <c r="F1104" s="117" t="s">
        <v>326</v>
      </c>
      <c r="G1104" s="117" t="s">
        <v>213</v>
      </c>
      <c r="H1104" s="117"/>
      <c r="I1104" s="9">
        <v>0.4</v>
      </c>
      <c r="J1104" s="717">
        <v>1</v>
      </c>
      <c r="K1104" s="128" t="s">
        <v>248</v>
      </c>
      <c r="L1104" s="140"/>
      <c r="M1104" s="129">
        <f t="shared" si="69"/>
        <v>0</v>
      </c>
      <c r="N1104" s="129">
        <f t="shared" si="72"/>
        <v>0</v>
      </c>
      <c r="O1104" s="130">
        <f>IF(K1104="nio",0,VLOOKUP(G1104,'4. Productie normen'!A:J,HLOOKUP('5. Basis ruimtestaat'!K1104,'4. Productie normen'!$10:$11,2,FALSE),FALSE))</f>
        <v>0</v>
      </c>
      <c r="P1104" s="130">
        <f t="shared" si="70"/>
        <v>0</v>
      </c>
      <c r="Q1104" s="131">
        <f>VLOOKUP(G1104,'4. Productie normen'!$A:$L,12,FALSE)</f>
        <v>0</v>
      </c>
      <c r="R1104" s="117"/>
      <c r="T1104" s="132">
        <f t="shared" si="71"/>
        <v>0</v>
      </c>
    </row>
    <row r="1105" spans="1:20" ht="14.15" customHeight="1">
      <c r="A1105" s="8">
        <v>1104</v>
      </c>
      <c r="B1105" s="117" t="s">
        <v>169</v>
      </c>
      <c r="C1105" s="117" t="s">
        <v>170</v>
      </c>
      <c r="D1105" s="641" t="s">
        <v>229</v>
      </c>
      <c r="E1105" s="641" t="s">
        <v>264</v>
      </c>
      <c r="F1105" s="117" t="s">
        <v>840</v>
      </c>
      <c r="G1105" s="117" t="s">
        <v>201</v>
      </c>
      <c r="H1105" s="117" t="s">
        <v>235</v>
      </c>
      <c r="I1105" s="9">
        <v>3.85</v>
      </c>
      <c r="J1105" s="717">
        <v>1</v>
      </c>
      <c r="K1105" s="128">
        <v>255</v>
      </c>
      <c r="L1105" s="140"/>
      <c r="M1105" s="129" t="e">
        <f t="shared" si="69"/>
        <v>#DIV/0!</v>
      </c>
      <c r="N1105" s="129">
        <f t="shared" si="72"/>
        <v>0</v>
      </c>
      <c r="O1105" s="130">
        <f>IF(K1105="nio",0,VLOOKUP(G1105,'4. Productie normen'!A:J,HLOOKUP('5. Basis ruimtestaat'!K1105,'4. Productie normen'!$10:$11,2,FALSE),FALSE))</f>
        <v>0</v>
      </c>
      <c r="P1105" s="130">
        <f t="shared" si="70"/>
        <v>0</v>
      </c>
      <c r="Q1105" s="131" t="str">
        <f>VLOOKUP(G1105,'4. Productie normen'!$A:$L,12,FALSE)</f>
        <v>V</v>
      </c>
      <c r="R1105" s="117"/>
      <c r="T1105" s="132">
        <f t="shared" si="71"/>
        <v>981.75</v>
      </c>
    </row>
    <row r="1106" spans="1:20" ht="14.15" customHeight="1">
      <c r="A1106" s="8">
        <v>1105</v>
      </c>
      <c r="B1106" s="117" t="s">
        <v>169</v>
      </c>
      <c r="C1106" s="117" t="s">
        <v>170</v>
      </c>
      <c r="D1106" s="641" t="s">
        <v>229</v>
      </c>
      <c r="E1106" s="641" t="s">
        <v>442</v>
      </c>
      <c r="F1106" s="117" t="s">
        <v>255</v>
      </c>
      <c r="G1106" s="117" t="s">
        <v>197</v>
      </c>
      <c r="H1106" s="117"/>
      <c r="I1106" s="9">
        <v>59.39</v>
      </c>
      <c r="J1106" s="717">
        <v>1</v>
      </c>
      <c r="K1106" s="128">
        <v>156</v>
      </c>
      <c r="L1106" s="140"/>
      <c r="M1106" s="129" t="e">
        <f t="shared" si="69"/>
        <v>#DIV/0!</v>
      </c>
      <c r="N1106" s="129">
        <f t="shared" si="72"/>
        <v>0</v>
      </c>
      <c r="O1106" s="130">
        <f>IF(K1106="nio",0,VLOOKUP(G1106,'4. Productie normen'!A:J,HLOOKUP('5. Basis ruimtestaat'!K1106,'4. Productie normen'!$10:$11,2,FALSE),FALSE))</f>
        <v>0</v>
      </c>
      <c r="P1106" s="130">
        <f t="shared" si="70"/>
        <v>0</v>
      </c>
      <c r="Q1106" s="131" t="str">
        <f>VLOOKUP(G1106,'4. Productie normen'!$A:$L,12,FALSE)</f>
        <v>B</v>
      </c>
      <c r="R1106" s="117"/>
      <c r="T1106" s="132">
        <f t="shared" si="71"/>
        <v>9264.84</v>
      </c>
    </row>
    <row r="1107" spans="1:20" ht="14.15" customHeight="1">
      <c r="A1107" s="8">
        <v>1106</v>
      </c>
      <c r="B1107" s="117" t="s">
        <v>169</v>
      </c>
      <c r="C1107" s="117" t="s">
        <v>170</v>
      </c>
      <c r="D1107" s="641" t="s">
        <v>229</v>
      </c>
      <c r="E1107" s="641" t="s">
        <v>340</v>
      </c>
      <c r="F1107" s="117" t="s">
        <v>255</v>
      </c>
      <c r="G1107" s="117" t="s">
        <v>197</v>
      </c>
      <c r="H1107" s="117"/>
      <c r="I1107" s="9">
        <v>18.52</v>
      </c>
      <c r="J1107" s="717">
        <v>1</v>
      </c>
      <c r="K1107" s="128">
        <v>156</v>
      </c>
      <c r="L1107" s="140"/>
      <c r="M1107" s="129" t="e">
        <f t="shared" si="69"/>
        <v>#DIV/0!</v>
      </c>
      <c r="N1107" s="129">
        <f t="shared" si="72"/>
        <v>0</v>
      </c>
      <c r="O1107" s="130">
        <f>IF(K1107="nio",0,VLOOKUP(G1107,'4. Productie normen'!A:J,HLOOKUP('5. Basis ruimtestaat'!K1107,'4. Productie normen'!$10:$11,2,FALSE),FALSE))</f>
        <v>0</v>
      </c>
      <c r="P1107" s="130">
        <f t="shared" si="70"/>
        <v>0</v>
      </c>
      <c r="Q1107" s="131" t="str">
        <f>VLOOKUP(G1107,'4. Productie normen'!$A:$L,12,FALSE)</f>
        <v>B</v>
      </c>
      <c r="R1107" s="117"/>
      <c r="T1107" s="132">
        <f t="shared" si="71"/>
        <v>2889.12</v>
      </c>
    </row>
    <row r="1108" spans="1:20" ht="14.15" customHeight="1">
      <c r="A1108" s="8">
        <v>1107</v>
      </c>
      <c r="B1108" s="117" t="s">
        <v>169</v>
      </c>
      <c r="C1108" s="117" t="s">
        <v>170</v>
      </c>
      <c r="D1108" s="641" t="s">
        <v>229</v>
      </c>
      <c r="E1108" s="641" t="s">
        <v>265</v>
      </c>
      <c r="F1108" s="117" t="s">
        <v>255</v>
      </c>
      <c r="G1108" s="117" t="s">
        <v>197</v>
      </c>
      <c r="H1108" s="117"/>
      <c r="I1108" s="9">
        <v>9.1199999999999992</v>
      </c>
      <c r="J1108" s="717">
        <v>1</v>
      </c>
      <c r="K1108" s="128">
        <v>156</v>
      </c>
      <c r="L1108" s="140"/>
      <c r="M1108" s="129" t="e">
        <f t="shared" si="69"/>
        <v>#DIV/0!</v>
      </c>
      <c r="N1108" s="129">
        <f t="shared" si="72"/>
        <v>0</v>
      </c>
      <c r="O1108" s="130">
        <f>IF(K1108="nio",0,VLOOKUP(G1108,'4. Productie normen'!A:J,HLOOKUP('5. Basis ruimtestaat'!K1108,'4. Productie normen'!$10:$11,2,FALSE),FALSE))</f>
        <v>0</v>
      </c>
      <c r="P1108" s="130">
        <f t="shared" si="70"/>
        <v>0</v>
      </c>
      <c r="Q1108" s="131" t="str">
        <f>VLOOKUP(G1108,'4. Productie normen'!$A:$L,12,FALSE)</f>
        <v>B</v>
      </c>
      <c r="R1108" s="117"/>
      <c r="T1108" s="132">
        <f t="shared" si="71"/>
        <v>1422.7199999999998</v>
      </c>
    </row>
    <row r="1109" spans="1:20" ht="14.15" customHeight="1">
      <c r="A1109" s="8">
        <v>1108</v>
      </c>
      <c r="B1109" s="117" t="s">
        <v>169</v>
      </c>
      <c r="C1109" s="117" t="s">
        <v>170</v>
      </c>
      <c r="D1109" s="641" t="s">
        <v>229</v>
      </c>
      <c r="E1109" s="641" t="s">
        <v>266</v>
      </c>
      <c r="F1109" s="117" t="s">
        <v>661</v>
      </c>
      <c r="G1109" s="9" t="s">
        <v>203</v>
      </c>
      <c r="H1109" s="117"/>
      <c r="I1109" s="9">
        <v>1.94</v>
      </c>
      <c r="J1109" s="717">
        <v>1</v>
      </c>
      <c r="K1109" s="128">
        <v>12</v>
      </c>
      <c r="L1109" s="140"/>
      <c r="M1109" s="129" t="e">
        <f t="shared" si="69"/>
        <v>#DIV/0!</v>
      </c>
      <c r="N1109" s="129">
        <f t="shared" si="72"/>
        <v>0</v>
      </c>
      <c r="O1109" s="130">
        <f>IF(K1109="nio",0,VLOOKUP(G1109,'4. Productie normen'!A:J,HLOOKUP('5. Basis ruimtestaat'!K1109,'4. Productie normen'!$10:$11,2,FALSE),FALSE))</f>
        <v>0</v>
      </c>
      <c r="P1109" s="130">
        <f t="shared" si="70"/>
        <v>0</v>
      </c>
      <c r="Q1109" s="131" t="str">
        <f>VLOOKUP(G1109,'4. Productie normen'!$A:$L,12,FALSE)</f>
        <v>V</v>
      </c>
      <c r="R1109" s="117"/>
      <c r="T1109" s="132">
        <f t="shared" si="71"/>
        <v>23.28</v>
      </c>
    </row>
    <row r="1110" spans="1:20" ht="14.15" customHeight="1">
      <c r="A1110" s="8">
        <v>1109</v>
      </c>
      <c r="B1110" s="117" t="s">
        <v>169</v>
      </c>
      <c r="C1110" s="117" t="s">
        <v>170</v>
      </c>
      <c r="D1110" s="641" t="s">
        <v>229</v>
      </c>
      <c r="E1110" s="641" t="s">
        <v>444</v>
      </c>
      <c r="F1110" s="117" t="s">
        <v>255</v>
      </c>
      <c r="G1110" s="117" t="s">
        <v>197</v>
      </c>
      <c r="H1110" s="117"/>
      <c r="I1110" s="9">
        <v>16.649999999999999</v>
      </c>
      <c r="J1110" s="717">
        <v>1</v>
      </c>
      <c r="K1110" s="128">
        <v>156</v>
      </c>
      <c r="L1110" s="140"/>
      <c r="M1110" s="129" t="e">
        <f t="shared" si="69"/>
        <v>#DIV/0!</v>
      </c>
      <c r="N1110" s="129">
        <f t="shared" si="72"/>
        <v>0</v>
      </c>
      <c r="O1110" s="130">
        <f>IF(K1110="nio",0,VLOOKUP(G1110,'4. Productie normen'!A:J,HLOOKUP('5. Basis ruimtestaat'!K1110,'4. Productie normen'!$10:$11,2,FALSE),FALSE))</f>
        <v>0</v>
      </c>
      <c r="P1110" s="130">
        <f t="shared" si="70"/>
        <v>0</v>
      </c>
      <c r="Q1110" s="131" t="str">
        <f>VLOOKUP(G1110,'4. Productie normen'!$A:$L,12,FALSE)</f>
        <v>B</v>
      </c>
      <c r="R1110" s="117"/>
      <c r="T1110" s="132">
        <f t="shared" si="71"/>
        <v>2597.3999999999996</v>
      </c>
    </row>
    <row r="1111" spans="1:20" ht="14.15" customHeight="1">
      <c r="A1111" s="8">
        <v>1110</v>
      </c>
      <c r="B1111" s="117" t="s">
        <v>169</v>
      </c>
      <c r="C1111" s="117" t="s">
        <v>170</v>
      </c>
      <c r="D1111" s="641" t="s">
        <v>229</v>
      </c>
      <c r="E1111" s="641" t="s">
        <v>445</v>
      </c>
      <c r="F1111" s="117" t="s">
        <v>255</v>
      </c>
      <c r="G1111" s="117" t="s">
        <v>197</v>
      </c>
      <c r="H1111" s="117"/>
      <c r="I1111" s="9">
        <v>15.33</v>
      </c>
      <c r="J1111" s="717">
        <v>1</v>
      </c>
      <c r="K1111" s="128">
        <v>156</v>
      </c>
      <c r="L1111" s="140"/>
      <c r="M1111" s="129" t="e">
        <f t="shared" si="69"/>
        <v>#DIV/0!</v>
      </c>
      <c r="N1111" s="129">
        <f t="shared" si="72"/>
        <v>0</v>
      </c>
      <c r="O1111" s="130">
        <f>IF(K1111="nio",0,VLOOKUP(G1111,'4. Productie normen'!A:J,HLOOKUP('5. Basis ruimtestaat'!K1111,'4. Productie normen'!$10:$11,2,FALSE),FALSE))</f>
        <v>0</v>
      </c>
      <c r="P1111" s="130">
        <f t="shared" si="70"/>
        <v>0</v>
      </c>
      <c r="Q1111" s="131" t="str">
        <f>VLOOKUP(G1111,'4. Productie normen'!$A:$L,12,FALSE)</f>
        <v>B</v>
      </c>
      <c r="R1111" s="117"/>
      <c r="T1111" s="132">
        <f t="shared" si="71"/>
        <v>2391.48</v>
      </c>
    </row>
    <row r="1112" spans="1:20" ht="14.15" customHeight="1">
      <c r="A1112" s="8">
        <v>1111</v>
      </c>
      <c r="B1112" s="117" t="s">
        <v>169</v>
      </c>
      <c r="C1112" s="117" t="s">
        <v>170</v>
      </c>
      <c r="D1112" s="641" t="s">
        <v>229</v>
      </c>
      <c r="E1112" s="641" t="s">
        <v>446</v>
      </c>
      <c r="F1112" s="117" t="s">
        <v>255</v>
      </c>
      <c r="G1112" s="117" t="s">
        <v>197</v>
      </c>
      <c r="H1112" s="117"/>
      <c r="I1112" s="9">
        <v>18.27</v>
      </c>
      <c r="J1112" s="717">
        <v>1</v>
      </c>
      <c r="K1112" s="128">
        <v>156</v>
      </c>
      <c r="L1112" s="140"/>
      <c r="M1112" s="129" t="e">
        <f t="shared" si="69"/>
        <v>#DIV/0!</v>
      </c>
      <c r="N1112" s="129">
        <f t="shared" si="72"/>
        <v>0</v>
      </c>
      <c r="O1112" s="130">
        <f>IF(K1112="nio",0,VLOOKUP(G1112,'4. Productie normen'!A:J,HLOOKUP('5. Basis ruimtestaat'!K1112,'4. Productie normen'!$10:$11,2,FALSE),FALSE))</f>
        <v>0</v>
      </c>
      <c r="P1112" s="130">
        <f t="shared" si="70"/>
        <v>0</v>
      </c>
      <c r="Q1112" s="131" t="str">
        <f>VLOOKUP(G1112,'4. Productie normen'!$A:$L,12,FALSE)</f>
        <v>B</v>
      </c>
      <c r="R1112" s="117"/>
      <c r="T1112" s="132">
        <f t="shared" si="71"/>
        <v>2850.12</v>
      </c>
    </row>
    <row r="1113" spans="1:20" ht="14.15" customHeight="1">
      <c r="A1113" s="8">
        <v>1112</v>
      </c>
      <c r="B1113" s="117" t="s">
        <v>169</v>
      </c>
      <c r="C1113" s="117" t="s">
        <v>170</v>
      </c>
      <c r="D1113" s="641" t="s">
        <v>256</v>
      </c>
      <c r="E1113" s="641" t="s">
        <v>272</v>
      </c>
      <c r="F1113" s="117" t="s">
        <v>254</v>
      </c>
      <c r="G1113" s="117" t="s">
        <v>208</v>
      </c>
      <c r="H1113" s="117" t="s">
        <v>235</v>
      </c>
      <c r="I1113" s="9">
        <v>6.72</v>
      </c>
      <c r="J1113" s="717">
        <v>1</v>
      </c>
      <c r="K1113" s="128">
        <v>255</v>
      </c>
      <c r="L1113" s="140"/>
      <c r="M1113" s="129" t="e">
        <f t="shared" si="69"/>
        <v>#DIV/0!</v>
      </c>
      <c r="N1113" s="129">
        <f t="shared" si="72"/>
        <v>0</v>
      </c>
      <c r="O1113" s="130">
        <f>IF(K1113="nio",0,VLOOKUP(G1113,'4. Productie normen'!A:J,HLOOKUP('5. Basis ruimtestaat'!K1113,'4. Productie normen'!$10:$11,2,FALSE),FALSE))</f>
        <v>0</v>
      </c>
      <c r="P1113" s="130">
        <f t="shared" si="70"/>
        <v>0</v>
      </c>
      <c r="Q1113" s="131" t="str">
        <f>VLOOKUP(G1113,'4. Productie normen'!$A:$L,12,FALSE)</f>
        <v>V</v>
      </c>
      <c r="R1113" s="117"/>
      <c r="T1113" s="132">
        <f t="shared" si="71"/>
        <v>1713.6</v>
      </c>
    </row>
    <row r="1114" spans="1:20" ht="14.15" customHeight="1">
      <c r="A1114" s="8">
        <v>1113</v>
      </c>
      <c r="B1114" s="117" t="s">
        <v>169</v>
      </c>
      <c r="C1114" s="117" t="s">
        <v>170</v>
      </c>
      <c r="D1114" s="641" t="s">
        <v>256</v>
      </c>
      <c r="E1114" s="641" t="s">
        <v>323</v>
      </c>
      <c r="F1114" s="117" t="s">
        <v>252</v>
      </c>
      <c r="G1114" s="117" t="s">
        <v>209</v>
      </c>
      <c r="H1114" s="117" t="s">
        <v>491</v>
      </c>
      <c r="I1114" s="9">
        <v>9.9600000000000009</v>
      </c>
      <c r="J1114" s="717">
        <v>1</v>
      </c>
      <c r="K1114" s="128">
        <v>255</v>
      </c>
      <c r="L1114" s="140"/>
      <c r="M1114" s="129" t="e">
        <f t="shared" si="69"/>
        <v>#DIV/0!</v>
      </c>
      <c r="N1114" s="129">
        <f t="shared" si="72"/>
        <v>0</v>
      </c>
      <c r="O1114" s="130">
        <f>IF(K1114="nio",0,VLOOKUP(G1114,'4. Productie normen'!A:J,HLOOKUP('5. Basis ruimtestaat'!K1114,'4. Productie normen'!$10:$11,2,FALSE),FALSE))</f>
        <v>0</v>
      </c>
      <c r="P1114" s="130">
        <f t="shared" si="70"/>
        <v>0</v>
      </c>
      <c r="Q1114" s="131" t="str">
        <f>VLOOKUP(G1114,'4. Productie normen'!$A:$L,12,FALSE)</f>
        <v>V</v>
      </c>
      <c r="R1114" s="117"/>
      <c r="T1114" s="132">
        <f t="shared" si="71"/>
        <v>2539.8000000000002</v>
      </c>
    </row>
    <row r="1115" spans="1:20" ht="14.15" customHeight="1">
      <c r="A1115" s="8">
        <v>1114</v>
      </c>
      <c r="B1115" s="117" t="s">
        <v>169</v>
      </c>
      <c r="C1115" s="117" t="s">
        <v>170</v>
      </c>
      <c r="D1115" s="641" t="s">
        <v>256</v>
      </c>
      <c r="E1115" s="641" t="s">
        <v>324</v>
      </c>
      <c r="F1115" s="117" t="s">
        <v>244</v>
      </c>
      <c r="G1115" s="117" t="s">
        <v>206</v>
      </c>
      <c r="H1115" s="117" t="s">
        <v>242</v>
      </c>
      <c r="I1115" s="9">
        <v>4.3600000000000003</v>
      </c>
      <c r="J1115" s="717">
        <v>1</v>
      </c>
      <c r="K1115" s="128">
        <v>255</v>
      </c>
      <c r="L1115" s="653"/>
      <c r="M1115" s="129" t="e">
        <f t="shared" si="69"/>
        <v>#DIV/0!</v>
      </c>
      <c r="N1115" s="129">
        <f t="shared" si="72"/>
        <v>0</v>
      </c>
      <c r="O1115" s="130">
        <f>IF(K1115="nio",0,VLOOKUP(G1115,'4. Productie normen'!A:J,HLOOKUP('5. Basis ruimtestaat'!K1115,'4. Productie normen'!$10:$11,2,FALSE),FALSE))</f>
        <v>0</v>
      </c>
      <c r="P1115" s="130">
        <f t="shared" si="70"/>
        <v>0</v>
      </c>
      <c r="Q1115" s="131" t="str">
        <f>VLOOKUP(G1115,'4. Productie normen'!$A:$L,12,FALSE)</f>
        <v>S</v>
      </c>
      <c r="R1115" s="117"/>
      <c r="T1115" s="132">
        <f t="shared" si="71"/>
        <v>1111.8000000000002</v>
      </c>
    </row>
    <row r="1116" spans="1:20" ht="14.15" customHeight="1">
      <c r="A1116" s="8">
        <v>1115</v>
      </c>
      <c r="B1116" s="117" t="s">
        <v>169</v>
      </c>
      <c r="C1116" s="117" t="s">
        <v>170</v>
      </c>
      <c r="D1116" s="641" t="s">
        <v>256</v>
      </c>
      <c r="E1116" s="641" t="s">
        <v>273</v>
      </c>
      <c r="F1116" s="117" t="s">
        <v>328</v>
      </c>
      <c r="G1116" s="117" t="s">
        <v>213</v>
      </c>
      <c r="H1116" s="117" t="s">
        <v>242</v>
      </c>
      <c r="I1116" s="9">
        <v>1.82</v>
      </c>
      <c r="J1116" s="717">
        <v>1</v>
      </c>
      <c r="K1116" s="128" t="s">
        <v>248</v>
      </c>
      <c r="L1116" s="140"/>
      <c r="M1116" s="129">
        <f t="shared" si="69"/>
        <v>0</v>
      </c>
      <c r="N1116" s="129">
        <f t="shared" si="72"/>
        <v>0</v>
      </c>
      <c r="O1116" s="130">
        <f>IF(K1116="nio",0,VLOOKUP(G1116,'4. Productie normen'!A:J,HLOOKUP('5. Basis ruimtestaat'!K1116,'4. Productie normen'!$10:$11,2,FALSE),FALSE))</f>
        <v>0</v>
      </c>
      <c r="P1116" s="130">
        <f t="shared" si="70"/>
        <v>0</v>
      </c>
      <c r="Q1116" s="131">
        <f>VLOOKUP(G1116,'4. Productie normen'!$A:$L,12,FALSE)</f>
        <v>0</v>
      </c>
      <c r="R1116" s="117"/>
      <c r="T1116" s="132">
        <f t="shared" si="71"/>
        <v>0</v>
      </c>
    </row>
    <row r="1117" spans="1:20" ht="14.15" customHeight="1">
      <c r="A1117" s="8">
        <v>1116</v>
      </c>
      <c r="B1117" s="117" t="s">
        <v>169</v>
      </c>
      <c r="C1117" s="117" t="s">
        <v>170</v>
      </c>
      <c r="D1117" s="641" t="s">
        <v>256</v>
      </c>
      <c r="E1117" s="641" t="s">
        <v>327</v>
      </c>
      <c r="F1117" s="117" t="s">
        <v>326</v>
      </c>
      <c r="G1117" s="117" t="s">
        <v>213</v>
      </c>
      <c r="H1117" s="117" t="s">
        <v>491</v>
      </c>
      <c r="I1117" s="9">
        <v>0.83</v>
      </c>
      <c r="J1117" s="717">
        <v>1</v>
      </c>
      <c r="K1117" s="128" t="s">
        <v>248</v>
      </c>
      <c r="L1117" s="140"/>
      <c r="M1117" s="129">
        <f t="shared" si="69"/>
        <v>0</v>
      </c>
      <c r="N1117" s="129">
        <f t="shared" si="72"/>
        <v>0</v>
      </c>
      <c r="O1117" s="130">
        <f>IF(K1117="nio",0,VLOOKUP(G1117,'4. Productie normen'!A:J,HLOOKUP('5. Basis ruimtestaat'!K1117,'4. Productie normen'!$10:$11,2,FALSE),FALSE))</f>
        <v>0</v>
      </c>
      <c r="P1117" s="130">
        <f t="shared" si="70"/>
        <v>0</v>
      </c>
      <c r="Q1117" s="131">
        <f>VLOOKUP(G1117,'4. Productie normen'!$A:$L,12,FALSE)</f>
        <v>0</v>
      </c>
      <c r="R1117" s="117"/>
      <c r="T1117" s="132">
        <f t="shared" si="71"/>
        <v>0</v>
      </c>
    </row>
    <row r="1118" spans="1:20" ht="14.15" customHeight="1">
      <c r="A1118" s="8">
        <v>1117</v>
      </c>
      <c r="B1118" s="117" t="s">
        <v>169</v>
      </c>
      <c r="C1118" s="117" t="s">
        <v>170</v>
      </c>
      <c r="D1118" s="641" t="s">
        <v>256</v>
      </c>
      <c r="E1118" s="641" t="s">
        <v>330</v>
      </c>
      <c r="F1118" s="117" t="s">
        <v>332</v>
      </c>
      <c r="G1118" s="117" t="s">
        <v>206</v>
      </c>
      <c r="H1118" s="117" t="s">
        <v>242</v>
      </c>
      <c r="I1118" s="9">
        <v>2.5499999999999998</v>
      </c>
      <c r="J1118" s="717">
        <v>1</v>
      </c>
      <c r="K1118" s="128">
        <v>255</v>
      </c>
      <c r="L1118" s="653"/>
      <c r="M1118" s="129" t="e">
        <f t="shared" si="69"/>
        <v>#DIV/0!</v>
      </c>
      <c r="N1118" s="129">
        <f t="shared" si="72"/>
        <v>0</v>
      </c>
      <c r="O1118" s="130">
        <f>IF(K1118="nio",0,VLOOKUP(G1118,'4. Productie normen'!A:J,HLOOKUP('5. Basis ruimtestaat'!K1118,'4. Productie normen'!$10:$11,2,FALSE),FALSE))</f>
        <v>0</v>
      </c>
      <c r="P1118" s="130">
        <f t="shared" si="70"/>
        <v>0</v>
      </c>
      <c r="Q1118" s="131" t="str">
        <f>VLOOKUP(G1118,'4. Productie normen'!$A:$L,12,FALSE)</f>
        <v>S</v>
      </c>
      <c r="R1118" s="117"/>
      <c r="T1118" s="132">
        <f t="shared" si="71"/>
        <v>650.25</v>
      </c>
    </row>
    <row r="1119" spans="1:20" ht="14.15" customHeight="1">
      <c r="A1119" s="8">
        <v>1118</v>
      </c>
      <c r="B1119" s="117" t="s">
        <v>169</v>
      </c>
      <c r="C1119" s="117" t="s">
        <v>170</v>
      </c>
      <c r="D1119" s="641" t="s">
        <v>256</v>
      </c>
      <c r="E1119" s="641" t="s">
        <v>274</v>
      </c>
      <c r="F1119" s="117" t="s">
        <v>241</v>
      </c>
      <c r="G1119" s="117" t="s">
        <v>206</v>
      </c>
      <c r="H1119" s="117" t="s">
        <v>242</v>
      </c>
      <c r="I1119" s="9">
        <v>6.03</v>
      </c>
      <c r="J1119" s="717">
        <v>1</v>
      </c>
      <c r="K1119" s="128">
        <v>255</v>
      </c>
      <c r="L1119" s="653"/>
      <c r="M1119" s="129" t="e">
        <f t="shared" si="69"/>
        <v>#DIV/0!</v>
      </c>
      <c r="N1119" s="129">
        <f t="shared" si="72"/>
        <v>0</v>
      </c>
      <c r="O1119" s="130">
        <f>IF(K1119="nio",0,VLOOKUP(G1119,'4. Productie normen'!A:J,HLOOKUP('5. Basis ruimtestaat'!K1119,'4. Productie normen'!$10:$11,2,FALSE),FALSE))</f>
        <v>0</v>
      </c>
      <c r="P1119" s="130">
        <f t="shared" si="70"/>
        <v>0</v>
      </c>
      <c r="Q1119" s="131" t="str">
        <f>VLOOKUP(G1119,'4. Productie normen'!$A:$L,12,FALSE)</f>
        <v>S</v>
      </c>
      <c r="R1119" s="117"/>
      <c r="T1119" s="132">
        <f t="shared" si="71"/>
        <v>1537.65</v>
      </c>
    </row>
    <row r="1120" spans="1:20" ht="14.15" customHeight="1">
      <c r="A1120" s="8">
        <v>1119</v>
      </c>
      <c r="B1120" s="117" t="s">
        <v>169</v>
      </c>
      <c r="C1120" s="117" t="s">
        <v>170</v>
      </c>
      <c r="D1120" s="641" t="s">
        <v>256</v>
      </c>
      <c r="E1120" s="641" t="s">
        <v>841</v>
      </c>
      <c r="F1120" s="117" t="s">
        <v>250</v>
      </c>
      <c r="G1120" s="117" t="s">
        <v>204</v>
      </c>
      <c r="H1120" s="117" t="s">
        <v>491</v>
      </c>
      <c r="I1120" s="9">
        <v>58.13</v>
      </c>
      <c r="J1120" s="717">
        <v>1</v>
      </c>
      <c r="K1120" s="128">
        <v>255</v>
      </c>
      <c r="L1120" s="140"/>
      <c r="M1120" s="129" t="e">
        <f t="shared" si="69"/>
        <v>#DIV/0!</v>
      </c>
      <c r="N1120" s="129">
        <f t="shared" si="72"/>
        <v>0</v>
      </c>
      <c r="O1120" s="130">
        <f>IF(K1120="nio",0,VLOOKUP(G1120,'4. Productie normen'!A:J,HLOOKUP('5. Basis ruimtestaat'!K1120,'4. Productie normen'!$10:$11,2,FALSE),FALSE))</f>
        <v>0</v>
      </c>
      <c r="P1120" s="130">
        <f t="shared" si="70"/>
        <v>0</v>
      </c>
      <c r="Q1120" s="131" t="str">
        <f>VLOOKUP(G1120,'4. Productie normen'!$A:$L,12,FALSE)</f>
        <v>V</v>
      </c>
      <c r="R1120" s="117"/>
      <c r="T1120" s="132">
        <f t="shared" si="71"/>
        <v>14823.150000000001</v>
      </c>
    </row>
    <row r="1121" spans="1:20" ht="14.15" customHeight="1">
      <c r="A1121" s="8">
        <v>1120</v>
      </c>
      <c r="B1121" s="117" t="s">
        <v>169</v>
      </c>
      <c r="C1121" s="117" t="s">
        <v>170</v>
      </c>
      <c r="D1121" s="641" t="s">
        <v>256</v>
      </c>
      <c r="E1121" s="641" t="s">
        <v>335</v>
      </c>
      <c r="F1121" s="117" t="s">
        <v>255</v>
      </c>
      <c r="G1121" s="117" t="s">
        <v>197</v>
      </c>
      <c r="H1121" s="117" t="s">
        <v>235</v>
      </c>
      <c r="I1121" s="9">
        <v>21.44</v>
      </c>
      <c r="J1121" s="717">
        <v>1</v>
      </c>
      <c r="K1121" s="128">
        <v>255</v>
      </c>
      <c r="L1121" s="140"/>
      <c r="M1121" s="129" t="e">
        <f t="shared" si="69"/>
        <v>#DIV/0!</v>
      </c>
      <c r="N1121" s="129">
        <f t="shared" si="72"/>
        <v>0</v>
      </c>
      <c r="O1121" s="130">
        <f>IF(K1121="nio",0,VLOOKUP(G1121,'4. Productie normen'!A:J,HLOOKUP('5. Basis ruimtestaat'!K1121,'4. Productie normen'!$10:$11,2,FALSE),FALSE))</f>
        <v>0</v>
      </c>
      <c r="P1121" s="130">
        <f t="shared" si="70"/>
        <v>0</v>
      </c>
      <c r="Q1121" s="131" t="str">
        <f>VLOOKUP(G1121,'4. Productie normen'!$A:$L,12,FALSE)</f>
        <v>B</v>
      </c>
      <c r="R1121" s="117"/>
      <c r="T1121" s="132">
        <f t="shared" si="71"/>
        <v>5467.2000000000007</v>
      </c>
    </row>
    <row r="1122" spans="1:20" ht="14.15" customHeight="1">
      <c r="A1122" s="8">
        <v>1121</v>
      </c>
      <c r="B1122" s="117" t="s">
        <v>169</v>
      </c>
      <c r="C1122" s="117" t="s">
        <v>170</v>
      </c>
      <c r="D1122" s="641" t="s">
        <v>256</v>
      </c>
      <c r="E1122" s="641" t="s">
        <v>336</v>
      </c>
      <c r="F1122" s="117" t="s">
        <v>339</v>
      </c>
      <c r="G1122" s="117" t="s">
        <v>205</v>
      </c>
      <c r="H1122" s="117" t="s">
        <v>235</v>
      </c>
      <c r="I1122" s="9">
        <v>59.7</v>
      </c>
      <c r="J1122" s="717">
        <v>1</v>
      </c>
      <c r="K1122" s="128">
        <v>255</v>
      </c>
      <c r="L1122" s="140"/>
      <c r="M1122" s="129" t="e">
        <f t="shared" si="69"/>
        <v>#DIV/0!</v>
      </c>
      <c r="N1122" s="129">
        <f t="shared" si="72"/>
        <v>0</v>
      </c>
      <c r="O1122" s="130">
        <f>IF(K1122="nio",0,VLOOKUP(G1122,'4. Productie normen'!A:J,HLOOKUP('5. Basis ruimtestaat'!K1122,'4. Productie normen'!$10:$11,2,FALSE),FALSE))</f>
        <v>0</v>
      </c>
      <c r="P1122" s="130">
        <f t="shared" si="70"/>
        <v>0</v>
      </c>
      <c r="Q1122" s="131" t="str">
        <f>VLOOKUP(G1122,'4. Productie normen'!$A:$L,12,FALSE)</f>
        <v>V</v>
      </c>
      <c r="R1122" s="117"/>
      <c r="T1122" s="132">
        <f t="shared" si="71"/>
        <v>15223.5</v>
      </c>
    </row>
    <row r="1123" spans="1:20" ht="14.15" customHeight="1">
      <c r="A1123" s="8">
        <v>1122</v>
      </c>
      <c r="B1123" s="117" t="s">
        <v>169</v>
      </c>
      <c r="C1123" s="117" t="s">
        <v>170</v>
      </c>
      <c r="D1123" s="641" t="s">
        <v>256</v>
      </c>
      <c r="E1123" s="641" t="s">
        <v>282</v>
      </c>
      <c r="F1123" s="117" t="s">
        <v>842</v>
      </c>
      <c r="G1123" s="117" t="s">
        <v>1136</v>
      </c>
      <c r="H1123" s="117" t="s">
        <v>843</v>
      </c>
      <c r="I1123" s="9">
        <v>20.47</v>
      </c>
      <c r="J1123" s="717">
        <v>1</v>
      </c>
      <c r="K1123" s="128">
        <v>255</v>
      </c>
      <c r="L1123" s="140"/>
      <c r="M1123" s="129" t="e">
        <f t="shared" si="69"/>
        <v>#DIV/0!</v>
      </c>
      <c r="N1123" s="129">
        <f t="shared" si="72"/>
        <v>0</v>
      </c>
      <c r="O1123" s="130">
        <f>IF(K1123="nio",0,VLOOKUP(G1123,'4. Productie normen'!A:J,HLOOKUP('5. Basis ruimtestaat'!K1123,'4. Productie normen'!$10:$11,2,FALSE),FALSE))</f>
        <v>0</v>
      </c>
      <c r="P1123" s="130">
        <f t="shared" si="70"/>
        <v>0</v>
      </c>
      <c r="Q1123" s="131" t="str">
        <f>VLOOKUP(G1123,'4. Productie normen'!$A:$L,12,FALSE)</f>
        <v>V</v>
      </c>
      <c r="R1123" s="117"/>
      <c r="T1123" s="132">
        <f t="shared" si="71"/>
        <v>5219.8499999999995</v>
      </c>
    </row>
    <row r="1124" spans="1:20" ht="14.15" customHeight="1">
      <c r="A1124" s="8">
        <v>1123</v>
      </c>
      <c r="B1124" s="117" t="s">
        <v>169</v>
      </c>
      <c r="C1124" s="117" t="s">
        <v>170</v>
      </c>
      <c r="D1124" s="641" t="s">
        <v>256</v>
      </c>
      <c r="E1124" s="641" t="s">
        <v>461</v>
      </c>
      <c r="F1124" s="117" t="s">
        <v>262</v>
      </c>
      <c r="G1124" s="137" t="s">
        <v>1137</v>
      </c>
      <c r="H1124" s="117" t="s">
        <v>235</v>
      </c>
      <c r="I1124" s="9">
        <v>2.48</v>
      </c>
      <c r="J1124" s="717">
        <v>1</v>
      </c>
      <c r="K1124" s="128">
        <v>255</v>
      </c>
      <c r="L1124" s="140"/>
      <c r="M1124" s="129" t="e">
        <f t="shared" si="69"/>
        <v>#DIV/0!</v>
      </c>
      <c r="N1124" s="129">
        <f t="shared" si="72"/>
        <v>0</v>
      </c>
      <c r="O1124" s="130">
        <f>IF(K1124="nio",0,VLOOKUP(G1124,'4. Productie normen'!A:J,HLOOKUP('5. Basis ruimtestaat'!K1124,'4. Productie normen'!$10:$11,2,FALSE),FALSE))</f>
        <v>0</v>
      </c>
      <c r="P1124" s="130">
        <f t="shared" si="70"/>
        <v>0</v>
      </c>
      <c r="Q1124" s="131" t="str">
        <f>VLOOKUP(G1124,'4. Productie normen'!$A:$L,12,FALSE)</f>
        <v>V</v>
      </c>
      <c r="R1124" s="117"/>
      <c r="T1124" s="132">
        <f t="shared" si="71"/>
        <v>632.4</v>
      </c>
    </row>
    <row r="1125" spans="1:20" ht="14.15" customHeight="1">
      <c r="A1125" s="8">
        <v>1124</v>
      </c>
      <c r="B1125" s="117" t="s">
        <v>171</v>
      </c>
      <c r="C1125" s="117" t="s">
        <v>172</v>
      </c>
      <c r="D1125" s="641" t="s">
        <v>229</v>
      </c>
      <c r="E1125" s="641"/>
      <c r="F1125" s="117" t="s">
        <v>339</v>
      </c>
      <c r="G1125" s="117" t="s">
        <v>205</v>
      </c>
      <c r="H1125" s="117" t="s">
        <v>235</v>
      </c>
      <c r="I1125" s="9">
        <v>70</v>
      </c>
      <c r="J1125" s="717">
        <v>1</v>
      </c>
      <c r="K1125" s="128">
        <v>255</v>
      </c>
      <c r="L1125" s="140"/>
      <c r="M1125" s="129" t="e">
        <f t="shared" si="69"/>
        <v>#DIV/0!</v>
      </c>
      <c r="N1125" s="129">
        <f t="shared" si="72"/>
        <v>0</v>
      </c>
      <c r="O1125" s="130">
        <f>IF(K1125="nio",0,VLOOKUP(G1125,'4. Productie normen'!A:J,HLOOKUP('5. Basis ruimtestaat'!K1125,'4. Productie normen'!$10:$11,2,FALSE),FALSE))</f>
        <v>0</v>
      </c>
      <c r="P1125" s="130">
        <f t="shared" si="70"/>
        <v>0</v>
      </c>
      <c r="Q1125" s="131" t="str">
        <f>VLOOKUP(G1125,'4. Productie normen'!$A:$L,12,FALSE)</f>
        <v>V</v>
      </c>
      <c r="R1125" s="117"/>
      <c r="T1125" s="132">
        <f t="shared" si="71"/>
        <v>17850</v>
      </c>
    </row>
    <row r="1126" spans="1:20" ht="14.15" customHeight="1">
      <c r="A1126" s="8">
        <v>1125</v>
      </c>
      <c r="B1126" s="117" t="s">
        <v>171</v>
      </c>
      <c r="C1126" s="117" t="s">
        <v>172</v>
      </c>
      <c r="D1126" s="641" t="s">
        <v>229</v>
      </c>
      <c r="E1126" s="641"/>
      <c r="F1126" s="117" t="s">
        <v>261</v>
      </c>
      <c r="G1126" s="117" t="s">
        <v>1136</v>
      </c>
      <c r="H1126" s="117" t="s">
        <v>235</v>
      </c>
      <c r="I1126" s="9">
        <v>19</v>
      </c>
      <c r="J1126" s="717">
        <v>1</v>
      </c>
      <c r="K1126" s="128">
        <v>255</v>
      </c>
      <c r="L1126" s="140"/>
      <c r="M1126" s="129" t="e">
        <f t="shared" si="69"/>
        <v>#DIV/0!</v>
      </c>
      <c r="N1126" s="129">
        <f t="shared" si="72"/>
        <v>0</v>
      </c>
      <c r="O1126" s="130">
        <f>IF(K1126="nio",0,VLOOKUP(G1126,'4. Productie normen'!A:J,HLOOKUP('5. Basis ruimtestaat'!K1126,'4. Productie normen'!$10:$11,2,FALSE),FALSE))</f>
        <v>0</v>
      </c>
      <c r="P1126" s="130">
        <f t="shared" si="70"/>
        <v>0</v>
      </c>
      <c r="Q1126" s="131" t="str">
        <f>VLOOKUP(G1126,'4. Productie normen'!$A:$L,12,FALSE)</f>
        <v>V</v>
      </c>
      <c r="R1126" s="117"/>
      <c r="T1126" s="132">
        <f t="shared" si="71"/>
        <v>4845</v>
      </c>
    </row>
    <row r="1127" spans="1:20" ht="14.15" customHeight="1">
      <c r="A1127" s="8">
        <v>1126</v>
      </c>
      <c r="B1127" s="117" t="s">
        <v>171</v>
      </c>
      <c r="C1127" s="117" t="s">
        <v>172</v>
      </c>
      <c r="D1127" s="641" t="s">
        <v>229</v>
      </c>
      <c r="E1127" s="641"/>
      <c r="F1127" s="117" t="s">
        <v>402</v>
      </c>
      <c r="G1127" s="117" t="s">
        <v>212</v>
      </c>
      <c r="H1127" s="117" t="s">
        <v>235</v>
      </c>
      <c r="I1127" s="9">
        <v>12</v>
      </c>
      <c r="J1127" s="717">
        <v>1</v>
      </c>
      <c r="K1127" s="128">
        <v>255</v>
      </c>
      <c r="L1127" s="140"/>
      <c r="M1127" s="129" t="e">
        <f t="shared" si="69"/>
        <v>#DIV/0!</v>
      </c>
      <c r="N1127" s="129">
        <f t="shared" si="72"/>
        <v>0</v>
      </c>
      <c r="O1127" s="130">
        <f>IF(K1127="nio",0,VLOOKUP(G1127,'4. Productie normen'!A:J,HLOOKUP('5. Basis ruimtestaat'!K1127,'4. Productie normen'!$10:$11,2,FALSE),FALSE))</f>
        <v>0</v>
      </c>
      <c r="P1127" s="130">
        <f t="shared" si="70"/>
        <v>0</v>
      </c>
      <c r="Q1127" s="131" t="str">
        <f>VLOOKUP(G1127,'4. Productie normen'!$A:$L,12,FALSE)</f>
        <v>B</v>
      </c>
      <c r="R1127" s="117"/>
      <c r="T1127" s="132">
        <f t="shared" si="71"/>
        <v>3060</v>
      </c>
    </row>
    <row r="1128" spans="1:20" ht="14.15" customHeight="1">
      <c r="A1128" s="8">
        <v>1127</v>
      </c>
      <c r="B1128" s="117" t="s">
        <v>171</v>
      </c>
      <c r="C1128" s="117" t="s">
        <v>172</v>
      </c>
      <c r="D1128" s="641" t="s">
        <v>229</v>
      </c>
      <c r="E1128" s="641"/>
      <c r="F1128" s="117" t="s">
        <v>250</v>
      </c>
      <c r="G1128" s="117" t="s">
        <v>204</v>
      </c>
      <c r="H1128" s="117" t="s">
        <v>232</v>
      </c>
      <c r="I1128" s="9">
        <v>65</v>
      </c>
      <c r="J1128" s="717">
        <v>1</v>
      </c>
      <c r="K1128" s="128">
        <v>255</v>
      </c>
      <c r="L1128" s="140"/>
      <c r="M1128" s="129" t="e">
        <f t="shared" si="69"/>
        <v>#DIV/0!</v>
      </c>
      <c r="N1128" s="129">
        <f t="shared" si="72"/>
        <v>0</v>
      </c>
      <c r="O1128" s="130">
        <f>IF(K1128="nio",0,VLOOKUP(G1128,'4. Productie normen'!A:J,HLOOKUP('5. Basis ruimtestaat'!K1128,'4. Productie normen'!$10:$11,2,FALSE),FALSE))</f>
        <v>0</v>
      </c>
      <c r="P1128" s="130">
        <f t="shared" si="70"/>
        <v>0</v>
      </c>
      <c r="Q1128" s="131" t="str">
        <f>VLOOKUP(G1128,'4. Productie normen'!$A:$L,12,FALSE)</f>
        <v>V</v>
      </c>
      <c r="R1128" s="117"/>
      <c r="T1128" s="132">
        <f t="shared" si="71"/>
        <v>16575</v>
      </c>
    </row>
    <row r="1129" spans="1:20" ht="14.15" customHeight="1">
      <c r="A1129" s="8">
        <v>1128</v>
      </c>
      <c r="B1129" s="117" t="s">
        <v>171</v>
      </c>
      <c r="C1129" s="117" t="s">
        <v>172</v>
      </c>
      <c r="D1129" s="641" t="s">
        <v>229</v>
      </c>
      <c r="E1129" s="641"/>
      <c r="F1129" s="117" t="s">
        <v>201</v>
      </c>
      <c r="G1129" s="117" t="s">
        <v>201</v>
      </c>
      <c r="H1129" s="117" t="s">
        <v>526</v>
      </c>
      <c r="I1129" s="9">
        <v>6</v>
      </c>
      <c r="J1129" s="717">
        <v>1</v>
      </c>
      <c r="K1129" s="128">
        <v>255</v>
      </c>
      <c r="L1129" s="140"/>
      <c r="M1129" s="129" t="e">
        <f t="shared" si="69"/>
        <v>#DIV/0!</v>
      </c>
      <c r="N1129" s="129">
        <f t="shared" si="72"/>
        <v>0</v>
      </c>
      <c r="O1129" s="130">
        <f>IF(K1129="nio",0,VLOOKUP(G1129,'4. Productie normen'!A:J,HLOOKUP('5. Basis ruimtestaat'!K1129,'4. Productie normen'!$10:$11,2,FALSE),FALSE))</f>
        <v>0</v>
      </c>
      <c r="P1129" s="130">
        <f t="shared" si="70"/>
        <v>0</v>
      </c>
      <c r="Q1129" s="131" t="str">
        <f>VLOOKUP(G1129,'4. Productie normen'!$A:$L,12,FALSE)</f>
        <v>V</v>
      </c>
      <c r="R1129" s="117"/>
      <c r="T1129" s="132">
        <f t="shared" si="71"/>
        <v>1530</v>
      </c>
    </row>
    <row r="1130" spans="1:20" ht="14.15" customHeight="1">
      <c r="A1130" s="8">
        <v>1129</v>
      </c>
      <c r="B1130" s="117" t="s">
        <v>171</v>
      </c>
      <c r="C1130" s="117" t="s">
        <v>172</v>
      </c>
      <c r="D1130" s="641" t="s">
        <v>229</v>
      </c>
      <c r="E1130" s="641"/>
      <c r="F1130" s="117" t="s">
        <v>246</v>
      </c>
      <c r="G1130" s="117" t="s">
        <v>206</v>
      </c>
      <c r="H1130" s="117" t="s">
        <v>242</v>
      </c>
      <c r="I1130" s="9">
        <v>5</v>
      </c>
      <c r="J1130" s="717">
        <v>1</v>
      </c>
      <c r="K1130" s="128">
        <v>255</v>
      </c>
      <c r="L1130" s="653"/>
      <c r="M1130" s="129" t="e">
        <f t="shared" si="69"/>
        <v>#DIV/0!</v>
      </c>
      <c r="N1130" s="129">
        <f t="shared" si="72"/>
        <v>0</v>
      </c>
      <c r="O1130" s="130">
        <f>IF(K1130="nio",0,VLOOKUP(G1130,'4. Productie normen'!A:J,HLOOKUP('5. Basis ruimtestaat'!K1130,'4. Productie normen'!$10:$11,2,FALSE),FALSE))</f>
        <v>0</v>
      </c>
      <c r="P1130" s="130">
        <f t="shared" si="70"/>
        <v>0</v>
      </c>
      <c r="Q1130" s="131" t="str">
        <f>VLOOKUP(G1130,'4. Productie normen'!$A:$L,12,FALSE)</f>
        <v>S</v>
      </c>
      <c r="R1130" s="117"/>
      <c r="T1130" s="132">
        <f t="shared" si="71"/>
        <v>1275</v>
      </c>
    </row>
    <row r="1131" spans="1:20" ht="14.15" customHeight="1">
      <c r="A1131" s="8">
        <v>1130</v>
      </c>
      <c r="B1131" s="117" t="s">
        <v>171</v>
      </c>
      <c r="C1131" s="117" t="s">
        <v>172</v>
      </c>
      <c r="D1131" s="641" t="s">
        <v>229</v>
      </c>
      <c r="E1131" s="641"/>
      <c r="F1131" s="117" t="s">
        <v>244</v>
      </c>
      <c r="G1131" s="117" t="s">
        <v>206</v>
      </c>
      <c r="H1131" s="117" t="s">
        <v>242</v>
      </c>
      <c r="I1131" s="9">
        <v>6</v>
      </c>
      <c r="J1131" s="717">
        <v>1</v>
      </c>
      <c r="K1131" s="128">
        <v>255</v>
      </c>
      <c r="L1131" s="653"/>
      <c r="M1131" s="129" t="e">
        <f t="shared" si="69"/>
        <v>#DIV/0!</v>
      </c>
      <c r="N1131" s="129">
        <f t="shared" si="72"/>
        <v>0</v>
      </c>
      <c r="O1131" s="130">
        <f>IF(K1131="nio",0,VLOOKUP(G1131,'4. Productie normen'!A:J,HLOOKUP('5. Basis ruimtestaat'!K1131,'4. Productie normen'!$10:$11,2,FALSE),FALSE))</f>
        <v>0</v>
      </c>
      <c r="P1131" s="130">
        <f t="shared" si="70"/>
        <v>0</v>
      </c>
      <c r="Q1131" s="131" t="str">
        <f>VLOOKUP(G1131,'4. Productie normen'!$A:$L,12,FALSE)</f>
        <v>S</v>
      </c>
      <c r="R1131" s="117"/>
      <c r="T1131" s="132">
        <f t="shared" si="71"/>
        <v>1530</v>
      </c>
    </row>
    <row r="1132" spans="1:20" ht="14.15" customHeight="1">
      <c r="A1132" s="8">
        <v>1131</v>
      </c>
      <c r="B1132" s="117" t="s">
        <v>171</v>
      </c>
      <c r="C1132" s="117" t="s">
        <v>172</v>
      </c>
      <c r="D1132" s="641" t="s">
        <v>229</v>
      </c>
      <c r="E1132" s="641"/>
      <c r="F1132" s="117" t="s">
        <v>241</v>
      </c>
      <c r="G1132" s="117" t="s">
        <v>206</v>
      </c>
      <c r="H1132" s="117" t="s">
        <v>242</v>
      </c>
      <c r="I1132" s="9">
        <v>6</v>
      </c>
      <c r="J1132" s="717">
        <v>1</v>
      </c>
      <c r="K1132" s="128">
        <v>255</v>
      </c>
      <c r="L1132" s="653"/>
      <c r="M1132" s="129" t="e">
        <f t="shared" si="69"/>
        <v>#DIV/0!</v>
      </c>
      <c r="N1132" s="129">
        <f t="shared" si="72"/>
        <v>0</v>
      </c>
      <c r="O1132" s="130">
        <f>IF(K1132="nio",0,VLOOKUP(G1132,'4. Productie normen'!A:J,HLOOKUP('5. Basis ruimtestaat'!K1132,'4. Productie normen'!$10:$11,2,FALSE),FALSE))</f>
        <v>0</v>
      </c>
      <c r="P1132" s="130">
        <f t="shared" si="70"/>
        <v>0</v>
      </c>
      <c r="Q1132" s="131" t="str">
        <f>VLOOKUP(G1132,'4. Productie normen'!$A:$L,12,FALSE)</f>
        <v>S</v>
      </c>
      <c r="R1132" s="117"/>
      <c r="T1132" s="132">
        <f t="shared" si="71"/>
        <v>1530</v>
      </c>
    </row>
    <row r="1133" spans="1:20" ht="14.15" customHeight="1">
      <c r="A1133" s="8">
        <v>1132</v>
      </c>
      <c r="B1133" s="117" t="s">
        <v>171</v>
      </c>
      <c r="C1133" s="117" t="s">
        <v>172</v>
      </c>
      <c r="D1133" s="641" t="s">
        <v>229</v>
      </c>
      <c r="E1133" s="641"/>
      <c r="F1133" s="117" t="s">
        <v>332</v>
      </c>
      <c r="G1133" s="117" t="s">
        <v>206</v>
      </c>
      <c r="H1133" s="117" t="s">
        <v>242</v>
      </c>
      <c r="I1133" s="9">
        <v>6</v>
      </c>
      <c r="J1133" s="717">
        <v>1</v>
      </c>
      <c r="K1133" s="128">
        <v>255</v>
      </c>
      <c r="L1133" s="653"/>
      <c r="M1133" s="129" t="e">
        <f t="shared" si="69"/>
        <v>#DIV/0!</v>
      </c>
      <c r="N1133" s="129">
        <f t="shared" si="72"/>
        <v>0</v>
      </c>
      <c r="O1133" s="130">
        <f>IF(K1133="nio",0,VLOOKUP(G1133,'4. Productie normen'!A:J,HLOOKUP('5. Basis ruimtestaat'!K1133,'4. Productie normen'!$10:$11,2,FALSE),FALSE))</f>
        <v>0</v>
      </c>
      <c r="P1133" s="130">
        <f t="shared" si="70"/>
        <v>0</v>
      </c>
      <c r="Q1133" s="131" t="str">
        <f>VLOOKUP(G1133,'4. Productie normen'!$A:$L,12,FALSE)</f>
        <v>S</v>
      </c>
      <c r="R1133" s="117"/>
      <c r="T1133" s="132">
        <f t="shared" si="71"/>
        <v>1530</v>
      </c>
    </row>
    <row r="1134" spans="1:20" ht="14.15" customHeight="1">
      <c r="A1134" s="8">
        <v>1133</v>
      </c>
      <c r="B1134" s="117" t="s">
        <v>173</v>
      </c>
      <c r="C1134" s="117" t="s">
        <v>174</v>
      </c>
      <c r="D1134" s="641" t="s">
        <v>229</v>
      </c>
      <c r="E1134" s="641" t="s">
        <v>263</v>
      </c>
      <c r="F1134" s="117" t="s">
        <v>252</v>
      </c>
      <c r="G1134" s="117" t="s">
        <v>209</v>
      </c>
      <c r="H1134" s="117" t="s">
        <v>235</v>
      </c>
      <c r="I1134" s="9">
        <v>18.14</v>
      </c>
      <c r="J1134" s="717">
        <v>1</v>
      </c>
      <c r="K1134" s="128">
        <v>255</v>
      </c>
      <c r="L1134" s="140"/>
      <c r="M1134" s="129" t="e">
        <f t="shared" si="69"/>
        <v>#DIV/0!</v>
      </c>
      <c r="N1134" s="129">
        <f t="shared" si="72"/>
        <v>0</v>
      </c>
      <c r="O1134" s="130">
        <f>IF(K1134="nio",0,VLOOKUP(G1134,'4. Productie normen'!A:J,HLOOKUP('5. Basis ruimtestaat'!K1134,'4. Productie normen'!$10:$11,2,FALSE),FALSE))</f>
        <v>0</v>
      </c>
      <c r="P1134" s="130">
        <f t="shared" si="70"/>
        <v>0</v>
      </c>
      <c r="Q1134" s="131" t="str">
        <f>VLOOKUP(G1134,'4. Productie normen'!$A:$L,12,FALSE)</f>
        <v>V</v>
      </c>
      <c r="R1134" s="117"/>
      <c r="T1134" s="132">
        <f t="shared" si="71"/>
        <v>4625.7</v>
      </c>
    </row>
    <row r="1135" spans="1:20" ht="14.15" customHeight="1">
      <c r="A1135" s="8">
        <v>1134</v>
      </c>
      <c r="B1135" s="117" t="s">
        <v>173</v>
      </c>
      <c r="C1135" s="117" t="s">
        <v>174</v>
      </c>
      <c r="D1135" s="641" t="s">
        <v>229</v>
      </c>
      <c r="E1135" s="641" t="s">
        <v>230</v>
      </c>
      <c r="F1135" s="117" t="s">
        <v>250</v>
      </c>
      <c r="G1135" s="117" t="s">
        <v>204</v>
      </c>
      <c r="H1135" s="117" t="s">
        <v>235</v>
      </c>
      <c r="I1135" s="9">
        <v>26.48</v>
      </c>
      <c r="J1135" s="717">
        <v>1</v>
      </c>
      <c r="K1135" s="128">
        <v>255</v>
      </c>
      <c r="L1135" s="140"/>
      <c r="M1135" s="129" t="e">
        <f t="shared" si="69"/>
        <v>#DIV/0!</v>
      </c>
      <c r="N1135" s="129">
        <f t="shared" si="72"/>
        <v>0</v>
      </c>
      <c r="O1135" s="130">
        <f>IF(K1135="nio",0,VLOOKUP(G1135,'4. Productie normen'!A:J,HLOOKUP('5. Basis ruimtestaat'!K1135,'4. Productie normen'!$10:$11,2,FALSE),FALSE))</f>
        <v>0</v>
      </c>
      <c r="P1135" s="130">
        <f t="shared" si="70"/>
        <v>0</v>
      </c>
      <c r="Q1135" s="131" t="str">
        <f>VLOOKUP(G1135,'4. Productie normen'!$A:$L,12,FALSE)</f>
        <v>V</v>
      </c>
      <c r="R1135" s="117"/>
      <c r="T1135" s="132">
        <f t="shared" si="71"/>
        <v>6752.4000000000005</v>
      </c>
    </row>
    <row r="1136" spans="1:20" ht="14.15" customHeight="1">
      <c r="A1136" s="8">
        <v>1135</v>
      </c>
      <c r="B1136" s="117" t="s">
        <v>173</v>
      </c>
      <c r="C1136" s="117" t="s">
        <v>174</v>
      </c>
      <c r="D1136" s="641" t="s">
        <v>229</v>
      </c>
      <c r="E1136" s="641" t="s">
        <v>233</v>
      </c>
      <c r="F1136" s="117" t="s">
        <v>255</v>
      </c>
      <c r="G1136" s="117" t="s">
        <v>197</v>
      </c>
      <c r="H1136" s="117" t="s">
        <v>235</v>
      </c>
      <c r="I1136" s="9">
        <v>22.16</v>
      </c>
      <c r="J1136" s="717">
        <v>1</v>
      </c>
      <c r="K1136" s="128">
        <v>255</v>
      </c>
      <c r="L1136" s="140"/>
      <c r="M1136" s="129" t="e">
        <f t="shared" si="69"/>
        <v>#DIV/0!</v>
      </c>
      <c r="N1136" s="129">
        <f t="shared" si="72"/>
        <v>0</v>
      </c>
      <c r="O1136" s="130">
        <f>IF(K1136="nio",0,VLOOKUP(G1136,'4. Productie normen'!A:J,HLOOKUP('5. Basis ruimtestaat'!K1136,'4. Productie normen'!$10:$11,2,FALSE),FALSE))</f>
        <v>0</v>
      </c>
      <c r="P1136" s="130">
        <f t="shared" si="70"/>
        <v>0</v>
      </c>
      <c r="Q1136" s="131" t="str">
        <f>VLOOKUP(G1136,'4. Productie normen'!$A:$L,12,FALSE)</f>
        <v>B</v>
      </c>
      <c r="R1136" s="117"/>
      <c r="T1136" s="132">
        <f t="shared" si="71"/>
        <v>5650.8</v>
      </c>
    </row>
    <row r="1137" spans="1:20" ht="14.15" customHeight="1">
      <c r="A1137" s="8">
        <v>1136</v>
      </c>
      <c r="B1137" s="117" t="s">
        <v>173</v>
      </c>
      <c r="C1137" s="117" t="s">
        <v>174</v>
      </c>
      <c r="D1137" s="641" t="s">
        <v>229</v>
      </c>
      <c r="E1137" s="641" t="s">
        <v>236</v>
      </c>
      <c r="F1137" s="117" t="s">
        <v>339</v>
      </c>
      <c r="G1137" s="117" t="s">
        <v>205</v>
      </c>
      <c r="H1137" s="117" t="s">
        <v>235</v>
      </c>
      <c r="I1137" s="9">
        <v>63.88</v>
      </c>
      <c r="J1137" s="717">
        <v>1</v>
      </c>
      <c r="K1137" s="128">
        <v>255</v>
      </c>
      <c r="L1137" s="140"/>
      <c r="M1137" s="129" t="e">
        <f t="shared" si="69"/>
        <v>#DIV/0!</v>
      </c>
      <c r="N1137" s="129">
        <f t="shared" si="72"/>
        <v>0</v>
      </c>
      <c r="O1137" s="130">
        <f>IF(K1137="nio",0,VLOOKUP(G1137,'4. Productie normen'!A:J,HLOOKUP('5. Basis ruimtestaat'!K1137,'4. Productie normen'!$10:$11,2,FALSE),FALSE))</f>
        <v>0</v>
      </c>
      <c r="P1137" s="130">
        <f t="shared" si="70"/>
        <v>0</v>
      </c>
      <c r="Q1137" s="131" t="str">
        <f>VLOOKUP(G1137,'4. Productie normen'!$A:$L,12,FALSE)</f>
        <v>V</v>
      </c>
      <c r="R1137" s="117"/>
      <c r="T1137" s="132">
        <f t="shared" si="71"/>
        <v>16289.400000000001</v>
      </c>
    </row>
    <row r="1138" spans="1:20" ht="14.15" customHeight="1">
      <c r="A1138" s="8">
        <v>1137</v>
      </c>
      <c r="B1138" s="117" t="s">
        <v>173</v>
      </c>
      <c r="C1138" s="117" t="s">
        <v>174</v>
      </c>
      <c r="D1138" s="641" t="s">
        <v>229</v>
      </c>
      <c r="E1138" s="641" t="s">
        <v>238</v>
      </c>
      <c r="F1138" s="117" t="s">
        <v>261</v>
      </c>
      <c r="G1138" s="117" t="s">
        <v>1136</v>
      </c>
      <c r="H1138" s="117" t="s">
        <v>235</v>
      </c>
      <c r="I1138" s="9">
        <v>23.96</v>
      </c>
      <c r="J1138" s="717">
        <v>1</v>
      </c>
      <c r="K1138" s="128">
        <v>255</v>
      </c>
      <c r="L1138" s="140"/>
      <c r="M1138" s="129" t="e">
        <f t="shared" si="69"/>
        <v>#DIV/0!</v>
      </c>
      <c r="N1138" s="129">
        <f t="shared" si="72"/>
        <v>0</v>
      </c>
      <c r="O1138" s="130">
        <f>IF(K1138="nio",0,VLOOKUP(G1138,'4. Productie normen'!A:J,HLOOKUP('5. Basis ruimtestaat'!K1138,'4. Productie normen'!$10:$11,2,FALSE),FALSE))</f>
        <v>0</v>
      </c>
      <c r="P1138" s="130">
        <f t="shared" si="70"/>
        <v>0</v>
      </c>
      <c r="Q1138" s="131" t="str">
        <f>VLOOKUP(G1138,'4. Productie normen'!$A:$L,12,FALSE)</f>
        <v>V</v>
      </c>
      <c r="R1138" s="117"/>
      <c r="T1138" s="132">
        <f t="shared" si="71"/>
        <v>6109.8</v>
      </c>
    </row>
    <row r="1139" spans="1:20" ht="14.15" customHeight="1">
      <c r="A1139" s="8">
        <v>1138</v>
      </c>
      <c r="B1139" s="117" t="s">
        <v>173</v>
      </c>
      <c r="C1139" s="117" t="s">
        <v>174</v>
      </c>
      <c r="D1139" s="641" t="s">
        <v>229</v>
      </c>
      <c r="E1139" s="641" t="s">
        <v>440</v>
      </c>
      <c r="F1139" s="117" t="s">
        <v>328</v>
      </c>
      <c r="G1139" s="117" t="s">
        <v>213</v>
      </c>
      <c r="H1139" s="117"/>
      <c r="I1139" s="9">
        <v>0.77</v>
      </c>
      <c r="J1139" s="717">
        <v>1</v>
      </c>
      <c r="K1139" s="128" t="s">
        <v>248</v>
      </c>
      <c r="L1139" s="140"/>
      <c r="M1139" s="129">
        <f t="shared" si="69"/>
        <v>0</v>
      </c>
      <c r="N1139" s="129">
        <f t="shared" si="72"/>
        <v>0</v>
      </c>
      <c r="O1139" s="130">
        <f>IF(K1139="nio",0,VLOOKUP(G1139,'4. Productie normen'!A:J,HLOOKUP('5. Basis ruimtestaat'!K1139,'4. Productie normen'!$10:$11,2,FALSE),FALSE))</f>
        <v>0</v>
      </c>
      <c r="P1139" s="130">
        <f t="shared" si="70"/>
        <v>0</v>
      </c>
      <c r="Q1139" s="131">
        <f>VLOOKUP(G1139,'4. Productie normen'!$A:$L,12,FALSE)</f>
        <v>0</v>
      </c>
      <c r="R1139" s="117"/>
      <c r="T1139" s="132">
        <f t="shared" si="71"/>
        <v>0</v>
      </c>
    </row>
    <row r="1140" spans="1:20" ht="14.15" customHeight="1">
      <c r="A1140" s="8">
        <v>1139</v>
      </c>
      <c r="B1140" s="117" t="s">
        <v>173</v>
      </c>
      <c r="C1140" s="117" t="s">
        <v>174</v>
      </c>
      <c r="D1140" s="641" t="s">
        <v>229</v>
      </c>
      <c r="E1140" s="641" t="s">
        <v>264</v>
      </c>
      <c r="F1140" s="117" t="s">
        <v>241</v>
      </c>
      <c r="G1140" s="117" t="s">
        <v>206</v>
      </c>
      <c r="H1140" s="117" t="s">
        <v>242</v>
      </c>
      <c r="I1140" s="9">
        <v>6.55</v>
      </c>
      <c r="J1140" s="717">
        <v>1</v>
      </c>
      <c r="K1140" s="128">
        <v>255</v>
      </c>
      <c r="L1140" s="653"/>
      <c r="M1140" s="129" t="e">
        <f t="shared" si="69"/>
        <v>#DIV/0!</v>
      </c>
      <c r="N1140" s="129">
        <f t="shared" si="72"/>
        <v>0</v>
      </c>
      <c r="O1140" s="130">
        <f>IF(K1140="nio",0,VLOOKUP(G1140,'4. Productie normen'!A:J,HLOOKUP('5. Basis ruimtestaat'!K1140,'4. Productie normen'!$10:$11,2,FALSE),FALSE))</f>
        <v>0</v>
      </c>
      <c r="P1140" s="130">
        <f t="shared" si="70"/>
        <v>0</v>
      </c>
      <c r="Q1140" s="131" t="str">
        <f>VLOOKUP(G1140,'4. Productie normen'!$A:$L,12,FALSE)</f>
        <v>S</v>
      </c>
      <c r="R1140" s="117"/>
      <c r="T1140" s="132">
        <f t="shared" si="71"/>
        <v>1670.25</v>
      </c>
    </row>
    <row r="1141" spans="1:20" ht="14.15" customHeight="1">
      <c r="A1141" s="8">
        <v>1140</v>
      </c>
      <c r="B1141" s="117" t="s">
        <v>173</v>
      </c>
      <c r="C1141" s="117" t="s">
        <v>174</v>
      </c>
      <c r="D1141" s="641" t="s">
        <v>229</v>
      </c>
      <c r="E1141" s="641" t="s">
        <v>442</v>
      </c>
      <c r="F1141" s="117" t="s">
        <v>244</v>
      </c>
      <c r="G1141" s="117" t="s">
        <v>206</v>
      </c>
      <c r="H1141" s="117" t="s">
        <v>242</v>
      </c>
      <c r="I1141" s="9">
        <v>6.25</v>
      </c>
      <c r="J1141" s="717">
        <v>1</v>
      </c>
      <c r="K1141" s="128">
        <v>255</v>
      </c>
      <c r="L1141" s="653"/>
      <c r="M1141" s="129" t="e">
        <f t="shared" si="69"/>
        <v>#DIV/0!</v>
      </c>
      <c r="N1141" s="129">
        <f t="shared" si="72"/>
        <v>0</v>
      </c>
      <c r="O1141" s="130">
        <f>IF(K1141="nio",0,VLOOKUP(G1141,'4. Productie normen'!A:J,HLOOKUP('5. Basis ruimtestaat'!K1141,'4. Productie normen'!$10:$11,2,FALSE),FALSE))</f>
        <v>0</v>
      </c>
      <c r="P1141" s="130">
        <f t="shared" si="70"/>
        <v>0</v>
      </c>
      <c r="Q1141" s="131" t="str">
        <f>VLOOKUP(G1141,'4. Productie normen'!$A:$L,12,FALSE)</f>
        <v>S</v>
      </c>
      <c r="R1141" s="117"/>
      <c r="T1141" s="132">
        <f t="shared" si="71"/>
        <v>1593.75</v>
      </c>
    </row>
    <row r="1142" spans="1:20" ht="14.15" customHeight="1">
      <c r="A1142" s="8">
        <v>1141</v>
      </c>
      <c r="B1142" s="117" t="s">
        <v>173</v>
      </c>
      <c r="C1142" s="117" t="s">
        <v>174</v>
      </c>
      <c r="D1142" s="641" t="s">
        <v>229</v>
      </c>
      <c r="E1142" s="641" t="s">
        <v>340</v>
      </c>
      <c r="F1142" s="117" t="s">
        <v>661</v>
      </c>
      <c r="G1142" s="9" t="s">
        <v>203</v>
      </c>
      <c r="H1142" s="117"/>
      <c r="I1142" s="9">
        <v>1.05</v>
      </c>
      <c r="J1142" s="717">
        <v>1</v>
      </c>
      <c r="K1142" s="128">
        <v>12</v>
      </c>
      <c r="L1142" s="140"/>
      <c r="M1142" s="129" t="e">
        <f t="shared" si="69"/>
        <v>#DIV/0!</v>
      </c>
      <c r="N1142" s="129">
        <f t="shared" si="72"/>
        <v>0</v>
      </c>
      <c r="O1142" s="130">
        <f>IF(K1142="nio",0,VLOOKUP(G1142,'4. Productie normen'!A:J,HLOOKUP('5. Basis ruimtestaat'!K1142,'4. Productie normen'!$10:$11,2,FALSE),FALSE))</f>
        <v>0</v>
      </c>
      <c r="P1142" s="130">
        <f t="shared" si="70"/>
        <v>0</v>
      </c>
      <c r="Q1142" s="131" t="str">
        <f>VLOOKUP(G1142,'4. Productie normen'!$A:$L,12,FALSE)</f>
        <v>V</v>
      </c>
      <c r="R1142" s="117"/>
      <c r="T1142" s="132">
        <f t="shared" si="71"/>
        <v>12.600000000000001</v>
      </c>
    </row>
    <row r="1143" spans="1:20" ht="14.15" customHeight="1">
      <c r="A1143" s="8">
        <v>1142</v>
      </c>
      <c r="B1143" s="117" t="s">
        <v>173</v>
      </c>
      <c r="C1143" s="117" t="s">
        <v>174</v>
      </c>
      <c r="D1143" s="641" t="s">
        <v>229</v>
      </c>
      <c r="E1143" s="641" t="s">
        <v>265</v>
      </c>
      <c r="F1143" s="117" t="s">
        <v>661</v>
      </c>
      <c r="G1143" s="9" t="s">
        <v>203</v>
      </c>
      <c r="H1143" s="117"/>
      <c r="I1143" s="9">
        <v>1.01</v>
      </c>
      <c r="J1143" s="717">
        <v>1</v>
      </c>
      <c r="K1143" s="128">
        <v>12</v>
      </c>
      <c r="L1143" s="140"/>
      <c r="M1143" s="129" t="e">
        <f t="shared" si="69"/>
        <v>#DIV/0!</v>
      </c>
      <c r="N1143" s="129">
        <f t="shared" si="72"/>
        <v>0</v>
      </c>
      <c r="O1143" s="130">
        <f>IF(K1143="nio",0,VLOOKUP(G1143,'4. Productie normen'!A:J,HLOOKUP('5. Basis ruimtestaat'!K1143,'4. Productie normen'!$10:$11,2,FALSE),FALSE))</f>
        <v>0</v>
      </c>
      <c r="P1143" s="130">
        <f t="shared" si="70"/>
        <v>0</v>
      </c>
      <c r="Q1143" s="131" t="str">
        <f>VLOOKUP(G1143,'4. Productie normen'!$A:$L,12,FALSE)</f>
        <v>V</v>
      </c>
      <c r="R1143" s="117"/>
      <c r="T1143" s="132">
        <f t="shared" si="71"/>
        <v>12.120000000000001</v>
      </c>
    </row>
    <row r="1144" spans="1:20" ht="14.15" customHeight="1">
      <c r="A1144" s="8">
        <v>1143</v>
      </c>
      <c r="B1144" s="117" t="s">
        <v>175</v>
      </c>
      <c r="C1144" s="117" t="s">
        <v>176</v>
      </c>
      <c r="D1144" s="641" t="s">
        <v>229</v>
      </c>
      <c r="E1144" s="641" t="s">
        <v>263</v>
      </c>
      <c r="F1144" s="117" t="s">
        <v>201</v>
      </c>
      <c r="G1144" s="117" t="s">
        <v>201</v>
      </c>
      <c r="H1144" s="117" t="s">
        <v>526</v>
      </c>
      <c r="I1144" s="9">
        <v>9</v>
      </c>
      <c r="J1144" s="717">
        <v>1</v>
      </c>
      <c r="K1144" s="128">
        <v>255</v>
      </c>
      <c r="L1144" s="140"/>
      <c r="M1144" s="129" t="e">
        <f t="shared" si="69"/>
        <v>#DIV/0!</v>
      </c>
      <c r="N1144" s="129">
        <f t="shared" si="72"/>
        <v>0</v>
      </c>
      <c r="O1144" s="130">
        <f>IF(K1144="nio",0,VLOOKUP(G1144,'4. Productie normen'!A:J,HLOOKUP('5. Basis ruimtestaat'!K1144,'4. Productie normen'!$10:$11,2,FALSE),FALSE))</f>
        <v>0</v>
      </c>
      <c r="P1144" s="130">
        <f t="shared" si="70"/>
        <v>0</v>
      </c>
      <c r="Q1144" s="131" t="str">
        <f>VLOOKUP(G1144,'4. Productie normen'!$A:$L,12,FALSE)</f>
        <v>V</v>
      </c>
      <c r="R1144" s="117"/>
      <c r="T1144" s="132">
        <f t="shared" si="71"/>
        <v>2295</v>
      </c>
    </row>
    <row r="1145" spans="1:20" ht="14.15" customHeight="1">
      <c r="A1145" s="8">
        <v>1144</v>
      </c>
      <c r="B1145" s="117" t="s">
        <v>175</v>
      </c>
      <c r="C1145" s="117" t="s">
        <v>176</v>
      </c>
      <c r="D1145" s="641" t="s">
        <v>229</v>
      </c>
      <c r="E1145" s="641" t="s">
        <v>233</v>
      </c>
      <c r="F1145" s="117" t="s">
        <v>234</v>
      </c>
      <c r="G1145" s="117" t="s">
        <v>205</v>
      </c>
      <c r="H1145" s="117" t="s">
        <v>235</v>
      </c>
      <c r="I1145" s="9">
        <v>123</v>
      </c>
      <c r="J1145" s="717">
        <v>1</v>
      </c>
      <c r="K1145" s="128">
        <v>255</v>
      </c>
      <c r="L1145" s="140"/>
      <c r="M1145" s="129" t="e">
        <f t="shared" si="69"/>
        <v>#DIV/0!</v>
      </c>
      <c r="N1145" s="129">
        <f t="shared" si="72"/>
        <v>0</v>
      </c>
      <c r="O1145" s="130">
        <f>IF(K1145="nio",0,VLOOKUP(G1145,'4. Productie normen'!A:J,HLOOKUP('5. Basis ruimtestaat'!K1145,'4. Productie normen'!$10:$11,2,FALSE),FALSE))</f>
        <v>0</v>
      </c>
      <c r="P1145" s="130">
        <f t="shared" si="70"/>
        <v>0</v>
      </c>
      <c r="Q1145" s="131" t="str">
        <f>VLOOKUP(G1145,'4. Productie normen'!$A:$L,12,FALSE)</f>
        <v>V</v>
      </c>
      <c r="R1145" s="117"/>
      <c r="T1145" s="132">
        <f t="shared" si="71"/>
        <v>31365</v>
      </c>
    </row>
    <row r="1146" spans="1:20" ht="14.15" customHeight="1">
      <c r="A1146" s="8">
        <v>1145</v>
      </c>
      <c r="B1146" s="117" t="s">
        <v>175</v>
      </c>
      <c r="C1146" s="117" t="s">
        <v>176</v>
      </c>
      <c r="D1146" s="641" t="s">
        <v>229</v>
      </c>
      <c r="E1146" s="641" t="s">
        <v>236</v>
      </c>
      <c r="F1146" s="117" t="s">
        <v>237</v>
      </c>
      <c r="G1146" s="117" t="s">
        <v>205</v>
      </c>
      <c r="H1146" s="117" t="s">
        <v>235</v>
      </c>
      <c r="I1146" s="9">
        <v>19</v>
      </c>
      <c r="J1146" s="717">
        <v>1</v>
      </c>
      <c r="K1146" s="128">
        <v>255</v>
      </c>
      <c r="L1146" s="140"/>
      <c r="M1146" s="129" t="e">
        <f t="shared" si="69"/>
        <v>#DIV/0!</v>
      </c>
      <c r="N1146" s="129">
        <f t="shared" si="72"/>
        <v>0</v>
      </c>
      <c r="O1146" s="130">
        <f>IF(K1146="nio",0,VLOOKUP(G1146,'4. Productie normen'!A:J,HLOOKUP('5. Basis ruimtestaat'!K1146,'4. Productie normen'!$10:$11,2,FALSE),FALSE))</f>
        <v>0</v>
      </c>
      <c r="P1146" s="130">
        <f t="shared" si="70"/>
        <v>0</v>
      </c>
      <c r="Q1146" s="131" t="str">
        <f>VLOOKUP(G1146,'4. Productie normen'!$A:$L,12,FALSE)</f>
        <v>V</v>
      </c>
      <c r="R1146" s="117"/>
      <c r="T1146" s="132">
        <f t="shared" si="71"/>
        <v>4845</v>
      </c>
    </row>
    <row r="1147" spans="1:20" ht="14.15" customHeight="1">
      <c r="A1147" s="8">
        <v>1146</v>
      </c>
      <c r="B1147" s="117" t="s">
        <v>175</v>
      </c>
      <c r="C1147" s="117" t="s">
        <v>176</v>
      </c>
      <c r="D1147" s="641" t="s">
        <v>229</v>
      </c>
      <c r="E1147" s="641" t="s">
        <v>238</v>
      </c>
      <c r="F1147" s="117" t="s">
        <v>632</v>
      </c>
      <c r="G1147" s="117" t="s">
        <v>1136</v>
      </c>
      <c r="H1147" s="117" t="s">
        <v>235</v>
      </c>
      <c r="I1147" s="9">
        <v>21</v>
      </c>
      <c r="J1147" s="717">
        <v>1</v>
      </c>
      <c r="K1147" s="128">
        <v>255</v>
      </c>
      <c r="L1147" s="140"/>
      <c r="M1147" s="129" t="e">
        <f t="shared" si="69"/>
        <v>#DIV/0!</v>
      </c>
      <c r="N1147" s="129">
        <f t="shared" si="72"/>
        <v>0</v>
      </c>
      <c r="O1147" s="130">
        <f>IF(K1147="nio",0,VLOOKUP(G1147,'4. Productie normen'!A:J,HLOOKUP('5. Basis ruimtestaat'!K1147,'4. Productie normen'!$10:$11,2,FALSE),FALSE))</f>
        <v>0</v>
      </c>
      <c r="P1147" s="130">
        <f t="shared" si="70"/>
        <v>0</v>
      </c>
      <c r="Q1147" s="131" t="str">
        <f>VLOOKUP(G1147,'4. Productie normen'!$A:$L,12,FALSE)</f>
        <v>V</v>
      </c>
      <c r="R1147" s="117"/>
      <c r="T1147" s="132">
        <f t="shared" si="71"/>
        <v>5355</v>
      </c>
    </row>
    <row r="1148" spans="1:20" ht="14.15" customHeight="1">
      <c r="A1148" s="8">
        <v>1147</v>
      </c>
      <c r="B1148" s="117" t="s">
        <v>175</v>
      </c>
      <c r="C1148" s="117" t="s">
        <v>176</v>
      </c>
      <c r="D1148" s="641" t="s">
        <v>229</v>
      </c>
      <c r="E1148" s="641" t="s">
        <v>440</v>
      </c>
      <c r="F1148" s="117" t="s">
        <v>844</v>
      </c>
      <c r="G1148" s="117" t="s">
        <v>197</v>
      </c>
      <c r="H1148" s="117" t="s">
        <v>235</v>
      </c>
      <c r="I1148" s="9">
        <v>25</v>
      </c>
      <c r="J1148" s="717">
        <v>1</v>
      </c>
      <c r="K1148" s="128">
        <v>255</v>
      </c>
      <c r="L1148" s="140"/>
      <c r="M1148" s="129" t="e">
        <f t="shared" si="69"/>
        <v>#DIV/0!</v>
      </c>
      <c r="N1148" s="129">
        <f t="shared" si="72"/>
        <v>0</v>
      </c>
      <c r="O1148" s="130">
        <f>IF(K1148="nio",0,VLOOKUP(G1148,'4. Productie normen'!A:J,HLOOKUP('5. Basis ruimtestaat'!K1148,'4. Productie normen'!$10:$11,2,FALSE),FALSE))</f>
        <v>0</v>
      </c>
      <c r="P1148" s="130">
        <f t="shared" si="70"/>
        <v>0</v>
      </c>
      <c r="Q1148" s="131" t="str">
        <f>VLOOKUP(G1148,'4. Productie normen'!$A:$L,12,FALSE)</f>
        <v>B</v>
      </c>
      <c r="R1148" s="117"/>
      <c r="T1148" s="132">
        <f t="shared" si="71"/>
        <v>6375</v>
      </c>
    </row>
    <row r="1149" spans="1:20" ht="14.15" customHeight="1">
      <c r="A1149" s="8">
        <v>1148</v>
      </c>
      <c r="B1149" s="117" t="s">
        <v>175</v>
      </c>
      <c r="C1149" s="117" t="s">
        <v>176</v>
      </c>
      <c r="D1149" s="641" t="s">
        <v>229</v>
      </c>
      <c r="E1149" s="641" t="s">
        <v>692</v>
      </c>
      <c r="F1149" s="117" t="s">
        <v>579</v>
      </c>
      <c r="G1149" s="117" t="s">
        <v>212</v>
      </c>
      <c r="H1149" s="117" t="s">
        <v>235</v>
      </c>
      <c r="I1149" s="9">
        <v>12</v>
      </c>
      <c r="J1149" s="717">
        <v>1</v>
      </c>
      <c r="K1149" s="128">
        <v>255</v>
      </c>
      <c r="L1149" s="140"/>
      <c r="M1149" s="129" t="e">
        <f t="shared" si="69"/>
        <v>#DIV/0!</v>
      </c>
      <c r="N1149" s="129">
        <f t="shared" si="72"/>
        <v>0</v>
      </c>
      <c r="O1149" s="130">
        <f>IF(K1149="nio",0,VLOOKUP(G1149,'4. Productie normen'!A:J,HLOOKUP('5. Basis ruimtestaat'!K1149,'4. Productie normen'!$10:$11,2,FALSE),FALSE))</f>
        <v>0</v>
      </c>
      <c r="P1149" s="130">
        <f t="shared" si="70"/>
        <v>0</v>
      </c>
      <c r="Q1149" s="131" t="str">
        <f>VLOOKUP(G1149,'4. Productie normen'!$A:$L,12,FALSE)</f>
        <v>B</v>
      </c>
      <c r="R1149" s="117"/>
      <c r="T1149" s="132">
        <f t="shared" si="71"/>
        <v>3060</v>
      </c>
    </row>
    <row r="1150" spans="1:20" ht="14.15" customHeight="1">
      <c r="A1150" s="8">
        <v>1149</v>
      </c>
      <c r="B1150" s="117" t="s">
        <v>175</v>
      </c>
      <c r="C1150" s="117" t="s">
        <v>176</v>
      </c>
      <c r="D1150" s="641" t="s">
        <v>229</v>
      </c>
      <c r="E1150" s="641" t="s">
        <v>845</v>
      </c>
      <c r="F1150" s="117" t="s">
        <v>581</v>
      </c>
      <c r="G1150" s="117" t="s">
        <v>212</v>
      </c>
      <c r="H1150" s="117" t="s">
        <v>235</v>
      </c>
      <c r="I1150" s="9">
        <v>18</v>
      </c>
      <c r="J1150" s="717">
        <v>1</v>
      </c>
      <c r="K1150" s="128">
        <v>255</v>
      </c>
      <c r="L1150" s="140"/>
      <c r="M1150" s="129" t="e">
        <f t="shared" si="69"/>
        <v>#DIV/0!</v>
      </c>
      <c r="N1150" s="129">
        <f t="shared" si="72"/>
        <v>0</v>
      </c>
      <c r="O1150" s="130">
        <f>IF(K1150="nio",0,VLOOKUP(G1150,'4. Productie normen'!A:J,HLOOKUP('5. Basis ruimtestaat'!K1150,'4. Productie normen'!$10:$11,2,FALSE),FALSE))</f>
        <v>0</v>
      </c>
      <c r="P1150" s="130">
        <f t="shared" si="70"/>
        <v>0</v>
      </c>
      <c r="Q1150" s="131" t="str">
        <f>VLOOKUP(G1150,'4. Productie normen'!$A:$L,12,FALSE)</f>
        <v>B</v>
      </c>
      <c r="R1150" s="117"/>
      <c r="T1150" s="132">
        <f t="shared" si="71"/>
        <v>4590</v>
      </c>
    </row>
    <row r="1151" spans="1:20" ht="14.15" customHeight="1">
      <c r="A1151" s="8">
        <v>1150</v>
      </c>
      <c r="B1151" s="117" t="s">
        <v>175</v>
      </c>
      <c r="C1151" s="117" t="s">
        <v>176</v>
      </c>
      <c r="D1151" s="641" t="s">
        <v>229</v>
      </c>
      <c r="E1151" s="641" t="s">
        <v>240</v>
      </c>
      <c r="F1151" s="117" t="s">
        <v>495</v>
      </c>
      <c r="G1151" s="117" t="s">
        <v>206</v>
      </c>
      <c r="H1151" s="117" t="s">
        <v>242</v>
      </c>
      <c r="I1151" s="9">
        <v>20</v>
      </c>
      <c r="J1151" s="717">
        <v>1</v>
      </c>
      <c r="K1151" s="128">
        <v>255</v>
      </c>
      <c r="L1151" s="653">
        <v>255</v>
      </c>
      <c r="M1151" s="129" t="e">
        <f t="shared" si="69"/>
        <v>#DIV/0!</v>
      </c>
      <c r="N1151" s="129" t="e">
        <f t="shared" si="72"/>
        <v>#DIV/0!</v>
      </c>
      <c r="O1151" s="130">
        <f>IF(K1151="nio",0,VLOOKUP(G1151,'4. Productie normen'!A:J,HLOOKUP('5. Basis ruimtestaat'!K1151,'4. Productie normen'!$10:$11,2,FALSE),FALSE))</f>
        <v>0</v>
      </c>
      <c r="P1151" s="130">
        <f t="shared" si="70"/>
        <v>0</v>
      </c>
      <c r="Q1151" s="131" t="str">
        <f>VLOOKUP(G1151,'4. Productie normen'!$A:$L,12,FALSE)</f>
        <v>S</v>
      </c>
      <c r="R1151" s="117"/>
      <c r="T1151" s="132">
        <f t="shared" si="71"/>
        <v>10200</v>
      </c>
    </row>
    <row r="1152" spans="1:20" ht="14.15" customHeight="1">
      <c r="A1152" s="8">
        <v>1151</v>
      </c>
      <c r="B1152" s="117" t="s">
        <v>175</v>
      </c>
      <c r="C1152" s="117" t="s">
        <v>176</v>
      </c>
      <c r="D1152" s="641" t="s">
        <v>229</v>
      </c>
      <c r="E1152" s="641" t="s">
        <v>243</v>
      </c>
      <c r="F1152" s="117" t="s">
        <v>496</v>
      </c>
      <c r="G1152" s="117" t="s">
        <v>206</v>
      </c>
      <c r="H1152" s="117" t="s">
        <v>242</v>
      </c>
      <c r="I1152" s="9">
        <v>20</v>
      </c>
      <c r="J1152" s="717">
        <v>1</v>
      </c>
      <c r="K1152" s="128">
        <v>255</v>
      </c>
      <c r="L1152" s="653">
        <v>255</v>
      </c>
      <c r="M1152" s="129" t="e">
        <f t="shared" si="69"/>
        <v>#DIV/0!</v>
      </c>
      <c r="N1152" s="129" t="e">
        <f t="shared" si="72"/>
        <v>#DIV/0!</v>
      </c>
      <c r="O1152" s="130">
        <f>IF(K1152="nio",0,VLOOKUP(G1152,'4. Productie normen'!A:J,HLOOKUP('5. Basis ruimtestaat'!K1152,'4. Productie normen'!$10:$11,2,FALSE),FALSE))</f>
        <v>0</v>
      </c>
      <c r="P1152" s="130">
        <f t="shared" si="70"/>
        <v>0</v>
      </c>
      <c r="Q1152" s="131" t="str">
        <f>VLOOKUP(G1152,'4. Productie normen'!$A:$L,12,FALSE)</f>
        <v>S</v>
      </c>
      <c r="R1152" s="117"/>
      <c r="T1152" s="132">
        <f t="shared" si="71"/>
        <v>10200</v>
      </c>
    </row>
    <row r="1153" spans="1:20" ht="14.15" customHeight="1">
      <c r="A1153" s="8">
        <v>1152</v>
      </c>
      <c r="B1153" s="117" t="s">
        <v>175</v>
      </c>
      <c r="C1153" s="117" t="s">
        <v>176</v>
      </c>
      <c r="D1153" s="641" t="s">
        <v>229</v>
      </c>
      <c r="E1153" s="641" t="s">
        <v>245</v>
      </c>
      <c r="F1153" s="117" t="s">
        <v>345</v>
      </c>
      <c r="G1153" s="117" t="s">
        <v>206</v>
      </c>
      <c r="H1153" s="117" t="s">
        <v>242</v>
      </c>
      <c r="I1153" s="9">
        <v>4</v>
      </c>
      <c r="J1153" s="717">
        <v>1</v>
      </c>
      <c r="K1153" s="128">
        <v>255</v>
      </c>
      <c r="L1153" s="653">
        <v>255</v>
      </c>
      <c r="M1153" s="129" t="e">
        <f t="shared" si="69"/>
        <v>#DIV/0!</v>
      </c>
      <c r="N1153" s="129" t="e">
        <f t="shared" si="72"/>
        <v>#DIV/0!</v>
      </c>
      <c r="O1153" s="130">
        <f>IF(K1153="nio",0,VLOOKUP(G1153,'4. Productie normen'!A:J,HLOOKUP('5. Basis ruimtestaat'!K1153,'4. Productie normen'!$10:$11,2,FALSE),FALSE))</f>
        <v>0</v>
      </c>
      <c r="P1153" s="130">
        <f t="shared" si="70"/>
        <v>0</v>
      </c>
      <c r="Q1153" s="131" t="str">
        <f>VLOOKUP(G1153,'4. Productie normen'!$A:$L,12,FALSE)</f>
        <v>S</v>
      </c>
      <c r="R1153" s="117"/>
      <c r="T1153" s="132">
        <f t="shared" si="71"/>
        <v>2040</v>
      </c>
    </row>
    <row r="1154" spans="1:20" ht="14.15" customHeight="1">
      <c r="A1154" s="8">
        <v>1153</v>
      </c>
      <c r="B1154" s="117" t="s">
        <v>175</v>
      </c>
      <c r="C1154" s="117" t="s">
        <v>176</v>
      </c>
      <c r="D1154" s="641" t="s">
        <v>229</v>
      </c>
      <c r="E1154" s="641" t="s">
        <v>846</v>
      </c>
      <c r="F1154" s="117" t="s">
        <v>250</v>
      </c>
      <c r="G1154" s="117" t="s">
        <v>204</v>
      </c>
      <c r="H1154" s="117" t="s">
        <v>232</v>
      </c>
      <c r="I1154" s="9">
        <v>255</v>
      </c>
      <c r="J1154" s="717">
        <v>1</v>
      </c>
      <c r="K1154" s="128">
        <v>255</v>
      </c>
      <c r="L1154" s="140"/>
      <c r="M1154" s="129" t="e">
        <f t="shared" si="69"/>
        <v>#DIV/0!</v>
      </c>
      <c r="N1154" s="129">
        <f t="shared" si="72"/>
        <v>0</v>
      </c>
      <c r="O1154" s="130">
        <f>IF(K1154="nio",0,VLOOKUP(G1154,'4. Productie normen'!A:J,HLOOKUP('5. Basis ruimtestaat'!K1154,'4. Productie normen'!$10:$11,2,FALSE),FALSE))</f>
        <v>0</v>
      </c>
      <c r="P1154" s="130">
        <f t="shared" si="70"/>
        <v>0</v>
      </c>
      <c r="Q1154" s="131" t="str">
        <f>VLOOKUP(G1154,'4. Productie normen'!$A:$L,12,FALSE)</f>
        <v>V</v>
      </c>
      <c r="R1154" s="117"/>
      <c r="T1154" s="132">
        <f t="shared" si="71"/>
        <v>65025</v>
      </c>
    </row>
    <row r="1155" spans="1:20" ht="14.15" customHeight="1">
      <c r="A1155" s="8">
        <v>1154</v>
      </c>
      <c r="B1155" s="117" t="s">
        <v>175</v>
      </c>
      <c r="C1155" s="117" t="s">
        <v>176</v>
      </c>
      <c r="D1155" s="641" t="s">
        <v>229</v>
      </c>
      <c r="E1155" s="641" t="s">
        <v>847</v>
      </c>
      <c r="F1155" s="117" t="s">
        <v>250</v>
      </c>
      <c r="G1155" s="117" t="s">
        <v>204</v>
      </c>
      <c r="H1155" s="117" t="s">
        <v>232</v>
      </c>
      <c r="I1155" s="9">
        <v>255</v>
      </c>
      <c r="J1155" s="717">
        <v>1</v>
      </c>
      <c r="K1155" s="128">
        <v>255</v>
      </c>
      <c r="L1155" s="140"/>
      <c r="M1155" s="129" t="e">
        <f t="shared" si="69"/>
        <v>#DIV/0!</v>
      </c>
      <c r="N1155" s="129">
        <f t="shared" si="72"/>
        <v>0</v>
      </c>
      <c r="O1155" s="130">
        <f>IF(K1155="nio",0,VLOOKUP(G1155,'4. Productie normen'!A:J,HLOOKUP('5. Basis ruimtestaat'!K1155,'4. Productie normen'!$10:$11,2,FALSE),FALSE))</f>
        <v>0</v>
      </c>
      <c r="P1155" s="130">
        <f t="shared" si="70"/>
        <v>0</v>
      </c>
      <c r="Q1155" s="131" t="str">
        <f>VLOOKUP(G1155,'4. Productie normen'!$A:$L,12,FALSE)</f>
        <v>V</v>
      </c>
      <c r="R1155" s="117"/>
      <c r="T1155" s="132">
        <f t="shared" si="71"/>
        <v>65025</v>
      </c>
    </row>
    <row r="1156" spans="1:20" ht="14.15" customHeight="1">
      <c r="A1156" s="8">
        <v>1155</v>
      </c>
      <c r="B1156" s="117" t="s">
        <v>175</v>
      </c>
      <c r="C1156" s="117" t="s">
        <v>176</v>
      </c>
      <c r="D1156" s="641" t="s">
        <v>229</v>
      </c>
      <c r="E1156" s="641" t="s">
        <v>848</v>
      </c>
      <c r="F1156" s="117" t="s">
        <v>250</v>
      </c>
      <c r="G1156" s="117" t="s">
        <v>204</v>
      </c>
      <c r="H1156" s="117" t="s">
        <v>232</v>
      </c>
      <c r="I1156" s="9">
        <v>255</v>
      </c>
      <c r="J1156" s="717">
        <v>1</v>
      </c>
      <c r="K1156" s="128">
        <v>255</v>
      </c>
      <c r="L1156" s="140"/>
      <c r="M1156" s="129" t="e">
        <f t="shared" si="69"/>
        <v>#DIV/0!</v>
      </c>
      <c r="N1156" s="129">
        <f t="shared" si="72"/>
        <v>0</v>
      </c>
      <c r="O1156" s="130">
        <f>IF(K1156="nio",0,VLOOKUP(G1156,'4. Productie normen'!A:J,HLOOKUP('5. Basis ruimtestaat'!K1156,'4. Productie normen'!$10:$11,2,FALSE),FALSE))</f>
        <v>0</v>
      </c>
      <c r="P1156" s="130">
        <f t="shared" si="70"/>
        <v>0</v>
      </c>
      <c r="Q1156" s="131" t="str">
        <f>VLOOKUP(G1156,'4. Productie normen'!$A:$L,12,FALSE)</f>
        <v>V</v>
      </c>
      <c r="R1156" s="117"/>
      <c r="T1156" s="132">
        <f t="shared" si="71"/>
        <v>65025</v>
      </c>
    </row>
    <row r="1157" spans="1:20" ht="14.15" customHeight="1">
      <c r="A1157" s="8">
        <v>1156</v>
      </c>
      <c r="B1157" s="117" t="s">
        <v>175</v>
      </c>
      <c r="C1157" s="117" t="s">
        <v>176</v>
      </c>
      <c r="D1157" s="641" t="s">
        <v>229</v>
      </c>
      <c r="E1157" s="641" t="s">
        <v>849</v>
      </c>
      <c r="F1157" s="117" t="s">
        <v>250</v>
      </c>
      <c r="G1157" s="117" t="s">
        <v>204</v>
      </c>
      <c r="H1157" s="117" t="s">
        <v>232</v>
      </c>
      <c r="I1157" s="9">
        <v>255</v>
      </c>
      <c r="J1157" s="717">
        <v>1</v>
      </c>
      <c r="K1157" s="128">
        <v>255</v>
      </c>
      <c r="L1157" s="140"/>
      <c r="M1157" s="129" t="e">
        <f t="shared" si="69"/>
        <v>#DIV/0!</v>
      </c>
      <c r="N1157" s="129">
        <f t="shared" si="72"/>
        <v>0</v>
      </c>
      <c r="O1157" s="130">
        <f>IF(K1157="nio",0,VLOOKUP(G1157,'4. Productie normen'!A:J,HLOOKUP('5. Basis ruimtestaat'!K1157,'4. Productie normen'!$10:$11,2,FALSE),FALSE))</f>
        <v>0</v>
      </c>
      <c r="P1157" s="130">
        <f t="shared" si="70"/>
        <v>0</v>
      </c>
      <c r="Q1157" s="131" t="str">
        <f>VLOOKUP(G1157,'4. Productie normen'!$A:$L,12,FALSE)</f>
        <v>V</v>
      </c>
      <c r="R1157" s="117"/>
      <c r="T1157" s="132">
        <f t="shared" si="71"/>
        <v>65025</v>
      </c>
    </row>
    <row r="1158" spans="1:20" ht="14.15" customHeight="1">
      <c r="A1158" s="8">
        <v>1157</v>
      </c>
      <c r="B1158" s="117" t="s">
        <v>175</v>
      </c>
      <c r="C1158" s="117" t="s">
        <v>176</v>
      </c>
      <c r="D1158" s="641" t="s">
        <v>229</v>
      </c>
      <c r="E1158" s="641" t="s">
        <v>850</v>
      </c>
      <c r="F1158" s="117" t="s">
        <v>250</v>
      </c>
      <c r="G1158" s="117" t="s">
        <v>204</v>
      </c>
      <c r="H1158" s="117" t="s">
        <v>232</v>
      </c>
      <c r="I1158" s="9">
        <v>255</v>
      </c>
      <c r="J1158" s="717">
        <v>1</v>
      </c>
      <c r="K1158" s="128">
        <v>255</v>
      </c>
      <c r="L1158" s="140"/>
      <c r="M1158" s="129" t="e">
        <f t="shared" si="69"/>
        <v>#DIV/0!</v>
      </c>
      <c r="N1158" s="129">
        <f t="shared" si="72"/>
        <v>0</v>
      </c>
      <c r="O1158" s="130">
        <f>IF(K1158="nio",0,VLOOKUP(G1158,'4. Productie normen'!A:J,HLOOKUP('5. Basis ruimtestaat'!K1158,'4. Productie normen'!$10:$11,2,FALSE),FALSE))</f>
        <v>0</v>
      </c>
      <c r="P1158" s="130">
        <f t="shared" si="70"/>
        <v>0</v>
      </c>
      <c r="Q1158" s="131" t="str">
        <f>VLOOKUP(G1158,'4. Productie normen'!$A:$L,12,FALSE)</f>
        <v>V</v>
      </c>
      <c r="R1158" s="117"/>
      <c r="T1158" s="132">
        <f t="shared" si="71"/>
        <v>65025</v>
      </c>
    </row>
    <row r="1159" spans="1:20" ht="14.15" customHeight="1">
      <c r="A1159" s="8">
        <v>1158</v>
      </c>
      <c r="B1159" s="117" t="s">
        <v>175</v>
      </c>
      <c r="C1159" s="117" t="s">
        <v>176</v>
      </c>
      <c r="D1159" s="641" t="s">
        <v>229</v>
      </c>
      <c r="E1159" s="641" t="s">
        <v>350</v>
      </c>
      <c r="F1159" s="117" t="s">
        <v>567</v>
      </c>
      <c r="G1159" s="117" t="s">
        <v>204</v>
      </c>
      <c r="H1159" s="117" t="s">
        <v>232</v>
      </c>
      <c r="I1159" s="9">
        <v>133</v>
      </c>
      <c r="J1159" s="717">
        <v>1</v>
      </c>
      <c r="K1159" s="128">
        <v>255</v>
      </c>
      <c r="L1159" s="140"/>
      <c r="M1159" s="129" t="e">
        <f t="shared" si="69"/>
        <v>#DIV/0!</v>
      </c>
      <c r="N1159" s="129">
        <f t="shared" si="72"/>
        <v>0</v>
      </c>
      <c r="O1159" s="130">
        <f>IF(K1159="nio",0,VLOOKUP(G1159,'4. Productie normen'!A:J,HLOOKUP('5. Basis ruimtestaat'!K1159,'4. Productie normen'!$10:$11,2,FALSE),FALSE))</f>
        <v>0</v>
      </c>
      <c r="P1159" s="130">
        <f t="shared" si="70"/>
        <v>0</v>
      </c>
      <c r="Q1159" s="131" t="str">
        <f>VLOOKUP(G1159,'4. Productie normen'!$A:$L,12,FALSE)</f>
        <v>V</v>
      </c>
      <c r="R1159" s="117"/>
      <c r="T1159" s="132">
        <f t="shared" si="71"/>
        <v>33915</v>
      </c>
    </row>
    <row r="1160" spans="1:20" ht="14.15" customHeight="1">
      <c r="A1160" s="8">
        <v>1159</v>
      </c>
      <c r="B1160" s="117" t="s">
        <v>175</v>
      </c>
      <c r="C1160" s="117" t="s">
        <v>176</v>
      </c>
      <c r="D1160" s="641" t="s">
        <v>229</v>
      </c>
      <c r="E1160" s="641" t="s">
        <v>351</v>
      </c>
      <c r="F1160" s="117" t="s">
        <v>851</v>
      </c>
      <c r="G1160" s="117" t="s">
        <v>197</v>
      </c>
      <c r="H1160" s="117" t="s">
        <v>235</v>
      </c>
      <c r="I1160" s="9">
        <v>8</v>
      </c>
      <c r="J1160" s="717">
        <v>1</v>
      </c>
      <c r="K1160" s="128">
        <v>255</v>
      </c>
      <c r="L1160" s="140"/>
      <c r="M1160" s="129" t="e">
        <f t="shared" si="69"/>
        <v>#DIV/0!</v>
      </c>
      <c r="N1160" s="129">
        <f t="shared" si="72"/>
        <v>0</v>
      </c>
      <c r="O1160" s="130">
        <f>IF(K1160="nio",0,VLOOKUP(G1160,'4. Productie normen'!A:J,HLOOKUP('5. Basis ruimtestaat'!K1160,'4. Productie normen'!$10:$11,2,FALSE),FALSE))</f>
        <v>0</v>
      </c>
      <c r="P1160" s="130">
        <f t="shared" si="70"/>
        <v>0</v>
      </c>
      <c r="Q1160" s="131" t="str">
        <f>VLOOKUP(G1160,'4. Productie normen'!$A:$L,12,FALSE)</f>
        <v>B</v>
      </c>
      <c r="R1160" s="117"/>
      <c r="T1160" s="132">
        <f t="shared" si="71"/>
        <v>2040</v>
      </c>
    </row>
    <row r="1161" spans="1:20" ht="14.15" customHeight="1">
      <c r="A1161" s="8">
        <v>1160</v>
      </c>
      <c r="B1161" s="117" t="s">
        <v>175</v>
      </c>
      <c r="C1161" s="117" t="s">
        <v>176</v>
      </c>
      <c r="D1161" s="641" t="s">
        <v>229</v>
      </c>
      <c r="E1161" s="641" t="s">
        <v>568</v>
      </c>
      <c r="F1161" s="117" t="s">
        <v>208</v>
      </c>
      <c r="G1161" s="117" t="s">
        <v>208</v>
      </c>
      <c r="H1161" s="117" t="s">
        <v>235</v>
      </c>
      <c r="I1161" s="9">
        <v>38</v>
      </c>
      <c r="J1161" s="717">
        <v>1</v>
      </c>
      <c r="K1161" s="128">
        <v>255</v>
      </c>
      <c r="L1161" s="140"/>
      <c r="M1161" s="129" t="e">
        <f t="shared" si="69"/>
        <v>#DIV/0!</v>
      </c>
      <c r="N1161" s="129">
        <f t="shared" si="72"/>
        <v>0</v>
      </c>
      <c r="O1161" s="130">
        <f>IF(K1161="nio",0,VLOOKUP(G1161,'4. Productie normen'!A:J,HLOOKUP('5. Basis ruimtestaat'!K1161,'4. Productie normen'!$10:$11,2,FALSE),FALSE))</f>
        <v>0</v>
      </c>
      <c r="P1161" s="130">
        <f t="shared" si="70"/>
        <v>0</v>
      </c>
      <c r="Q1161" s="131" t="str">
        <f>VLOOKUP(G1161,'4. Productie normen'!$A:$L,12,FALSE)</f>
        <v>V</v>
      </c>
      <c r="R1161" s="117"/>
      <c r="T1161" s="132">
        <f t="shared" si="71"/>
        <v>9690</v>
      </c>
    </row>
    <row r="1162" spans="1:20" ht="14.15" customHeight="1">
      <c r="A1162" s="8">
        <v>1161</v>
      </c>
      <c r="B1162" s="117" t="s">
        <v>175</v>
      </c>
      <c r="C1162" s="117" t="s">
        <v>176</v>
      </c>
      <c r="D1162" s="641" t="s">
        <v>229</v>
      </c>
      <c r="E1162" s="641" t="s">
        <v>253</v>
      </c>
      <c r="F1162" s="117" t="s">
        <v>852</v>
      </c>
      <c r="G1162" s="117" t="s">
        <v>208</v>
      </c>
      <c r="H1162" s="117" t="s">
        <v>235</v>
      </c>
      <c r="I1162" s="9">
        <v>9</v>
      </c>
      <c r="J1162" s="717">
        <v>1</v>
      </c>
      <c r="K1162" s="128">
        <v>255</v>
      </c>
      <c r="L1162" s="140"/>
      <c r="M1162" s="129" t="e">
        <f t="shared" ref="M1162:M1225" si="73">IF(K1162="nio",0,IF(K1162&gt;0,K1162*I1162/O1162,0))*J1162</f>
        <v>#DIV/0!</v>
      </c>
      <c r="N1162" s="129">
        <f t="shared" si="72"/>
        <v>0</v>
      </c>
      <c r="O1162" s="130">
        <f>IF(K1162="nio",0,VLOOKUP(G1162,'4. Productie normen'!A:J,HLOOKUP('5. Basis ruimtestaat'!K1162,'4. Productie normen'!$10:$11,2,FALSE),FALSE))</f>
        <v>0</v>
      </c>
      <c r="P1162" s="130">
        <f t="shared" si="70"/>
        <v>0</v>
      </c>
      <c r="Q1162" s="131" t="str">
        <f>VLOOKUP(G1162,'4. Productie normen'!$A:$L,12,FALSE)</f>
        <v>V</v>
      </c>
      <c r="R1162" s="117"/>
      <c r="T1162" s="132">
        <f t="shared" si="71"/>
        <v>2295</v>
      </c>
    </row>
    <row r="1163" spans="1:20" ht="14.15" customHeight="1">
      <c r="A1163" s="8">
        <v>1162</v>
      </c>
      <c r="B1163" s="117" t="s">
        <v>175</v>
      </c>
      <c r="C1163" s="117" t="s">
        <v>176</v>
      </c>
      <c r="D1163" s="641" t="s">
        <v>229</v>
      </c>
      <c r="E1163" s="641"/>
      <c r="F1163" s="117" t="s">
        <v>448</v>
      </c>
      <c r="G1163" s="117" t="s">
        <v>213</v>
      </c>
      <c r="H1163" s="117" t="s">
        <v>270</v>
      </c>
      <c r="I1163" s="9">
        <v>3</v>
      </c>
      <c r="J1163" s="717">
        <v>1</v>
      </c>
      <c r="K1163" s="128" t="s">
        <v>248</v>
      </c>
      <c r="L1163" s="140"/>
      <c r="M1163" s="129">
        <f t="shared" si="73"/>
        <v>0</v>
      </c>
      <c r="N1163" s="129">
        <f t="shared" si="72"/>
        <v>0</v>
      </c>
      <c r="O1163" s="130">
        <f>IF(K1163="nio",0,VLOOKUP(G1163,'4. Productie normen'!A:J,HLOOKUP('5. Basis ruimtestaat'!K1163,'4. Productie normen'!$10:$11,2,FALSE),FALSE))</f>
        <v>0</v>
      </c>
      <c r="P1163" s="130">
        <f t="shared" ref="P1163:P1226" si="74">IF(L1163&gt;0,O1163*$P$8,0)</f>
        <v>0</v>
      </c>
      <c r="Q1163" s="131">
        <f>VLOOKUP(G1163,'4. Productie normen'!$A:$L,12,FALSE)</f>
        <v>0</v>
      </c>
      <c r="R1163" s="117"/>
      <c r="T1163" s="132">
        <f t="shared" ref="T1163:T1226" si="75">SUM(K1163:L1163)*I1163</f>
        <v>0</v>
      </c>
    </row>
    <row r="1164" spans="1:20" ht="14.15" customHeight="1">
      <c r="A1164" s="8">
        <v>1163</v>
      </c>
      <c r="B1164" s="117" t="s">
        <v>175</v>
      </c>
      <c r="C1164" s="117" t="s">
        <v>176</v>
      </c>
      <c r="D1164" s="641" t="s">
        <v>229</v>
      </c>
      <c r="E1164" s="641"/>
      <c r="F1164" s="117" t="s">
        <v>853</v>
      </c>
      <c r="G1164" s="117" t="s">
        <v>213</v>
      </c>
      <c r="H1164" s="117" t="s">
        <v>270</v>
      </c>
      <c r="I1164" s="9">
        <v>3.5</v>
      </c>
      <c r="J1164" s="717">
        <v>1</v>
      </c>
      <c r="K1164" s="128" t="s">
        <v>248</v>
      </c>
      <c r="L1164" s="140"/>
      <c r="M1164" s="129">
        <f t="shared" si="73"/>
        <v>0</v>
      </c>
      <c r="N1164" s="129">
        <f t="shared" ref="N1164:N1227" si="76">IF(L1164&gt;0,L1164*I1164/P1164,0)*J1164</f>
        <v>0</v>
      </c>
      <c r="O1164" s="130">
        <f>IF(K1164="nio",0,VLOOKUP(G1164,'4. Productie normen'!A:J,HLOOKUP('5. Basis ruimtestaat'!K1164,'4. Productie normen'!$10:$11,2,FALSE),FALSE))</f>
        <v>0</v>
      </c>
      <c r="P1164" s="130">
        <f t="shared" si="74"/>
        <v>0</v>
      </c>
      <c r="Q1164" s="131">
        <f>VLOOKUP(G1164,'4. Productie normen'!$A:$L,12,FALSE)</f>
        <v>0</v>
      </c>
      <c r="R1164" s="117"/>
      <c r="T1164" s="132">
        <f t="shared" si="75"/>
        <v>0</v>
      </c>
    </row>
    <row r="1165" spans="1:20" ht="14.15" customHeight="1">
      <c r="A1165" s="8">
        <v>1164</v>
      </c>
      <c r="B1165" s="117" t="s">
        <v>175</v>
      </c>
      <c r="C1165" s="117" t="s">
        <v>176</v>
      </c>
      <c r="D1165" s="641" t="s">
        <v>229</v>
      </c>
      <c r="E1165" s="641"/>
      <c r="F1165" s="117" t="s">
        <v>853</v>
      </c>
      <c r="G1165" s="117" t="s">
        <v>213</v>
      </c>
      <c r="H1165" s="117" t="s">
        <v>270</v>
      </c>
      <c r="I1165" s="9">
        <v>8.8000000000000007</v>
      </c>
      <c r="J1165" s="717">
        <v>1</v>
      </c>
      <c r="K1165" s="128" t="s">
        <v>248</v>
      </c>
      <c r="L1165" s="140"/>
      <c r="M1165" s="129">
        <f t="shared" si="73"/>
        <v>0</v>
      </c>
      <c r="N1165" s="129">
        <f t="shared" si="76"/>
        <v>0</v>
      </c>
      <c r="O1165" s="130">
        <f>IF(K1165="nio",0,VLOOKUP(G1165,'4. Productie normen'!A:J,HLOOKUP('5. Basis ruimtestaat'!K1165,'4. Productie normen'!$10:$11,2,FALSE),FALSE))</f>
        <v>0</v>
      </c>
      <c r="P1165" s="130">
        <f t="shared" si="74"/>
        <v>0</v>
      </c>
      <c r="Q1165" s="131">
        <f>VLOOKUP(G1165,'4. Productie normen'!$A:$L,12,FALSE)</f>
        <v>0</v>
      </c>
      <c r="R1165" s="117"/>
      <c r="T1165" s="132">
        <f t="shared" si="75"/>
        <v>0</v>
      </c>
    </row>
    <row r="1166" spans="1:20" ht="14.15" customHeight="1">
      <c r="A1166" s="8">
        <v>1165</v>
      </c>
      <c r="B1166" s="117" t="s">
        <v>175</v>
      </c>
      <c r="C1166" s="117" t="s">
        <v>176</v>
      </c>
      <c r="D1166" s="641" t="s">
        <v>229</v>
      </c>
      <c r="E1166" s="641"/>
      <c r="F1166" s="117" t="s">
        <v>854</v>
      </c>
      <c r="G1166" s="117" t="s">
        <v>213</v>
      </c>
      <c r="H1166" s="117" t="s">
        <v>449</v>
      </c>
      <c r="I1166" s="9">
        <v>3</v>
      </c>
      <c r="J1166" s="717">
        <v>1</v>
      </c>
      <c r="K1166" s="128" t="s">
        <v>248</v>
      </c>
      <c r="L1166" s="140"/>
      <c r="M1166" s="129">
        <f t="shared" si="73"/>
        <v>0</v>
      </c>
      <c r="N1166" s="129">
        <f t="shared" si="76"/>
        <v>0</v>
      </c>
      <c r="O1166" s="130">
        <f>IF(K1166="nio",0,VLOOKUP(G1166,'4. Productie normen'!A:J,HLOOKUP('5. Basis ruimtestaat'!K1166,'4. Productie normen'!$10:$11,2,FALSE),FALSE))</f>
        <v>0</v>
      </c>
      <c r="P1166" s="130">
        <f t="shared" si="74"/>
        <v>0</v>
      </c>
      <c r="Q1166" s="131">
        <f>VLOOKUP(G1166,'4. Productie normen'!$A:$L,12,FALSE)</f>
        <v>0</v>
      </c>
      <c r="R1166" s="117"/>
      <c r="T1166" s="132">
        <f t="shared" si="75"/>
        <v>0</v>
      </c>
    </row>
    <row r="1167" spans="1:20" ht="14.15" customHeight="1">
      <c r="A1167" s="8">
        <v>1166</v>
      </c>
      <c r="B1167" s="117" t="s">
        <v>175</v>
      </c>
      <c r="C1167" s="117" t="s">
        <v>176</v>
      </c>
      <c r="D1167" s="641" t="s">
        <v>229</v>
      </c>
      <c r="E1167" s="641"/>
      <c r="F1167" s="117" t="s">
        <v>854</v>
      </c>
      <c r="G1167" s="117" t="s">
        <v>213</v>
      </c>
      <c r="H1167" s="117" t="s">
        <v>270</v>
      </c>
      <c r="I1167" s="9">
        <v>3.5</v>
      </c>
      <c r="J1167" s="717">
        <v>1</v>
      </c>
      <c r="K1167" s="128" t="s">
        <v>248</v>
      </c>
      <c r="L1167" s="140"/>
      <c r="M1167" s="129">
        <f t="shared" si="73"/>
        <v>0</v>
      </c>
      <c r="N1167" s="129">
        <f t="shared" si="76"/>
        <v>0</v>
      </c>
      <c r="O1167" s="130">
        <f>IF(K1167="nio",0,VLOOKUP(G1167,'4. Productie normen'!A:J,HLOOKUP('5. Basis ruimtestaat'!K1167,'4. Productie normen'!$10:$11,2,FALSE),FALSE))</f>
        <v>0</v>
      </c>
      <c r="P1167" s="130">
        <f t="shared" si="74"/>
        <v>0</v>
      </c>
      <c r="Q1167" s="131">
        <f>VLOOKUP(G1167,'4. Productie normen'!$A:$L,12,FALSE)</f>
        <v>0</v>
      </c>
      <c r="R1167" s="117"/>
      <c r="T1167" s="132">
        <f t="shared" si="75"/>
        <v>0</v>
      </c>
    </row>
    <row r="1168" spans="1:20" ht="14.15" customHeight="1">
      <c r="A1168" s="8">
        <v>1167</v>
      </c>
      <c r="B1168" s="117" t="s">
        <v>175</v>
      </c>
      <c r="C1168" s="117" t="s">
        <v>176</v>
      </c>
      <c r="D1168" s="641" t="s">
        <v>229</v>
      </c>
      <c r="E1168" s="641"/>
      <c r="F1168" s="117" t="s">
        <v>855</v>
      </c>
      <c r="G1168" s="117" t="s">
        <v>213</v>
      </c>
      <c r="H1168" s="117" t="s">
        <v>449</v>
      </c>
      <c r="I1168" s="9">
        <v>7</v>
      </c>
      <c r="J1168" s="717">
        <v>1</v>
      </c>
      <c r="K1168" s="128" t="s">
        <v>248</v>
      </c>
      <c r="L1168" s="140"/>
      <c r="M1168" s="129">
        <f t="shared" si="73"/>
        <v>0</v>
      </c>
      <c r="N1168" s="129">
        <f t="shared" si="76"/>
        <v>0</v>
      </c>
      <c r="O1168" s="130">
        <f>IF(K1168="nio",0,VLOOKUP(G1168,'4. Productie normen'!A:J,HLOOKUP('5. Basis ruimtestaat'!K1168,'4. Productie normen'!$10:$11,2,FALSE),FALSE))</f>
        <v>0</v>
      </c>
      <c r="P1168" s="130">
        <f t="shared" si="74"/>
        <v>0</v>
      </c>
      <c r="Q1168" s="131">
        <f>VLOOKUP(G1168,'4. Productie normen'!$A:$L,12,FALSE)</f>
        <v>0</v>
      </c>
      <c r="R1168" s="117"/>
      <c r="T1168" s="132">
        <f t="shared" si="75"/>
        <v>0</v>
      </c>
    </row>
    <row r="1169" spans="1:20" ht="14.15" customHeight="1">
      <c r="A1169" s="8">
        <v>1168</v>
      </c>
      <c r="B1169" s="117" t="s">
        <v>175</v>
      </c>
      <c r="C1169" s="117" t="s">
        <v>176</v>
      </c>
      <c r="D1169" s="641" t="s">
        <v>256</v>
      </c>
      <c r="E1169" s="641" t="s">
        <v>648</v>
      </c>
      <c r="F1169" s="117" t="s">
        <v>495</v>
      </c>
      <c r="G1169" s="117" t="s">
        <v>206</v>
      </c>
      <c r="H1169" s="117" t="s">
        <v>242</v>
      </c>
      <c r="I1169" s="9">
        <v>20</v>
      </c>
      <c r="J1169" s="717">
        <v>1</v>
      </c>
      <c r="K1169" s="128">
        <v>255</v>
      </c>
      <c r="L1169" s="653">
        <v>255</v>
      </c>
      <c r="M1169" s="129" t="e">
        <f t="shared" si="73"/>
        <v>#DIV/0!</v>
      </c>
      <c r="N1169" s="129" t="e">
        <f t="shared" si="76"/>
        <v>#DIV/0!</v>
      </c>
      <c r="O1169" s="130">
        <f>IF(K1169="nio",0,VLOOKUP(G1169,'4. Productie normen'!A:J,HLOOKUP('5. Basis ruimtestaat'!K1169,'4. Productie normen'!$10:$11,2,FALSE),FALSE))</f>
        <v>0</v>
      </c>
      <c r="P1169" s="130">
        <f t="shared" si="74"/>
        <v>0</v>
      </c>
      <c r="Q1169" s="131" t="str">
        <f>VLOOKUP(G1169,'4. Productie normen'!$A:$L,12,FALSE)</f>
        <v>S</v>
      </c>
      <c r="R1169" s="117"/>
      <c r="T1169" s="132">
        <f t="shared" si="75"/>
        <v>10200</v>
      </c>
    </row>
    <row r="1170" spans="1:20" ht="14.15" customHeight="1">
      <c r="A1170" s="8">
        <v>1169</v>
      </c>
      <c r="B1170" s="117" t="s">
        <v>175</v>
      </c>
      <c r="C1170" s="117" t="s">
        <v>176</v>
      </c>
      <c r="D1170" s="641" t="s">
        <v>256</v>
      </c>
      <c r="E1170" s="641" t="s">
        <v>856</v>
      </c>
      <c r="F1170" s="117" t="s">
        <v>339</v>
      </c>
      <c r="G1170" s="117" t="s">
        <v>205</v>
      </c>
      <c r="H1170" s="117" t="s">
        <v>235</v>
      </c>
      <c r="I1170" s="9">
        <v>295</v>
      </c>
      <c r="J1170" s="717">
        <v>1</v>
      </c>
      <c r="K1170" s="128">
        <v>255</v>
      </c>
      <c r="L1170" s="140"/>
      <c r="M1170" s="129" t="e">
        <f t="shared" si="73"/>
        <v>#DIV/0!</v>
      </c>
      <c r="N1170" s="129">
        <f t="shared" si="76"/>
        <v>0</v>
      </c>
      <c r="O1170" s="130">
        <f>IF(K1170="nio",0,VLOOKUP(G1170,'4. Productie normen'!A:J,HLOOKUP('5. Basis ruimtestaat'!K1170,'4. Productie normen'!$10:$11,2,FALSE),FALSE))</f>
        <v>0</v>
      </c>
      <c r="P1170" s="130">
        <f t="shared" si="74"/>
        <v>0</v>
      </c>
      <c r="Q1170" s="131" t="str">
        <f>VLOOKUP(G1170,'4. Productie normen'!$A:$L,12,FALSE)</f>
        <v>V</v>
      </c>
      <c r="R1170" s="117"/>
      <c r="T1170" s="132">
        <f t="shared" si="75"/>
        <v>75225</v>
      </c>
    </row>
    <row r="1171" spans="1:20" ht="14.15" customHeight="1">
      <c r="A1171" s="8">
        <v>1170</v>
      </c>
      <c r="B1171" s="117" t="s">
        <v>175</v>
      </c>
      <c r="C1171" s="117" t="s">
        <v>176</v>
      </c>
      <c r="D1171" s="641" t="s">
        <v>256</v>
      </c>
      <c r="E1171" s="641" t="s">
        <v>857</v>
      </c>
      <c r="F1171" s="117" t="s">
        <v>339</v>
      </c>
      <c r="G1171" s="117" t="s">
        <v>205</v>
      </c>
      <c r="H1171" s="117" t="s">
        <v>235</v>
      </c>
      <c r="I1171" s="9">
        <v>295</v>
      </c>
      <c r="J1171" s="717">
        <v>1</v>
      </c>
      <c r="K1171" s="128">
        <v>255</v>
      </c>
      <c r="L1171" s="140"/>
      <c r="M1171" s="129" t="e">
        <f t="shared" si="73"/>
        <v>#DIV/0!</v>
      </c>
      <c r="N1171" s="129">
        <f t="shared" si="76"/>
        <v>0</v>
      </c>
      <c r="O1171" s="130">
        <f>IF(K1171="nio",0,VLOOKUP(G1171,'4. Productie normen'!A:J,HLOOKUP('5. Basis ruimtestaat'!K1171,'4. Productie normen'!$10:$11,2,FALSE),FALSE))</f>
        <v>0</v>
      </c>
      <c r="P1171" s="130">
        <f t="shared" si="74"/>
        <v>0</v>
      </c>
      <c r="Q1171" s="131" t="str">
        <f>VLOOKUP(G1171,'4. Productie normen'!$A:$L,12,FALSE)</f>
        <v>V</v>
      </c>
      <c r="R1171" s="117"/>
      <c r="T1171" s="132">
        <f t="shared" si="75"/>
        <v>75225</v>
      </c>
    </row>
    <row r="1172" spans="1:20" ht="14.15" customHeight="1">
      <c r="A1172" s="8">
        <v>1171</v>
      </c>
      <c r="B1172" s="117" t="s">
        <v>175</v>
      </c>
      <c r="C1172" s="117" t="s">
        <v>176</v>
      </c>
      <c r="D1172" s="641" t="s">
        <v>256</v>
      </c>
      <c r="E1172" s="641" t="s">
        <v>858</v>
      </c>
      <c r="F1172" s="117" t="s">
        <v>339</v>
      </c>
      <c r="G1172" s="117" t="s">
        <v>205</v>
      </c>
      <c r="H1172" s="117" t="s">
        <v>235</v>
      </c>
      <c r="I1172" s="9">
        <v>295</v>
      </c>
      <c r="J1172" s="717">
        <v>1</v>
      </c>
      <c r="K1172" s="128">
        <v>255</v>
      </c>
      <c r="L1172" s="140"/>
      <c r="M1172" s="129" t="e">
        <f t="shared" si="73"/>
        <v>#DIV/0!</v>
      </c>
      <c r="N1172" s="129">
        <f t="shared" si="76"/>
        <v>0</v>
      </c>
      <c r="O1172" s="130">
        <f>IF(K1172="nio",0,VLOOKUP(G1172,'4. Productie normen'!A:J,HLOOKUP('5. Basis ruimtestaat'!K1172,'4. Productie normen'!$10:$11,2,FALSE),FALSE))</f>
        <v>0</v>
      </c>
      <c r="P1172" s="130">
        <f t="shared" si="74"/>
        <v>0</v>
      </c>
      <c r="Q1172" s="131" t="str">
        <f>VLOOKUP(G1172,'4. Productie normen'!$A:$L,12,FALSE)</f>
        <v>V</v>
      </c>
      <c r="R1172" s="117"/>
      <c r="T1172" s="132">
        <f t="shared" si="75"/>
        <v>75225</v>
      </c>
    </row>
    <row r="1173" spans="1:20" ht="14.15" customHeight="1">
      <c r="A1173" s="8">
        <v>1172</v>
      </c>
      <c r="B1173" s="117" t="s">
        <v>175</v>
      </c>
      <c r="C1173" s="117" t="s">
        <v>176</v>
      </c>
      <c r="D1173" s="641" t="s">
        <v>256</v>
      </c>
      <c r="E1173" s="641" t="s">
        <v>859</v>
      </c>
      <c r="F1173" s="117" t="s">
        <v>339</v>
      </c>
      <c r="G1173" s="117" t="s">
        <v>205</v>
      </c>
      <c r="H1173" s="117" t="s">
        <v>235</v>
      </c>
      <c r="I1173" s="9">
        <v>295</v>
      </c>
      <c r="J1173" s="717">
        <v>1</v>
      </c>
      <c r="K1173" s="128">
        <v>255</v>
      </c>
      <c r="L1173" s="140"/>
      <c r="M1173" s="129" t="e">
        <f t="shared" si="73"/>
        <v>#DIV/0!</v>
      </c>
      <c r="N1173" s="129">
        <f t="shared" si="76"/>
        <v>0</v>
      </c>
      <c r="O1173" s="130">
        <f>IF(K1173="nio",0,VLOOKUP(G1173,'4. Productie normen'!A:J,HLOOKUP('5. Basis ruimtestaat'!K1173,'4. Productie normen'!$10:$11,2,FALSE),FALSE))</f>
        <v>0</v>
      </c>
      <c r="P1173" s="130">
        <f t="shared" si="74"/>
        <v>0</v>
      </c>
      <c r="Q1173" s="131" t="str">
        <f>VLOOKUP(G1173,'4. Productie normen'!$A:$L,12,FALSE)</f>
        <v>V</v>
      </c>
      <c r="R1173" s="117"/>
      <c r="T1173" s="132">
        <f t="shared" si="75"/>
        <v>75225</v>
      </c>
    </row>
    <row r="1174" spans="1:20" ht="14.15" customHeight="1">
      <c r="A1174" s="8">
        <v>1173</v>
      </c>
      <c r="B1174" s="117" t="s">
        <v>175</v>
      </c>
      <c r="C1174" s="117" t="s">
        <v>176</v>
      </c>
      <c r="D1174" s="641" t="s">
        <v>256</v>
      </c>
      <c r="E1174" s="641" t="s">
        <v>860</v>
      </c>
      <c r="F1174" s="117" t="s">
        <v>339</v>
      </c>
      <c r="G1174" s="117" t="s">
        <v>205</v>
      </c>
      <c r="H1174" s="117" t="s">
        <v>235</v>
      </c>
      <c r="I1174" s="9">
        <v>295</v>
      </c>
      <c r="J1174" s="717">
        <v>1</v>
      </c>
      <c r="K1174" s="128">
        <v>255</v>
      </c>
      <c r="L1174" s="140"/>
      <c r="M1174" s="129" t="e">
        <f t="shared" si="73"/>
        <v>#DIV/0!</v>
      </c>
      <c r="N1174" s="129">
        <f t="shared" si="76"/>
        <v>0</v>
      </c>
      <c r="O1174" s="130">
        <f>IF(K1174="nio",0,VLOOKUP(G1174,'4. Productie normen'!A:J,HLOOKUP('5. Basis ruimtestaat'!K1174,'4. Productie normen'!$10:$11,2,FALSE),FALSE))</f>
        <v>0</v>
      </c>
      <c r="P1174" s="130">
        <f t="shared" si="74"/>
        <v>0</v>
      </c>
      <c r="Q1174" s="131" t="str">
        <f>VLOOKUP(G1174,'4. Productie normen'!$A:$L,12,FALSE)</f>
        <v>V</v>
      </c>
      <c r="R1174" s="117"/>
      <c r="T1174" s="132">
        <f t="shared" si="75"/>
        <v>75225</v>
      </c>
    </row>
    <row r="1175" spans="1:20" ht="14.15" customHeight="1">
      <c r="A1175" s="8">
        <v>1174</v>
      </c>
      <c r="B1175" s="117" t="s">
        <v>175</v>
      </c>
      <c r="C1175" s="117" t="s">
        <v>176</v>
      </c>
      <c r="D1175" s="641" t="s">
        <v>256</v>
      </c>
      <c r="E1175" s="641" t="s">
        <v>276</v>
      </c>
      <c r="F1175" s="117" t="s">
        <v>205</v>
      </c>
      <c r="G1175" s="117" t="s">
        <v>205</v>
      </c>
      <c r="H1175" s="117" t="s">
        <v>235</v>
      </c>
      <c r="I1175" s="9">
        <v>88</v>
      </c>
      <c r="J1175" s="717">
        <v>1</v>
      </c>
      <c r="K1175" s="128">
        <v>255</v>
      </c>
      <c r="L1175" s="140"/>
      <c r="M1175" s="129" t="e">
        <f t="shared" si="73"/>
        <v>#DIV/0!</v>
      </c>
      <c r="N1175" s="129">
        <f t="shared" si="76"/>
        <v>0</v>
      </c>
      <c r="O1175" s="130">
        <f>IF(K1175="nio",0,VLOOKUP(G1175,'4. Productie normen'!A:J,HLOOKUP('5. Basis ruimtestaat'!K1175,'4. Productie normen'!$10:$11,2,FALSE),FALSE))</f>
        <v>0</v>
      </c>
      <c r="P1175" s="130">
        <f t="shared" si="74"/>
        <v>0</v>
      </c>
      <c r="Q1175" s="131" t="str">
        <f>VLOOKUP(G1175,'4. Productie normen'!$A:$L,12,FALSE)</f>
        <v>V</v>
      </c>
      <c r="R1175" s="117"/>
      <c r="T1175" s="132">
        <f t="shared" si="75"/>
        <v>22440</v>
      </c>
    </row>
    <row r="1176" spans="1:20" ht="14.15" customHeight="1">
      <c r="A1176" s="8">
        <v>1175</v>
      </c>
      <c r="B1176" s="117" t="s">
        <v>175</v>
      </c>
      <c r="C1176" s="117" t="s">
        <v>176</v>
      </c>
      <c r="D1176" s="641" t="s">
        <v>256</v>
      </c>
      <c r="E1176" s="641" t="s">
        <v>277</v>
      </c>
      <c r="F1176" s="117" t="s">
        <v>205</v>
      </c>
      <c r="G1176" s="117" t="s">
        <v>205</v>
      </c>
      <c r="H1176" s="117" t="s">
        <v>235</v>
      </c>
      <c r="I1176" s="9">
        <v>71</v>
      </c>
      <c r="J1176" s="717">
        <v>1</v>
      </c>
      <c r="K1176" s="128">
        <v>255</v>
      </c>
      <c r="L1176" s="140"/>
      <c r="M1176" s="129" t="e">
        <f t="shared" si="73"/>
        <v>#DIV/0!</v>
      </c>
      <c r="N1176" s="129">
        <f t="shared" si="76"/>
        <v>0</v>
      </c>
      <c r="O1176" s="130">
        <f>IF(K1176="nio",0,VLOOKUP(G1176,'4. Productie normen'!A:J,HLOOKUP('5. Basis ruimtestaat'!K1176,'4. Productie normen'!$10:$11,2,FALSE),FALSE))</f>
        <v>0</v>
      </c>
      <c r="P1176" s="130">
        <f t="shared" si="74"/>
        <v>0</v>
      </c>
      <c r="Q1176" s="131" t="str">
        <f>VLOOKUP(G1176,'4. Productie normen'!$A:$L,12,FALSE)</f>
        <v>V</v>
      </c>
      <c r="R1176" s="117"/>
      <c r="T1176" s="132">
        <f t="shared" si="75"/>
        <v>18105</v>
      </c>
    </row>
    <row r="1177" spans="1:20" ht="14.15" customHeight="1">
      <c r="A1177" s="8">
        <v>1176</v>
      </c>
      <c r="B1177" s="117" t="s">
        <v>175</v>
      </c>
      <c r="C1177" s="117" t="s">
        <v>176</v>
      </c>
      <c r="D1177" s="641" t="s">
        <v>256</v>
      </c>
      <c r="E1177" s="641" t="s">
        <v>335</v>
      </c>
      <c r="F1177" s="117" t="s">
        <v>563</v>
      </c>
      <c r="G1177" s="117" t="s">
        <v>1136</v>
      </c>
      <c r="H1177" s="117" t="s">
        <v>235</v>
      </c>
      <c r="I1177" s="9">
        <v>102</v>
      </c>
      <c r="J1177" s="717">
        <v>1</v>
      </c>
      <c r="K1177" s="128">
        <v>255</v>
      </c>
      <c r="L1177" s="140"/>
      <c r="M1177" s="129" t="e">
        <f t="shared" si="73"/>
        <v>#DIV/0!</v>
      </c>
      <c r="N1177" s="129">
        <f t="shared" si="76"/>
        <v>0</v>
      </c>
      <c r="O1177" s="130">
        <f>IF(K1177="nio",0,VLOOKUP(G1177,'4. Productie normen'!A:J,HLOOKUP('5. Basis ruimtestaat'!K1177,'4. Productie normen'!$10:$11,2,FALSE),FALSE))</f>
        <v>0</v>
      </c>
      <c r="P1177" s="130">
        <f t="shared" si="74"/>
        <v>0</v>
      </c>
      <c r="Q1177" s="131" t="str">
        <f>VLOOKUP(G1177,'4. Productie normen'!$A:$L,12,FALSE)</f>
        <v>V</v>
      </c>
      <c r="R1177" s="117"/>
      <c r="T1177" s="132">
        <f t="shared" si="75"/>
        <v>26010</v>
      </c>
    </row>
    <row r="1178" spans="1:20" ht="14.15" customHeight="1">
      <c r="A1178" s="8">
        <v>1177</v>
      </c>
      <c r="B1178" s="117" t="s">
        <v>175</v>
      </c>
      <c r="C1178" s="117" t="s">
        <v>176</v>
      </c>
      <c r="D1178" s="641" t="s">
        <v>256</v>
      </c>
      <c r="E1178" s="641" t="s">
        <v>336</v>
      </c>
      <c r="F1178" s="117" t="s">
        <v>838</v>
      </c>
      <c r="G1178" s="117" t="s">
        <v>197</v>
      </c>
      <c r="H1178" s="117" t="s">
        <v>235</v>
      </c>
      <c r="I1178" s="9">
        <v>15</v>
      </c>
      <c r="J1178" s="717">
        <v>1</v>
      </c>
      <c r="K1178" s="128">
        <v>255</v>
      </c>
      <c r="L1178" s="140"/>
      <c r="M1178" s="129" t="e">
        <f t="shared" si="73"/>
        <v>#DIV/0!</v>
      </c>
      <c r="N1178" s="129">
        <f t="shared" si="76"/>
        <v>0</v>
      </c>
      <c r="O1178" s="130">
        <f>IF(K1178="nio",0,VLOOKUP(G1178,'4. Productie normen'!A:J,HLOOKUP('5. Basis ruimtestaat'!K1178,'4. Productie normen'!$10:$11,2,FALSE),FALSE))</f>
        <v>0</v>
      </c>
      <c r="P1178" s="130">
        <f t="shared" si="74"/>
        <v>0</v>
      </c>
      <c r="Q1178" s="131" t="str">
        <f>VLOOKUP(G1178,'4. Productie normen'!$A:$L,12,FALSE)</f>
        <v>B</v>
      </c>
      <c r="R1178" s="117"/>
      <c r="T1178" s="132">
        <f t="shared" si="75"/>
        <v>3825</v>
      </c>
    </row>
    <row r="1179" spans="1:20" ht="14.15" customHeight="1">
      <c r="A1179" s="8">
        <v>1178</v>
      </c>
      <c r="B1179" s="117" t="s">
        <v>175</v>
      </c>
      <c r="C1179" s="117" t="s">
        <v>176</v>
      </c>
      <c r="D1179" s="641" t="s">
        <v>256</v>
      </c>
      <c r="E1179" s="641" t="s">
        <v>861</v>
      </c>
      <c r="F1179" s="117" t="s">
        <v>252</v>
      </c>
      <c r="G1179" s="117" t="s">
        <v>209</v>
      </c>
      <c r="H1179" s="117" t="s">
        <v>235</v>
      </c>
      <c r="I1179" s="9">
        <v>25</v>
      </c>
      <c r="J1179" s="717">
        <v>1</v>
      </c>
      <c r="K1179" s="128">
        <v>255</v>
      </c>
      <c r="L1179" s="140"/>
      <c r="M1179" s="129" t="e">
        <f t="shared" si="73"/>
        <v>#DIV/0!</v>
      </c>
      <c r="N1179" s="129">
        <f t="shared" si="76"/>
        <v>0</v>
      </c>
      <c r="O1179" s="130">
        <f>IF(K1179="nio",0,VLOOKUP(G1179,'4. Productie normen'!A:J,HLOOKUP('5. Basis ruimtestaat'!K1179,'4. Productie normen'!$10:$11,2,FALSE),FALSE))</f>
        <v>0</v>
      </c>
      <c r="P1179" s="130">
        <f t="shared" si="74"/>
        <v>0</v>
      </c>
      <c r="Q1179" s="131" t="str">
        <f>VLOOKUP(G1179,'4. Productie normen'!$A:$L,12,FALSE)</f>
        <v>V</v>
      </c>
      <c r="R1179" s="117"/>
      <c r="T1179" s="132">
        <f t="shared" si="75"/>
        <v>6375</v>
      </c>
    </row>
    <row r="1180" spans="1:20" ht="14.15" customHeight="1">
      <c r="A1180" s="8">
        <v>1179</v>
      </c>
      <c r="B1180" s="117" t="s">
        <v>175</v>
      </c>
      <c r="C1180" s="117" t="s">
        <v>176</v>
      </c>
      <c r="D1180" s="641" t="s">
        <v>256</v>
      </c>
      <c r="E1180" s="641" t="s">
        <v>544</v>
      </c>
      <c r="F1180" s="117" t="s">
        <v>262</v>
      </c>
      <c r="G1180" s="137" t="s">
        <v>1137</v>
      </c>
      <c r="H1180" s="117" t="s">
        <v>235</v>
      </c>
      <c r="I1180" s="9">
        <v>5</v>
      </c>
      <c r="J1180" s="717">
        <v>1</v>
      </c>
      <c r="K1180" s="128">
        <v>255</v>
      </c>
      <c r="L1180" s="140"/>
      <c r="M1180" s="129" t="e">
        <f t="shared" si="73"/>
        <v>#DIV/0!</v>
      </c>
      <c r="N1180" s="129">
        <f t="shared" si="76"/>
        <v>0</v>
      </c>
      <c r="O1180" s="130">
        <f>IF(K1180="nio",0,VLOOKUP(G1180,'4. Productie normen'!A:J,HLOOKUP('5. Basis ruimtestaat'!K1180,'4. Productie normen'!$10:$11,2,FALSE),FALSE))</f>
        <v>0</v>
      </c>
      <c r="P1180" s="130">
        <f t="shared" si="74"/>
        <v>0</v>
      </c>
      <c r="Q1180" s="131" t="str">
        <f>VLOOKUP(G1180,'4. Productie normen'!$A:$L,12,FALSE)</f>
        <v>V</v>
      </c>
      <c r="R1180" s="117"/>
      <c r="T1180" s="132">
        <f t="shared" si="75"/>
        <v>1275</v>
      </c>
    </row>
    <row r="1181" spans="1:20" ht="14.15" customHeight="1">
      <c r="A1181" s="8">
        <v>1180</v>
      </c>
      <c r="B1181" s="117" t="s">
        <v>175</v>
      </c>
      <c r="C1181" s="117" t="s">
        <v>176</v>
      </c>
      <c r="D1181" s="641" t="s">
        <v>256</v>
      </c>
      <c r="E1181" s="641" t="s">
        <v>547</v>
      </c>
      <c r="F1181" s="117" t="s">
        <v>496</v>
      </c>
      <c r="G1181" s="117" t="s">
        <v>206</v>
      </c>
      <c r="H1181" s="117" t="s">
        <v>242</v>
      </c>
      <c r="I1181" s="9">
        <v>24</v>
      </c>
      <c r="J1181" s="717">
        <v>1</v>
      </c>
      <c r="K1181" s="128">
        <v>255</v>
      </c>
      <c r="L1181" s="653">
        <v>255</v>
      </c>
      <c r="M1181" s="129" t="e">
        <f t="shared" si="73"/>
        <v>#DIV/0!</v>
      </c>
      <c r="N1181" s="129" t="e">
        <f t="shared" si="76"/>
        <v>#DIV/0!</v>
      </c>
      <c r="O1181" s="130">
        <f>IF(K1181="nio",0,VLOOKUP(G1181,'4. Productie normen'!A:J,HLOOKUP('5. Basis ruimtestaat'!K1181,'4. Productie normen'!$10:$11,2,FALSE),FALSE))</f>
        <v>0</v>
      </c>
      <c r="P1181" s="130">
        <f t="shared" si="74"/>
        <v>0</v>
      </c>
      <c r="Q1181" s="131" t="str">
        <f>VLOOKUP(G1181,'4. Productie normen'!$A:$L,12,FALSE)</f>
        <v>S</v>
      </c>
      <c r="R1181" s="117"/>
      <c r="T1181" s="132">
        <f t="shared" si="75"/>
        <v>12240</v>
      </c>
    </row>
    <row r="1182" spans="1:20" ht="14.15" customHeight="1">
      <c r="A1182" s="8">
        <v>1181</v>
      </c>
      <c r="B1182" s="117" t="s">
        <v>175</v>
      </c>
      <c r="C1182" s="117" t="s">
        <v>176</v>
      </c>
      <c r="D1182" s="641" t="s">
        <v>256</v>
      </c>
      <c r="E1182" s="641" t="s">
        <v>744</v>
      </c>
      <c r="F1182" s="117" t="s">
        <v>485</v>
      </c>
      <c r="G1182" s="137" t="s">
        <v>1137</v>
      </c>
      <c r="H1182" s="117" t="s">
        <v>270</v>
      </c>
      <c r="I1182" s="9">
        <v>5</v>
      </c>
      <c r="J1182" s="717">
        <v>1</v>
      </c>
      <c r="K1182" s="128">
        <v>255</v>
      </c>
      <c r="L1182" s="140"/>
      <c r="M1182" s="129" t="e">
        <f t="shared" si="73"/>
        <v>#DIV/0!</v>
      </c>
      <c r="N1182" s="129">
        <f t="shared" si="76"/>
        <v>0</v>
      </c>
      <c r="O1182" s="130">
        <f>IF(K1182="nio",0,VLOOKUP(G1182,'4. Productie normen'!A:J,HLOOKUP('5. Basis ruimtestaat'!K1182,'4. Productie normen'!$10:$11,2,FALSE),FALSE))</f>
        <v>0</v>
      </c>
      <c r="P1182" s="130">
        <f t="shared" si="74"/>
        <v>0</v>
      </c>
      <c r="Q1182" s="131" t="str">
        <f>VLOOKUP(G1182,'4. Productie normen'!$A:$L,12,FALSE)</f>
        <v>V</v>
      </c>
      <c r="R1182" s="117"/>
      <c r="T1182" s="132">
        <f t="shared" si="75"/>
        <v>1275</v>
      </c>
    </row>
    <row r="1183" spans="1:20" ht="14.15" customHeight="1">
      <c r="A1183" s="8">
        <v>1182</v>
      </c>
      <c r="B1183" s="117" t="s">
        <v>177</v>
      </c>
      <c r="C1183" s="117" t="s">
        <v>178</v>
      </c>
      <c r="D1183" s="641" t="s">
        <v>256</v>
      </c>
      <c r="E1183" s="641" t="s">
        <v>263</v>
      </c>
      <c r="F1183" s="117" t="s">
        <v>550</v>
      </c>
      <c r="G1183" s="117" t="s">
        <v>1136</v>
      </c>
      <c r="H1183" s="117"/>
      <c r="I1183" s="9">
        <v>69.150000000000006</v>
      </c>
      <c r="J1183" s="717">
        <v>1</v>
      </c>
      <c r="K1183" s="128">
        <v>255</v>
      </c>
      <c r="L1183" s="140"/>
      <c r="M1183" s="129" t="e">
        <f t="shared" si="73"/>
        <v>#DIV/0!</v>
      </c>
      <c r="N1183" s="129">
        <f t="shared" si="76"/>
        <v>0</v>
      </c>
      <c r="O1183" s="130">
        <f>IF(K1183="nio",0,VLOOKUP(G1183,'4. Productie normen'!A:J,HLOOKUP('5. Basis ruimtestaat'!K1183,'4. Productie normen'!$10:$11,2,FALSE),FALSE))</f>
        <v>0</v>
      </c>
      <c r="P1183" s="130">
        <f t="shared" si="74"/>
        <v>0</v>
      </c>
      <c r="Q1183" s="131" t="str">
        <f>VLOOKUP(G1183,'4. Productie normen'!$A:$L,12,FALSE)</f>
        <v>V</v>
      </c>
      <c r="R1183" s="117"/>
      <c r="T1183" s="132">
        <f t="shared" si="75"/>
        <v>17633.25</v>
      </c>
    </row>
    <row r="1184" spans="1:20" ht="14.15" customHeight="1">
      <c r="A1184" s="8">
        <v>1183</v>
      </c>
      <c r="B1184" s="117" t="s">
        <v>177</v>
      </c>
      <c r="C1184" s="117" t="s">
        <v>178</v>
      </c>
      <c r="D1184" s="641" t="s">
        <v>256</v>
      </c>
      <c r="E1184" s="641" t="s">
        <v>233</v>
      </c>
      <c r="F1184" s="117" t="s">
        <v>402</v>
      </c>
      <c r="G1184" s="117" t="s">
        <v>212</v>
      </c>
      <c r="H1184" s="117"/>
      <c r="I1184" s="9">
        <v>27.15</v>
      </c>
      <c r="J1184" s="717">
        <v>1</v>
      </c>
      <c r="K1184" s="128">
        <v>255</v>
      </c>
      <c r="L1184" s="140"/>
      <c r="M1184" s="129" t="e">
        <f t="shared" si="73"/>
        <v>#DIV/0!</v>
      </c>
      <c r="N1184" s="129">
        <f t="shared" si="76"/>
        <v>0</v>
      </c>
      <c r="O1184" s="130">
        <f>IF(K1184="nio",0,VLOOKUP(G1184,'4. Productie normen'!A:J,HLOOKUP('5. Basis ruimtestaat'!K1184,'4. Productie normen'!$10:$11,2,FALSE),FALSE))</f>
        <v>0</v>
      </c>
      <c r="P1184" s="130">
        <f t="shared" si="74"/>
        <v>0</v>
      </c>
      <c r="Q1184" s="131" t="str">
        <f>VLOOKUP(G1184,'4. Productie normen'!$A:$L,12,FALSE)</f>
        <v>B</v>
      </c>
      <c r="R1184" s="117"/>
      <c r="T1184" s="132">
        <f t="shared" si="75"/>
        <v>6923.25</v>
      </c>
    </row>
    <row r="1185" spans="1:20" ht="14.15" customHeight="1">
      <c r="A1185" s="8">
        <v>1184</v>
      </c>
      <c r="B1185" s="117" t="s">
        <v>177</v>
      </c>
      <c r="C1185" s="117" t="s">
        <v>178</v>
      </c>
      <c r="D1185" s="641" t="s">
        <v>256</v>
      </c>
      <c r="E1185" s="641" t="s">
        <v>264</v>
      </c>
      <c r="F1185" s="117" t="s">
        <v>667</v>
      </c>
      <c r="G1185" s="117" t="s">
        <v>197</v>
      </c>
      <c r="H1185" s="117"/>
      <c r="I1185" s="9">
        <v>99.08</v>
      </c>
      <c r="J1185" s="717">
        <v>1</v>
      </c>
      <c r="K1185" s="128">
        <v>255</v>
      </c>
      <c r="L1185" s="140"/>
      <c r="M1185" s="129" t="e">
        <f t="shared" si="73"/>
        <v>#DIV/0!</v>
      </c>
      <c r="N1185" s="129">
        <f t="shared" si="76"/>
        <v>0</v>
      </c>
      <c r="O1185" s="130">
        <f>IF(K1185="nio",0,VLOOKUP(G1185,'4. Productie normen'!A:J,HLOOKUP('5. Basis ruimtestaat'!K1185,'4. Productie normen'!$10:$11,2,FALSE),FALSE))</f>
        <v>0</v>
      </c>
      <c r="P1185" s="130">
        <f t="shared" si="74"/>
        <v>0</v>
      </c>
      <c r="Q1185" s="131" t="str">
        <f>VLOOKUP(G1185,'4. Productie normen'!$A:$L,12,FALSE)</f>
        <v>B</v>
      </c>
      <c r="R1185" s="117"/>
      <c r="T1185" s="132">
        <f t="shared" si="75"/>
        <v>25265.399999999998</v>
      </c>
    </row>
    <row r="1186" spans="1:20" ht="14.15" customHeight="1">
      <c r="A1186" s="8">
        <v>1185</v>
      </c>
      <c r="B1186" s="117" t="s">
        <v>177</v>
      </c>
      <c r="C1186" s="117" t="s">
        <v>178</v>
      </c>
      <c r="D1186" s="641" t="s">
        <v>256</v>
      </c>
      <c r="E1186" s="641" t="s">
        <v>265</v>
      </c>
      <c r="F1186" s="117" t="s">
        <v>862</v>
      </c>
      <c r="G1186" s="117" t="s">
        <v>209</v>
      </c>
      <c r="H1186" s="117"/>
      <c r="I1186" s="9">
        <v>47.23</v>
      </c>
      <c r="J1186" s="717">
        <v>1</v>
      </c>
      <c r="K1186" s="128">
        <v>255</v>
      </c>
      <c r="L1186" s="140"/>
      <c r="M1186" s="129" t="e">
        <f t="shared" si="73"/>
        <v>#DIV/0!</v>
      </c>
      <c r="N1186" s="129">
        <f t="shared" si="76"/>
        <v>0</v>
      </c>
      <c r="O1186" s="130">
        <f>IF(K1186="nio",0,VLOOKUP(G1186,'4. Productie normen'!A:J,HLOOKUP('5. Basis ruimtestaat'!K1186,'4. Productie normen'!$10:$11,2,FALSE),FALSE))</f>
        <v>0</v>
      </c>
      <c r="P1186" s="130">
        <f t="shared" si="74"/>
        <v>0</v>
      </c>
      <c r="Q1186" s="131" t="str">
        <f>VLOOKUP(G1186,'4. Productie normen'!$A:$L,12,FALSE)</f>
        <v>V</v>
      </c>
      <c r="R1186" s="117"/>
      <c r="T1186" s="132">
        <f t="shared" si="75"/>
        <v>12043.65</v>
      </c>
    </row>
    <row r="1187" spans="1:20" ht="14.15" customHeight="1">
      <c r="A1187" s="8">
        <v>1186</v>
      </c>
      <c r="B1187" s="117" t="s">
        <v>177</v>
      </c>
      <c r="C1187" s="117" t="s">
        <v>178</v>
      </c>
      <c r="D1187" s="641" t="s">
        <v>256</v>
      </c>
      <c r="E1187" s="641" t="s">
        <v>444</v>
      </c>
      <c r="F1187" s="117" t="s">
        <v>261</v>
      </c>
      <c r="G1187" s="117" t="s">
        <v>1136</v>
      </c>
      <c r="H1187" s="117"/>
      <c r="I1187" s="9">
        <v>53.4</v>
      </c>
      <c r="J1187" s="717">
        <v>1</v>
      </c>
      <c r="K1187" s="128">
        <v>255</v>
      </c>
      <c r="L1187" s="140"/>
      <c r="M1187" s="129" t="e">
        <f t="shared" si="73"/>
        <v>#DIV/0!</v>
      </c>
      <c r="N1187" s="129">
        <f t="shared" si="76"/>
        <v>0</v>
      </c>
      <c r="O1187" s="130">
        <f>IF(K1187="nio",0,VLOOKUP(G1187,'4. Productie normen'!A:J,HLOOKUP('5. Basis ruimtestaat'!K1187,'4. Productie normen'!$10:$11,2,FALSE),FALSE))</f>
        <v>0</v>
      </c>
      <c r="P1187" s="130">
        <f t="shared" si="74"/>
        <v>0</v>
      </c>
      <c r="Q1187" s="131" t="str">
        <f>VLOOKUP(G1187,'4. Productie normen'!$A:$L,12,FALSE)</f>
        <v>V</v>
      </c>
      <c r="R1187" s="117"/>
      <c r="T1187" s="132">
        <f t="shared" si="75"/>
        <v>13617</v>
      </c>
    </row>
    <row r="1188" spans="1:20" ht="14.15" customHeight="1">
      <c r="A1188" s="8">
        <v>1187</v>
      </c>
      <c r="B1188" s="117" t="s">
        <v>177</v>
      </c>
      <c r="C1188" s="117" t="s">
        <v>178</v>
      </c>
      <c r="D1188" s="641" t="s">
        <v>256</v>
      </c>
      <c r="E1188" s="641" t="s">
        <v>240</v>
      </c>
      <c r="F1188" s="117" t="s">
        <v>404</v>
      </c>
      <c r="G1188" s="117" t="s">
        <v>206</v>
      </c>
      <c r="H1188" s="117"/>
      <c r="I1188" s="9">
        <v>7.34</v>
      </c>
      <c r="J1188" s="717">
        <v>1</v>
      </c>
      <c r="K1188" s="128">
        <v>255</v>
      </c>
      <c r="L1188" s="653"/>
      <c r="M1188" s="129" t="e">
        <f t="shared" si="73"/>
        <v>#DIV/0!</v>
      </c>
      <c r="N1188" s="129">
        <f t="shared" si="76"/>
        <v>0</v>
      </c>
      <c r="O1188" s="130">
        <f>IF(K1188="nio",0,VLOOKUP(G1188,'4. Productie normen'!A:J,HLOOKUP('5. Basis ruimtestaat'!K1188,'4. Productie normen'!$10:$11,2,FALSE),FALSE))</f>
        <v>0</v>
      </c>
      <c r="P1188" s="130">
        <f t="shared" si="74"/>
        <v>0</v>
      </c>
      <c r="Q1188" s="131" t="str">
        <f>VLOOKUP(G1188,'4. Productie normen'!$A:$L,12,FALSE)</f>
        <v>S</v>
      </c>
      <c r="R1188" s="117"/>
      <c r="T1188" s="132">
        <f t="shared" si="75"/>
        <v>1871.7</v>
      </c>
    </row>
    <row r="1189" spans="1:20" ht="14.15" customHeight="1">
      <c r="A1189" s="8">
        <v>1188</v>
      </c>
      <c r="B1189" s="117" t="s">
        <v>177</v>
      </c>
      <c r="C1189" s="117" t="s">
        <v>178</v>
      </c>
      <c r="D1189" s="641" t="s">
        <v>256</v>
      </c>
      <c r="E1189" s="641" t="s">
        <v>243</v>
      </c>
      <c r="F1189" s="117" t="s">
        <v>404</v>
      </c>
      <c r="G1189" s="117" t="s">
        <v>206</v>
      </c>
      <c r="H1189" s="117"/>
      <c r="I1189" s="9">
        <v>7.34</v>
      </c>
      <c r="J1189" s="717">
        <v>1</v>
      </c>
      <c r="K1189" s="128">
        <v>255</v>
      </c>
      <c r="L1189" s="653"/>
      <c r="M1189" s="129" t="e">
        <f t="shared" si="73"/>
        <v>#DIV/0!</v>
      </c>
      <c r="N1189" s="129">
        <f t="shared" si="76"/>
        <v>0</v>
      </c>
      <c r="O1189" s="130">
        <f>IF(K1189="nio",0,VLOOKUP(G1189,'4. Productie normen'!A:J,HLOOKUP('5. Basis ruimtestaat'!K1189,'4. Productie normen'!$10:$11,2,FALSE),FALSE))</f>
        <v>0</v>
      </c>
      <c r="P1189" s="130">
        <f t="shared" si="74"/>
        <v>0</v>
      </c>
      <c r="Q1189" s="131" t="str">
        <f>VLOOKUP(G1189,'4. Productie normen'!$A:$L,12,FALSE)</f>
        <v>S</v>
      </c>
      <c r="R1189" s="117"/>
      <c r="T1189" s="132">
        <f t="shared" si="75"/>
        <v>1871.7</v>
      </c>
    </row>
    <row r="1190" spans="1:20" ht="14.15" customHeight="1">
      <c r="A1190" s="8">
        <v>1189</v>
      </c>
      <c r="B1190" s="117" t="s">
        <v>177</v>
      </c>
      <c r="C1190" s="117" t="s">
        <v>178</v>
      </c>
      <c r="D1190" s="641" t="s">
        <v>256</v>
      </c>
      <c r="E1190" s="641" t="s">
        <v>445</v>
      </c>
      <c r="F1190" s="117" t="s">
        <v>252</v>
      </c>
      <c r="G1190" s="117" t="s">
        <v>209</v>
      </c>
      <c r="H1190" s="117"/>
      <c r="I1190" s="9">
        <v>15.16</v>
      </c>
      <c r="J1190" s="717">
        <v>1</v>
      </c>
      <c r="K1190" s="128">
        <v>255</v>
      </c>
      <c r="L1190" s="140"/>
      <c r="M1190" s="129" t="e">
        <f t="shared" si="73"/>
        <v>#DIV/0!</v>
      </c>
      <c r="N1190" s="129">
        <f t="shared" si="76"/>
        <v>0</v>
      </c>
      <c r="O1190" s="130">
        <f>IF(K1190="nio",0,VLOOKUP(G1190,'4. Productie normen'!A:J,HLOOKUP('5. Basis ruimtestaat'!K1190,'4. Productie normen'!$10:$11,2,FALSE),FALSE))</f>
        <v>0</v>
      </c>
      <c r="P1190" s="130">
        <f t="shared" si="74"/>
        <v>0</v>
      </c>
      <c r="Q1190" s="131" t="str">
        <f>VLOOKUP(G1190,'4. Productie normen'!$A:$L,12,FALSE)</f>
        <v>V</v>
      </c>
      <c r="R1190" s="117"/>
      <c r="T1190" s="132">
        <f t="shared" si="75"/>
        <v>3865.8</v>
      </c>
    </row>
    <row r="1191" spans="1:20" ht="14.15" customHeight="1">
      <c r="A1191" s="8">
        <v>1190</v>
      </c>
      <c r="B1191" s="117" t="s">
        <v>177</v>
      </c>
      <c r="C1191" s="117" t="s">
        <v>178</v>
      </c>
      <c r="D1191" s="641" t="s">
        <v>256</v>
      </c>
      <c r="E1191" s="641" t="s">
        <v>446</v>
      </c>
      <c r="F1191" s="117" t="s">
        <v>262</v>
      </c>
      <c r="G1191" s="137" t="s">
        <v>1137</v>
      </c>
      <c r="H1191" s="117"/>
      <c r="I1191" s="9">
        <v>4.08</v>
      </c>
      <c r="J1191" s="717">
        <v>1</v>
      </c>
      <c r="K1191" s="128">
        <v>255</v>
      </c>
      <c r="L1191" s="140"/>
      <c r="M1191" s="129" t="e">
        <f t="shared" si="73"/>
        <v>#DIV/0!</v>
      </c>
      <c r="N1191" s="129">
        <f t="shared" si="76"/>
        <v>0</v>
      </c>
      <c r="O1191" s="130">
        <f>IF(K1191="nio",0,VLOOKUP(G1191,'4. Productie normen'!A:J,HLOOKUP('5. Basis ruimtestaat'!K1191,'4. Productie normen'!$10:$11,2,FALSE),FALSE))</f>
        <v>0</v>
      </c>
      <c r="P1191" s="130">
        <f t="shared" si="74"/>
        <v>0</v>
      </c>
      <c r="Q1191" s="131" t="str">
        <f>VLOOKUP(G1191,'4. Productie normen'!$A:$L,12,FALSE)</f>
        <v>V</v>
      </c>
      <c r="R1191" s="117"/>
      <c r="T1191" s="132">
        <f t="shared" si="75"/>
        <v>1040.4000000000001</v>
      </c>
    </row>
    <row r="1192" spans="1:20" ht="14.15" customHeight="1">
      <c r="A1192" s="8">
        <v>1191</v>
      </c>
      <c r="B1192" s="117" t="s">
        <v>179</v>
      </c>
      <c r="C1192" s="117" t="s">
        <v>180</v>
      </c>
      <c r="D1192" s="641" t="s">
        <v>229</v>
      </c>
      <c r="E1192" s="641" t="s">
        <v>263</v>
      </c>
      <c r="F1192" s="117" t="s">
        <v>511</v>
      </c>
      <c r="G1192" s="117" t="s">
        <v>209</v>
      </c>
      <c r="H1192" s="117" t="s">
        <v>235</v>
      </c>
      <c r="I1192" s="9">
        <v>7.45</v>
      </c>
      <c r="J1192" s="717">
        <v>1</v>
      </c>
      <c r="K1192" s="128">
        <v>255</v>
      </c>
      <c r="L1192" s="140"/>
      <c r="M1192" s="129" t="e">
        <f t="shared" si="73"/>
        <v>#DIV/0!</v>
      </c>
      <c r="N1192" s="129">
        <f t="shared" si="76"/>
        <v>0</v>
      </c>
      <c r="O1192" s="130">
        <f>IF(K1192="nio",0,VLOOKUP(G1192,'4. Productie normen'!A:J,HLOOKUP('5. Basis ruimtestaat'!K1192,'4. Productie normen'!$10:$11,2,FALSE),FALSE))</f>
        <v>0</v>
      </c>
      <c r="P1192" s="130">
        <f t="shared" si="74"/>
        <v>0</v>
      </c>
      <c r="Q1192" s="131" t="str">
        <f>VLOOKUP(G1192,'4. Productie normen'!$A:$L,12,FALSE)</f>
        <v>V</v>
      </c>
      <c r="R1192" s="117"/>
      <c r="T1192" s="132">
        <f t="shared" si="75"/>
        <v>1899.75</v>
      </c>
    </row>
    <row r="1193" spans="1:20" ht="14.15" customHeight="1">
      <c r="A1193" s="8">
        <v>1192</v>
      </c>
      <c r="B1193" s="117" t="s">
        <v>179</v>
      </c>
      <c r="C1193" s="117" t="s">
        <v>180</v>
      </c>
      <c r="D1193" s="641" t="s">
        <v>229</v>
      </c>
      <c r="E1193" s="641" t="s">
        <v>230</v>
      </c>
      <c r="F1193" s="117" t="s">
        <v>508</v>
      </c>
      <c r="G1193" s="117" t="s">
        <v>213</v>
      </c>
      <c r="H1193" s="117"/>
      <c r="I1193" s="9">
        <v>0.72</v>
      </c>
      <c r="J1193" s="717">
        <v>1</v>
      </c>
      <c r="K1193" s="128" t="s">
        <v>248</v>
      </c>
      <c r="L1193" s="140"/>
      <c r="M1193" s="129">
        <f t="shared" si="73"/>
        <v>0</v>
      </c>
      <c r="N1193" s="129">
        <f t="shared" si="76"/>
        <v>0</v>
      </c>
      <c r="O1193" s="130">
        <f>IF(K1193="nio",0,VLOOKUP(G1193,'4. Productie normen'!A:J,HLOOKUP('5. Basis ruimtestaat'!K1193,'4. Productie normen'!$10:$11,2,FALSE),FALSE))</f>
        <v>0</v>
      </c>
      <c r="P1193" s="130">
        <f t="shared" si="74"/>
        <v>0</v>
      </c>
      <c r="Q1193" s="131">
        <f>VLOOKUP(G1193,'4. Productie normen'!$A:$L,12,FALSE)</f>
        <v>0</v>
      </c>
      <c r="R1193" s="117"/>
      <c r="T1193" s="132">
        <f t="shared" si="75"/>
        <v>0</v>
      </c>
    </row>
    <row r="1194" spans="1:20" ht="14.15" customHeight="1">
      <c r="A1194" s="8">
        <v>1193</v>
      </c>
      <c r="B1194" s="117" t="s">
        <v>179</v>
      </c>
      <c r="C1194" s="117" t="s">
        <v>180</v>
      </c>
      <c r="D1194" s="641" t="s">
        <v>229</v>
      </c>
      <c r="E1194" s="641" t="s">
        <v>233</v>
      </c>
      <c r="F1194" s="117" t="s">
        <v>250</v>
      </c>
      <c r="G1194" s="117" t="s">
        <v>204</v>
      </c>
      <c r="H1194" s="117" t="s">
        <v>491</v>
      </c>
      <c r="I1194" s="9">
        <v>69.23</v>
      </c>
      <c r="J1194" s="717">
        <v>1</v>
      </c>
      <c r="K1194" s="128">
        <v>255</v>
      </c>
      <c r="L1194" s="140"/>
      <c r="M1194" s="129" t="e">
        <f t="shared" si="73"/>
        <v>#DIV/0!</v>
      </c>
      <c r="N1194" s="129">
        <f t="shared" si="76"/>
        <v>0</v>
      </c>
      <c r="O1194" s="130">
        <f>IF(K1194="nio",0,VLOOKUP(G1194,'4. Productie normen'!A:J,HLOOKUP('5. Basis ruimtestaat'!K1194,'4. Productie normen'!$10:$11,2,FALSE),FALSE))</f>
        <v>0</v>
      </c>
      <c r="P1194" s="130">
        <f t="shared" si="74"/>
        <v>0</v>
      </c>
      <c r="Q1194" s="131" t="str">
        <f>VLOOKUP(G1194,'4. Productie normen'!$A:$L,12,FALSE)</f>
        <v>V</v>
      </c>
      <c r="R1194" s="117"/>
      <c r="T1194" s="132">
        <f t="shared" si="75"/>
        <v>17653.650000000001</v>
      </c>
    </row>
    <row r="1195" spans="1:20" ht="14.15" customHeight="1">
      <c r="A1195" s="8">
        <v>1194</v>
      </c>
      <c r="B1195" s="117" t="s">
        <v>179</v>
      </c>
      <c r="C1195" s="117" t="s">
        <v>180</v>
      </c>
      <c r="D1195" s="641" t="s">
        <v>229</v>
      </c>
      <c r="E1195" s="641" t="s">
        <v>236</v>
      </c>
      <c r="F1195" s="117" t="s">
        <v>339</v>
      </c>
      <c r="G1195" s="117" t="s">
        <v>205</v>
      </c>
      <c r="H1195" s="117" t="s">
        <v>235</v>
      </c>
      <c r="I1195" s="9">
        <v>74.52</v>
      </c>
      <c r="J1195" s="717">
        <v>1</v>
      </c>
      <c r="K1195" s="128">
        <v>255</v>
      </c>
      <c r="L1195" s="140"/>
      <c r="M1195" s="129" t="e">
        <f t="shared" si="73"/>
        <v>#DIV/0!</v>
      </c>
      <c r="N1195" s="129">
        <f t="shared" si="76"/>
        <v>0</v>
      </c>
      <c r="O1195" s="130">
        <f>IF(K1195="nio",0,VLOOKUP(G1195,'4. Productie normen'!A:J,HLOOKUP('5. Basis ruimtestaat'!K1195,'4. Productie normen'!$10:$11,2,FALSE),FALSE))</f>
        <v>0</v>
      </c>
      <c r="P1195" s="130">
        <f t="shared" si="74"/>
        <v>0</v>
      </c>
      <c r="Q1195" s="131" t="str">
        <f>VLOOKUP(G1195,'4. Productie normen'!$A:$L,12,FALSE)</f>
        <v>V</v>
      </c>
      <c r="R1195" s="117"/>
      <c r="T1195" s="132">
        <f t="shared" si="75"/>
        <v>19002.599999999999</v>
      </c>
    </row>
    <row r="1196" spans="1:20" ht="14.15" customHeight="1">
      <c r="A1196" s="8">
        <v>1195</v>
      </c>
      <c r="B1196" s="117" t="s">
        <v>179</v>
      </c>
      <c r="C1196" s="117" t="s">
        <v>180</v>
      </c>
      <c r="D1196" s="641" t="s">
        <v>229</v>
      </c>
      <c r="E1196" s="641" t="s">
        <v>238</v>
      </c>
      <c r="F1196" s="117" t="s">
        <v>863</v>
      </c>
      <c r="G1196" s="117" t="s">
        <v>197</v>
      </c>
      <c r="H1196" s="117" t="s">
        <v>235</v>
      </c>
      <c r="I1196" s="9">
        <v>8.74</v>
      </c>
      <c r="J1196" s="717">
        <v>1</v>
      </c>
      <c r="K1196" s="128">
        <v>255</v>
      </c>
      <c r="L1196" s="140"/>
      <c r="M1196" s="129" t="e">
        <f t="shared" si="73"/>
        <v>#DIV/0!</v>
      </c>
      <c r="N1196" s="129">
        <f t="shared" si="76"/>
        <v>0</v>
      </c>
      <c r="O1196" s="130">
        <f>IF(K1196="nio",0,VLOOKUP(G1196,'4. Productie normen'!A:J,HLOOKUP('5. Basis ruimtestaat'!K1196,'4. Productie normen'!$10:$11,2,FALSE),FALSE))</f>
        <v>0</v>
      </c>
      <c r="P1196" s="130">
        <f t="shared" si="74"/>
        <v>0</v>
      </c>
      <c r="Q1196" s="131" t="str">
        <f>VLOOKUP(G1196,'4. Productie normen'!$A:$L,12,FALSE)</f>
        <v>B</v>
      </c>
      <c r="R1196" s="117"/>
      <c r="T1196" s="132">
        <f t="shared" si="75"/>
        <v>2228.7000000000003</v>
      </c>
    </row>
    <row r="1197" spans="1:20" ht="14.15" customHeight="1">
      <c r="A1197" s="8">
        <v>1196</v>
      </c>
      <c r="B1197" s="117" t="s">
        <v>179</v>
      </c>
      <c r="C1197" s="117" t="s">
        <v>180</v>
      </c>
      <c r="D1197" s="641" t="s">
        <v>229</v>
      </c>
      <c r="E1197" s="641" t="s">
        <v>440</v>
      </c>
      <c r="F1197" s="117" t="s">
        <v>262</v>
      </c>
      <c r="G1197" s="137" t="s">
        <v>1137</v>
      </c>
      <c r="H1197" s="117" t="s">
        <v>235</v>
      </c>
      <c r="I1197" s="9">
        <v>4.0999999999999996</v>
      </c>
      <c r="J1197" s="717">
        <v>1</v>
      </c>
      <c r="K1197" s="128">
        <v>255</v>
      </c>
      <c r="L1197" s="140"/>
      <c r="M1197" s="129" t="e">
        <f t="shared" si="73"/>
        <v>#DIV/0!</v>
      </c>
      <c r="N1197" s="129">
        <f t="shared" si="76"/>
        <v>0</v>
      </c>
      <c r="O1197" s="130">
        <f>IF(K1197="nio",0,VLOOKUP(G1197,'4. Productie normen'!A:J,HLOOKUP('5. Basis ruimtestaat'!K1197,'4. Productie normen'!$10:$11,2,FALSE),FALSE))</f>
        <v>0</v>
      </c>
      <c r="P1197" s="130">
        <f t="shared" si="74"/>
        <v>0</v>
      </c>
      <c r="Q1197" s="131" t="str">
        <f>VLOOKUP(G1197,'4. Productie normen'!$A:$L,12,FALSE)</f>
        <v>V</v>
      </c>
      <c r="R1197" s="117"/>
      <c r="T1197" s="132">
        <f t="shared" si="75"/>
        <v>1045.5</v>
      </c>
    </row>
    <row r="1198" spans="1:20" ht="14.15" customHeight="1">
      <c r="A1198" s="8">
        <v>1197</v>
      </c>
      <c r="B1198" s="117" t="s">
        <v>179</v>
      </c>
      <c r="C1198" s="117" t="s">
        <v>180</v>
      </c>
      <c r="D1198" s="641" t="s">
        <v>229</v>
      </c>
      <c r="E1198" s="641" t="s">
        <v>264</v>
      </c>
      <c r="F1198" s="117" t="s">
        <v>261</v>
      </c>
      <c r="G1198" s="117" t="s">
        <v>1136</v>
      </c>
      <c r="H1198" s="117" t="s">
        <v>235</v>
      </c>
      <c r="I1198" s="9">
        <v>24.98</v>
      </c>
      <c r="J1198" s="717">
        <v>1</v>
      </c>
      <c r="K1198" s="128">
        <v>255</v>
      </c>
      <c r="L1198" s="140"/>
      <c r="M1198" s="129" t="e">
        <f t="shared" si="73"/>
        <v>#DIV/0!</v>
      </c>
      <c r="N1198" s="129">
        <f t="shared" si="76"/>
        <v>0</v>
      </c>
      <c r="O1198" s="130">
        <f>IF(K1198="nio",0,VLOOKUP(G1198,'4. Productie normen'!A:J,HLOOKUP('5. Basis ruimtestaat'!K1198,'4. Productie normen'!$10:$11,2,FALSE),FALSE))</f>
        <v>0</v>
      </c>
      <c r="P1198" s="130">
        <f t="shared" si="74"/>
        <v>0</v>
      </c>
      <c r="Q1198" s="131" t="str">
        <f>VLOOKUP(G1198,'4. Productie normen'!$A:$L,12,FALSE)</f>
        <v>V</v>
      </c>
      <c r="R1198" s="117"/>
      <c r="T1198" s="132">
        <f t="shared" si="75"/>
        <v>6369.9000000000005</v>
      </c>
    </row>
    <row r="1199" spans="1:20" ht="14.15" customHeight="1">
      <c r="A1199" s="8">
        <v>1198</v>
      </c>
      <c r="B1199" s="117" t="s">
        <v>179</v>
      </c>
      <c r="C1199" s="117" t="s">
        <v>180</v>
      </c>
      <c r="D1199" s="641" t="s">
        <v>229</v>
      </c>
      <c r="E1199" s="641" t="s">
        <v>442</v>
      </c>
      <c r="F1199" s="117" t="s">
        <v>332</v>
      </c>
      <c r="G1199" s="117" t="s">
        <v>206</v>
      </c>
      <c r="H1199" s="117" t="s">
        <v>242</v>
      </c>
      <c r="I1199" s="9">
        <v>2.57</v>
      </c>
      <c r="J1199" s="717">
        <v>1</v>
      </c>
      <c r="K1199" s="128">
        <v>255</v>
      </c>
      <c r="L1199" s="653"/>
      <c r="M1199" s="129" t="e">
        <f t="shared" si="73"/>
        <v>#DIV/0!</v>
      </c>
      <c r="N1199" s="129">
        <f t="shared" si="76"/>
        <v>0</v>
      </c>
      <c r="O1199" s="130">
        <f>IF(K1199="nio",0,VLOOKUP(G1199,'4. Productie normen'!A:J,HLOOKUP('5. Basis ruimtestaat'!K1199,'4. Productie normen'!$10:$11,2,FALSE),FALSE))</f>
        <v>0</v>
      </c>
      <c r="P1199" s="130">
        <f t="shared" si="74"/>
        <v>0</v>
      </c>
      <c r="Q1199" s="131" t="str">
        <f>VLOOKUP(G1199,'4. Productie normen'!$A:$L,12,FALSE)</f>
        <v>S</v>
      </c>
      <c r="R1199" s="117"/>
      <c r="T1199" s="132">
        <f t="shared" si="75"/>
        <v>655.34999999999991</v>
      </c>
    </row>
    <row r="1200" spans="1:20" ht="14.15" customHeight="1">
      <c r="A1200" s="8">
        <v>1199</v>
      </c>
      <c r="B1200" s="117" t="s">
        <v>179</v>
      </c>
      <c r="C1200" s="117" t="s">
        <v>180</v>
      </c>
      <c r="D1200" s="641" t="s">
        <v>229</v>
      </c>
      <c r="E1200" s="641" t="s">
        <v>340</v>
      </c>
      <c r="F1200" s="117" t="s">
        <v>210</v>
      </c>
      <c r="G1200" s="117" t="s">
        <v>210</v>
      </c>
      <c r="H1200" s="117" t="s">
        <v>242</v>
      </c>
      <c r="I1200" s="9">
        <v>4.74</v>
      </c>
      <c r="J1200" s="717">
        <v>1</v>
      </c>
      <c r="K1200" s="128">
        <v>255</v>
      </c>
      <c r="L1200" s="140"/>
      <c r="M1200" s="129" t="e">
        <f t="shared" si="73"/>
        <v>#DIV/0!</v>
      </c>
      <c r="N1200" s="129">
        <f t="shared" si="76"/>
        <v>0</v>
      </c>
      <c r="O1200" s="130">
        <f>IF(K1200="nio",0,VLOOKUP(G1200,'4. Productie normen'!A:J,HLOOKUP('5. Basis ruimtestaat'!K1200,'4. Productie normen'!$10:$11,2,FALSE),FALSE))</f>
        <v>0</v>
      </c>
      <c r="P1200" s="130">
        <f t="shared" si="74"/>
        <v>0</v>
      </c>
      <c r="Q1200" s="131" t="str">
        <f>VLOOKUP(G1200,'4. Productie normen'!$A:$L,12,FALSE)</f>
        <v>V</v>
      </c>
      <c r="R1200" s="117"/>
      <c r="T1200" s="132">
        <f t="shared" si="75"/>
        <v>1208.7</v>
      </c>
    </row>
    <row r="1201" spans="1:20" ht="14.15" customHeight="1">
      <c r="A1201" s="8">
        <v>1200</v>
      </c>
      <c r="B1201" s="117" t="s">
        <v>179</v>
      </c>
      <c r="C1201" s="117" t="s">
        <v>180</v>
      </c>
      <c r="D1201" s="641" t="s">
        <v>229</v>
      </c>
      <c r="E1201" s="641" t="s">
        <v>265</v>
      </c>
      <c r="F1201" s="117" t="s">
        <v>331</v>
      </c>
      <c r="G1201" s="117" t="s">
        <v>206</v>
      </c>
      <c r="H1201" s="117" t="s">
        <v>242</v>
      </c>
      <c r="I1201" s="9">
        <v>4.32</v>
      </c>
      <c r="J1201" s="717">
        <v>1</v>
      </c>
      <c r="K1201" s="128">
        <v>255</v>
      </c>
      <c r="L1201" s="653"/>
      <c r="M1201" s="129" t="e">
        <f t="shared" si="73"/>
        <v>#DIV/0!</v>
      </c>
      <c r="N1201" s="129">
        <f t="shared" si="76"/>
        <v>0</v>
      </c>
      <c r="O1201" s="130">
        <f>IF(K1201="nio",0,VLOOKUP(G1201,'4. Productie normen'!A:J,HLOOKUP('5. Basis ruimtestaat'!K1201,'4. Productie normen'!$10:$11,2,FALSE),FALSE))</f>
        <v>0</v>
      </c>
      <c r="P1201" s="130">
        <f t="shared" si="74"/>
        <v>0</v>
      </c>
      <c r="Q1201" s="131" t="str">
        <f>VLOOKUP(G1201,'4. Productie normen'!$A:$L,12,FALSE)</f>
        <v>S</v>
      </c>
      <c r="R1201" s="117"/>
      <c r="T1201" s="132">
        <f t="shared" si="75"/>
        <v>1101.6000000000001</v>
      </c>
    </row>
    <row r="1202" spans="1:20" ht="14.15" customHeight="1">
      <c r="A1202" s="8">
        <v>1201</v>
      </c>
      <c r="B1202" s="117" t="s">
        <v>179</v>
      </c>
      <c r="C1202" s="117" t="s">
        <v>180</v>
      </c>
      <c r="D1202" s="641" t="s">
        <v>229</v>
      </c>
      <c r="E1202" s="641" t="s">
        <v>266</v>
      </c>
      <c r="F1202" s="117" t="s">
        <v>864</v>
      </c>
      <c r="G1202" s="117" t="s">
        <v>213</v>
      </c>
      <c r="H1202" s="117" t="s">
        <v>232</v>
      </c>
      <c r="I1202" s="9">
        <v>10.39</v>
      </c>
      <c r="J1202" s="717">
        <v>1</v>
      </c>
      <c r="K1202" s="128" t="s">
        <v>248</v>
      </c>
      <c r="L1202" s="140"/>
      <c r="M1202" s="129">
        <f t="shared" si="73"/>
        <v>0</v>
      </c>
      <c r="N1202" s="129">
        <f t="shared" si="76"/>
        <v>0</v>
      </c>
      <c r="O1202" s="130">
        <f>IF(K1202="nio",0,VLOOKUP(G1202,'4. Productie normen'!A:J,HLOOKUP('5. Basis ruimtestaat'!K1202,'4. Productie normen'!$10:$11,2,FALSE),FALSE))</f>
        <v>0</v>
      </c>
      <c r="P1202" s="130">
        <f t="shared" si="74"/>
        <v>0</v>
      </c>
      <c r="Q1202" s="131">
        <f>VLOOKUP(G1202,'4. Productie normen'!$A:$L,12,FALSE)</f>
        <v>0</v>
      </c>
      <c r="R1202" s="117"/>
      <c r="T1202" s="132">
        <f t="shared" si="75"/>
        <v>0</v>
      </c>
    </row>
    <row r="1203" spans="1:20" ht="14.15" customHeight="1">
      <c r="A1203" s="8">
        <v>1202</v>
      </c>
      <c r="B1203" s="117" t="s">
        <v>181</v>
      </c>
      <c r="C1203" s="117" t="s">
        <v>182</v>
      </c>
      <c r="D1203" s="641" t="s">
        <v>229</v>
      </c>
      <c r="E1203" s="641" t="s">
        <v>263</v>
      </c>
      <c r="F1203" s="117" t="s">
        <v>550</v>
      </c>
      <c r="G1203" s="117" t="s">
        <v>1136</v>
      </c>
      <c r="H1203" s="117" t="s">
        <v>235</v>
      </c>
      <c r="I1203" s="9">
        <v>38.04</v>
      </c>
      <c r="J1203" s="717">
        <v>1</v>
      </c>
      <c r="K1203" s="128">
        <v>255</v>
      </c>
      <c r="L1203" s="140"/>
      <c r="M1203" s="129" t="e">
        <f t="shared" si="73"/>
        <v>#DIV/0!</v>
      </c>
      <c r="N1203" s="129">
        <f t="shared" si="76"/>
        <v>0</v>
      </c>
      <c r="O1203" s="130">
        <f>IF(K1203="nio",0,VLOOKUP(G1203,'4. Productie normen'!A:J,HLOOKUP('5. Basis ruimtestaat'!K1203,'4. Productie normen'!$10:$11,2,FALSE),FALSE))</f>
        <v>0</v>
      </c>
      <c r="P1203" s="130">
        <f t="shared" si="74"/>
        <v>0</v>
      </c>
      <c r="Q1203" s="131" t="str">
        <f>VLOOKUP(G1203,'4. Productie normen'!$A:$L,12,FALSE)</f>
        <v>V</v>
      </c>
      <c r="R1203" s="117"/>
      <c r="T1203" s="132">
        <f t="shared" si="75"/>
        <v>9700.1999999999989</v>
      </c>
    </row>
    <row r="1204" spans="1:20" ht="14.15" customHeight="1">
      <c r="A1204" s="8">
        <v>1203</v>
      </c>
      <c r="B1204" s="117" t="s">
        <v>181</v>
      </c>
      <c r="C1204" s="117" t="s">
        <v>182</v>
      </c>
      <c r="D1204" s="641" t="s">
        <v>229</v>
      </c>
      <c r="E1204" s="641" t="s">
        <v>263</v>
      </c>
      <c r="F1204" s="117" t="s">
        <v>210</v>
      </c>
      <c r="G1204" s="117" t="s">
        <v>210</v>
      </c>
      <c r="H1204" s="117" t="s">
        <v>520</v>
      </c>
      <c r="I1204" s="9">
        <v>2.9</v>
      </c>
      <c r="J1204" s="717">
        <v>1</v>
      </c>
      <c r="K1204" s="128">
        <v>255</v>
      </c>
      <c r="L1204" s="140"/>
      <c r="M1204" s="129" t="e">
        <f t="shared" si="73"/>
        <v>#DIV/0!</v>
      </c>
      <c r="N1204" s="129">
        <f t="shared" si="76"/>
        <v>0</v>
      </c>
      <c r="O1204" s="130">
        <f>IF(K1204="nio",0,VLOOKUP(G1204,'4. Productie normen'!A:J,HLOOKUP('5. Basis ruimtestaat'!K1204,'4. Productie normen'!$10:$11,2,FALSE),FALSE))</f>
        <v>0</v>
      </c>
      <c r="P1204" s="130">
        <f t="shared" si="74"/>
        <v>0</v>
      </c>
      <c r="Q1204" s="131" t="str">
        <f>VLOOKUP(G1204,'4. Productie normen'!$A:$L,12,FALSE)</f>
        <v>V</v>
      </c>
      <c r="R1204" s="117"/>
      <c r="T1204" s="132">
        <f t="shared" si="75"/>
        <v>739.5</v>
      </c>
    </row>
    <row r="1205" spans="1:20" ht="14.15" customHeight="1">
      <c r="A1205" s="8">
        <v>1204</v>
      </c>
      <c r="B1205" s="117" t="s">
        <v>181</v>
      </c>
      <c r="C1205" s="117" t="s">
        <v>182</v>
      </c>
      <c r="D1205" s="641" t="s">
        <v>229</v>
      </c>
      <c r="E1205" s="641" t="s">
        <v>230</v>
      </c>
      <c r="F1205" s="117" t="s">
        <v>339</v>
      </c>
      <c r="G1205" s="117" t="s">
        <v>205</v>
      </c>
      <c r="H1205" s="117" t="s">
        <v>235</v>
      </c>
      <c r="I1205" s="9">
        <v>87.6</v>
      </c>
      <c r="J1205" s="717">
        <v>1</v>
      </c>
      <c r="K1205" s="128">
        <v>255</v>
      </c>
      <c r="L1205" s="140"/>
      <c r="M1205" s="129" t="e">
        <f t="shared" si="73"/>
        <v>#DIV/0!</v>
      </c>
      <c r="N1205" s="129">
        <f t="shared" si="76"/>
        <v>0</v>
      </c>
      <c r="O1205" s="130">
        <f>IF(K1205="nio",0,VLOOKUP(G1205,'4. Productie normen'!A:J,HLOOKUP('5. Basis ruimtestaat'!K1205,'4. Productie normen'!$10:$11,2,FALSE),FALSE))</f>
        <v>0</v>
      </c>
      <c r="P1205" s="130">
        <f t="shared" si="74"/>
        <v>0</v>
      </c>
      <c r="Q1205" s="131" t="str">
        <f>VLOOKUP(G1205,'4. Productie normen'!$A:$L,12,FALSE)</f>
        <v>V</v>
      </c>
      <c r="R1205" s="117"/>
      <c r="T1205" s="132">
        <f t="shared" si="75"/>
        <v>22338</v>
      </c>
    </row>
    <row r="1206" spans="1:20" ht="14.15" customHeight="1">
      <c r="A1206" s="8">
        <v>1205</v>
      </c>
      <c r="B1206" s="117" t="s">
        <v>181</v>
      </c>
      <c r="C1206" s="117" t="s">
        <v>182</v>
      </c>
      <c r="D1206" s="641" t="s">
        <v>229</v>
      </c>
      <c r="E1206" s="641" t="s">
        <v>233</v>
      </c>
      <c r="F1206" s="117" t="s">
        <v>441</v>
      </c>
      <c r="G1206" s="117" t="s">
        <v>197</v>
      </c>
      <c r="H1206" s="117" t="s">
        <v>235</v>
      </c>
      <c r="I1206" s="9">
        <v>13.26</v>
      </c>
      <c r="J1206" s="717">
        <v>1</v>
      </c>
      <c r="K1206" s="128">
        <v>255</v>
      </c>
      <c r="L1206" s="140"/>
      <c r="M1206" s="129" t="e">
        <f t="shared" si="73"/>
        <v>#DIV/0!</v>
      </c>
      <c r="N1206" s="129">
        <f t="shared" si="76"/>
        <v>0</v>
      </c>
      <c r="O1206" s="130">
        <f>IF(K1206="nio",0,VLOOKUP(G1206,'4. Productie normen'!A:J,HLOOKUP('5. Basis ruimtestaat'!K1206,'4. Productie normen'!$10:$11,2,FALSE),FALSE))</f>
        <v>0</v>
      </c>
      <c r="P1206" s="130">
        <f t="shared" si="74"/>
        <v>0</v>
      </c>
      <c r="Q1206" s="131" t="str">
        <f>VLOOKUP(G1206,'4. Productie normen'!$A:$L,12,FALSE)</f>
        <v>B</v>
      </c>
      <c r="R1206" s="117"/>
      <c r="T1206" s="132">
        <f t="shared" si="75"/>
        <v>3381.2999999999997</v>
      </c>
    </row>
    <row r="1207" spans="1:20" ht="14.15" customHeight="1">
      <c r="A1207" s="8">
        <v>1206</v>
      </c>
      <c r="B1207" s="117" t="s">
        <v>181</v>
      </c>
      <c r="C1207" s="117" t="s">
        <v>182</v>
      </c>
      <c r="D1207" s="641" t="s">
        <v>229</v>
      </c>
      <c r="E1207" s="641" t="s">
        <v>236</v>
      </c>
      <c r="F1207" s="117" t="s">
        <v>448</v>
      </c>
      <c r="G1207" s="117" t="s">
        <v>213</v>
      </c>
      <c r="H1207" s="117"/>
      <c r="I1207" s="9">
        <v>4.93</v>
      </c>
      <c r="J1207" s="717">
        <v>1</v>
      </c>
      <c r="K1207" s="128" t="s">
        <v>248</v>
      </c>
      <c r="L1207" s="140"/>
      <c r="M1207" s="129">
        <f t="shared" si="73"/>
        <v>0</v>
      </c>
      <c r="N1207" s="129">
        <f t="shared" si="76"/>
        <v>0</v>
      </c>
      <c r="O1207" s="130">
        <f>IF(K1207="nio",0,VLOOKUP(G1207,'4. Productie normen'!A:J,HLOOKUP('5. Basis ruimtestaat'!K1207,'4. Productie normen'!$10:$11,2,FALSE),FALSE))</f>
        <v>0</v>
      </c>
      <c r="P1207" s="130">
        <f t="shared" si="74"/>
        <v>0</v>
      </c>
      <c r="Q1207" s="131">
        <f>VLOOKUP(G1207,'4. Productie normen'!$A:$L,12,FALSE)</f>
        <v>0</v>
      </c>
      <c r="R1207" s="117"/>
      <c r="T1207" s="132">
        <f t="shared" si="75"/>
        <v>0</v>
      </c>
    </row>
    <row r="1208" spans="1:20" ht="14.15" customHeight="1">
      <c r="A1208" s="8">
        <v>1207</v>
      </c>
      <c r="B1208" s="117" t="s">
        <v>181</v>
      </c>
      <c r="C1208" s="117" t="s">
        <v>182</v>
      </c>
      <c r="D1208" s="641" t="s">
        <v>229</v>
      </c>
      <c r="E1208" s="641" t="s">
        <v>238</v>
      </c>
      <c r="F1208" s="117" t="s">
        <v>328</v>
      </c>
      <c r="G1208" s="117" t="s">
        <v>213</v>
      </c>
      <c r="H1208" s="117" t="s">
        <v>439</v>
      </c>
      <c r="I1208" s="9">
        <v>2</v>
      </c>
      <c r="J1208" s="717">
        <v>1</v>
      </c>
      <c r="K1208" s="128" t="s">
        <v>248</v>
      </c>
      <c r="L1208" s="140"/>
      <c r="M1208" s="129">
        <f t="shared" si="73"/>
        <v>0</v>
      </c>
      <c r="N1208" s="129">
        <f t="shared" si="76"/>
        <v>0</v>
      </c>
      <c r="O1208" s="130">
        <f>IF(K1208="nio",0,VLOOKUP(G1208,'4. Productie normen'!A:J,HLOOKUP('5. Basis ruimtestaat'!K1208,'4. Productie normen'!$10:$11,2,FALSE),FALSE))</f>
        <v>0</v>
      </c>
      <c r="P1208" s="130">
        <f t="shared" si="74"/>
        <v>0</v>
      </c>
      <c r="Q1208" s="131">
        <f>VLOOKUP(G1208,'4. Productie normen'!$A:$L,12,FALSE)</f>
        <v>0</v>
      </c>
      <c r="R1208" s="117"/>
      <c r="T1208" s="132">
        <f t="shared" si="75"/>
        <v>0</v>
      </c>
    </row>
    <row r="1209" spans="1:20" ht="14.15" customHeight="1">
      <c r="A1209" s="8">
        <v>1208</v>
      </c>
      <c r="B1209" s="117" t="s">
        <v>181</v>
      </c>
      <c r="C1209" s="117" t="s">
        <v>182</v>
      </c>
      <c r="D1209" s="641" t="s">
        <v>229</v>
      </c>
      <c r="E1209" s="641" t="s">
        <v>440</v>
      </c>
      <c r="F1209" s="117" t="s">
        <v>262</v>
      </c>
      <c r="G1209" s="137" t="s">
        <v>1137</v>
      </c>
      <c r="H1209" s="117" t="s">
        <v>235</v>
      </c>
      <c r="I1209" s="9">
        <v>4.33</v>
      </c>
      <c r="J1209" s="717">
        <v>1</v>
      </c>
      <c r="K1209" s="128">
        <v>255</v>
      </c>
      <c r="L1209" s="140"/>
      <c r="M1209" s="129" t="e">
        <f t="shared" si="73"/>
        <v>#DIV/0!</v>
      </c>
      <c r="N1209" s="129">
        <f t="shared" si="76"/>
        <v>0</v>
      </c>
      <c r="O1209" s="130">
        <f>IF(K1209="nio",0,VLOOKUP(G1209,'4. Productie normen'!A:J,HLOOKUP('5. Basis ruimtestaat'!K1209,'4. Productie normen'!$10:$11,2,FALSE),FALSE))</f>
        <v>0</v>
      </c>
      <c r="P1209" s="130">
        <f t="shared" si="74"/>
        <v>0</v>
      </c>
      <c r="Q1209" s="131" t="str">
        <f>VLOOKUP(G1209,'4. Productie normen'!$A:$L,12,FALSE)</f>
        <v>V</v>
      </c>
      <c r="R1209" s="117"/>
      <c r="T1209" s="132">
        <f t="shared" si="75"/>
        <v>1104.1500000000001</v>
      </c>
    </row>
    <row r="1210" spans="1:20" ht="14.15" customHeight="1">
      <c r="A1210" s="8">
        <v>1209</v>
      </c>
      <c r="B1210" s="117" t="s">
        <v>181</v>
      </c>
      <c r="C1210" s="117" t="s">
        <v>182</v>
      </c>
      <c r="D1210" s="641" t="s">
        <v>229</v>
      </c>
      <c r="E1210" s="641" t="s">
        <v>264</v>
      </c>
      <c r="F1210" s="117" t="s">
        <v>332</v>
      </c>
      <c r="G1210" s="117" t="s">
        <v>206</v>
      </c>
      <c r="H1210" s="117" t="s">
        <v>439</v>
      </c>
      <c r="I1210" s="9">
        <v>5.88</v>
      </c>
      <c r="J1210" s="717">
        <v>1</v>
      </c>
      <c r="K1210" s="128">
        <v>255</v>
      </c>
      <c r="L1210" s="653"/>
      <c r="M1210" s="129" t="e">
        <f t="shared" si="73"/>
        <v>#DIV/0!</v>
      </c>
      <c r="N1210" s="129">
        <f t="shared" si="76"/>
        <v>0</v>
      </c>
      <c r="O1210" s="130">
        <f>IF(K1210="nio",0,VLOOKUP(G1210,'4. Productie normen'!A:J,HLOOKUP('5. Basis ruimtestaat'!K1210,'4. Productie normen'!$10:$11,2,FALSE),FALSE))</f>
        <v>0</v>
      </c>
      <c r="P1210" s="130">
        <f t="shared" si="74"/>
        <v>0</v>
      </c>
      <c r="Q1210" s="131" t="str">
        <f>VLOOKUP(G1210,'4. Productie normen'!$A:$L,12,FALSE)</f>
        <v>S</v>
      </c>
      <c r="R1210" s="117"/>
      <c r="T1210" s="132">
        <f t="shared" si="75"/>
        <v>1499.3999999999999</v>
      </c>
    </row>
    <row r="1211" spans="1:20" ht="14.15" customHeight="1">
      <c r="A1211" s="8">
        <v>1210</v>
      </c>
      <c r="B1211" s="117" t="s">
        <v>183</v>
      </c>
      <c r="C1211" s="117" t="s">
        <v>184</v>
      </c>
      <c r="D1211" s="641" t="s">
        <v>256</v>
      </c>
      <c r="E1211" s="641" t="s">
        <v>323</v>
      </c>
      <c r="F1211" s="117" t="s">
        <v>202</v>
      </c>
      <c r="G1211" s="117" t="s">
        <v>202</v>
      </c>
      <c r="H1211" s="117" t="s">
        <v>232</v>
      </c>
      <c r="I1211" s="9">
        <v>3.42</v>
      </c>
      <c r="J1211" s="717">
        <v>1</v>
      </c>
      <c r="K1211" s="128">
        <v>255</v>
      </c>
      <c r="L1211" s="140"/>
      <c r="M1211" s="129" t="e">
        <f t="shared" si="73"/>
        <v>#DIV/0!</v>
      </c>
      <c r="N1211" s="129">
        <f t="shared" si="76"/>
        <v>0</v>
      </c>
      <c r="O1211" s="130">
        <f>IF(K1211="nio",0,VLOOKUP(G1211,'4. Productie normen'!A:J,HLOOKUP('5. Basis ruimtestaat'!K1211,'4. Productie normen'!$10:$11,2,FALSE),FALSE))</f>
        <v>0</v>
      </c>
      <c r="P1211" s="130">
        <f t="shared" si="74"/>
        <v>0</v>
      </c>
      <c r="Q1211" s="131" t="str">
        <f>VLOOKUP(G1211,'4. Productie normen'!$A:$L,12,FALSE)</f>
        <v>V</v>
      </c>
      <c r="R1211" s="117"/>
      <c r="T1211" s="132">
        <f t="shared" si="75"/>
        <v>872.1</v>
      </c>
    </row>
    <row r="1212" spans="1:20" ht="14.15" customHeight="1">
      <c r="A1212" s="8">
        <v>1211</v>
      </c>
      <c r="B1212" s="117" t="s">
        <v>183</v>
      </c>
      <c r="C1212" s="117" t="s">
        <v>184</v>
      </c>
      <c r="D1212" s="641" t="s">
        <v>256</v>
      </c>
      <c r="E1212" s="641" t="s">
        <v>324</v>
      </c>
      <c r="F1212" s="117" t="s">
        <v>208</v>
      </c>
      <c r="G1212" s="117" t="s">
        <v>208</v>
      </c>
      <c r="H1212" s="117" t="s">
        <v>232</v>
      </c>
      <c r="I1212" s="9">
        <v>10.52</v>
      </c>
      <c r="J1212" s="717">
        <v>1</v>
      </c>
      <c r="K1212" s="128">
        <v>255</v>
      </c>
      <c r="L1212" s="140"/>
      <c r="M1212" s="129" t="e">
        <f t="shared" si="73"/>
        <v>#DIV/0!</v>
      </c>
      <c r="N1212" s="129">
        <f t="shared" si="76"/>
        <v>0</v>
      </c>
      <c r="O1212" s="130">
        <f>IF(K1212="nio",0,VLOOKUP(G1212,'4. Productie normen'!A:J,HLOOKUP('5. Basis ruimtestaat'!K1212,'4. Productie normen'!$10:$11,2,FALSE),FALSE))</f>
        <v>0</v>
      </c>
      <c r="P1212" s="130">
        <f t="shared" si="74"/>
        <v>0</v>
      </c>
      <c r="Q1212" s="131" t="str">
        <f>VLOOKUP(G1212,'4. Productie normen'!$A:$L,12,FALSE)</f>
        <v>V</v>
      </c>
      <c r="R1212" s="117"/>
      <c r="T1212" s="132">
        <f t="shared" si="75"/>
        <v>2682.6</v>
      </c>
    </row>
    <row r="1213" spans="1:20" ht="14.15" customHeight="1">
      <c r="A1213" s="8">
        <v>1212</v>
      </c>
      <c r="B1213" s="117" t="s">
        <v>183</v>
      </c>
      <c r="C1213" s="117" t="s">
        <v>184</v>
      </c>
      <c r="D1213" s="641" t="s">
        <v>256</v>
      </c>
      <c r="E1213" s="641" t="s">
        <v>273</v>
      </c>
      <c r="F1213" s="117" t="s">
        <v>252</v>
      </c>
      <c r="G1213" s="117" t="s">
        <v>209</v>
      </c>
      <c r="H1213" s="117" t="s">
        <v>232</v>
      </c>
      <c r="I1213" s="9">
        <v>30.69</v>
      </c>
      <c r="J1213" s="717">
        <v>1</v>
      </c>
      <c r="K1213" s="128">
        <v>255</v>
      </c>
      <c r="L1213" s="140"/>
      <c r="M1213" s="129" t="e">
        <f t="shared" si="73"/>
        <v>#DIV/0!</v>
      </c>
      <c r="N1213" s="129">
        <f t="shared" si="76"/>
        <v>0</v>
      </c>
      <c r="O1213" s="130">
        <f>IF(K1213="nio",0,VLOOKUP(G1213,'4. Productie normen'!A:J,HLOOKUP('5. Basis ruimtestaat'!K1213,'4. Productie normen'!$10:$11,2,FALSE),FALSE))</f>
        <v>0</v>
      </c>
      <c r="P1213" s="130">
        <f t="shared" si="74"/>
        <v>0</v>
      </c>
      <c r="Q1213" s="131" t="str">
        <f>VLOOKUP(G1213,'4. Productie normen'!$A:$L,12,FALSE)</f>
        <v>V</v>
      </c>
      <c r="R1213" s="117"/>
      <c r="T1213" s="132">
        <f t="shared" si="75"/>
        <v>7825.9500000000007</v>
      </c>
    </row>
    <row r="1214" spans="1:20" ht="14.15" customHeight="1">
      <c r="A1214" s="8">
        <v>1213</v>
      </c>
      <c r="B1214" s="117" t="s">
        <v>183</v>
      </c>
      <c r="C1214" s="117" t="s">
        <v>184</v>
      </c>
      <c r="D1214" s="641" t="s">
        <v>256</v>
      </c>
      <c r="E1214" s="641" t="s">
        <v>327</v>
      </c>
      <c r="F1214" s="117" t="s">
        <v>343</v>
      </c>
      <c r="G1214" s="117" t="s">
        <v>206</v>
      </c>
      <c r="H1214" s="117" t="s">
        <v>232</v>
      </c>
      <c r="I1214" s="9">
        <v>6.89</v>
      </c>
      <c r="J1214" s="717">
        <v>1</v>
      </c>
      <c r="K1214" s="128">
        <v>255</v>
      </c>
      <c r="L1214" s="653">
        <v>255</v>
      </c>
      <c r="M1214" s="129" t="e">
        <f t="shared" si="73"/>
        <v>#DIV/0!</v>
      </c>
      <c r="N1214" s="129" t="e">
        <f t="shared" si="76"/>
        <v>#DIV/0!</v>
      </c>
      <c r="O1214" s="130">
        <f>IF(K1214="nio",0,VLOOKUP(G1214,'4. Productie normen'!A:J,HLOOKUP('5. Basis ruimtestaat'!K1214,'4. Productie normen'!$10:$11,2,FALSE),FALSE))</f>
        <v>0</v>
      </c>
      <c r="P1214" s="130">
        <f t="shared" si="74"/>
        <v>0</v>
      </c>
      <c r="Q1214" s="131" t="str">
        <f>VLOOKUP(G1214,'4. Productie normen'!$A:$L,12,FALSE)</f>
        <v>S</v>
      </c>
      <c r="R1214" s="117"/>
      <c r="T1214" s="132">
        <f t="shared" si="75"/>
        <v>3513.8999999999996</v>
      </c>
    </row>
    <row r="1215" spans="1:20" ht="14.15" customHeight="1">
      <c r="A1215" s="8">
        <v>1214</v>
      </c>
      <c r="B1215" s="117" t="s">
        <v>183</v>
      </c>
      <c r="C1215" s="117" t="s">
        <v>184</v>
      </c>
      <c r="D1215" s="641" t="s">
        <v>256</v>
      </c>
      <c r="E1215" s="641" t="s">
        <v>330</v>
      </c>
      <c r="F1215" s="117" t="s">
        <v>343</v>
      </c>
      <c r="G1215" s="117" t="s">
        <v>206</v>
      </c>
      <c r="H1215" s="117" t="s">
        <v>232</v>
      </c>
      <c r="I1215" s="9">
        <v>6.89</v>
      </c>
      <c r="J1215" s="717">
        <v>1</v>
      </c>
      <c r="K1215" s="128">
        <v>255</v>
      </c>
      <c r="L1215" s="653">
        <v>255</v>
      </c>
      <c r="M1215" s="129" t="e">
        <f t="shared" si="73"/>
        <v>#DIV/0!</v>
      </c>
      <c r="N1215" s="129" t="e">
        <f t="shared" si="76"/>
        <v>#DIV/0!</v>
      </c>
      <c r="O1215" s="130">
        <f>IF(K1215="nio",0,VLOOKUP(G1215,'4. Productie normen'!A:J,HLOOKUP('5. Basis ruimtestaat'!K1215,'4. Productie normen'!$10:$11,2,FALSE),FALSE))</f>
        <v>0</v>
      </c>
      <c r="P1215" s="130">
        <f t="shared" si="74"/>
        <v>0</v>
      </c>
      <c r="Q1215" s="131" t="str">
        <f>VLOOKUP(G1215,'4. Productie normen'!$A:$L,12,FALSE)</f>
        <v>S</v>
      </c>
      <c r="R1215" s="117"/>
      <c r="T1215" s="132">
        <f t="shared" si="75"/>
        <v>3513.8999999999996</v>
      </c>
    </row>
    <row r="1216" spans="1:20" ht="14.15" customHeight="1">
      <c r="A1216" s="8">
        <v>1215</v>
      </c>
      <c r="B1216" s="117" t="s">
        <v>183</v>
      </c>
      <c r="C1216" s="117" t="s">
        <v>184</v>
      </c>
      <c r="D1216" s="641" t="s">
        <v>256</v>
      </c>
      <c r="E1216" s="641" t="s">
        <v>274</v>
      </c>
      <c r="F1216" s="117" t="s">
        <v>252</v>
      </c>
      <c r="G1216" s="117" t="s">
        <v>209</v>
      </c>
      <c r="H1216" s="117" t="s">
        <v>232</v>
      </c>
      <c r="I1216" s="9">
        <v>24.04</v>
      </c>
      <c r="J1216" s="717">
        <v>1</v>
      </c>
      <c r="K1216" s="128">
        <v>255</v>
      </c>
      <c r="L1216" s="140"/>
      <c r="M1216" s="129" t="e">
        <f t="shared" si="73"/>
        <v>#DIV/0!</v>
      </c>
      <c r="N1216" s="129">
        <f t="shared" si="76"/>
        <v>0</v>
      </c>
      <c r="O1216" s="130">
        <f>IF(K1216="nio",0,VLOOKUP(G1216,'4. Productie normen'!A:J,HLOOKUP('5. Basis ruimtestaat'!K1216,'4. Productie normen'!$10:$11,2,FALSE),FALSE))</f>
        <v>0</v>
      </c>
      <c r="P1216" s="130">
        <f t="shared" si="74"/>
        <v>0</v>
      </c>
      <c r="Q1216" s="131" t="str">
        <f>VLOOKUP(G1216,'4. Productie normen'!$A:$L,12,FALSE)</f>
        <v>V</v>
      </c>
      <c r="R1216" s="117"/>
      <c r="T1216" s="132">
        <f t="shared" si="75"/>
        <v>6130.2</v>
      </c>
    </row>
    <row r="1217" spans="1:20" ht="14.15" customHeight="1">
      <c r="A1217" s="8">
        <v>1216</v>
      </c>
      <c r="B1217" s="117" t="s">
        <v>183</v>
      </c>
      <c r="C1217" s="117" t="s">
        <v>184</v>
      </c>
      <c r="D1217" s="641" t="s">
        <v>256</v>
      </c>
      <c r="E1217" s="641" t="s">
        <v>275</v>
      </c>
      <c r="F1217" s="117" t="s">
        <v>255</v>
      </c>
      <c r="G1217" s="117" t="s">
        <v>197</v>
      </c>
      <c r="H1217" s="117" t="s">
        <v>232</v>
      </c>
      <c r="I1217" s="9">
        <v>29.03</v>
      </c>
      <c r="J1217" s="717">
        <v>1</v>
      </c>
      <c r="K1217" s="128">
        <v>156</v>
      </c>
      <c r="L1217" s="140"/>
      <c r="M1217" s="129" t="e">
        <f t="shared" si="73"/>
        <v>#DIV/0!</v>
      </c>
      <c r="N1217" s="129">
        <f t="shared" si="76"/>
        <v>0</v>
      </c>
      <c r="O1217" s="130">
        <f>IF(K1217="nio",0,VLOOKUP(G1217,'4. Productie normen'!A:J,HLOOKUP('5. Basis ruimtestaat'!K1217,'4. Productie normen'!$10:$11,2,FALSE),FALSE))</f>
        <v>0</v>
      </c>
      <c r="P1217" s="130">
        <f t="shared" si="74"/>
        <v>0</v>
      </c>
      <c r="Q1217" s="131" t="str">
        <f>VLOOKUP(G1217,'4. Productie normen'!$A:$L,12,FALSE)</f>
        <v>B</v>
      </c>
      <c r="R1217" s="117"/>
      <c r="T1217" s="132">
        <f t="shared" si="75"/>
        <v>4528.68</v>
      </c>
    </row>
    <row r="1218" spans="1:20" ht="14.15" customHeight="1">
      <c r="A1218" s="8">
        <v>1217</v>
      </c>
      <c r="B1218" s="117" t="s">
        <v>183</v>
      </c>
      <c r="C1218" s="117" t="s">
        <v>184</v>
      </c>
      <c r="D1218" s="641" t="s">
        <v>256</v>
      </c>
      <c r="E1218" s="641" t="s">
        <v>336</v>
      </c>
      <c r="F1218" s="117" t="s">
        <v>255</v>
      </c>
      <c r="G1218" s="117" t="s">
        <v>197</v>
      </c>
      <c r="H1218" s="117" t="s">
        <v>232</v>
      </c>
      <c r="I1218" s="9">
        <v>43.27</v>
      </c>
      <c r="J1218" s="717">
        <v>1</v>
      </c>
      <c r="K1218" s="128">
        <v>156</v>
      </c>
      <c r="L1218" s="140"/>
      <c r="M1218" s="129" t="e">
        <f t="shared" si="73"/>
        <v>#DIV/0!</v>
      </c>
      <c r="N1218" s="129">
        <f t="shared" si="76"/>
        <v>0</v>
      </c>
      <c r="O1218" s="130">
        <f>IF(K1218="nio",0,VLOOKUP(G1218,'4. Productie normen'!A:J,HLOOKUP('5. Basis ruimtestaat'!K1218,'4. Productie normen'!$10:$11,2,FALSE),FALSE))</f>
        <v>0</v>
      </c>
      <c r="P1218" s="130">
        <f t="shared" si="74"/>
        <v>0</v>
      </c>
      <c r="Q1218" s="131" t="str">
        <f>VLOOKUP(G1218,'4. Productie normen'!$A:$L,12,FALSE)</f>
        <v>B</v>
      </c>
      <c r="R1218" s="117"/>
      <c r="T1218" s="132">
        <f t="shared" si="75"/>
        <v>6750.1200000000008</v>
      </c>
    </row>
    <row r="1219" spans="1:20" ht="14.15" customHeight="1">
      <c r="A1219" s="8">
        <v>1218</v>
      </c>
      <c r="B1219" s="117" t="s">
        <v>183</v>
      </c>
      <c r="C1219" s="117" t="s">
        <v>184</v>
      </c>
      <c r="D1219" s="641" t="s">
        <v>256</v>
      </c>
      <c r="E1219" s="641" t="s">
        <v>282</v>
      </c>
      <c r="F1219" s="117" t="s">
        <v>255</v>
      </c>
      <c r="G1219" s="117" t="s">
        <v>197</v>
      </c>
      <c r="H1219" s="117" t="s">
        <v>232</v>
      </c>
      <c r="I1219" s="9">
        <v>32.14</v>
      </c>
      <c r="J1219" s="717">
        <v>1</v>
      </c>
      <c r="K1219" s="128">
        <v>156</v>
      </c>
      <c r="L1219" s="140"/>
      <c r="M1219" s="129" t="e">
        <f t="shared" si="73"/>
        <v>#DIV/0!</v>
      </c>
      <c r="N1219" s="129">
        <f t="shared" si="76"/>
        <v>0</v>
      </c>
      <c r="O1219" s="130">
        <f>IF(K1219="nio",0,VLOOKUP(G1219,'4. Productie normen'!A:J,HLOOKUP('5. Basis ruimtestaat'!K1219,'4. Productie normen'!$10:$11,2,FALSE),FALSE))</f>
        <v>0</v>
      </c>
      <c r="P1219" s="130">
        <f t="shared" si="74"/>
        <v>0</v>
      </c>
      <c r="Q1219" s="131" t="str">
        <f>VLOOKUP(G1219,'4. Productie normen'!$A:$L,12,FALSE)</f>
        <v>B</v>
      </c>
      <c r="R1219" s="117"/>
      <c r="T1219" s="132">
        <f t="shared" si="75"/>
        <v>5013.84</v>
      </c>
    </row>
    <row r="1220" spans="1:20" ht="14.15" customHeight="1">
      <c r="A1220" s="8">
        <v>1219</v>
      </c>
      <c r="B1220" s="117" t="s">
        <v>183</v>
      </c>
      <c r="C1220" s="117" t="s">
        <v>184</v>
      </c>
      <c r="D1220" s="641" t="s">
        <v>256</v>
      </c>
      <c r="E1220" s="641" t="s">
        <v>461</v>
      </c>
      <c r="F1220" s="117" t="s">
        <v>255</v>
      </c>
      <c r="G1220" s="117" t="s">
        <v>197</v>
      </c>
      <c r="H1220" s="117" t="s">
        <v>232</v>
      </c>
      <c r="I1220" s="9">
        <v>21.36</v>
      </c>
      <c r="J1220" s="717">
        <v>1</v>
      </c>
      <c r="K1220" s="128">
        <v>156</v>
      </c>
      <c r="L1220" s="140"/>
      <c r="M1220" s="129" t="e">
        <f t="shared" si="73"/>
        <v>#DIV/0!</v>
      </c>
      <c r="N1220" s="129">
        <f t="shared" si="76"/>
        <v>0</v>
      </c>
      <c r="O1220" s="130">
        <f>IF(K1220="nio",0,VLOOKUP(G1220,'4. Productie normen'!A:J,HLOOKUP('5. Basis ruimtestaat'!K1220,'4. Productie normen'!$10:$11,2,FALSE),FALSE))</f>
        <v>0</v>
      </c>
      <c r="P1220" s="130">
        <f t="shared" si="74"/>
        <v>0</v>
      </c>
      <c r="Q1220" s="131" t="str">
        <f>VLOOKUP(G1220,'4. Productie normen'!$A:$L,12,FALSE)</f>
        <v>B</v>
      </c>
      <c r="R1220" s="117"/>
      <c r="T1220" s="132">
        <f t="shared" si="75"/>
        <v>3332.16</v>
      </c>
    </row>
    <row r="1221" spans="1:20" ht="14.15" customHeight="1">
      <c r="A1221" s="8">
        <v>1220</v>
      </c>
      <c r="B1221" s="117" t="s">
        <v>183</v>
      </c>
      <c r="C1221" s="117" t="s">
        <v>184</v>
      </c>
      <c r="D1221" s="641" t="s">
        <v>256</v>
      </c>
      <c r="E1221" s="641" t="s">
        <v>462</v>
      </c>
      <c r="F1221" s="117" t="s">
        <v>255</v>
      </c>
      <c r="G1221" s="117" t="s">
        <v>197</v>
      </c>
      <c r="H1221" s="117" t="s">
        <v>232</v>
      </c>
      <c r="I1221" s="9">
        <v>19.87</v>
      </c>
      <c r="J1221" s="717">
        <v>1</v>
      </c>
      <c r="K1221" s="128">
        <v>156</v>
      </c>
      <c r="L1221" s="140"/>
      <c r="M1221" s="129" t="e">
        <f t="shared" si="73"/>
        <v>#DIV/0!</v>
      </c>
      <c r="N1221" s="129">
        <f t="shared" si="76"/>
        <v>0</v>
      </c>
      <c r="O1221" s="130">
        <f>IF(K1221="nio",0,VLOOKUP(G1221,'4. Productie normen'!A:J,HLOOKUP('5. Basis ruimtestaat'!K1221,'4. Productie normen'!$10:$11,2,FALSE),FALSE))</f>
        <v>0</v>
      </c>
      <c r="P1221" s="130">
        <f t="shared" si="74"/>
        <v>0</v>
      </c>
      <c r="Q1221" s="131" t="str">
        <f>VLOOKUP(G1221,'4. Productie normen'!$A:$L,12,FALSE)</f>
        <v>B</v>
      </c>
      <c r="R1221" s="117"/>
      <c r="T1221" s="132">
        <f t="shared" si="75"/>
        <v>3099.7200000000003</v>
      </c>
    </row>
    <row r="1222" spans="1:20" ht="14.15" customHeight="1">
      <c r="A1222" s="8">
        <v>1221</v>
      </c>
      <c r="B1222" s="117" t="s">
        <v>183</v>
      </c>
      <c r="C1222" s="117" t="s">
        <v>184</v>
      </c>
      <c r="D1222" s="641" t="s">
        <v>256</v>
      </c>
      <c r="E1222" s="641" t="s">
        <v>360</v>
      </c>
      <c r="F1222" s="117" t="s">
        <v>255</v>
      </c>
      <c r="G1222" s="117" t="s">
        <v>197</v>
      </c>
      <c r="H1222" s="117" t="s">
        <v>232</v>
      </c>
      <c r="I1222" s="9">
        <v>25.25</v>
      </c>
      <c r="J1222" s="717">
        <v>1</v>
      </c>
      <c r="K1222" s="128">
        <v>156</v>
      </c>
      <c r="L1222" s="140"/>
      <c r="M1222" s="129" t="e">
        <f t="shared" si="73"/>
        <v>#DIV/0!</v>
      </c>
      <c r="N1222" s="129">
        <f t="shared" si="76"/>
        <v>0</v>
      </c>
      <c r="O1222" s="130">
        <f>IF(K1222="nio",0,VLOOKUP(G1222,'4. Productie normen'!A:J,HLOOKUP('5. Basis ruimtestaat'!K1222,'4. Productie normen'!$10:$11,2,FALSE),FALSE))</f>
        <v>0</v>
      </c>
      <c r="P1222" s="130">
        <f t="shared" si="74"/>
        <v>0</v>
      </c>
      <c r="Q1222" s="131" t="str">
        <f>VLOOKUP(G1222,'4. Productie normen'!$A:$L,12,FALSE)</f>
        <v>B</v>
      </c>
      <c r="R1222" s="117"/>
      <c r="T1222" s="132">
        <f t="shared" si="75"/>
        <v>3939</v>
      </c>
    </row>
    <row r="1223" spans="1:20" ht="14.15" customHeight="1">
      <c r="A1223" s="8">
        <v>1222</v>
      </c>
      <c r="B1223" s="117" t="s">
        <v>183</v>
      </c>
      <c r="C1223" s="117" t="s">
        <v>184</v>
      </c>
      <c r="D1223" s="641" t="s">
        <v>256</v>
      </c>
      <c r="E1223" s="641" t="s">
        <v>284</v>
      </c>
      <c r="F1223" s="117" t="s">
        <v>234</v>
      </c>
      <c r="G1223" s="117" t="s">
        <v>205</v>
      </c>
      <c r="H1223" s="117" t="s">
        <v>232</v>
      </c>
      <c r="I1223" s="9">
        <v>96.39</v>
      </c>
      <c r="J1223" s="717">
        <v>1</v>
      </c>
      <c r="K1223" s="128">
        <v>255</v>
      </c>
      <c r="L1223" s="140"/>
      <c r="M1223" s="129" t="e">
        <f t="shared" si="73"/>
        <v>#DIV/0!</v>
      </c>
      <c r="N1223" s="129">
        <f t="shared" si="76"/>
        <v>0</v>
      </c>
      <c r="O1223" s="130">
        <f>IF(K1223="nio",0,VLOOKUP(G1223,'4. Productie normen'!A:J,HLOOKUP('5. Basis ruimtestaat'!K1223,'4. Productie normen'!$10:$11,2,FALSE),FALSE))</f>
        <v>0</v>
      </c>
      <c r="P1223" s="130">
        <f t="shared" si="74"/>
        <v>0</v>
      </c>
      <c r="Q1223" s="131" t="str">
        <f>VLOOKUP(G1223,'4. Productie normen'!$A:$L,12,FALSE)</f>
        <v>V</v>
      </c>
      <c r="R1223" s="117"/>
      <c r="T1223" s="132">
        <f t="shared" si="75"/>
        <v>24579.45</v>
      </c>
    </row>
    <row r="1224" spans="1:20" ht="14.15" customHeight="1">
      <c r="A1224" s="8">
        <v>1223</v>
      </c>
      <c r="B1224" s="117" t="s">
        <v>183</v>
      </c>
      <c r="C1224" s="117" t="s">
        <v>184</v>
      </c>
      <c r="D1224" s="641" t="s">
        <v>256</v>
      </c>
      <c r="E1224" s="641" t="s">
        <v>365</v>
      </c>
      <c r="F1224" s="117" t="s">
        <v>865</v>
      </c>
      <c r="G1224" s="117" t="s">
        <v>204</v>
      </c>
      <c r="H1224" s="117" t="s">
        <v>232</v>
      </c>
      <c r="I1224" s="9">
        <v>107.9</v>
      </c>
      <c r="J1224" s="717">
        <v>1</v>
      </c>
      <c r="K1224" s="128">
        <v>255</v>
      </c>
      <c r="L1224" s="140"/>
      <c r="M1224" s="129" t="e">
        <f t="shared" si="73"/>
        <v>#DIV/0!</v>
      </c>
      <c r="N1224" s="129">
        <f t="shared" si="76"/>
        <v>0</v>
      </c>
      <c r="O1224" s="130">
        <f>IF(K1224="nio",0,VLOOKUP(G1224,'4. Productie normen'!A:J,HLOOKUP('5. Basis ruimtestaat'!K1224,'4. Productie normen'!$10:$11,2,FALSE),FALSE))</f>
        <v>0</v>
      </c>
      <c r="P1224" s="130">
        <f t="shared" si="74"/>
        <v>0</v>
      </c>
      <c r="Q1224" s="131" t="str">
        <f>VLOOKUP(G1224,'4. Productie normen'!$A:$L,12,FALSE)</f>
        <v>V</v>
      </c>
      <c r="R1224" s="117"/>
      <c r="T1224" s="132">
        <f t="shared" si="75"/>
        <v>27514.5</v>
      </c>
    </row>
    <row r="1225" spans="1:20" ht="14.15" customHeight="1">
      <c r="A1225" s="8">
        <v>1224</v>
      </c>
      <c r="B1225" s="117" t="s">
        <v>183</v>
      </c>
      <c r="C1225" s="117" t="s">
        <v>184</v>
      </c>
      <c r="D1225" s="641" t="s">
        <v>256</v>
      </c>
      <c r="E1225" s="641" t="s">
        <v>366</v>
      </c>
      <c r="F1225" s="117" t="s">
        <v>866</v>
      </c>
      <c r="G1225" s="117" t="s">
        <v>204</v>
      </c>
      <c r="H1225" s="117" t="s">
        <v>232</v>
      </c>
      <c r="I1225" s="9">
        <v>79.55</v>
      </c>
      <c r="J1225" s="717">
        <v>1</v>
      </c>
      <c r="K1225" s="128">
        <v>255</v>
      </c>
      <c r="L1225" s="140"/>
      <c r="M1225" s="129" t="e">
        <f t="shared" si="73"/>
        <v>#DIV/0!</v>
      </c>
      <c r="N1225" s="129">
        <f t="shared" si="76"/>
        <v>0</v>
      </c>
      <c r="O1225" s="130">
        <f>IF(K1225="nio",0,VLOOKUP(G1225,'4. Productie normen'!A:J,HLOOKUP('5. Basis ruimtestaat'!K1225,'4. Productie normen'!$10:$11,2,FALSE),FALSE))</f>
        <v>0</v>
      </c>
      <c r="P1225" s="130">
        <f t="shared" si="74"/>
        <v>0</v>
      </c>
      <c r="Q1225" s="131" t="str">
        <f>VLOOKUP(G1225,'4. Productie normen'!$A:$L,12,FALSE)</f>
        <v>V</v>
      </c>
      <c r="R1225" s="117"/>
      <c r="T1225" s="132">
        <f t="shared" si="75"/>
        <v>20285.25</v>
      </c>
    </row>
    <row r="1226" spans="1:20" ht="14.15" customHeight="1">
      <c r="A1226" s="8">
        <v>1225</v>
      </c>
      <c r="B1226" s="117" t="s">
        <v>183</v>
      </c>
      <c r="C1226" s="117" t="s">
        <v>184</v>
      </c>
      <c r="D1226" s="641" t="s">
        <v>229</v>
      </c>
      <c r="E1226" s="641"/>
      <c r="F1226" s="117" t="s">
        <v>261</v>
      </c>
      <c r="G1226" s="117" t="s">
        <v>1136</v>
      </c>
      <c r="H1226" s="117" t="s">
        <v>235</v>
      </c>
      <c r="I1226" s="9">
        <v>55</v>
      </c>
      <c r="J1226" s="717">
        <v>1</v>
      </c>
      <c r="K1226" s="128">
        <v>255</v>
      </c>
      <c r="L1226" s="140"/>
      <c r="M1226" s="129" t="e">
        <f t="shared" ref="M1226:M1257" si="77">IF(K1226="nio",0,IF(K1226&gt;0,K1226*I1226/O1226,0))*J1226</f>
        <v>#DIV/0!</v>
      </c>
      <c r="N1226" s="129">
        <f t="shared" si="76"/>
        <v>0</v>
      </c>
      <c r="O1226" s="130">
        <f>IF(K1226="nio",0,VLOOKUP(G1226,'4. Productie normen'!A:J,HLOOKUP('5. Basis ruimtestaat'!K1226,'4. Productie normen'!$10:$11,2,FALSE),FALSE))</f>
        <v>0</v>
      </c>
      <c r="P1226" s="130">
        <f t="shared" si="74"/>
        <v>0</v>
      </c>
      <c r="Q1226" s="131" t="str">
        <f>VLOOKUP(G1226,'4. Productie normen'!$A:$L,12,FALSE)</f>
        <v>V</v>
      </c>
      <c r="R1226" s="117"/>
      <c r="T1226" s="132">
        <f t="shared" si="75"/>
        <v>14025</v>
      </c>
    </row>
    <row r="1227" spans="1:20" ht="14.15" customHeight="1">
      <c r="A1227" s="8">
        <v>1226</v>
      </c>
      <c r="B1227" s="117" t="s">
        <v>183</v>
      </c>
      <c r="C1227" s="117" t="s">
        <v>184</v>
      </c>
      <c r="D1227" s="641" t="s">
        <v>229</v>
      </c>
      <c r="E1227" s="641"/>
      <c r="F1227" s="117" t="s">
        <v>511</v>
      </c>
      <c r="G1227" s="117" t="s">
        <v>209</v>
      </c>
      <c r="H1227" s="117" t="s">
        <v>232</v>
      </c>
      <c r="I1227" s="9">
        <v>19</v>
      </c>
      <c r="J1227" s="717">
        <v>1</v>
      </c>
      <c r="K1227" s="128">
        <v>255</v>
      </c>
      <c r="L1227" s="140"/>
      <c r="M1227" s="129" t="e">
        <f t="shared" si="77"/>
        <v>#DIV/0!</v>
      </c>
      <c r="N1227" s="129">
        <f t="shared" si="76"/>
        <v>0</v>
      </c>
      <c r="O1227" s="130">
        <f>IF(K1227="nio",0,VLOOKUP(G1227,'4. Productie normen'!A:J,HLOOKUP('5. Basis ruimtestaat'!K1227,'4. Productie normen'!$10:$11,2,FALSE),FALSE))</f>
        <v>0</v>
      </c>
      <c r="P1227" s="130">
        <f t="shared" ref="P1227:P1257" si="78">IF(L1227&gt;0,O1227*$P$8,0)</f>
        <v>0</v>
      </c>
      <c r="Q1227" s="131" t="str">
        <f>VLOOKUP(G1227,'4. Productie normen'!$A:$L,12,FALSE)</f>
        <v>V</v>
      </c>
      <c r="R1227" s="117"/>
      <c r="T1227" s="132">
        <f t="shared" ref="T1227:T1256" si="79">SUM(K1227:L1227)*I1227</f>
        <v>4845</v>
      </c>
    </row>
    <row r="1228" spans="1:20" ht="14.15" customHeight="1">
      <c r="A1228" s="8">
        <v>1227</v>
      </c>
      <c r="B1228" s="117" t="s">
        <v>183</v>
      </c>
      <c r="C1228" s="117" t="s">
        <v>184</v>
      </c>
      <c r="D1228" s="641" t="s">
        <v>229</v>
      </c>
      <c r="E1228" s="641"/>
      <c r="F1228" s="117" t="s">
        <v>680</v>
      </c>
      <c r="G1228" s="117" t="s">
        <v>197</v>
      </c>
      <c r="H1228" s="117" t="s">
        <v>235</v>
      </c>
      <c r="I1228" s="9">
        <v>14</v>
      </c>
      <c r="J1228" s="717">
        <v>1</v>
      </c>
      <c r="K1228" s="128">
        <v>255</v>
      </c>
      <c r="L1228" s="140"/>
      <c r="M1228" s="129" t="e">
        <f t="shared" si="77"/>
        <v>#DIV/0!</v>
      </c>
      <c r="N1228" s="129">
        <f t="shared" ref="N1228:N1257" si="80">IF(L1228&gt;0,L1228*I1228/P1228,0)*J1228</f>
        <v>0</v>
      </c>
      <c r="O1228" s="130">
        <f>IF(K1228="nio",0,VLOOKUP(G1228,'4. Productie normen'!A:J,HLOOKUP('5. Basis ruimtestaat'!K1228,'4. Productie normen'!$10:$11,2,FALSE),FALSE))</f>
        <v>0</v>
      </c>
      <c r="P1228" s="130">
        <f t="shared" si="78"/>
        <v>0</v>
      </c>
      <c r="Q1228" s="131" t="str">
        <f>VLOOKUP(G1228,'4. Productie normen'!$A:$L,12,FALSE)</f>
        <v>B</v>
      </c>
      <c r="R1228" s="117"/>
      <c r="T1228" s="132">
        <f t="shared" si="79"/>
        <v>3570</v>
      </c>
    </row>
    <row r="1229" spans="1:20" ht="14.15" customHeight="1">
      <c r="A1229" s="8">
        <v>1228</v>
      </c>
      <c r="B1229" s="117" t="s">
        <v>183</v>
      </c>
      <c r="C1229" s="117" t="s">
        <v>184</v>
      </c>
      <c r="D1229" s="641" t="s">
        <v>229</v>
      </c>
      <c r="E1229" s="641"/>
      <c r="F1229" s="117" t="s">
        <v>250</v>
      </c>
      <c r="G1229" s="117" t="s">
        <v>204</v>
      </c>
      <c r="H1229" s="117" t="s">
        <v>232</v>
      </c>
      <c r="I1229" s="9">
        <v>74</v>
      </c>
      <c r="J1229" s="717">
        <v>1</v>
      </c>
      <c r="K1229" s="128">
        <v>255</v>
      </c>
      <c r="L1229" s="140"/>
      <c r="M1229" s="129" t="e">
        <f t="shared" si="77"/>
        <v>#DIV/0!</v>
      </c>
      <c r="N1229" s="129">
        <f t="shared" si="80"/>
        <v>0</v>
      </c>
      <c r="O1229" s="130">
        <f>IF(K1229="nio",0,VLOOKUP(G1229,'4. Productie normen'!A:J,HLOOKUP('5. Basis ruimtestaat'!K1229,'4. Productie normen'!$10:$11,2,FALSE),FALSE))</f>
        <v>0</v>
      </c>
      <c r="P1229" s="130">
        <f t="shared" si="78"/>
        <v>0</v>
      </c>
      <c r="Q1229" s="131" t="str">
        <f>VLOOKUP(G1229,'4. Productie normen'!$A:$L,12,FALSE)</f>
        <v>V</v>
      </c>
      <c r="R1229" s="117"/>
      <c r="T1229" s="132">
        <f t="shared" si="79"/>
        <v>18870</v>
      </c>
    </row>
    <row r="1230" spans="1:20" ht="14.15" customHeight="1">
      <c r="A1230" s="8">
        <v>1229</v>
      </c>
      <c r="B1230" s="117" t="s">
        <v>183</v>
      </c>
      <c r="C1230" s="117" t="s">
        <v>184</v>
      </c>
      <c r="D1230" s="641" t="s">
        <v>229</v>
      </c>
      <c r="E1230" s="641"/>
      <c r="F1230" s="117" t="s">
        <v>552</v>
      </c>
      <c r="G1230" s="117" t="s">
        <v>206</v>
      </c>
      <c r="H1230" s="117" t="s">
        <v>242</v>
      </c>
      <c r="I1230" s="9">
        <v>2</v>
      </c>
      <c r="J1230" s="717">
        <v>1</v>
      </c>
      <c r="K1230" s="128">
        <v>255</v>
      </c>
      <c r="L1230" s="653">
        <v>255</v>
      </c>
      <c r="M1230" s="129" t="e">
        <f t="shared" si="77"/>
        <v>#DIV/0!</v>
      </c>
      <c r="N1230" s="129" t="e">
        <f t="shared" si="80"/>
        <v>#DIV/0!</v>
      </c>
      <c r="O1230" s="130">
        <f>IF(K1230="nio",0,VLOOKUP(G1230,'4. Productie normen'!A:J,HLOOKUP('5. Basis ruimtestaat'!K1230,'4. Productie normen'!$10:$11,2,FALSE),FALSE))</f>
        <v>0</v>
      </c>
      <c r="P1230" s="130">
        <f t="shared" si="78"/>
        <v>0</v>
      </c>
      <c r="Q1230" s="131" t="str">
        <f>VLOOKUP(G1230,'4. Productie normen'!$A:$L,12,FALSE)</f>
        <v>S</v>
      </c>
      <c r="R1230" s="117"/>
      <c r="T1230" s="132">
        <f t="shared" si="79"/>
        <v>1020</v>
      </c>
    </row>
    <row r="1231" spans="1:20" ht="14.15" customHeight="1">
      <c r="A1231" s="8">
        <v>1230</v>
      </c>
      <c r="B1231" s="117" t="s">
        <v>183</v>
      </c>
      <c r="C1231" s="117" t="s">
        <v>184</v>
      </c>
      <c r="D1231" s="641" t="s">
        <v>229</v>
      </c>
      <c r="E1231" s="641"/>
      <c r="F1231" s="117" t="s">
        <v>551</v>
      </c>
      <c r="G1231" s="117" t="s">
        <v>206</v>
      </c>
      <c r="H1231" s="117" t="s">
        <v>242</v>
      </c>
      <c r="I1231" s="9">
        <v>2</v>
      </c>
      <c r="J1231" s="717">
        <v>1</v>
      </c>
      <c r="K1231" s="128">
        <v>255</v>
      </c>
      <c r="L1231" s="653">
        <v>255</v>
      </c>
      <c r="M1231" s="129" t="e">
        <f t="shared" si="77"/>
        <v>#DIV/0!</v>
      </c>
      <c r="N1231" s="129" t="e">
        <f t="shared" si="80"/>
        <v>#DIV/0!</v>
      </c>
      <c r="O1231" s="130">
        <f>IF(K1231="nio",0,VLOOKUP(G1231,'4. Productie normen'!A:J,HLOOKUP('5. Basis ruimtestaat'!K1231,'4. Productie normen'!$10:$11,2,FALSE),FALSE))</f>
        <v>0</v>
      </c>
      <c r="P1231" s="130">
        <f t="shared" si="78"/>
        <v>0</v>
      </c>
      <c r="Q1231" s="131" t="str">
        <f>VLOOKUP(G1231,'4. Productie normen'!$A:$L,12,FALSE)</f>
        <v>S</v>
      </c>
      <c r="R1231" s="117"/>
      <c r="T1231" s="132">
        <f t="shared" si="79"/>
        <v>1020</v>
      </c>
    </row>
    <row r="1232" spans="1:20" ht="14.15" customHeight="1">
      <c r="A1232" s="8">
        <v>1231</v>
      </c>
      <c r="B1232" s="117" t="s">
        <v>183</v>
      </c>
      <c r="C1232" s="117" t="s">
        <v>184</v>
      </c>
      <c r="D1232" s="641" t="s">
        <v>229</v>
      </c>
      <c r="E1232" s="641"/>
      <c r="F1232" s="117" t="s">
        <v>201</v>
      </c>
      <c r="G1232" s="117" t="s">
        <v>201</v>
      </c>
      <c r="H1232" s="117" t="s">
        <v>526</v>
      </c>
      <c r="I1232" s="9">
        <v>10</v>
      </c>
      <c r="J1232" s="717">
        <v>1</v>
      </c>
      <c r="K1232" s="128">
        <v>255</v>
      </c>
      <c r="L1232" s="140"/>
      <c r="M1232" s="129" t="e">
        <f t="shared" si="77"/>
        <v>#DIV/0!</v>
      </c>
      <c r="N1232" s="129">
        <f t="shared" si="80"/>
        <v>0</v>
      </c>
      <c r="O1232" s="130">
        <f>IF(K1232="nio",0,VLOOKUP(G1232,'4. Productie normen'!A:J,HLOOKUP('5. Basis ruimtestaat'!K1232,'4. Productie normen'!$10:$11,2,FALSE),FALSE))</f>
        <v>0</v>
      </c>
      <c r="P1232" s="130">
        <f t="shared" si="78"/>
        <v>0</v>
      </c>
      <c r="Q1232" s="131" t="str">
        <f>VLOOKUP(G1232,'4. Productie normen'!$A:$L,12,FALSE)</f>
        <v>V</v>
      </c>
      <c r="R1232" s="117"/>
      <c r="T1232" s="132">
        <f t="shared" si="79"/>
        <v>2550</v>
      </c>
    </row>
    <row r="1233" spans="1:20" ht="14.15" customHeight="1">
      <c r="A1233" s="8">
        <v>1232</v>
      </c>
      <c r="B1233" s="117" t="s">
        <v>183</v>
      </c>
      <c r="C1233" s="117" t="s">
        <v>184</v>
      </c>
      <c r="D1233" s="641" t="s">
        <v>229</v>
      </c>
      <c r="E1233" s="641"/>
      <c r="F1233" s="117" t="s">
        <v>465</v>
      </c>
      <c r="G1233" s="117" t="s">
        <v>206</v>
      </c>
      <c r="H1233" s="117" t="s">
        <v>242</v>
      </c>
      <c r="I1233" s="9">
        <v>6</v>
      </c>
      <c r="J1233" s="717">
        <v>1</v>
      </c>
      <c r="K1233" s="128">
        <v>255</v>
      </c>
      <c r="L1233" s="653">
        <v>255</v>
      </c>
      <c r="M1233" s="129" t="e">
        <f t="shared" si="77"/>
        <v>#DIV/0!</v>
      </c>
      <c r="N1233" s="129" t="e">
        <f t="shared" si="80"/>
        <v>#DIV/0!</v>
      </c>
      <c r="O1233" s="130">
        <f>IF(K1233="nio",0,VLOOKUP(G1233,'4. Productie normen'!A:J,HLOOKUP('5. Basis ruimtestaat'!K1233,'4. Productie normen'!$10:$11,2,FALSE),FALSE))</f>
        <v>0</v>
      </c>
      <c r="P1233" s="130">
        <f t="shared" si="78"/>
        <v>0</v>
      </c>
      <c r="Q1233" s="131" t="str">
        <f>VLOOKUP(G1233,'4. Productie normen'!$A:$L,12,FALSE)</f>
        <v>S</v>
      </c>
      <c r="R1233" s="117"/>
      <c r="T1233" s="132">
        <f t="shared" si="79"/>
        <v>3060</v>
      </c>
    </row>
    <row r="1234" spans="1:20" ht="14.15" customHeight="1">
      <c r="A1234" s="8">
        <v>1233</v>
      </c>
      <c r="B1234" s="117" t="s">
        <v>183</v>
      </c>
      <c r="C1234" s="117" t="s">
        <v>184</v>
      </c>
      <c r="D1234" s="641" t="s">
        <v>229</v>
      </c>
      <c r="E1234" s="641"/>
      <c r="F1234" s="117" t="s">
        <v>466</v>
      </c>
      <c r="G1234" s="117" t="s">
        <v>206</v>
      </c>
      <c r="H1234" s="117" t="s">
        <v>242</v>
      </c>
      <c r="I1234" s="9">
        <v>8</v>
      </c>
      <c r="J1234" s="717">
        <v>1</v>
      </c>
      <c r="K1234" s="128">
        <v>255</v>
      </c>
      <c r="L1234" s="653">
        <v>255</v>
      </c>
      <c r="M1234" s="129" t="e">
        <f t="shared" si="77"/>
        <v>#DIV/0!</v>
      </c>
      <c r="N1234" s="129" t="e">
        <f t="shared" si="80"/>
        <v>#DIV/0!</v>
      </c>
      <c r="O1234" s="130">
        <f>IF(K1234="nio",0,VLOOKUP(G1234,'4. Productie normen'!A:J,HLOOKUP('5. Basis ruimtestaat'!K1234,'4. Productie normen'!$10:$11,2,FALSE),FALSE))</f>
        <v>0</v>
      </c>
      <c r="P1234" s="130">
        <f t="shared" si="78"/>
        <v>0</v>
      </c>
      <c r="Q1234" s="131" t="str">
        <f>VLOOKUP(G1234,'4. Productie normen'!$A:$L,12,FALSE)</f>
        <v>S</v>
      </c>
      <c r="R1234" s="117"/>
      <c r="T1234" s="132">
        <f t="shared" si="79"/>
        <v>4080</v>
      </c>
    </row>
    <row r="1235" spans="1:20" ht="14.15" customHeight="1">
      <c r="A1235" s="8">
        <v>1234</v>
      </c>
      <c r="B1235" s="117" t="s">
        <v>183</v>
      </c>
      <c r="C1235" s="117" t="s">
        <v>184</v>
      </c>
      <c r="D1235" s="641" t="s">
        <v>229</v>
      </c>
      <c r="E1235" s="641"/>
      <c r="F1235" s="117" t="s">
        <v>867</v>
      </c>
      <c r="G1235" s="9" t="s">
        <v>203</v>
      </c>
      <c r="H1235" s="117" t="s">
        <v>232</v>
      </c>
      <c r="I1235" s="9">
        <v>13</v>
      </c>
      <c r="J1235" s="717">
        <v>1</v>
      </c>
      <c r="K1235" s="128">
        <v>12</v>
      </c>
      <c r="L1235" s="140"/>
      <c r="M1235" s="129" t="e">
        <f t="shared" si="77"/>
        <v>#DIV/0!</v>
      </c>
      <c r="N1235" s="129">
        <f t="shared" si="80"/>
        <v>0</v>
      </c>
      <c r="O1235" s="130">
        <f>IF(K1235="nio",0,VLOOKUP(G1235,'4. Productie normen'!A:J,HLOOKUP('5. Basis ruimtestaat'!K1235,'4. Productie normen'!$10:$11,2,FALSE),FALSE))</f>
        <v>0</v>
      </c>
      <c r="P1235" s="130">
        <f t="shared" si="78"/>
        <v>0</v>
      </c>
      <c r="Q1235" s="131" t="str">
        <f>VLOOKUP(G1235,'4. Productie normen'!$A:$L,12,FALSE)</f>
        <v>V</v>
      </c>
      <c r="R1235" s="117"/>
      <c r="T1235" s="132">
        <f t="shared" si="79"/>
        <v>156</v>
      </c>
    </row>
    <row r="1236" spans="1:20" ht="14.15" customHeight="1">
      <c r="A1236" s="8">
        <v>1235</v>
      </c>
      <c r="B1236" s="117" t="s">
        <v>183</v>
      </c>
      <c r="C1236" s="117" t="s">
        <v>184</v>
      </c>
      <c r="D1236" s="641" t="s">
        <v>229</v>
      </c>
      <c r="E1236" s="641"/>
      <c r="F1236" s="117" t="s">
        <v>339</v>
      </c>
      <c r="G1236" s="117" t="s">
        <v>205</v>
      </c>
      <c r="H1236" s="117" t="s">
        <v>232</v>
      </c>
      <c r="I1236" s="9">
        <v>148</v>
      </c>
      <c r="J1236" s="717">
        <v>1</v>
      </c>
      <c r="K1236" s="128">
        <v>255</v>
      </c>
      <c r="L1236" s="140"/>
      <c r="M1236" s="129" t="e">
        <f t="shared" si="77"/>
        <v>#DIV/0!</v>
      </c>
      <c r="N1236" s="129">
        <f t="shared" si="80"/>
        <v>0</v>
      </c>
      <c r="O1236" s="130">
        <f>IF(K1236="nio",0,VLOOKUP(G1236,'4. Productie normen'!A:J,HLOOKUP('5. Basis ruimtestaat'!K1236,'4. Productie normen'!$10:$11,2,FALSE),FALSE))</f>
        <v>0</v>
      </c>
      <c r="P1236" s="130">
        <f t="shared" si="78"/>
        <v>0</v>
      </c>
      <c r="Q1236" s="131" t="str">
        <f>VLOOKUP(G1236,'4. Productie normen'!$A:$L,12,FALSE)</f>
        <v>V</v>
      </c>
      <c r="R1236" s="117"/>
      <c r="T1236" s="132">
        <f t="shared" si="79"/>
        <v>37740</v>
      </c>
    </row>
    <row r="1237" spans="1:20" ht="14.15" customHeight="1">
      <c r="A1237" s="8">
        <v>1236</v>
      </c>
      <c r="B1237" s="117" t="s">
        <v>185</v>
      </c>
      <c r="C1237" s="117" t="s">
        <v>186</v>
      </c>
      <c r="D1237" s="641" t="s">
        <v>229</v>
      </c>
      <c r="E1237" s="641" t="s">
        <v>533</v>
      </c>
      <c r="F1237" s="117" t="s">
        <v>868</v>
      </c>
      <c r="G1237" s="117" t="s">
        <v>197</v>
      </c>
      <c r="H1237" s="117" t="s">
        <v>235</v>
      </c>
      <c r="I1237" s="9">
        <v>144</v>
      </c>
      <c r="J1237" s="717">
        <v>1</v>
      </c>
      <c r="K1237" s="128">
        <v>255</v>
      </c>
      <c r="L1237" s="140"/>
      <c r="M1237" s="129" t="e">
        <f t="shared" si="77"/>
        <v>#DIV/0!</v>
      </c>
      <c r="N1237" s="129">
        <f t="shared" si="80"/>
        <v>0</v>
      </c>
      <c r="O1237" s="130">
        <f>IF(K1237="nio",0,VLOOKUP(G1237,'4. Productie normen'!A:J,HLOOKUP('5. Basis ruimtestaat'!K1237,'4. Productie normen'!$10:$11,2,FALSE),FALSE))</f>
        <v>0</v>
      </c>
      <c r="P1237" s="130">
        <f t="shared" si="78"/>
        <v>0</v>
      </c>
      <c r="Q1237" s="131" t="str">
        <f>VLOOKUP(G1237,'4. Productie normen'!$A:$L,12,FALSE)</f>
        <v>B</v>
      </c>
      <c r="R1237" s="117"/>
      <c r="T1237" s="132">
        <f t="shared" si="79"/>
        <v>36720</v>
      </c>
    </row>
    <row r="1238" spans="1:20" ht="14.15" customHeight="1">
      <c r="A1238" s="8">
        <v>1237</v>
      </c>
      <c r="B1238" s="117" t="s">
        <v>185</v>
      </c>
      <c r="C1238" s="117" t="s">
        <v>186</v>
      </c>
      <c r="D1238" s="641" t="s">
        <v>229</v>
      </c>
      <c r="E1238" s="641">
        <v>1</v>
      </c>
      <c r="F1238" s="117" t="s">
        <v>201</v>
      </c>
      <c r="G1238" s="117" t="s">
        <v>201</v>
      </c>
      <c r="H1238" s="117" t="s">
        <v>526</v>
      </c>
      <c r="I1238" s="9">
        <v>4.5999999999999996</v>
      </c>
      <c r="J1238" s="717">
        <v>1</v>
      </c>
      <c r="K1238" s="128">
        <v>255</v>
      </c>
      <c r="L1238" s="140"/>
      <c r="M1238" s="129" t="e">
        <f t="shared" si="77"/>
        <v>#DIV/0!</v>
      </c>
      <c r="N1238" s="129">
        <f t="shared" si="80"/>
        <v>0</v>
      </c>
      <c r="O1238" s="130">
        <f>IF(K1238="nio",0,VLOOKUP(G1238,'4. Productie normen'!A:J,HLOOKUP('5. Basis ruimtestaat'!K1238,'4. Productie normen'!$10:$11,2,FALSE),FALSE))</f>
        <v>0</v>
      </c>
      <c r="P1238" s="130">
        <f t="shared" si="78"/>
        <v>0</v>
      </c>
      <c r="Q1238" s="131" t="str">
        <f>VLOOKUP(G1238,'4. Productie normen'!$A:$L,12,FALSE)</f>
        <v>V</v>
      </c>
      <c r="R1238" s="117"/>
      <c r="T1238" s="132">
        <f t="shared" si="79"/>
        <v>1173</v>
      </c>
    </row>
    <row r="1239" spans="1:20" ht="14.15" customHeight="1">
      <c r="A1239" s="8">
        <v>1238</v>
      </c>
      <c r="B1239" s="117" t="s">
        <v>185</v>
      </c>
      <c r="C1239" s="117" t="s">
        <v>186</v>
      </c>
      <c r="D1239" s="641" t="s">
        <v>229</v>
      </c>
      <c r="E1239" s="641">
        <v>10</v>
      </c>
      <c r="F1239" s="117" t="s">
        <v>550</v>
      </c>
      <c r="G1239" s="117" t="s">
        <v>1136</v>
      </c>
      <c r="H1239" s="117" t="s">
        <v>235</v>
      </c>
      <c r="I1239" s="9">
        <v>46.62</v>
      </c>
      <c r="J1239" s="717">
        <v>1</v>
      </c>
      <c r="K1239" s="128">
        <v>255</v>
      </c>
      <c r="L1239" s="140"/>
      <c r="M1239" s="129" t="e">
        <f t="shared" si="77"/>
        <v>#DIV/0!</v>
      </c>
      <c r="N1239" s="129">
        <f t="shared" si="80"/>
        <v>0</v>
      </c>
      <c r="O1239" s="130">
        <f>IF(K1239="nio",0,VLOOKUP(G1239,'4. Productie normen'!A:J,HLOOKUP('5. Basis ruimtestaat'!K1239,'4. Productie normen'!$10:$11,2,FALSE),FALSE))</f>
        <v>0</v>
      </c>
      <c r="P1239" s="130">
        <f t="shared" si="78"/>
        <v>0</v>
      </c>
      <c r="Q1239" s="131" t="str">
        <f>VLOOKUP(G1239,'4. Productie normen'!$A:$L,12,FALSE)</f>
        <v>V</v>
      </c>
      <c r="R1239" s="117"/>
      <c r="T1239" s="132">
        <f t="shared" si="79"/>
        <v>11888.099999999999</v>
      </c>
    </row>
    <row r="1240" spans="1:20" ht="14.15" customHeight="1">
      <c r="A1240" s="8">
        <v>1239</v>
      </c>
      <c r="B1240" s="117" t="s">
        <v>185</v>
      </c>
      <c r="C1240" s="117" t="s">
        <v>186</v>
      </c>
      <c r="D1240" s="641" t="s">
        <v>229</v>
      </c>
      <c r="E1240" s="641">
        <v>11</v>
      </c>
      <c r="F1240" s="117" t="s">
        <v>441</v>
      </c>
      <c r="G1240" s="117" t="s">
        <v>197</v>
      </c>
      <c r="H1240" s="117" t="s">
        <v>235</v>
      </c>
      <c r="I1240" s="9">
        <v>14</v>
      </c>
      <c r="J1240" s="717">
        <v>1</v>
      </c>
      <c r="K1240" s="128">
        <v>156</v>
      </c>
      <c r="L1240" s="140"/>
      <c r="M1240" s="129" t="e">
        <f t="shared" si="77"/>
        <v>#DIV/0!</v>
      </c>
      <c r="N1240" s="129">
        <f t="shared" si="80"/>
        <v>0</v>
      </c>
      <c r="O1240" s="130">
        <f>IF(K1240="nio",0,VLOOKUP(G1240,'4. Productie normen'!A:J,HLOOKUP('5. Basis ruimtestaat'!K1240,'4. Productie normen'!$10:$11,2,FALSE),FALSE))</f>
        <v>0</v>
      </c>
      <c r="P1240" s="130">
        <f t="shared" si="78"/>
        <v>0</v>
      </c>
      <c r="Q1240" s="131" t="str">
        <f>VLOOKUP(G1240,'4. Productie normen'!$A:$L,12,FALSE)</f>
        <v>B</v>
      </c>
      <c r="R1240" s="117"/>
      <c r="T1240" s="132">
        <f t="shared" si="79"/>
        <v>2184</v>
      </c>
    </row>
    <row r="1241" spans="1:20" ht="14.15" customHeight="1">
      <c r="A1241" s="8">
        <v>1240</v>
      </c>
      <c r="B1241" s="117" t="s">
        <v>185</v>
      </c>
      <c r="C1241" s="117" t="s">
        <v>186</v>
      </c>
      <c r="D1241" s="641" t="s">
        <v>229</v>
      </c>
      <c r="E1241" s="641" t="s">
        <v>869</v>
      </c>
      <c r="F1241" s="117" t="s">
        <v>241</v>
      </c>
      <c r="G1241" s="117" t="s">
        <v>206</v>
      </c>
      <c r="H1241" s="117" t="s">
        <v>329</v>
      </c>
      <c r="I1241" s="9">
        <v>12.64</v>
      </c>
      <c r="J1241" s="717">
        <v>1</v>
      </c>
      <c r="K1241" s="128">
        <v>255</v>
      </c>
      <c r="L1241" s="653">
        <v>255</v>
      </c>
      <c r="M1241" s="129" t="e">
        <f t="shared" si="77"/>
        <v>#DIV/0!</v>
      </c>
      <c r="N1241" s="129" t="e">
        <f t="shared" si="80"/>
        <v>#DIV/0!</v>
      </c>
      <c r="O1241" s="130">
        <f>IF(K1241="nio",0,VLOOKUP(G1241,'4. Productie normen'!A:J,HLOOKUP('5. Basis ruimtestaat'!K1241,'4. Productie normen'!$10:$11,2,FALSE),FALSE))</f>
        <v>0</v>
      </c>
      <c r="P1241" s="130">
        <f t="shared" si="78"/>
        <v>0</v>
      </c>
      <c r="Q1241" s="131" t="str">
        <f>VLOOKUP(G1241,'4. Productie normen'!$A:$L,12,FALSE)</f>
        <v>S</v>
      </c>
      <c r="R1241" s="117"/>
      <c r="T1241" s="132">
        <f t="shared" si="79"/>
        <v>6446.4000000000005</v>
      </c>
    </row>
    <row r="1242" spans="1:20" ht="14.15" customHeight="1">
      <c r="A1242" s="8">
        <v>1241</v>
      </c>
      <c r="B1242" s="117" t="s">
        <v>185</v>
      </c>
      <c r="C1242" s="117" t="s">
        <v>186</v>
      </c>
      <c r="D1242" s="641" t="s">
        <v>229</v>
      </c>
      <c r="E1242" s="641" t="s">
        <v>870</v>
      </c>
      <c r="F1242" s="117" t="s">
        <v>244</v>
      </c>
      <c r="G1242" s="117" t="s">
        <v>206</v>
      </c>
      <c r="H1242" s="117" t="s">
        <v>329</v>
      </c>
      <c r="I1242" s="9">
        <v>11.05</v>
      </c>
      <c r="J1242" s="717">
        <v>1</v>
      </c>
      <c r="K1242" s="128">
        <v>255</v>
      </c>
      <c r="L1242" s="653">
        <v>255</v>
      </c>
      <c r="M1242" s="129" t="e">
        <f t="shared" si="77"/>
        <v>#DIV/0!</v>
      </c>
      <c r="N1242" s="129" t="e">
        <f t="shared" si="80"/>
        <v>#DIV/0!</v>
      </c>
      <c r="O1242" s="130">
        <f>IF(K1242="nio",0,VLOOKUP(G1242,'4. Productie normen'!A:J,HLOOKUP('5. Basis ruimtestaat'!K1242,'4. Productie normen'!$10:$11,2,FALSE),FALSE))</f>
        <v>0</v>
      </c>
      <c r="P1242" s="130">
        <f t="shared" si="78"/>
        <v>0</v>
      </c>
      <c r="Q1242" s="131" t="str">
        <f>VLOOKUP(G1242,'4. Productie normen'!$A:$L,12,FALSE)</f>
        <v>S</v>
      </c>
      <c r="R1242" s="117"/>
      <c r="T1242" s="132">
        <f t="shared" si="79"/>
        <v>5635.5</v>
      </c>
    </row>
    <row r="1243" spans="1:20" ht="14.15" customHeight="1">
      <c r="A1243" s="8">
        <v>1242</v>
      </c>
      <c r="B1243" s="117" t="s">
        <v>185</v>
      </c>
      <c r="C1243" s="117" t="s">
        <v>186</v>
      </c>
      <c r="D1243" s="641" t="s">
        <v>229</v>
      </c>
      <c r="E1243" s="641" t="s">
        <v>871</v>
      </c>
      <c r="F1243" s="117" t="s">
        <v>345</v>
      </c>
      <c r="G1243" s="117" t="s">
        <v>206</v>
      </c>
      <c r="H1243" s="117" t="s">
        <v>329</v>
      </c>
      <c r="I1243" s="9">
        <v>3.4</v>
      </c>
      <c r="J1243" s="717">
        <v>1</v>
      </c>
      <c r="K1243" s="128">
        <v>255</v>
      </c>
      <c r="L1243" s="653">
        <v>255</v>
      </c>
      <c r="M1243" s="129" t="e">
        <f t="shared" si="77"/>
        <v>#DIV/0!</v>
      </c>
      <c r="N1243" s="129" t="e">
        <f t="shared" si="80"/>
        <v>#DIV/0!</v>
      </c>
      <c r="O1243" s="130">
        <f>IF(K1243="nio",0,VLOOKUP(G1243,'4. Productie normen'!A:J,HLOOKUP('5. Basis ruimtestaat'!K1243,'4. Productie normen'!$10:$11,2,FALSE),FALSE))</f>
        <v>0</v>
      </c>
      <c r="P1243" s="130">
        <f t="shared" si="78"/>
        <v>0</v>
      </c>
      <c r="Q1243" s="131" t="str">
        <f>VLOOKUP(G1243,'4. Productie normen'!$A:$L,12,FALSE)</f>
        <v>S</v>
      </c>
      <c r="R1243" s="117"/>
      <c r="T1243" s="132">
        <f t="shared" si="79"/>
        <v>1734</v>
      </c>
    </row>
    <row r="1244" spans="1:20" ht="14.15" customHeight="1">
      <c r="A1244" s="8">
        <v>1243</v>
      </c>
      <c r="B1244" s="117" t="s">
        <v>185</v>
      </c>
      <c r="C1244" s="117" t="s">
        <v>186</v>
      </c>
      <c r="D1244" s="641" t="s">
        <v>229</v>
      </c>
      <c r="E1244" s="641" t="s">
        <v>872</v>
      </c>
      <c r="F1244" s="117" t="s">
        <v>210</v>
      </c>
      <c r="G1244" s="117" t="s">
        <v>210</v>
      </c>
      <c r="H1244" s="117" t="s">
        <v>873</v>
      </c>
      <c r="I1244" s="9">
        <v>12.14</v>
      </c>
      <c r="J1244" s="717">
        <v>1</v>
      </c>
      <c r="K1244" s="128">
        <v>255</v>
      </c>
      <c r="L1244" s="140"/>
      <c r="M1244" s="129" t="e">
        <f t="shared" si="77"/>
        <v>#DIV/0!</v>
      </c>
      <c r="N1244" s="129">
        <f t="shared" si="80"/>
        <v>0</v>
      </c>
      <c r="O1244" s="130">
        <f>IF(K1244="nio",0,VLOOKUP(G1244,'4. Productie normen'!A:J,HLOOKUP('5. Basis ruimtestaat'!K1244,'4. Productie normen'!$10:$11,2,FALSE),FALSE))</f>
        <v>0</v>
      </c>
      <c r="P1244" s="130">
        <f t="shared" si="78"/>
        <v>0</v>
      </c>
      <c r="Q1244" s="131" t="str">
        <f>VLOOKUP(G1244,'4. Productie normen'!$A:$L,12,FALSE)</f>
        <v>V</v>
      </c>
      <c r="R1244" s="117"/>
      <c r="T1244" s="132">
        <f t="shared" si="79"/>
        <v>3095.7000000000003</v>
      </c>
    </row>
    <row r="1245" spans="1:20" ht="14.15" customHeight="1">
      <c r="A1245" s="8">
        <v>1244</v>
      </c>
      <c r="B1245" s="117" t="s">
        <v>185</v>
      </c>
      <c r="C1245" s="117" t="s">
        <v>186</v>
      </c>
      <c r="D1245" s="641" t="s">
        <v>229</v>
      </c>
      <c r="E1245" s="641">
        <v>2</v>
      </c>
      <c r="F1245" s="117" t="s">
        <v>252</v>
      </c>
      <c r="G1245" s="117" t="s">
        <v>209</v>
      </c>
      <c r="H1245" s="117" t="s">
        <v>873</v>
      </c>
      <c r="I1245" s="9">
        <v>49.77</v>
      </c>
      <c r="J1245" s="717">
        <v>1</v>
      </c>
      <c r="K1245" s="128">
        <v>255</v>
      </c>
      <c r="L1245" s="140"/>
      <c r="M1245" s="129" t="e">
        <f t="shared" si="77"/>
        <v>#DIV/0!</v>
      </c>
      <c r="N1245" s="129">
        <f t="shared" si="80"/>
        <v>0</v>
      </c>
      <c r="O1245" s="130">
        <f>IF(K1245="nio",0,VLOOKUP(G1245,'4. Productie normen'!A:J,HLOOKUP('5. Basis ruimtestaat'!K1245,'4. Productie normen'!$10:$11,2,FALSE),FALSE))</f>
        <v>0</v>
      </c>
      <c r="P1245" s="130">
        <f t="shared" si="78"/>
        <v>0</v>
      </c>
      <c r="Q1245" s="131" t="str">
        <f>VLOOKUP(G1245,'4. Productie normen'!$A:$L,12,FALSE)</f>
        <v>V</v>
      </c>
      <c r="R1245" s="117"/>
      <c r="T1245" s="132">
        <f t="shared" si="79"/>
        <v>12691.35</v>
      </c>
    </row>
    <row r="1246" spans="1:20" ht="14.15" customHeight="1">
      <c r="A1246" s="8">
        <v>1245</v>
      </c>
      <c r="B1246" s="117" t="s">
        <v>185</v>
      </c>
      <c r="C1246" s="117" t="s">
        <v>186</v>
      </c>
      <c r="D1246" s="641" t="s">
        <v>229</v>
      </c>
      <c r="E1246" s="641">
        <v>21</v>
      </c>
      <c r="F1246" s="117" t="s">
        <v>250</v>
      </c>
      <c r="G1246" s="117" t="s">
        <v>204</v>
      </c>
      <c r="H1246" s="117" t="s">
        <v>874</v>
      </c>
      <c r="I1246" s="9">
        <v>137.19999999999999</v>
      </c>
      <c r="J1246" s="717">
        <v>1</v>
      </c>
      <c r="K1246" s="128">
        <v>255</v>
      </c>
      <c r="L1246" s="140"/>
      <c r="M1246" s="129" t="e">
        <f t="shared" si="77"/>
        <v>#DIV/0!</v>
      </c>
      <c r="N1246" s="129">
        <f t="shared" si="80"/>
        <v>0</v>
      </c>
      <c r="O1246" s="130">
        <f>IF(K1246="nio",0,VLOOKUP(G1246,'4. Productie normen'!A:J,HLOOKUP('5. Basis ruimtestaat'!K1246,'4. Productie normen'!$10:$11,2,FALSE),FALSE))</f>
        <v>0</v>
      </c>
      <c r="P1246" s="130">
        <f t="shared" si="78"/>
        <v>0</v>
      </c>
      <c r="Q1246" s="131" t="str">
        <f>VLOOKUP(G1246,'4. Productie normen'!$A:$L,12,FALSE)</f>
        <v>V</v>
      </c>
      <c r="R1246" s="117"/>
      <c r="T1246" s="132">
        <f t="shared" si="79"/>
        <v>34986</v>
      </c>
    </row>
    <row r="1247" spans="1:20" ht="14.15" customHeight="1">
      <c r="A1247" s="8">
        <v>1246</v>
      </c>
      <c r="B1247" s="117" t="s">
        <v>185</v>
      </c>
      <c r="C1247" s="117" t="s">
        <v>186</v>
      </c>
      <c r="D1247" s="641" t="s">
        <v>229</v>
      </c>
      <c r="E1247" s="641" t="s">
        <v>875</v>
      </c>
      <c r="F1247" s="117" t="s">
        <v>441</v>
      </c>
      <c r="G1247" s="117" t="s">
        <v>197</v>
      </c>
      <c r="H1247" s="117" t="s">
        <v>235</v>
      </c>
      <c r="I1247" s="9">
        <v>4.6500000000000004</v>
      </c>
      <c r="J1247" s="717">
        <v>1</v>
      </c>
      <c r="K1247" s="128">
        <v>156</v>
      </c>
      <c r="L1247" s="140"/>
      <c r="M1247" s="129" t="e">
        <f t="shared" si="77"/>
        <v>#DIV/0!</v>
      </c>
      <c r="N1247" s="129">
        <f t="shared" si="80"/>
        <v>0</v>
      </c>
      <c r="O1247" s="130">
        <f>IF(K1247="nio",0,VLOOKUP(G1247,'4. Productie normen'!A:J,HLOOKUP('5. Basis ruimtestaat'!K1247,'4. Productie normen'!$10:$11,2,FALSE),FALSE))</f>
        <v>0</v>
      </c>
      <c r="P1247" s="130">
        <f t="shared" si="78"/>
        <v>0</v>
      </c>
      <c r="Q1247" s="131" t="str">
        <f>VLOOKUP(G1247,'4. Productie normen'!$A:$L,12,FALSE)</f>
        <v>B</v>
      </c>
      <c r="R1247" s="117"/>
      <c r="T1247" s="132">
        <f t="shared" si="79"/>
        <v>725.40000000000009</v>
      </c>
    </row>
    <row r="1248" spans="1:20" ht="14.15" customHeight="1">
      <c r="A1248" s="8">
        <v>1247</v>
      </c>
      <c r="B1248" s="117" t="s">
        <v>185</v>
      </c>
      <c r="C1248" s="117" t="s">
        <v>186</v>
      </c>
      <c r="D1248" s="641" t="s">
        <v>229</v>
      </c>
      <c r="E1248" s="641" t="s">
        <v>876</v>
      </c>
      <c r="F1248" s="117" t="s">
        <v>877</v>
      </c>
      <c r="G1248" s="117" t="s">
        <v>212</v>
      </c>
      <c r="H1248" s="117" t="s">
        <v>235</v>
      </c>
      <c r="I1248" s="9">
        <v>6.9</v>
      </c>
      <c r="J1248" s="717">
        <v>1</v>
      </c>
      <c r="K1248" s="128">
        <v>255</v>
      </c>
      <c r="L1248" s="140"/>
      <c r="M1248" s="129" t="e">
        <f t="shared" si="77"/>
        <v>#DIV/0!</v>
      </c>
      <c r="N1248" s="129">
        <f t="shared" si="80"/>
        <v>0</v>
      </c>
      <c r="O1248" s="130">
        <f>IF(K1248="nio",0,VLOOKUP(G1248,'4. Productie normen'!A:J,HLOOKUP('5. Basis ruimtestaat'!K1248,'4. Productie normen'!$10:$11,2,FALSE),FALSE))</f>
        <v>0</v>
      </c>
      <c r="P1248" s="130">
        <f t="shared" si="78"/>
        <v>0</v>
      </c>
      <c r="Q1248" s="131" t="str">
        <f>VLOOKUP(G1248,'4. Productie normen'!$A:$L,12,FALSE)</f>
        <v>B</v>
      </c>
      <c r="R1248" s="117"/>
      <c r="T1248" s="132">
        <f t="shared" si="79"/>
        <v>1759.5</v>
      </c>
    </row>
    <row r="1249" spans="1:20" ht="14.15" customHeight="1">
      <c r="A1249" s="8">
        <v>1248</v>
      </c>
      <c r="B1249" s="117" t="s">
        <v>185</v>
      </c>
      <c r="C1249" s="117" t="s">
        <v>186</v>
      </c>
      <c r="D1249" s="641" t="s">
        <v>229</v>
      </c>
      <c r="E1249" s="641" t="s">
        <v>878</v>
      </c>
      <c r="F1249" s="117" t="s">
        <v>241</v>
      </c>
      <c r="G1249" s="117" t="s">
        <v>206</v>
      </c>
      <c r="H1249" s="117" t="s">
        <v>329</v>
      </c>
      <c r="I1249" s="9">
        <v>4.9400000000000004</v>
      </c>
      <c r="J1249" s="717">
        <v>1</v>
      </c>
      <c r="K1249" s="128">
        <v>255</v>
      </c>
      <c r="L1249" s="653">
        <v>255</v>
      </c>
      <c r="M1249" s="129" t="e">
        <f t="shared" si="77"/>
        <v>#DIV/0!</v>
      </c>
      <c r="N1249" s="129" t="e">
        <f t="shared" si="80"/>
        <v>#DIV/0!</v>
      </c>
      <c r="O1249" s="130">
        <f>IF(K1249="nio",0,VLOOKUP(G1249,'4. Productie normen'!A:J,HLOOKUP('5. Basis ruimtestaat'!K1249,'4. Productie normen'!$10:$11,2,FALSE),FALSE))</f>
        <v>0</v>
      </c>
      <c r="P1249" s="130">
        <f t="shared" si="78"/>
        <v>0</v>
      </c>
      <c r="Q1249" s="131" t="str">
        <f>VLOOKUP(G1249,'4. Productie normen'!$A:$L,12,FALSE)</f>
        <v>S</v>
      </c>
      <c r="R1249" s="117"/>
      <c r="T1249" s="132">
        <f t="shared" si="79"/>
        <v>2519.4</v>
      </c>
    </row>
    <row r="1250" spans="1:20" ht="14.15" customHeight="1">
      <c r="A1250" s="8">
        <v>1249</v>
      </c>
      <c r="B1250" s="117" t="s">
        <v>185</v>
      </c>
      <c r="C1250" s="117" t="s">
        <v>186</v>
      </c>
      <c r="D1250" s="641" t="s">
        <v>229</v>
      </c>
      <c r="E1250" s="641" t="s">
        <v>879</v>
      </c>
      <c r="F1250" s="117" t="s">
        <v>244</v>
      </c>
      <c r="G1250" s="117" t="s">
        <v>206</v>
      </c>
      <c r="H1250" s="117" t="s">
        <v>329</v>
      </c>
      <c r="I1250" s="9">
        <v>5.31</v>
      </c>
      <c r="J1250" s="717">
        <v>1</v>
      </c>
      <c r="K1250" s="128">
        <v>255</v>
      </c>
      <c r="L1250" s="653">
        <v>255</v>
      </c>
      <c r="M1250" s="129" t="e">
        <f t="shared" si="77"/>
        <v>#DIV/0!</v>
      </c>
      <c r="N1250" s="129" t="e">
        <f t="shared" si="80"/>
        <v>#DIV/0!</v>
      </c>
      <c r="O1250" s="130">
        <f>IF(K1250="nio",0,VLOOKUP(G1250,'4. Productie normen'!A:J,HLOOKUP('5. Basis ruimtestaat'!K1250,'4. Productie normen'!$10:$11,2,FALSE),FALSE))</f>
        <v>0</v>
      </c>
      <c r="P1250" s="130">
        <f t="shared" si="78"/>
        <v>0</v>
      </c>
      <c r="Q1250" s="131" t="str">
        <f>VLOOKUP(G1250,'4. Productie normen'!$A:$L,12,FALSE)</f>
        <v>S</v>
      </c>
      <c r="R1250" s="117"/>
      <c r="T1250" s="132">
        <f t="shared" si="79"/>
        <v>2708.1</v>
      </c>
    </row>
    <row r="1251" spans="1:20" ht="14.15" customHeight="1">
      <c r="A1251" s="8">
        <v>1250</v>
      </c>
      <c r="B1251" s="117" t="s">
        <v>185</v>
      </c>
      <c r="C1251" s="117" t="s">
        <v>186</v>
      </c>
      <c r="D1251" s="641" t="s">
        <v>229</v>
      </c>
      <c r="E1251" s="641">
        <v>4</v>
      </c>
      <c r="F1251" s="117" t="s">
        <v>880</v>
      </c>
      <c r="G1251" s="117" t="s">
        <v>197</v>
      </c>
      <c r="H1251" s="117" t="s">
        <v>235</v>
      </c>
      <c r="I1251" s="9">
        <v>11</v>
      </c>
      <c r="J1251" s="717">
        <v>1</v>
      </c>
      <c r="K1251" s="128">
        <v>156</v>
      </c>
      <c r="L1251" s="140"/>
      <c r="M1251" s="129" t="e">
        <f t="shared" si="77"/>
        <v>#DIV/0!</v>
      </c>
      <c r="N1251" s="129">
        <f t="shared" si="80"/>
        <v>0</v>
      </c>
      <c r="O1251" s="130">
        <f>IF(K1251="nio",0,VLOOKUP(G1251,'4. Productie normen'!A:J,HLOOKUP('5. Basis ruimtestaat'!K1251,'4. Productie normen'!$10:$11,2,FALSE),FALSE))</f>
        <v>0</v>
      </c>
      <c r="P1251" s="130">
        <f t="shared" si="78"/>
        <v>0</v>
      </c>
      <c r="Q1251" s="131" t="str">
        <f>VLOOKUP(G1251,'4. Productie normen'!$A:$L,12,FALSE)</f>
        <v>B</v>
      </c>
      <c r="R1251" s="117"/>
      <c r="T1251" s="132">
        <f t="shared" si="79"/>
        <v>1716</v>
      </c>
    </row>
    <row r="1252" spans="1:20" ht="14.15" customHeight="1">
      <c r="A1252" s="8">
        <v>1251</v>
      </c>
      <c r="B1252" s="117" t="s">
        <v>185</v>
      </c>
      <c r="C1252" s="117" t="s">
        <v>186</v>
      </c>
      <c r="D1252" s="641" t="s">
        <v>229</v>
      </c>
      <c r="E1252" s="641">
        <v>5</v>
      </c>
      <c r="F1252" s="117" t="s">
        <v>509</v>
      </c>
      <c r="G1252" s="117" t="s">
        <v>1136</v>
      </c>
      <c r="H1252" s="117" t="s">
        <v>235</v>
      </c>
      <c r="I1252" s="9">
        <v>11</v>
      </c>
      <c r="J1252" s="717">
        <v>1</v>
      </c>
      <c r="K1252" s="128">
        <v>255</v>
      </c>
      <c r="L1252" s="140"/>
      <c r="M1252" s="129" t="e">
        <f t="shared" si="77"/>
        <v>#DIV/0!</v>
      </c>
      <c r="N1252" s="129">
        <f t="shared" si="80"/>
        <v>0</v>
      </c>
      <c r="O1252" s="130">
        <f>IF(K1252="nio",0,VLOOKUP(G1252,'4. Productie normen'!A:J,HLOOKUP('5. Basis ruimtestaat'!K1252,'4. Productie normen'!$10:$11,2,FALSE),FALSE))</f>
        <v>0</v>
      </c>
      <c r="P1252" s="130">
        <f t="shared" si="78"/>
        <v>0</v>
      </c>
      <c r="Q1252" s="131" t="str">
        <f>VLOOKUP(G1252,'4. Productie normen'!$A:$L,12,FALSE)</f>
        <v>V</v>
      </c>
      <c r="R1252" s="117"/>
      <c r="T1252" s="132">
        <f t="shared" si="79"/>
        <v>2805</v>
      </c>
    </row>
    <row r="1253" spans="1:20" ht="14.15" customHeight="1">
      <c r="A1253" s="8">
        <v>1252</v>
      </c>
      <c r="B1253" s="117" t="s">
        <v>185</v>
      </c>
      <c r="C1253" s="117" t="s">
        <v>186</v>
      </c>
      <c r="D1253" s="641" t="s">
        <v>229</v>
      </c>
      <c r="E1253" s="641">
        <v>7</v>
      </c>
      <c r="F1253" s="117" t="s">
        <v>881</v>
      </c>
      <c r="G1253" s="117" t="s">
        <v>204</v>
      </c>
      <c r="H1253" s="117" t="s">
        <v>235</v>
      </c>
      <c r="I1253" s="9">
        <v>108.34</v>
      </c>
      <c r="J1253" s="717">
        <v>1</v>
      </c>
      <c r="K1253" s="128">
        <v>255</v>
      </c>
      <c r="L1253" s="140"/>
      <c r="M1253" s="129" t="e">
        <f t="shared" si="77"/>
        <v>#DIV/0!</v>
      </c>
      <c r="N1253" s="129">
        <f t="shared" si="80"/>
        <v>0</v>
      </c>
      <c r="O1253" s="130">
        <f>IF(K1253="nio",0,VLOOKUP(G1253,'4. Productie normen'!A:J,HLOOKUP('5. Basis ruimtestaat'!K1253,'4. Productie normen'!$10:$11,2,FALSE),FALSE))</f>
        <v>0</v>
      </c>
      <c r="P1253" s="130">
        <f t="shared" si="78"/>
        <v>0</v>
      </c>
      <c r="Q1253" s="131" t="str">
        <f>VLOOKUP(G1253,'4. Productie normen'!$A:$L,12,FALSE)</f>
        <v>V</v>
      </c>
      <c r="R1253" s="117"/>
      <c r="T1253" s="132">
        <f t="shared" si="79"/>
        <v>27626.7</v>
      </c>
    </row>
    <row r="1254" spans="1:20" ht="14.15" customHeight="1">
      <c r="A1254" s="8">
        <v>1253</v>
      </c>
      <c r="B1254" s="117" t="s">
        <v>185</v>
      </c>
      <c r="C1254" s="117" t="s">
        <v>186</v>
      </c>
      <c r="D1254" s="641" t="s">
        <v>229</v>
      </c>
      <c r="E1254" s="641" t="s">
        <v>882</v>
      </c>
      <c r="F1254" s="117" t="s">
        <v>205</v>
      </c>
      <c r="G1254" s="117" t="s">
        <v>205</v>
      </c>
      <c r="H1254" s="117" t="s">
        <v>235</v>
      </c>
      <c r="I1254" s="9">
        <v>47.32</v>
      </c>
      <c r="J1254" s="717">
        <v>1</v>
      </c>
      <c r="K1254" s="128">
        <v>255</v>
      </c>
      <c r="L1254" s="140"/>
      <c r="M1254" s="129" t="e">
        <f t="shared" si="77"/>
        <v>#DIV/0!</v>
      </c>
      <c r="N1254" s="129">
        <f t="shared" si="80"/>
        <v>0</v>
      </c>
      <c r="O1254" s="130">
        <f>IF(K1254="nio",0,VLOOKUP(G1254,'4. Productie normen'!A:J,HLOOKUP('5. Basis ruimtestaat'!K1254,'4. Productie normen'!$10:$11,2,FALSE),FALSE))</f>
        <v>0</v>
      </c>
      <c r="P1254" s="130">
        <f t="shared" si="78"/>
        <v>0</v>
      </c>
      <c r="Q1254" s="131" t="str">
        <f>VLOOKUP(G1254,'4. Productie normen'!$A:$L,12,FALSE)</f>
        <v>V</v>
      </c>
      <c r="R1254" s="117"/>
      <c r="T1254" s="132">
        <f t="shared" si="79"/>
        <v>12066.6</v>
      </c>
    </row>
    <row r="1255" spans="1:20" ht="14.15" customHeight="1">
      <c r="A1255" s="8">
        <v>1254</v>
      </c>
      <c r="B1255" s="117" t="s">
        <v>185</v>
      </c>
      <c r="C1255" s="117" t="s">
        <v>186</v>
      </c>
      <c r="D1255" s="641" t="s">
        <v>229</v>
      </c>
      <c r="E1255" s="641" t="s">
        <v>883</v>
      </c>
      <c r="F1255" s="117" t="s">
        <v>205</v>
      </c>
      <c r="G1255" s="117" t="s">
        <v>205</v>
      </c>
      <c r="H1255" s="117" t="s">
        <v>235</v>
      </c>
      <c r="I1255" s="9">
        <v>48.94</v>
      </c>
      <c r="J1255" s="717">
        <v>1</v>
      </c>
      <c r="K1255" s="128">
        <v>255</v>
      </c>
      <c r="L1255" s="140"/>
      <c r="M1255" s="129" t="e">
        <f t="shared" si="77"/>
        <v>#DIV/0!</v>
      </c>
      <c r="N1255" s="129">
        <f t="shared" si="80"/>
        <v>0</v>
      </c>
      <c r="O1255" s="130">
        <f>IF(K1255="nio",0,VLOOKUP(G1255,'4. Productie normen'!A:J,HLOOKUP('5. Basis ruimtestaat'!K1255,'4. Productie normen'!$10:$11,2,FALSE),FALSE))</f>
        <v>0</v>
      </c>
      <c r="P1255" s="130">
        <f t="shared" si="78"/>
        <v>0</v>
      </c>
      <c r="Q1255" s="131" t="str">
        <f>VLOOKUP(G1255,'4. Productie normen'!$A:$L,12,FALSE)</f>
        <v>V</v>
      </c>
      <c r="R1255" s="117"/>
      <c r="T1255" s="132">
        <f t="shared" si="79"/>
        <v>12479.699999999999</v>
      </c>
    </row>
    <row r="1256" spans="1:20" ht="14.15" customHeight="1">
      <c r="A1256" s="8">
        <v>1255</v>
      </c>
      <c r="B1256" s="117" t="s">
        <v>185</v>
      </c>
      <c r="C1256" s="117" t="s">
        <v>186</v>
      </c>
      <c r="D1256" s="641" t="s">
        <v>229</v>
      </c>
      <c r="E1256" s="641">
        <v>9</v>
      </c>
      <c r="F1256" s="117" t="s">
        <v>441</v>
      </c>
      <c r="G1256" s="117" t="s">
        <v>197</v>
      </c>
      <c r="H1256" s="117" t="s">
        <v>235</v>
      </c>
      <c r="I1256" s="9">
        <v>18.2</v>
      </c>
      <c r="J1256" s="717">
        <v>1</v>
      </c>
      <c r="K1256" s="128">
        <v>156</v>
      </c>
      <c r="L1256" s="140"/>
      <c r="M1256" s="129" t="e">
        <f t="shared" si="77"/>
        <v>#DIV/0!</v>
      </c>
      <c r="N1256" s="129">
        <f t="shared" si="80"/>
        <v>0</v>
      </c>
      <c r="O1256" s="130">
        <f>IF(K1256="nio",0,VLOOKUP(G1256,'4. Productie normen'!A:J,HLOOKUP('5. Basis ruimtestaat'!K1256,'4. Productie normen'!$10:$11,2,FALSE),FALSE))</f>
        <v>0</v>
      </c>
      <c r="P1256" s="130">
        <f t="shared" si="78"/>
        <v>0</v>
      </c>
      <c r="Q1256" s="131" t="str">
        <f>VLOOKUP(G1256,'4. Productie normen'!$A:$L,12,FALSE)</f>
        <v>B</v>
      </c>
      <c r="R1256" s="117"/>
      <c r="T1256" s="132">
        <f t="shared" si="79"/>
        <v>2839.2</v>
      </c>
    </row>
    <row r="1257" spans="1:20" ht="14.15" customHeight="1">
      <c r="A1257" s="8">
        <v>1256</v>
      </c>
      <c r="B1257" s="117" t="s">
        <v>185</v>
      </c>
      <c r="C1257" s="117" t="s">
        <v>186</v>
      </c>
      <c r="D1257" s="641" t="s">
        <v>229</v>
      </c>
      <c r="E1257" s="641"/>
      <c r="F1257" s="117" t="s">
        <v>250</v>
      </c>
      <c r="G1257" s="117" t="s">
        <v>204</v>
      </c>
      <c r="H1257" s="117" t="s">
        <v>873</v>
      </c>
      <c r="I1257" s="9">
        <v>81</v>
      </c>
      <c r="J1257" s="717">
        <v>1</v>
      </c>
      <c r="K1257" s="128">
        <v>255</v>
      </c>
      <c r="L1257" s="140"/>
      <c r="M1257" s="129" t="e">
        <f t="shared" si="77"/>
        <v>#DIV/0!</v>
      </c>
      <c r="N1257" s="129">
        <f t="shared" si="80"/>
        <v>0</v>
      </c>
      <c r="O1257" s="130">
        <f>IF(K1257="nio",0,VLOOKUP(G1257,'4. Productie normen'!A:J,HLOOKUP('5. Basis ruimtestaat'!K1257,'4. Productie normen'!$10:$11,2,FALSE),FALSE))</f>
        <v>0</v>
      </c>
      <c r="P1257" s="130">
        <f t="shared" si="78"/>
        <v>0</v>
      </c>
      <c r="Q1257" s="131" t="str">
        <f>VLOOKUP(G1257,'4. Productie normen'!$A:$L,12,FALSE)</f>
        <v>V</v>
      </c>
      <c r="R1257" s="117"/>
      <c r="T1257" s="132">
        <f t="shared" ref="T1257" si="81">SUM(K1257:L1257)*I1257</f>
        <v>20655</v>
      </c>
    </row>
    <row r="1258" spans="1:20" s="149" customFormat="1" ht="14.15" customHeight="1">
      <c r="D1258" s="649"/>
      <c r="E1258" s="649"/>
      <c r="I1258" s="650">
        <f>SUM(I10:I1257)</f>
        <v>43502.559995279335</v>
      </c>
      <c r="J1258" s="651"/>
      <c r="K1258" s="152"/>
      <c r="L1258" s="152"/>
      <c r="T1258" s="662">
        <f>SUM(T10:T1257)</f>
        <v>9337898.368815735</v>
      </c>
    </row>
    <row r="1260" spans="1:20" ht="14.15" customHeight="1">
      <c r="F1260" s="483"/>
      <c r="G1260" s="483"/>
      <c r="H1260" s="483"/>
    </row>
    <row r="1261" spans="1:20" ht="14.15" customHeight="1">
      <c r="F1261" s="483"/>
      <c r="G1261" s="483"/>
      <c r="H1261" s="483"/>
    </row>
    <row r="1262" spans="1:20" ht="14.15" customHeight="1">
      <c r="F1262" s="483"/>
      <c r="G1262" s="483"/>
      <c r="H1262" s="483"/>
    </row>
    <row r="1263" spans="1:20" ht="14.15" customHeight="1">
      <c r="F1263" s="483"/>
      <c r="G1263" s="483"/>
      <c r="H1263" s="483"/>
    </row>
    <row r="1264" spans="1:20" ht="14.15" customHeight="1">
      <c r="F1264" s="483"/>
      <c r="G1264" s="483"/>
      <c r="H1264" s="483"/>
    </row>
    <row r="1265" spans="6:8" ht="14.15" customHeight="1">
      <c r="F1265" s="483"/>
      <c r="G1265" s="483"/>
      <c r="H1265" s="483"/>
    </row>
    <row r="1266" spans="6:8" ht="14.15" customHeight="1">
      <c r="F1266" s="483"/>
      <c r="G1266" s="483"/>
      <c r="H1266" s="483"/>
    </row>
    <row r="1267" spans="6:8" ht="14.15" customHeight="1">
      <c r="F1267" s="483"/>
      <c r="G1267" s="483"/>
      <c r="H1267" s="483"/>
    </row>
    <row r="1268" spans="6:8" ht="14.15" customHeight="1">
      <c r="F1268" s="483"/>
      <c r="G1268" s="483"/>
      <c r="H1268" s="483"/>
    </row>
    <row r="1269" spans="6:8" ht="14.15" customHeight="1">
      <c r="F1269" s="483"/>
      <c r="G1269" s="483"/>
      <c r="H1269" s="483"/>
    </row>
    <row r="1270" spans="6:8" ht="14.15" customHeight="1">
      <c r="F1270" s="483"/>
      <c r="G1270" s="483"/>
      <c r="H1270" s="483"/>
    </row>
    <row r="1271" spans="6:8" ht="14.15" customHeight="1">
      <c r="F1271" s="483"/>
      <c r="G1271" s="483"/>
      <c r="H1271" s="483"/>
    </row>
    <row r="1272" spans="6:8" ht="14.15" customHeight="1">
      <c r="F1272" s="483"/>
      <c r="G1272" s="483"/>
      <c r="H1272" s="483"/>
    </row>
    <row r="1273" spans="6:8" ht="14.15" customHeight="1">
      <c r="F1273" s="483"/>
      <c r="G1273" s="483"/>
      <c r="H1273" s="483"/>
    </row>
    <row r="1274" spans="6:8" ht="14.15" customHeight="1">
      <c r="F1274" s="483"/>
      <c r="G1274" s="483"/>
      <c r="H1274" s="483"/>
    </row>
    <row r="1275" spans="6:8" ht="14.15" customHeight="1">
      <c r="F1275" s="483"/>
      <c r="G1275" s="483"/>
      <c r="H1275" s="483"/>
    </row>
    <row r="1276" spans="6:8" ht="14.15" customHeight="1">
      <c r="F1276" s="483"/>
      <c r="G1276" s="483"/>
      <c r="H1276" s="483"/>
    </row>
    <row r="1277" spans="6:8" ht="14.15" customHeight="1">
      <c r="F1277" s="483"/>
      <c r="G1277" s="483"/>
      <c r="H1277" s="483"/>
    </row>
    <row r="1278" spans="6:8" ht="14.15" customHeight="1">
      <c r="F1278" s="483"/>
      <c r="G1278" s="483"/>
    </row>
    <row r="1279" spans="6:8" ht="14.15" customHeight="1">
      <c r="F1279" s="483"/>
      <c r="G1279" s="483"/>
    </row>
    <row r="1280" spans="6:8" ht="14.15" customHeight="1">
      <c r="F1280" s="483"/>
      <c r="G1280" s="483"/>
    </row>
    <row r="1281" spans="6:7" ht="14.15" customHeight="1">
      <c r="F1281" s="483"/>
      <c r="G1281" s="483"/>
    </row>
    <row r="1282" spans="6:7" ht="14.15" customHeight="1">
      <c r="F1282" s="483"/>
      <c r="G1282" s="483"/>
    </row>
    <row r="1283" spans="6:7" ht="14.15" customHeight="1">
      <c r="F1283" s="483"/>
      <c r="G1283" s="483"/>
    </row>
    <row r="1284" spans="6:7" ht="14.15" customHeight="1">
      <c r="F1284" s="483"/>
      <c r="G1284" s="483"/>
    </row>
    <row r="1285" spans="6:7" ht="14.15" customHeight="1">
      <c r="F1285" s="483"/>
      <c r="G1285" s="483"/>
    </row>
    <row r="1286" spans="6:7" ht="14.15" customHeight="1">
      <c r="F1286" s="483"/>
      <c r="G1286" s="483"/>
    </row>
    <row r="1287" spans="6:7" ht="14.15" customHeight="1">
      <c r="F1287" s="483"/>
      <c r="G1287" s="483"/>
    </row>
    <row r="1288" spans="6:7" ht="14.15" customHeight="1">
      <c r="F1288" s="483"/>
      <c r="G1288" s="483"/>
    </row>
    <row r="1289" spans="6:7" ht="14.15" customHeight="1">
      <c r="F1289" s="483"/>
      <c r="G1289" s="483"/>
    </row>
    <row r="1290" spans="6:7" ht="14.15" customHeight="1">
      <c r="F1290" s="483"/>
      <c r="G1290" s="483"/>
    </row>
    <row r="1291" spans="6:7" ht="14.15" customHeight="1">
      <c r="F1291" s="483"/>
      <c r="G1291" s="483"/>
    </row>
    <row r="1292" spans="6:7" ht="14.15" customHeight="1">
      <c r="F1292" s="483"/>
      <c r="G1292" s="483"/>
    </row>
    <row r="1293" spans="6:7" ht="14.15" customHeight="1">
      <c r="F1293" s="483"/>
      <c r="G1293" s="483"/>
    </row>
    <row r="1294" spans="6:7" ht="14.15" customHeight="1">
      <c r="F1294" s="483"/>
      <c r="G1294" s="483"/>
    </row>
    <row r="1295" spans="6:7" ht="14.15" customHeight="1">
      <c r="F1295" s="483"/>
      <c r="G1295" s="483"/>
    </row>
    <row r="1296" spans="6:7" ht="14.15" customHeight="1">
      <c r="F1296" s="483"/>
      <c r="G1296" s="483"/>
    </row>
    <row r="1297" spans="6:7" ht="14.15" customHeight="1">
      <c r="F1297" s="483"/>
      <c r="G1297" s="483"/>
    </row>
    <row r="1298" spans="6:7" ht="14.15" customHeight="1">
      <c r="F1298" s="483"/>
      <c r="G1298" s="483"/>
    </row>
    <row r="1299" spans="6:7" ht="14.15" customHeight="1">
      <c r="F1299" s="483"/>
      <c r="G1299" s="483"/>
    </row>
    <row r="1300" spans="6:7" ht="14.15" customHeight="1">
      <c r="F1300" s="483"/>
      <c r="G1300" s="483"/>
    </row>
    <row r="1301" spans="6:7" ht="14.15" customHeight="1">
      <c r="F1301" s="483"/>
      <c r="G1301" s="483"/>
    </row>
    <row r="1302" spans="6:7" ht="14.15" customHeight="1">
      <c r="F1302" s="483"/>
      <c r="G1302" s="483"/>
    </row>
    <row r="1303" spans="6:7" ht="14.15" customHeight="1">
      <c r="F1303" s="483"/>
      <c r="G1303" s="483"/>
    </row>
    <row r="1304" spans="6:7" ht="14.15" customHeight="1">
      <c r="F1304" s="483"/>
      <c r="G1304" s="483"/>
    </row>
    <row r="1305" spans="6:7" ht="14.15" customHeight="1">
      <c r="F1305" s="483"/>
      <c r="G1305" s="483"/>
    </row>
    <row r="1306" spans="6:7" ht="14.15" customHeight="1">
      <c r="F1306" s="483"/>
      <c r="G1306" s="483"/>
    </row>
    <row r="1307" spans="6:7" ht="14.15" customHeight="1">
      <c r="F1307" s="483"/>
      <c r="G1307" s="483"/>
    </row>
    <row r="1308" spans="6:7" ht="14.15" customHeight="1">
      <c r="F1308" s="483"/>
      <c r="G1308" s="483"/>
    </row>
    <row r="1309" spans="6:7" ht="14.15" customHeight="1">
      <c r="F1309" s="483"/>
      <c r="G1309" s="483"/>
    </row>
    <row r="1310" spans="6:7" ht="14.15" customHeight="1">
      <c r="F1310" s="483"/>
      <c r="G1310" s="483"/>
    </row>
    <row r="1311" spans="6:7" ht="14.15" customHeight="1">
      <c r="F1311" s="483"/>
      <c r="G1311" s="483"/>
    </row>
    <row r="1312" spans="6:7" ht="14.15" customHeight="1">
      <c r="F1312" s="483"/>
      <c r="G1312" s="483"/>
    </row>
  </sheetData>
  <autoFilter ref="B9:T1258" xr:uid="{00000000-0009-0000-0000-000005000000}"/>
  <sortState xmlns:xlrd2="http://schemas.microsoft.com/office/spreadsheetml/2017/richdata2" ref="B382:K533">
    <sortCondition ref="D10:D533"/>
  </sortState>
  <mergeCells count="1">
    <mergeCell ref="P6:P7"/>
  </mergeCells>
  <phoneticPr fontId="10" type="noConversion"/>
  <printOptions horizontalCentered="1" gridLinesSet="0"/>
  <pageMargins left="0.19685039370078741" right="0.19685039370078741" top="0.59055118110236227" bottom="0.78740157480314965" header="0.39370078740157483" footer="0.19685039370078741"/>
  <pageSetup paperSize="9" scale="36" fitToHeight="0" orientation="landscape" r:id="rId1"/>
  <headerFooter alignWithMargins="0">
    <oddFooter>&amp;L&amp;"Verdana,Standaard"&amp;F-&amp;A
Atir b.v. ©&amp;R&amp;"Verdana,Standaard"printversie &amp;D</oddFooter>
  </headerFooter>
  <rowBreaks count="3" manualBreakCount="3">
    <brk id="114" min="1" max="22" man="1"/>
    <brk id="171" min="1" max="22" man="1"/>
    <brk id="252" min="1" max="2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125AC-42CC-4A8D-8E60-0B26E088DD77}">
  <sheetPr>
    <tabColor theme="0" tint="-0.14999847407452621"/>
  </sheetPr>
  <dimension ref="A1:G85"/>
  <sheetViews>
    <sheetView showGridLines="0" showZeros="0" showOutlineSymbols="0" zoomScaleNormal="100" zoomScaleSheetLayoutView="100" workbookViewId="0">
      <pane ySplit="9" topLeftCell="A10" activePane="bottomLeft" state="frozen"/>
      <selection activeCell="D6" sqref="D6"/>
      <selection pane="bottomLeft" activeCell="E41" sqref="E41"/>
    </sheetView>
  </sheetViews>
  <sheetFormatPr defaultColWidth="9.453125" defaultRowHeight="13.5"/>
  <cols>
    <col min="1" max="1" width="45.453125" style="10" customWidth="1"/>
    <col min="2" max="2" width="27.453125" style="10" bestFit="1" customWidth="1"/>
    <col min="3" max="3" width="20.08984375" style="10" bestFit="1" customWidth="1"/>
    <col min="4" max="4" width="10.54296875" style="10" customWidth="1"/>
    <col min="5" max="5" width="11" style="10" customWidth="1"/>
    <col min="6" max="6" width="2.08984375" style="10" customWidth="1"/>
    <col min="7" max="7" width="7.54296875" style="10" customWidth="1"/>
    <col min="8" max="8" width="27" style="10" bestFit="1" customWidth="1"/>
    <col min="9" max="16384" width="9.453125" style="10"/>
  </cols>
  <sheetData>
    <row r="1" spans="1:7">
      <c r="A1" s="669" t="s">
        <v>48</v>
      </c>
      <c r="B1" s="156"/>
      <c r="C1" s="157"/>
      <c r="D1" s="157"/>
      <c r="E1" s="157"/>
      <c r="F1" s="157"/>
      <c r="G1" s="157"/>
    </row>
    <row r="2" spans="1:7">
      <c r="A2" s="157"/>
      <c r="B2" s="157"/>
      <c r="C2" s="157"/>
      <c r="D2" s="157"/>
      <c r="E2" s="157"/>
      <c r="F2" s="157"/>
      <c r="G2" s="157"/>
    </row>
    <row r="3" spans="1:7" ht="15">
      <c r="A3" s="73" t="s">
        <v>0</v>
      </c>
      <c r="B3" s="74" t="str">
        <f>+Invulinstructie!D3</f>
        <v>CBR</v>
      </c>
      <c r="C3" s="157"/>
      <c r="D3" s="157"/>
      <c r="E3" s="157"/>
      <c r="F3" s="157"/>
      <c r="G3" s="157"/>
    </row>
    <row r="4" spans="1:7" ht="15">
      <c r="A4" s="73" t="s">
        <v>34</v>
      </c>
      <c r="B4" s="74" t="s">
        <v>884</v>
      </c>
      <c r="C4" s="158"/>
      <c r="D4" s="159"/>
      <c r="E4" s="160"/>
      <c r="F4" s="160"/>
      <c r="G4" s="160"/>
    </row>
    <row r="5" spans="1:7" ht="15">
      <c r="A5" s="73" t="s">
        <v>36</v>
      </c>
      <c r="B5" s="74" t="str">
        <f>+'3a. Schoonmaak totaal'!B5</f>
        <v>Landelijk</v>
      </c>
      <c r="C5" s="73"/>
      <c r="D5" s="161"/>
      <c r="E5" s="162"/>
      <c r="F5" s="163"/>
      <c r="G5" s="160"/>
    </row>
    <row r="6" spans="1:7" ht="15">
      <c r="A6" s="73" t="s">
        <v>37</v>
      </c>
      <c r="B6" s="74" t="str">
        <f>Mutatieblad!B4</f>
        <v>CBR2026.001</v>
      </c>
      <c r="C6" s="146"/>
      <c r="D6" s="161"/>
      <c r="E6" s="162"/>
      <c r="F6" s="163"/>
      <c r="G6" s="160"/>
    </row>
    <row r="7" spans="1:7" ht="15">
      <c r="A7" s="73" t="s">
        <v>39</v>
      </c>
      <c r="B7" s="74">
        <f>+Invulinstructie!D6</f>
        <v>0</v>
      </c>
      <c r="C7" s="146"/>
      <c r="D7" s="161"/>
      <c r="E7" s="162"/>
      <c r="F7" s="163"/>
      <c r="G7" s="160"/>
    </row>
    <row r="8" spans="1:7" ht="15">
      <c r="A8" s="73" t="s">
        <v>3</v>
      </c>
      <c r="B8" s="35">
        <f>+Invulinstructie!D5</f>
        <v>46235</v>
      </c>
      <c r="C8" s="162"/>
      <c r="D8" s="162"/>
      <c r="E8" s="162"/>
      <c r="F8" s="163"/>
      <c r="G8" s="160"/>
    </row>
    <row r="9" spans="1:7" ht="15">
      <c r="A9" s="164"/>
      <c r="B9" s="162"/>
      <c r="C9" s="162"/>
      <c r="D9" s="162"/>
      <c r="E9" s="162"/>
      <c r="F9" s="163"/>
      <c r="G9" s="160"/>
    </row>
    <row r="10" spans="1:7" ht="17.5">
      <c r="A10" s="165" t="s">
        <v>885</v>
      </c>
      <c r="B10" s="532"/>
      <c r="C10" s="533"/>
      <c r="D10" s="162"/>
      <c r="E10" s="162"/>
      <c r="F10" s="163"/>
      <c r="G10" s="160"/>
    </row>
    <row r="11" spans="1:7">
      <c r="A11" s="166"/>
      <c r="B11" s="167"/>
      <c r="C11" s="167"/>
      <c r="D11" s="162"/>
      <c r="E11" s="162"/>
      <c r="F11" s="160"/>
      <c r="G11" s="160"/>
    </row>
    <row r="12" spans="1:7">
      <c r="A12" s="168"/>
      <c r="B12" s="530"/>
      <c r="C12" s="534" t="s">
        <v>886</v>
      </c>
      <c r="D12" s="162"/>
      <c r="E12" s="162"/>
      <c r="F12" s="163"/>
      <c r="G12" s="160"/>
    </row>
    <row r="13" spans="1:7">
      <c r="A13" s="7" t="s">
        <v>887</v>
      </c>
      <c r="B13" s="530"/>
      <c r="C13" s="718"/>
      <c r="D13" s="162"/>
      <c r="E13" s="162"/>
      <c r="F13" s="169"/>
      <c r="G13" s="160"/>
    </row>
    <row r="14" spans="1:7">
      <c r="A14" s="7" t="s">
        <v>888</v>
      </c>
      <c r="B14" s="530"/>
      <c r="C14" s="718"/>
      <c r="D14" s="162"/>
      <c r="E14" s="162"/>
      <c r="F14" s="169"/>
      <c r="G14" s="160"/>
    </row>
    <row r="15" spans="1:7">
      <c r="A15" s="7" t="s">
        <v>889</v>
      </c>
      <c r="B15" s="530"/>
      <c r="C15" s="718"/>
      <c r="D15" s="162"/>
      <c r="E15" s="162"/>
      <c r="F15" s="169"/>
      <c r="G15" s="160"/>
    </row>
    <row r="16" spans="1:7">
      <c r="A16" s="7" t="s">
        <v>890</v>
      </c>
      <c r="B16" s="530"/>
      <c r="C16" s="718"/>
      <c r="D16" s="162"/>
      <c r="E16" s="162"/>
      <c r="F16" s="169"/>
      <c r="G16" s="160"/>
    </row>
    <row r="17" spans="1:7">
      <c r="A17" s="170" t="s">
        <v>30</v>
      </c>
      <c r="B17" s="535"/>
      <c r="C17" s="171">
        <f>SUM(C13:C16)</f>
        <v>0</v>
      </c>
      <c r="D17" s="162"/>
      <c r="E17" s="162"/>
      <c r="F17" s="160"/>
    </row>
    <row r="18" spans="1:7">
      <c r="A18" s="170"/>
      <c r="B18" s="535"/>
      <c r="C18" s="171"/>
      <c r="D18" s="162"/>
      <c r="E18" s="162"/>
      <c r="F18" s="160"/>
    </row>
    <row r="19" spans="1:7">
      <c r="A19" s="693" t="s">
        <v>891</v>
      </c>
      <c r="B19" s="694"/>
      <c r="C19" s="718"/>
      <c r="D19" s="162"/>
      <c r="E19" s="162"/>
      <c r="F19" s="160"/>
    </row>
    <row r="20" spans="1:7">
      <c r="A20" s="693" t="s">
        <v>892</v>
      </c>
      <c r="B20" s="694"/>
      <c r="C20" s="718"/>
      <c r="D20" s="162"/>
      <c r="E20" s="162"/>
      <c r="F20" s="160"/>
    </row>
    <row r="21" spans="1:7">
      <c r="A21" s="693" t="s">
        <v>893</v>
      </c>
      <c r="B21" s="694"/>
      <c r="C21" s="718"/>
      <c r="D21" s="162"/>
      <c r="E21" s="162"/>
      <c r="F21" s="160"/>
    </row>
    <row r="22" spans="1:7">
      <c r="A22" s="693" t="s">
        <v>894</v>
      </c>
      <c r="B22" s="694"/>
      <c r="C22" s="718"/>
      <c r="D22" s="162"/>
      <c r="E22" s="162"/>
      <c r="F22" s="160"/>
    </row>
    <row r="23" spans="1:7">
      <c r="A23" s="693" t="s">
        <v>895</v>
      </c>
      <c r="B23" s="694"/>
      <c r="C23" s="718"/>
      <c r="D23" s="162"/>
      <c r="E23" s="162"/>
      <c r="F23" s="160"/>
    </row>
    <row r="24" spans="1:7">
      <c r="A24" s="693" t="s">
        <v>896</v>
      </c>
      <c r="B24" s="694"/>
      <c r="C24" s="718"/>
      <c r="D24" s="162"/>
      <c r="E24" s="162"/>
      <c r="F24" s="160"/>
    </row>
    <row r="25" spans="1:7">
      <c r="A25" s="693" t="s">
        <v>897</v>
      </c>
      <c r="B25" s="694"/>
      <c r="C25" s="718"/>
      <c r="D25" s="162"/>
      <c r="E25" s="162"/>
      <c r="F25" s="160"/>
    </row>
    <row r="26" spans="1:7">
      <c r="A26" s="695" t="s">
        <v>898</v>
      </c>
      <c r="B26" s="696"/>
      <c r="C26" s="536">
        <f>SUM(C17:C25)</f>
        <v>0</v>
      </c>
      <c r="D26" s="162"/>
      <c r="E26" s="162"/>
      <c r="F26" s="160"/>
    </row>
    <row r="27" spans="1:7">
      <c r="A27" s="172"/>
      <c r="B27" s="159"/>
      <c r="C27" s="173"/>
      <c r="D27" s="162"/>
      <c r="E27" s="162"/>
      <c r="F27" s="174"/>
      <c r="G27" s="160"/>
    </row>
    <row r="28" spans="1:7" ht="17.5">
      <c r="A28" s="165" t="s">
        <v>899</v>
      </c>
      <c r="B28" s="532"/>
      <c r="C28" s="533"/>
      <c r="D28" s="162"/>
      <c r="E28" s="162"/>
      <c r="F28" s="163"/>
      <c r="G28" s="160"/>
    </row>
    <row r="29" spans="1:7">
      <c r="A29" s="166"/>
      <c r="B29" s="167"/>
      <c r="C29" s="167"/>
      <c r="D29" s="162"/>
      <c r="E29" s="162"/>
      <c r="F29" s="160"/>
      <c r="G29" s="160"/>
    </row>
    <row r="30" spans="1:7">
      <c r="A30" s="167"/>
      <c r="B30" s="167"/>
      <c r="C30" s="175" t="s">
        <v>900</v>
      </c>
      <c r="D30" s="162"/>
      <c r="E30" s="162"/>
      <c r="F30" s="160"/>
      <c r="G30" s="160"/>
    </row>
    <row r="31" spans="1:7">
      <c r="A31" s="7" t="s">
        <v>901</v>
      </c>
      <c r="B31" s="530"/>
      <c r="C31" s="718"/>
      <c r="D31" s="162"/>
      <c r="E31" s="162"/>
      <c r="G31" s="160"/>
    </row>
    <row r="32" spans="1:7">
      <c r="A32" s="7" t="s">
        <v>902</v>
      </c>
      <c r="B32" s="537" t="s">
        <v>903</v>
      </c>
      <c r="C32" s="718"/>
      <c r="D32" s="162"/>
      <c r="E32" s="162"/>
      <c r="F32" s="163"/>
      <c r="G32" s="160"/>
    </row>
    <row r="33" spans="1:7">
      <c r="A33" s="7" t="s">
        <v>904</v>
      </c>
      <c r="B33" s="530"/>
      <c r="C33" s="718"/>
      <c r="D33" s="162"/>
      <c r="E33" s="162"/>
      <c r="F33" s="163"/>
      <c r="G33" s="160"/>
    </row>
    <row r="34" spans="1:7">
      <c r="A34" s="176" t="s">
        <v>905</v>
      </c>
      <c r="B34" s="177"/>
      <c r="C34" s="718"/>
      <c r="E34" s="178"/>
      <c r="F34" s="163"/>
      <c r="G34" s="160"/>
    </row>
    <row r="35" spans="1:7">
      <c r="A35" s="166"/>
      <c r="B35" s="538"/>
      <c r="C35" s="179"/>
      <c r="E35" s="167"/>
      <c r="F35" s="160"/>
      <c r="G35" s="160"/>
    </row>
    <row r="36" spans="1:7">
      <c r="A36" s="180" t="s">
        <v>906</v>
      </c>
      <c r="B36" s="539"/>
      <c r="C36" s="181" t="e">
        <f>(C33/C31)*C34</f>
        <v>#DIV/0!</v>
      </c>
      <c r="E36" s="182"/>
      <c r="F36" s="163"/>
      <c r="G36" s="183"/>
    </row>
    <row r="37" spans="1:7">
      <c r="A37" s="166"/>
      <c r="B37" s="167"/>
      <c r="C37" s="167"/>
      <c r="E37" s="182"/>
      <c r="F37" s="163"/>
      <c r="G37" s="160"/>
    </row>
    <row r="38" spans="1:7" ht="17.5">
      <c r="A38" s="184" t="s">
        <v>907</v>
      </c>
      <c r="B38" s="540"/>
      <c r="C38" s="541"/>
      <c r="E38" s="182"/>
      <c r="F38" s="163"/>
      <c r="G38" s="160"/>
    </row>
    <row r="39" spans="1:7">
      <c r="A39" s="172"/>
      <c r="B39" s="159"/>
      <c r="C39" s="173"/>
      <c r="E39" s="182"/>
      <c r="F39" s="163"/>
      <c r="G39" s="160"/>
    </row>
    <row r="40" spans="1:7">
      <c r="A40" s="172"/>
      <c r="B40" s="185" t="s">
        <v>519</v>
      </c>
      <c r="C40" s="173"/>
      <c r="E40" s="182"/>
      <c r="F40" s="163"/>
      <c r="G40" s="160"/>
    </row>
    <row r="41" spans="1:7">
      <c r="A41" s="186" t="s">
        <v>908</v>
      </c>
      <c r="B41" s="718"/>
      <c r="C41" s="173"/>
      <c r="E41" s="182"/>
      <c r="F41" s="163"/>
      <c r="G41" s="187"/>
    </row>
    <row r="42" spans="1:7">
      <c r="A42" s="186" t="s">
        <v>909</v>
      </c>
      <c r="B42" s="718"/>
      <c r="C42" s="173"/>
      <c r="E42" s="182"/>
      <c r="F42" s="163"/>
      <c r="G42" s="187"/>
    </row>
    <row r="43" spans="1:7">
      <c r="A43" s="188" t="s">
        <v>910</v>
      </c>
      <c r="B43" s="189">
        <f>B41-B42</f>
        <v>0</v>
      </c>
      <c r="C43" s="173"/>
      <c r="E43" s="182"/>
      <c r="F43" s="163"/>
      <c r="G43" s="190"/>
    </row>
    <row r="44" spans="1:7">
      <c r="A44" s="191"/>
      <c r="B44" s="116"/>
      <c r="C44" s="173"/>
      <c r="E44" s="182"/>
      <c r="F44" s="163"/>
      <c r="G44" s="190"/>
    </row>
    <row r="45" spans="1:7">
      <c r="A45" s="186" t="s">
        <v>911</v>
      </c>
      <c r="B45" s="718"/>
      <c r="C45" s="173"/>
      <c r="E45" s="182"/>
      <c r="F45" s="163"/>
      <c r="G45" s="190"/>
    </row>
    <row r="46" spans="1:7">
      <c r="A46" s="186" t="s">
        <v>912</v>
      </c>
      <c r="B46" s="718"/>
      <c r="C46" s="173"/>
      <c r="E46" s="182"/>
      <c r="F46" s="163"/>
      <c r="G46" s="190"/>
    </row>
    <row r="47" spans="1:7">
      <c r="A47" s="186" t="s">
        <v>913</v>
      </c>
      <c r="B47" s="718"/>
      <c r="C47" s="173"/>
      <c r="E47" s="182"/>
      <c r="F47" s="163"/>
      <c r="G47" s="190"/>
    </row>
    <row r="48" spans="1:7">
      <c r="A48" s="186" t="s">
        <v>914</v>
      </c>
      <c r="B48" s="718"/>
      <c r="C48" s="173"/>
      <c r="E48" s="182"/>
      <c r="F48" s="163"/>
      <c r="G48" s="190"/>
    </row>
    <row r="49" spans="1:7">
      <c r="A49" s="188" t="s">
        <v>915</v>
      </c>
      <c r="B49" s="189">
        <f>B43-SUM(B45:B48)</f>
        <v>0</v>
      </c>
      <c r="C49" s="173"/>
      <c r="E49" s="182"/>
      <c r="F49" s="163"/>
      <c r="G49" s="190"/>
    </row>
    <row r="50" spans="1:7">
      <c r="A50" s="192"/>
      <c r="B50" s="116"/>
      <c r="C50" s="173"/>
      <c r="E50" s="182"/>
      <c r="F50" s="163"/>
      <c r="G50" s="190"/>
    </row>
    <row r="51" spans="1:7">
      <c r="A51" s="193" t="s">
        <v>916</v>
      </c>
      <c r="B51" s="194">
        <f>IF(B45=0,0,B45/$B$49)</f>
        <v>0</v>
      </c>
      <c r="C51" s="173"/>
      <c r="E51" s="182"/>
      <c r="F51" s="163"/>
      <c r="G51" s="190"/>
    </row>
    <row r="52" spans="1:7">
      <c r="A52" s="193" t="s">
        <v>912</v>
      </c>
      <c r="B52" s="194">
        <f>IF(B46=0,0,B46/$B$49)</f>
        <v>0</v>
      </c>
      <c r="C52" s="173"/>
      <c r="E52" s="182"/>
      <c r="F52" s="163"/>
      <c r="G52" s="190"/>
    </row>
    <row r="53" spans="1:7">
      <c r="A53" s="186" t="s">
        <v>913</v>
      </c>
      <c r="B53" s="194">
        <f>IF(B47=0,0,B47/$B$49)</f>
        <v>0</v>
      </c>
      <c r="C53" s="173"/>
      <c r="E53" s="182"/>
      <c r="F53" s="163"/>
      <c r="G53" s="190"/>
    </row>
    <row r="54" spans="1:7">
      <c r="A54" s="193" t="s">
        <v>914</v>
      </c>
      <c r="B54" s="194">
        <f>IF(B48=0,0,B48/$B$49)</f>
        <v>0</v>
      </c>
      <c r="C54" s="173"/>
      <c r="E54" s="182"/>
      <c r="F54" s="163"/>
      <c r="G54" s="195"/>
    </row>
    <row r="55" spans="1:7">
      <c r="A55" s="188" t="s">
        <v>917</v>
      </c>
      <c r="B55" s="196">
        <f>SUM(B51:B54)</f>
        <v>0</v>
      </c>
      <c r="C55" s="173"/>
      <c r="E55" s="182"/>
      <c r="F55" s="163"/>
      <c r="G55" s="197"/>
    </row>
    <row r="56" spans="1:7">
      <c r="A56" s="198"/>
      <c r="B56" s="198"/>
      <c r="C56" s="198"/>
      <c r="E56" s="182"/>
      <c r="F56" s="163"/>
      <c r="G56" s="157"/>
    </row>
    <row r="57" spans="1:7">
      <c r="E57" s="182"/>
      <c r="F57" s="163"/>
      <c r="G57" s="157"/>
    </row>
    <row r="60" spans="1:7" ht="14">
      <c r="A60" s="199"/>
      <c r="B60" s="200"/>
    </row>
    <row r="61" spans="1:7" ht="14">
      <c r="A61" s="199"/>
      <c r="B61" s="200"/>
    </row>
    <row r="62" spans="1:7" ht="14">
      <c r="A62" s="199"/>
      <c r="B62" s="200"/>
    </row>
    <row r="63" spans="1:7" ht="14">
      <c r="A63" s="199"/>
      <c r="B63" s="200"/>
    </row>
    <row r="64" spans="1:7" ht="14">
      <c r="A64" s="201"/>
      <c r="B64" s="200"/>
    </row>
    <row r="65" spans="1:3" ht="14">
      <c r="A65" s="200"/>
      <c r="B65" s="200"/>
    </row>
    <row r="66" spans="1:3" ht="14">
      <c r="A66" s="200"/>
      <c r="B66" s="200"/>
    </row>
    <row r="67" spans="1:3" ht="14">
      <c r="A67" s="200"/>
      <c r="B67" s="200"/>
    </row>
    <row r="68" spans="1:3" ht="14">
      <c r="A68" s="200"/>
      <c r="B68" s="200"/>
    </row>
    <row r="69" spans="1:3" ht="14">
      <c r="A69" s="200"/>
      <c r="B69" s="200"/>
    </row>
    <row r="70" spans="1:3" ht="14">
      <c r="A70" s="200"/>
      <c r="B70" s="200"/>
    </row>
    <row r="71" spans="1:3" ht="14">
      <c r="A71" s="200"/>
      <c r="B71" s="200"/>
    </row>
    <row r="72" spans="1:3" ht="14">
      <c r="A72" s="200"/>
      <c r="B72" s="202"/>
    </row>
    <row r="73" spans="1:3" ht="14">
      <c r="A73" s="200"/>
      <c r="B73" s="200"/>
    </row>
    <row r="74" spans="1:3" ht="14">
      <c r="B74" s="200"/>
    </row>
    <row r="75" spans="1:3" ht="14">
      <c r="A75" s="200"/>
      <c r="B75" s="200"/>
      <c r="C75" s="200"/>
    </row>
    <row r="76" spans="1:3" ht="14">
      <c r="A76" s="203"/>
      <c r="B76" s="200"/>
      <c r="C76" s="203"/>
    </row>
    <row r="77" spans="1:3" ht="14">
      <c r="A77" s="200"/>
      <c r="B77" s="200"/>
      <c r="C77" s="200"/>
    </row>
    <row r="78" spans="1:3" ht="14">
      <c r="A78" s="200"/>
      <c r="B78" s="200"/>
      <c r="C78" s="200"/>
    </row>
    <row r="79" spans="1:3" ht="14">
      <c r="A79" s="200"/>
      <c r="B79" s="200"/>
      <c r="C79" s="200"/>
    </row>
    <row r="80" spans="1:3" ht="14">
      <c r="A80" s="203"/>
      <c r="B80" s="200"/>
      <c r="C80" s="203"/>
    </row>
    <row r="81" spans="1:3" ht="14">
      <c r="A81" s="203"/>
      <c r="B81" s="200"/>
      <c r="C81" s="203"/>
    </row>
    <row r="82" spans="1:3" ht="14">
      <c r="A82" s="203"/>
      <c r="B82" s="200"/>
      <c r="C82" s="203"/>
    </row>
    <row r="83" spans="1:3" ht="14">
      <c r="A83" s="200"/>
      <c r="B83" s="200"/>
    </row>
    <row r="84" spans="1:3" ht="14">
      <c r="A84" s="200"/>
      <c r="B84" s="200"/>
    </row>
    <row r="85" spans="1:3" ht="14">
      <c r="A85" s="200"/>
      <c r="B85" s="200"/>
    </row>
  </sheetData>
  <dataConsolidate/>
  <mergeCells count="8">
    <mergeCell ref="A25:B25"/>
    <mergeCell ref="A26:B26"/>
    <mergeCell ref="A19:B19"/>
    <mergeCell ref="A20:B20"/>
    <mergeCell ref="A21:B21"/>
    <mergeCell ref="A22:B22"/>
    <mergeCell ref="A23:B23"/>
    <mergeCell ref="A24:B24"/>
  </mergeCells>
  <pageMargins left="0.59055118110236227" right="0.59055118110236227" top="0.59055118110236227" bottom="0.78740157480314965" header="0.39370078740157483" footer="0.19685039370078741"/>
  <pageSetup paperSize="9" scale="88" orientation="portrait" r:id="rId1"/>
  <headerFooter alignWithMargins="0">
    <oddFooter>&amp;L&amp;"Verdana,Standaard"&amp;F-&amp;A
Atir b.v. ©&amp;R&amp;"Verdana,Standaard"printversie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5E3DE-7EFF-45A1-8C39-59A7A65D168D}">
  <sheetPr>
    <tabColor theme="0" tint="-0.14999847407452621"/>
    <pageSetUpPr fitToPage="1"/>
  </sheetPr>
  <dimension ref="A1:Q65"/>
  <sheetViews>
    <sheetView showGridLines="0" showZeros="0" showOutlineSymbols="0" zoomScaleNormal="100" zoomScalePageLayoutView="50" workbookViewId="0">
      <pane ySplit="10" topLeftCell="A27" activePane="bottomLeft" state="frozen"/>
      <selection activeCell="D6" sqref="D6"/>
      <selection pane="bottomLeft" activeCell="E31" sqref="E31"/>
    </sheetView>
  </sheetViews>
  <sheetFormatPr defaultColWidth="11.453125" defaultRowHeight="13.5"/>
  <cols>
    <col min="1" max="1" width="35.54296875" style="10" customWidth="1"/>
    <col min="2" max="2" width="37.08984375" style="10" bestFit="1" customWidth="1"/>
    <col min="3" max="3" width="19.453125" style="10" bestFit="1" customWidth="1"/>
    <col min="4" max="4" width="2" style="10" customWidth="1"/>
    <col min="5" max="5" width="14.453125" style="10" customWidth="1"/>
    <col min="6" max="6" width="11.54296875" style="10" customWidth="1"/>
    <col min="7" max="7" width="5.54296875" style="10" customWidth="1"/>
    <col min="8" max="8" width="27.453125" style="10" customWidth="1"/>
    <col min="9" max="15" width="11.453125" style="10"/>
    <col min="16" max="16" width="31.08984375" style="10" customWidth="1"/>
    <col min="17" max="16384" width="11.453125" style="10"/>
  </cols>
  <sheetData>
    <row r="1" spans="1:17" ht="12.75" customHeight="1">
      <c r="A1" s="669" t="s">
        <v>48</v>
      </c>
      <c r="B1" s="156"/>
      <c r="C1" s="208"/>
      <c r="D1" s="157"/>
      <c r="E1" s="157"/>
      <c r="F1" s="157"/>
      <c r="H1" s="698"/>
      <c r="I1" s="698"/>
      <c r="J1" s="698"/>
      <c r="K1" s="698"/>
      <c r="L1" s="698"/>
      <c r="M1" s="698"/>
      <c r="N1" s="698"/>
    </row>
    <row r="2" spans="1:17">
      <c r="A2" s="204"/>
      <c r="B2" s="205"/>
      <c r="C2" s="208"/>
      <c r="D2" s="205"/>
      <c r="E2" s="206"/>
      <c r="F2" s="207"/>
      <c r="H2" s="698"/>
      <c r="I2" s="698"/>
      <c r="J2" s="698"/>
      <c r="K2" s="698"/>
      <c r="L2" s="698"/>
      <c r="M2" s="698"/>
      <c r="N2" s="698"/>
    </row>
    <row r="3" spans="1:17" ht="14.25" customHeight="1">
      <c r="A3" s="73" t="s">
        <v>0</v>
      </c>
      <c r="B3" s="74" t="str">
        <f>+Invulinstructie!D3</f>
        <v>CBR</v>
      </c>
      <c r="C3" s="208"/>
      <c r="D3" s="205"/>
      <c r="E3" s="209"/>
      <c r="F3" s="210"/>
      <c r="H3" s="698"/>
      <c r="I3" s="698"/>
      <c r="J3" s="698"/>
      <c r="K3" s="698"/>
      <c r="L3" s="698"/>
      <c r="M3" s="698"/>
      <c r="N3" s="698"/>
    </row>
    <row r="4" spans="1:17" ht="15.75" customHeight="1">
      <c r="A4" s="73" t="s">
        <v>34</v>
      </c>
      <c r="B4" s="74" t="s">
        <v>918</v>
      </c>
      <c r="C4" s="211"/>
      <c r="D4" s="212"/>
      <c r="H4" s="698"/>
      <c r="I4" s="698"/>
      <c r="J4" s="698"/>
      <c r="K4" s="698"/>
      <c r="L4" s="698"/>
      <c r="M4" s="698"/>
      <c r="N4" s="698"/>
    </row>
    <row r="5" spans="1:17" ht="15">
      <c r="A5" s="73" t="s">
        <v>36</v>
      </c>
      <c r="B5" s="74" t="str">
        <f>+'3a. Schoonmaak totaal'!B5</f>
        <v>Landelijk</v>
      </c>
      <c r="C5" s="211"/>
      <c r="D5" s="212"/>
      <c r="H5" s="698"/>
      <c r="I5" s="698"/>
      <c r="J5" s="698"/>
      <c r="K5" s="698"/>
      <c r="L5" s="698"/>
      <c r="M5" s="698"/>
      <c r="N5" s="698"/>
    </row>
    <row r="6" spans="1:17" ht="15">
      <c r="A6" s="73" t="s">
        <v>37</v>
      </c>
      <c r="B6" s="74" t="str">
        <f>Mutatieblad!B4</f>
        <v>CBR2026.001</v>
      </c>
      <c r="C6" s="211"/>
      <c r="D6" s="212"/>
      <c r="H6" s="213"/>
      <c r="I6" s="213"/>
      <c r="J6" s="213"/>
      <c r="K6" s="213"/>
      <c r="L6" s="213"/>
      <c r="M6" s="213"/>
      <c r="N6" s="213"/>
    </row>
    <row r="7" spans="1:17" ht="15">
      <c r="A7" s="73" t="s">
        <v>39</v>
      </c>
      <c r="B7" s="74">
        <f>+Invulinstructie!D6</f>
        <v>0</v>
      </c>
      <c r="C7" s="211"/>
      <c r="D7" s="212"/>
      <c r="H7" s="213"/>
      <c r="I7" s="213"/>
      <c r="J7" s="213"/>
      <c r="K7" s="213"/>
      <c r="L7" s="213"/>
      <c r="M7" s="213"/>
      <c r="N7" s="213"/>
    </row>
    <row r="8" spans="1:17" ht="15">
      <c r="A8" s="73" t="s">
        <v>3</v>
      </c>
      <c r="B8" s="35">
        <f>+Invulinstructie!D5</f>
        <v>46235</v>
      </c>
      <c r="C8" s="211"/>
      <c r="D8" s="212"/>
      <c r="H8" s="213"/>
      <c r="I8" s="213"/>
      <c r="J8" s="213"/>
      <c r="K8" s="213"/>
      <c r="L8" s="213"/>
      <c r="M8" s="213"/>
      <c r="N8" s="213"/>
      <c r="O8" s="214"/>
    </row>
    <row r="9" spans="1:17" ht="15">
      <c r="A9" s="215"/>
      <c r="B9" s="216"/>
      <c r="C9" s="217"/>
      <c r="D9" s="212"/>
      <c r="E9" s="218"/>
      <c r="F9" s="219"/>
    </row>
    <row r="10" spans="1:17" s="214" customFormat="1" ht="30.75" customHeight="1">
      <c r="A10" s="220" t="s">
        <v>919</v>
      </c>
      <c r="B10" s="542"/>
      <c r="C10" s="543"/>
      <c r="D10" s="221"/>
      <c r="E10" s="699" t="s">
        <v>920</v>
      </c>
      <c r="F10" s="700"/>
      <c r="H10" s="222" t="s">
        <v>921</v>
      </c>
      <c r="I10" s="697" t="s">
        <v>922</v>
      </c>
      <c r="J10" s="697"/>
      <c r="K10" s="697"/>
      <c r="L10" s="697"/>
      <c r="M10" s="697"/>
      <c r="N10" s="697"/>
    </row>
    <row r="11" spans="1:17" ht="30" customHeight="1">
      <c r="A11" s="223"/>
      <c r="B11" s="544" t="s">
        <v>21</v>
      </c>
      <c r="C11" s="545" t="s">
        <v>21</v>
      </c>
      <c r="D11" s="212"/>
      <c r="E11" s="224"/>
      <c r="F11" s="609"/>
      <c r="H11" s="223"/>
      <c r="I11" s="225">
        <v>1</v>
      </c>
      <c r="J11" s="225">
        <v>2</v>
      </c>
      <c r="K11" s="225">
        <v>3</v>
      </c>
      <c r="L11" s="225">
        <v>4</v>
      </c>
      <c r="M11" s="225">
        <v>5</v>
      </c>
      <c r="N11" s="225">
        <v>6</v>
      </c>
    </row>
    <row r="12" spans="1:17">
      <c r="A12" s="223" t="s">
        <v>923</v>
      </c>
      <c r="B12" s="546"/>
      <c r="C12" s="547"/>
      <c r="D12" s="212"/>
      <c r="E12" s="226">
        <f>SUM(I44:N44)</f>
        <v>0</v>
      </c>
      <c r="F12" s="227"/>
      <c r="H12" s="223" t="s">
        <v>924</v>
      </c>
      <c r="I12" s="228">
        <v>12</v>
      </c>
      <c r="J12" s="228">
        <v>12.43</v>
      </c>
      <c r="K12" s="228">
        <v>12.91</v>
      </c>
      <c r="L12" s="228">
        <v>13.55</v>
      </c>
      <c r="M12" s="228">
        <v>14.07</v>
      </c>
      <c r="N12" s="228">
        <v>14.78</v>
      </c>
      <c r="P12" s="229" t="s">
        <v>925</v>
      </c>
      <c r="Q12" s="230">
        <f>Q13*Q14*Q15*Q16</f>
        <v>1</v>
      </c>
    </row>
    <row r="13" spans="1:17">
      <c r="A13" s="223" t="s">
        <v>926</v>
      </c>
      <c r="B13" s="548"/>
      <c r="C13" s="549" t="s">
        <v>927</v>
      </c>
      <c r="D13" s="212"/>
      <c r="E13" s="719">
        <v>0</v>
      </c>
      <c r="F13" s="227"/>
      <c r="H13" s="223" t="s">
        <v>928</v>
      </c>
      <c r="I13" s="228">
        <v>12.74</v>
      </c>
      <c r="J13" s="228">
        <v>13.2</v>
      </c>
      <c r="K13" s="228">
        <v>13.71</v>
      </c>
      <c r="L13" s="228">
        <v>14.39</v>
      </c>
      <c r="M13" s="228">
        <v>14.94</v>
      </c>
      <c r="N13" s="228">
        <v>15.7</v>
      </c>
      <c r="P13" s="117">
        <v>2027</v>
      </c>
      <c r="Q13" s="117">
        <v>1</v>
      </c>
    </row>
    <row r="14" spans="1:17">
      <c r="A14" s="223" t="s">
        <v>929</v>
      </c>
      <c r="B14" s="548"/>
      <c r="C14" s="549" t="s">
        <v>927</v>
      </c>
      <c r="D14" s="212"/>
      <c r="E14" s="719">
        <v>0</v>
      </c>
      <c r="F14" s="227"/>
      <c r="H14" s="223" t="s">
        <v>930</v>
      </c>
      <c r="I14" s="228">
        <v>13.49</v>
      </c>
      <c r="J14" s="228">
        <v>13.97</v>
      </c>
      <c r="K14" s="228">
        <v>14.51</v>
      </c>
      <c r="L14" s="228">
        <v>15.23</v>
      </c>
      <c r="M14" s="228">
        <v>15.82</v>
      </c>
      <c r="N14" s="228">
        <v>16.62</v>
      </c>
      <c r="P14" s="117">
        <v>2028</v>
      </c>
      <c r="Q14" s="117">
        <v>1</v>
      </c>
    </row>
    <row r="15" spans="1:17">
      <c r="A15" s="231" t="s">
        <v>931</v>
      </c>
      <c r="B15" s="550"/>
      <c r="C15" s="551"/>
      <c r="D15" s="212"/>
      <c r="E15" s="232"/>
      <c r="F15" s="227"/>
      <c r="H15" s="223" t="s">
        <v>932</v>
      </c>
      <c r="I15" s="228">
        <v>15.52</v>
      </c>
      <c r="J15" s="228">
        <v>16.079999999999998</v>
      </c>
      <c r="K15" s="228">
        <v>16.7</v>
      </c>
      <c r="L15" s="228">
        <v>17.53</v>
      </c>
      <c r="M15" s="228">
        <v>18.2</v>
      </c>
      <c r="N15" s="228">
        <v>19.12</v>
      </c>
      <c r="P15" s="117">
        <v>2029</v>
      </c>
      <c r="Q15" s="117">
        <v>1</v>
      </c>
    </row>
    <row r="16" spans="1:17">
      <c r="A16" s="6" t="s">
        <v>933</v>
      </c>
      <c r="B16" s="552"/>
      <c r="C16" s="553"/>
      <c r="D16" s="233"/>
      <c r="E16" s="234">
        <f>SUM(E12:E15)</f>
        <v>0</v>
      </c>
      <c r="F16" s="227"/>
      <c r="H16" s="235" t="s">
        <v>934</v>
      </c>
      <c r="I16" s="228">
        <v>16.079999999999998</v>
      </c>
      <c r="J16" s="228">
        <v>16.63</v>
      </c>
      <c r="K16" s="228">
        <v>17.3</v>
      </c>
      <c r="L16" s="228">
        <v>18.14</v>
      </c>
      <c r="M16" s="228">
        <v>18.82</v>
      </c>
      <c r="N16" s="228">
        <v>19.77</v>
      </c>
      <c r="P16" s="117">
        <v>2030</v>
      </c>
      <c r="Q16" s="117">
        <v>1</v>
      </c>
    </row>
    <row r="17" spans="1:14">
      <c r="A17" s="231"/>
      <c r="B17" s="554"/>
      <c r="C17" s="555"/>
      <c r="D17" s="212"/>
      <c r="E17" s="236"/>
      <c r="F17" s="227"/>
      <c r="H17" s="235" t="s">
        <v>935</v>
      </c>
      <c r="I17" s="228">
        <v>16.55</v>
      </c>
      <c r="J17" s="228">
        <v>17.170000000000002</v>
      </c>
      <c r="K17" s="228">
        <v>17.84</v>
      </c>
      <c r="L17" s="228">
        <v>18.73</v>
      </c>
      <c r="M17" s="228">
        <v>19.45</v>
      </c>
      <c r="N17" s="228">
        <v>20.420000000000002</v>
      </c>
    </row>
    <row r="18" spans="1:14">
      <c r="A18" s="237" t="s">
        <v>936</v>
      </c>
      <c r="B18" s="556"/>
      <c r="C18" s="720"/>
      <c r="D18" s="212"/>
      <c r="E18" s="232">
        <f>$C18*E16</f>
        <v>0</v>
      </c>
      <c r="F18" s="227"/>
      <c r="H18" s="235" t="s">
        <v>937</v>
      </c>
      <c r="I18" s="228">
        <v>17.05</v>
      </c>
      <c r="J18" s="228">
        <v>17.7</v>
      </c>
      <c r="K18" s="228">
        <v>18.440000000000001</v>
      </c>
      <c r="L18" s="228">
        <v>19.309999999999999</v>
      </c>
      <c r="M18" s="228">
        <v>20.059999999999999</v>
      </c>
      <c r="N18" s="228">
        <v>21.07</v>
      </c>
    </row>
    <row r="19" spans="1:14">
      <c r="A19" s="237" t="s">
        <v>938</v>
      </c>
      <c r="B19" s="556"/>
      <c r="C19" s="720"/>
      <c r="D19" s="212"/>
      <c r="E19" s="232">
        <f>$C19*E16</f>
        <v>0</v>
      </c>
      <c r="F19" s="227"/>
      <c r="H19" s="238"/>
      <c r="I19" s="239"/>
      <c r="J19" s="239"/>
      <c r="K19" s="239"/>
      <c r="L19" s="239"/>
      <c r="M19" s="239"/>
      <c r="N19" s="239"/>
    </row>
    <row r="20" spans="1:14">
      <c r="A20" s="6" t="s">
        <v>939</v>
      </c>
      <c r="B20" s="557"/>
      <c r="C20" s="551"/>
      <c r="D20" s="212"/>
      <c r="E20" s="234">
        <f>SUM(E16:E19)</f>
        <v>0</v>
      </c>
      <c r="F20" s="240">
        <f>IF(E20=0,0,E20/E$48)</f>
        <v>0</v>
      </c>
      <c r="H20" s="241"/>
      <c r="I20" s="242"/>
      <c r="J20" s="242"/>
      <c r="K20" s="242"/>
      <c r="L20" s="242"/>
      <c r="M20" s="242"/>
      <c r="N20" s="242"/>
    </row>
    <row r="21" spans="1:14">
      <c r="A21" s="231"/>
      <c r="B21" s="554"/>
      <c r="C21" s="555"/>
      <c r="D21" s="212"/>
      <c r="E21" s="236"/>
      <c r="F21" s="227"/>
    </row>
    <row r="22" spans="1:14" s="133" customFormat="1">
      <c r="A22" s="243" t="s">
        <v>940</v>
      </c>
      <c r="B22" s="556"/>
      <c r="C22" s="555"/>
      <c r="D22" s="244"/>
      <c r="E22" s="721">
        <f>E20</f>
        <v>0</v>
      </c>
      <c r="F22" s="245"/>
      <c r="H22" s="222" t="s">
        <v>921</v>
      </c>
      <c r="I22" s="701" t="s">
        <v>941</v>
      </c>
      <c r="J22" s="702"/>
      <c r="K22" s="702"/>
      <c r="L22" s="702"/>
      <c r="M22" s="702"/>
      <c r="N22" s="703"/>
    </row>
    <row r="23" spans="1:14" ht="14.25" customHeight="1">
      <c r="A23" s="237" t="s">
        <v>942</v>
      </c>
      <c r="B23" s="556"/>
      <c r="C23" s="558" t="s">
        <v>943</v>
      </c>
      <c r="D23" s="212"/>
      <c r="E23" s="232"/>
      <c r="F23" s="227"/>
      <c r="H23" s="223"/>
      <c r="I23" s="225">
        <v>1</v>
      </c>
      <c r="J23" s="225">
        <v>2</v>
      </c>
      <c r="K23" s="225">
        <v>3</v>
      </c>
      <c r="L23" s="225">
        <v>4</v>
      </c>
      <c r="M23" s="225">
        <v>5</v>
      </c>
      <c r="N23" s="225">
        <v>6</v>
      </c>
    </row>
    <row r="24" spans="1:14" ht="12.75" customHeight="1">
      <c r="A24" s="6" t="s">
        <v>944</v>
      </c>
      <c r="B24" s="559"/>
      <c r="C24" s="551"/>
      <c r="D24" s="212"/>
      <c r="E24" s="234">
        <f>E23+E20</f>
        <v>0</v>
      </c>
      <c r="F24" s="240">
        <f>IF(E24=0,0,E24/E$48)</f>
        <v>0</v>
      </c>
      <c r="H24" s="235" t="s">
        <v>924</v>
      </c>
      <c r="I24" s="724"/>
      <c r="J24" s="724"/>
      <c r="K24" s="724"/>
      <c r="L24" s="724"/>
      <c r="M24" s="724"/>
      <c r="N24" s="724"/>
    </row>
    <row r="25" spans="1:14" ht="12.75" customHeight="1">
      <c r="A25" s="231"/>
      <c r="B25" s="557"/>
      <c r="C25" s="551"/>
      <c r="D25" s="212"/>
      <c r="E25" s="224"/>
      <c r="F25" s="227"/>
      <c r="H25" s="235" t="s">
        <v>928</v>
      </c>
      <c r="I25" s="724"/>
      <c r="J25" s="724"/>
      <c r="K25" s="724"/>
      <c r="L25" s="724"/>
      <c r="M25" s="724"/>
      <c r="N25" s="724"/>
    </row>
    <row r="26" spans="1:14">
      <c r="A26" s="237" t="s">
        <v>945</v>
      </c>
      <c r="B26" s="556"/>
      <c r="C26" s="558" t="s">
        <v>943</v>
      </c>
      <c r="D26" s="212"/>
      <c r="E26" s="232"/>
      <c r="F26" s="227"/>
      <c r="H26" s="235" t="s">
        <v>930</v>
      </c>
      <c r="I26" s="724"/>
      <c r="J26" s="724"/>
      <c r="K26" s="724"/>
      <c r="L26" s="724"/>
      <c r="M26" s="724"/>
      <c r="N26" s="724"/>
    </row>
    <row r="27" spans="1:14">
      <c r="A27" s="6" t="s">
        <v>946</v>
      </c>
      <c r="B27" s="557"/>
      <c r="C27" s="551"/>
      <c r="D27" s="212"/>
      <c r="E27" s="234">
        <f>SUM(E24:E26)</f>
        <v>0</v>
      </c>
      <c r="F27" s="240">
        <f>IF(E27=0,0,E27/E$48)</f>
        <v>0</v>
      </c>
      <c r="H27" s="235" t="s">
        <v>932</v>
      </c>
      <c r="I27" s="724">
        <v>0</v>
      </c>
      <c r="J27" s="724"/>
      <c r="K27" s="724"/>
      <c r="L27" s="724"/>
      <c r="M27" s="724"/>
      <c r="N27" s="724"/>
    </row>
    <row r="28" spans="1:14">
      <c r="A28" s="231"/>
      <c r="B28" s="557"/>
      <c r="C28" s="551"/>
      <c r="D28" s="212"/>
      <c r="E28" s="224"/>
      <c r="F28" s="227"/>
      <c r="H28" s="235" t="s">
        <v>934</v>
      </c>
      <c r="I28" s="724"/>
      <c r="J28" s="724">
        <v>0</v>
      </c>
      <c r="K28" s="724"/>
      <c r="L28" s="724"/>
      <c r="M28" s="724"/>
      <c r="N28" s="724"/>
    </row>
    <row r="29" spans="1:14">
      <c r="A29" s="231" t="s">
        <v>947</v>
      </c>
      <c r="B29" s="560"/>
      <c r="C29" s="549" t="s">
        <v>927</v>
      </c>
      <c r="D29" s="212"/>
      <c r="E29" s="719"/>
      <c r="F29" s="227">
        <v>0</v>
      </c>
      <c r="H29" s="235" t="s">
        <v>935</v>
      </c>
      <c r="I29" s="724"/>
      <c r="J29" s="724"/>
      <c r="K29" s="724"/>
      <c r="L29" s="724"/>
      <c r="M29" s="724"/>
      <c r="N29" s="724"/>
    </row>
    <row r="30" spans="1:14">
      <c r="A30" s="231" t="s">
        <v>948</v>
      </c>
      <c r="B30" s="561"/>
      <c r="C30" s="549" t="s">
        <v>927</v>
      </c>
      <c r="D30" s="212"/>
      <c r="E30" s="719"/>
      <c r="F30" s="227">
        <v>0</v>
      </c>
      <c r="H30" s="235" t="s">
        <v>937</v>
      </c>
      <c r="I30" s="724"/>
      <c r="J30" s="724">
        <v>0</v>
      </c>
      <c r="K30" s="724"/>
      <c r="L30" s="724"/>
      <c r="M30" s="724"/>
      <c r="N30" s="724"/>
    </row>
    <row r="31" spans="1:14" ht="12.75" customHeight="1">
      <c r="A31" s="231" t="s">
        <v>67</v>
      </c>
      <c r="B31" s="557"/>
      <c r="C31" s="551" t="s">
        <v>21</v>
      </c>
      <c r="D31" s="212"/>
      <c r="E31" s="722"/>
      <c r="F31" s="227"/>
      <c r="H31" s="120" t="s">
        <v>949</v>
      </c>
      <c r="I31" s="246">
        <f>SUM(I24:I30)</f>
        <v>0</v>
      </c>
      <c r="J31" s="246">
        <f t="shared" ref="J31:N31" si="0">SUM(J24:J30)</f>
        <v>0</v>
      </c>
      <c r="K31" s="246">
        <f t="shared" si="0"/>
        <v>0</v>
      </c>
      <c r="L31" s="246">
        <f t="shared" si="0"/>
        <v>0</v>
      </c>
      <c r="M31" s="246">
        <f t="shared" si="0"/>
        <v>0</v>
      </c>
      <c r="N31" s="246">
        <f t="shared" si="0"/>
        <v>0</v>
      </c>
    </row>
    <row r="32" spans="1:14" ht="12.75" customHeight="1">
      <c r="A32" s="723"/>
      <c r="B32" s="557"/>
      <c r="C32" s="551" t="s">
        <v>21</v>
      </c>
      <c r="D32" s="212"/>
      <c r="E32" s="719"/>
      <c r="F32" s="227"/>
      <c r="H32" s="238"/>
      <c r="I32" s="247"/>
      <c r="J32" s="247"/>
      <c r="K32" s="247"/>
      <c r="L32" s="247"/>
      <c r="M32" s="247"/>
      <c r="N32" s="247"/>
    </row>
    <row r="33" spans="1:15" ht="12.75" customHeight="1">
      <c r="A33" s="6" t="s">
        <v>950</v>
      </c>
      <c r="B33" s="562"/>
      <c r="C33" s="551"/>
      <c r="D33" s="212"/>
      <c r="E33" s="234">
        <f>SUM(E27:E32)</f>
        <v>0</v>
      </c>
      <c r="F33" s="240">
        <f>IF(E33=0,0,E33/E$48)</f>
        <v>0</v>
      </c>
      <c r="H33" s="248"/>
      <c r="I33" s="249"/>
      <c r="J33" s="249"/>
      <c r="K33" s="249"/>
      <c r="L33" s="249"/>
      <c r="M33" s="249"/>
      <c r="N33" s="249"/>
    </row>
    <row r="34" spans="1:15" ht="12.75" customHeight="1">
      <c r="A34" s="231"/>
      <c r="B34" s="557"/>
      <c r="C34" s="551"/>
      <c r="D34" s="212"/>
      <c r="E34" s="224"/>
      <c r="F34" s="227"/>
      <c r="H34" s="133"/>
      <c r="I34" s="133"/>
      <c r="J34" s="133"/>
      <c r="K34" s="133"/>
      <c r="L34" s="133"/>
      <c r="M34" s="133"/>
      <c r="N34" s="133"/>
    </row>
    <row r="35" spans="1:15" ht="12.75" customHeight="1">
      <c r="A35" s="231" t="s">
        <v>951</v>
      </c>
      <c r="B35" s="557"/>
      <c r="C35" s="563"/>
      <c r="D35" s="212"/>
      <c r="E35" s="719"/>
      <c r="F35" s="227">
        <v>0</v>
      </c>
      <c r="H35" s="222" t="s">
        <v>921</v>
      </c>
      <c r="I35" s="697" t="s">
        <v>952</v>
      </c>
      <c r="J35" s="697"/>
      <c r="K35" s="697"/>
      <c r="L35" s="697"/>
      <c r="M35" s="697"/>
      <c r="N35" s="697"/>
      <c r="O35" s="250">
        <f>SUM(I31:N31)</f>
        <v>0</v>
      </c>
    </row>
    <row r="36" spans="1:15" ht="14.25" customHeight="1">
      <c r="A36" s="231" t="s">
        <v>953</v>
      </c>
      <c r="B36" s="557"/>
      <c r="C36" s="563"/>
      <c r="D36" s="212"/>
      <c r="E36" s="719"/>
      <c r="F36" s="227">
        <v>0</v>
      </c>
      <c r="H36" s="223"/>
      <c r="I36" s="225">
        <v>1</v>
      </c>
      <c r="J36" s="225">
        <v>2</v>
      </c>
      <c r="K36" s="225">
        <v>3</v>
      </c>
      <c r="L36" s="225">
        <v>4</v>
      </c>
      <c r="M36" s="225">
        <v>5</v>
      </c>
      <c r="N36" s="225">
        <v>6</v>
      </c>
    </row>
    <row r="37" spans="1:15">
      <c r="A37" s="231" t="s">
        <v>954</v>
      </c>
      <c r="B37" s="557"/>
      <c r="C37" s="563"/>
      <c r="D37" s="212"/>
      <c r="E37" s="719"/>
      <c r="F37" s="227">
        <v>0</v>
      </c>
      <c r="H37" s="223" t="s">
        <v>924</v>
      </c>
      <c r="I37" s="251">
        <f t="shared" ref="I37:N39" si="1">I24*I12</f>
        <v>0</v>
      </c>
      <c r="J37" s="251">
        <f t="shared" si="1"/>
        <v>0</v>
      </c>
      <c r="K37" s="251">
        <f t="shared" si="1"/>
        <v>0</v>
      </c>
      <c r="L37" s="251">
        <f t="shared" si="1"/>
        <v>0</v>
      </c>
      <c r="M37" s="251">
        <f t="shared" si="1"/>
        <v>0</v>
      </c>
      <c r="N37" s="252">
        <f t="shared" si="1"/>
        <v>0</v>
      </c>
      <c r="O37" s="133"/>
    </row>
    <row r="38" spans="1:15">
      <c r="A38" s="231" t="s">
        <v>955</v>
      </c>
      <c r="B38" s="557"/>
      <c r="C38" s="564"/>
      <c r="D38" s="212"/>
      <c r="E38" s="719"/>
      <c r="F38" s="227">
        <v>0</v>
      </c>
      <c r="H38" s="223" t="s">
        <v>928</v>
      </c>
      <c r="I38" s="251">
        <f t="shared" si="1"/>
        <v>0</v>
      </c>
      <c r="J38" s="251">
        <f t="shared" si="1"/>
        <v>0</v>
      </c>
      <c r="K38" s="251">
        <f t="shared" si="1"/>
        <v>0</v>
      </c>
      <c r="L38" s="251">
        <f t="shared" si="1"/>
        <v>0</v>
      </c>
      <c r="M38" s="251">
        <f t="shared" si="1"/>
        <v>0</v>
      </c>
      <c r="N38" s="252">
        <f t="shared" si="1"/>
        <v>0</v>
      </c>
      <c r="O38" s="133"/>
    </row>
    <row r="39" spans="1:15">
      <c r="A39" s="231" t="s">
        <v>956</v>
      </c>
      <c r="B39" s="557"/>
      <c r="C39" s="563"/>
      <c r="D39" s="212"/>
      <c r="E39" s="719"/>
      <c r="F39" s="227">
        <v>0</v>
      </c>
      <c r="H39" s="223" t="s">
        <v>930</v>
      </c>
      <c r="I39" s="251">
        <f t="shared" si="1"/>
        <v>0</v>
      </c>
      <c r="J39" s="251">
        <f t="shared" si="1"/>
        <v>0</v>
      </c>
      <c r="K39" s="251">
        <f t="shared" si="1"/>
        <v>0</v>
      </c>
      <c r="L39" s="251">
        <f t="shared" si="1"/>
        <v>0</v>
      </c>
      <c r="M39" s="251">
        <f t="shared" si="1"/>
        <v>0</v>
      </c>
      <c r="N39" s="252">
        <f t="shared" si="1"/>
        <v>0</v>
      </c>
      <c r="O39" s="133"/>
    </row>
    <row r="40" spans="1:15">
      <c r="A40" s="231" t="s">
        <v>957</v>
      </c>
      <c r="B40" s="557"/>
      <c r="C40" s="564"/>
      <c r="D40" s="212"/>
      <c r="E40" s="719"/>
      <c r="F40" s="227">
        <v>0</v>
      </c>
      <c r="H40" s="223" t="s">
        <v>932</v>
      </c>
      <c r="I40" s="251">
        <f t="shared" ref="I40:N40" si="2">I27*I15</f>
        <v>0</v>
      </c>
      <c r="J40" s="251">
        <f t="shared" si="2"/>
        <v>0</v>
      </c>
      <c r="K40" s="251">
        <f t="shared" si="2"/>
        <v>0</v>
      </c>
      <c r="L40" s="251">
        <f t="shared" si="2"/>
        <v>0</v>
      </c>
      <c r="M40" s="251">
        <f t="shared" si="2"/>
        <v>0</v>
      </c>
      <c r="N40" s="252">
        <f t="shared" si="2"/>
        <v>0</v>
      </c>
      <c r="O40" s="133"/>
    </row>
    <row r="41" spans="1:15">
      <c r="A41" s="231" t="s">
        <v>958</v>
      </c>
      <c r="B41" s="557"/>
      <c r="C41" s="549" t="s">
        <v>927</v>
      </c>
      <c r="D41" s="212"/>
      <c r="E41" s="719"/>
      <c r="F41" s="227">
        <v>0</v>
      </c>
      <c r="H41" s="223" t="s">
        <v>934</v>
      </c>
      <c r="I41" s="251">
        <f t="shared" ref="I41:N41" si="3">I28*I16</f>
        <v>0</v>
      </c>
      <c r="J41" s="251">
        <f t="shared" si="3"/>
        <v>0</v>
      </c>
      <c r="K41" s="251">
        <f t="shared" si="3"/>
        <v>0</v>
      </c>
      <c r="L41" s="251">
        <f t="shared" si="3"/>
        <v>0</v>
      </c>
      <c r="M41" s="251">
        <f t="shared" si="3"/>
        <v>0</v>
      </c>
      <c r="N41" s="252">
        <f t="shared" si="3"/>
        <v>0</v>
      </c>
      <c r="O41" s="133"/>
    </row>
    <row r="42" spans="1:15">
      <c r="A42" s="231" t="s">
        <v>959</v>
      </c>
      <c r="B42" s="557"/>
      <c r="C42" s="549"/>
      <c r="D42" s="212"/>
      <c r="E42" s="719"/>
      <c r="F42" s="227">
        <v>0</v>
      </c>
      <c r="H42" s="223" t="s">
        <v>935</v>
      </c>
      <c r="I42" s="251">
        <f t="shared" ref="I42:N42" si="4">I29*I17</f>
        <v>0</v>
      </c>
      <c r="J42" s="251">
        <f t="shared" si="4"/>
        <v>0</v>
      </c>
      <c r="K42" s="251">
        <f t="shared" si="4"/>
        <v>0</v>
      </c>
      <c r="L42" s="251">
        <f t="shared" si="4"/>
        <v>0</v>
      </c>
      <c r="M42" s="251">
        <f t="shared" si="4"/>
        <v>0</v>
      </c>
      <c r="N42" s="252">
        <f t="shared" si="4"/>
        <v>0</v>
      </c>
      <c r="O42" s="133"/>
    </row>
    <row r="43" spans="1:15">
      <c r="A43" s="723"/>
      <c r="B43" s="557"/>
      <c r="C43" s="564"/>
      <c r="D43" s="212"/>
      <c r="E43" s="719"/>
      <c r="F43" s="227"/>
      <c r="H43" s="223" t="s">
        <v>937</v>
      </c>
      <c r="I43" s="251">
        <f t="shared" ref="I43:N43" si="5">I30*I18</f>
        <v>0</v>
      </c>
      <c r="J43" s="251">
        <f t="shared" si="5"/>
        <v>0</v>
      </c>
      <c r="K43" s="251">
        <f t="shared" si="5"/>
        <v>0</v>
      </c>
      <c r="L43" s="251">
        <f t="shared" si="5"/>
        <v>0</v>
      </c>
      <c r="M43" s="251">
        <f t="shared" si="5"/>
        <v>0</v>
      </c>
      <c r="N43" s="252">
        <f t="shared" si="5"/>
        <v>0</v>
      </c>
      <c r="O43" s="133"/>
    </row>
    <row r="44" spans="1:15">
      <c r="A44" s="6" t="s">
        <v>960</v>
      </c>
      <c r="B44" s="557"/>
      <c r="C44" s="551"/>
      <c r="D44" s="212"/>
      <c r="E44" s="234">
        <f>SUM(E33:E43)</f>
        <v>0</v>
      </c>
      <c r="F44" s="240">
        <f>IF(E44=0,0,E44/E$48)</f>
        <v>0</v>
      </c>
      <c r="H44" s="120" t="s">
        <v>949</v>
      </c>
      <c r="I44" s="253">
        <f>SUM(I37:I43)</f>
        <v>0</v>
      </c>
      <c r="J44" s="253">
        <f t="shared" ref="J44:N44" si="6">SUM(J37:J43)</f>
        <v>0</v>
      </c>
      <c r="K44" s="253">
        <f t="shared" si="6"/>
        <v>0</v>
      </c>
      <c r="L44" s="253">
        <f t="shared" si="6"/>
        <v>0</v>
      </c>
      <c r="M44" s="253">
        <f t="shared" si="6"/>
        <v>0</v>
      </c>
      <c r="N44" s="253">
        <f t="shared" si="6"/>
        <v>0</v>
      </c>
      <c r="O44" s="133"/>
    </row>
    <row r="45" spans="1:15">
      <c r="A45" s="231"/>
      <c r="B45" s="557"/>
      <c r="C45" s="551"/>
      <c r="D45" s="212"/>
      <c r="E45" s="224"/>
      <c r="F45" s="254"/>
      <c r="H45" s="238"/>
      <c r="I45" s="255"/>
      <c r="J45" s="255"/>
      <c r="K45" s="255"/>
      <c r="L45" s="255"/>
      <c r="M45" s="255"/>
      <c r="N45" s="255"/>
      <c r="O45" s="133"/>
    </row>
    <row r="46" spans="1:15">
      <c r="A46" s="231" t="s">
        <v>961</v>
      </c>
      <c r="B46" s="557"/>
      <c r="C46" s="564"/>
      <c r="D46" s="212"/>
      <c r="E46" s="719"/>
      <c r="F46" s="240">
        <f>(IF(E46=0,0,E46/E$48))</f>
        <v>0</v>
      </c>
      <c r="H46" s="248"/>
      <c r="I46" s="256"/>
      <c r="J46" s="256"/>
      <c r="K46" s="256"/>
      <c r="L46" s="256"/>
      <c r="M46" s="256"/>
      <c r="N46" s="256"/>
      <c r="O46" s="133"/>
    </row>
    <row r="47" spans="1:15">
      <c r="A47" s="231"/>
      <c r="B47" s="550"/>
      <c r="C47" s="551"/>
      <c r="D47" s="212"/>
      <c r="E47" s="240"/>
      <c r="F47" s="240"/>
      <c r="H47" s="248"/>
      <c r="I47" s="133"/>
      <c r="J47" s="133"/>
      <c r="K47" s="133"/>
      <c r="L47" s="133"/>
      <c r="M47" s="133"/>
      <c r="N47" s="133"/>
      <c r="O47" s="133"/>
    </row>
    <row r="48" spans="1:15">
      <c r="A48" s="6" t="s">
        <v>962</v>
      </c>
      <c r="B48" s="565"/>
      <c r="C48" s="566"/>
      <c r="D48" s="212"/>
      <c r="E48" s="257">
        <f>SUM(E44:E46)*Q12</f>
        <v>0</v>
      </c>
      <c r="F48" s="240">
        <f>SUM(F44:F47)</f>
        <v>0</v>
      </c>
      <c r="H48" s="133"/>
      <c r="I48" s="133"/>
      <c r="J48" s="133"/>
      <c r="K48" s="133"/>
      <c r="L48" s="133"/>
      <c r="M48" s="133"/>
      <c r="N48" s="133"/>
      <c r="O48" s="133"/>
    </row>
    <row r="49" spans="1:15">
      <c r="B49" s="258"/>
      <c r="C49" s="610"/>
      <c r="D49" s="212"/>
      <c r="F49" s="259"/>
      <c r="H49" s="133"/>
      <c r="I49" s="133"/>
      <c r="J49" s="133"/>
      <c r="K49" s="133"/>
      <c r="L49" s="133"/>
      <c r="M49" s="133"/>
      <c r="N49" s="133"/>
      <c r="O49" s="133"/>
    </row>
    <row r="50" spans="1:15" s="133" customFormat="1">
      <c r="A50" s="260" t="s">
        <v>963</v>
      </c>
      <c r="B50" s="567"/>
      <c r="C50" s="568"/>
      <c r="E50" s="261">
        <f>(E$27*1.5)+($E$48-$E$27)*Q12</f>
        <v>0</v>
      </c>
      <c r="F50" s="262"/>
    </row>
    <row r="51" spans="1:15" s="133" customFormat="1">
      <c r="B51" s="263"/>
      <c r="C51" s="264"/>
    </row>
    <row r="52" spans="1:15" s="133" customFormat="1">
      <c r="A52" s="260" t="s">
        <v>964</v>
      </c>
      <c r="B52" s="567"/>
      <c r="C52" s="568"/>
      <c r="E52" s="261">
        <f>(E$27*2.5)+($E$48-$E$27)*Q12</f>
        <v>0</v>
      </c>
    </row>
    <row r="53" spans="1:15" s="133" customFormat="1">
      <c r="B53" s="263"/>
      <c r="C53" s="265"/>
      <c r="F53" s="266"/>
    </row>
    <row r="54" spans="1:15" s="133" customFormat="1">
      <c r="A54" s="260" t="s">
        <v>965</v>
      </c>
      <c r="B54" s="567"/>
      <c r="C54" s="568"/>
      <c r="E54" s="261">
        <f>((E50*102)+(E52*9))/111*Q12</f>
        <v>0</v>
      </c>
      <c r="F54" s="266"/>
    </row>
    <row r="55" spans="1:15" s="133" customFormat="1">
      <c r="B55" s="263"/>
      <c r="C55" s="265"/>
      <c r="F55" s="266"/>
    </row>
    <row r="56" spans="1:15" s="133" customFormat="1">
      <c r="C56" s="267"/>
      <c r="F56" s="266"/>
    </row>
    <row r="57" spans="1:15" s="133" customFormat="1">
      <c r="C57" s="267"/>
      <c r="F57" s="266"/>
    </row>
    <row r="58" spans="1:15" s="133" customFormat="1">
      <c r="A58" s="10"/>
      <c r="C58" s="267"/>
      <c r="F58" s="266"/>
    </row>
    <row r="59" spans="1:15" s="133" customFormat="1">
      <c r="C59" s="267"/>
      <c r="F59" s="266"/>
    </row>
    <row r="60" spans="1:15" s="133" customFormat="1">
      <c r="C60" s="267"/>
      <c r="F60" s="266"/>
      <c r="H60" s="10"/>
      <c r="I60" s="10"/>
      <c r="J60" s="10"/>
      <c r="K60" s="10"/>
      <c r="L60" s="10"/>
      <c r="M60" s="10"/>
      <c r="N60" s="10"/>
    </row>
    <row r="61" spans="1:15" s="133" customFormat="1">
      <c r="C61" s="267"/>
      <c r="F61" s="266"/>
      <c r="H61" s="10"/>
      <c r="I61" s="10"/>
      <c r="J61" s="10"/>
      <c r="K61" s="10"/>
      <c r="L61" s="10"/>
      <c r="M61" s="10"/>
      <c r="N61" s="10"/>
    </row>
    <row r="62" spans="1:15" s="133" customFormat="1">
      <c r="C62" s="267"/>
      <c r="F62" s="266"/>
      <c r="H62" s="10"/>
      <c r="I62" s="10"/>
      <c r="J62" s="10"/>
      <c r="K62" s="10"/>
      <c r="L62" s="10"/>
      <c r="M62" s="10"/>
      <c r="N62" s="10"/>
    </row>
    <row r="63" spans="1:15" s="133" customFormat="1">
      <c r="C63" s="267"/>
      <c r="F63" s="266"/>
      <c r="H63" s="10"/>
      <c r="I63" s="10"/>
      <c r="J63" s="10"/>
      <c r="K63" s="10"/>
      <c r="L63" s="10"/>
      <c r="M63" s="10"/>
      <c r="N63" s="10"/>
    </row>
    <row r="64" spans="1:15" s="133" customFormat="1">
      <c r="C64" s="267"/>
      <c r="F64" s="266"/>
      <c r="H64" s="10"/>
      <c r="I64" s="10"/>
      <c r="J64" s="10"/>
      <c r="K64" s="10"/>
      <c r="L64" s="10"/>
      <c r="M64" s="10"/>
      <c r="N64" s="10"/>
    </row>
    <row r="65" spans="3:14" s="133" customFormat="1">
      <c r="C65" s="267"/>
      <c r="F65" s="266"/>
      <c r="H65" s="10"/>
      <c r="I65" s="10"/>
      <c r="J65" s="10"/>
      <c r="K65" s="10"/>
      <c r="L65" s="10"/>
      <c r="M65" s="10"/>
      <c r="N65" s="10"/>
    </row>
  </sheetData>
  <dataConsolidate/>
  <mergeCells count="7">
    <mergeCell ref="I35:N35"/>
    <mergeCell ref="H1:N2"/>
    <mergeCell ref="H3:N3"/>
    <mergeCell ref="H4:N5"/>
    <mergeCell ref="E10:F10"/>
    <mergeCell ref="I10:N10"/>
    <mergeCell ref="I22:N22"/>
  </mergeCells>
  <conditionalFormatting sqref="I24:N30">
    <cfRule type="cellIs" dxfId="20" priority="1" operator="greaterThan">
      <formula>0</formula>
    </cfRule>
  </conditionalFormatting>
  <conditionalFormatting sqref="O35">
    <cfRule type="cellIs" dxfId="19" priority="2" operator="greaterThan">
      <formula>1</formula>
    </cfRule>
    <cfRule type="cellIs" dxfId="18" priority="3" operator="between">
      <formula>0.999999</formula>
      <formula>0</formula>
    </cfRule>
    <cfRule type="cellIs" dxfId="17" priority="4" operator="equal">
      <formula>1</formula>
    </cfRule>
  </conditionalFormatting>
  <pageMargins left="0.19685039370078741" right="0.19685039370078741" top="0.59055118110236227" bottom="0.78740157480314965" header="0.39370078740157483" footer="0.19685039370078741"/>
  <pageSetup paperSize="9" scale="59" fitToWidth="0" orientation="landscape" horizontalDpi="4294967292" verticalDpi="4294967292" r:id="rId1"/>
  <headerFooter alignWithMargins="0">
    <oddFooter>&amp;L&amp;"Verdana,Standaard"&amp;F-&amp;A
Atir b.v. ©&amp;R&amp;"Verdana,Standaard"printversie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DE5E5-2190-4E6C-96B1-76F3C5D79CC2}">
  <sheetPr>
    <tabColor theme="0" tint="-0.14999847407452621"/>
    <pageSetUpPr fitToPage="1"/>
  </sheetPr>
  <dimension ref="A1:O79"/>
  <sheetViews>
    <sheetView showGridLines="0" zoomScaleNormal="100" zoomScalePageLayoutView="50" workbookViewId="0">
      <pane ySplit="9" topLeftCell="A34" activePane="bottomLeft" state="frozen"/>
      <selection activeCell="D6" sqref="D6"/>
      <selection pane="bottomLeft" activeCell="H57" sqref="H57"/>
    </sheetView>
  </sheetViews>
  <sheetFormatPr defaultColWidth="11.453125" defaultRowHeight="13.5"/>
  <cols>
    <col min="1" max="1" width="35.54296875" style="16" customWidth="1"/>
    <col min="2" max="2" width="34" style="16" bestFit="1" customWidth="1"/>
    <col min="3" max="3" width="19.453125" style="16" bestFit="1" customWidth="1"/>
    <col min="4" max="4" width="2" style="16" customWidth="1"/>
    <col min="5" max="5" width="14.453125" style="16" customWidth="1"/>
    <col min="6" max="6" width="10.54296875" style="16" customWidth="1"/>
    <col min="7" max="7" width="5.54296875" style="16" customWidth="1"/>
    <col min="8" max="8" width="27.54296875" style="16" customWidth="1"/>
    <col min="9" max="15" width="11.453125" style="16"/>
    <col min="16" max="16" width="33" style="16" customWidth="1"/>
    <col min="17" max="16384" width="11.453125" style="16"/>
  </cols>
  <sheetData>
    <row r="1" spans="1:15" ht="12.75" customHeight="1">
      <c r="A1" s="669" t="s">
        <v>48</v>
      </c>
      <c r="B1" s="268"/>
      <c r="C1" s="269"/>
      <c r="D1" s="269"/>
      <c r="E1" s="269"/>
      <c r="F1" s="269"/>
      <c r="H1" s="739"/>
      <c r="I1" s="740"/>
      <c r="J1" s="740"/>
      <c r="K1" s="740"/>
      <c r="L1" s="740"/>
      <c r="M1" s="740"/>
      <c r="N1" s="741"/>
    </row>
    <row r="2" spans="1:15">
      <c r="A2" s="270"/>
      <c r="B2" s="734"/>
      <c r="C2" s="272"/>
      <c r="D2" s="271"/>
      <c r="E2" s="273"/>
      <c r="F2" s="274"/>
      <c r="H2" s="742"/>
      <c r="I2" s="743"/>
      <c r="J2" s="743"/>
      <c r="K2" s="743"/>
      <c r="L2" s="743"/>
      <c r="M2" s="743"/>
      <c r="N2" s="744"/>
    </row>
    <row r="3" spans="1:15" ht="14.25" customHeight="1">
      <c r="A3" s="731" t="s">
        <v>0</v>
      </c>
      <c r="B3" s="735" t="str">
        <f>+Invulinstructie!D3</f>
        <v>CBR</v>
      </c>
      <c r="C3" s="732"/>
      <c r="D3" s="271"/>
      <c r="E3" s="275"/>
      <c r="F3" s="276"/>
      <c r="H3" s="745"/>
      <c r="I3" s="746"/>
      <c r="J3" s="746"/>
      <c r="K3" s="746"/>
      <c r="L3" s="746"/>
      <c r="M3" s="746"/>
      <c r="N3" s="747"/>
    </row>
    <row r="4" spans="1:15" ht="15.75" customHeight="1">
      <c r="A4" s="731" t="s">
        <v>34</v>
      </c>
      <c r="B4" s="735" t="s">
        <v>966</v>
      </c>
      <c r="C4" s="733"/>
      <c r="D4" s="278"/>
      <c r="H4" s="739"/>
      <c r="I4" s="740"/>
      <c r="J4" s="740"/>
      <c r="K4" s="740"/>
      <c r="L4" s="740"/>
      <c r="M4" s="740"/>
      <c r="N4" s="741"/>
    </row>
    <row r="5" spans="1:15" ht="15">
      <c r="A5" s="731" t="s">
        <v>36</v>
      </c>
      <c r="B5" s="735" t="str">
        <f>+'3a. Schoonmaak totaal'!B5</f>
        <v>Landelijk</v>
      </c>
      <c r="C5" s="733"/>
      <c r="D5" s="278"/>
      <c r="H5" s="742"/>
      <c r="I5" s="743"/>
      <c r="J5" s="743"/>
      <c r="K5" s="743"/>
      <c r="L5" s="743"/>
      <c r="M5" s="743"/>
      <c r="N5" s="744"/>
    </row>
    <row r="6" spans="1:15" ht="15">
      <c r="A6" s="731" t="s">
        <v>37</v>
      </c>
      <c r="B6" s="735" t="str">
        <f>Mutatieblad!B4</f>
        <v>CBR2026.001</v>
      </c>
      <c r="C6" s="733"/>
      <c r="D6" s="278"/>
      <c r="H6" s="279"/>
      <c r="I6" s="279"/>
      <c r="J6" s="279"/>
      <c r="K6" s="279"/>
      <c r="L6" s="279"/>
      <c r="M6" s="279"/>
      <c r="N6" s="279"/>
    </row>
    <row r="7" spans="1:15" ht="15">
      <c r="A7" s="731" t="s">
        <v>39</v>
      </c>
      <c r="B7" s="735">
        <f>+Invulinstructie!D6</f>
        <v>0</v>
      </c>
      <c r="C7" s="733"/>
      <c r="D7" s="278"/>
      <c r="H7" s="279"/>
      <c r="I7" s="279"/>
      <c r="J7" s="279"/>
      <c r="K7" s="279"/>
      <c r="L7" s="279"/>
      <c r="M7" s="279"/>
      <c r="N7" s="279"/>
      <c r="O7" s="280"/>
    </row>
    <row r="8" spans="1:15" ht="15">
      <c r="A8" s="14" t="s">
        <v>3</v>
      </c>
      <c r="B8" s="35">
        <f>+Invulinstructie!D5</f>
        <v>46235</v>
      </c>
      <c r="C8" s="277"/>
      <c r="D8" s="278"/>
      <c r="H8" s="279"/>
      <c r="I8" s="279"/>
      <c r="J8" s="279"/>
      <c r="K8" s="279"/>
      <c r="L8" s="279"/>
      <c r="M8" s="279"/>
      <c r="N8" s="279"/>
    </row>
    <row r="9" spans="1:15" ht="15">
      <c r="A9" s="281"/>
      <c r="B9" s="282"/>
      <c r="C9" s="283"/>
      <c r="D9" s="278"/>
      <c r="E9" s="284"/>
      <c r="F9" s="285"/>
    </row>
    <row r="10" spans="1:15" s="280" customFormat="1" ht="30.75" customHeight="1">
      <c r="A10" s="286" t="s">
        <v>919</v>
      </c>
      <c r="B10" s="287"/>
      <c r="C10" s="288"/>
      <c r="D10" s="289"/>
      <c r="E10" s="704" t="s">
        <v>920</v>
      </c>
      <c r="F10" s="705"/>
      <c r="H10" s="290" t="s">
        <v>921</v>
      </c>
      <c r="I10" s="736" t="s">
        <v>967</v>
      </c>
      <c r="J10" s="737"/>
      <c r="K10" s="737"/>
      <c r="L10" s="737"/>
      <c r="M10" s="737"/>
      <c r="N10" s="738"/>
    </row>
    <row r="11" spans="1:15" ht="30" customHeight="1">
      <c r="A11" s="291"/>
      <c r="B11" s="292" t="s">
        <v>21</v>
      </c>
      <c r="C11" s="293" t="s">
        <v>21</v>
      </c>
      <c r="D11" s="278"/>
      <c r="E11" s="294"/>
      <c r="F11" s="285"/>
      <c r="G11" s="295"/>
      <c r="H11" s="296"/>
      <c r="I11" s="297">
        <v>1</v>
      </c>
      <c r="J11" s="297">
        <v>2</v>
      </c>
      <c r="K11" s="297">
        <v>3</v>
      </c>
      <c r="L11" s="297">
        <v>4</v>
      </c>
      <c r="M11" s="297">
        <v>5</v>
      </c>
      <c r="N11" s="297">
        <v>6</v>
      </c>
      <c r="O11" s="25"/>
    </row>
    <row r="12" spans="1:15" ht="12.75" customHeight="1">
      <c r="A12" s="298" t="s">
        <v>923</v>
      </c>
      <c r="B12" s="299"/>
      <c r="C12" s="300"/>
      <c r="D12" s="301"/>
      <c r="E12" s="302">
        <f>SUM(I44:N44)</f>
        <v>0</v>
      </c>
      <c r="F12" s="303"/>
      <c r="G12" s="295"/>
      <c r="H12" s="304" t="s">
        <v>924</v>
      </c>
      <c r="I12" s="228">
        <v>12</v>
      </c>
      <c r="J12" s="228">
        <v>12.43</v>
      </c>
      <c r="K12" s="228">
        <v>12.91</v>
      </c>
      <c r="L12" s="228">
        <v>13.55</v>
      </c>
      <c r="M12" s="228">
        <v>14.07</v>
      </c>
      <c r="N12" s="228">
        <v>14.78</v>
      </c>
      <c r="O12" s="25"/>
    </row>
    <row r="13" spans="1:15">
      <c r="A13" s="298" t="s">
        <v>926</v>
      </c>
      <c r="B13" s="305"/>
      <c r="C13" s="306" t="s">
        <v>927</v>
      </c>
      <c r="D13" s="301"/>
      <c r="E13" s="725">
        <v>0</v>
      </c>
      <c r="F13" s="303"/>
      <c r="G13" s="295"/>
      <c r="H13" s="307" t="s">
        <v>928</v>
      </c>
      <c r="I13" s="228">
        <v>12.74</v>
      </c>
      <c r="J13" s="228">
        <v>13.2</v>
      </c>
      <c r="K13" s="228">
        <v>13.71</v>
      </c>
      <c r="L13" s="228">
        <v>14.39</v>
      </c>
      <c r="M13" s="228">
        <v>14.94</v>
      </c>
      <c r="N13" s="228">
        <v>15.7</v>
      </c>
      <c r="O13" s="25"/>
    </row>
    <row r="14" spans="1:15">
      <c r="A14" s="298" t="s">
        <v>929</v>
      </c>
      <c r="B14" s="305"/>
      <c r="C14" s="306" t="s">
        <v>927</v>
      </c>
      <c r="D14" s="301"/>
      <c r="E14" s="725">
        <v>0</v>
      </c>
      <c r="F14" s="303"/>
      <c r="G14" s="295"/>
      <c r="H14" s="307" t="s">
        <v>930</v>
      </c>
      <c r="I14" s="228">
        <v>13.49</v>
      </c>
      <c r="J14" s="228">
        <v>13.97</v>
      </c>
      <c r="K14" s="228">
        <v>14.51</v>
      </c>
      <c r="L14" s="228">
        <v>15.23</v>
      </c>
      <c r="M14" s="228">
        <v>15.82</v>
      </c>
      <c r="N14" s="228">
        <v>16.62</v>
      </c>
      <c r="O14" s="25"/>
    </row>
    <row r="15" spans="1:15">
      <c r="A15" s="308" t="s">
        <v>931</v>
      </c>
      <c r="B15" s="305"/>
      <c r="C15" s="309"/>
      <c r="D15" s="301"/>
      <c r="E15" s="310"/>
      <c r="F15" s="303"/>
      <c r="G15" s="295"/>
      <c r="H15" s="307" t="s">
        <v>932</v>
      </c>
      <c r="I15" s="228">
        <v>15.52</v>
      </c>
      <c r="J15" s="228">
        <v>16.079999999999998</v>
      </c>
      <c r="K15" s="228">
        <v>16.7</v>
      </c>
      <c r="L15" s="228">
        <v>17.53</v>
      </c>
      <c r="M15" s="228">
        <v>18.2</v>
      </c>
      <c r="N15" s="228">
        <v>19.12</v>
      </c>
      <c r="O15" s="25"/>
    </row>
    <row r="16" spans="1:15">
      <c r="A16" s="4" t="s">
        <v>933</v>
      </c>
      <c r="B16" s="311"/>
      <c r="C16" s="309"/>
      <c r="D16" s="301"/>
      <c r="E16" s="312">
        <f>SUM(E12:E15)</f>
        <v>0</v>
      </c>
      <c r="F16" s="303"/>
      <c r="G16" s="295"/>
      <c r="H16" s="307" t="s">
        <v>934</v>
      </c>
      <c r="I16" s="228">
        <v>16.079999999999998</v>
      </c>
      <c r="J16" s="228">
        <v>16.63</v>
      </c>
      <c r="K16" s="228">
        <v>17.3</v>
      </c>
      <c r="L16" s="228">
        <v>18.14</v>
      </c>
      <c r="M16" s="228">
        <v>18.82</v>
      </c>
      <c r="N16" s="228">
        <v>19.77</v>
      </c>
      <c r="O16" s="25"/>
    </row>
    <row r="17" spans="1:15">
      <c r="A17" s="313"/>
      <c r="B17" s="314"/>
      <c r="C17" s="314"/>
      <c r="D17" s="278"/>
      <c r="E17" s="315"/>
      <c r="F17" s="285"/>
      <c r="G17" s="295"/>
      <c r="H17" s="316" t="s">
        <v>935</v>
      </c>
      <c r="I17" s="228">
        <v>16.55</v>
      </c>
      <c r="J17" s="228">
        <v>17.170000000000002</v>
      </c>
      <c r="K17" s="228">
        <v>17.84</v>
      </c>
      <c r="L17" s="228">
        <v>18.73</v>
      </c>
      <c r="M17" s="228">
        <v>19.45</v>
      </c>
      <c r="N17" s="228">
        <v>20.420000000000002</v>
      </c>
      <c r="O17" s="25"/>
    </row>
    <row r="18" spans="1:15">
      <c r="A18" s="317" t="s">
        <v>936</v>
      </c>
      <c r="B18" s="318"/>
      <c r="C18" s="727"/>
      <c r="D18" s="301"/>
      <c r="E18" s="310">
        <f>$C18*E16</f>
        <v>0</v>
      </c>
      <c r="F18" s="303"/>
      <c r="G18" s="295"/>
      <c r="H18" s="319" t="s">
        <v>937</v>
      </c>
      <c r="I18" s="228">
        <v>17.05</v>
      </c>
      <c r="J18" s="228">
        <v>17.7</v>
      </c>
      <c r="K18" s="228">
        <v>18.440000000000001</v>
      </c>
      <c r="L18" s="228">
        <v>19.309999999999999</v>
      </c>
      <c r="M18" s="228">
        <v>20.059999999999999</v>
      </c>
      <c r="N18" s="228">
        <v>21.07</v>
      </c>
      <c r="O18" s="25"/>
    </row>
    <row r="19" spans="1:15">
      <c r="A19" s="317" t="s">
        <v>938</v>
      </c>
      <c r="B19" s="318"/>
      <c r="C19" s="727"/>
      <c r="D19" s="301"/>
      <c r="E19" s="310">
        <f>$C19*E16</f>
        <v>0</v>
      </c>
      <c r="F19" s="320"/>
      <c r="G19" s="295"/>
      <c r="H19" s="321"/>
      <c r="I19" s="239"/>
      <c r="J19" s="239"/>
      <c r="K19" s="239"/>
      <c r="L19" s="239"/>
      <c r="M19" s="239"/>
      <c r="N19" s="239"/>
    </row>
    <row r="20" spans="1:15">
      <c r="A20" s="4" t="s">
        <v>939</v>
      </c>
      <c r="B20" s="5"/>
      <c r="C20" s="309"/>
      <c r="D20" s="301"/>
      <c r="E20" s="312">
        <f>SUM(E16:E19)</f>
        <v>0</v>
      </c>
      <c r="F20" s="322">
        <f>IF(E20=0,0,E20/E$48)</f>
        <v>0</v>
      </c>
      <c r="G20" s="323"/>
      <c r="H20" s="324"/>
      <c r="I20" s="242"/>
      <c r="J20" s="242"/>
      <c r="K20" s="242"/>
      <c r="L20" s="242"/>
      <c r="M20" s="242"/>
      <c r="N20" s="242"/>
    </row>
    <row r="21" spans="1:15">
      <c r="A21" s="313"/>
      <c r="B21" s="314"/>
      <c r="C21" s="314"/>
      <c r="D21" s="278"/>
      <c r="E21" s="315"/>
      <c r="F21" s="325"/>
      <c r="H21" s="238"/>
      <c r="I21" s="255"/>
      <c r="J21" s="255"/>
      <c r="K21" s="255"/>
      <c r="L21" s="255"/>
      <c r="M21" s="255"/>
      <c r="N21" s="255"/>
    </row>
    <row r="22" spans="1:15" s="330" customFormat="1">
      <c r="A22" s="326" t="s">
        <v>940</v>
      </c>
      <c r="B22" s="318"/>
      <c r="C22" s="327"/>
      <c r="D22" s="328"/>
      <c r="E22" s="726">
        <f>E20</f>
        <v>0</v>
      </c>
      <c r="F22" s="329"/>
      <c r="H22" s="290" t="s">
        <v>921</v>
      </c>
      <c r="I22" s="736" t="s">
        <v>941</v>
      </c>
      <c r="J22" s="737"/>
      <c r="K22" s="737"/>
      <c r="L22" s="737"/>
      <c r="M22" s="737"/>
      <c r="N22" s="738"/>
      <c r="O22" s="16"/>
    </row>
    <row r="23" spans="1:15" ht="14.25" customHeight="1">
      <c r="A23" s="317" t="s">
        <v>942</v>
      </c>
      <c r="B23" s="318"/>
      <c r="C23" s="331" t="s">
        <v>943</v>
      </c>
      <c r="D23" s="301"/>
      <c r="E23" s="725"/>
      <c r="F23" s="320"/>
      <c r="G23" s="295"/>
      <c r="H23" s="296"/>
      <c r="I23" s="332">
        <v>1</v>
      </c>
      <c r="J23" s="332">
        <v>2</v>
      </c>
      <c r="K23" s="332">
        <v>3</v>
      </c>
      <c r="L23" s="332">
        <v>4</v>
      </c>
      <c r="M23" s="332">
        <v>5</v>
      </c>
      <c r="N23" s="332">
        <v>6</v>
      </c>
      <c r="O23" s="333"/>
    </row>
    <row r="24" spans="1:15" ht="12.75" customHeight="1">
      <c r="A24" s="4" t="s">
        <v>944</v>
      </c>
      <c r="B24" s="5"/>
      <c r="C24" s="309"/>
      <c r="D24" s="301"/>
      <c r="E24" s="312">
        <f>E23+E20</f>
        <v>0</v>
      </c>
      <c r="F24" s="322">
        <f>IF(E24=0,0,E24/E$48)</f>
        <v>0</v>
      </c>
      <c r="G24" s="323"/>
      <c r="H24" s="334" t="s">
        <v>924</v>
      </c>
      <c r="I24" s="759"/>
      <c r="J24" s="759"/>
      <c r="K24" s="759"/>
      <c r="L24" s="759"/>
      <c r="M24" s="759"/>
      <c r="N24" s="760"/>
      <c r="O24" s="25"/>
    </row>
    <row r="25" spans="1:15" ht="12.75" customHeight="1">
      <c r="A25" s="313"/>
      <c r="B25" s="335"/>
      <c r="C25" s="336"/>
      <c r="D25" s="278"/>
      <c r="E25" s="337"/>
      <c r="F25" s="325"/>
      <c r="G25" s="295"/>
      <c r="H25" s="338" t="s">
        <v>928</v>
      </c>
      <c r="I25" s="759"/>
      <c r="J25" s="759"/>
      <c r="K25" s="759"/>
      <c r="L25" s="759"/>
      <c r="M25" s="759"/>
      <c r="N25" s="760"/>
      <c r="O25" s="25"/>
    </row>
    <row r="26" spans="1:15">
      <c r="A26" s="317" t="s">
        <v>945</v>
      </c>
      <c r="B26" s="318"/>
      <c r="C26" s="331" t="s">
        <v>943</v>
      </c>
      <c r="D26" s="301"/>
      <c r="E26" s="725"/>
      <c r="F26" s="320"/>
      <c r="G26" s="295"/>
      <c r="H26" s="338" t="s">
        <v>930</v>
      </c>
      <c r="I26" s="759"/>
      <c r="J26" s="759"/>
      <c r="K26" s="759"/>
      <c r="L26" s="759"/>
      <c r="M26" s="759"/>
      <c r="N26" s="761"/>
      <c r="O26" s="25"/>
    </row>
    <row r="27" spans="1:15">
      <c r="A27" s="4" t="s">
        <v>946</v>
      </c>
      <c r="B27" s="5"/>
      <c r="C27" s="309"/>
      <c r="D27" s="301"/>
      <c r="E27" s="312">
        <f>SUM(E24:E26)</f>
        <v>0</v>
      </c>
      <c r="F27" s="322">
        <f>IF(E27=0,0,E27/E$48)</f>
        <v>0</v>
      </c>
      <c r="G27" s="323"/>
      <c r="H27" s="338" t="s">
        <v>932</v>
      </c>
      <c r="I27" s="730"/>
      <c r="J27" s="730"/>
      <c r="K27" s="730"/>
      <c r="L27" s="730"/>
      <c r="M27" s="730"/>
      <c r="N27" s="762"/>
      <c r="O27" s="25"/>
    </row>
    <row r="28" spans="1:15">
      <c r="A28" s="313"/>
      <c r="B28" s="335"/>
      <c r="C28" s="336"/>
      <c r="D28" s="278"/>
      <c r="E28" s="337"/>
      <c r="F28" s="339"/>
      <c r="G28" s="295"/>
      <c r="H28" s="338" t="s">
        <v>934</v>
      </c>
      <c r="I28" s="730"/>
      <c r="J28" s="730"/>
      <c r="K28" s="730"/>
      <c r="L28" s="730"/>
      <c r="M28" s="730"/>
      <c r="N28" s="762"/>
      <c r="O28" s="25"/>
    </row>
    <row r="29" spans="1:15">
      <c r="A29" s="308" t="s">
        <v>947</v>
      </c>
      <c r="B29" s="340"/>
      <c r="C29" s="306" t="s">
        <v>927</v>
      </c>
      <c r="D29" s="301"/>
      <c r="E29" s="725">
        <v>0</v>
      </c>
      <c r="F29" s="341">
        <v>0</v>
      </c>
      <c r="G29" s="323"/>
      <c r="H29" s="338" t="s">
        <v>935</v>
      </c>
      <c r="I29" s="730"/>
      <c r="J29" s="730"/>
      <c r="K29" s="730"/>
      <c r="L29" s="730"/>
      <c r="M29" s="730"/>
      <c r="N29" s="762"/>
      <c r="O29" s="25"/>
    </row>
    <row r="30" spans="1:15">
      <c r="A30" s="308" t="s">
        <v>948</v>
      </c>
      <c r="B30" s="342"/>
      <c r="C30" s="306" t="s">
        <v>927</v>
      </c>
      <c r="D30" s="301"/>
      <c r="E30" s="725"/>
      <c r="F30" s="341">
        <v>0</v>
      </c>
      <c r="G30" s="323"/>
      <c r="H30" s="343" t="s">
        <v>937</v>
      </c>
      <c r="I30" s="730"/>
      <c r="J30" s="730"/>
      <c r="K30" s="730"/>
      <c r="L30" s="730"/>
      <c r="M30" s="730"/>
      <c r="N30" s="724"/>
      <c r="O30" s="25"/>
    </row>
    <row r="31" spans="1:15" ht="12.75" customHeight="1">
      <c r="A31" s="308" t="s">
        <v>67</v>
      </c>
      <c r="B31" s="5"/>
      <c r="C31" s="309" t="s">
        <v>21</v>
      </c>
      <c r="D31" s="301"/>
      <c r="E31" s="728"/>
      <c r="F31" s="344"/>
      <c r="G31" s="295"/>
      <c r="H31" s="170" t="s">
        <v>949</v>
      </c>
      <c r="I31" s="345">
        <f>SUM(I24:I30)</f>
        <v>0</v>
      </c>
      <c r="J31" s="345">
        <f t="shared" ref="J31:N31" si="0">SUM(J24:J30)</f>
        <v>0</v>
      </c>
      <c r="K31" s="345">
        <f t="shared" si="0"/>
        <v>0</v>
      </c>
      <c r="L31" s="345">
        <f t="shared" si="0"/>
        <v>0</v>
      </c>
      <c r="M31" s="345">
        <f t="shared" si="0"/>
        <v>0</v>
      </c>
      <c r="N31" s="345">
        <f t="shared" si="0"/>
        <v>0</v>
      </c>
      <c r="O31" s="25"/>
    </row>
    <row r="32" spans="1:15" ht="12.75" customHeight="1">
      <c r="A32" s="729"/>
      <c r="B32" s="5"/>
      <c r="C32" s="309" t="s">
        <v>21</v>
      </c>
      <c r="D32" s="301"/>
      <c r="E32" s="725"/>
      <c r="F32" s="320"/>
      <c r="G32" s="295"/>
      <c r="H32" s="238"/>
      <c r="I32" s="247"/>
      <c r="J32" s="247"/>
      <c r="K32" s="247"/>
      <c r="L32" s="247"/>
      <c r="M32" s="247"/>
      <c r="N32" s="247"/>
      <c r="O32" s="25"/>
    </row>
    <row r="33" spans="1:15" ht="12.75" customHeight="1">
      <c r="A33" s="4" t="s">
        <v>950</v>
      </c>
      <c r="B33" s="13"/>
      <c r="C33" s="309"/>
      <c r="D33" s="301"/>
      <c r="E33" s="312">
        <f>SUM(E27:E32)</f>
        <v>0</v>
      </c>
      <c r="F33" s="322">
        <f>IF(E33=0,0,E33/E$48)</f>
        <v>0</v>
      </c>
      <c r="G33" s="323"/>
      <c r="H33" s="248"/>
      <c r="I33" s="346"/>
      <c r="J33" s="346"/>
      <c r="K33" s="346"/>
      <c r="L33" s="346"/>
      <c r="M33" s="346"/>
      <c r="N33" s="346"/>
      <c r="O33" s="25"/>
    </row>
    <row r="34" spans="1:15" ht="12.75" customHeight="1">
      <c r="A34" s="313"/>
      <c r="B34" s="335"/>
      <c r="C34" s="336"/>
      <c r="D34" s="278"/>
      <c r="E34" s="337"/>
      <c r="F34" s="339"/>
      <c r="H34" s="27"/>
      <c r="I34" s="27"/>
      <c r="J34" s="27"/>
      <c r="K34" s="27"/>
      <c r="L34" s="27"/>
      <c r="M34" s="27"/>
      <c r="N34" s="27"/>
    </row>
    <row r="35" spans="1:15" ht="12.75" customHeight="1">
      <c r="A35" s="308" t="s">
        <v>951</v>
      </c>
      <c r="B35" s="5"/>
      <c r="C35" s="347"/>
      <c r="D35" s="301"/>
      <c r="E35" s="725"/>
      <c r="F35" s="322">
        <v>0</v>
      </c>
      <c r="G35" s="25"/>
      <c r="H35" s="290" t="s">
        <v>921</v>
      </c>
      <c r="I35" s="736" t="s">
        <v>952</v>
      </c>
      <c r="J35" s="737"/>
      <c r="K35" s="737"/>
      <c r="L35" s="737"/>
      <c r="M35" s="737"/>
      <c r="N35" s="738"/>
      <c r="O35" s="348">
        <f>SUM(I31:N31)</f>
        <v>0</v>
      </c>
    </row>
    <row r="36" spans="1:15" ht="14.25" customHeight="1">
      <c r="A36" s="308" t="s">
        <v>953</v>
      </c>
      <c r="B36" s="5"/>
      <c r="C36" s="347"/>
      <c r="D36" s="301"/>
      <c r="E36" s="725"/>
      <c r="F36" s="322">
        <v>0</v>
      </c>
      <c r="G36" s="323"/>
      <c r="H36" s="296"/>
      <c r="I36" s="349">
        <v>1</v>
      </c>
      <c r="J36" s="349">
        <v>2</v>
      </c>
      <c r="K36" s="349">
        <v>3</v>
      </c>
      <c r="L36" s="349">
        <v>4</v>
      </c>
      <c r="M36" s="349">
        <v>5</v>
      </c>
      <c r="N36" s="349">
        <v>6</v>
      </c>
      <c r="O36" s="25"/>
    </row>
    <row r="37" spans="1:15">
      <c r="A37" s="308" t="s">
        <v>954</v>
      </c>
      <c r="B37" s="5"/>
      <c r="C37" s="347"/>
      <c r="D37" s="301"/>
      <c r="E37" s="725"/>
      <c r="F37" s="322">
        <v>0</v>
      </c>
      <c r="G37" s="323"/>
      <c r="H37" s="296" t="s">
        <v>924</v>
      </c>
      <c r="I37" s="350">
        <f>I24*I12</f>
        <v>0</v>
      </c>
      <c r="J37" s="350">
        <f t="shared" ref="I37:N39" si="1">J24*J12</f>
        <v>0</v>
      </c>
      <c r="K37" s="350">
        <f t="shared" si="1"/>
        <v>0</v>
      </c>
      <c r="L37" s="350">
        <f t="shared" si="1"/>
        <v>0</v>
      </c>
      <c r="M37" s="350">
        <f t="shared" si="1"/>
        <v>0</v>
      </c>
      <c r="N37" s="350">
        <f t="shared" si="1"/>
        <v>0</v>
      </c>
      <c r="O37" s="25"/>
    </row>
    <row r="38" spans="1:15">
      <c r="A38" s="308" t="s">
        <v>955</v>
      </c>
      <c r="B38" s="5"/>
      <c r="C38" s="351"/>
      <c r="D38" s="301"/>
      <c r="E38" s="725"/>
      <c r="F38" s="322">
        <v>0</v>
      </c>
      <c r="G38" s="323"/>
      <c r="H38" s="296" t="s">
        <v>928</v>
      </c>
      <c r="I38" s="350">
        <f t="shared" si="1"/>
        <v>0</v>
      </c>
      <c r="J38" s="350">
        <f t="shared" si="1"/>
        <v>0</v>
      </c>
      <c r="K38" s="350">
        <f t="shared" si="1"/>
        <v>0</v>
      </c>
      <c r="L38" s="350">
        <f t="shared" si="1"/>
        <v>0</v>
      </c>
      <c r="M38" s="350">
        <f t="shared" si="1"/>
        <v>0</v>
      </c>
      <c r="N38" s="350">
        <f t="shared" si="1"/>
        <v>0</v>
      </c>
      <c r="O38" s="25"/>
    </row>
    <row r="39" spans="1:15">
      <c r="A39" s="308" t="s">
        <v>956</v>
      </c>
      <c r="B39" s="5"/>
      <c r="C39" s="347"/>
      <c r="D39" s="301"/>
      <c r="E39" s="725"/>
      <c r="F39" s="322">
        <v>0</v>
      </c>
      <c r="G39" s="323"/>
      <c r="H39" s="296" t="s">
        <v>930</v>
      </c>
      <c r="I39" s="350">
        <f t="shared" si="1"/>
        <v>0</v>
      </c>
      <c r="J39" s="350">
        <f t="shared" si="1"/>
        <v>0</v>
      </c>
      <c r="K39" s="350">
        <f t="shared" si="1"/>
        <v>0</v>
      </c>
      <c r="L39" s="350">
        <f t="shared" si="1"/>
        <v>0</v>
      </c>
      <c r="M39" s="350">
        <f t="shared" si="1"/>
        <v>0</v>
      </c>
      <c r="N39" s="350">
        <f t="shared" si="1"/>
        <v>0</v>
      </c>
      <c r="O39" s="25"/>
    </row>
    <row r="40" spans="1:15">
      <c r="A40" s="308" t="s">
        <v>957</v>
      </c>
      <c r="B40" s="5"/>
      <c r="C40" s="351"/>
      <c r="D40" s="301"/>
      <c r="E40" s="725"/>
      <c r="F40" s="322">
        <v>0</v>
      </c>
      <c r="G40" s="323"/>
      <c r="H40" s="296" t="s">
        <v>932</v>
      </c>
      <c r="I40" s="350">
        <f t="shared" ref="I40:N40" si="2">I27*I15</f>
        <v>0</v>
      </c>
      <c r="J40" s="350">
        <f t="shared" si="2"/>
        <v>0</v>
      </c>
      <c r="K40" s="350">
        <f t="shared" si="2"/>
        <v>0</v>
      </c>
      <c r="L40" s="350">
        <f t="shared" si="2"/>
        <v>0</v>
      </c>
      <c r="M40" s="350">
        <f t="shared" si="2"/>
        <v>0</v>
      </c>
      <c r="N40" s="350">
        <f t="shared" si="2"/>
        <v>0</v>
      </c>
      <c r="O40" s="25"/>
    </row>
    <row r="41" spans="1:15">
      <c r="A41" s="308" t="s">
        <v>958</v>
      </c>
      <c r="B41" s="5"/>
      <c r="C41" s="306" t="s">
        <v>927</v>
      </c>
      <c r="D41" s="301"/>
      <c r="E41" s="725"/>
      <c r="F41" s="322">
        <v>0</v>
      </c>
      <c r="G41" s="323"/>
      <c r="H41" s="296" t="s">
        <v>934</v>
      </c>
      <c r="I41" s="350">
        <f t="shared" ref="I41:N41" si="3">I28*I16</f>
        <v>0</v>
      </c>
      <c r="J41" s="350">
        <f t="shared" si="3"/>
        <v>0</v>
      </c>
      <c r="K41" s="350">
        <f t="shared" si="3"/>
        <v>0</v>
      </c>
      <c r="L41" s="350">
        <f t="shared" si="3"/>
        <v>0</v>
      </c>
      <c r="M41" s="350">
        <f t="shared" si="3"/>
        <v>0</v>
      </c>
      <c r="N41" s="350">
        <f t="shared" si="3"/>
        <v>0</v>
      </c>
      <c r="O41" s="25"/>
    </row>
    <row r="42" spans="1:15">
      <c r="A42" s="308" t="s">
        <v>959</v>
      </c>
      <c r="B42" s="5"/>
      <c r="C42" s="306"/>
      <c r="D42" s="301"/>
      <c r="E42" s="725"/>
      <c r="F42" s="322">
        <v>0</v>
      </c>
      <c r="G42" s="323"/>
      <c r="H42" s="296" t="s">
        <v>935</v>
      </c>
      <c r="I42" s="350">
        <f t="shared" ref="I42:N42" si="4">I29*I17</f>
        <v>0</v>
      </c>
      <c r="J42" s="350">
        <f t="shared" si="4"/>
        <v>0</v>
      </c>
      <c r="K42" s="350">
        <f t="shared" si="4"/>
        <v>0</v>
      </c>
      <c r="L42" s="350">
        <f t="shared" si="4"/>
        <v>0</v>
      </c>
      <c r="M42" s="350">
        <f t="shared" si="4"/>
        <v>0</v>
      </c>
      <c r="N42" s="350">
        <f t="shared" si="4"/>
        <v>0</v>
      </c>
      <c r="O42" s="25"/>
    </row>
    <row r="43" spans="1:15">
      <c r="A43" s="729"/>
      <c r="B43" s="5"/>
      <c r="C43" s="351"/>
      <c r="D43" s="301"/>
      <c r="E43" s="725"/>
      <c r="F43" s="322"/>
      <c r="G43" s="323"/>
      <c r="H43" s="352" t="s">
        <v>937</v>
      </c>
      <c r="I43" s="353">
        <f t="shared" ref="I43:N43" si="5">I30*I18</f>
        <v>0</v>
      </c>
      <c r="J43" s="353">
        <f t="shared" si="5"/>
        <v>0</v>
      </c>
      <c r="K43" s="353">
        <f>K30*K18</f>
        <v>0</v>
      </c>
      <c r="L43" s="353">
        <f t="shared" si="5"/>
        <v>0</v>
      </c>
      <c r="M43" s="353">
        <f>M30*M18</f>
        <v>0</v>
      </c>
      <c r="N43" s="353">
        <f t="shared" si="5"/>
        <v>0</v>
      </c>
      <c r="O43" s="25"/>
    </row>
    <row r="44" spans="1:15">
      <c r="A44" s="4" t="s">
        <v>960</v>
      </c>
      <c r="B44" s="5"/>
      <c r="C44" s="309"/>
      <c r="D44" s="301"/>
      <c r="E44" s="312">
        <f>SUM(E33:E43)</f>
        <v>0</v>
      </c>
      <c r="F44" s="322">
        <f>IF(E44=0,0,E44/E$48)</f>
        <v>0</v>
      </c>
      <c r="G44" s="323"/>
      <c r="H44" s="120" t="s">
        <v>949</v>
      </c>
      <c r="I44" s="253">
        <f>SUM(I37:I43)</f>
        <v>0</v>
      </c>
      <c r="J44" s="253">
        <f t="shared" ref="J44:N44" si="6">SUM(J37:J43)</f>
        <v>0</v>
      </c>
      <c r="K44" s="253">
        <f t="shared" si="6"/>
        <v>0</v>
      </c>
      <c r="L44" s="253">
        <f t="shared" si="6"/>
        <v>0</v>
      </c>
      <c r="M44" s="253">
        <f t="shared" si="6"/>
        <v>0</v>
      </c>
      <c r="N44" s="253">
        <f t="shared" si="6"/>
        <v>0</v>
      </c>
      <c r="O44" s="25"/>
    </row>
    <row r="45" spans="1:15">
      <c r="A45" s="313"/>
      <c r="B45" s="335"/>
      <c r="C45" s="336"/>
      <c r="D45" s="278"/>
      <c r="E45" s="337"/>
      <c r="F45" s="354"/>
      <c r="G45" s="295"/>
      <c r="H45" s="238"/>
      <c r="I45" s="255"/>
      <c r="J45" s="255"/>
      <c r="K45" s="255"/>
      <c r="L45" s="255"/>
      <c r="M45" s="255"/>
      <c r="N45" s="255"/>
      <c r="O45" s="25"/>
    </row>
    <row r="46" spans="1:15">
      <c r="A46" s="308" t="s">
        <v>961</v>
      </c>
      <c r="B46" s="5"/>
      <c r="C46" s="351"/>
      <c r="D46" s="301"/>
      <c r="E46" s="725"/>
      <c r="F46" s="322">
        <f>(IF(E46=0,0,E46/E$48))</f>
        <v>0</v>
      </c>
      <c r="G46" s="323"/>
      <c r="H46" s="248"/>
      <c r="I46" s="256"/>
      <c r="J46" s="256"/>
      <c r="K46" s="256"/>
      <c r="L46" s="256"/>
      <c r="M46" s="256"/>
      <c r="N46" s="256"/>
      <c r="O46" s="25"/>
    </row>
    <row r="47" spans="1:15">
      <c r="A47" s="313"/>
      <c r="B47" s="355"/>
      <c r="C47" s="336"/>
      <c r="D47" s="278"/>
      <c r="E47" s="337"/>
      <c r="F47" s="339"/>
      <c r="H47" s="356"/>
      <c r="I47" s="356"/>
      <c r="J47" s="356"/>
      <c r="K47" s="356"/>
      <c r="L47" s="356"/>
      <c r="M47" s="356"/>
      <c r="N47" s="356"/>
    </row>
    <row r="48" spans="1:15">
      <c r="A48" s="4" t="s">
        <v>962</v>
      </c>
      <c r="B48" s="357"/>
      <c r="C48" s="358"/>
      <c r="D48" s="301"/>
      <c r="E48" s="359">
        <f>SUM(E44:E46)*'7a. Opbouw uurtarief productie'!Q12</f>
        <v>0</v>
      </c>
      <c r="F48" s="322">
        <f>SUM(F44:F47)</f>
        <v>0</v>
      </c>
      <c r="G48" s="25"/>
      <c r="H48" s="330"/>
      <c r="I48" s="330"/>
      <c r="J48" s="330"/>
      <c r="K48" s="330"/>
      <c r="L48" s="330"/>
      <c r="M48" s="330"/>
      <c r="N48" s="330"/>
    </row>
    <row r="49" spans="1:15">
      <c r="A49" s="360"/>
      <c r="B49" s="361"/>
      <c r="C49" s="362"/>
      <c r="D49" s="278"/>
      <c r="E49" s="360"/>
      <c r="F49" s="363"/>
      <c r="H49" s="330"/>
      <c r="I49" s="330"/>
      <c r="J49" s="330"/>
      <c r="K49" s="330"/>
      <c r="L49" s="330"/>
      <c r="M49" s="330"/>
      <c r="N49" s="330"/>
    </row>
    <row r="50" spans="1:15" s="330" customFormat="1">
      <c r="A50" s="364" t="s">
        <v>963</v>
      </c>
      <c r="B50" s="365"/>
      <c r="C50" s="366"/>
      <c r="D50" s="367"/>
      <c r="E50" s="368">
        <v>51.747340804788614</v>
      </c>
      <c r="F50" s="369"/>
    </row>
    <row r="51" spans="1:15" s="330" customFormat="1">
      <c r="A51" s="370"/>
      <c r="B51" s="371"/>
      <c r="C51" s="372"/>
      <c r="E51" s="370"/>
    </row>
    <row r="52" spans="1:15" s="330" customFormat="1">
      <c r="A52" s="364" t="s">
        <v>964</v>
      </c>
      <c r="B52" s="365"/>
      <c r="C52" s="366"/>
      <c r="D52" s="367"/>
      <c r="E52" s="368">
        <v>82.822204175353818</v>
      </c>
      <c r="F52" s="333"/>
    </row>
    <row r="53" spans="1:15" s="330" customFormat="1">
      <c r="A53" s="370"/>
      <c r="B53" s="371"/>
      <c r="C53" s="372"/>
      <c r="E53" s="370"/>
      <c r="F53" s="373"/>
    </row>
    <row r="54" spans="1:15" s="330" customFormat="1">
      <c r="A54" s="364" t="s">
        <v>965</v>
      </c>
      <c r="B54" s="365"/>
      <c r="C54" s="366"/>
      <c r="D54" s="367"/>
      <c r="E54" s="368">
        <v>64.356383151106499</v>
      </c>
      <c r="F54" s="374"/>
    </row>
    <row r="55" spans="1:15" s="330" customFormat="1">
      <c r="A55" s="356"/>
      <c r="B55" s="375"/>
      <c r="C55" s="376"/>
      <c r="E55" s="356"/>
      <c r="F55" s="373"/>
    </row>
    <row r="56" spans="1:15" s="330" customFormat="1">
      <c r="C56" s="377"/>
      <c r="F56" s="373"/>
    </row>
    <row r="57" spans="1:15" s="330" customFormat="1">
      <c r="C57" s="377"/>
      <c r="F57" s="373"/>
    </row>
    <row r="58" spans="1:15" s="330" customFormat="1">
      <c r="A58" s="16"/>
      <c r="C58" s="377"/>
      <c r="F58" s="373"/>
    </row>
    <row r="59" spans="1:15" s="330" customFormat="1">
      <c r="C59" s="377"/>
      <c r="F59" s="373"/>
    </row>
    <row r="60" spans="1:15" s="330" customFormat="1">
      <c r="C60" s="377"/>
      <c r="F60" s="373"/>
    </row>
    <row r="61" spans="1:15" s="330" customFormat="1">
      <c r="C61" s="377"/>
      <c r="F61" s="373"/>
    </row>
    <row r="62" spans="1:15" s="330" customFormat="1">
      <c r="C62" s="377"/>
      <c r="F62" s="373"/>
    </row>
    <row r="63" spans="1:15" s="330" customFormat="1">
      <c r="C63" s="377"/>
      <c r="F63" s="373"/>
      <c r="O63" s="16"/>
    </row>
    <row r="64" spans="1:15" s="330" customFormat="1">
      <c r="C64" s="377"/>
      <c r="F64" s="373"/>
    </row>
    <row r="65" spans="3:15" s="330" customFormat="1">
      <c r="C65" s="377"/>
      <c r="F65" s="373"/>
    </row>
    <row r="66" spans="3:15">
      <c r="H66" s="330"/>
      <c r="I66" s="330"/>
      <c r="J66" s="330"/>
      <c r="K66" s="330"/>
      <c r="L66" s="330"/>
      <c r="M66" s="330"/>
      <c r="N66" s="330"/>
      <c r="O66" s="330"/>
    </row>
    <row r="67" spans="3:15">
      <c r="H67" s="330"/>
      <c r="I67" s="330"/>
      <c r="J67" s="330"/>
      <c r="K67" s="330"/>
      <c r="L67" s="330"/>
      <c r="M67" s="330"/>
      <c r="N67" s="330"/>
      <c r="O67" s="330"/>
    </row>
    <row r="68" spans="3:15">
      <c r="H68" s="330"/>
      <c r="I68" s="330"/>
      <c r="J68" s="330"/>
      <c r="K68" s="330"/>
      <c r="L68" s="330"/>
      <c r="M68" s="330"/>
      <c r="N68" s="330"/>
      <c r="O68" s="330"/>
    </row>
    <row r="69" spans="3:15">
      <c r="H69" s="330"/>
      <c r="I69" s="330"/>
      <c r="J69" s="330"/>
      <c r="K69" s="330"/>
      <c r="L69" s="330"/>
      <c r="M69" s="330"/>
      <c r="N69" s="330"/>
      <c r="O69" s="330"/>
    </row>
    <row r="70" spans="3:15">
      <c r="H70" s="330"/>
      <c r="I70" s="330"/>
      <c r="J70" s="330"/>
      <c r="K70" s="330"/>
      <c r="L70" s="330"/>
      <c r="M70" s="330"/>
      <c r="N70" s="330"/>
      <c r="O70" s="330"/>
    </row>
    <row r="71" spans="3:15">
      <c r="H71" s="330"/>
      <c r="I71" s="330"/>
      <c r="J71" s="330"/>
      <c r="K71" s="330"/>
      <c r="L71" s="330"/>
      <c r="M71" s="330"/>
      <c r="N71" s="330"/>
      <c r="O71" s="330"/>
    </row>
    <row r="72" spans="3:15">
      <c r="H72" s="330"/>
      <c r="I72" s="330"/>
      <c r="J72" s="330"/>
      <c r="K72" s="330"/>
      <c r="L72" s="330"/>
      <c r="M72" s="330"/>
      <c r="N72" s="330"/>
      <c r="O72" s="330"/>
    </row>
    <row r="73" spans="3:15">
      <c r="O73" s="330"/>
    </row>
    <row r="74" spans="3:15">
      <c r="O74" s="330"/>
    </row>
    <row r="75" spans="3:15">
      <c r="O75" s="330"/>
    </row>
    <row r="76" spans="3:15">
      <c r="O76" s="330"/>
    </row>
    <row r="77" spans="3:15">
      <c r="O77" s="330"/>
    </row>
    <row r="78" spans="3:15">
      <c r="O78" s="330"/>
    </row>
    <row r="79" spans="3:15">
      <c r="O79" s="330"/>
    </row>
  </sheetData>
  <mergeCells count="7">
    <mergeCell ref="I35:N35"/>
    <mergeCell ref="H1:N2"/>
    <mergeCell ref="H3:N3"/>
    <mergeCell ref="H4:N5"/>
    <mergeCell ref="E10:F10"/>
    <mergeCell ref="I10:N10"/>
    <mergeCell ref="I22:N22"/>
  </mergeCells>
  <conditionalFormatting sqref="I24:N30">
    <cfRule type="cellIs" dxfId="16" priority="1" operator="greaterThan">
      <formula>0</formula>
    </cfRule>
  </conditionalFormatting>
  <conditionalFormatting sqref="O35">
    <cfRule type="cellIs" dxfId="15" priority="2" operator="greaterThan">
      <formula>1</formula>
    </cfRule>
    <cfRule type="cellIs" dxfId="14" priority="3" operator="between">
      <formula>0.999999</formula>
      <formula>0</formula>
    </cfRule>
    <cfRule type="cellIs" dxfId="13" priority="4" operator="equal">
      <formula>1</formula>
    </cfRule>
  </conditionalFormatting>
  <pageMargins left="0.7" right="0.7" top="0.75" bottom="0.75" header="0.3" footer="0.3"/>
  <pageSetup paperSize="9" scale="57" fitToHeight="0" orientation="landscape" r:id="rId1"/>
  <headerFooter>
    <oddFooter>&amp;L&amp;F-&amp;A
Atir b.v. ©&amp;Rprintversie &amp;D</oddFooter>
  </headerFooter>
  <colBreaks count="1" manualBreakCount="1">
    <brk id="7" max="53"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E68FE-380F-4E23-A53C-37695C6FC58C}">
  <sheetPr>
    <tabColor theme="0" tint="-0.14999847407452621"/>
  </sheetPr>
  <dimension ref="A1:H80"/>
  <sheetViews>
    <sheetView showGridLines="0" showZeros="0" zoomScale="96" zoomScaleNormal="96" zoomScaleSheetLayoutView="75" zoomScalePageLayoutView="50" workbookViewId="0">
      <pane ySplit="10" topLeftCell="A46" activePane="bottomLeft" state="frozen"/>
      <selection activeCell="D6" sqref="D6"/>
      <selection pane="bottomLeft" activeCell="B4" sqref="B4"/>
    </sheetView>
  </sheetViews>
  <sheetFormatPr defaultColWidth="11.453125" defaultRowHeight="13.5"/>
  <cols>
    <col min="1" max="1" width="42.6328125" style="10" customWidth="1"/>
    <col min="2" max="2" width="38.1796875" style="10" bestFit="1" customWidth="1"/>
    <col min="3" max="5" width="17.453125" style="10" customWidth="1"/>
    <col min="6" max="6" width="21.1796875" style="10" customWidth="1"/>
    <col min="7" max="16384" width="11.453125" style="10"/>
  </cols>
  <sheetData>
    <row r="1" spans="1:6">
      <c r="A1" s="669" t="s">
        <v>48</v>
      </c>
      <c r="B1" s="378"/>
      <c r="D1" s="379"/>
    </row>
    <row r="3" spans="1:6" ht="15">
      <c r="A3" s="73" t="s">
        <v>0</v>
      </c>
      <c r="B3" s="74" t="str">
        <f>+Invulinstructie!D3</f>
        <v>CBR</v>
      </c>
      <c r="C3" s="380"/>
      <c r="D3" s="380"/>
    </row>
    <row r="4" spans="1:6" ht="15">
      <c r="A4" s="73" t="s">
        <v>34</v>
      </c>
      <c r="B4" s="74" t="s">
        <v>1156</v>
      </c>
      <c r="C4" s="381"/>
      <c r="D4" s="382"/>
    </row>
    <row r="5" spans="1:6" ht="15">
      <c r="A5" s="73" t="s">
        <v>36</v>
      </c>
      <c r="B5" s="74" t="str">
        <f>+'3a. Schoonmaak totaal'!B5</f>
        <v>Landelijk</v>
      </c>
      <c r="C5" s="381"/>
      <c r="D5" s="382"/>
    </row>
    <row r="6" spans="1:6" ht="15">
      <c r="A6" s="73" t="s">
        <v>37</v>
      </c>
      <c r="B6" s="74" t="str">
        <f>Mutatieblad!B4</f>
        <v>CBR2026.001</v>
      </c>
      <c r="C6" s="381"/>
      <c r="D6" s="382"/>
    </row>
    <row r="7" spans="1:6" ht="15">
      <c r="A7" s="73" t="s">
        <v>39</v>
      </c>
      <c r="B7" s="74">
        <f>+Invulinstructie!D6</f>
        <v>0</v>
      </c>
      <c r="C7" s="381"/>
      <c r="D7" s="382"/>
    </row>
    <row r="8" spans="1:6" ht="15">
      <c r="A8" s="73" t="s">
        <v>3</v>
      </c>
      <c r="B8" s="35">
        <f>+Invulinstructie!D5</f>
        <v>46235</v>
      </c>
      <c r="C8" s="381"/>
      <c r="D8" s="382"/>
    </row>
    <row r="9" spans="1:6" ht="15">
      <c r="A9" s="383"/>
      <c r="B9" s="384"/>
      <c r="C9" s="381"/>
      <c r="D9" s="382"/>
    </row>
    <row r="10" spans="1:6">
      <c r="A10" s="385"/>
      <c r="B10" s="386"/>
      <c r="C10" s="386"/>
      <c r="D10" s="386"/>
    </row>
    <row r="11" spans="1:6" ht="15">
      <c r="A11" s="387" t="s">
        <v>968</v>
      </c>
      <c r="B11" s="569"/>
      <c r="C11" s="569"/>
      <c r="D11" s="570"/>
      <c r="E11" s="570"/>
      <c r="F11" s="571"/>
    </row>
    <row r="13" spans="1:6">
      <c r="A13" s="3"/>
      <c r="B13" s="572"/>
      <c r="C13" s="709" t="s">
        <v>969</v>
      </c>
      <c r="D13" s="710"/>
      <c r="E13" s="710"/>
      <c r="F13" s="711"/>
    </row>
    <row r="14" spans="1:6">
      <c r="A14" s="616" t="s">
        <v>970</v>
      </c>
      <c r="B14" s="616" t="s">
        <v>971</v>
      </c>
      <c r="C14" s="617" t="s">
        <v>972</v>
      </c>
      <c r="D14" s="618" t="s">
        <v>973</v>
      </c>
      <c r="E14" s="618" t="s">
        <v>974</v>
      </c>
      <c r="F14" s="618" t="s">
        <v>975</v>
      </c>
    </row>
    <row r="15" spans="1:6">
      <c r="A15" s="388" t="s">
        <v>976</v>
      </c>
      <c r="B15" s="388" t="s">
        <v>977</v>
      </c>
      <c r="C15" s="748">
        <v>0</v>
      </c>
      <c r="D15" s="748">
        <v>0</v>
      </c>
      <c r="E15" s="748">
        <v>0</v>
      </c>
      <c r="F15" s="748">
        <v>0</v>
      </c>
    </row>
    <row r="16" spans="1:6">
      <c r="A16" s="388" t="s">
        <v>978</v>
      </c>
      <c r="B16" s="388" t="s">
        <v>979</v>
      </c>
      <c r="C16" s="748">
        <v>0</v>
      </c>
      <c r="D16" s="748">
        <v>0</v>
      </c>
      <c r="E16" s="748">
        <v>0</v>
      </c>
      <c r="F16" s="748">
        <v>0</v>
      </c>
    </row>
    <row r="17" spans="1:6">
      <c r="A17" s="2" t="s">
        <v>980</v>
      </c>
      <c r="B17" s="389" t="s">
        <v>979</v>
      </c>
      <c r="C17" s="748">
        <v>0</v>
      </c>
      <c r="D17" s="748">
        <v>0</v>
      </c>
      <c r="E17" s="748">
        <v>0</v>
      </c>
      <c r="F17" s="748">
        <v>0</v>
      </c>
    </row>
    <row r="18" spans="1:6">
      <c r="A18" s="2" t="s">
        <v>981</v>
      </c>
      <c r="B18" s="389" t="s">
        <v>979</v>
      </c>
      <c r="C18" s="748">
        <v>0</v>
      </c>
      <c r="D18" s="748">
        <v>0</v>
      </c>
      <c r="E18" s="748">
        <v>0</v>
      </c>
      <c r="F18" s="748">
        <v>0</v>
      </c>
    </row>
    <row r="19" spans="1:6">
      <c r="A19" s="390"/>
      <c r="B19" s="390"/>
      <c r="C19" s="390"/>
      <c r="D19" s="378"/>
    </row>
    <row r="20" spans="1:6" ht="15">
      <c r="A20" s="387" t="s">
        <v>982</v>
      </c>
      <c r="B20" s="569"/>
      <c r="C20" s="569"/>
      <c r="D20" s="569"/>
      <c r="E20" s="569"/>
      <c r="F20" s="573"/>
    </row>
    <row r="21" spans="1:6" ht="15">
      <c r="A21" s="589"/>
      <c r="B21" s="590"/>
      <c r="C21" s="590"/>
      <c r="D21" s="590"/>
      <c r="E21" s="591"/>
      <c r="F21" s="592"/>
    </row>
    <row r="22" spans="1:6">
      <c r="A22" s="391"/>
      <c r="B22" s="390"/>
      <c r="C22" s="390"/>
      <c r="D22" s="378"/>
      <c r="E22" s="709" t="s">
        <v>983</v>
      </c>
      <c r="F22" s="711"/>
    </row>
    <row r="23" spans="1:6">
      <c r="A23" s="616" t="s">
        <v>984</v>
      </c>
      <c r="B23" s="619" t="s">
        <v>971</v>
      </c>
      <c r="C23" s="620"/>
      <c r="D23" s="621"/>
      <c r="E23" s="617" t="s">
        <v>985</v>
      </c>
      <c r="F23" s="617" t="s">
        <v>986</v>
      </c>
    </row>
    <row r="24" spans="1:6">
      <c r="A24" s="388" t="s">
        <v>987</v>
      </c>
      <c r="B24" s="706"/>
      <c r="C24" s="707"/>
      <c r="D24" s="708"/>
      <c r="E24" s="748">
        <v>0</v>
      </c>
      <c r="F24" s="748">
        <v>0</v>
      </c>
    </row>
    <row r="25" spans="1:6">
      <c r="A25" s="388" t="s">
        <v>988</v>
      </c>
      <c r="B25" s="706"/>
      <c r="C25" s="707"/>
      <c r="D25" s="708"/>
      <c r="E25" s="748">
        <v>0</v>
      </c>
      <c r="F25" s="748">
        <v>0</v>
      </c>
    </row>
    <row r="26" spans="1:6">
      <c r="A26" s="388" t="s">
        <v>989</v>
      </c>
      <c r="B26" s="706"/>
      <c r="C26" s="707"/>
      <c r="D26" s="708"/>
      <c r="E26" s="748">
        <v>0</v>
      </c>
      <c r="F26" s="748">
        <v>0</v>
      </c>
    </row>
    <row r="27" spans="1:6">
      <c r="A27" s="388" t="s">
        <v>990</v>
      </c>
      <c r="B27" s="706"/>
      <c r="C27" s="707"/>
      <c r="D27" s="708"/>
      <c r="E27" s="748">
        <v>0</v>
      </c>
      <c r="F27" s="748">
        <v>0</v>
      </c>
    </row>
    <row r="28" spans="1:6">
      <c r="A28" s="585"/>
      <c r="B28" s="584"/>
      <c r="C28" s="584"/>
      <c r="D28" s="584"/>
      <c r="E28" s="586"/>
      <c r="F28" s="587"/>
    </row>
    <row r="29" spans="1:6" ht="15">
      <c r="A29" s="387" t="s">
        <v>991</v>
      </c>
      <c r="B29" s="569"/>
      <c r="C29" s="569"/>
      <c r="D29" s="569"/>
      <c r="E29" s="569"/>
      <c r="F29" s="573"/>
    </row>
    <row r="30" spans="1:6" ht="15">
      <c r="A30" s="589"/>
      <c r="B30" s="590"/>
      <c r="C30" s="590"/>
      <c r="D30" s="590"/>
      <c r="E30" s="591"/>
      <c r="F30" s="592"/>
    </row>
    <row r="31" spans="1:6">
      <c r="A31" s="391"/>
      <c r="B31" s="390"/>
      <c r="C31" s="390"/>
      <c r="D31" s="378"/>
      <c r="E31" s="709" t="s">
        <v>983</v>
      </c>
      <c r="F31" s="711"/>
    </row>
    <row r="32" spans="1:6">
      <c r="A32" s="616" t="s">
        <v>984</v>
      </c>
      <c r="B32" s="619" t="s">
        <v>971</v>
      </c>
      <c r="C32" s="620"/>
      <c r="D32" s="621"/>
      <c r="E32" s="617" t="s">
        <v>985</v>
      </c>
      <c r="F32" s="617" t="s">
        <v>986</v>
      </c>
    </row>
    <row r="33" spans="1:6">
      <c r="A33" s="388" t="s">
        <v>992</v>
      </c>
      <c r="B33" s="706" t="s">
        <v>993</v>
      </c>
      <c r="C33" s="707"/>
      <c r="D33" s="708"/>
      <c r="E33" s="748">
        <v>0</v>
      </c>
      <c r="F33" s="748">
        <v>0</v>
      </c>
    </row>
    <row r="34" spans="1:6">
      <c r="A34" s="388" t="s">
        <v>994</v>
      </c>
      <c r="B34" s="706" t="s">
        <v>995</v>
      </c>
      <c r="C34" s="707"/>
      <c r="D34" s="708"/>
      <c r="E34" s="748">
        <v>0</v>
      </c>
      <c r="F34" s="748">
        <v>0</v>
      </c>
    </row>
    <row r="35" spans="1:6">
      <c r="A35" s="388" t="s">
        <v>996</v>
      </c>
      <c r="B35" s="706" t="s">
        <v>997</v>
      </c>
      <c r="C35" s="707"/>
      <c r="D35" s="708"/>
      <c r="E35" s="748">
        <v>0</v>
      </c>
      <c r="F35" s="748">
        <v>0</v>
      </c>
    </row>
    <row r="36" spans="1:6">
      <c r="A36" s="388" t="s">
        <v>998</v>
      </c>
      <c r="B36" s="706" t="s">
        <v>995</v>
      </c>
      <c r="C36" s="707"/>
      <c r="D36" s="708"/>
      <c r="E36" s="748">
        <v>0</v>
      </c>
      <c r="F36" s="748">
        <v>0</v>
      </c>
    </row>
    <row r="37" spans="1:6">
      <c r="A37" s="388" t="s">
        <v>999</v>
      </c>
      <c r="B37" s="706" t="s">
        <v>995</v>
      </c>
      <c r="C37" s="707"/>
      <c r="D37" s="708"/>
      <c r="E37" s="748">
        <v>0</v>
      </c>
      <c r="F37" s="748">
        <v>0</v>
      </c>
    </row>
    <row r="38" spans="1:6">
      <c r="A38" s="393"/>
      <c r="B38" s="394"/>
      <c r="C38" s="394"/>
      <c r="D38" s="393"/>
    </row>
    <row r="39" spans="1:6" ht="15">
      <c r="A39" s="387" t="s">
        <v>1000</v>
      </c>
      <c r="B39" s="569"/>
      <c r="C39" s="569"/>
      <c r="D39" s="569"/>
      <c r="E39" s="569"/>
      <c r="F39" s="573"/>
    </row>
    <row r="40" spans="1:6" ht="15">
      <c r="A40" s="589"/>
      <c r="B40" s="590"/>
      <c r="C40" s="590"/>
      <c r="D40" s="590"/>
      <c r="E40" s="615"/>
      <c r="F40" s="592"/>
    </row>
    <row r="41" spans="1:6">
      <c r="A41" s="616" t="s">
        <v>984</v>
      </c>
      <c r="B41" s="619" t="s">
        <v>971</v>
      </c>
      <c r="C41" s="620"/>
      <c r="D41" s="621"/>
      <c r="E41" s="622"/>
      <c r="F41" s="622" t="s">
        <v>1001</v>
      </c>
    </row>
    <row r="42" spans="1:6">
      <c r="A42" s="388" t="s">
        <v>1002</v>
      </c>
      <c r="B42" s="706"/>
      <c r="C42" s="707"/>
      <c r="D42" s="708"/>
      <c r="E42" s="395"/>
      <c r="F42" s="749">
        <v>0</v>
      </c>
    </row>
    <row r="43" spans="1:6">
      <c r="A43" s="388" t="s">
        <v>1003</v>
      </c>
      <c r="B43" s="706"/>
      <c r="C43" s="707"/>
      <c r="D43" s="708"/>
      <c r="E43" s="395"/>
      <c r="F43" s="749">
        <v>0</v>
      </c>
    </row>
    <row r="44" spans="1:6">
      <c r="A44" s="585"/>
      <c r="B44" s="584"/>
      <c r="C44" s="584"/>
      <c r="D44" s="584"/>
      <c r="E44" s="586"/>
      <c r="F44" s="587"/>
    </row>
    <row r="45" spans="1:6" ht="15">
      <c r="A45" s="387" t="s">
        <v>1004</v>
      </c>
      <c r="B45" s="569"/>
      <c r="C45" s="569"/>
      <c r="D45" s="569"/>
      <c r="E45" s="569"/>
      <c r="F45" s="573"/>
    </row>
    <row r="46" spans="1:6">
      <c r="A46" s="3"/>
      <c r="B46" s="572"/>
      <c r="C46" s="709" t="s">
        <v>1005</v>
      </c>
      <c r="D46" s="710"/>
      <c r="E46" s="710"/>
      <c r="F46" s="711"/>
    </row>
    <row r="47" spans="1:6">
      <c r="A47" s="616" t="s">
        <v>970</v>
      </c>
      <c r="B47" s="616" t="s">
        <v>971</v>
      </c>
      <c r="C47" s="617" t="s">
        <v>972</v>
      </c>
      <c r="D47" s="618" t="s">
        <v>973</v>
      </c>
      <c r="E47" s="618" t="s">
        <v>974</v>
      </c>
      <c r="F47" s="618" t="s">
        <v>975</v>
      </c>
    </row>
    <row r="48" spans="1:6">
      <c r="A48" s="2" t="s">
        <v>1006</v>
      </c>
      <c r="B48" s="388" t="s">
        <v>1139</v>
      </c>
      <c r="C48" s="748">
        <v>0</v>
      </c>
      <c r="D48" s="748">
        <v>0</v>
      </c>
      <c r="E48" s="748">
        <v>0</v>
      </c>
      <c r="F48" s="748">
        <v>0</v>
      </c>
    </row>
    <row r="49" spans="1:8">
      <c r="A49" s="2" t="s">
        <v>1007</v>
      </c>
      <c r="B49" s="389"/>
      <c r="C49" s="748">
        <v>0</v>
      </c>
      <c r="D49" s="748">
        <v>0</v>
      </c>
      <c r="E49" s="748">
        <v>0</v>
      </c>
      <c r="F49" s="748">
        <v>0</v>
      </c>
    </row>
    <row r="50" spans="1:8">
      <c r="A50" s="3"/>
      <c r="B50" s="593"/>
      <c r="C50" s="586"/>
      <c r="D50" s="586"/>
      <c r="E50" s="586"/>
      <c r="F50" s="587"/>
    </row>
    <row r="51" spans="1:8">
      <c r="A51" s="585"/>
      <c r="B51" s="584"/>
      <c r="C51" s="584"/>
      <c r="D51" s="584"/>
      <c r="E51" s="586"/>
      <c r="F51" s="587"/>
    </row>
    <row r="52" spans="1:8" ht="15">
      <c r="A52" s="387" t="s">
        <v>1008</v>
      </c>
      <c r="B52" s="569"/>
      <c r="C52" s="569"/>
      <c r="D52" s="569"/>
      <c r="E52" s="569"/>
      <c r="F52" s="573"/>
    </row>
    <row r="53" spans="1:8">
      <c r="A53" s="3"/>
      <c r="B53" s="572"/>
      <c r="C53" s="712" t="s">
        <v>1009</v>
      </c>
      <c r="D53" s="713"/>
      <c r="E53" s="713"/>
      <c r="F53" s="714"/>
    </row>
    <row r="54" spans="1:8">
      <c r="A54" s="2" t="s">
        <v>970</v>
      </c>
      <c r="B54" s="392" t="s">
        <v>971</v>
      </c>
      <c r="C54" s="574"/>
      <c r="D54" s="575"/>
      <c r="E54" s="138"/>
      <c r="F54" s="138"/>
    </row>
    <row r="55" spans="1:8">
      <c r="A55" s="2" t="s">
        <v>1010</v>
      </c>
      <c r="B55" s="706" t="s">
        <v>1140</v>
      </c>
      <c r="C55" s="707"/>
      <c r="D55" s="708"/>
      <c r="E55" s="596"/>
      <c r="F55" s="748">
        <v>0</v>
      </c>
    </row>
    <row r="56" spans="1:8">
      <c r="A56" s="585"/>
      <c r="B56" s="706"/>
      <c r="C56" s="707"/>
      <c r="D56" s="708"/>
      <c r="E56" s="586"/>
      <c r="F56" s="587"/>
    </row>
    <row r="57" spans="1:8">
      <c r="A57" s="585"/>
      <c r="B57" s="706"/>
      <c r="C57" s="707"/>
      <c r="D57" s="708"/>
      <c r="E57" s="586"/>
      <c r="F57" s="587"/>
    </row>
    <row r="58" spans="1:8" ht="15">
      <c r="A58" s="387" t="s">
        <v>1011</v>
      </c>
      <c r="B58" s="569"/>
      <c r="C58" s="569"/>
      <c r="D58" s="569"/>
      <c r="E58" s="569"/>
      <c r="F58" s="573"/>
    </row>
    <row r="59" spans="1:8">
      <c r="A59" s="391"/>
      <c r="B59" s="390"/>
      <c r="C59" s="390"/>
      <c r="D59" s="378"/>
    </row>
    <row r="60" spans="1:8">
      <c r="A60" s="616" t="s">
        <v>970</v>
      </c>
      <c r="B60" s="624" t="s">
        <v>971</v>
      </c>
      <c r="C60" s="625"/>
      <c r="D60" s="625"/>
      <c r="E60" s="625"/>
      <c r="F60" s="626" t="s">
        <v>1012</v>
      </c>
    </row>
    <row r="61" spans="1:8" ht="14.5">
      <c r="A61" s="612" t="s">
        <v>1013</v>
      </c>
      <c r="B61" s="767" t="s">
        <v>1014</v>
      </c>
      <c r="C61" s="768"/>
      <c r="D61" s="768"/>
      <c r="E61" s="769"/>
      <c r="F61" s="750">
        <v>0</v>
      </c>
      <c r="H61" s="396"/>
    </row>
    <row r="62" spans="1:8" ht="14.5">
      <c r="A62" s="613" t="s">
        <v>1013</v>
      </c>
      <c r="B62" s="764" t="s">
        <v>1015</v>
      </c>
      <c r="C62" s="765"/>
      <c r="D62" s="765"/>
      <c r="E62" s="766"/>
      <c r="F62" s="751">
        <v>0</v>
      </c>
      <c r="H62" s="396"/>
    </row>
    <row r="63" spans="1:8" ht="14.5">
      <c r="A63" s="613" t="s">
        <v>1013</v>
      </c>
      <c r="B63" s="764" t="s">
        <v>1016</v>
      </c>
      <c r="C63" s="765"/>
      <c r="D63" s="765"/>
      <c r="E63" s="766"/>
      <c r="F63" s="751">
        <v>0</v>
      </c>
      <c r="H63" s="396"/>
    </row>
    <row r="64" spans="1:8">
      <c r="A64" s="390"/>
      <c r="B64" s="390"/>
      <c r="C64" s="390"/>
      <c r="D64" s="390"/>
      <c r="E64" s="390"/>
      <c r="F64" s="379"/>
      <c r="H64" s="396"/>
    </row>
    <row r="65" spans="1:8">
      <c r="A65" s="390"/>
      <c r="B65" s="390"/>
      <c r="C65" s="390"/>
      <c r="D65" s="390"/>
      <c r="E65" s="390"/>
      <c r="F65" s="379"/>
      <c r="H65" s="396"/>
    </row>
    <row r="66" spans="1:8">
      <c r="A66" s="627" t="s">
        <v>970</v>
      </c>
      <c r="B66" s="627" t="s">
        <v>971</v>
      </c>
      <c r="C66" s="628"/>
      <c r="D66" s="628"/>
      <c r="E66" s="628"/>
      <c r="F66" s="623" t="s">
        <v>1001</v>
      </c>
      <c r="H66" s="396"/>
    </row>
    <row r="67" spans="1:8">
      <c r="A67" s="614" t="s">
        <v>1017</v>
      </c>
      <c r="B67" s="395" t="s">
        <v>1014</v>
      </c>
      <c r="C67" s="395"/>
      <c r="D67" s="395"/>
      <c r="E67" s="395"/>
      <c r="F67" s="749">
        <v>0</v>
      </c>
      <c r="H67" s="396"/>
    </row>
    <row r="68" spans="1:8">
      <c r="A68" s="614" t="s">
        <v>1017</v>
      </c>
      <c r="B68" s="395" t="s">
        <v>1018</v>
      </c>
      <c r="C68" s="395"/>
      <c r="D68" s="395"/>
      <c r="E68" s="395"/>
      <c r="F68" s="749">
        <v>0</v>
      </c>
    </row>
    <row r="69" spans="1:8" s="77" customFormat="1">
      <c r="A69" s="390"/>
      <c r="B69" s="390"/>
    </row>
    <row r="70" spans="1:8" ht="15">
      <c r="A70" s="397" t="s">
        <v>1019</v>
      </c>
      <c r="B70" s="378"/>
      <c r="C70" s="378"/>
      <c r="D70" s="390"/>
    </row>
    <row r="71" spans="1:8">
      <c r="A71" s="390" t="s">
        <v>1020</v>
      </c>
    </row>
    <row r="72" spans="1:8">
      <c r="A72" s="390" t="s">
        <v>1021</v>
      </c>
      <c r="B72" s="378"/>
      <c r="C72" s="378"/>
      <c r="D72" s="390"/>
    </row>
    <row r="73" spans="1:8" ht="12.75" customHeight="1">
      <c r="A73" s="390"/>
      <c r="B73" s="378"/>
      <c r="C73" s="378"/>
      <c r="D73" s="390"/>
    </row>
    <row r="74" spans="1:8">
      <c r="A74" s="390"/>
      <c r="B74" s="378"/>
      <c r="C74" s="378"/>
      <c r="D74" s="390"/>
    </row>
    <row r="75" spans="1:8" ht="14.5">
      <c r="A75"/>
      <c r="B75" s="378"/>
      <c r="C75" s="378"/>
      <c r="D75" s="390"/>
    </row>
    <row r="77" spans="1:8" ht="14.5">
      <c r="A77"/>
      <c r="B77" s="378"/>
      <c r="C77" s="378"/>
      <c r="D77" s="378"/>
    </row>
    <row r="78" spans="1:8" ht="14.5">
      <c r="A78"/>
    </row>
    <row r="79" spans="1:8">
      <c r="A79" s="588"/>
    </row>
    <row r="80" spans="1:8">
      <c r="A80" s="588"/>
    </row>
  </sheetData>
  <mergeCells count="22">
    <mergeCell ref="B62:E62"/>
    <mergeCell ref="B63:E63"/>
    <mergeCell ref="B61:E61"/>
    <mergeCell ref="C53:F53"/>
    <mergeCell ref="B55:D55"/>
    <mergeCell ref="B56:D56"/>
    <mergeCell ref="B57:D57"/>
    <mergeCell ref="C46:F46"/>
    <mergeCell ref="B42:D42"/>
    <mergeCell ref="B43:D43"/>
    <mergeCell ref="B37:D37"/>
    <mergeCell ref="C13:F13"/>
    <mergeCell ref="E31:F31"/>
    <mergeCell ref="B33:D33"/>
    <mergeCell ref="B34:D34"/>
    <mergeCell ref="B35:D35"/>
    <mergeCell ref="B36:D36"/>
    <mergeCell ref="E22:F22"/>
    <mergeCell ref="B24:D24"/>
    <mergeCell ref="B25:D25"/>
    <mergeCell ref="B26:D26"/>
    <mergeCell ref="B27:D27"/>
  </mergeCells>
  <conditionalFormatting sqref="C15:F18 E44:F44 C48:F50">
    <cfRule type="cellIs" dxfId="12" priority="8" operator="greaterThan">
      <formula>0</formula>
    </cfRule>
  </conditionalFormatting>
  <conditionalFormatting sqref="E24:F28">
    <cfRule type="cellIs" dxfId="11" priority="5" operator="greaterThan">
      <formula>0</formula>
    </cfRule>
  </conditionalFormatting>
  <conditionalFormatting sqref="E33:F37">
    <cfRule type="cellIs" dxfId="10" priority="7" operator="greaterThan">
      <formula>0</formula>
    </cfRule>
  </conditionalFormatting>
  <conditionalFormatting sqref="E51:F51">
    <cfRule type="cellIs" dxfId="9" priority="4" operator="greaterThan">
      <formula>0</formula>
    </cfRule>
  </conditionalFormatting>
  <conditionalFormatting sqref="E55:F57">
    <cfRule type="cellIs" dxfId="8" priority="2" operator="greaterThan">
      <formula>0</formula>
    </cfRule>
  </conditionalFormatting>
  <conditionalFormatting sqref="F42:F43">
    <cfRule type="cellIs" dxfId="7" priority="1" operator="greaterThan">
      <formula>0</formula>
    </cfRule>
  </conditionalFormatting>
  <conditionalFormatting sqref="F61:F65 F67:F68">
    <cfRule type="cellIs" dxfId="6" priority="6" operator="greaterThan">
      <formula>0</formula>
    </cfRule>
  </conditionalFormatting>
  <printOptions horizontalCentered="1"/>
  <pageMargins left="0.59166666666666667" right="0.59055118110236227" top="0.59055118110236227" bottom="0.78740157480314965" header="0.39370078740157483" footer="0.19685039370078741"/>
  <pageSetup paperSize="9" scale="65" orientation="portrait" r:id="rId1"/>
  <headerFooter alignWithMargins="0">
    <oddFooter>&amp;L&amp;"Verdana,Standaard"&amp;F-&amp;A
Atir b.v. ©&amp;R&amp;"Verdana,Standaard"printversie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10B16-4BA7-4561-A3C1-867CAED9323D}">
  <sheetPr>
    <tabColor theme="0" tint="-0.14999847407452621"/>
    <pageSetUpPr fitToPage="1"/>
  </sheetPr>
  <dimension ref="A1:P25"/>
  <sheetViews>
    <sheetView showGridLines="0" zoomScaleNormal="100" zoomScaleSheetLayoutView="100" zoomScalePageLayoutView="50" workbookViewId="0">
      <pane ySplit="10" topLeftCell="A11" activePane="bottomLeft" state="frozen"/>
      <selection activeCell="D6" sqref="D6"/>
      <selection pane="bottomLeft" activeCell="B22" sqref="B22"/>
    </sheetView>
  </sheetViews>
  <sheetFormatPr defaultColWidth="9.453125" defaultRowHeight="13.5"/>
  <cols>
    <col min="1" max="1" width="35.453125" style="1" bestFit="1" customWidth="1"/>
    <col min="2" max="2" width="35" style="1" customWidth="1"/>
    <col min="3" max="11" width="13" style="1" customWidth="1"/>
    <col min="12" max="12" width="1.54296875" style="1" customWidth="1"/>
    <col min="13" max="13" width="13" style="1" customWidth="1"/>
    <col min="14" max="14" width="1.54296875" style="1" customWidth="1"/>
    <col min="15" max="16" width="13" style="1" customWidth="1"/>
    <col min="17" max="16384" width="9.453125" style="1"/>
  </cols>
  <sheetData>
    <row r="1" spans="1:16">
      <c r="A1" s="669" t="s">
        <v>48</v>
      </c>
      <c r="B1" s="398"/>
    </row>
    <row r="2" spans="1:16">
      <c r="A2" s="398"/>
      <c r="B2" s="398"/>
    </row>
    <row r="3" spans="1:16" ht="15">
      <c r="A3" s="73" t="s">
        <v>0</v>
      </c>
      <c r="B3" s="74" t="str">
        <f>+Invulinstructie!D3</f>
        <v>CBR</v>
      </c>
    </row>
    <row r="4" spans="1:16" ht="15">
      <c r="A4" s="73" t="s">
        <v>34</v>
      </c>
      <c r="B4" s="74" t="s">
        <v>1151</v>
      </c>
    </row>
    <row r="5" spans="1:16" ht="15">
      <c r="A5" s="73" t="s">
        <v>36</v>
      </c>
      <c r="B5" s="74" t="str">
        <f>+'3a. Schoonmaak totaal'!B5</f>
        <v>Landelijk</v>
      </c>
    </row>
    <row r="6" spans="1:16" ht="15">
      <c r="A6" s="73" t="s">
        <v>37</v>
      </c>
      <c r="B6" s="74" t="str">
        <f>Mutatieblad!B4</f>
        <v>CBR2026.001</v>
      </c>
    </row>
    <row r="7" spans="1:16" ht="15">
      <c r="A7" s="73" t="s">
        <v>39</v>
      </c>
      <c r="B7" s="74">
        <f>+Invulinstructie!D6</f>
        <v>0</v>
      </c>
    </row>
    <row r="8" spans="1:16" ht="15">
      <c r="A8" s="73" t="s">
        <v>3</v>
      </c>
      <c r="B8" s="35">
        <f>+Invulinstructie!D5</f>
        <v>46235</v>
      </c>
    </row>
    <row r="9" spans="1:16" ht="15">
      <c r="A9" s="399"/>
      <c r="B9" s="400"/>
    </row>
    <row r="10" spans="1:16" s="401" customFormat="1" ht="58.5" customHeight="1">
      <c r="A10" s="611" t="s">
        <v>1022</v>
      </c>
      <c r="B10" s="600" t="s">
        <v>1023</v>
      </c>
      <c r="C10" s="600" t="s">
        <v>1024</v>
      </c>
      <c r="D10" s="600" t="s">
        <v>1025</v>
      </c>
      <c r="E10" s="600" t="s">
        <v>1026</v>
      </c>
      <c r="F10" s="600" t="s">
        <v>1027</v>
      </c>
      <c r="G10" s="600" t="s">
        <v>1028</v>
      </c>
      <c r="H10" s="600" t="s">
        <v>1029</v>
      </c>
      <c r="I10" s="600" t="s">
        <v>1030</v>
      </c>
      <c r="J10" s="600" t="s">
        <v>1031</v>
      </c>
      <c r="K10" s="600" t="s">
        <v>1032</v>
      </c>
      <c r="L10" s="1"/>
      <c r="M10" s="600" t="s">
        <v>1033</v>
      </c>
      <c r="N10" s="1"/>
      <c r="O10" s="600" t="s">
        <v>1034</v>
      </c>
      <c r="P10" s="600" t="s">
        <v>1035</v>
      </c>
    </row>
    <row r="11" spans="1:16">
      <c r="A11" s="402" t="s">
        <v>53</v>
      </c>
      <c r="B11" s="576"/>
      <c r="C11" s="403"/>
      <c r="D11" s="403"/>
      <c r="E11" s="403"/>
      <c r="F11" s="403"/>
      <c r="G11" s="403"/>
      <c r="H11" s="404"/>
      <c r="I11" s="758"/>
      <c r="J11" s="758"/>
      <c r="K11" s="758"/>
      <c r="M11" s="405"/>
      <c r="O11" s="406"/>
    </row>
    <row r="12" spans="1:16">
      <c r="A12" s="752"/>
      <c r="B12" s="752"/>
      <c r="C12" s="753"/>
      <c r="D12" s="753"/>
      <c r="E12" s="407">
        <f>C12-D12</f>
        <v>0</v>
      </c>
      <c r="F12" s="756"/>
      <c r="G12" s="753"/>
      <c r="H12" s="753">
        <f>IF(F12=0,0,(E12-G12)/F12)</f>
        <v>0</v>
      </c>
      <c r="I12" s="408">
        <f>C12*$I$11</f>
        <v>0</v>
      </c>
      <c r="J12" s="408">
        <f>C12*$J$11</f>
        <v>0</v>
      </c>
      <c r="K12" s="408">
        <f>C12*$K$11</f>
        <v>0</v>
      </c>
      <c r="M12" s="409">
        <f>SUM(H12:K12)</f>
        <v>0</v>
      </c>
      <c r="O12" s="757"/>
      <c r="P12" s="757">
        <f>M12*'7a. Opbouw uurtarief productie'!$Q$12*O12</f>
        <v>0</v>
      </c>
    </row>
    <row r="13" spans="1:16">
      <c r="A13" s="754"/>
      <c r="B13" s="754"/>
      <c r="C13" s="755"/>
      <c r="D13" s="755"/>
      <c r="E13" s="410">
        <f t="shared" ref="E13:E23" si="0">C13-D13</f>
        <v>0</v>
      </c>
      <c r="F13" s="757"/>
      <c r="G13" s="755"/>
      <c r="H13" s="755">
        <f t="shared" ref="H13:H23" si="1">IF(F13=0,0,(E13-G13)/F13)</f>
        <v>0</v>
      </c>
      <c r="I13" s="408">
        <f t="shared" ref="I13:I23" si="2">C13*$I$11</f>
        <v>0</v>
      </c>
      <c r="J13" s="408">
        <f t="shared" ref="J13:J23" si="3">C13*$J$11</f>
        <v>0</v>
      </c>
      <c r="K13" s="408">
        <f t="shared" ref="K13:K14" si="4">C13*$K$11</f>
        <v>0</v>
      </c>
      <c r="M13" s="409">
        <f t="shared" ref="M13:M23" si="5">SUM(H13:K13)</f>
        <v>0</v>
      </c>
      <c r="O13" s="757"/>
      <c r="P13" s="757">
        <f>M13*'7a. Opbouw uurtarief productie'!$Q$12*O13</f>
        <v>0</v>
      </c>
    </row>
    <row r="14" spans="1:16">
      <c r="A14" s="754"/>
      <c r="B14" s="754"/>
      <c r="C14" s="755"/>
      <c r="D14" s="755"/>
      <c r="E14" s="410">
        <f t="shared" si="0"/>
        <v>0</v>
      </c>
      <c r="F14" s="757"/>
      <c r="G14" s="755"/>
      <c r="H14" s="755">
        <f t="shared" si="1"/>
        <v>0</v>
      </c>
      <c r="I14" s="408">
        <f t="shared" si="2"/>
        <v>0</v>
      </c>
      <c r="J14" s="408">
        <f t="shared" si="3"/>
        <v>0</v>
      </c>
      <c r="K14" s="408">
        <f t="shared" si="4"/>
        <v>0</v>
      </c>
      <c r="M14" s="409">
        <f t="shared" si="5"/>
        <v>0</v>
      </c>
      <c r="O14" s="757"/>
      <c r="P14" s="757">
        <f>M14*'7a. Opbouw uurtarief productie'!$Q$12*O14</f>
        <v>0</v>
      </c>
    </row>
    <row r="15" spans="1:16">
      <c r="A15" s="754"/>
      <c r="B15" s="754"/>
      <c r="C15" s="755"/>
      <c r="D15" s="755"/>
      <c r="E15" s="410">
        <f t="shared" si="0"/>
        <v>0</v>
      </c>
      <c r="F15" s="757"/>
      <c r="G15" s="755"/>
      <c r="H15" s="755">
        <f t="shared" si="1"/>
        <v>0</v>
      </c>
      <c r="I15" s="408">
        <f t="shared" si="2"/>
        <v>0</v>
      </c>
      <c r="J15" s="408">
        <f t="shared" si="3"/>
        <v>0</v>
      </c>
      <c r="K15" s="408">
        <f t="shared" ref="K15:K23" si="6">$K$11*C15</f>
        <v>0</v>
      </c>
      <c r="M15" s="409">
        <f t="shared" si="5"/>
        <v>0</v>
      </c>
      <c r="O15" s="757"/>
      <c r="P15" s="757">
        <f>M15*'7a. Opbouw uurtarief productie'!$Q$12*O15</f>
        <v>0</v>
      </c>
    </row>
    <row r="16" spans="1:16">
      <c r="A16" s="754"/>
      <c r="B16" s="754"/>
      <c r="C16" s="755"/>
      <c r="D16" s="755"/>
      <c r="E16" s="410">
        <f t="shared" si="0"/>
        <v>0</v>
      </c>
      <c r="F16" s="757"/>
      <c r="G16" s="755"/>
      <c r="H16" s="755">
        <f t="shared" si="1"/>
        <v>0</v>
      </c>
      <c r="I16" s="408">
        <f t="shared" si="2"/>
        <v>0</v>
      </c>
      <c r="J16" s="408">
        <f t="shared" si="3"/>
        <v>0</v>
      </c>
      <c r="K16" s="408">
        <f t="shared" si="6"/>
        <v>0</v>
      </c>
      <c r="M16" s="409">
        <f t="shared" si="5"/>
        <v>0</v>
      </c>
      <c r="O16" s="757"/>
      <c r="P16" s="757">
        <f>M16*'7a. Opbouw uurtarief productie'!$Q$12*O16</f>
        <v>0</v>
      </c>
    </row>
    <row r="17" spans="1:16">
      <c r="A17" s="754"/>
      <c r="B17" s="754"/>
      <c r="C17" s="755"/>
      <c r="D17" s="755"/>
      <c r="E17" s="410">
        <f t="shared" si="0"/>
        <v>0</v>
      </c>
      <c r="F17" s="757"/>
      <c r="G17" s="755"/>
      <c r="H17" s="755">
        <f t="shared" si="1"/>
        <v>0</v>
      </c>
      <c r="I17" s="408">
        <f t="shared" si="2"/>
        <v>0</v>
      </c>
      <c r="J17" s="408">
        <f t="shared" si="3"/>
        <v>0</v>
      </c>
      <c r="K17" s="408">
        <f t="shared" si="6"/>
        <v>0</v>
      </c>
      <c r="M17" s="409">
        <f t="shared" si="5"/>
        <v>0</v>
      </c>
      <c r="O17" s="757"/>
      <c r="P17" s="757">
        <f>M17*'7a. Opbouw uurtarief productie'!$Q$12*O17</f>
        <v>0</v>
      </c>
    </row>
    <row r="18" spans="1:16">
      <c r="A18" s="754"/>
      <c r="B18" s="754"/>
      <c r="C18" s="755"/>
      <c r="D18" s="755"/>
      <c r="E18" s="410">
        <f t="shared" si="0"/>
        <v>0</v>
      </c>
      <c r="F18" s="757"/>
      <c r="G18" s="755"/>
      <c r="H18" s="755">
        <f t="shared" si="1"/>
        <v>0</v>
      </c>
      <c r="I18" s="408">
        <f t="shared" si="2"/>
        <v>0</v>
      </c>
      <c r="J18" s="408">
        <f t="shared" si="3"/>
        <v>0</v>
      </c>
      <c r="K18" s="408">
        <f t="shared" si="6"/>
        <v>0</v>
      </c>
      <c r="M18" s="409">
        <f t="shared" si="5"/>
        <v>0</v>
      </c>
      <c r="O18" s="757"/>
      <c r="P18" s="757">
        <f>M18*'7a. Opbouw uurtarief productie'!$Q$12*O18</f>
        <v>0</v>
      </c>
    </row>
    <row r="19" spans="1:16">
      <c r="A19" s="754"/>
      <c r="B19" s="754"/>
      <c r="C19" s="755"/>
      <c r="D19" s="755"/>
      <c r="E19" s="410">
        <f t="shared" si="0"/>
        <v>0</v>
      </c>
      <c r="F19" s="757"/>
      <c r="G19" s="755"/>
      <c r="H19" s="755">
        <f t="shared" si="1"/>
        <v>0</v>
      </c>
      <c r="I19" s="408">
        <f t="shared" si="2"/>
        <v>0</v>
      </c>
      <c r="J19" s="408">
        <f t="shared" si="3"/>
        <v>0</v>
      </c>
      <c r="K19" s="408">
        <f t="shared" si="6"/>
        <v>0</v>
      </c>
      <c r="M19" s="409">
        <f t="shared" si="5"/>
        <v>0</v>
      </c>
      <c r="O19" s="757"/>
      <c r="P19" s="757">
        <f>M19*'7a. Opbouw uurtarief productie'!$Q$12*O19</f>
        <v>0</v>
      </c>
    </row>
    <row r="20" spans="1:16">
      <c r="A20" s="754"/>
      <c r="B20" s="754"/>
      <c r="C20" s="755"/>
      <c r="D20" s="755"/>
      <c r="E20" s="410">
        <f t="shared" si="0"/>
        <v>0</v>
      </c>
      <c r="F20" s="757"/>
      <c r="G20" s="755"/>
      <c r="H20" s="755">
        <f t="shared" si="1"/>
        <v>0</v>
      </c>
      <c r="I20" s="408">
        <f t="shared" si="2"/>
        <v>0</v>
      </c>
      <c r="J20" s="408">
        <f t="shared" si="3"/>
        <v>0</v>
      </c>
      <c r="K20" s="408">
        <f t="shared" si="6"/>
        <v>0</v>
      </c>
      <c r="M20" s="409">
        <f t="shared" si="5"/>
        <v>0</v>
      </c>
      <c r="O20" s="757"/>
      <c r="P20" s="757">
        <f>M20*'7a. Opbouw uurtarief productie'!$Q$12*O20</f>
        <v>0</v>
      </c>
    </row>
    <row r="21" spans="1:16">
      <c r="A21" s="754"/>
      <c r="B21" s="754"/>
      <c r="C21" s="755"/>
      <c r="D21" s="755"/>
      <c r="E21" s="410">
        <f t="shared" si="0"/>
        <v>0</v>
      </c>
      <c r="F21" s="757"/>
      <c r="G21" s="755"/>
      <c r="H21" s="755">
        <f t="shared" si="1"/>
        <v>0</v>
      </c>
      <c r="I21" s="408">
        <f t="shared" si="2"/>
        <v>0</v>
      </c>
      <c r="J21" s="408">
        <f t="shared" si="3"/>
        <v>0</v>
      </c>
      <c r="K21" s="408">
        <f t="shared" si="6"/>
        <v>0</v>
      </c>
      <c r="M21" s="409">
        <f t="shared" si="5"/>
        <v>0</v>
      </c>
      <c r="O21" s="757"/>
      <c r="P21" s="757">
        <f>M21*'7a. Opbouw uurtarief productie'!$Q$12*O21</f>
        <v>0</v>
      </c>
    </row>
    <row r="22" spans="1:16">
      <c r="A22" s="754"/>
      <c r="B22" s="754"/>
      <c r="C22" s="755"/>
      <c r="D22" s="755"/>
      <c r="E22" s="410">
        <f t="shared" si="0"/>
        <v>0</v>
      </c>
      <c r="F22" s="757"/>
      <c r="G22" s="755"/>
      <c r="H22" s="755">
        <f t="shared" si="1"/>
        <v>0</v>
      </c>
      <c r="I22" s="408">
        <f t="shared" si="2"/>
        <v>0</v>
      </c>
      <c r="J22" s="408">
        <f t="shared" si="3"/>
        <v>0</v>
      </c>
      <c r="K22" s="408">
        <f t="shared" si="6"/>
        <v>0</v>
      </c>
      <c r="M22" s="409">
        <f t="shared" si="5"/>
        <v>0</v>
      </c>
      <c r="O22" s="757"/>
      <c r="P22" s="757">
        <f>M22*'7a. Opbouw uurtarief productie'!$Q$12*O22</f>
        <v>0</v>
      </c>
    </row>
    <row r="23" spans="1:16">
      <c r="A23" s="754"/>
      <c r="B23" s="754"/>
      <c r="C23" s="755"/>
      <c r="D23" s="755"/>
      <c r="E23" s="410">
        <f t="shared" si="0"/>
        <v>0</v>
      </c>
      <c r="F23" s="757"/>
      <c r="G23" s="755"/>
      <c r="H23" s="755">
        <f t="shared" si="1"/>
        <v>0</v>
      </c>
      <c r="I23" s="408">
        <f t="shared" si="2"/>
        <v>0</v>
      </c>
      <c r="J23" s="408">
        <f t="shared" si="3"/>
        <v>0</v>
      </c>
      <c r="K23" s="408">
        <f t="shared" si="6"/>
        <v>0</v>
      </c>
      <c r="M23" s="409">
        <f t="shared" si="5"/>
        <v>0</v>
      </c>
      <c r="O23" s="757"/>
      <c r="P23" s="757">
        <f>M23*'7a. Opbouw uurtarief productie'!$Q$12*O23</f>
        <v>0</v>
      </c>
    </row>
    <row r="25" spans="1:16">
      <c r="A25" s="402" t="s">
        <v>30</v>
      </c>
      <c r="B25" s="577"/>
      <c r="C25" s="577"/>
      <c r="D25" s="577"/>
      <c r="E25" s="577"/>
      <c r="F25" s="577"/>
      <c r="G25" s="577"/>
      <c r="H25" s="577"/>
      <c r="I25" s="577"/>
      <c r="J25" s="577"/>
      <c r="K25" s="578"/>
      <c r="O25" s="411">
        <f>SUM(O12:O23)</f>
        <v>0</v>
      </c>
      <c r="P25" s="412">
        <f>SUM(P12:P23)</f>
        <v>0</v>
      </c>
    </row>
  </sheetData>
  <conditionalFormatting sqref="A12:B23">
    <cfRule type="cellIs" dxfId="5" priority="8" operator="greaterThan">
      <formula>""""""</formula>
    </cfRule>
  </conditionalFormatting>
  <conditionalFormatting sqref="C12:D23">
    <cfRule type="cellIs" dxfId="4" priority="7" operator="greaterThan">
      <formula>0</formula>
    </cfRule>
  </conditionalFormatting>
  <conditionalFormatting sqref="F12:G23">
    <cfRule type="cellIs" dxfId="3" priority="5" operator="greaterThan">
      <formula>0</formula>
    </cfRule>
  </conditionalFormatting>
  <conditionalFormatting sqref="H12:H14 H15:K23">
    <cfRule type="cellIs" dxfId="2" priority="4" operator="greaterThan">
      <formula>0</formula>
    </cfRule>
  </conditionalFormatting>
  <conditionalFormatting sqref="I11:K11">
    <cfRule type="cellIs" dxfId="1" priority="3" operator="greaterThan">
      <formula>0</formula>
    </cfRule>
  </conditionalFormatting>
  <conditionalFormatting sqref="O12:P23">
    <cfRule type="cellIs" dxfId="0" priority="1" operator="greaterThan">
      <formula>0</formula>
    </cfRule>
  </conditionalFormatting>
  <pageMargins left="0.59729166666666667" right="0.7" top="0.75" bottom="0.75" header="0.3" footer="0.3"/>
  <pageSetup paperSize="9" scale="54" fitToHeight="0" orientation="landscape" r:id="rId1"/>
  <headerFooter>
    <oddFooter>&amp;L&amp;F-&amp;A
Atir b.v. ©&amp;Rprintversie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2F338-D701-4D0A-9362-B9D9A003CB23}">
  <dimension ref="A1:J226"/>
  <sheetViews>
    <sheetView showGridLines="0" workbookViewId="0">
      <selection activeCell="B5" sqref="B5"/>
    </sheetView>
  </sheetViews>
  <sheetFormatPr defaultColWidth="9.08984375" defaultRowHeight="13.5"/>
  <cols>
    <col min="1" max="1" width="31.453125" style="483" customWidth="1"/>
    <col min="2" max="2" width="22" style="483" customWidth="1"/>
    <col min="3" max="3" width="16" style="483" bestFit="1" customWidth="1"/>
    <col min="4" max="4" width="15.453125" style="483" customWidth="1"/>
    <col min="5" max="5" width="12.6328125" style="483" customWidth="1"/>
    <col min="6" max="6" width="26.90625" style="483" customWidth="1"/>
    <col min="7" max="7" width="13.453125" style="483" customWidth="1"/>
    <col min="8" max="8" width="9.08984375" style="483"/>
    <col min="9" max="9" width="2.6328125" style="483" customWidth="1"/>
    <col min="10" max="16384" width="9.08984375" style="483"/>
  </cols>
  <sheetData>
    <row r="1" spans="1:10">
      <c r="A1" s="669" t="s">
        <v>48</v>
      </c>
      <c r="B1" s="480"/>
      <c r="C1" s="480"/>
      <c r="D1" s="480"/>
      <c r="E1" s="480"/>
      <c r="F1" s="480"/>
      <c r="G1" s="480"/>
      <c r="H1" s="480"/>
      <c r="I1" s="480"/>
      <c r="J1" s="480"/>
    </row>
    <row r="2" spans="1:10">
      <c r="A2" s="480"/>
      <c r="B2" s="480"/>
      <c r="C2" s="481"/>
      <c r="D2" s="480"/>
      <c r="E2" s="480"/>
      <c r="F2" s="480"/>
      <c r="G2" s="480"/>
      <c r="H2" s="480"/>
      <c r="I2" s="480"/>
    </row>
    <row r="3" spans="1:10">
      <c r="A3" s="418" t="s">
        <v>0</v>
      </c>
      <c r="B3" s="470" t="s">
        <v>1</v>
      </c>
      <c r="C3" s="484"/>
      <c r="D3" s="433"/>
      <c r="E3" s="433"/>
      <c r="F3" s="433"/>
      <c r="G3" s="484"/>
      <c r="H3" s="484"/>
      <c r="I3" s="480"/>
    </row>
    <row r="4" spans="1:10">
      <c r="A4" s="418" t="s">
        <v>2</v>
      </c>
      <c r="B4" s="470" t="str">
        <f>Invulinstructie!D4</f>
        <v>V1.0</v>
      </c>
      <c r="C4" s="484"/>
      <c r="D4" s="484"/>
      <c r="E4" s="484"/>
      <c r="F4" s="484"/>
      <c r="G4" s="484"/>
      <c r="H4" s="484"/>
      <c r="I4" s="480"/>
    </row>
    <row r="5" spans="1:10">
      <c r="A5" s="418" t="s">
        <v>3</v>
      </c>
      <c r="B5" s="471">
        <v>46235</v>
      </c>
      <c r="C5" s="484"/>
      <c r="D5" s="485"/>
      <c r="E5" s="485"/>
      <c r="F5" s="485"/>
      <c r="G5" s="485"/>
      <c r="H5" s="484"/>
      <c r="I5" s="480"/>
    </row>
    <row r="6" spans="1:10">
      <c r="A6" s="418" t="s">
        <v>4</v>
      </c>
      <c r="B6" s="470">
        <v>0</v>
      </c>
      <c r="C6" s="484"/>
      <c r="D6" s="485"/>
      <c r="E6" s="485"/>
      <c r="F6" s="485"/>
      <c r="G6" s="485"/>
      <c r="H6" s="484"/>
      <c r="I6" s="480"/>
    </row>
    <row r="7" spans="1:10">
      <c r="A7" s="418"/>
      <c r="B7" s="418"/>
      <c r="C7" s="486"/>
      <c r="D7" s="485"/>
      <c r="E7" s="485"/>
      <c r="F7" s="485"/>
      <c r="G7" s="485"/>
      <c r="H7" s="484"/>
      <c r="I7" s="480"/>
    </row>
    <row r="8" spans="1:10" ht="14" thickBot="1">
      <c r="A8" s="482"/>
      <c r="B8" s="482"/>
      <c r="C8" s="487"/>
      <c r="D8" s="472"/>
      <c r="E8" s="472"/>
      <c r="F8" s="472"/>
      <c r="G8" s="488"/>
      <c r="H8" s="433"/>
      <c r="I8" s="480"/>
    </row>
    <row r="9" spans="1:10" ht="14" thickBot="1">
      <c r="A9" s="489"/>
      <c r="B9" s="489"/>
      <c r="C9" s="490"/>
      <c r="D9" s="473"/>
      <c r="E9" s="473"/>
      <c r="F9" s="473"/>
      <c r="G9" s="433"/>
      <c r="H9" s="433"/>
      <c r="I9" s="480"/>
    </row>
    <row r="10" spans="1:10" ht="14" thickBot="1">
      <c r="A10" s="715" t="s">
        <v>1036</v>
      </c>
      <c r="B10" s="716"/>
      <c r="C10" s="716"/>
      <c r="D10" s="716"/>
      <c r="E10" s="716"/>
      <c r="F10" s="716"/>
      <c r="G10" s="716"/>
      <c r="H10" s="433"/>
      <c r="I10" s="480"/>
    </row>
    <row r="11" spans="1:10" ht="14" thickBot="1">
      <c r="A11" s="495"/>
      <c r="B11" s="495"/>
      <c r="C11" s="496"/>
      <c r="D11" s="495"/>
      <c r="E11" s="495"/>
      <c r="F11" s="495"/>
      <c r="G11" s="497"/>
      <c r="H11" s="433"/>
      <c r="I11" s="480"/>
    </row>
    <row r="12" spans="1:10" ht="41" thickBot="1">
      <c r="A12" s="498" t="s">
        <v>1037</v>
      </c>
      <c r="B12" s="499" t="s">
        <v>74</v>
      </c>
      <c r="C12" s="500" t="s">
        <v>1038</v>
      </c>
      <c r="D12" s="501" t="s">
        <v>1039</v>
      </c>
      <c r="E12" s="501" t="s">
        <v>1040</v>
      </c>
      <c r="F12" s="501" t="s">
        <v>1041</v>
      </c>
      <c r="G12" s="501" t="s">
        <v>1042</v>
      </c>
      <c r="H12" s="432"/>
      <c r="I12" s="480"/>
    </row>
    <row r="13" spans="1:10">
      <c r="I13" s="480"/>
    </row>
    <row r="14" spans="1:10">
      <c r="A14" s="474" t="s">
        <v>85</v>
      </c>
      <c r="B14" s="474" t="s">
        <v>86</v>
      </c>
      <c r="C14" s="475" t="s">
        <v>1043</v>
      </c>
      <c r="D14" s="504">
        <v>113.53</v>
      </c>
      <c r="E14" s="492">
        <v>6</v>
      </c>
      <c r="F14" s="476">
        <v>0</v>
      </c>
      <c r="G14" s="477">
        <f>+D14*E14*F14</f>
        <v>0</v>
      </c>
      <c r="I14" s="480"/>
    </row>
    <row r="15" spans="1:10">
      <c r="A15" s="483" t="s">
        <v>85</v>
      </c>
      <c r="B15" s="483" t="s">
        <v>86</v>
      </c>
      <c r="C15" s="483" t="s">
        <v>1044</v>
      </c>
      <c r="D15" s="504">
        <v>106.28</v>
      </c>
      <c r="E15" s="492">
        <v>4</v>
      </c>
      <c r="F15" s="476">
        <v>0</v>
      </c>
      <c r="G15" s="477">
        <f t="shared" ref="G15:G80" si="0">+D15*E15*F15</f>
        <v>0</v>
      </c>
      <c r="I15" s="480"/>
    </row>
    <row r="16" spans="1:10">
      <c r="A16" s="483" t="s">
        <v>85</v>
      </c>
      <c r="B16" s="483" t="s">
        <v>86</v>
      </c>
      <c r="C16" s="483" t="s">
        <v>1045</v>
      </c>
      <c r="D16" s="504">
        <v>55.43</v>
      </c>
      <c r="E16" s="492">
        <v>4</v>
      </c>
      <c r="F16" s="476">
        <v>0</v>
      </c>
      <c r="G16" s="477">
        <f t="shared" si="0"/>
        <v>0</v>
      </c>
      <c r="I16" s="480"/>
    </row>
    <row r="17" spans="1:9">
      <c r="A17" s="483" t="s">
        <v>85</v>
      </c>
      <c r="B17" s="483" t="s">
        <v>86</v>
      </c>
      <c r="C17" s="483" t="s">
        <v>1046</v>
      </c>
      <c r="D17" s="504">
        <v>3.35</v>
      </c>
      <c r="E17" s="492">
        <v>2</v>
      </c>
      <c r="F17" s="476">
        <v>0</v>
      </c>
      <c r="G17" s="477">
        <f t="shared" si="0"/>
        <v>0</v>
      </c>
      <c r="I17" s="480"/>
    </row>
    <row r="18" spans="1:9">
      <c r="A18" s="483" t="s">
        <v>87</v>
      </c>
      <c r="B18" s="483" t="s">
        <v>88</v>
      </c>
      <c r="C18" s="483" t="s">
        <v>1043</v>
      </c>
      <c r="D18" s="504" t="s">
        <v>1047</v>
      </c>
      <c r="E18" s="492" t="s">
        <v>1047</v>
      </c>
      <c r="F18" s="477"/>
      <c r="G18" s="477"/>
      <c r="I18" s="480"/>
    </row>
    <row r="19" spans="1:9">
      <c r="A19" s="483" t="s">
        <v>87</v>
      </c>
      <c r="B19" s="483" t="s">
        <v>88</v>
      </c>
      <c r="C19" s="483" t="s">
        <v>1044</v>
      </c>
      <c r="D19" s="504">
        <v>32.74</v>
      </c>
      <c r="E19" s="492">
        <v>4</v>
      </c>
      <c r="F19" s="476">
        <v>0</v>
      </c>
      <c r="G19" s="477">
        <f t="shared" si="0"/>
        <v>0</v>
      </c>
      <c r="I19" s="480"/>
    </row>
    <row r="20" spans="1:9">
      <c r="A20" s="483" t="s">
        <v>87</v>
      </c>
      <c r="B20" s="483" t="s">
        <v>88</v>
      </c>
      <c r="C20" s="483" t="s">
        <v>1045</v>
      </c>
      <c r="D20" s="504">
        <v>3.59</v>
      </c>
      <c r="E20" s="492">
        <v>4</v>
      </c>
      <c r="F20" s="476">
        <v>0</v>
      </c>
      <c r="G20" s="477">
        <f t="shared" si="0"/>
        <v>0</v>
      </c>
      <c r="I20" s="480"/>
    </row>
    <row r="21" spans="1:9">
      <c r="A21" s="483" t="s">
        <v>89</v>
      </c>
      <c r="B21" s="483" t="s">
        <v>90</v>
      </c>
      <c r="C21" s="483" t="s">
        <v>1043</v>
      </c>
      <c r="D21" s="504">
        <v>344.19</v>
      </c>
      <c r="E21" s="492">
        <v>6</v>
      </c>
      <c r="F21" s="476">
        <v>0</v>
      </c>
      <c r="G21" s="477">
        <f t="shared" si="0"/>
        <v>0</v>
      </c>
      <c r="I21" s="480"/>
    </row>
    <row r="22" spans="1:9">
      <c r="A22" s="483" t="s">
        <v>89</v>
      </c>
      <c r="B22" s="483" t="s">
        <v>90</v>
      </c>
      <c r="C22" s="483" t="s">
        <v>1044</v>
      </c>
      <c r="D22" s="504">
        <v>341.39</v>
      </c>
      <c r="E22" s="492">
        <v>4</v>
      </c>
      <c r="F22" s="595">
        <v>0</v>
      </c>
      <c r="G22" s="594">
        <f t="shared" si="0"/>
        <v>0</v>
      </c>
      <c r="I22" s="480"/>
    </row>
    <row r="23" spans="1:9">
      <c r="A23" s="483" t="s">
        <v>89</v>
      </c>
      <c r="B23" s="483" t="s">
        <v>90</v>
      </c>
      <c r="C23" s="483" t="s">
        <v>1045</v>
      </c>
      <c r="D23" s="504">
        <v>267.99</v>
      </c>
      <c r="E23" s="492">
        <v>4</v>
      </c>
      <c r="F23" s="476">
        <v>0</v>
      </c>
      <c r="G23" s="477">
        <f t="shared" si="0"/>
        <v>0</v>
      </c>
      <c r="I23" s="480"/>
    </row>
    <row r="24" spans="1:9">
      <c r="A24" s="483" t="s">
        <v>89</v>
      </c>
      <c r="B24" s="483" t="s">
        <v>90</v>
      </c>
      <c r="C24" s="483" t="s">
        <v>1046</v>
      </c>
      <c r="D24" s="632">
        <v>200</v>
      </c>
      <c r="E24" s="492">
        <v>2</v>
      </c>
      <c r="F24" s="476"/>
      <c r="G24" s="477"/>
      <c r="I24" s="480"/>
    </row>
    <row r="25" spans="1:9">
      <c r="A25" s="483" t="s">
        <v>91</v>
      </c>
      <c r="B25" s="483" t="s">
        <v>92</v>
      </c>
      <c r="C25" s="483" t="s">
        <v>1043</v>
      </c>
      <c r="D25" s="504" t="s">
        <v>1047</v>
      </c>
      <c r="E25" s="492" t="s">
        <v>1047</v>
      </c>
      <c r="F25" s="477"/>
      <c r="G25" s="477"/>
      <c r="I25" s="480"/>
    </row>
    <row r="26" spans="1:9">
      <c r="A26" s="483" t="s">
        <v>91</v>
      </c>
      <c r="B26" s="483" t="s">
        <v>92</v>
      </c>
      <c r="C26" s="483" t="s">
        <v>1044</v>
      </c>
      <c r="D26" s="504">
        <v>34.51</v>
      </c>
      <c r="E26" s="492">
        <v>4</v>
      </c>
      <c r="F26" s="476">
        <v>0</v>
      </c>
      <c r="G26" s="477">
        <f t="shared" si="0"/>
        <v>0</v>
      </c>
      <c r="I26" s="480"/>
    </row>
    <row r="27" spans="1:9">
      <c r="A27" s="483" t="s">
        <v>91</v>
      </c>
      <c r="B27" s="483" t="s">
        <v>92</v>
      </c>
      <c r="C27" s="483" t="s">
        <v>1045</v>
      </c>
      <c r="D27" s="504">
        <v>8.1199999999999992</v>
      </c>
      <c r="E27" s="492">
        <v>4</v>
      </c>
      <c r="F27" s="476">
        <v>0</v>
      </c>
      <c r="G27" s="477">
        <f t="shared" si="0"/>
        <v>0</v>
      </c>
      <c r="I27" s="480"/>
    </row>
    <row r="28" spans="1:9">
      <c r="A28" s="483" t="s">
        <v>1048</v>
      </c>
      <c r="B28" s="483" t="s">
        <v>94</v>
      </c>
      <c r="C28" s="483" t="s">
        <v>1043</v>
      </c>
      <c r="D28" s="504">
        <v>489.67</v>
      </c>
      <c r="E28" s="492">
        <v>6</v>
      </c>
      <c r="F28" s="476">
        <v>0</v>
      </c>
      <c r="G28" s="477">
        <f t="shared" si="0"/>
        <v>0</v>
      </c>
      <c r="I28" s="480"/>
    </row>
    <row r="29" spans="1:9">
      <c r="A29" s="483" t="s">
        <v>1048</v>
      </c>
      <c r="B29" s="483" t="s">
        <v>94</v>
      </c>
      <c r="C29" s="483" t="s">
        <v>1044</v>
      </c>
      <c r="D29" s="504">
        <v>489.67</v>
      </c>
      <c r="E29" s="492">
        <v>4</v>
      </c>
      <c r="F29" s="476">
        <v>0</v>
      </c>
      <c r="G29" s="477">
        <f t="shared" si="0"/>
        <v>0</v>
      </c>
      <c r="I29" s="480"/>
    </row>
    <row r="30" spans="1:9">
      <c r="A30" s="483" t="s">
        <v>1048</v>
      </c>
      <c r="B30" s="483" t="s">
        <v>94</v>
      </c>
      <c r="C30" s="483" t="s">
        <v>1045</v>
      </c>
      <c r="D30" s="504">
        <v>213.81</v>
      </c>
      <c r="E30" s="492">
        <v>4</v>
      </c>
      <c r="F30" s="476">
        <v>0</v>
      </c>
      <c r="G30" s="477">
        <f t="shared" si="0"/>
        <v>0</v>
      </c>
      <c r="I30" s="480"/>
    </row>
    <row r="31" spans="1:9">
      <c r="A31" s="483" t="s">
        <v>1049</v>
      </c>
      <c r="B31" s="483" t="s">
        <v>96</v>
      </c>
      <c r="C31" s="483" t="s">
        <v>1043</v>
      </c>
      <c r="D31" s="504">
        <v>514.29999999999995</v>
      </c>
      <c r="E31" s="492">
        <v>6</v>
      </c>
      <c r="F31" s="476">
        <v>0</v>
      </c>
      <c r="G31" s="477">
        <f t="shared" si="0"/>
        <v>0</v>
      </c>
      <c r="I31" s="480"/>
    </row>
    <row r="32" spans="1:9">
      <c r="A32" s="483" t="s">
        <v>1049</v>
      </c>
      <c r="B32" s="483" t="s">
        <v>96</v>
      </c>
      <c r="C32" s="483" t="s">
        <v>1044</v>
      </c>
      <c r="D32" s="504">
        <v>542.91999999999996</v>
      </c>
      <c r="E32" s="492">
        <v>4</v>
      </c>
      <c r="F32" s="476">
        <v>0</v>
      </c>
      <c r="G32" s="477">
        <f t="shared" si="0"/>
        <v>0</v>
      </c>
      <c r="I32" s="480"/>
    </row>
    <row r="33" spans="1:9">
      <c r="A33" s="483" t="s">
        <v>1049</v>
      </c>
      <c r="B33" s="483" t="s">
        <v>96</v>
      </c>
      <c r="C33" s="483" t="s">
        <v>1045</v>
      </c>
      <c r="D33" s="504">
        <v>248.4</v>
      </c>
      <c r="E33" s="492">
        <v>4</v>
      </c>
      <c r="F33" s="476">
        <v>0</v>
      </c>
      <c r="G33" s="477">
        <f t="shared" si="0"/>
        <v>0</v>
      </c>
      <c r="I33" s="480"/>
    </row>
    <row r="34" spans="1:9">
      <c r="A34" s="483" t="s">
        <v>1050</v>
      </c>
      <c r="B34" s="483" t="s">
        <v>98</v>
      </c>
      <c r="C34" s="483" t="s">
        <v>1043</v>
      </c>
      <c r="D34" s="504">
        <v>82.14</v>
      </c>
      <c r="E34" s="492">
        <v>6</v>
      </c>
      <c r="F34" s="476">
        <v>0</v>
      </c>
      <c r="G34" s="477">
        <f t="shared" si="0"/>
        <v>0</v>
      </c>
      <c r="I34" s="480"/>
    </row>
    <row r="35" spans="1:9">
      <c r="A35" s="483" t="s">
        <v>1050</v>
      </c>
      <c r="B35" s="483" t="s">
        <v>98</v>
      </c>
      <c r="C35" s="483" t="s">
        <v>1044</v>
      </c>
      <c r="D35" s="504">
        <v>68.2</v>
      </c>
      <c r="E35" s="492">
        <v>4</v>
      </c>
      <c r="F35" s="476">
        <v>0</v>
      </c>
      <c r="G35" s="477">
        <f t="shared" si="0"/>
        <v>0</v>
      </c>
      <c r="I35" s="480"/>
    </row>
    <row r="36" spans="1:9">
      <c r="A36" s="483" t="s">
        <v>1050</v>
      </c>
      <c r="B36" s="483" t="s">
        <v>98</v>
      </c>
      <c r="C36" s="483" t="s">
        <v>1045</v>
      </c>
      <c r="D36" s="504">
        <v>35.299999999999997</v>
      </c>
      <c r="E36" s="492">
        <v>4</v>
      </c>
      <c r="F36" s="476">
        <v>0</v>
      </c>
      <c r="G36" s="477">
        <f t="shared" si="0"/>
        <v>0</v>
      </c>
      <c r="I36" s="480"/>
    </row>
    <row r="37" spans="1:9">
      <c r="A37" s="483" t="s">
        <v>1051</v>
      </c>
      <c r="B37" s="483" t="s">
        <v>1052</v>
      </c>
      <c r="C37" s="483" t="s">
        <v>1043</v>
      </c>
      <c r="D37" s="504">
        <v>109.36</v>
      </c>
      <c r="E37" s="492">
        <v>6</v>
      </c>
      <c r="F37" s="476">
        <v>0</v>
      </c>
      <c r="G37" s="477">
        <f t="shared" si="0"/>
        <v>0</v>
      </c>
      <c r="I37" s="480"/>
    </row>
    <row r="38" spans="1:9">
      <c r="A38" s="483" t="s">
        <v>1051</v>
      </c>
      <c r="B38" s="483" t="s">
        <v>1052</v>
      </c>
      <c r="C38" s="483" t="s">
        <v>1044</v>
      </c>
      <c r="D38" s="504">
        <v>109.36</v>
      </c>
      <c r="E38" s="492">
        <v>4</v>
      </c>
      <c r="F38" s="476">
        <v>0</v>
      </c>
      <c r="G38" s="477">
        <f t="shared" si="0"/>
        <v>0</v>
      </c>
      <c r="I38" s="480"/>
    </row>
    <row r="39" spans="1:9">
      <c r="A39" s="483" t="s">
        <v>1051</v>
      </c>
      <c r="B39" s="483" t="s">
        <v>1052</v>
      </c>
      <c r="C39" s="483" t="s">
        <v>1045</v>
      </c>
      <c r="D39" s="504">
        <v>50.24</v>
      </c>
      <c r="E39" s="492">
        <v>4</v>
      </c>
      <c r="F39" s="476">
        <v>0</v>
      </c>
      <c r="G39" s="477">
        <f t="shared" si="0"/>
        <v>0</v>
      </c>
      <c r="I39" s="480"/>
    </row>
    <row r="40" spans="1:9">
      <c r="A40" s="483" t="s">
        <v>1053</v>
      </c>
      <c r="B40" s="483" t="s">
        <v>102</v>
      </c>
      <c r="C40" s="483" t="s">
        <v>1043</v>
      </c>
      <c r="D40" s="504">
        <v>53.17</v>
      </c>
      <c r="E40" s="492">
        <v>6</v>
      </c>
      <c r="F40" s="476">
        <v>0</v>
      </c>
      <c r="G40" s="477">
        <f t="shared" si="0"/>
        <v>0</v>
      </c>
      <c r="I40" s="480"/>
    </row>
    <row r="41" spans="1:9">
      <c r="A41" s="483" t="s">
        <v>1053</v>
      </c>
      <c r="B41" s="483" t="s">
        <v>102</v>
      </c>
      <c r="C41" s="483" t="s">
        <v>1044</v>
      </c>
      <c r="D41" s="504">
        <v>53.17</v>
      </c>
      <c r="E41" s="492">
        <v>4</v>
      </c>
      <c r="F41" s="476">
        <v>0</v>
      </c>
      <c r="G41" s="477">
        <f t="shared" si="0"/>
        <v>0</v>
      </c>
      <c r="I41" s="480"/>
    </row>
    <row r="42" spans="1:9">
      <c r="A42" s="483" t="s">
        <v>1053</v>
      </c>
      <c r="B42" s="483" t="s">
        <v>102</v>
      </c>
      <c r="C42" s="483" t="s">
        <v>1045</v>
      </c>
      <c r="D42" s="504">
        <v>9.3699999999999992</v>
      </c>
      <c r="E42" s="492">
        <v>4</v>
      </c>
      <c r="F42" s="476">
        <v>0</v>
      </c>
      <c r="G42" s="477">
        <f t="shared" si="0"/>
        <v>0</v>
      </c>
      <c r="I42" s="480"/>
    </row>
    <row r="43" spans="1:9">
      <c r="A43" s="483" t="s">
        <v>103</v>
      </c>
      <c r="B43" s="483" t="s">
        <v>104</v>
      </c>
      <c r="C43" s="483" t="s">
        <v>1043</v>
      </c>
      <c r="D43" s="504">
        <v>146.36000000000001</v>
      </c>
      <c r="E43" s="492">
        <v>6</v>
      </c>
      <c r="F43" s="476">
        <v>0</v>
      </c>
      <c r="G43" s="477">
        <f t="shared" si="0"/>
        <v>0</v>
      </c>
      <c r="I43" s="480"/>
    </row>
    <row r="44" spans="1:9">
      <c r="A44" s="483" t="s">
        <v>103</v>
      </c>
      <c r="B44" s="483" t="s">
        <v>104</v>
      </c>
      <c r="C44" s="483" t="s">
        <v>1044</v>
      </c>
      <c r="D44" s="504">
        <v>129.08000000000001</v>
      </c>
      <c r="E44" s="492">
        <v>4</v>
      </c>
      <c r="F44" s="476">
        <v>0</v>
      </c>
      <c r="G44" s="477">
        <f t="shared" si="0"/>
        <v>0</v>
      </c>
      <c r="I44" s="480"/>
    </row>
    <row r="45" spans="1:9">
      <c r="A45" s="483" t="s">
        <v>103</v>
      </c>
      <c r="B45" s="483" t="s">
        <v>104</v>
      </c>
      <c r="C45" s="483" t="s">
        <v>1045</v>
      </c>
      <c r="D45" s="504">
        <v>71.97</v>
      </c>
      <c r="E45" s="492">
        <v>4</v>
      </c>
      <c r="F45" s="476">
        <v>0</v>
      </c>
      <c r="G45" s="477">
        <f t="shared" si="0"/>
        <v>0</v>
      </c>
      <c r="I45" s="480"/>
    </row>
    <row r="46" spans="1:9">
      <c r="A46" s="483" t="s">
        <v>105</v>
      </c>
      <c r="B46" s="483" t="s">
        <v>106</v>
      </c>
      <c r="C46" s="483" t="s">
        <v>1043</v>
      </c>
      <c r="D46" s="504" t="s">
        <v>1047</v>
      </c>
      <c r="E46" s="492" t="s">
        <v>1047</v>
      </c>
      <c r="F46" s="477"/>
      <c r="G46" s="477"/>
      <c r="I46" s="480"/>
    </row>
    <row r="47" spans="1:9">
      <c r="A47" s="483" t="s">
        <v>105</v>
      </c>
      <c r="B47" s="483" t="s">
        <v>106</v>
      </c>
      <c r="C47" s="483" t="s">
        <v>1044</v>
      </c>
      <c r="D47" s="504">
        <v>36.83</v>
      </c>
      <c r="E47" s="492">
        <v>4</v>
      </c>
      <c r="F47" s="476">
        <v>0</v>
      </c>
      <c r="G47" s="477">
        <f t="shared" si="0"/>
        <v>0</v>
      </c>
      <c r="I47" s="480"/>
    </row>
    <row r="48" spans="1:9">
      <c r="A48" s="483" t="s">
        <v>105</v>
      </c>
      <c r="B48" s="483" t="s">
        <v>106</v>
      </c>
      <c r="C48" s="483" t="s">
        <v>1045</v>
      </c>
      <c r="D48" s="504">
        <v>32.53</v>
      </c>
      <c r="E48" s="492">
        <v>4</v>
      </c>
      <c r="F48" s="476">
        <v>0</v>
      </c>
      <c r="G48" s="477">
        <f t="shared" si="0"/>
        <v>0</v>
      </c>
      <c r="I48" s="480"/>
    </row>
    <row r="49" spans="1:9">
      <c r="A49" s="483" t="s">
        <v>1054</v>
      </c>
      <c r="B49" s="483" t="s">
        <v>1055</v>
      </c>
      <c r="C49" s="483" t="s">
        <v>1043</v>
      </c>
      <c r="D49" s="504" t="s">
        <v>1047</v>
      </c>
      <c r="E49" s="492" t="s">
        <v>1047</v>
      </c>
      <c r="F49" s="477"/>
      <c r="G49" s="477"/>
      <c r="I49" s="480"/>
    </row>
    <row r="50" spans="1:9">
      <c r="A50" s="483" t="s">
        <v>1054</v>
      </c>
      <c r="B50" s="483" t="s">
        <v>1055</v>
      </c>
      <c r="C50" s="483" t="s">
        <v>1044</v>
      </c>
      <c r="D50" s="504" t="s">
        <v>1047</v>
      </c>
      <c r="E50" s="492" t="s">
        <v>1047</v>
      </c>
      <c r="F50" s="477"/>
      <c r="G50" s="477"/>
      <c r="I50" s="480"/>
    </row>
    <row r="51" spans="1:9">
      <c r="A51" s="483" t="s">
        <v>1054</v>
      </c>
      <c r="B51" s="483" t="s">
        <v>1055</v>
      </c>
      <c r="C51" s="483" t="s">
        <v>1045</v>
      </c>
      <c r="D51" s="504" t="s">
        <v>1047</v>
      </c>
      <c r="E51" s="492" t="s">
        <v>1047</v>
      </c>
      <c r="F51" s="477"/>
      <c r="G51" s="477"/>
      <c r="I51" s="480"/>
    </row>
    <row r="52" spans="1:9">
      <c r="A52" s="483" t="s">
        <v>1056</v>
      </c>
      <c r="B52" s="483" t="s">
        <v>1057</v>
      </c>
      <c r="C52" s="483" t="s">
        <v>1043</v>
      </c>
      <c r="D52" s="504">
        <v>161.27000000000001</v>
      </c>
      <c r="E52" s="492">
        <v>6</v>
      </c>
      <c r="F52" s="476">
        <v>0</v>
      </c>
      <c r="G52" s="477">
        <f t="shared" si="0"/>
        <v>0</v>
      </c>
      <c r="I52" s="480"/>
    </row>
    <row r="53" spans="1:9">
      <c r="A53" s="483" t="s">
        <v>1056</v>
      </c>
      <c r="B53" s="483" t="s">
        <v>1057</v>
      </c>
      <c r="C53" s="483" t="s">
        <v>1044</v>
      </c>
      <c r="D53" s="504">
        <v>161.27000000000001</v>
      </c>
      <c r="E53" s="492">
        <v>4</v>
      </c>
      <c r="F53" s="476">
        <v>0</v>
      </c>
      <c r="G53" s="477">
        <f t="shared" si="0"/>
        <v>0</v>
      </c>
      <c r="I53" s="480"/>
    </row>
    <row r="54" spans="1:9">
      <c r="A54" s="483" t="s">
        <v>1056</v>
      </c>
      <c r="B54" s="483" t="s">
        <v>1057</v>
      </c>
      <c r="C54" s="483" t="s">
        <v>1045</v>
      </c>
      <c r="D54" s="504">
        <v>205.26</v>
      </c>
      <c r="E54" s="492">
        <v>4</v>
      </c>
      <c r="F54" s="476">
        <v>0</v>
      </c>
      <c r="G54" s="477">
        <f t="shared" si="0"/>
        <v>0</v>
      </c>
      <c r="I54" s="480"/>
    </row>
    <row r="55" spans="1:9">
      <c r="A55" s="483" t="s">
        <v>1056</v>
      </c>
      <c r="B55" s="483" t="s">
        <v>1057</v>
      </c>
      <c r="C55" s="483" t="s">
        <v>1046</v>
      </c>
      <c r="D55" s="504">
        <v>12.74</v>
      </c>
      <c r="E55" s="492">
        <v>2</v>
      </c>
      <c r="F55" s="476">
        <v>0</v>
      </c>
      <c r="G55" s="477">
        <f t="shared" si="0"/>
        <v>0</v>
      </c>
      <c r="I55" s="480"/>
    </row>
    <row r="56" spans="1:9">
      <c r="A56" s="483" t="s">
        <v>1058</v>
      </c>
      <c r="B56" s="483" t="s">
        <v>108</v>
      </c>
      <c r="C56" s="483" t="s">
        <v>1043</v>
      </c>
      <c r="D56" s="504">
        <v>81.34</v>
      </c>
      <c r="E56" s="492">
        <v>6</v>
      </c>
      <c r="F56" s="476">
        <v>0</v>
      </c>
      <c r="G56" s="477">
        <f t="shared" si="0"/>
        <v>0</v>
      </c>
      <c r="I56" s="480"/>
    </row>
    <row r="57" spans="1:9">
      <c r="A57" s="483" t="s">
        <v>1058</v>
      </c>
      <c r="B57" s="483" t="s">
        <v>108</v>
      </c>
      <c r="C57" s="483" t="s">
        <v>1044</v>
      </c>
      <c r="D57" s="504">
        <v>81.34</v>
      </c>
      <c r="E57" s="492">
        <v>4</v>
      </c>
      <c r="F57" s="476">
        <v>0</v>
      </c>
      <c r="G57" s="477">
        <f t="shared" si="0"/>
        <v>0</v>
      </c>
      <c r="I57" s="480"/>
    </row>
    <row r="58" spans="1:9">
      <c r="A58" s="483" t="s">
        <v>1058</v>
      </c>
      <c r="B58" s="483" t="s">
        <v>108</v>
      </c>
      <c r="C58" s="483" t="s">
        <v>1045</v>
      </c>
      <c r="D58" s="504">
        <v>125.21</v>
      </c>
      <c r="E58" s="492">
        <v>4</v>
      </c>
      <c r="F58" s="476">
        <v>0</v>
      </c>
      <c r="G58" s="477">
        <f t="shared" si="0"/>
        <v>0</v>
      </c>
      <c r="I58" s="480"/>
    </row>
    <row r="59" spans="1:9">
      <c r="A59" s="483" t="s">
        <v>111</v>
      </c>
      <c r="B59" s="483" t="s">
        <v>112</v>
      </c>
      <c r="C59" s="483" t="s">
        <v>1043</v>
      </c>
      <c r="D59" s="504" t="s">
        <v>1047</v>
      </c>
      <c r="E59" s="492" t="s">
        <v>1047</v>
      </c>
      <c r="F59" s="477"/>
      <c r="G59" s="477"/>
      <c r="I59" s="480"/>
    </row>
    <row r="60" spans="1:9">
      <c r="A60" s="483" t="s">
        <v>111</v>
      </c>
      <c r="B60" s="483" t="s">
        <v>112</v>
      </c>
      <c r="C60" s="483" t="s">
        <v>1044</v>
      </c>
      <c r="D60" s="504">
        <v>85</v>
      </c>
      <c r="E60" s="492">
        <v>4</v>
      </c>
      <c r="F60" s="476">
        <v>0</v>
      </c>
      <c r="G60" s="477">
        <f t="shared" si="0"/>
        <v>0</v>
      </c>
      <c r="I60" s="480"/>
    </row>
    <row r="61" spans="1:9">
      <c r="A61" s="483" t="s">
        <v>111</v>
      </c>
      <c r="B61" s="483" t="s">
        <v>112</v>
      </c>
      <c r="C61" s="483" t="s">
        <v>1045</v>
      </c>
      <c r="D61" s="504">
        <v>24</v>
      </c>
      <c r="E61" s="492">
        <v>4</v>
      </c>
      <c r="F61" s="476">
        <v>0</v>
      </c>
      <c r="G61" s="477">
        <f t="shared" si="0"/>
        <v>0</v>
      </c>
      <c r="I61" s="480"/>
    </row>
    <row r="62" spans="1:9">
      <c r="A62" s="483" t="s">
        <v>113</v>
      </c>
      <c r="B62" s="483" t="s">
        <v>1059</v>
      </c>
      <c r="C62" s="483" t="s">
        <v>1043</v>
      </c>
      <c r="D62" s="504" t="s">
        <v>1047</v>
      </c>
      <c r="E62" s="492" t="s">
        <v>1047</v>
      </c>
      <c r="F62" s="477"/>
      <c r="G62" s="477"/>
      <c r="I62" s="480"/>
    </row>
    <row r="63" spans="1:9">
      <c r="A63" s="483" t="s">
        <v>113</v>
      </c>
      <c r="B63" s="483" t="s">
        <v>1059</v>
      </c>
      <c r="C63" s="483" t="s">
        <v>1044</v>
      </c>
      <c r="D63" s="504">
        <v>39.96</v>
      </c>
      <c r="E63" s="492">
        <v>4</v>
      </c>
      <c r="F63" s="476">
        <v>0</v>
      </c>
      <c r="G63" s="477">
        <f t="shared" si="0"/>
        <v>0</v>
      </c>
      <c r="I63" s="480"/>
    </row>
    <row r="64" spans="1:9">
      <c r="A64" s="483" t="s">
        <v>113</v>
      </c>
      <c r="B64" s="483" t="s">
        <v>1059</v>
      </c>
      <c r="C64" s="483" t="s">
        <v>1045</v>
      </c>
      <c r="D64" s="504">
        <v>15.28</v>
      </c>
      <c r="E64" s="492">
        <v>4</v>
      </c>
      <c r="F64" s="476">
        <v>0</v>
      </c>
      <c r="G64" s="477">
        <f t="shared" si="0"/>
        <v>0</v>
      </c>
      <c r="I64" s="480"/>
    </row>
    <row r="65" spans="1:9">
      <c r="A65" s="483" t="s">
        <v>115</v>
      </c>
      <c r="B65" s="483" t="s">
        <v>116</v>
      </c>
      <c r="C65" s="483" t="s">
        <v>1043</v>
      </c>
      <c r="D65" s="504">
        <v>119.5</v>
      </c>
      <c r="E65" s="492">
        <v>6</v>
      </c>
      <c r="F65" s="476">
        <v>0</v>
      </c>
      <c r="G65" s="477">
        <f t="shared" si="0"/>
        <v>0</v>
      </c>
      <c r="I65" s="480"/>
    </row>
    <row r="66" spans="1:9">
      <c r="A66" s="483" t="s">
        <v>115</v>
      </c>
      <c r="B66" s="483" t="s">
        <v>116</v>
      </c>
      <c r="C66" s="483" t="s">
        <v>1044</v>
      </c>
      <c r="D66" s="504">
        <v>119.5</v>
      </c>
      <c r="E66" s="492">
        <v>4</v>
      </c>
      <c r="F66" s="476">
        <v>0</v>
      </c>
      <c r="G66" s="477">
        <f t="shared" si="0"/>
        <v>0</v>
      </c>
      <c r="I66" s="480"/>
    </row>
    <row r="67" spans="1:9">
      <c r="A67" s="483" t="s">
        <v>115</v>
      </c>
      <c r="B67" s="483" t="s">
        <v>116</v>
      </c>
      <c r="C67" s="483" t="s">
        <v>1045</v>
      </c>
      <c r="D67" s="504">
        <v>70.45</v>
      </c>
      <c r="E67" s="492">
        <v>4</v>
      </c>
      <c r="F67" s="476">
        <v>0</v>
      </c>
      <c r="G67" s="477">
        <f t="shared" si="0"/>
        <v>0</v>
      </c>
      <c r="I67" s="480"/>
    </row>
    <row r="68" spans="1:9">
      <c r="A68" s="483" t="s">
        <v>115</v>
      </c>
      <c r="B68" s="483" t="s">
        <v>116</v>
      </c>
      <c r="C68" s="483" t="s">
        <v>1046</v>
      </c>
      <c r="D68" s="504">
        <v>18</v>
      </c>
      <c r="E68" s="492">
        <v>2</v>
      </c>
      <c r="F68" s="476">
        <v>0</v>
      </c>
      <c r="G68" s="477">
        <f t="shared" si="0"/>
        <v>0</v>
      </c>
      <c r="I68" s="480"/>
    </row>
    <row r="69" spans="1:9">
      <c r="A69" s="483" t="s">
        <v>1060</v>
      </c>
      <c r="B69" s="483" t="s">
        <v>1061</v>
      </c>
      <c r="C69" s="483" t="s">
        <v>1043</v>
      </c>
      <c r="D69" s="504">
        <v>63.94</v>
      </c>
      <c r="E69" s="492">
        <v>6</v>
      </c>
      <c r="F69" s="476">
        <v>0</v>
      </c>
      <c r="G69" s="477">
        <f t="shared" si="0"/>
        <v>0</v>
      </c>
      <c r="I69" s="480"/>
    </row>
    <row r="70" spans="1:9">
      <c r="A70" s="483" t="s">
        <v>1060</v>
      </c>
      <c r="B70" s="483" t="s">
        <v>1061</v>
      </c>
      <c r="C70" s="483" t="s">
        <v>1044</v>
      </c>
      <c r="D70" s="504">
        <v>63.94</v>
      </c>
      <c r="E70" s="492">
        <v>4</v>
      </c>
      <c r="F70" s="476">
        <v>0</v>
      </c>
      <c r="G70" s="477">
        <f t="shared" si="0"/>
        <v>0</v>
      </c>
      <c r="I70" s="480"/>
    </row>
    <row r="71" spans="1:9">
      <c r="A71" s="483" t="s">
        <v>1060</v>
      </c>
      <c r="B71" s="483" t="s">
        <v>1061</v>
      </c>
      <c r="C71" s="483" t="s">
        <v>1045</v>
      </c>
      <c r="D71" s="504">
        <v>8.42</v>
      </c>
      <c r="E71" s="492">
        <v>4</v>
      </c>
      <c r="F71" s="476">
        <v>0</v>
      </c>
      <c r="G71" s="477">
        <f t="shared" si="0"/>
        <v>0</v>
      </c>
      <c r="I71" s="480"/>
    </row>
    <row r="72" spans="1:9">
      <c r="A72" s="483" t="s">
        <v>117</v>
      </c>
      <c r="B72" s="483" t="s">
        <v>118</v>
      </c>
      <c r="C72" s="483" t="s">
        <v>1043</v>
      </c>
      <c r="D72" s="504">
        <v>100.9</v>
      </c>
      <c r="E72" s="492">
        <v>6</v>
      </c>
      <c r="F72" s="476">
        <v>0</v>
      </c>
      <c r="G72" s="477">
        <f t="shared" si="0"/>
        <v>0</v>
      </c>
      <c r="I72" s="480"/>
    </row>
    <row r="73" spans="1:9">
      <c r="A73" s="483" t="s">
        <v>117</v>
      </c>
      <c r="B73" s="483" t="s">
        <v>118</v>
      </c>
      <c r="C73" s="483" t="s">
        <v>1044</v>
      </c>
      <c r="D73" s="504">
        <v>100.9</v>
      </c>
      <c r="E73" s="492">
        <v>4</v>
      </c>
      <c r="F73" s="476">
        <v>0</v>
      </c>
      <c r="G73" s="477">
        <f t="shared" si="0"/>
        <v>0</v>
      </c>
      <c r="I73" s="480"/>
    </row>
    <row r="74" spans="1:9">
      <c r="A74" s="483" t="s">
        <v>117</v>
      </c>
      <c r="B74" s="483" t="s">
        <v>118</v>
      </c>
      <c r="C74" s="483" t="s">
        <v>1045</v>
      </c>
      <c r="D74" s="504">
        <v>33.08</v>
      </c>
      <c r="E74" s="492">
        <v>4</v>
      </c>
      <c r="F74" s="476">
        <v>0</v>
      </c>
      <c r="G74" s="477">
        <f t="shared" si="0"/>
        <v>0</v>
      </c>
      <c r="I74" s="480"/>
    </row>
    <row r="75" spans="1:9">
      <c r="A75" s="483" t="s">
        <v>117</v>
      </c>
      <c r="B75" s="483" t="s">
        <v>118</v>
      </c>
      <c r="C75" s="483" t="s">
        <v>1046</v>
      </c>
      <c r="D75" s="504">
        <v>11.15</v>
      </c>
      <c r="E75" s="492">
        <v>2</v>
      </c>
      <c r="F75" s="476">
        <v>0</v>
      </c>
      <c r="G75" s="477">
        <f t="shared" ref="G75" si="1">+D75*E75*F75</f>
        <v>0</v>
      </c>
      <c r="I75" s="480"/>
    </row>
    <row r="76" spans="1:9">
      <c r="A76" s="483" t="s">
        <v>119</v>
      </c>
      <c r="B76" s="483" t="s">
        <v>120</v>
      </c>
      <c r="C76" s="483" t="s">
        <v>1043</v>
      </c>
      <c r="D76" s="504">
        <v>151.5</v>
      </c>
      <c r="E76" s="492">
        <v>6</v>
      </c>
      <c r="F76" s="476">
        <v>0</v>
      </c>
      <c r="G76" s="477">
        <f t="shared" si="0"/>
        <v>0</v>
      </c>
      <c r="I76" s="480"/>
    </row>
    <row r="77" spans="1:9">
      <c r="A77" s="483" t="s">
        <v>119</v>
      </c>
      <c r="B77" s="483" t="s">
        <v>120</v>
      </c>
      <c r="C77" s="483" t="s">
        <v>1044</v>
      </c>
      <c r="D77" s="504">
        <v>133.18</v>
      </c>
      <c r="E77" s="492">
        <v>4</v>
      </c>
      <c r="F77" s="476">
        <v>0</v>
      </c>
      <c r="G77" s="477">
        <f t="shared" si="0"/>
        <v>0</v>
      </c>
      <c r="I77" s="480"/>
    </row>
    <row r="78" spans="1:9">
      <c r="A78" s="483" t="s">
        <v>119</v>
      </c>
      <c r="B78" s="483" t="s">
        <v>120</v>
      </c>
      <c r="C78" s="483" t="s">
        <v>1045</v>
      </c>
      <c r="D78" s="504">
        <v>98.16</v>
      </c>
      <c r="E78" s="492">
        <v>4</v>
      </c>
      <c r="F78" s="476">
        <v>0</v>
      </c>
      <c r="G78" s="477">
        <f t="shared" si="0"/>
        <v>0</v>
      </c>
      <c r="I78" s="480"/>
    </row>
    <row r="79" spans="1:9">
      <c r="A79" s="483" t="s">
        <v>121</v>
      </c>
      <c r="B79" s="483" t="s">
        <v>122</v>
      </c>
      <c r="C79" s="483" t="s">
        <v>1043</v>
      </c>
      <c r="D79" s="504">
        <v>374.08</v>
      </c>
      <c r="E79" s="492">
        <v>6</v>
      </c>
      <c r="F79" s="476">
        <v>0</v>
      </c>
      <c r="G79" s="477">
        <f t="shared" si="0"/>
        <v>0</v>
      </c>
      <c r="I79" s="480"/>
    </row>
    <row r="80" spans="1:9">
      <c r="A80" s="483" t="s">
        <v>121</v>
      </c>
      <c r="B80" s="483" t="s">
        <v>122</v>
      </c>
      <c r="C80" s="483" t="s">
        <v>1044</v>
      </c>
      <c r="D80" s="504">
        <v>374.08</v>
      </c>
      <c r="E80" s="492">
        <v>4</v>
      </c>
      <c r="F80" s="476">
        <v>0</v>
      </c>
      <c r="G80" s="477">
        <f t="shared" si="0"/>
        <v>0</v>
      </c>
      <c r="I80" s="480"/>
    </row>
    <row r="81" spans="1:9">
      <c r="A81" s="483" t="s">
        <v>121</v>
      </c>
      <c r="B81" s="483" t="s">
        <v>122</v>
      </c>
      <c r="C81" s="483" t="s">
        <v>1045</v>
      </c>
      <c r="D81" s="504">
        <v>144.46</v>
      </c>
      <c r="E81" s="492">
        <v>4</v>
      </c>
      <c r="F81" s="476">
        <v>0</v>
      </c>
      <c r="G81" s="477">
        <f t="shared" ref="G81:G144" si="2">+D81*E81*F81</f>
        <v>0</v>
      </c>
      <c r="I81" s="480"/>
    </row>
    <row r="82" spans="1:9">
      <c r="A82" s="483" t="s">
        <v>121</v>
      </c>
      <c r="B82" s="483" t="s">
        <v>122</v>
      </c>
      <c r="C82" s="483" t="s">
        <v>1046</v>
      </c>
      <c r="D82" s="504">
        <v>34</v>
      </c>
      <c r="E82" s="492">
        <v>2</v>
      </c>
      <c r="F82" s="476">
        <v>0</v>
      </c>
      <c r="G82" s="477">
        <f t="shared" si="2"/>
        <v>0</v>
      </c>
      <c r="I82" s="480"/>
    </row>
    <row r="83" spans="1:9">
      <c r="A83" s="483" t="s">
        <v>1062</v>
      </c>
      <c r="B83" s="483" t="s">
        <v>1063</v>
      </c>
      <c r="C83" s="483" t="s">
        <v>1043</v>
      </c>
      <c r="D83" s="504" t="s">
        <v>1047</v>
      </c>
      <c r="E83" s="492" t="s">
        <v>1047</v>
      </c>
      <c r="F83" s="477"/>
      <c r="G83" s="477"/>
      <c r="I83" s="480"/>
    </row>
    <row r="84" spans="1:9">
      <c r="A84" s="483" t="s">
        <v>1062</v>
      </c>
      <c r="B84" s="483" t="s">
        <v>1063</v>
      </c>
      <c r="C84" s="483" t="s">
        <v>1044</v>
      </c>
      <c r="D84" s="504" t="s">
        <v>1047</v>
      </c>
      <c r="E84" s="492" t="s">
        <v>1047</v>
      </c>
      <c r="F84" s="477"/>
      <c r="G84" s="477"/>
      <c r="I84" s="480"/>
    </row>
    <row r="85" spans="1:9">
      <c r="A85" s="483" t="s">
        <v>1062</v>
      </c>
      <c r="B85" s="483" t="s">
        <v>1063</v>
      </c>
      <c r="C85" s="483" t="s">
        <v>1045</v>
      </c>
      <c r="D85" s="504" t="s">
        <v>1047</v>
      </c>
      <c r="E85" s="492" t="s">
        <v>1047</v>
      </c>
      <c r="F85" s="477"/>
      <c r="G85" s="477"/>
      <c r="I85" s="480"/>
    </row>
    <row r="86" spans="1:9">
      <c r="A86" s="483" t="s">
        <v>123</v>
      </c>
      <c r="B86" s="483" t="s">
        <v>124</v>
      </c>
      <c r="C86" s="483" t="s">
        <v>1043</v>
      </c>
      <c r="D86" s="504">
        <v>48.3</v>
      </c>
      <c r="E86" s="492">
        <v>6</v>
      </c>
      <c r="F86" s="476">
        <v>0</v>
      </c>
      <c r="G86" s="477">
        <f t="shared" si="2"/>
        <v>0</v>
      </c>
      <c r="I86" s="480"/>
    </row>
    <row r="87" spans="1:9">
      <c r="A87" s="483" t="s">
        <v>123</v>
      </c>
      <c r="B87" s="483" t="s">
        <v>124</v>
      </c>
      <c r="C87" s="483" t="s">
        <v>1044</v>
      </c>
      <c r="D87" s="504">
        <v>48.3</v>
      </c>
      <c r="E87" s="492">
        <v>4</v>
      </c>
      <c r="F87" s="476">
        <v>0</v>
      </c>
      <c r="G87" s="477">
        <f t="shared" si="2"/>
        <v>0</v>
      </c>
      <c r="I87" s="480"/>
    </row>
    <row r="88" spans="1:9">
      <c r="A88" s="483" t="s">
        <v>123</v>
      </c>
      <c r="B88" s="483" t="s">
        <v>124</v>
      </c>
      <c r="C88" s="483" t="s">
        <v>1045</v>
      </c>
      <c r="D88" s="504">
        <v>7.32</v>
      </c>
      <c r="E88" s="492">
        <v>4</v>
      </c>
      <c r="F88" s="476">
        <v>0</v>
      </c>
      <c r="G88" s="477">
        <f t="shared" si="2"/>
        <v>0</v>
      </c>
      <c r="I88" s="480"/>
    </row>
    <row r="89" spans="1:9">
      <c r="A89" s="483" t="s">
        <v>125</v>
      </c>
      <c r="B89" s="483" t="s">
        <v>126</v>
      </c>
      <c r="C89" s="483" t="s">
        <v>1043</v>
      </c>
      <c r="D89" s="504" t="s">
        <v>1047</v>
      </c>
      <c r="E89" s="492" t="s">
        <v>1047</v>
      </c>
      <c r="F89" s="477"/>
      <c r="G89" s="477"/>
      <c r="I89" s="480"/>
    </row>
    <row r="90" spans="1:9">
      <c r="A90" s="483" t="s">
        <v>125</v>
      </c>
      <c r="B90" s="483" t="s">
        <v>126</v>
      </c>
      <c r="C90" s="483" t="s">
        <v>1044</v>
      </c>
      <c r="D90" s="504" t="s">
        <v>1047</v>
      </c>
      <c r="E90" s="492" t="s">
        <v>1047</v>
      </c>
      <c r="F90" s="477"/>
      <c r="G90" s="477"/>
      <c r="I90" s="480"/>
    </row>
    <row r="91" spans="1:9">
      <c r="A91" s="483" t="s">
        <v>125</v>
      </c>
      <c r="B91" s="483" t="s">
        <v>126</v>
      </c>
      <c r="C91" s="483" t="s">
        <v>1045</v>
      </c>
      <c r="D91" s="504" t="s">
        <v>1047</v>
      </c>
      <c r="E91" s="492" t="s">
        <v>1047</v>
      </c>
      <c r="F91" s="477"/>
      <c r="G91" s="477"/>
      <c r="I91" s="480"/>
    </row>
    <row r="92" spans="1:9">
      <c r="A92" s="483" t="s">
        <v>127</v>
      </c>
      <c r="B92" s="483" t="s">
        <v>128</v>
      </c>
      <c r="C92" s="483" t="s">
        <v>1043</v>
      </c>
      <c r="D92" s="504">
        <v>123.01</v>
      </c>
      <c r="E92" s="492">
        <v>4</v>
      </c>
      <c r="F92" s="476">
        <v>0</v>
      </c>
      <c r="G92" s="477">
        <f t="shared" si="2"/>
        <v>0</v>
      </c>
      <c r="I92" s="480"/>
    </row>
    <row r="93" spans="1:9">
      <c r="A93" s="483" t="s">
        <v>127</v>
      </c>
      <c r="B93" s="483" t="s">
        <v>128</v>
      </c>
      <c r="C93" s="483" t="s">
        <v>1044</v>
      </c>
      <c r="D93" s="504">
        <v>123.01</v>
      </c>
      <c r="E93" s="492">
        <v>4</v>
      </c>
      <c r="F93" s="476">
        <v>0</v>
      </c>
      <c r="G93" s="477">
        <f t="shared" si="2"/>
        <v>0</v>
      </c>
      <c r="I93" s="480"/>
    </row>
    <row r="94" spans="1:9">
      <c r="A94" s="483" t="s">
        <v>127</v>
      </c>
      <c r="B94" s="483" t="s">
        <v>128</v>
      </c>
      <c r="C94" s="483" t="s">
        <v>1045</v>
      </c>
      <c r="D94" s="504">
        <v>9.82</v>
      </c>
      <c r="E94" s="492">
        <v>4</v>
      </c>
      <c r="F94" s="476">
        <v>0</v>
      </c>
      <c r="G94" s="477">
        <f t="shared" si="2"/>
        <v>0</v>
      </c>
      <c r="I94" s="480"/>
    </row>
    <row r="95" spans="1:9">
      <c r="A95" s="483" t="s">
        <v>129</v>
      </c>
      <c r="B95" s="483" t="s">
        <v>130</v>
      </c>
      <c r="C95" s="483" t="s">
        <v>1043</v>
      </c>
      <c r="D95" s="504">
        <v>105.94</v>
      </c>
      <c r="E95" s="492">
        <v>6</v>
      </c>
      <c r="F95" s="476">
        <v>0</v>
      </c>
      <c r="G95" s="477">
        <f t="shared" si="2"/>
        <v>0</v>
      </c>
      <c r="I95" s="480"/>
    </row>
    <row r="96" spans="1:9">
      <c r="A96" s="483" t="s">
        <v>129</v>
      </c>
      <c r="B96" s="483" t="s">
        <v>130</v>
      </c>
      <c r="C96" s="483" t="s">
        <v>1044</v>
      </c>
      <c r="D96" s="504">
        <v>105.94</v>
      </c>
      <c r="E96" s="492">
        <v>4</v>
      </c>
      <c r="F96" s="476">
        <v>0</v>
      </c>
      <c r="G96" s="477">
        <f t="shared" si="2"/>
        <v>0</v>
      </c>
      <c r="I96" s="480"/>
    </row>
    <row r="97" spans="1:9">
      <c r="A97" s="483" t="s">
        <v>129</v>
      </c>
      <c r="B97" s="483" t="s">
        <v>130</v>
      </c>
      <c r="C97" s="483" t="s">
        <v>1045</v>
      </c>
      <c r="D97" s="504">
        <v>68.28</v>
      </c>
      <c r="E97" s="492">
        <v>4</v>
      </c>
      <c r="F97" s="476">
        <v>0</v>
      </c>
      <c r="G97" s="477">
        <f t="shared" si="2"/>
        <v>0</v>
      </c>
      <c r="I97" s="480"/>
    </row>
    <row r="98" spans="1:9">
      <c r="A98" s="483" t="s">
        <v>131</v>
      </c>
      <c r="B98" s="483" t="s">
        <v>1064</v>
      </c>
      <c r="C98" s="483" t="s">
        <v>1043</v>
      </c>
      <c r="D98" s="504">
        <v>241.5</v>
      </c>
      <c r="E98" s="492">
        <v>6</v>
      </c>
      <c r="F98" s="476">
        <v>0</v>
      </c>
      <c r="G98" s="477">
        <f t="shared" si="2"/>
        <v>0</v>
      </c>
      <c r="I98" s="480"/>
    </row>
    <row r="99" spans="1:9">
      <c r="A99" s="483" t="s">
        <v>131</v>
      </c>
      <c r="B99" s="483" t="s">
        <v>1064</v>
      </c>
      <c r="C99" s="483" t="s">
        <v>1044</v>
      </c>
      <c r="D99" s="504">
        <v>241.5</v>
      </c>
      <c r="E99" s="492">
        <v>4</v>
      </c>
      <c r="F99" s="476">
        <v>0</v>
      </c>
      <c r="G99" s="477">
        <f t="shared" si="2"/>
        <v>0</v>
      </c>
      <c r="I99" s="480"/>
    </row>
    <row r="100" spans="1:9">
      <c r="A100" s="483" t="s">
        <v>131</v>
      </c>
      <c r="B100" s="483" t="s">
        <v>1064</v>
      </c>
      <c r="C100" s="483" t="s">
        <v>1045</v>
      </c>
      <c r="D100" s="504">
        <v>127.06</v>
      </c>
      <c r="E100" s="492">
        <v>4</v>
      </c>
      <c r="F100" s="476">
        <v>0</v>
      </c>
      <c r="G100" s="477">
        <f t="shared" si="2"/>
        <v>0</v>
      </c>
      <c r="I100" s="480"/>
    </row>
    <row r="101" spans="1:9">
      <c r="A101" s="483" t="s">
        <v>1065</v>
      </c>
      <c r="B101" s="483" t="s">
        <v>1066</v>
      </c>
      <c r="C101" s="483" t="s">
        <v>1043</v>
      </c>
      <c r="D101" s="504" t="s">
        <v>1047</v>
      </c>
      <c r="E101" s="492" t="s">
        <v>1047</v>
      </c>
      <c r="F101" s="477"/>
      <c r="G101" s="477"/>
      <c r="I101" s="480"/>
    </row>
    <row r="102" spans="1:9">
      <c r="A102" s="483" t="s">
        <v>1065</v>
      </c>
      <c r="B102" s="483" t="s">
        <v>1066</v>
      </c>
      <c r="C102" s="483" t="s">
        <v>1044</v>
      </c>
      <c r="D102" s="504" t="s">
        <v>1047</v>
      </c>
      <c r="E102" s="492" t="s">
        <v>1047</v>
      </c>
      <c r="F102" s="477"/>
      <c r="G102" s="477"/>
      <c r="I102" s="480"/>
    </row>
    <row r="103" spans="1:9">
      <c r="A103" s="483" t="s">
        <v>1065</v>
      </c>
      <c r="B103" s="483" t="s">
        <v>1066</v>
      </c>
      <c r="C103" s="483" t="s">
        <v>1045</v>
      </c>
      <c r="D103" s="504" t="s">
        <v>1047</v>
      </c>
      <c r="E103" s="492" t="s">
        <v>1047</v>
      </c>
      <c r="F103" s="477"/>
      <c r="G103" s="477"/>
      <c r="I103" s="480"/>
    </row>
    <row r="104" spans="1:9">
      <c r="A104" s="483" t="s">
        <v>1067</v>
      </c>
      <c r="B104" s="483" t="s">
        <v>1068</v>
      </c>
      <c r="C104" s="483" t="s">
        <v>1043</v>
      </c>
      <c r="D104" s="504" t="s">
        <v>1047</v>
      </c>
      <c r="E104" s="492" t="s">
        <v>1047</v>
      </c>
      <c r="F104" s="477"/>
      <c r="G104" s="477"/>
      <c r="I104" s="480"/>
    </row>
    <row r="105" spans="1:9">
      <c r="A105" s="483" t="s">
        <v>1067</v>
      </c>
      <c r="B105" s="483" t="s">
        <v>1068</v>
      </c>
      <c r="C105" s="483" t="s">
        <v>1044</v>
      </c>
      <c r="D105" s="504">
        <v>37</v>
      </c>
      <c r="E105" s="492">
        <v>4</v>
      </c>
      <c r="F105" s="476">
        <v>0</v>
      </c>
      <c r="G105" s="477">
        <f t="shared" si="2"/>
        <v>0</v>
      </c>
      <c r="I105" s="480"/>
    </row>
    <row r="106" spans="1:9">
      <c r="A106" s="483" t="s">
        <v>1067</v>
      </c>
      <c r="B106" s="483" t="s">
        <v>1068</v>
      </c>
      <c r="C106" s="483" t="s">
        <v>1045</v>
      </c>
      <c r="D106" s="504">
        <v>33.81</v>
      </c>
      <c r="E106" s="492">
        <v>4</v>
      </c>
      <c r="F106" s="476">
        <v>0</v>
      </c>
      <c r="G106" s="477">
        <f t="shared" si="2"/>
        <v>0</v>
      </c>
      <c r="I106" s="480"/>
    </row>
    <row r="107" spans="1:9">
      <c r="A107" s="483" t="s">
        <v>135</v>
      </c>
      <c r="B107" s="483" t="s">
        <v>136</v>
      </c>
      <c r="C107" s="483" t="s">
        <v>1043</v>
      </c>
      <c r="D107" s="504" t="s">
        <v>1047</v>
      </c>
      <c r="E107" s="492" t="s">
        <v>1047</v>
      </c>
      <c r="F107" s="477"/>
      <c r="G107" s="477"/>
      <c r="I107" s="480"/>
    </row>
    <row r="108" spans="1:9">
      <c r="A108" s="483" t="s">
        <v>135</v>
      </c>
      <c r="B108" s="483" t="s">
        <v>136</v>
      </c>
      <c r="C108" s="483" t="s">
        <v>1044</v>
      </c>
      <c r="D108" s="504">
        <v>71.849999999999994</v>
      </c>
      <c r="E108" s="492">
        <v>4</v>
      </c>
      <c r="F108" s="476">
        <v>0</v>
      </c>
      <c r="G108" s="477">
        <f t="shared" si="2"/>
        <v>0</v>
      </c>
      <c r="I108" s="480"/>
    </row>
    <row r="109" spans="1:9">
      <c r="A109" s="483" t="s">
        <v>135</v>
      </c>
      <c r="B109" s="483" t="s">
        <v>136</v>
      </c>
      <c r="C109" s="483" t="s">
        <v>1045</v>
      </c>
      <c r="D109" s="504">
        <v>118.81</v>
      </c>
      <c r="E109" s="492">
        <v>4</v>
      </c>
      <c r="F109" s="476">
        <v>0</v>
      </c>
      <c r="G109" s="477">
        <f t="shared" si="2"/>
        <v>0</v>
      </c>
      <c r="I109" s="480"/>
    </row>
    <row r="110" spans="1:9">
      <c r="A110" s="483" t="s">
        <v>1069</v>
      </c>
      <c r="B110" s="483" t="s">
        <v>1070</v>
      </c>
      <c r="C110" s="483" t="s">
        <v>1043</v>
      </c>
      <c r="D110" s="504">
        <v>62.88</v>
      </c>
      <c r="E110" s="492">
        <v>6</v>
      </c>
      <c r="F110" s="476">
        <v>0</v>
      </c>
      <c r="G110" s="477">
        <f t="shared" si="2"/>
        <v>0</v>
      </c>
      <c r="I110" s="480"/>
    </row>
    <row r="111" spans="1:9">
      <c r="A111" s="483" t="s">
        <v>1069</v>
      </c>
      <c r="B111" s="483" t="s">
        <v>1070</v>
      </c>
      <c r="C111" s="483" t="s">
        <v>1044</v>
      </c>
      <c r="D111" s="504">
        <v>53.64</v>
      </c>
      <c r="E111" s="492">
        <v>4</v>
      </c>
      <c r="F111" s="476">
        <v>0</v>
      </c>
      <c r="G111" s="477">
        <f t="shared" si="2"/>
        <v>0</v>
      </c>
      <c r="I111" s="480"/>
    </row>
    <row r="112" spans="1:9">
      <c r="A112" s="483" t="s">
        <v>1069</v>
      </c>
      <c r="B112" s="483" t="s">
        <v>1070</v>
      </c>
      <c r="C112" s="483" t="s">
        <v>1045</v>
      </c>
      <c r="D112" s="504">
        <v>0.8</v>
      </c>
      <c r="E112" s="492">
        <v>4</v>
      </c>
      <c r="F112" s="476">
        <v>0</v>
      </c>
      <c r="G112" s="477">
        <f t="shared" si="2"/>
        <v>0</v>
      </c>
      <c r="I112" s="480"/>
    </row>
    <row r="113" spans="1:9">
      <c r="A113" s="483" t="s">
        <v>139</v>
      </c>
      <c r="B113" s="483" t="s">
        <v>140</v>
      </c>
      <c r="C113" s="483" t="s">
        <v>1043</v>
      </c>
      <c r="D113" s="504" t="s">
        <v>1047</v>
      </c>
      <c r="E113" s="492" t="s">
        <v>1047</v>
      </c>
      <c r="F113" s="477"/>
      <c r="G113" s="477"/>
      <c r="I113" s="480"/>
    </row>
    <row r="114" spans="1:9">
      <c r="A114" s="483" t="s">
        <v>139</v>
      </c>
      <c r="B114" s="483" t="s">
        <v>140</v>
      </c>
      <c r="C114" s="483" t="s">
        <v>1044</v>
      </c>
      <c r="D114" s="504" t="s">
        <v>1047</v>
      </c>
      <c r="E114" s="492" t="s">
        <v>1047</v>
      </c>
      <c r="F114" s="477"/>
      <c r="G114" s="477"/>
      <c r="I114" s="480"/>
    </row>
    <row r="115" spans="1:9">
      <c r="A115" s="483" t="s">
        <v>139</v>
      </c>
      <c r="B115" s="483" t="s">
        <v>140</v>
      </c>
      <c r="C115" s="483" t="s">
        <v>1045</v>
      </c>
      <c r="D115" s="504" t="s">
        <v>1047</v>
      </c>
      <c r="E115" s="492" t="s">
        <v>1047</v>
      </c>
      <c r="F115" s="477"/>
      <c r="G115" s="477"/>
      <c r="I115" s="480"/>
    </row>
    <row r="116" spans="1:9">
      <c r="A116" s="483" t="s">
        <v>141</v>
      </c>
      <c r="B116" s="483" t="s">
        <v>1071</v>
      </c>
      <c r="C116" s="483" t="s">
        <v>1043</v>
      </c>
      <c r="D116" s="504" t="s">
        <v>1047</v>
      </c>
      <c r="E116" s="492" t="s">
        <v>1047</v>
      </c>
      <c r="F116" s="477"/>
      <c r="G116" s="477"/>
      <c r="I116" s="480"/>
    </row>
    <row r="117" spans="1:9">
      <c r="A117" s="483" t="s">
        <v>141</v>
      </c>
      <c r="B117" s="483" t="s">
        <v>1071</v>
      </c>
      <c r="C117" s="483" t="s">
        <v>1044</v>
      </c>
      <c r="D117" s="504">
        <v>25.06</v>
      </c>
      <c r="E117" s="492">
        <v>6</v>
      </c>
      <c r="F117" s="476">
        <v>0</v>
      </c>
      <c r="G117" s="477">
        <f t="shared" si="2"/>
        <v>0</v>
      </c>
      <c r="I117" s="480"/>
    </row>
    <row r="118" spans="1:9">
      <c r="A118" s="483" t="s">
        <v>141</v>
      </c>
      <c r="B118" s="483" t="s">
        <v>1071</v>
      </c>
      <c r="C118" s="483" t="s">
        <v>1045</v>
      </c>
      <c r="D118" s="504">
        <v>9.8000000000000007</v>
      </c>
      <c r="E118" s="492">
        <v>6</v>
      </c>
      <c r="F118" s="476">
        <v>0</v>
      </c>
      <c r="G118" s="477">
        <f t="shared" si="2"/>
        <v>0</v>
      </c>
      <c r="I118" s="480"/>
    </row>
    <row r="119" spans="1:9">
      <c r="A119" s="483" t="s">
        <v>143</v>
      </c>
      <c r="B119" s="483" t="s">
        <v>144</v>
      </c>
      <c r="C119" s="483" t="s">
        <v>1043</v>
      </c>
      <c r="D119" s="504">
        <v>23.92</v>
      </c>
      <c r="E119" s="492">
        <v>6</v>
      </c>
      <c r="F119" s="476">
        <v>0</v>
      </c>
      <c r="G119" s="477">
        <f t="shared" si="2"/>
        <v>0</v>
      </c>
      <c r="I119" s="480"/>
    </row>
    <row r="120" spans="1:9">
      <c r="A120" s="483" t="s">
        <v>143</v>
      </c>
      <c r="B120" s="483" t="s">
        <v>144</v>
      </c>
      <c r="C120" s="483" t="s">
        <v>1044</v>
      </c>
      <c r="D120" s="504">
        <v>23.92</v>
      </c>
      <c r="E120" s="492">
        <v>4</v>
      </c>
      <c r="F120" s="476">
        <v>0</v>
      </c>
      <c r="G120" s="477">
        <f t="shared" si="2"/>
        <v>0</v>
      </c>
      <c r="I120" s="480"/>
    </row>
    <row r="121" spans="1:9">
      <c r="A121" s="483" t="s">
        <v>143</v>
      </c>
      <c r="B121" s="483" t="s">
        <v>144</v>
      </c>
      <c r="C121" s="483" t="s">
        <v>1045</v>
      </c>
      <c r="D121" s="504">
        <v>60.56</v>
      </c>
      <c r="E121" s="492">
        <v>4</v>
      </c>
      <c r="F121" s="476">
        <v>0</v>
      </c>
      <c r="G121" s="477">
        <f t="shared" si="2"/>
        <v>0</v>
      </c>
      <c r="I121" s="480"/>
    </row>
    <row r="122" spans="1:9">
      <c r="A122" s="483" t="s">
        <v>143</v>
      </c>
      <c r="B122" s="483" t="s">
        <v>144</v>
      </c>
      <c r="C122" s="483" t="s">
        <v>1046</v>
      </c>
      <c r="D122" s="504">
        <v>15.36</v>
      </c>
      <c r="E122" s="492">
        <v>2</v>
      </c>
      <c r="F122" s="476">
        <v>0</v>
      </c>
      <c r="G122" s="477">
        <f t="shared" si="2"/>
        <v>0</v>
      </c>
      <c r="I122" s="480"/>
    </row>
    <row r="123" spans="1:9">
      <c r="A123" s="483" t="s">
        <v>145</v>
      </c>
      <c r="B123" s="483" t="s">
        <v>146</v>
      </c>
      <c r="C123" s="483" t="s">
        <v>1043</v>
      </c>
      <c r="D123" s="504">
        <v>122.62</v>
      </c>
      <c r="E123" s="492">
        <v>6</v>
      </c>
      <c r="F123" s="476">
        <v>0</v>
      </c>
      <c r="G123" s="477">
        <f t="shared" si="2"/>
        <v>0</v>
      </c>
      <c r="I123" s="480"/>
    </row>
    <row r="124" spans="1:9">
      <c r="A124" s="483" t="s">
        <v>145</v>
      </c>
      <c r="B124" s="483" t="s">
        <v>146</v>
      </c>
      <c r="C124" s="483" t="s">
        <v>1044</v>
      </c>
      <c r="D124" s="504">
        <v>122.62</v>
      </c>
      <c r="E124" s="492">
        <v>4</v>
      </c>
      <c r="F124" s="476">
        <v>0</v>
      </c>
      <c r="G124" s="477">
        <f t="shared" si="2"/>
        <v>0</v>
      </c>
      <c r="I124" s="480"/>
    </row>
    <row r="125" spans="1:9">
      <c r="A125" s="483" t="s">
        <v>145</v>
      </c>
      <c r="B125" s="483" t="s">
        <v>146</v>
      </c>
      <c r="C125" s="483" t="s">
        <v>1045</v>
      </c>
      <c r="D125" s="504">
        <v>52.84</v>
      </c>
      <c r="E125" s="492">
        <v>4</v>
      </c>
      <c r="F125" s="476">
        <v>0</v>
      </c>
      <c r="G125" s="477">
        <f t="shared" si="2"/>
        <v>0</v>
      </c>
      <c r="I125" s="480"/>
    </row>
    <row r="126" spans="1:9">
      <c r="A126" s="483" t="s">
        <v>1072</v>
      </c>
      <c r="B126" s="483" t="s">
        <v>1073</v>
      </c>
      <c r="C126" s="483" t="s">
        <v>1043</v>
      </c>
      <c r="D126" s="504">
        <v>64.22</v>
      </c>
      <c r="E126" s="492">
        <v>6</v>
      </c>
      <c r="F126" s="476">
        <v>0</v>
      </c>
      <c r="G126" s="477">
        <f t="shared" si="2"/>
        <v>0</v>
      </c>
      <c r="I126" s="480"/>
    </row>
    <row r="127" spans="1:9">
      <c r="A127" s="483" t="s">
        <v>1072</v>
      </c>
      <c r="B127" s="483" t="s">
        <v>1073</v>
      </c>
      <c r="C127" s="483" t="s">
        <v>1044</v>
      </c>
      <c r="D127" s="504">
        <v>64.22</v>
      </c>
      <c r="E127" s="492">
        <v>4</v>
      </c>
      <c r="F127" s="476">
        <v>0</v>
      </c>
      <c r="G127" s="477">
        <f t="shared" si="2"/>
        <v>0</v>
      </c>
      <c r="I127" s="480"/>
    </row>
    <row r="128" spans="1:9">
      <c r="A128" s="483" t="s">
        <v>1072</v>
      </c>
      <c r="B128" s="483" t="s">
        <v>1073</v>
      </c>
      <c r="C128" s="483" t="s">
        <v>1045</v>
      </c>
      <c r="D128" s="504">
        <v>11.67</v>
      </c>
      <c r="E128" s="492">
        <v>4</v>
      </c>
      <c r="F128" s="476">
        <v>0</v>
      </c>
      <c r="G128" s="477">
        <f t="shared" si="2"/>
        <v>0</v>
      </c>
      <c r="I128" s="480"/>
    </row>
    <row r="129" spans="1:9">
      <c r="A129" s="483" t="s">
        <v>147</v>
      </c>
      <c r="B129" s="483" t="s">
        <v>148</v>
      </c>
      <c r="C129" s="483" t="s">
        <v>1043</v>
      </c>
      <c r="D129" s="504">
        <v>253.16</v>
      </c>
      <c r="E129" s="492">
        <v>6</v>
      </c>
      <c r="F129" s="476">
        <v>0</v>
      </c>
      <c r="G129" s="477">
        <f t="shared" si="2"/>
        <v>0</v>
      </c>
      <c r="I129" s="480"/>
    </row>
    <row r="130" spans="1:9">
      <c r="A130" s="483" t="s">
        <v>147</v>
      </c>
      <c r="B130" s="483" t="s">
        <v>148</v>
      </c>
      <c r="C130" s="483" t="s">
        <v>1044</v>
      </c>
      <c r="D130" s="504">
        <v>253.16</v>
      </c>
      <c r="E130" s="492">
        <v>4</v>
      </c>
      <c r="F130" s="476">
        <v>0</v>
      </c>
      <c r="G130" s="477">
        <f t="shared" si="2"/>
        <v>0</v>
      </c>
      <c r="I130" s="480"/>
    </row>
    <row r="131" spans="1:9">
      <c r="A131" s="483" t="s">
        <v>147</v>
      </c>
      <c r="B131" s="483" t="s">
        <v>148</v>
      </c>
      <c r="C131" s="483" t="s">
        <v>1045</v>
      </c>
      <c r="D131" s="504">
        <v>56.17</v>
      </c>
      <c r="E131" s="492">
        <v>4</v>
      </c>
      <c r="F131" s="476">
        <v>0</v>
      </c>
      <c r="G131" s="477">
        <f t="shared" si="2"/>
        <v>0</v>
      </c>
      <c r="I131" s="480"/>
    </row>
    <row r="132" spans="1:9">
      <c r="A132" s="483" t="s">
        <v>149</v>
      </c>
      <c r="B132" s="483" t="s">
        <v>150</v>
      </c>
      <c r="C132" s="483" t="s">
        <v>1043</v>
      </c>
      <c r="D132" s="504" t="s">
        <v>1047</v>
      </c>
      <c r="E132" s="492" t="s">
        <v>1047</v>
      </c>
      <c r="F132" s="477"/>
      <c r="G132" s="477"/>
      <c r="I132" s="480"/>
    </row>
    <row r="133" spans="1:9">
      <c r="A133" s="483" t="s">
        <v>149</v>
      </c>
      <c r="B133" s="483" t="s">
        <v>150</v>
      </c>
      <c r="C133" s="483" t="s">
        <v>1044</v>
      </c>
      <c r="D133" s="504">
        <v>37.53</v>
      </c>
      <c r="E133" s="492">
        <v>4</v>
      </c>
      <c r="F133" s="476">
        <v>0</v>
      </c>
      <c r="G133" s="477">
        <f t="shared" si="2"/>
        <v>0</v>
      </c>
      <c r="I133" s="480"/>
    </row>
    <row r="134" spans="1:9">
      <c r="A134" s="483" t="s">
        <v>149</v>
      </c>
      <c r="B134" s="483" t="s">
        <v>150</v>
      </c>
      <c r="C134" s="483" t="s">
        <v>1045</v>
      </c>
      <c r="D134" s="504">
        <v>3.6</v>
      </c>
      <c r="E134" s="492">
        <v>4</v>
      </c>
      <c r="F134" s="476">
        <v>0</v>
      </c>
      <c r="G134" s="477">
        <f t="shared" si="2"/>
        <v>0</v>
      </c>
      <c r="I134" s="480"/>
    </row>
    <row r="135" spans="1:9">
      <c r="A135" s="483" t="s">
        <v>1074</v>
      </c>
      <c r="B135" s="483" t="s">
        <v>1075</v>
      </c>
      <c r="C135" s="483" t="s">
        <v>1043</v>
      </c>
      <c r="D135" s="504">
        <v>44.9</v>
      </c>
      <c r="E135" s="492">
        <v>6</v>
      </c>
      <c r="F135" s="476">
        <v>0</v>
      </c>
      <c r="G135" s="477">
        <f t="shared" si="2"/>
        <v>0</v>
      </c>
      <c r="I135" s="480"/>
    </row>
    <row r="136" spans="1:9">
      <c r="A136" s="483" t="s">
        <v>1074</v>
      </c>
      <c r="B136" s="483" t="s">
        <v>1075</v>
      </c>
      <c r="C136" s="483" t="s">
        <v>1044</v>
      </c>
      <c r="D136" s="504">
        <v>44.9</v>
      </c>
      <c r="E136" s="492">
        <v>4</v>
      </c>
      <c r="F136" s="476">
        <v>0</v>
      </c>
      <c r="G136" s="477">
        <f t="shared" si="2"/>
        <v>0</v>
      </c>
      <c r="I136" s="480"/>
    </row>
    <row r="137" spans="1:9">
      <c r="A137" s="483" t="s">
        <v>1074</v>
      </c>
      <c r="B137" s="483" t="s">
        <v>1075</v>
      </c>
      <c r="C137" s="483" t="s">
        <v>1045</v>
      </c>
      <c r="D137" s="504">
        <v>5.88</v>
      </c>
      <c r="E137" s="492">
        <v>4</v>
      </c>
      <c r="F137" s="476">
        <v>0</v>
      </c>
      <c r="G137" s="477">
        <f t="shared" si="2"/>
        <v>0</v>
      </c>
      <c r="I137" s="480"/>
    </row>
    <row r="138" spans="1:9">
      <c r="A138" s="483" t="s">
        <v>1074</v>
      </c>
      <c r="B138" s="483" t="s">
        <v>1075</v>
      </c>
      <c r="C138" s="483" t="s">
        <v>1046</v>
      </c>
      <c r="D138" s="504">
        <v>9.1999999999999993</v>
      </c>
      <c r="E138" s="492">
        <v>2</v>
      </c>
      <c r="F138" s="476">
        <v>0</v>
      </c>
      <c r="G138" s="477">
        <f t="shared" si="2"/>
        <v>0</v>
      </c>
      <c r="I138" s="480"/>
    </row>
    <row r="139" spans="1:9">
      <c r="A139" s="483" t="s">
        <v>153</v>
      </c>
      <c r="B139" s="483" t="s">
        <v>154</v>
      </c>
      <c r="C139" s="483" t="s">
        <v>1043</v>
      </c>
      <c r="D139" s="504">
        <v>163.71</v>
      </c>
      <c r="E139" s="492">
        <v>6</v>
      </c>
      <c r="F139" s="476">
        <v>0</v>
      </c>
      <c r="G139" s="477">
        <f t="shared" si="2"/>
        <v>0</v>
      </c>
      <c r="I139" s="480"/>
    </row>
    <row r="140" spans="1:9">
      <c r="A140" s="483" t="s">
        <v>153</v>
      </c>
      <c r="B140" s="483" t="s">
        <v>154</v>
      </c>
      <c r="C140" s="483" t="s">
        <v>1044</v>
      </c>
      <c r="D140" s="504">
        <v>163.71</v>
      </c>
      <c r="E140" s="492">
        <v>4</v>
      </c>
      <c r="F140" s="476">
        <v>0</v>
      </c>
      <c r="G140" s="477">
        <f t="shared" si="2"/>
        <v>0</v>
      </c>
      <c r="I140" s="480"/>
    </row>
    <row r="141" spans="1:9">
      <c r="A141" s="483" t="s">
        <v>153</v>
      </c>
      <c r="B141" s="483" t="s">
        <v>154</v>
      </c>
      <c r="C141" s="483" t="s">
        <v>1045</v>
      </c>
      <c r="D141" s="504">
        <v>48.57</v>
      </c>
      <c r="E141" s="492">
        <v>4</v>
      </c>
      <c r="F141" s="476">
        <v>0</v>
      </c>
      <c r="G141" s="477">
        <f t="shared" si="2"/>
        <v>0</v>
      </c>
      <c r="I141" s="480"/>
    </row>
    <row r="142" spans="1:9">
      <c r="A142" s="483" t="s">
        <v>153</v>
      </c>
      <c r="B142" s="483" t="s">
        <v>154</v>
      </c>
      <c r="C142" s="483" t="s">
        <v>1046</v>
      </c>
      <c r="D142" s="504">
        <v>50</v>
      </c>
      <c r="E142" s="492">
        <v>2</v>
      </c>
      <c r="F142" s="476">
        <v>0</v>
      </c>
      <c r="G142" s="477">
        <f t="shared" si="2"/>
        <v>0</v>
      </c>
      <c r="I142" s="480"/>
    </row>
    <row r="143" spans="1:9">
      <c r="A143" s="483" t="s">
        <v>1076</v>
      </c>
      <c r="B143" s="483" t="s">
        <v>156</v>
      </c>
      <c r="C143" s="483" t="s">
        <v>1043</v>
      </c>
      <c r="D143" s="504">
        <v>663.99</v>
      </c>
      <c r="E143" s="492">
        <v>6</v>
      </c>
      <c r="F143" s="476">
        <v>0</v>
      </c>
      <c r="G143" s="477">
        <f t="shared" si="2"/>
        <v>0</v>
      </c>
      <c r="I143" s="480"/>
    </row>
    <row r="144" spans="1:9">
      <c r="A144" s="483" t="s">
        <v>1076</v>
      </c>
      <c r="B144" s="483" t="s">
        <v>156</v>
      </c>
      <c r="C144" s="483" t="s">
        <v>1044</v>
      </c>
      <c r="D144" s="504">
        <v>663.99</v>
      </c>
      <c r="E144" s="492">
        <v>4</v>
      </c>
      <c r="F144" s="476">
        <v>0</v>
      </c>
      <c r="G144" s="477">
        <f t="shared" si="2"/>
        <v>0</v>
      </c>
      <c r="I144" s="480"/>
    </row>
    <row r="145" spans="1:9">
      <c r="A145" s="483" t="s">
        <v>1076</v>
      </c>
      <c r="B145" s="483" t="s">
        <v>156</v>
      </c>
      <c r="C145" s="483" t="s">
        <v>1045</v>
      </c>
      <c r="D145" s="504">
        <v>2306</v>
      </c>
      <c r="E145" s="492">
        <v>4</v>
      </c>
      <c r="F145" s="476">
        <v>0</v>
      </c>
      <c r="G145" s="477">
        <f t="shared" ref="G145:G206" si="3">+D145*E145*F145</f>
        <v>0</v>
      </c>
      <c r="I145" s="480"/>
    </row>
    <row r="146" spans="1:9">
      <c r="A146" s="483" t="s">
        <v>1077</v>
      </c>
      <c r="B146" s="483" t="s">
        <v>1078</v>
      </c>
      <c r="C146" s="483" t="s">
        <v>1043</v>
      </c>
      <c r="D146" s="504" t="s">
        <v>1047</v>
      </c>
      <c r="E146" s="492" t="s">
        <v>1047</v>
      </c>
      <c r="F146" s="477"/>
      <c r="G146" s="477"/>
      <c r="I146" s="480"/>
    </row>
    <row r="147" spans="1:9">
      <c r="A147" s="483" t="s">
        <v>1077</v>
      </c>
      <c r="B147" s="483" t="s">
        <v>1078</v>
      </c>
      <c r="C147" s="483" t="s">
        <v>1044</v>
      </c>
      <c r="D147" s="504">
        <v>62.68</v>
      </c>
      <c r="E147" s="492">
        <v>4</v>
      </c>
      <c r="F147" s="476">
        <v>0</v>
      </c>
      <c r="G147" s="477">
        <f t="shared" si="3"/>
        <v>0</v>
      </c>
      <c r="I147" s="480"/>
    </row>
    <row r="148" spans="1:9">
      <c r="A148" s="483" t="s">
        <v>1077</v>
      </c>
      <c r="B148" s="483" t="s">
        <v>1078</v>
      </c>
      <c r="C148" s="483" t="s">
        <v>1045</v>
      </c>
      <c r="D148" s="504">
        <v>0</v>
      </c>
      <c r="E148" s="492">
        <v>4</v>
      </c>
      <c r="F148" s="476">
        <v>0</v>
      </c>
      <c r="G148" s="477">
        <f t="shared" si="3"/>
        <v>0</v>
      </c>
      <c r="I148" s="480"/>
    </row>
    <row r="149" spans="1:9">
      <c r="A149" s="483" t="s">
        <v>1079</v>
      </c>
      <c r="B149" s="483" t="s">
        <v>1080</v>
      </c>
      <c r="C149" s="483" t="s">
        <v>1043</v>
      </c>
      <c r="D149" s="504" t="s">
        <v>1047</v>
      </c>
      <c r="E149" s="492" t="s">
        <v>1047</v>
      </c>
      <c r="F149" s="477"/>
      <c r="G149" s="477"/>
      <c r="I149" s="480"/>
    </row>
    <row r="150" spans="1:9">
      <c r="A150" s="483" t="s">
        <v>1079</v>
      </c>
      <c r="B150" s="483" t="s">
        <v>1080</v>
      </c>
      <c r="C150" s="483" t="s">
        <v>1044</v>
      </c>
      <c r="D150" s="504">
        <v>429.14</v>
      </c>
      <c r="E150" s="492">
        <v>4</v>
      </c>
      <c r="F150" s="476">
        <v>0</v>
      </c>
      <c r="G150" s="477">
        <f t="shared" si="3"/>
        <v>0</v>
      </c>
      <c r="I150" s="480"/>
    </row>
    <row r="151" spans="1:9">
      <c r="A151" s="483" t="s">
        <v>1079</v>
      </c>
      <c r="B151" s="483" t="s">
        <v>1080</v>
      </c>
      <c r="C151" s="483" t="s">
        <v>1045</v>
      </c>
      <c r="D151" s="504">
        <v>314.05</v>
      </c>
      <c r="E151" s="492">
        <v>4</v>
      </c>
      <c r="F151" s="476">
        <v>0</v>
      </c>
      <c r="G151" s="477">
        <f t="shared" si="3"/>
        <v>0</v>
      </c>
      <c r="I151" s="480"/>
    </row>
    <row r="152" spans="1:9">
      <c r="A152" s="483" t="s">
        <v>1081</v>
      </c>
      <c r="B152" s="483" t="s">
        <v>1082</v>
      </c>
      <c r="C152" s="483" t="s">
        <v>1043</v>
      </c>
      <c r="D152" s="504" t="s">
        <v>1047</v>
      </c>
      <c r="E152" s="492" t="s">
        <v>1047</v>
      </c>
      <c r="F152" s="477"/>
      <c r="G152" s="477"/>
      <c r="I152" s="480"/>
    </row>
    <row r="153" spans="1:9">
      <c r="A153" s="483" t="s">
        <v>1081</v>
      </c>
      <c r="B153" s="483" t="s">
        <v>1082</v>
      </c>
      <c r="C153" s="483" t="s">
        <v>1044</v>
      </c>
      <c r="D153" s="504">
        <v>86.4</v>
      </c>
      <c r="E153" s="492">
        <v>4</v>
      </c>
      <c r="F153" s="476">
        <v>0</v>
      </c>
      <c r="G153" s="477">
        <f t="shared" si="3"/>
        <v>0</v>
      </c>
      <c r="I153" s="480"/>
    </row>
    <row r="154" spans="1:9">
      <c r="A154" s="483" t="s">
        <v>1081</v>
      </c>
      <c r="B154" s="483" t="s">
        <v>1082</v>
      </c>
      <c r="C154" s="483" t="s">
        <v>1045</v>
      </c>
      <c r="D154" s="504">
        <v>76.290000000000006</v>
      </c>
      <c r="E154" s="492">
        <v>4</v>
      </c>
      <c r="F154" s="476">
        <v>0</v>
      </c>
      <c r="G154" s="477">
        <f t="shared" si="3"/>
        <v>0</v>
      </c>
      <c r="I154" s="480"/>
    </row>
    <row r="155" spans="1:9">
      <c r="A155" s="483" t="s">
        <v>161</v>
      </c>
      <c r="B155" s="483" t="s">
        <v>162</v>
      </c>
      <c r="C155" s="483" t="s">
        <v>1043</v>
      </c>
      <c r="D155" s="504">
        <v>107.38</v>
      </c>
      <c r="E155" s="492">
        <v>6</v>
      </c>
      <c r="F155" s="476">
        <v>0</v>
      </c>
      <c r="G155" s="477">
        <f t="shared" si="3"/>
        <v>0</v>
      </c>
      <c r="I155" s="480"/>
    </row>
    <row r="156" spans="1:9">
      <c r="A156" s="483" t="s">
        <v>161</v>
      </c>
      <c r="B156" s="483" t="s">
        <v>162</v>
      </c>
      <c r="C156" s="483" t="s">
        <v>1044</v>
      </c>
      <c r="D156" s="504">
        <v>102.34</v>
      </c>
      <c r="E156" s="492">
        <v>4</v>
      </c>
      <c r="F156" s="476">
        <v>0</v>
      </c>
      <c r="G156" s="477">
        <f t="shared" si="3"/>
        <v>0</v>
      </c>
      <c r="I156" s="480"/>
    </row>
    <row r="157" spans="1:9">
      <c r="A157" s="483" t="s">
        <v>161</v>
      </c>
      <c r="B157" s="483" t="s">
        <v>162</v>
      </c>
      <c r="C157" s="483" t="s">
        <v>1045</v>
      </c>
      <c r="D157" s="504">
        <v>25.2</v>
      </c>
      <c r="E157" s="492">
        <v>4</v>
      </c>
      <c r="F157" s="476">
        <v>0</v>
      </c>
      <c r="G157" s="477">
        <f t="shared" si="3"/>
        <v>0</v>
      </c>
    </row>
    <row r="158" spans="1:9">
      <c r="A158" s="483" t="s">
        <v>161</v>
      </c>
      <c r="B158" s="483" t="s">
        <v>162</v>
      </c>
      <c r="C158" s="483" t="s">
        <v>1046</v>
      </c>
      <c r="D158" s="504">
        <v>4.92</v>
      </c>
      <c r="E158" s="492">
        <v>2</v>
      </c>
      <c r="F158" s="476">
        <v>0</v>
      </c>
      <c r="G158" s="477">
        <f t="shared" si="3"/>
        <v>0</v>
      </c>
    </row>
    <row r="159" spans="1:9">
      <c r="A159" s="483" t="s">
        <v>1083</v>
      </c>
      <c r="B159" s="483" t="s">
        <v>1084</v>
      </c>
      <c r="C159" s="483" t="s">
        <v>1043</v>
      </c>
      <c r="D159" s="504">
        <v>22.56</v>
      </c>
      <c r="E159" s="492">
        <v>6</v>
      </c>
      <c r="F159" s="476">
        <v>0</v>
      </c>
      <c r="G159" s="477">
        <f t="shared" si="3"/>
        <v>0</v>
      </c>
    </row>
    <row r="160" spans="1:9">
      <c r="A160" s="483" t="s">
        <v>1083</v>
      </c>
      <c r="B160" s="483" t="s">
        <v>1084</v>
      </c>
      <c r="C160" s="483" t="s">
        <v>1044</v>
      </c>
      <c r="D160" s="504">
        <v>22.56</v>
      </c>
      <c r="E160" s="492">
        <v>4</v>
      </c>
      <c r="F160" s="476">
        <v>0</v>
      </c>
      <c r="G160" s="477">
        <f t="shared" si="3"/>
        <v>0</v>
      </c>
    </row>
    <row r="161" spans="1:7">
      <c r="A161" s="483" t="s">
        <v>1083</v>
      </c>
      <c r="B161" s="483" t="s">
        <v>1084</v>
      </c>
      <c r="C161" s="483" t="s">
        <v>1045</v>
      </c>
      <c r="D161" s="504">
        <v>0</v>
      </c>
      <c r="E161" s="492">
        <v>4</v>
      </c>
      <c r="F161" s="476">
        <v>0</v>
      </c>
      <c r="G161" s="477">
        <f t="shared" si="3"/>
        <v>0</v>
      </c>
    </row>
    <row r="162" spans="1:7">
      <c r="A162" s="483" t="s">
        <v>165</v>
      </c>
      <c r="B162" s="483" t="s">
        <v>166</v>
      </c>
      <c r="C162" s="483" t="s">
        <v>1043</v>
      </c>
      <c r="D162" s="504">
        <v>279.22000000000003</v>
      </c>
      <c r="E162" s="492">
        <v>6</v>
      </c>
      <c r="F162" s="476">
        <v>0</v>
      </c>
      <c r="G162" s="477">
        <f t="shared" si="3"/>
        <v>0</v>
      </c>
    </row>
    <row r="163" spans="1:7">
      <c r="A163" s="483" t="s">
        <v>165</v>
      </c>
      <c r="B163" s="483" t="s">
        <v>166</v>
      </c>
      <c r="C163" s="483" t="s">
        <v>1044</v>
      </c>
      <c r="D163" s="504">
        <v>212.56</v>
      </c>
      <c r="E163" s="492">
        <v>4</v>
      </c>
      <c r="F163" s="476">
        <v>0</v>
      </c>
      <c r="G163" s="477">
        <f t="shared" si="3"/>
        <v>0</v>
      </c>
    </row>
    <row r="164" spans="1:7">
      <c r="A164" s="483" t="s">
        <v>165</v>
      </c>
      <c r="B164" s="483" t="s">
        <v>166</v>
      </c>
      <c r="C164" s="483" t="s">
        <v>1045</v>
      </c>
      <c r="D164" s="504">
        <v>52.78</v>
      </c>
      <c r="E164" s="492">
        <v>4</v>
      </c>
      <c r="F164" s="476">
        <v>0</v>
      </c>
      <c r="G164" s="477">
        <f t="shared" si="3"/>
        <v>0</v>
      </c>
    </row>
    <row r="165" spans="1:7">
      <c r="A165" s="483" t="s">
        <v>167</v>
      </c>
      <c r="B165" s="483" t="s">
        <v>168</v>
      </c>
      <c r="C165" s="483" t="s">
        <v>1043</v>
      </c>
      <c r="D165" s="504">
        <v>115.05</v>
      </c>
      <c r="E165" s="492">
        <v>6</v>
      </c>
      <c r="F165" s="476">
        <v>0</v>
      </c>
      <c r="G165" s="477">
        <f t="shared" si="3"/>
        <v>0</v>
      </c>
    </row>
    <row r="166" spans="1:7">
      <c r="A166" s="483" t="s">
        <v>167</v>
      </c>
      <c r="B166" s="483" t="s">
        <v>168</v>
      </c>
      <c r="C166" s="483" t="s">
        <v>1044</v>
      </c>
      <c r="D166" s="504">
        <v>115.05</v>
      </c>
      <c r="E166" s="492">
        <v>4</v>
      </c>
      <c r="F166" s="476">
        <v>0</v>
      </c>
      <c r="G166" s="477">
        <f t="shared" si="3"/>
        <v>0</v>
      </c>
    </row>
    <row r="167" spans="1:7">
      <c r="A167" s="483" t="s">
        <v>167</v>
      </c>
      <c r="B167" s="483" t="s">
        <v>168</v>
      </c>
      <c r="C167" s="483" t="s">
        <v>1045</v>
      </c>
      <c r="D167" s="504">
        <v>51.74</v>
      </c>
      <c r="E167" s="492">
        <v>4</v>
      </c>
      <c r="F167" s="476">
        <v>0</v>
      </c>
      <c r="G167" s="477">
        <f t="shared" si="3"/>
        <v>0</v>
      </c>
    </row>
    <row r="168" spans="1:7">
      <c r="A168" s="483" t="s">
        <v>1085</v>
      </c>
      <c r="B168" s="483" t="s">
        <v>1086</v>
      </c>
      <c r="C168" s="483" t="s">
        <v>1043</v>
      </c>
      <c r="D168" s="504" t="s">
        <v>1047</v>
      </c>
      <c r="E168" s="492" t="s">
        <v>1047</v>
      </c>
      <c r="F168" s="477"/>
      <c r="G168" s="477"/>
    </row>
    <row r="169" spans="1:7">
      <c r="A169" s="483" t="s">
        <v>1085</v>
      </c>
      <c r="B169" s="483" t="s">
        <v>1086</v>
      </c>
      <c r="C169" s="483" t="s">
        <v>1044</v>
      </c>
      <c r="D169" s="504" t="s">
        <v>1047</v>
      </c>
      <c r="E169" s="492" t="s">
        <v>1047</v>
      </c>
      <c r="F169" s="477"/>
      <c r="G169" s="477"/>
    </row>
    <row r="170" spans="1:7">
      <c r="A170" s="483" t="s">
        <v>1085</v>
      </c>
      <c r="B170" s="483" t="s">
        <v>1086</v>
      </c>
      <c r="C170" s="483" t="s">
        <v>1045</v>
      </c>
      <c r="D170" s="504" t="s">
        <v>1047</v>
      </c>
      <c r="E170" s="492" t="s">
        <v>1047</v>
      </c>
      <c r="F170" s="477"/>
      <c r="G170" s="477"/>
    </row>
    <row r="171" spans="1:7">
      <c r="A171" s="483" t="s">
        <v>1087</v>
      </c>
      <c r="B171" s="483" t="s">
        <v>1088</v>
      </c>
      <c r="C171" s="483" t="s">
        <v>1043</v>
      </c>
      <c r="D171" s="504" t="s">
        <v>1047</v>
      </c>
      <c r="E171" s="492" t="s">
        <v>1047</v>
      </c>
      <c r="F171" s="477"/>
      <c r="G171" s="477"/>
    </row>
    <row r="172" spans="1:7">
      <c r="A172" s="483" t="s">
        <v>1087</v>
      </c>
      <c r="B172" s="483" t="s">
        <v>1088</v>
      </c>
      <c r="C172" s="483" t="s">
        <v>1044</v>
      </c>
      <c r="D172" s="504" t="s">
        <v>1047</v>
      </c>
      <c r="E172" s="492" t="s">
        <v>1047</v>
      </c>
      <c r="F172" s="477"/>
      <c r="G172" s="477"/>
    </row>
    <row r="173" spans="1:7">
      <c r="A173" s="483" t="s">
        <v>1087</v>
      </c>
      <c r="B173" s="483" t="s">
        <v>1088</v>
      </c>
      <c r="C173" s="483" t="s">
        <v>1045</v>
      </c>
      <c r="D173" s="504" t="s">
        <v>1047</v>
      </c>
      <c r="E173" s="492" t="s">
        <v>1047</v>
      </c>
      <c r="F173" s="477"/>
      <c r="G173" s="477"/>
    </row>
    <row r="174" spans="1:7">
      <c r="A174" s="483" t="s">
        <v>169</v>
      </c>
      <c r="B174" s="483" t="s">
        <v>170</v>
      </c>
      <c r="C174" s="483" t="s">
        <v>1043</v>
      </c>
      <c r="D174" s="504">
        <v>31.96</v>
      </c>
      <c r="E174" s="492">
        <v>6</v>
      </c>
      <c r="F174" s="476">
        <v>0</v>
      </c>
      <c r="G174" s="477">
        <f t="shared" si="3"/>
        <v>0</v>
      </c>
    </row>
    <row r="175" spans="1:7">
      <c r="A175" s="483" t="s">
        <v>169</v>
      </c>
      <c r="B175" s="483" t="s">
        <v>170</v>
      </c>
      <c r="C175" s="483" t="s">
        <v>1044</v>
      </c>
      <c r="D175" s="504">
        <v>31.96</v>
      </c>
      <c r="E175" s="492">
        <v>4</v>
      </c>
      <c r="F175" s="476">
        <v>0</v>
      </c>
      <c r="G175" s="477">
        <f t="shared" si="3"/>
        <v>0</v>
      </c>
    </row>
    <row r="176" spans="1:7">
      <c r="A176" s="483" t="s">
        <v>169</v>
      </c>
      <c r="B176" s="483" t="s">
        <v>170</v>
      </c>
      <c r="C176" s="483" t="s">
        <v>1045</v>
      </c>
      <c r="D176" s="504">
        <v>3.3</v>
      </c>
      <c r="E176" s="492">
        <v>4</v>
      </c>
      <c r="F176" s="476">
        <v>0</v>
      </c>
      <c r="G176" s="477">
        <f t="shared" si="3"/>
        <v>0</v>
      </c>
    </row>
    <row r="177" spans="1:7">
      <c r="A177" s="483" t="s">
        <v>171</v>
      </c>
      <c r="B177" s="483" t="s">
        <v>172</v>
      </c>
      <c r="C177" s="483" t="s">
        <v>1043</v>
      </c>
      <c r="D177" s="504" t="s">
        <v>1047</v>
      </c>
      <c r="E177" s="492" t="s">
        <v>1047</v>
      </c>
      <c r="F177" s="477"/>
      <c r="G177" s="477"/>
    </row>
    <row r="178" spans="1:7">
      <c r="A178" s="483" t="s">
        <v>171</v>
      </c>
      <c r="B178" s="483" t="s">
        <v>172</v>
      </c>
      <c r="C178" s="483" t="s">
        <v>1044</v>
      </c>
      <c r="D178" s="504">
        <v>29</v>
      </c>
      <c r="E178" s="492">
        <v>4</v>
      </c>
      <c r="F178" s="476">
        <v>0</v>
      </c>
      <c r="G178" s="477">
        <f t="shared" si="3"/>
        <v>0</v>
      </c>
    </row>
    <row r="179" spans="1:7">
      <c r="A179" s="483" t="s">
        <v>171</v>
      </c>
      <c r="B179" s="483" t="s">
        <v>172</v>
      </c>
      <c r="C179" s="483" t="s">
        <v>1045</v>
      </c>
      <c r="D179" s="504">
        <v>6.48</v>
      </c>
      <c r="E179" s="492">
        <v>4</v>
      </c>
      <c r="F179" s="476">
        <v>0</v>
      </c>
      <c r="G179" s="477">
        <f t="shared" si="3"/>
        <v>0</v>
      </c>
    </row>
    <row r="180" spans="1:7">
      <c r="A180" s="483" t="s">
        <v>173</v>
      </c>
      <c r="B180" s="483" t="s">
        <v>174</v>
      </c>
      <c r="C180" s="483" t="s">
        <v>1043</v>
      </c>
      <c r="D180" s="504" t="s">
        <v>1047</v>
      </c>
      <c r="E180" s="492" t="s">
        <v>1047</v>
      </c>
      <c r="F180" s="477"/>
      <c r="G180" s="477"/>
    </row>
    <row r="181" spans="1:7">
      <c r="A181" s="483" t="s">
        <v>173</v>
      </c>
      <c r="B181" s="483" t="s">
        <v>174</v>
      </c>
      <c r="C181" s="483" t="s">
        <v>1044</v>
      </c>
      <c r="D181" s="504">
        <v>49.52</v>
      </c>
      <c r="E181" s="492">
        <v>4</v>
      </c>
      <c r="F181" s="476">
        <v>0</v>
      </c>
      <c r="G181" s="477">
        <f t="shared" si="3"/>
        <v>0</v>
      </c>
    </row>
    <row r="182" spans="1:7">
      <c r="A182" s="483" t="s">
        <v>173</v>
      </c>
      <c r="B182" s="483" t="s">
        <v>174</v>
      </c>
      <c r="C182" s="483" t="s">
        <v>1045</v>
      </c>
      <c r="D182" s="504">
        <v>38.25</v>
      </c>
      <c r="E182" s="492">
        <v>4</v>
      </c>
      <c r="F182" s="476">
        <v>0</v>
      </c>
      <c r="G182" s="477">
        <f t="shared" si="3"/>
        <v>0</v>
      </c>
    </row>
    <row r="183" spans="1:7">
      <c r="A183" s="483" t="s">
        <v>175</v>
      </c>
      <c r="B183" s="483" t="s">
        <v>1089</v>
      </c>
      <c r="C183" s="483" t="s">
        <v>1043</v>
      </c>
      <c r="D183" s="504">
        <v>161.94</v>
      </c>
      <c r="E183" s="492">
        <v>6</v>
      </c>
      <c r="F183" s="476">
        <v>0</v>
      </c>
      <c r="G183" s="477">
        <f t="shared" si="3"/>
        <v>0</v>
      </c>
    </row>
    <row r="184" spans="1:7">
      <c r="A184" s="483" t="s">
        <v>175</v>
      </c>
      <c r="B184" s="483" t="s">
        <v>1089</v>
      </c>
      <c r="C184" s="483" t="s">
        <v>1044</v>
      </c>
      <c r="D184" s="504">
        <v>161.94</v>
      </c>
      <c r="E184" s="492">
        <v>4</v>
      </c>
      <c r="F184" s="476">
        <v>0</v>
      </c>
      <c r="G184" s="477">
        <f t="shared" si="3"/>
        <v>0</v>
      </c>
    </row>
    <row r="185" spans="1:7">
      <c r="A185" s="483" t="s">
        <v>175</v>
      </c>
      <c r="B185" s="483" t="s">
        <v>1089</v>
      </c>
      <c r="C185" s="483" t="s">
        <v>1045</v>
      </c>
      <c r="D185" s="504">
        <v>119.08</v>
      </c>
      <c r="E185" s="492">
        <v>4</v>
      </c>
      <c r="F185" s="476">
        <v>0</v>
      </c>
      <c r="G185" s="477">
        <f t="shared" si="3"/>
        <v>0</v>
      </c>
    </row>
    <row r="186" spans="1:7">
      <c r="A186" s="483" t="s">
        <v>1090</v>
      </c>
      <c r="B186" s="483" t="s">
        <v>1091</v>
      </c>
      <c r="C186" s="483" t="s">
        <v>1043</v>
      </c>
      <c r="D186" s="504" t="s">
        <v>1047</v>
      </c>
      <c r="E186" s="492" t="s">
        <v>1047</v>
      </c>
      <c r="F186" s="477"/>
      <c r="G186" s="477"/>
    </row>
    <row r="187" spans="1:7">
      <c r="A187" s="483" t="s">
        <v>1090</v>
      </c>
      <c r="B187" s="483" t="s">
        <v>1091</v>
      </c>
      <c r="C187" s="483" t="s">
        <v>1044</v>
      </c>
      <c r="D187" s="504" t="s">
        <v>1047</v>
      </c>
      <c r="E187" s="492" t="s">
        <v>1047</v>
      </c>
      <c r="F187" s="477"/>
      <c r="G187" s="477"/>
    </row>
    <row r="188" spans="1:7">
      <c r="A188" s="483" t="s">
        <v>1090</v>
      </c>
      <c r="B188" s="483" t="s">
        <v>1091</v>
      </c>
      <c r="C188" s="483" t="s">
        <v>1045</v>
      </c>
      <c r="D188" s="504" t="s">
        <v>1047</v>
      </c>
      <c r="E188" s="492" t="s">
        <v>1047</v>
      </c>
      <c r="F188" s="477"/>
      <c r="G188" s="477"/>
    </row>
    <row r="189" spans="1:7">
      <c r="A189" s="483" t="s">
        <v>1092</v>
      </c>
      <c r="B189" s="483" t="s">
        <v>178</v>
      </c>
      <c r="C189" s="483" t="s">
        <v>1043</v>
      </c>
      <c r="D189" s="504" t="s">
        <v>1047</v>
      </c>
      <c r="E189" s="492" t="s">
        <v>1047</v>
      </c>
      <c r="F189" s="477"/>
      <c r="G189" s="477"/>
    </row>
    <row r="190" spans="1:7">
      <c r="A190" s="483" t="s">
        <v>1092</v>
      </c>
      <c r="B190" s="483" t="s">
        <v>178</v>
      </c>
      <c r="C190" s="483" t="s">
        <v>1044</v>
      </c>
      <c r="D190" s="504" t="s">
        <v>1047</v>
      </c>
      <c r="E190" s="492" t="s">
        <v>1047</v>
      </c>
      <c r="F190" s="477"/>
      <c r="G190" s="477"/>
    </row>
    <row r="191" spans="1:7">
      <c r="A191" s="483" t="s">
        <v>1092</v>
      </c>
      <c r="B191" s="483" t="s">
        <v>178</v>
      </c>
      <c r="C191" s="483" t="s">
        <v>1045</v>
      </c>
      <c r="D191" s="504" t="s">
        <v>1047</v>
      </c>
      <c r="E191" s="492" t="s">
        <v>1047</v>
      </c>
      <c r="F191" s="477"/>
      <c r="G191" s="477"/>
    </row>
    <row r="192" spans="1:7">
      <c r="A192" s="483" t="s">
        <v>179</v>
      </c>
      <c r="B192" s="483" t="s">
        <v>180</v>
      </c>
      <c r="C192" s="483" t="s">
        <v>1043</v>
      </c>
      <c r="D192" s="504">
        <v>36.86</v>
      </c>
      <c r="E192" s="492">
        <v>6</v>
      </c>
      <c r="F192" s="476">
        <v>0</v>
      </c>
      <c r="G192" s="477">
        <f t="shared" si="3"/>
        <v>0</v>
      </c>
    </row>
    <row r="193" spans="1:7">
      <c r="A193" s="483" t="s">
        <v>179</v>
      </c>
      <c r="B193" s="483" t="s">
        <v>180</v>
      </c>
      <c r="C193" s="483" t="s">
        <v>1044</v>
      </c>
      <c r="D193" s="504">
        <v>36.86</v>
      </c>
      <c r="E193" s="492">
        <v>4</v>
      </c>
      <c r="F193" s="476">
        <v>0</v>
      </c>
      <c r="G193" s="477">
        <f t="shared" si="3"/>
        <v>0</v>
      </c>
    </row>
    <row r="194" spans="1:7">
      <c r="A194" s="483" t="s">
        <v>179</v>
      </c>
      <c r="B194" s="483" t="s">
        <v>180</v>
      </c>
      <c r="C194" s="483" t="s">
        <v>1045</v>
      </c>
      <c r="D194" s="504">
        <v>15.48</v>
      </c>
      <c r="E194" s="492">
        <v>4</v>
      </c>
      <c r="F194" s="476">
        <v>0</v>
      </c>
      <c r="G194" s="477">
        <f t="shared" si="3"/>
        <v>0</v>
      </c>
    </row>
    <row r="195" spans="1:7">
      <c r="A195" s="483" t="s">
        <v>1093</v>
      </c>
      <c r="B195" s="483" t="s">
        <v>1094</v>
      </c>
      <c r="C195" s="483" t="s">
        <v>1043</v>
      </c>
      <c r="D195" s="504" t="s">
        <v>1047</v>
      </c>
      <c r="E195" s="492" t="s">
        <v>1047</v>
      </c>
      <c r="F195" s="477"/>
      <c r="G195" s="477"/>
    </row>
    <row r="196" spans="1:7">
      <c r="A196" s="483" t="s">
        <v>1093</v>
      </c>
      <c r="B196" s="483" t="s">
        <v>1094</v>
      </c>
      <c r="C196" s="483" t="s">
        <v>1044</v>
      </c>
      <c r="D196" s="504">
        <v>24.14</v>
      </c>
      <c r="E196" s="492">
        <v>4</v>
      </c>
      <c r="F196" s="476">
        <v>0</v>
      </c>
      <c r="G196" s="477">
        <f t="shared" si="3"/>
        <v>0</v>
      </c>
    </row>
    <row r="197" spans="1:7">
      <c r="A197" s="483" t="s">
        <v>1093</v>
      </c>
      <c r="B197" s="483" t="s">
        <v>1094</v>
      </c>
      <c r="C197" s="483" t="s">
        <v>1045</v>
      </c>
      <c r="D197" s="504">
        <v>24.49</v>
      </c>
      <c r="E197" s="492">
        <v>4</v>
      </c>
      <c r="F197" s="476">
        <v>0</v>
      </c>
      <c r="G197" s="477">
        <f t="shared" si="3"/>
        <v>0</v>
      </c>
    </row>
    <row r="198" spans="1:7">
      <c r="A198" s="483" t="s">
        <v>181</v>
      </c>
      <c r="B198" s="483" t="s">
        <v>182</v>
      </c>
      <c r="C198" s="483" t="s">
        <v>1043</v>
      </c>
      <c r="D198" s="504">
        <v>17.920000000000002</v>
      </c>
      <c r="E198" s="492">
        <v>6</v>
      </c>
      <c r="F198" s="476">
        <v>0</v>
      </c>
      <c r="G198" s="477">
        <f t="shared" si="3"/>
        <v>0</v>
      </c>
    </row>
    <row r="199" spans="1:7">
      <c r="A199" s="483" t="s">
        <v>181</v>
      </c>
      <c r="B199" s="483" t="s">
        <v>182</v>
      </c>
      <c r="C199" s="483" t="s">
        <v>1044</v>
      </c>
      <c r="D199" s="504">
        <v>17.920000000000002</v>
      </c>
      <c r="E199" s="492">
        <v>4</v>
      </c>
      <c r="F199" s="476">
        <v>0</v>
      </c>
      <c r="G199" s="477">
        <f t="shared" si="3"/>
        <v>0</v>
      </c>
    </row>
    <row r="200" spans="1:7">
      <c r="A200" s="483" t="s">
        <v>181</v>
      </c>
      <c r="B200" s="483" t="s">
        <v>182</v>
      </c>
      <c r="C200" s="483" t="s">
        <v>1045</v>
      </c>
      <c r="D200" s="504">
        <v>19.059999999999999</v>
      </c>
      <c r="E200" s="492">
        <v>4</v>
      </c>
      <c r="F200" s="476">
        <v>0</v>
      </c>
      <c r="G200" s="477">
        <f t="shared" si="3"/>
        <v>0</v>
      </c>
    </row>
    <row r="201" spans="1:7">
      <c r="A201" s="483" t="s">
        <v>183</v>
      </c>
      <c r="B201" s="483" t="s">
        <v>184</v>
      </c>
      <c r="C201" s="483" t="s">
        <v>1043</v>
      </c>
      <c r="D201" s="504">
        <v>833.14</v>
      </c>
      <c r="E201" s="492">
        <v>6</v>
      </c>
      <c r="F201" s="476">
        <v>0</v>
      </c>
      <c r="G201" s="477">
        <f t="shared" si="3"/>
        <v>0</v>
      </c>
    </row>
    <row r="202" spans="1:7">
      <c r="A202" s="483" t="s">
        <v>183</v>
      </c>
      <c r="B202" s="483" t="s">
        <v>184</v>
      </c>
      <c r="C202" s="483" t="s">
        <v>1044</v>
      </c>
      <c r="D202" s="504">
        <v>319.51</v>
      </c>
      <c r="E202" s="492">
        <v>4</v>
      </c>
      <c r="F202" s="476">
        <v>0</v>
      </c>
      <c r="G202" s="477">
        <f t="shared" si="3"/>
        <v>0</v>
      </c>
    </row>
    <row r="203" spans="1:7">
      <c r="A203" s="483" t="s">
        <v>183</v>
      </c>
      <c r="B203" s="483" t="s">
        <v>184</v>
      </c>
      <c r="C203" s="483" t="s">
        <v>1045</v>
      </c>
      <c r="D203" s="504">
        <v>268.04000000000002</v>
      </c>
      <c r="E203" s="492">
        <v>4</v>
      </c>
      <c r="F203" s="476">
        <v>0</v>
      </c>
      <c r="G203" s="477">
        <f t="shared" si="3"/>
        <v>0</v>
      </c>
    </row>
    <row r="204" spans="1:7">
      <c r="A204" s="483" t="s">
        <v>185</v>
      </c>
      <c r="B204" s="483" t="s">
        <v>186</v>
      </c>
      <c r="C204" s="483" t="s">
        <v>1043</v>
      </c>
      <c r="D204" s="504">
        <v>22.37</v>
      </c>
      <c r="E204" s="492" t="s">
        <v>1047</v>
      </c>
      <c r="F204" s="477"/>
      <c r="G204" s="477"/>
    </row>
    <row r="205" spans="1:7">
      <c r="A205" s="483" t="s">
        <v>185</v>
      </c>
      <c r="B205" s="483" t="s">
        <v>186</v>
      </c>
      <c r="C205" s="483" t="s">
        <v>1044</v>
      </c>
      <c r="D205" s="504">
        <v>109.79</v>
      </c>
      <c r="E205" s="492">
        <v>4</v>
      </c>
      <c r="F205" s="476">
        <v>0</v>
      </c>
      <c r="G205" s="477">
        <f t="shared" si="3"/>
        <v>0</v>
      </c>
    </row>
    <row r="206" spans="1:7">
      <c r="A206" s="483" t="s">
        <v>185</v>
      </c>
      <c r="B206" s="483" t="s">
        <v>186</v>
      </c>
      <c r="C206" s="483" t="s">
        <v>1045</v>
      </c>
      <c r="D206" s="504">
        <v>17.5</v>
      </c>
      <c r="E206" s="492">
        <v>4</v>
      </c>
      <c r="F206" s="476">
        <v>0</v>
      </c>
      <c r="G206" s="477">
        <f t="shared" si="3"/>
        <v>0</v>
      </c>
    </row>
    <row r="207" spans="1:7">
      <c r="A207" s="483" t="s">
        <v>1095</v>
      </c>
      <c r="B207" s="483" t="s">
        <v>1096</v>
      </c>
      <c r="C207" s="483" t="s">
        <v>1043</v>
      </c>
      <c r="D207" s="504">
        <v>62.68</v>
      </c>
      <c r="E207" s="492">
        <v>1</v>
      </c>
      <c r="F207" s="476">
        <v>0</v>
      </c>
      <c r="G207" s="477">
        <f t="shared" ref="G207:G221" si="4">+D207*E207*F207</f>
        <v>0</v>
      </c>
    </row>
    <row r="208" spans="1:7">
      <c r="A208" s="483" t="s">
        <v>1095</v>
      </c>
      <c r="B208" s="483" t="s">
        <v>1096</v>
      </c>
      <c r="C208" s="483" t="s">
        <v>1044</v>
      </c>
      <c r="D208" s="504">
        <v>8</v>
      </c>
      <c r="E208" s="492">
        <v>1</v>
      </c>
      <c r="F208" s="476">
        <v>0</v>
      </c>
      <c r="G208" s="477">
        <f t="shared" si="4"/>
        <v>0</v>
      </c>
    </row>
    <row r="209" spans="1:7">
      <c r="A209" s="483" t="s">
        <v>1095</v>
      </c>
      <c r="B209" s="483" t="s">
        <v>1096</v>
      </c>
      <c r="C209" s="483" t="s">
        <v>1045</v>
      </c>
      <c r="D209" s="504">
        <v>0</v>
      </c>
      <c r="E209" s="492">
        <v>1</v>
      </c>
      <c r="F209" s="476">
        <v>0</v>
      </c>
      <c r="G209" s="477">
        <f t="shared" si="4"/>
        <v>0</v>
      </c>
    </row>
    <row r="210" spans="1:7">
      <c r="A210" s="483" t="s">
        <v>1097</v>
      </c>
      <c r="B210" s="483" t="s">
        <v>1098</v>
      </c>
      <c r="C210" s="483" t="s">
        <v>1043</v>
      </c>
      <c r="D210" s="504">
        <v>10.98</v>
      </c>
      <c r="E210" s="492">
        <v>3</v>
      </c>
      <c r="F210" s="476">
        <v>0</v>
      </c>
      <c r="G210" s="477">
        <f t="shared" si="4"/>
        <v>0</v>
      </c>
    </row>
    <row r="211" spans="1:7">
      <c r="A211" s="483" t="s">
        <v>1097</v>
      </c>
      <c r="B211" s="483" t="s">
        <v>1098</v>
      </c>
      <c r="C211" s="483" t="s">
        <v>1044</v>
      </c>
      <c r="D211" s="504">
        <v>10.98</v>
      </c>
      <c r="E211" s="492">
        <v>3</v>
      </c>
      <c r="F211" s="476">
        <v>0</v>
      </c>
      <c r="G211" s="477">
        <f t="shared" si="4"/>
        <v>0</v>
      </c>
    </row>
    <row r="212" spans="1:7">
      <c r="A212" s="483" t="s">
        <v>1097</v>
      </c>
      <c r="B212" s="483" t="s">
        <v>1098</v>
      </c>
      <c r="C212" s="483" t="s">
        <v>1045</v>
      </c>
      <c r="D212" s="504">
        <v>0</v>
      </c>
      <c r="E212" s="492">
        <v>3</v>
      </c>
      <c r="F212" s="476">
        <v>0</v>
      </c>
      <c r="G212" s="477">
        <f t="shared" si="4"/>
        <v>0</v>
      </c>
    </row>
    <row r="213" spans="1:7">
      <c r="A213" s="483" t="s">
        <v>1099</v>
      </c>
      <c r="B213" s="483" t="s">
        <v>1100</v>
      </c>
      <c r="C213" s="483" t="s">
        <v>1043</v>
      </c>
      <c r="D213" s="504">
        <v>10</v>
      </c>
      <c r="E213" s="492">
        <v>6</v>
      </c>
      <c r="F213" s="476">
        <v>0</v>
      </c>
      <c r="G213" s="477">
        <f t="shared" si="4"/>
        <v>0</v>
      </c>
    </row>
    <row r="214" spans="1:7">
      <c r="A214" s="483" t="s">
        <v>1099</v>
      </c>
      <c r="B214" s="483" t="s">
        <v>1100</v>
      </c>
      <c r="C214" s="483" t="s">
        <v>1044</v>
      </c>
      <c r="D214" s="504">
        <v>10</v>
      </c>
      <c r="E214" s="492">
        <v>4</v>
      </c>
      <c r="F214" s="476">
        <v>0</v>
      </c>
      <c r="G214" s="477">
        <f t="shared" si="4"/>
        <v>0</v>
      </c>
    </row>
    <row r="215" spans="1:7">
      <c r="A215" s="483" t="s">
        <v>1099</v>
      </c>
      <c r="B215" s="483" t="s">
        <v>1100</v>
      </c>
      <c r="C215" s="483" t="s">
        <v>1045</v>
      </c>
      <c r="D215" s="504">
        <v>0</v>
      </c>
      <c r="E215" s="492">
        <v>4</v>
      </c>
      <c r="F215" s="476">
        <v>0</v>
      </c>
      <c r="G215" s="477">
        <f t="shared" si="4"/>
        <v>0</v>
      </c>
    </row>
    <row r="216" spans="1:7">
      <c r="A216" s="483" t="s">
        <v>1101</v>
      </c>
      <c r="B216" s="483" t="s">
        <v>1102</v>
      </c>
      <c r="C216" s="483" t="s">
        <v>1043</v>
      </c>
      <c r="D216" s="504">
        <v>8</v>
      </c>
      <c r="E216" s="492">
        <v>1</v>
      </c>
      <c r="F216" s="476">
        <v>0</v>
      </c>
      <c r="G216" s="477">
        <f t="shared" si="4"/>
        <v>0</v>
      </c>
    </row>
    <row r="217" spans="1:7">
      <c r="A217" s="483" t="s">
        <v>1101</v>
      </c>
      <c r="B217" s="483" t="s">
        <v>1102</v>
      </c>
      <c r="C217" s="483" t="s">
        <v>1044</v>
      </c>
      <c r="D217" s="504">
        <v>8</v>
      </c>
      <c r="E217" s="492">
        <v>1</v>
      </c>
      <c r="F217" s="476">
        <v>0</v>
      </c>
      <c r="G217" s="477">
        <f t="shared" si="4"/>
        <v>0</v>
      </c>
    </row>
    <row r="218" spans="1:7">
      <c r="A218" s="483" t="s">
        <v>1101</v>
      </c>
      <c r="B218" s="483" t="s">
        <v>1102</v>
      </c>
      <c r="C218" s="483" t="s">
        <v>1045</v>
      </c>
      <c r="D218" s="504">
        <v>0</v>
      </c>
      <c r="E218" s="492">
        <v>1</v>
      </c>
      <c r="F218" s="476">
        <v>0</v>
      </c>
      <c r="G218" s="477">
        <f t="shared" si="4"/>
        <v>0</v>
      </c>
    </row>
    <row r="219" spans="1:7">
      <c r="A219" s="483" t="s">
        <v>1103</v>
      </c>
      <c r="B219" s="483" t="s">
        <v>1104</v>
      </c>
      <c r="C219" s="483" t="s">
        <v>1043</v>
      </c>
      <c r="D219" s="504">
        <v>8</v>
      </c>
      <c r="E219" s="492">
        <v>3</v>
      </c>
      <c r="F219" s="476">
        <v>0</v>
      </c>
      <c r="G219" s="477">
        <f t="shared" si="4"/>
        <v>0</v>
      </c>
    </row>
    <row r="220" spans="1:7">
      <c r="A220" s="483" t="s">
        <v>1103</v>
      </c>
      <c r="B220" s="483" t="s">
        <v>1104</v>
      </c>
      <c r="C220" s="483" t="s">
        <v>1044</v>
      </c>
      <c r="D220" s="504">
        <v>8</v>
      </c>
      <c r="E220" s="492">
        <v>3</v>
      </c>
      <c r="F220" s="476">
        <v>0</v>
      </c>
      <c r="G220" s="477">
        <f t="shared" si="4"/>
        <v>0</v>
      </c>
    </row>
    <row r="221" spans="1:7">
      <c r="A221" s="483" t="s">
        <v>1103</v>
      </c>
      <c r="B221" s="483" t="s">
        <v>1104</v>
      </c>
      <c r="C221" s="483" t="s">
        <v>1045</v>
      </c>
      <c r="D221" s="504">
        <v>0</v>
      </c>
      <c r="E221" s="492">
        <v>3</v>
      </c>
      <c r="F221" s="476">
        <v>0</v>
      </c>
      <c r="G221" s="477">
        <f t="shared" si="4"/>
        <v>0</v>
      </c>
    </row>
    <row r="222" spans="1:7">
      <c r="D222" s="491"/>
    </row>
    <row r="223" spans="1:7">
      <c r="A223" s="478" t="s">
        <v>1105</v>
      </c>
      <c r="B223" s="478"/>
      <c r="C223" s="478"/>
      <c r="D223" s="503">
        <f>SUM(D14:D221)</f>
        <v>19623.999999999985</v>
      </c>
      <c r="E223" s="478"/>
      <c r="F223" s="478"/>
      <c r="G223" s="494">
        <f>SUM(G14:G221)</f>
        <v>0</v>
      </c>
    </row>
    <row r="224" spans="1:7">
      <c r="C224" s="493"/>
    </row>
    <row r="226" spans="4:4">
      <c r="D226" s="631"/>
    </row>
  </sheetData>
  <mergeCells count="1">
    <mergeCell ref="A10:G1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AD2FD-98E0-4F44-9CDD-AF40414C264C}">
  <dimension ref="A1:G47"/>
  <sheetViews>
    <sheetView showGridLines="0" workbookViewId="0">
      <selection activeCell="B4" sqref="B4"/>
    </sheetView>
  </sheetViews>
  <sheetFormatPr defaultColWidth="9.08984375" defaultRowHeight="13.5"/>
  <cols>
    <col min="1" max="1" width="53.08984375" style="479" bestFit="1" customWidth="1"/>
    <col min="2" max="2" width="18.36328125" style="479" customWidth="1"/>
    <col min="3" max="3" width="12.08984375" style="479" customWidth="1"/>
    <col min="4" max="4" width="12.90625" style="479" customWidth="1"/>
    <col min="5" max="5" width="9.08984375" style="479"/>
    <col min="6" max="6" width="4.453125" style="479" customWidth="1"/>
    <col min="7" max="16384" width="9.08984375" style="479"/>
  </cols>
  <sheetData>
    <row r="1" spans="1:7" s="483" customFormat="1">
      <c r="A1" s="669" t="s">
        <v>48</v>
      </c>
      <c r="B1" s="480"/>
      <c r="C1" s="480"/>
      <c r="D1" s="480"/>
      <c r="E1" s="480"/>
      <c r="F1" s="480"/>
      <c r="G1" s="480"/>
    </row>
    <row r="2" spans="1:7" s="483" customFormat="1">
      <c r="A2" s="480"/>
      <c r="B2" s="480"/>
      <c r="C2" s="480"/>
      <c r="D2" s="480"/>
      <c r="E2" s="480"/>
      <c r="F2" s="480"/>
    </row>
    <row r="3" spans="1:7" s="483" customFormat="1">
      <c r="A3" s="418" t="s">
        <v>0</v>
      </c>
      <c r="B3" s="470" t="s">
        <v>1</v>
      </c>
      <c r="C3" s="433"/>
      <c r="D3" s="484"/>
      <c r="E3" s="484"/>
      <c r="F3" s="480"/>
    </row>
    <row r="4" spans="1:7" s="483" customFormat="1">
      <c r="A4" s="418" t="s">
        <v>2</v>
      </c>
      <c r="B4" s="470" t="str">
        <f>Invulinstructie!D4</f>
        <v>V1.0</v>
      </c>
      <c r="C4" s="484"/>
      <c r="D4" s="484"/>
      <c r="E4" s="484"/>
      <c r="F4" s="480"/>
    </row>
    <row r="5" spans="1:7" s="483" customFormat="1">
      <c r="A5" s="418" t="s">
        <v>3</v>
      </c>
      <c r="B5" s="471">
        <v>46235</v>
      </c>
      <c r="C5" s="485"/>
      <c r="D5" s="485"/>
      <c r="E5" s="484"/>
      <c r="F5" s="480"/>
    </row>
    <row r="6" spans="1:7" s="483" customFormat="1">
      <c r="A6" s="418" t="s">
        <v>4</v>
      </c>
      <c r="B6" s="470">
        <v>0</v>
      </c>
      <c r="C6" s="485"/>
      <c r="D6" s="485"/>
      <c r="E6" s="484"/>
      <c r="F6" s="480"/>
    </row>
    <row r="7" spans="1:7" s="483" customFormat="1">
      <c r="A7" s="418"/>
      <c r="B7" s="418"/>
      <c r="C7" s="485"/>
      <c r="D7" s="485"/>
      <c r="E7" s="484"/>
      <c r="F7" s="480"/>
    </row>
    <row r="8" spans="1:7" s="483" customFormat="1" ht="14" thickBot="1">
      <c r="A8" s="482"/>
      <c r="B8" s="482"/>
      <c r="C8" s="472"/>
      <c r="D8" s="488"/>
      <c r="E8" s="433"/>
      <c r="F8" s="480"/>
    </row>
    <row r="9" spans="1:7" s="483" customFormat="1" ht="14" thickBot="1">
      <c r="A9" s="489"/>
      <c r="B9" s="489"/>
      <c r="C9" s="473"/>
      <c r="D9" s="433"/>
      <c r="E9" s="433"/>
      <c r="F9" s="480"/>
    </row>
    <row r="10" spans="1:7" s="483" customFormat="1" ht="14" thickBot="1">
      <c r="A10" s="715" t="s">
        <v>1106</v>
      </c>
      <c r="B10" s="716"/>
      <c r="C10" s="716"/>
      <c r="D10" s="716"/>
      <c r="E10" s="433"/>
      <c r="F10" s="480"/>
    </row>
    <row r="11" spans="1:7" s="483" customFormat="1" ht="14" thickBot="1">
      <c r="A11" s="495"/>
      <c r="B11" s="495"/>
      <c r="C11" s="495"/>
      <c r="D11" s="497"/>
      <c r="E11" s="433"/>
      <c r="F11" s="480"/>
    </row>
    <row r="12" spans="1:7" s="483" customFormat="1" ht="41" thickBot="1">
      <c r="A12" s="498" t="s">
        <v>1107</v>
      </c>
      <c r="B12" s="499" t="s">
        <v>1108</v>
      </c>
      <c r="C12" s="501" t="s">
        <v>1109</v>
      </c>
      <c r="D12" s="501" t="s">
        <v>1042</v>
      </c>
      <c r="E12" s="432"/>
      <c r="F12" s="480"/>
    </row>
    <row r="13" spans="1:7" s="483" customFormat="1">
      <c r="F13" s="480"/>
    </row>
    <row r="14" spans="1:7" ht="14">
      <c r="A14" s="579" t="s">
        <v>1110</v>
      </c>
      <c r="B14" s="579">
        <v>92</v>
      </c>
      <c r="C14" s="580">
        <v>0</v>
      </c>
      <c r="D14" s="581">
        <f t="shared" ref="D14:D26" si="0">B14*C14</f>
        <v>0</v>
      </c>
      <c r="F14" s="480"/>
    </row>
    <row r="15" spans="1:7" ht="14">
      <c r="A15" s="579" t="s">
        <v>1111</v>
      </c>
      <c r="B15" s="579">
        <v>248</v>
      </c>
      <c r="C15" s="580">
        <v>0</v>
      </c>
      <c r="D15" s="581">
        <f t="shared" si="0"/>
        <v>0</v>
      </c>
      <c r="F15" s="480"/>
    </row>
    <row r="16" spans="1:7" ht="14">
      <c r="A16" s="579" t="s">
        <v>1112</v>
      </c>
      <c r="B16" s="579">
        <v>241</v>
      </c>
      <c r="C16" s="580">
        <v>0</v>
      </c>
      <c r="D16" s="581">
        <f t="shared" si="0"/>
        <v>0</v>
      </c>
      <c r="F16" s="480"/>
    </row>
    <row r="17" spans="1:6" ht="14">
      <c r="A17" s="579" t="s">
        <v>1113</v>
      </c>
      <c r="B17" s="579">
        <v>109</v>
      </c>
      <c r="C17" s="580">
        <v>0</v>
      </c>
      <c r="D17" s="581">
        <f t="shared" si="0"/>
        <v>0</v>
      </c>
      <c r="F17" s="480"/>
    </row>
    <row r="18" spans="1:6" ht="14">
      <c r="A18" s="579" t="s">
        <v>1114</v>
      </c>
      <c r="B18" s="579">
        <v>27</v>
      </c>
      <c r="C18" s="580">
        <v>0</v>
      </c>
      <c r="D18" s="581">
        <f t="shared" si="0"/>
        <v>0</v>
      </c>
      <c r="F18" s="480"/>
    </row>
    <row r="19" spans="1:6" ht="14">
      <c r="A19" s="579" t="s">
        <v>1115</v>
      </c>
      <c r="B19" s="579">
        <v>370</v>
      </c>
      <c r="C19" s="580">
        <v>0</v>
      </c>
      <c r="D19" s="581">
        <f t="shared" si="0"/>
        <v>0</v>
      </c>
      <c r="F19" s="480"/>
    </row>
    <row r="20" spans="1:6" ht="14">
      <c r="A20" s="579" t="s">
        <v>1116</v>
      </c>
      <c r="B20" s="579">
        <v>331</v>
      </c>
      <c r="C20" s="580">
        <v>0</v>
      </c>
      <c r="D20" s="581">
        <f t="shared" si="0"/>
        <v>0</v>
      </c>
      <c r="F20" s="480"/>
    </row>
    <row r="21" spans="1:6" ht="14">
      <c r="A21" s="579" t="s">
        <v>1117</v>
      </c>
      <c r="B21" s="579">
        <v>346</v>
      </c>
      <c r="C21" s="580">
        <v>0</v>
      </c>
      <c r="D21" s="581">
        <f t="shared" si="0"/>
        <v>0</v>
      </c>
      <c r="F21" s="480"/>
    </row>
    <row r="22" spans="1:6" ht="14">
      <c r="A22" s="579" t="s">
        <v>1118</v>
      </c>
      <c r="B22" s="579">
        <v>42</v>
      </c>
      <c r="C22" s="580">
        <v>0</v>
      </c>
      <c r="D22" s="581">
        <f>B22*C22</f>
        <v>0</v>
      </c>
      <c r="F22" s="480"/>
    </row>
    <row r="23" spans="1:6" ht="14">
      <c r="A23" s="579" t="s">
        <v>1119</v>
      </c>
      <c r="B23" s="579">
        <v>399</v>
      </c>
      <c r="C23" s="580">
        <v>0</v>
      </c>
      <c r="D23" s="581">
        <f t="shared" si="0"/>
        <v>0</v>
      </c>
      <c r="F23" s="480"/>
    </row>
    <row r="24" spans="1:6" ht="14">
      <c r="A24" s="579" t="s">
        <v>1120</v>
      </c>
      <c r="B24" s="579">
        <v>138</v>
      </c>
      <c r="C24" s="580">
        <v>0</v>
      </c>
      <c r="D24" s="581">
        <f t="shared" si="0"/>
        <v>0</v>
      </c>
      <c r="F24" s="480"/>
    </row>
    <row r="25" spans="1:6" ht="14">
      <c r="A25" s="579" t="s">
        <v>1121</v>
      </c>
      <c r="B25" s="579">
        <v>134</v>
      </c>
      <c r="C25" s="580">
        <v>0</v>
      </c>
      <c r="D25" s="581">
        <f t="shared" si="0"/>
        <v>0</v>
      </c>
      <c r="F25" s="480"/>
    </row>
    <row r="26" spans="1:6" ht="14">
      <c r="A26" s="659" t="s">
        <v>1122</v>
      </c>
      <c r="B26" s="579">
        <v>37</v>
      </c>
      <c r="C26" s="580">
        <v>0</v>
      </c>
      <c r="D26" s="581">
        <f t="shared" si="0"/>
        <v>0</v>
      </c>
      <c r="F26" s="480"/>
    </row>
    <row r="27" spans="1:6" ht="14">
      <c r="F27" s="480"/>
    </row>
    <row r="28" spans="1:6" ht="14">
      <c r="A28" s="478" t="s">
        <v>1105</v>
      </c>
      <c r="B28" s="478"/>
      <c r="C28" s="478"/>
      <c r="D28" s="505">
        <f>SUM(D14:D26)</f>
        <v>0</v>
      </c>
      <c r="F28" s="480"/>
    </row>
    <row r="29" spans="1:6" ht="14">
      <c r="F29" s="480"/>
    </row>
    <row r="30" spans="1:6" ht="14.5" thickBot="1">
      <c r="F30" s="480"/>
    </row>
    <row r="31" spans="1:6" ht="54.5" thickBot="1">
      <c r="A31" s="498" t="s">
        <v>1107</v>
      </c>
      <c r="B31" s="498" t="s">
        <v>1123</v>
      </c>
      <c r="C31" s="502" t="s">
        <v>1124</v>
      </c>
      <c r="F31" s="480"/>
    </row>
    <row r="32" spans="1:6" ht="14">
      <c r="F32" s="480"/>
    </row>
    <row r="33" spans="1:6" ht="14">
      <c r="A33" s="579" t="s">
        <v>1110</v>
      </c>
      <c r="B33" s="579"/>
      <c r="C33" s="579"/>
      <c r="F33" s="480"/>
    </row>
    <row r="34" spans="1:6" ht="14">
      <c r="A34" s="579" t="s">
        <v>1111</v>
      </c>
      <c r="B34" s="579"/>
      <c r="C34" s="579"/>
      <c r="F34" s="480"/>
    </row>
    <row r="35" spans="1:6" ht="14">
      <c r="A35" s="579" t="s">
        <v>1112</v>
      </c>
      <c r="B35" s="579"/>
      <c r="C35" s="579"/>
      <c r="F35" s="480"/>
    </row>
    <row r="36" spans="1:6" ht="14">
      <c r="A36" s="579" t="s">
        <v>1113</v>
      </c>
      <c r="B36" s="579"/>
      <c r="C36" s="579"/>
      <c r="F36" s="480"/>
    </row>
    <row r="37" spans="1:6" ht="14">
      <c r="A37" s="579" t="s">
        <v>1114</v>
      </c>
      <c r="B37" s="579"/>
      <c r="C37" s="579"/>
      <c r="F37" s="480"/>
    </row>
    <row r="38" spans="1:6" ht="14">
      <c r="A38" s="579" t="s">
        <v>1115</v>
      </c>
      <c r="B38" s="579"/>
      <c r="C38" s="579"/>
      <c r="F38" s="480"/>
    </row>
    <row r="39" spans="1:6" ht="14">
      <c r="A39" s="579" t="s">
        <v>1116</v>
      </c>
      <c r="B39" s="579"/>
      <c r="C39" s="579"/>
      <c r="F39" s="480"/>
    </row>
    <row r="40" spans="1:6" ht="14">
      <c r="A40" s="579" t="s">
        <v>1117</v>
      </c>
      <c r="B40" s="579"/>
      <c r="C40" s="579"/>
      <c r="F40" s="480"/>
    </row>
    <row r="41" spans="1:6" ht="14">
      <c r="A41" s="579" t="s">
        <v>1118</v>
      </c>
      <c r="B41" s="579"/>
      <c r="C41" s="579"/>
      <c r="F41" s="480"/>
    </row>
    <row r="42" spans="1:6" ht="14">
      <c r="A42" s="579" t="s">
        <v>1119</v>
      </c>
      <c r="B42" s="579"/>
      <c r="C42" s="579"/>
      <c r="F42" s="480"/>
    </row>
    <row r="43" spans="1:6" ht="14">
      <c r="A43" s="579" t="s">
        <v>1120</v>
      </c>
      <c r="B43" s="579"/>
      <c r="C43" s="579"/>
      <c r="F43" s="480"/>
    </row>
    <row r="44" spans="1:6" ht="14">
      <c r="A44" s="579" t="s">
        <v>1121</v>
      </c>
      <c r="B44" s="579"/>
      <c r="C44" s="579"/>
      <c r="F44" s="480"/>
    </row>
    <row r="45" spans="1:6" ht="14">
      <c r="A45" s="659" t="s">
        <v>1122</v>
      </c>
      <c r="B45" s="579"/>
      <c r="C45" s="579"/>
      <c r="F45" s="480"/>
    </row>
    <row r="46" spans="1:6" ht="14">
      <c r="F46" s="480"/>
    </row>
    <row r="47" spans="1:6" ht="14">
      <c r="A47" s="480"/>
      <c r="B47" s="480"/>
      <c r="C47" s="480"/>
      <c r="D47" s="480"/>
      <c r="E47" s="480"/>
      <c r="F47" s="480"/>
    </row>
  </sheetData>
  <mergeCells count="1">
    <mergeCell ref="A10:D1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BD2E4-08C9-4607-AAF6-CD8CB617FFA3}">
  <dimension ref="A1:J76"/>
  <sheetViews>
    <sheetView showGridLines="0" workbookViewId="0">
      <selection activeCell="O16" sqref="O16"/>
    </sheetView>
  </sheetViews>
  <sheetFormatPr defaultColWidth="9.08984375" defaultRowHeight="14.25" customHeight="1"/>
  <cols>
    <col min="1" max="1" width="30.36328125" style="479" customWidth="1"/>
    <col min="2" max="2" width="33.08984375" style="479" bestFit="1" customWidth="1"/>
    <col min="3" max="3" width="16.36328125" style="479" hidden="1" customWidth="1"/>
    <col min="4" max="5" width="9.08984375" style="479"/>
    <col min="6" max="6" width="10" style="479" bestFit="1" customWidth="1"/>
    <col min="7" max="7" width="12.453125" style="479" customWidth="1"/>
    <col min="8" max="8" width="9.08984375" style="479"/>
    <col min="9" max="9" width="3.453125" style="479" customWidth="1"/>
    <col min="10" max="16384" width="9.08984375" style="479"/>
  </cols>
  <sheetData>
    <row r="1" spans="1:10" s="483" customFormat="1" ht="13.5">
      <c r="A1" s="669" t="s">
        <v>48</v>
      </c>
      <c r="B1" s="480"/>
      <c r="C1" s="480"/>
      <c r="D1" s="480"/>
      <c r="E1" s="480"/>
      <c r="F1" s="480"/>
      <c r="G1" s="480"/>
      <c r="H1" s="480"/>
      <c r="I1" s="480"/>
      <c r="J1" s="480"/>
    </row>
    <row r="2" spans="1:10" s="483" customFormat="1" ht="13.5">
      <c r="A2" s="480"/>
      <c r="B2" s="480"/>
      <c r="C2" s="480"/>
      <c r="D2" s="481"/>
      <c r="E2" s="480"/>
      <c r="F2" s="480"/>
      <c r="G2" s="480"/>
      <c r="H2" s="480"/>
      <c r="I2" s="480"/>
    </row>
    <row r="3" spans="1:10" s="483" customFormat="1" ht="13.5">
      <c r="A3" s="418" t="s">
        <v>0</v>
      </c>
      <c r="B3" s="470" t="s">
        <v>1</v>
      </c>
      <c r="C3" s="470"/>
      <c r="D3" s="484"/>
      <c r="E3" s="433"/>
      <c r="F3" s="433"/>
      <c r="G3" s="484"/>
      <c r="H3" s="484"/>
      <c r="I3" s="480"/>
    </row>
    <row r="4" spans="1:10" s="483" customFormat="1" ht="13.5">
      <c r="A4" s="418" t="s">
        <v>2</v>
      </c>
      <c r="B4" s="470" t="str">
        <f>Invulinstructie!D4</f>
        <v>V1.0</v>
      </c>
      <c r="C4" s="470"/>
      <c r="D4" s="484"/>
      <c r="E4" s="484"/>
      <c r="F4" s="484"/>
      <c r="G4" s="484"/>
      <c r="H4" s="484"/>
      <c r="I4" s="480"/>
    </row>
    <row r="5" spans="1:10" s="483" customFormat="1" ht="13.5">
      <c r="A5" s="418" t="s">
        <v>3</v>
      </c>
      <c r="B5" s="471">
        <v>46235</v>
      </c>
      <c r="C5" s="471"/>
      <c r="D5" s="484"/>
      <c r="E5" s="485"/>
      <c r="F5" s="485"/>
      <c r="G5" s="485"/>
      <c r="H5" s="484"/>
      <c r="I5" s="480"/>
    </row>
    <row r="6" spans="1:10" s="483" customFormat="1" ht="13.5">
      <c r="A6" s="418" t="s">
        <v>4</v>
      </c>
      <c r="B6" s="470">
        <v>0</v>
      </c>
      <c r="C6" s="470"/>
      <c r="D6" s="484"/>
      <c r="E6" s="485"/>
      <c r="F6" s="485"/>
      <c r="G6" s="485"/>
      <c r="H6" s="484"/>
      <c r="I6" s="480"/>
    </row>
    <row r="7" spans="1:10" s="483" customFormat="1" ht="13.5">
      <c r="A7" s="418"/>
      <c r="B7" s="418"/>
      <c r="C7" s="418"/>
      <c r="D7" s="486"/>
      <c r="E7" s="485"/>
      <c r="F7" s="485"/>
      <c r="G7" s="485"/>
      <c r="H7" s="484"/>
      <c r="I7" s="480"/>
    </row>
    <row r="8" spans="1:10" s="483" customFormat="1" ht="14" thickBot="1">
      <c r="A8" s="482"/>
      <c r="B8" s="482"/>
      <c r="C8" s="482"/>
      <c r="D8" s="487"/>
      <c r="E8" s="472"/>
      <c r="F8" s="472"/>
      <c r="G8" s="488"/>
      <c r="H8" s="484"/>
      <c r="I8" s="480"/>
    </row>
    <row r="9" spans="1:10" s="483" customFormat="1" ht="14" thickBot="1">
      <c r="A9" s="489"/>
      <c r="B9" s="489"/>
      <c r="C9" s="489"/>
      <c r="D9" s="490"/>
      <c r="E9" s="473"/>
      <c r="F9" s="473"/>
      <c r="G9" s="433"/>
      <c r="H9" s="484"/>
      <c r="I9" s="480"/>
    </row>
    <row r="10" spans="1:10" s="483" customFormat="1" ht="14" thickBot="1">
      <c r="A10" s="715" t="s">
        <v>1125</v>
      </c>
      <c r="B10" s="716"/>
      <c r="C10" s="716"/>
      <c r="D10" s="716"/>
      <c r="E10" s="716"/>
      <c r="F10" s="716"/>
      <c r="G10" s="716"/>
      <c r="H10" s="484"/>
      <c r="I10" s="480"/>
    </row>
    <row r="11" spans="1:10" s="483" customFormat="1" ht="14" thickBot="1">
      <c r="A11" s="495"/>
      <c r="B11" s="495"/>
      <c r="C11" s="495"/>
      <c r="D11" s="496"/>
      <c r="E11" s="495"/>
      <c r="F11" s="495"/>
      <c r="G11" s="497"/>
      <c r="H11" s="433"/>
      <c r="I11" s="480"/>
    </row>
    <row r="12" spans="1:10" s="483" customFormat="1" ht="68" thickBot="1">
      <c r="A12" s="498" t="s">
        <v>1037</v>
      </c>
      <c r="B12" s="499" t="s">
        <v>74</v>
      </c>
      <c r="C12" s="629" t="s">
        <v>1126</v>
      </c>
      <c r="D12" s="500" t="s">
        <v>1127</v>
      </c>
      <c r="E12" s="501" t="s">
        <v>1040</v>
      </c>
      <c r="F12" s="501" t="s">
        <v>1128</v>
      </c>
      <c r="G12" s="501" t="s">
        <v>1042</v>
      </c>
      <c r="H12" s="432"/>
      <c r="I12" s="480"/>
    </row>
    <row r="13" spans="1:10" s="483" customFormat="1" ht="14">
      <c r="A13" s="479"/>
      <c r="B13" s="479"/>
      <c r="C13" s="479"/>
      <c r="D13" s="479"/>
      <c r="E13" s="479"/>
      <c r="F13" s="479"/>
      <c r="G13" s="479"/>
      <c r="H13" s="432"/>
      <c r="I13" s="480"/>
    </row>
    <row r="14" spans="1:10" ht="14">
      <c r="A14" s="479" t="s">
        <v>85</v>
      </c>
      <c r="B14" s="479" t="s">
        <v>86</v>
      </c>
      <c r="D14" s="479" t="s">
        <v>1129</v>
      </c>
      <c r="E14" s="479">
        <v>12</v>
      </c>
      <c r="F14" s="580">
        <v>0</v>
      </c>
      <c r="G14" s="581">
        <f>E14*F14</f>
        <v>0</v>
      </c>
      <c r="I14" s="480"/>
    </row>
    <row r="15" spans="1:10" ht="14">
      <c r="A15" s="479" t="s">
        <v>87</v>
      </c>
      <c r="B15" s="479" t="s">
        <v>88</v>
      </c>
      <c r="D15" s="479" t="s">
        <v>1130</v>
      </c>
      <c r="E15" s="479" t="s">
        <v>1131</v>
      </c>
      <c r="F15" s="477"/>
      <c r="G15" s="477"/>
      <c r="I15" s="480"/>
    </row>
    <row r="16" spans="1:10" ht="14">
      <c r="A16" s="479" t="s">
        <v>89</v>
      </c>
      <c r="B16" s="479" t="s">
        <v>90</v>
      </c>
      <c r="D16" s="479" t="s">
        <v>1129</v>
      </c>
      <c r="E16" s="479">
        <v>12</v>
      </c>
      <c r="F16" s="580">
        <v>0</v>
      </c>
      <c r="G16" s="581">
        <f t="shared" ref="G16:G72" si="0">E16*F16</f>
        <v>0</v>
      </c>
      <c r="I16" s="480"/>
    </row>
    <row r="17" spans="1:9" ht="14">
      <c r="A17" s="479" t="s">
        <v>91</v>
      </c>
      <c r="B17" s="479" t="s">
        <v>92</v>
      </c>
      <c r="D17" s="479" t="s">
        <v>1130</v>
      </c>
      <c r="E17" s="479" t="s">
        <v>1131</v>
      </c>
      <c r="F17" s="477"/>
      <c r="G17" s="477"/>
      <c r="I17" s="480"/>
    </row>
    <row r="18" spans="1:9" ht="14">
      <c r="A18" s="479" t="s">
        <v>1048</v>
      </c>
      <c r="B18" s="479" t="s">
        <v>94</v>
      </c>
      <c r="D18" s="479" t="s">
        <v>1129</v>
      </c>
      <c r="E18" s="479">
        <v>12</v>
      </c>
      <c r="F18" s="580">
        <v>0</v>
      </c>
      <c r="G18" s="581">
        <f t="shared" si="0"/>
        <v>0</v>
      </c>
      <c r="I18" s="480"/>
    </row>
    <row r="19" spans="1:9" ht="14">
      <c r="A19" s="479" t="s">
        <v>1049</v>
      </c>
      <c r="B19" s="479" t="s">
        <v>96</v>
      </c>
      <c r="D19" s="479" t="s">
        <v>1129</v>
      </c>
      <c r="E19" s="479">
        <v>12</v>
      </c>
      <c r="F19" s="580">
        <v>0</v>
      </c>
      <c r="G19" s="581">
        <f t="shared" si="0"/>
        <v>0</v>
      </c>
      <c r="I19" s="480"/>
    </row>
    <row r="20" spans="1:9" ht="14">
      <c r="A20" s="479" t="s">
        <v>1050</v>
      </c>
      <c r="B20" s="479" t="s">
        <v>98</v>
      </c>
      <c r="D20" s="479" t="s">
        <v>1129</v>
      </c>
      <c r="E20" s="479">
        <v>12</v>
      </c>
      <c r="F20" s="580">
        <v>0</v>
      </c>
      <c r="G20" s="581">
        <f t="shared" si="0"/>
        <v>0</v>
      </c>
      <c r="I20" s="480"/>
    </row>
    <row r="21" spans="1:9" ht="14">
      <c r="A21" s="479" t="s">
        <v>1051</v>
      </c>
      <c r="B21" s="479" t="s">
        <v>1052</v>
      </c>
      <c r="D21" s="479" t="s">
        <v>1129</v>
      </c>
      <c r="E21" s="479">
        <v>12</v>
      </c>
      <c r="F21" s="580">
        <v>0</v>
      </c>
      <c r="G21" s="581">
        <f t="shared" si="0"/>
        <v>0</v>
      </c>
      <c r="I21" s="480"/>
    </row>
    <row r="22" spans="1:9" ht="14">
      <c r="A22" s="479" t="s">
        <v>1053</v>
      </c>
      <c r="B22" s="479" t="s">
        <v>102</v>
      </c>
      <c r="D22" s="479" t="s">
        <v>1129</v>
      </c>
      <c r="E22" s="479">
        <v>12</v>
      </c>
      <c r="F22" s="580">
        <v>0</v>
      </c>
      <c r="G22" s="581">
        <f t="shared" si="0"/>
        <v>0</v>
      </c>
      <c r="I22" s="480"/>
    </row>
    <row r="23" spans="1:9" ht="14">
      <c r="A23" s="479" t="s">
        <v>103</v>
      </c>
      <c r="B23" s="479" t="s">
        <v>104</v>
      </c>
      <c r="D23" s="479" t="s">
        <v>1129</v>
      </c>
      <c r="E23" s="479">
        <v>12</v>
      </c>
      <c r="F23" s="580">
        <v>0</v>
      </c>
      <c r="G23" s="581">
        <f t="shared" si="0"/>
        <v>0</v>
      </c>
      <c r="I23" s="480"/>
    </row>
    <row r="24" spans="1:9" ht="14">
      <c r="A24" s="479" t="s">
        <v>105</v>
      </c>
      <c r="B24" s="479" t="s">
        <v>106</v>
      </c>
      <c r="D24" s="479" t="s">
        <v>1130</v>
      </c>
      <c r="E24" s="479" t="s">
        <v>1131</v>
      </c>
      <c r="F24" s="477"/>
      <c r="G24" s="477"/>
      <c r="I24" s="480"/>
    </row>
    <row r="25" spans="1:9" ht="14">
      <c r="A25" s="479" t="s">
        <v>1054</v>
      </c>
      <c r="B25" s="479" t="s">
        <v>1055</v>
      </c>
      <c r="D25" s="479" t="s">
        <v>1130</v>
      </c>
      <c r="E25" s="479" t="s">
        <v>1131</v>
      </c>
      <c r="F25" s="477"/>
      <c r="G25" s="477"/>
      <c r="I25" s="480"/>
    </row>
    <row r="26" spans="1:9" ht="14">
      <c r="A26" s="479" t="s">
        <v>1056</v>
      </c>
      <c r="B26" s="479" t="s">
        <v>1057</v>
      </c>
      <c r="D26" s="479" t="s">
        <v>1129</v>
      </c>
      <c r="E26" s="479">
        <v>12</v>
      </c>
      <c r="F26" s="580">
        <v>0</v>
      </c>
      <c r="G26" s="581">
        <f t="shared" si="0"/>
        <v>0</v>
      </c>
      <c r="I26" s="480"/>
    </row>
    <row r="27" spans="1:9" ht="14">
      <c r="A27" s="479" t="s">
        <v>1058</v>
      </c>
      <c r="B27" s="479" t="s">
        <v>108</v>
      </c>
      <c r="D27" s="479" t="s">
        <v>1129</v>
      </c>
      <c r="E27" s="479">
        <v>12</v>
      </c>
      <c r="F27" s="580">
        <v>0</v>
      </c>
      <c r="G27" s="581">
        <f t="shared" si="0"/>
        <v>0</v>
      </c>
      <c r="I27" s="480"/>
    </row>
    <row r="28" spans="1:9" ht="14">
      <c r="A28" s="479" t="s">
        <v>111</v>
      </c>
      <c r="B28" s="479" t="s">
        <v>112</v>
      </c>
      <c r="D28" s="479" t="s">
        <v>1129</v>
      </c>
      <c r="E28" s="479">
        <v>12</v>
      </c>
      <c r="F28" s="580">
        <v>0</v>
      </c>
      <c r="G28" s="581">
        <f t="shared" si="0"/>
        <v>0</v>
      </c>
      <c r="I28" s="480"/>
    </row>
    <row r="29" spans="1:9" ht="14">
      <c r="A29" s="479" t="s">
        <v>113</v>
      </c>
      <c r="B29" s="479" t="s">
        <v>1059</v>
      </c>
      <c r="D29" s="479" t="s">
        <v>1129</v>
      </c>
      <c r="E29" s="479">
        <v>12</v>
      </c>
      <c r="F29" s="580">
        <v>0</v>
      </c>
      <c r="G29" s="581">
        <f t="shared" si="0"/>
        <v>0</v>
      </c>
      <c r="I29" s="480"/>
    </row>
    <row r="30" spans="1:9" ht="14">
      <c r="A30" s="479" t="s">
        <v>115</v>
      </c>
      <c r="B30" s="479" t="s">
        <v>116</v>
      </c>
      <c r="D30" s="479" t="s">
        <v>1130</v>
      </c>
      <c r="E30" s="479" t="s">
        <v>1131</v>
      </c>
      <c r="F30" s="477"/>
      <c r="G30" s="477"/>
      <c r="I30" s="480"/>
    </row>
    <row r="31" spans="1:9" ht="14">
      <c r="A31" s="479" t="s">
        <v>1060</v>
      </c>
      <c r="B31" s="479" t="s">
        <v>1061</v>
      </c>
      <c r="D31" s="479" t="s">
        <v>1130</v>
      </c>
      <c r="E31" s="479" t="s">
        <v>1131</v>
      </c>
      <c r="F31" s="477"/>
      <c r="G31" s="477"/>
      <c r="I31" s="480"/>
    </row>
    <row r="32" spans="1:9" ht="14">
      <c r="A32" s="479" t="s">
        <v>117</v>
      </c>
      <c r="B32" s="479" t="s">
        <v>118</v>
      </c>
      <c r="D32" s="479" t="s">
        <v>1129</v>
      </c>
      <c r="E32" s="479">
        <v>12</v>
      </c>
      <c r="F32" s="580">
        <v>0</v>
      </c>
      <c r="G32" s="581">
        <f t="shared" si="0"/>
        <v>0</v>
      </c>
      <c r="I32" s="480"/>
    </row>
    <row r="33" spans="1:9" ht="14">
      <c r="A33" s="479" t="s">
        <v>119</v>
      </c>
      <c r="B33" s="479" t="s">
        <v>120</v>
      </c>
      <c r="D33" s="479" t="s">
        <v>1130</v>
      </c>
      <c r="E33" s="479" t="s">
        <v>1131</v>
      </c>
      <c r="F33" s="477"/>
      <c r="G33" s="477"/>
      <c r="I33" s="480"/>
    </row>
    <row r="34" spans="1:9" ht="14">
      <c r="A34" s="479" t="s">
        <v>121</v>
      </c>
      <c r="B34" s="479" t="s">
        <v>122</v>
      </c>
      <c r="D34" s="479" t="s">
        <v>1129</v>
      </c>
      <c r="E34" s="479">
        <v>12</v>
      </c>
      <c r="F34" s="580">
        <v>0</v>
      </c>
      <c r="G34" s="581">
        <f t="shared" si="0"/>
        <v>0</v>
      </c>
      <c r="I34" s="480"/>
    </row>
    <row r="35" spans="1:9" ht="14">
      <c r="A35" s="479" t="s">
        <v>1062</v>
      </c>
      <c r="B35" s="479" t="s">
        <v>1063</v>
      </c>
      <c r="D35" s="479" t="s">
        <v>1130</v>
      </c>
      <c r="E35" s="479" t="s">
        <v>1131</v>
      </c>
      <c r="F35" s="477"/>
      <c r="G35" s="477"/>
      <c r="I35" s="480"/>
    </row>
    <row r="36" spans="1:9" ht="14">
      <c r="A36" s="479" t="s">
        <v>123</v>
      </c>
      <c r="B36" s="479" t="s">
        <v>124</v>
      </c>
      <c r="D36" s="479" t="s">
        <v>1130</v>
      </c>
      <c r="E36" s="479" t="s">
        <v>1131</v>
      </c>
      <c r="F36" s="477"/>
      <c r="G36" s="477"/>
      <c r="I36" s="480"/>
    </row>
    <row r="37" spans="1:9" ht="14">
      <c r="A37" s="479" t="s">
        <v>125</v>
      </c>
      <c r="B37" s="479" t="s">
        <v>126</v>
      </c>
      <c r="D37" s="479" t="s">
        <v>1130</v>
      </c>
      <c r="E37" s="479" t="s">
        <v>1131</v>
      </c>
      <c r="F37" s="477"/>
      <c r="G37" s="477"/>
      <c r="I37" s="480"/>
    </row>
    <row r="38" spans="1:9" ht="14">
      <c r="A38" s="479" t="s">
        <v>127</v>
      </c>
      <c r="B38" s="479" t="s">
        <v>128</v>
      </c>
      <c r="D38" s="479" t="s">
        <v>1130</v>
      </c>
      <c r="E38" s="479" t="s">
        <v>1131</v>
      </c>
      <c r="F38" s="477"/>
      <c r="G38" s="477"/>
      <c r="I38" s="480"/>
    </row>
    <row r="39" spans="1:9" ht="14">
      <c r="A39" s="479" t="s">
        <v>129</v>
      </c>
      <c r="B39" s="479" t="s">
        <v>130</v>
      </c>
      <c r="D39" s="479" t="s">
        <v>1129</v>
      </c>
      <c r="E39" s="479">
        <v>12</v>
      </c>
      <c r="F39" s="580">
        <v>0</v>
      </c>
      <c r="G39" s="581">
        <f t="shared" si="0"/>
        <v>0</v>
      </c>
      <c r="I39" s="480"/>
    </row>
    <row r="40" spans="1:9" ht="14">
      <c r="A40" s="479" t="s">
        <v>131</v>
      </c>
      <c r="B40" s="479" t="s">
        <v>1064</v>
      </c>
      <c r="D40" s="479" t="s">
        <v>1129</v>
      </c>
      <c r="E40" s="479">
        <v>12</v>
      </c>
      <c r="F40" s="580">
        <v>0</v>
      </c>
      <c r="G40" s="581">
        <f t="shared" si="0"/>
        <v>0</v>
      </c>
      <c r="I40" s="480"/>
    </row>
    <row r="41" spans="1:9" ht="14">
      <c r="A41" s="479" t="s">
        <v>1065</v>
      </c>
      <c r="B41" s="479" t="s">
        <v>1066</v>
      </c>
      <c r="D41" s="479" t="s">
        <v>1130</v>
      </c>
      <c r="E41" s="479" t="s">
        <v>1131</v>
      </c>
      <c r="F41" s="477"/>
      <c r="G41" s="477"/>
      <c r="I41" s="480"/>
    </row>
    <row r="42" spans="1:9" ht="14">
      <c r="A42" s="479" t="s">
        <v>1067</v>
      </c>
      <c r="B42" s="479" t="s">
        <v>1068</v>
      </c>
      <c r="D42" s="479" t="s">
        <v>1130</v>
      </c>
      <c r="E42" s="479" t="s">
        <v>1131</v>
      </c>
      <c r="F42" s="477"/>
      <c r="G42" s="477"/>
      <c r="I42" s="480"/>
    </row>
    <row r="43" spans="1:9" ht="14">
      <c r="A43" s="479" t="s">
        <v>135</v>
      </c>
      <c r="B43" s="479" t="s">
        <v>136</v>
      </c>
      <c r="D43" s="479" t="s">
        <v>1129</v>
      </c>
      <c r="E43" s="479">
        <v>12</v>
      </c>
      <c r="F43" s="580">
        <v>0</v>
      </c>
      <c r="G43" s="581">
        <f t="shared" si="0"/>
        <v>0</v>
      </c>
      <c r="I43" s="480"/>
    </row>
    <row r="44" spans="1:9" ht="14">
      <c r="A44" s="479" t="s">
        <v>1069</v>
      </c>
      <c r="B44" s="479" t="s">
        <v>1070</v>
      </c>
      <c r="D44" s="479" t="s">
        <v>1130</v>
      </c>
      <c r="E44" s="479" t="s">
        <v>1131</v>
      </c>
      <c r="F44" s="477"/>
      <c r="G44" s="477"/>
      <c r="I44" s="480"/>
    </row>
    <row r="45" spans="1:9" ht="14">
      <c r="A45" s="479" t="s">
        <v>139</v>
      </c>
      <c r="B45" s="479" t="s">
        <v>140</v>
      </c>
      <c r="D45" s="479" t="s">
        <v>1130</v>
      </c>
      <c r="E45" s="479" t="s">
        <v>1131</v>
      </c>
      <c r="F45" s="477"/>
      <c r="G45" s="477"/>
      <c r="I45" s="480"/>
    </row>
    <row r="46" spans="1:9" ht="14">
      <c r="A46" s="479" t="s">
        <v>141</v>
      </c>
      <c r="B46" s="479" t="s">
        <v>1071</v>
      </c>
      <c r="D46" s="479" t="s">
        <v>1130</v>
      </c>
      <c r="E46" s="479" t="s">
        <v>1131</v>
      </c>
      <c r="F46" s="477"/>
      <c r="G46" s="477"/>
      <c r="I46" s="480"/>
    </row>
    <row r="47" spans="1:9" ht="14">
      <c r="A47" s="479" t="s">
        <v>143</v>
      </c>
      <c r="B47" s="479" t="s">
        <v>144</v>
      </c>
      <c r="D47" s="479" t="s">
        <v>1130</v>
      </c>
      <c r="E47" s="479" t="s">
        <v>1131</v>
      </c>
      <c r="F47" s="477"/>
      <c r="G47" s="477"/>
      <c r="I47" s="480"/>
    </row>
    <row r="48" spans="1:9" ht="14">
      <c r="A48" s="479" t="s">
        <v>145</v>
      </c>
      <c r="B48" s="479" t="s">
        <v>146</v>
      </c>
      <c r="D48" s="479" t="s">
        <v>1129</v>
      </c>
      <c r="E48" s="479">
        <v>12</v>
      </c>
      <c r="F48" s="580">
        <v>0</v>
      </c>
      <c r="G48" s="581">
        <f t="shared" si="0"/>
        <v>0</v>
      </c>
      <c r="I48" s="480"/>
    </row>
    <row r="49" spans="1:9" ht="14">
      <c r="A49" s="479" t="s">
        <v>1072</v>
      </c>
      <c r="B49" s="479" t="s">
        <v>1073</v>
      </c>
      <c r="D49" s="479" t="s">
        <v>1130</v>
      </c>
      <c r="E49" s="479" t="s">
        <v>1131</v>
      </c>
      <c r="F49" s="477"/>
      <c r="G49" s="477"/>
      <c r="I49" s="480"/>
    </row>
    <row r="50" spans="1:9" ht="14">
      <c r="A50" s="479" t="s">
        <v>147</v>
      </c>
      <c r="B50" s="479" t="s">
        <v>148</v>
      </c>
      <c r="D50" s="479" t="s">
        <v>1129</v>
      </c>
      <c r="E50" s="479">
        <v>12</v>
      </c>
      <c r="F50" s="580">
        <v>0</v>
      </c>
      <c r="G50" s="581">
        <f t="shared" si="0"/>
        <v>0</v>
      </c>
      <c r="I50" s="480"/>
    </row>
    <row r="51" spans="1:9" ht="14">
      <c r="A51" s="479" t="s">
        <v>149</v>
      </c>
      <c r="B51" s="479" t="s">
        <v>150</v>
      </c>
      <c r="D51" s="479" t="s">
        <v>1130</v>
      </c>
      <c r="E51" s="479" t="s">
        <v>1131</v>
      </c>
      <c r="F51" s="477"/>
      <c r="G51" s="477"/>
      <c r="I51" s="480"/>
    </row>
    <row r="52" spans="1:9" ht="14">
      <c r="A52" s="479" t="s">
        <v>1074</v>
      </c>
      <c r="B52" s="479" t="s">
        <v>1075</v>
      </c>
      <c r="D52" s="479" t="s">
        <v>1130</v>
      </c>
      <c r="E52" s="479" t="s">
        <v>1131</v>
      </c>
      <c r="F52" s="477"/>
      <c r="G52" s="477"/>
      <c r="I52" s="480"/>
    </row>
    <row r="53" spans="1:9" ht="14">
      <c r="A53" s="479" t="s">
        <v>153</v>
      </c>
      <c r="B53" s="479" t="s">
        <v>154</v>
      </c>
      <c r="D53" s="479" t="s">
        <v>1129</v>
      </c>
      <c r="E53" s="479">
        <v>12</v>
      </c>
      <c r="F53" s="580">
        <v>0</v>
      </c>
      <c r="G53" s="581">
        <f t="shared" si="0"/>
        <v>0</v>
      </c>
      <c r="I53" s="480"/>
    </row>
    <row r="54" spans="1:9" ht="14">
      <c r="A54" s="479" t="s">
        <v>1076</v>
      </c>
      <c r="B54" s="479" t="s">
        <v>156</v>
      </c>
      <c r="D54" s="479" t="s">
        <v>1129</v>
      </c>
      <c r="E54" s="479">
        <v>12</v>
      </c>
      <c r="F54" s="580">
        <v>0</v>
      </c>
      <c r="G54" s="581">
        <f t="shared" si="0"/>
        <v>0</v>
      </c>
      <c r="I54" s="480"/>
    </row>
    <row r="55" spans="1:9" ht="14">
      <c r="A55" s="479" t="s">
        <v>1077</v>
      </c>
      <c r="B55" s="479" t="s">
        <v>1078</v>
      </c>
      <c r="D55" s="479" t="s">
        <v>1130</v>
      </c>
      <c r="E55" s="479" t="s">
        <v>1131</v>
      </c>
      <c r="F55" s="477"/>
      <c r="G55" s="477"/>
      <c r="I55" s="480"/>
    </row>
    <row r="56" spans="1:9" ht="14">
      <c r="A56" s="479" t="s">
        <v>1079</v>
      </c>
      <c r="B56" s="479" t="s">
        <v>1080</v>
      </c>
      <c r="D56" s="479" t="s">
        <v>1130</v>
      </c>
      <c r="E56" s="479" t="s">
        <v>1131</v>
      </c>
      <c r="F56" s="477"/>
      <c r="G56" s="477"/>
      <c r="I56" s="480"/>
    </row>
    <row r="57" spans="1:9" ht="14">
      <c r="A57" s="479" t="s">
        <v>1081</v>
      </c>
      <c r="B57" s="479" t="s">
        <v>1082</v>
      </c>
      <c r="D57" s="479" t="s">
        <v>1130</v>
      </c>
      <c r="E57" s="479" t="s">
        <v>1131</v>
      </c>
      <c r="F57" s="477"/>
      <c r="G57" s="477"/>
      <c r="I57" s="480"/>
    </row>
    <row r="58" spans="1:9" ht="14">
      <c r="A58" s="479" t="s">
        <v>161</v>
      </c>
      <c r="B58" s="479" t="s">
        <v>162</v>
      </c>
      <c r="D58" s="479" t="s">
        <v>1129</v>
      </c>
      <c r="E58" s="479">
        <v>12</v>
      </c>
      <c r="F58" s="580">
        <v>0</v>
      </c>
      <c r="G58" s="581">
        <f t="shared" si="0"/>
        <v>0</v>
      </c>
      <c r="I58" s="480"/>
    </row>
    <row r="59" spans="1:9" ht="14">
      <c r="A59" s="479" t="s">
        <v>1083</v>
      </c>
      <c r="B59" s="479" t="s">
        <v>1084</v>
      </c>
      <c r="D59" s="479" t="s">
        <v>1130</v>
      </c>
      <c r="E59" s="479" t="s">
        <v>1131</v>
      </c>
      <c r="F59" s="477"/>
      <c r="G59" s="477"/>
      <c r="I59" s="480"/>
    </row>
    <row r="60" spans="1:9" ht="14">
      <c r="A60" s="479" t="s">
        <v>165</v>
      </c>
      <c r="B60" s="479" t="s">
        <v>166</v>
      </c>
      <c r="D60" s="479" t="s">
        <v>1129</v>
      </c>
      <c r="E60" s="479">
        <v>12</v>
      </c>
      <c r="F60" s="580">
        <v>0</v>
      </c>
      <c r="G60" s="581">
        <f t="shared" si="0"/>
        <v>0</v>
      </c>
      <c r="I60" s="480"/>
    </row>
    <row r="61" spans="1:9" ht="14">
      <c r="A61" s="479" t="s">
        <v>167</v>
      </c>
      <c r="B61" s="479" t="s">
        <v>168</v>
      </c>
      <c r="D61" s="479" t="s">
        <v>1130</v>
      </c>
      <c r="E61" s="479" t="s">
        <v>1131</v>
      </c>
      <c r="F61" s="477"/>
      <c r="G61" s="477"/>
      <c r="I61" s="480"/>
    </row>
    <row r="62" spans="1:9" ht="14">
      <c r="A62" s="479" t="s">
        <v>1085</v>
      </c>
      <c r="B62" s="479" t="s">
        <v>1086</v>
      </c>
      <c r="D62" s="479" t="s">
        <v>1130</v>
      </c>
      <c r="E62" s="479" t="s">
        <v>1131</v>
      </c>
      <c r="F62" s="477"/>
      <c r="G62" s="477"/>
      <c r="I62" s="480"/>
    </row>
    <row r="63" spans="1:9" ht="14">
      <c r="A63" s="479" t="s">
        <v>1087</v>
      </c>
      <c r="B63" s="479" t="s">
        <v>1088</v>
      </c>
      <c r="D63" s="479" t="s">
        <v>1130</v>
      </c>
      <c r="E63" s="479" t="s">
        <v>1131</v>
      </c>
      <c r="F63" s="477"/>
      <c r="G63" s="477"/>
      <c r="I63" s="480"/>
    </row>
    <row r="64" spans="1:9" ht="14">
      <c r="A64" s="479" t="s">
        <v>169</v>
      </c>
      <c r="B64" s="479" t="s">
        <v>170</v>
      </c>
      <c r="D64" s="479" t="s">
        <v>1130</v>
      </c>
      <c r="E64" s="479" t="s">
        <v>1131</v>
      </c>
      <c r="F64" s="477"/>
      <c r="G64" s="477"/>
      <c r="I64" s="480"/>
    </row>
    <row r="65" spans="1:9" ht="14">
      <c r="A65" s="479" t="s">
        <v>171</v>
      </c>
      <c r="B65" s="479" t="s">
        <v>172</v>
      </c>
      <c r="D65" s="479" t="s">
        <v>1129</v>
      </c>
      <c r="E65" s="479">
        <v>12</v>
      </c>
      <c r="F65" s="580">
        <v>0</v>
      </c>
      <c r="G65" s="581">
        <f t="shared" si="0"/>
        <v>0</v>
      </c>
      <c r="I65" s="480"/>
    </row>
    <row r="66" spans="1:9" ht="14">
      <c r="A66" s="479" t="s">
        <v>173</v>
      </c>
      <c r="B66" s="479" t="s">
        <v>174</v>
      </c>
      <c r="D66" s="479" t="s">
        <v>1130</v>
      </c>
      <c r="E66" s="479" t="s">
        <v>1131</v>
      </c>
      <c r="F66" s="477"/>
      <c r="G66" s="477"/>
      <c r="I66" s="480"/>
    </row>
    <row r="67" spans="1:9" ht="14">
      <c r="A67" s="479" t="s">
        <v>175</v>
      </c>
      <c r="B67" s="479" t="s">
        <v>1089</v>
      </c>
      <c r="D67" s="479" t="s">
        <v>1129</v>
      </c>
      <c r="E67" s="479">
        <v>12</v>
      </c>
      <c r="F67" s="580">
        <v>0</v>
      </c>
      <c r="G67" s="581">
        <f t="shared" si="0"/>
        <v>0</v>
      </c>
      <c r="I67" s="480"/>
    </row>
    <row r="68" spans="1:9" ht="14">
      <c r="A68" s="479" t="s">
        <v>1090</v>
      </c>
      <c r="B68" s="479" t="s">
        <v>1091</v>
      </c>
      <c r="D68" s="479" t="s">
        <v>1130</v>
      </c>
      <c r="E68" s="479" t="s">
        <v>1131</v>
      </c>
      <c r="F68" s="477"/>
      <c r="G68" s="477"/>
      <c r="I68" s="480"/>
    </row>
    <row r="69" spans="1:9" ht="14">
      <c r="A69" s="479" t="s">
        <v>1092</v>
      </c>
      <c r="B69" s="479" t="s">
        <v>178</v>
      </c>
      <c r="D69" s="479" t="s">
        <v>1130</v>
      </c>
      <c r="E69" s="479" t="s">
        <v>1131</v>
      </c>
      <c r="F69" s="477"/>
      <c r="G69" s="477"/>
      <c r="I69" s="480"/>
    </row>
    <row r="70" spans="1:9" ht="14">
      <c r="A70" s="479" t="s">
        <v>179</v>
      </c>
      <c r="B70" s="479" t="s">
        <v>180</v>
      </c>
      <c r="D70" s="479" t="s">
        <v>1130</v>
      </c>
      <c r="E70" s="479" t="s">
        <v>1131</v>
      </c>
      <c r="F70" s="477"/>
      <c r="G70" s="477"/>
      <c r="I70" s="480"/>
    </row>
    <row r="71" spans="1:9" ht="14">
      <c r="A71" s="479" t="s">
        <v>1093</v>
      </c>
      <c r="B71" s="479" t="s">
        <v>1094</v>
      </c>
      <c r="D71" s="479" t="s">
        <v>1130</v>
      </c>
      <c r="E71" s="479" t="s">
        <v>1131</v>
      </c>
      <c r="F71" s="477"/>
      <c r="G71" s="477"/>
    </row>
    <row r="72" spans="1:9" ht="14">
      <c r="A72" s="479" t="s">
        <v>181</v>
      </c>
      <c r="B72" s="479" t="s">
        <v>182</v>
      </c>
      <c r="D72" s="479" t="s">
        <v>1129</v>
      </c>
      <c r="E72" s="479">
        <v>12</v>
      </c>
      <c r="F72" s="580">
        <v>0</v>
      </c>
      <c r="G72" s="581">
        <f t="shared" si="0"/>
        <v>0</v>
      </c>
    </row>
    <row r="73" spans="1:9" ht="14">
      <c r="A73" s="479" t="s">
        <v>183</v>
      </c>
      <c r="B73" s="479" t="s">
        <v>184</v>
      </c>
      <c r="D73" s="479" t="s">
        <v>1130</v>
      </c>
      <c r="E73" s="479" t="s">
        <v>1131</v>
      </c>
      <c r="F73" s="477"/>
      <c r="G73" s="477"/>
    </row>
    <row r="74" spans="1:9" ht="14">
      <c r="A74" s="479" t="s">
        <v>185</v>
      </c>
      <c r="B74" s="479" t="s">
        <v>186</v>
      </c>
      <c r="D74" s="479" t="s">
        <v>1130</v>
      </c>
      <c r="E74" s="479" t="s">
        <v>1131</v>
      </c>
      <c r="F74" s="477"/>
      <c r="G74" s="477"/>
    </row>
    <row r="76" spans="1:9" ht="13.5">
      <c r="A76" s="478" t="s">
        <v>1105</v>
      </c>
      <c r="B76" s="478"/>
      <c r="C76" s="478"/>
      <c r="D76" s="478"/>
      <c r="E76" s="478"/>
      <c r="F76" s="478"/>
      <c r="G76" s="505">
        <f>SUM(G14:G74)</f>
        <v>0</v>
      </c>
    </row>
  </sheetData>
  <mergeCells count="1">
    <mergeCell ref="A10:G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eee1029-e01b-4ca9-84d2-b118b0e58b9e">
      <Terms xmlns="http://schemas.microsoft.com/office/infopath/2007/PartnerControls"/>
    </lcf76f155ced4ddcb4097134ff3c332f>
    <TaxCatchAll xmlns="59bde3c9-c52e-4134-a963-ce4d49aefe6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1E6F5E617F86488E00911588AFB80B" ma:contentTypeVersion="11" ma:contentTypeDescription="Een nieuw document maken." ma:contentTypeScope="" ma:versionID="372d5160d9cde9ef470883e79f1efdc3">
  <xsd:schema xmlns:xsd="http://www.w3.org/2001/XMLSchema" xmlns:xs="http://www.w3.org/2001/XMLSchema" xmlns:p="http://schemas.microsoft.com/office/2006/metadata/properties" xmlns:ns2="eeee1029-e01b-4ca9-84d2-b118b0e58b9e" xmlns:ns3="59bde3c9-c52e-4134-a963-ce4d49aefe6a" targetNamespace="http://schemas.microsoft.com/office/2006/metadata/properties" ma:root="true" ma:fieldsID="5f1a810ec61d03e97f319d1a2c83f1e7" ns2:_="" ns3:_="">
    <xsd:import namespace="eeee1029-e01b-4ca9-84d2-b118b0e58b9e"/>
    <xsd:import namespace="59bde3c9-c52e-4134-a963-ce4d49aefe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ee1029-e01b-4ca9-84d2-b118b0e58b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39b28cd-0b21-46c6-9ca6-2a57476b2c71"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bde3c9-c52e-4134-a963-ce4d49aefe6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cef9154-6906-4867-99f5-ae98e7776241}" ma:internalName="TaxCatchAll" ma:showField="CatchAllData" ma:web="59bde3c9-c52e-4134-a963-ce4d49aefe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568DA9-0D0B-44E9-BBB7-0132F38F964B}">
  <ds:schemaRefs>
    <ds:schemaRef ds:uri="http://purl.org/dc/terms/"/>
    <ds:schemaRef ds:uri="59bde3c9-c52e-4134-a963-ce4d49aefe6a"/>
    <ds:schemaRef ds:uri="http://www.w3.org/XML/1998/namespace"/>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eeee1029-e01b-4ca9-84d2-b118b0e58b9e"/>
    <ds:schemaRef ds:uri="http://purl.org/dc/dcmitype/"/>
  </ds:schemaRefs>
</ds:datastoreItem>
</file>

<file path=customXml/itemProps2.xml><?xml version="1.0" encoding="utf-8"?>
<ds:datastoreItem xmlns:ds="http://schemas.openxmlformats.org/officeDocument/2006/customXml" ds:itemID="{7E53E724-5C77-4C72-854A-A4A1C5A13E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ee1029-e01b-4ca9-84d2-b118b0e58b9e"/>
    <ds:schemaRef ds:uri="59bde3c9-c52e-4134-a963-ce4d49aefe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065C35-D4ED-4F4F-95DE-CC6757ED9C37}">
  <ds:schemaRefs>
    <ds:schemaRef ds:uri="http://schemas.microsoft.com/sharepoint/v3/contenttype/forms"/>
  </ds:schemaRefs>
</ds:datastoreItem>
</file>

<file path=docMetadata/LabelInfo.xml><?xml version="1.0" encoding="utf-8"?>
<clbl:labelList xmlns:clbl="http://schemas.microsoft.com/office/2020/mipLabelMetadata">
  <clbl:label id="{1cdfc4f0-2815-4dce-8bc8-813bb8202a4c}" enabled="0" method="" siteId="{1cdfc4f0-2815-4dce-8bc8-813bb8202a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16</vt:i4>
      </vt:variant>
      <vt:variant>
        <vt:lpstr>Benoemde bereiken</vt:lpstr>
      </vt:variant>
      <vt:variant>
        <vt:i4>19</vt:i4>
      </vt:variant>
    </vt:vector>
  </HeadingPairs>
  <TitlesOfParts>
    <vt:vector size="35" baseType="lpstr">
      <vt:lpstr>Invulinstructie</vt:lpstr>
      <vt:lpstr>1. Ondertekening</vt:lpstr>
      <vt:lpstr>2. Totaalbegroting</vt:lpstr>
      <vt:lpstr>Mutatieblad</vt:lpstr>
      <vt:lpstr>3a. Schoonmaak totaal</vt:lpstr>
      <vt:lpstr>3b. Schoonmaak per locatie</vt:lpstr>
      <vt:lpstr>4. Productie normen</vt:lpstr>
      <vt:lpstr>5. Basis ruimtestaat</vt:lpstr>
      <vt:lpstr>6. Premies en opslagen</vt:lpstr>
      <vt:lpstr>7a. Opbouw uurtarief productie</vt:lpstr>
      <vt:lpstr>7b. Opbouw uurtarief toezicht</vt:lpstr>
      <vt:lpstr>8. Regietarieven</vt:lpstr>
      <vt:lpstr>9. Machinekosten</vt:lpstr>
      <vt:lpstr>10. Glasbewassing</vt:lpstr>
      <vt:lpstr>11. Sanitaire voorzieningen</vt:lpstr>
      <vt:lpstr>12. Ongediertebestrijding</vt:lpstr>
      <vt:lpstr>'1. Ondertekening'!Afdrukbereik</vt:lpstr>
      <vt:lpstr>'2. Totaalbegroting'!Afdrukbereik</vt:lpstr>
      <vt:lpstr>'3a. Schoonmaak totaal'!Afdrukbereik</vt:lpstr>
      <vt:lpstr>'3b. Schoonmaak per locatie'!Afdrukbereik</vt:lpstr>
      <vt:lpstr>'5. Basis ruimtestaat'!Afdrukbereik</vt:lpstr>
      <vt:lpstr>'6. Premies en opslagen'!Afdrukbereik</vt:lpstr>
      <vt:lpstr>'7a. Opbouw uurtarief productie'!Afdrukbereik</vt:lpstr>
      <vt:lpstr>'7b. Opbouw uurtarief toezicht'!Afdrukbereik</vt:lpstr>
      <vt:lpstr>'8. Regietarieven'!Afdrukbereik</vt:lpstr>
      <vt:lpstr>Invulinstructie!Afdrukbereik</vt:lpstr>
      <vt:lpstr>Mutatieblad!Afdrukbereik</vt:lpstr>
      <vt:lpstr>'3b. Schoonmaak per locatie'!Afdruktitels</vt:lpstr>
      <vt:lpstr>'5. Basis ruimtestaat'!Afdruktitels</vt:lpstr>
      <vt:lpstr>'7a. Opbouw uurtarief productie'!Afdruktitels</vt:lpstr>
      <vt:lpstr>'8. Regietarieven'!Afdruktitels</vt:lpstr>
      <vt:lpstr>'3b. Schoonmaak per locatie'!gebouw</vt:lpstr>
      <vt:lpstr>'5. Basis ruimtestaat'!gebouw</vt:lpstr>
      <vt:lpstr>totaalindex</vt:lpstr>
      <vt:lpstr>'5. Basis ruimtestaat'!uren_mavr</vt:lpstr>
    </vt:vector>
  </TitlesOfParts>
  <Manager/>
  <Company>Social Facility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EA Gemeente</dc:subject>
  <dc:creator>Leon | Gradez;leon@socialfacility.nl</dc:creator>
  <cp:keywords/>
  <dc:description/>
  <cp:lastModifiedBy>Nicole Maessen</cp:lastModifiedBy>
  <cp:revision/>
  <dcterms:created xsi:type="dcterms:W3CDTF">2025-06-26T13:10:17Z</dcterms:created>
  <dcterms:modified xsi:type="dcterms:W3CDTF">2026-09-17T15:32:32Z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0x010100891E6F5E617F86488E00911588AFB80B</vt:lpwstr>
  </property>
  <property fmtid="{D5CDD505-2E9C-101B-9397-08002B2CF9AE}" pid="3" name="MediaServiceImageTags">
    <vt:lpwstr/>
  </property>
  <property fmtid="{D5CDD505-2E9C-101B-9397-08002B2CF9AE}" pid="4" name="Order">
    <vt:r8>10200</vt:r8>
  </property>
  <property fmtid="{D5CDD505-2E9C-101B-9397-08002B2CF9AE}" pid="5" name="TriggerFlowInfo">
    <vt:lpwstr/>
  </property>
  <property fmtid="{D5CDD505-2E9C-101B-9397-08002B2CF9AE}" pid="6" name="ComplianceAssetId">
    <vt:lpwstr/>
  </property>
  <property fmtid="{D5CDD505-2E9C-101B-9397-08002B2CF9AE}" pid="7" name="_ExtendedDescription">
    <vt:lpwstr/>
  </property>
</Properties>
</file>