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inkoop\Initiële Inkoop\02. Aanbestedingstrajecten\2026\F-EU-26-04 Brood en Banket\3. Aanbestedingsstukken (PVE)\"/>
    </mc:Choice>
  </mc:AlternateContent>
  <xr:revisionPtr revIDLastSave="0" documentId="13_ncr:1_{9B2880D3-1C2C-40CB-AA09-ADFBC41B3ADB}" xr6:coauthVersionLast="47" xr6:coauthVersionMax="47" xr10:uidLastSave="{00000000-0000-0000-0000-000000000000}"/>
  <bookViews>
    <workbookView xWindow="-120" yWindow="-120" windowWidth="29040" windowHeight="17520" xr2:uid="{00000000-000D-0000-FFFF-FFFF00000000}"/>
  </bookViews>
  <sheets>
    <sheet name="Prijzenblad Brood &amp; Banket" sheetId="18" r:id="rId1"/>
    <sheet name="Formule Prijzenblad" sheetId="7" r:id="rId2"/>
  </sheets>
  <definedNames>
    <definedName name="MaxPnt" localSheetId="1">'Formule Prijzenblad'!$B$10</definedName>
    <definedName name="MaxPnt">#REF!</definedName>
    <definedName name="PrIn" localSheetId="1">'Formule Prijzenblad'!$B$13</definedName>
    <definedName name="PrIn">#REF!</definedName>
    <definedName name="PrKn" localSheetId="1">'Formule Prijzenblad'!$B$7</definedName>
    <definedName name="PrKn">#REF!</definedName>
    <definedName name="PrMax" localSheetId="1">'Formule Prijzenblad'!$B$9</definedName>
    <definedName name="PrMax">#REF!</definedName>
    <definedName name="PuKn" localSheetId="1">'Formule Prijzenblad'!$B$8</definedName>
    <definedName name="PuK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33" i="18" l="1"/>
  <c r="F134" i="18"/>
  <c r="F135" i="18"/>
  <c r="F136" i="18"/>
  <c r="F137" i="18"/>
  <c r="F138" i="18"/>
  <c r="F132" i="18"/>
  <c r="F131" i="18"/>
  <c r="F130" i="18"/>
  <c r="F129" i="18"/>
  <c r="F128" i="18"/>
  <c r="F127" i="18"/>
  <c r="F126" i="18"/>
  <c r="F125" i="18"/>
  <c r="F124" i="18"/>
  <c r="F123" i="18"/>
  <c r="F122" i="18"/>
  <c r="F121" i="18"/>
  <c r="F120" i="18"/>
  <c r="F119" i="18"/>
  <c r="F118" i="18"/>
  <c r="F117" i="18"/>
  <c r="F116" i="18"/>
  <c r="F115" i="18"/>
  <c r="F114" i="18"/>
  <c r="F113" i="18"/>
  <c r="F112" i="18"/>
  <c r="F111" i="18"/>
  <c r="F110" i="18"/>
  <c r="F109" i="18"/>
  <c r="F108" i="18"/>
  <c r="F107" i="18"/>
  <c r="F106" i="18"/>
  <c r="F105" i="18"/>
  <c r="F104" i="18"/>
  <c r="F103" i="18"/>
  <c r="F102" i="18"/>
  <c r="F101" i="18"/>
  <c r="F100" i="18"/>
  <c r="F99" i="18"/>
  <c r="F98" i="18"/>
  <c r="F97" i="18"/>
  <c r="F96" i="18"/>
  <c r="F95" i="18"/>
  <c r="F94" i="18"/>
  <c r="F93" i="18"/>
  <c r="F92" i="18"/>
  <c r="F91" i="18"/>
  <c r="F90" i="18"/>
  <c r="F89" i="18"/>
  <c r="F88" i="18"/>
  <c r="F87" i="18"/>
  <c r="F86" i="18"/>
  <c r="F85" i="18"/>
  <c r="F84" i="18"/>
  <c r="F83" i="18"/>
  <c r="F82" i="18"/>
  <c r="F81" i="18"/>
  <c r="F80" i="18"/>
  <c r="F79" i="18"/>
  <c r="F78" i="18"/>
  <c r="F77" i="18"/>
  <c r="F76" i="18"/>
  <c r="F75" i="18"/>
  <c r="F74" i="18"/>
  <c r="F73" i="18"/>
  <c r="F72" i="18"/>
  <c r="F71" i="18"/>
  <c r="F70" i="18"/>
  <c r="F69" i="18"/>
  <c r="F68" i="18"/>
  <c r="F67" i="18"/>
  <c r="F66" i="18"/>
  <c r="F65" i="18"/>
  <c r="F64" i="18"/>
  <c r="F63" i="18"/>
  <c r="F62" i="18"/>
  <c r="F61" i="18"/>
  <c r="F60" i="18"/>
  <c r="F59" i="18"/>
  <c r="F58" i="18"/>
  <c r="F57" i="18"/>
  <c r="F56" i="18"/>
  <c r="F55" i="18"/>
  <c r="F54" i="18"/>
  <c r="F53" i="18"/>
  <c r="F52" i="18"/>
  <c r="F50" i="18"/>
  <c r="F48" i="18"/>
  <c r="F47" i="18"/>
  <c r="F46" i="18"/>
  <c r="F45" i="18"/>
  <c r="F44" i="18"/>
  <c r="F43" i="18"/>
  <c r="F42" i="18"/>
  <c r="F41" i="18"/>
  <c r="F40" i="18"/>
  <c r="F39" i="18"/>
  <c r="F38" i="18"/>
  <c r="F37" i="18"/>
  <c r="F36" i="18"/>
  <c r="F35" i="18"/>
  <c r="F34" i="18"/>
  <c r="F33" i="18"/>
  <c r="F32" i="18"/>
  <c r="F31" i="18"/>
  <c r="F30" i="18"/>
  <c r="F29" i="18"/>
  <c r="F28" i="18"/>
  <c r="F27" i="18"/>
  <c r="F26" i="18"/>
  <c r="F25" i="18"/>
  <c r="F24" i="18"/>
  <c r="F23" i="18"/>
  <c r="F22" i="18"/>
  <c r="F21" i="18"/>
  <c r="F20" i="18"/>
  <c r="F19" i="18"/>
  <c r="F18" i="18"/>
  <c r="F17" i="18"/>
  <c r="F16" i="18"/>
  <c r="F15" i="18"/>
  <c r="F14" i="18"/>
  <c r="F13" i="18"/>
  <c r="F12" i="18"/>
  <c r="F11" i="18"/>
  <c r="F10" i="18"/>
  <c r="F9" i="18"/>
  <c r="F8" i="18"/>
  <c r="F7" i="18"/>
  <c r="F6" i="18"/>
  <c r="F5" i="18"/>
  <c r="F4" i="18"/>
  <c r="F139" i="18" l="1"/>
  <c r="B13" i="7" s="1"/>
  <c r="C19" i="7"/>
  <c r="C20" i="7" l="1"/>
  <c r="B20" i="7"/>
  <c r="B19" i="7" l="1"/>
  <c r="A23" i="7" l="1"/>
  <c r="M8" i="7" l="1"/>
  <c r="M11" i="7"/>
  <c r="L11" i="7"/>
  <c r="N10" i="7"/>
  <c r="M10" i="7"/>
  <c r="J8" i="7"/>
  <c r="I8" i="7"/>
  <c r="M7" i="7"/>
  <c r="K7" i="7"/>
  <c r="J7" i="7"/>
</calcChain>
</file>

<file path=xl/sharedStrings.xml><?xml version="1.0" encoding="utf-8"?>
<sst xmlns="http://schemas.openxmlformats.org/spreadsheetml/2006/main" count="312" uniqueCount="204">
  <si>
    <t>Prijsknippunt</t>
  </si>
  <si>
    <t>Puntenknippunt</t>
  </si>
  <si>
    <t>Maximale prijs</t>
  </si>
  <si>
    <t>Inschrijvingsprijs</t>
  </si>
  <si>
    <t>x</t>
  </si>
  <si>
    <t>y</t>
  </si>
  <si>
    <t>euro</t>
  </si>
  <si>
    <t>punten</t>
  </si>
  <si>
    <t>Gegevens perceel</t>
  </si>
  <si>
    <t>Berekende gegevens grafiek</t>
  </si>
  <si>
    <t>Deel 1</t>
  </si>
  <si>
    <t>Deel 2</t>
  </si>
  <si>
    <t>A</t>
  </si>
  <si>
    <t>B</t>
  </si>
  <si>
    <t>Score</t>
  </si>
  <si>
    <r>
      <t>Grafiekformule: Punten =</t>
    </r>
    <r>
      <rPr>
        <i/>
        <sz val="11"/>
        <color theme="1"/>
        <rFont val="Calibri"/>
        <family val="2"/>
        <scheme val="minor"/>
      </rPr>
      <t xml:space="preserve"> </t>
    </r>
    <r>
      <rPr>
        <b/>
        <i/>
        <sz val="11"/>
        <color rgb="FFFF0000"/>
        <rFont val="Calibri"/>
        <family val="2"/>
        <scheme val="minor"/>
      </rPr>
      <t>A</t>
    </r>
    <r>
      <rPr>
        <sz val="11"/>
        <color theme="1"/>
        <rFont val="Calibri"/>
        <family val="2"/>
        <scheme val="minor"/>
      </rPr>
      <t xml:space="preserve"> x Inschrijvingsprijs + </t>
    </r>
    <r>
      <rPr>
        <b/>
        <i/>
        <sz val="11"/>
        <color rgb="FFFF0000"/>
        <rFont val="Calibri"/>
        <family val="2"/>
        <scheme val="minor"/>
      </rPr>
      <t>B</t>
    </r>
  </si>
  <si>
    <t>Maximum pnt</t>
  </si>
  <si>
    <t>Naam</t>
  </si>
  <si>
    <t>PrKn</t>
  </si>
  <si>
    <t>PuKn</t>
  </si>
  <si>
    <t>PrMax</t>
  </si>
  <si>
    <t>(0-PuKn)/(PrMax-PrKn)</t>
  </si>
  <si>
    <t>PrMax*PuKn/(PrMax-PrKn)</t>
  </si>
  <si>
    <t>Punten = A x Inschrijfprijs + B</t>
  </si>
  <si>
    <t xml:space="preserve">Formule voor A en B is: </t>
  </si>
  <si>
    <t>Grafiekformule is:</t>
  </si>
  <si>
    <t>Rekenblad gunningscriterium Prijs</t>
  </si>
  <si>
    <t>Product</t>
  </si>
  <si>
    <t>per stuk</t>
  </si>
  <si>
    <t>Inschrijfprijs</t>
  </si>
  <si>
    <t>Artikelnummer</t>
  </si>
  <si>
    <t>Eenheid</t>
  </si>
  <si>
    <t>Prijs per eenheid</t>
  </si>
  <si>
    <t>Hoeveelheid</t>
  </si>
  <si>
    <t>Totaal prijs (prijs per eenheid *  hoeveelheid)</t>
  </si>
  <si>
    <t>Wit rond heel gesn</t>
  </si>
  <si>
    <t>Wit rond half gesn</t>
  </si>
  <si>
    <t>Wit casino heel gesn</t>
  </si>
  <si>
    <t>Bruin rond heel gesn</t>
  </si>
  <si>
    <t>Bruin rond half gesn</t>
  </si>
  <si>
    <t>Bruin casino heel gesn</t>
  </si>
  <si>
    <t>Volkoren heel gesn</t>
  </si>
  <si>
    <t>Volkoren half gesn</t>
  </si>
  <si>
    <t>Meergranen heel gesn</t>
  </si>
  <si>
    <t>Polderbruin heel gesn</t>
  </si>
  <si>
    <t>Rozijnenbrood heel gesn</t>
  </si>
  <si>
    <t>Rozijnenbrood half gesn</t>
  </si>
  <si>
    <t>Focaccia afbak (kr 40st)</t>
  </si>
  <si>
    <t>Witte zachte bol gesn (12st)</t>
  </si>
  <si>
    <t>Mini bol mais (8st)</t>
  </si>
  <si>
    <t>Mini bol wit sesam (8st)</t>
  </si>
  <si>
    <t>Mini bol wit maanzaad (8st)</t>
  </si>
  <si>
    <t>Bruine vezelrijke bol (12st)</t>
  </si>
  <si>
    <t>Witte vezelrijke bol (12st)</t>
  </si>
  <si>
    <t>Bruine zachte bol (12st)</t>
  </si>
  <si>
    <t>Bruine zachte bol gesn (12st)</t>
  </si>
  <si>
    <t>Bruine zachte sesam bol (12st)</t>
  </si>
  <si>
    <t>Bruin zacht zonnepitbol (12st)</t>
  </si>
  <si>
    <t>Mini bol bruin (8st)</t>
  </si>
  <si>
    <t>Mini bol koningskoren (8st)</t>
  </si>
  <si>
    <t>Rozijnen krentenbol (6st)</t>
  </si>
  <si>
    <t>Mueslibol (6st)</t>
  </si>
  <si>
    <t>5 st</t>
  </si>
  <si>
    <t>10 st</t>
  </si>
  <si>
    <t>Glutenvrij wit (duo)</t>
  </si>
  <si>
    <t>Glutenvrij bruin (duo)</t>
  </si>
  <si>
    <t>Witte zachte bol (mono)</t>
  </si>
  <si>
    <t>Bruine zachte bol (mono)</t>
  </si>
  <si>
    <t>Rozijnen krentenbol (mono)</t>
  </si>
  <si>
    <t>Meergranen brood (duo)</t>
  </si>
  <si>
    <t>Wit brood  (duo)</t>
  </si>
  <si>
    <t>6 st</t>
  </si>
  <si>
    <t>Mini saucijzenbroodje (12st)</t>
  </si>
  <si>
    <t>12 st</t>
  </si>
  <si>
    <t>Zoute koek 500gr</t>
  </si>
  <si>
    <t>Roomboter koekjes 250gr</t>
  </si>
  <si>
    <t>Paas tulband mini (mono)</t>
  </si>
  <si>
    <t>Paaseitjes choco 150 gr (zk)</t>
  </si>
  <si>
    <t>Mini oranje donut (15st)</t>
  </si>
  <si>
    <t>15 st</t>
  </si>
  <si>
    <t>Speculaasplaat gesn (56st)</t>
  </si>
  <si>
    <t>Speculaasstaafje 5cm (10st)</t>
  </si>
  <si>
    <t>24 st</t>
  </si>
  <si>
    <t>16 st</t>
  </si>
  <si>
    <t>Kerststol 600 gr (zk)</t>
  </si>
  <si>
    <t>Kerststol gesn 900 gr (zk)</t>
  </si>
  <si>
    <t>Mini kerststol (mono)</t>
  </si>
  <si>
    <t>Mini kerst donut (15st)</t>
  </si>
  <si>
    <t>Kerstboom brownies (12st)</t>
  </si>
  <si>
    <t>Oliebol (10st)</t>
  </si>
  <si>
    <t>Oliebol naturel (10st)</t>
  </si>
  <si>
    <t>40 st</t>
  </si>
  <si>
    <t>Appelbeignet (ds4)</t>
  </si>
  <si>
    <t>20 st</t>
  </si>
  <si>
    <t>Mini kerst cupcakes (24st)</t>
  </si>
  <si>
    <t>Mini kerst soesje (16st)</t>
  </si>
  <si>
    <t>Gesorteerd gebak (10st)</t>
  </si>
  <si>
    <t>Slagroomgebak assorti (10st)</t>
  </si>
  <si>
    <t>Petit four (10st)</t>
  </si>
  <si>
    <t>Luxe gebak assorti (10st)</t>
  </si>
  <si>
    <t>per taart</t>
  </si>
  <si>
    <t>Slagroomtaart (10p)</t>
  </si>
  <si>
    <t>Slagroomtaart (15p)</t>
  </si>
  <si>
    <t>Slagroomtaart (20p)</t>
  </si>
  <si>
    <t>Slagroomtaart (25p)</t>
  </si>
  <si>
    <t>Slagroomtaart (30p)</t>
  </si>
  <si>
    <t>Taart logo</t>
  </si>
  <si>
    <t>Gebak logo</t>
  </si>
  <si>
    <t>Abrikozenvlaai gesn (10p)</t>
  </si>
  <si>
    <t>Kersenvlaai (10p)</t>
  </si>
  <si>
    <t>Rijstevlaai gesn (10p)</t>
  </si>
  <si>
    <t>Appelkruimelvlaai gesn (10p)</t>
  </si>
  <si>
    <t>Appel citroen vlaai gesn (10p)</t>
  </si>
  <si>
    <t>Appelpunt slagroom (2st)</t>
  </si>
  <si>
    <t>Hazelnoot schuimgebak (2st)</t>
  </si>
  <si>
    <t>Chocoladebol (2st)</t>
  </si>
  <si>
    <t>Aardbeienschelp (2st)</t>
  </si>
  <si>
    <t>Slagroom petit four (10st)</t>
  </si>
  <si>
    <t>Choco taartje glutenvrij (1p)</t>
  </si>
  <si>
    <t>Appeltaartje glutenvrij (1p)</t>
  </si>
  <si>
    <t>Muffin assorti (9st)</t>
  </si>
  <si>
    <t>Mini muffin assorti (20st)</t>
  </si>
  <si>
    <t>Plaatgebak carrot cake</t>
  </si>
  <si>
    <t>Plaatgebak luxe brownie</t>
  </si>
  <si>
    <t>Plaatgebak appel cake</t>
  </si>
  <si>
    <t>Oma s appeltaart (12p)</t>
  </si>
  <si>
    <t>Frambozen cassis taart (12p)</t>
  </si>
  <si>
    <t>Lemon bavaroistaart (12p)</t>
  </si>
  <si>
    <t>Hazelnoot choco taart (12p)</t>
  </si>
  <si>
    <t>Carrot cake (12p)</t>
  </si>
  <si>
    <t>Truffel choco taart (12p)</t>
  </si>
  <si>
    <t>Dubbel donker meerzaden gesn</t>
  </si>
  <si>
    <t>Chocoladeletter Melk S</t>
  </si>
  <si>
    <t>Witte petit four+logo (10st)</t>
  </si>
  <si>
    <t>Inschrijver moet een prijs per eenheid (kolom D) opgeven. Dit conform de in de kolom Eenheid (kolom C) opgegeven eenheid.
Uit de kolom F in dit Prijzenblad volgt een Inschrijfprijs. Deze Inschrijfprijs wordt berekend ten behoeve van het subgunningscriterium prijs. 
Alle prijzen zijn in euro's excl. BTW. Alle kosten dienen in de artikelprijzen inbegrepen te zijn. Ook de kosten voor het voldoen aan de duurzaamheidseisen en het gunningscriterium duurzaamheid.
Alle gele vakken dienen ingevuld te worden.
De genoemde hoeveelheden (kolom E) zijn een indicatie en hieraan kunnen geen rechten ontleend worden. 
Er mogen geen wijzigingen in het Prijzenblad aangebracht worden of kosten toegevoegd worden.</t>
  </si>
  <si>
    <t>Brood &amp; Banket</t>
  </si>
  <si>
    <t>Wit casino groot 12x12</t>
  </si>
  <si>
    <t>Meergranen half gesn</t>
  </si>
  <si>
    <t>Polderbruin half gesn</t>
  </si>
  <si>
    <t>Rozijnen krentenbol(bakzak 6)</t>
  </si>
  <si>
    <t>Mais pompoen molenbrood afbak</t>
  </si>
  <si>
    <t>Libanees Flatbread spinaz(5st)</t>
  </si>
  <si>
    <t>Libanees Flatbread volk (5st)</t>
  </si>
  <si>
    <t>Focaccia afbak (3st)</t>
  </si>
  <si>
    <t>Fries roggebrood 500gr</t>
  </si>
  <si>
    <t>Bruin zacht puntje (8st)</t>
  </si>
  <si>
    <t>Zoutarm half gesneden</t>
  </si>
  <si>
    <t>Bruin brood (duo)</t>
  </si>
  <si>
    <t>Tompouce (4st)</t>
  </si>
  <si>
    <t>Roomboter cake gesn(14plakken)</t>
  </si>
  <si>
    <t>Mini feest muffins (20st)</t>
  </si>
  <si>
    <t>Paastaart (8-10p)</t>
  </si>
  <si>
    <t>Mini Paas soesjes (ds 16)</t>
  </si>
  <si>
    <t>Paaseitjes choco 500 gr (zk)</t>
  </si>
  <si>
    <t>Mini Paasdonuts (15st)</t>
  </si>
  <si>
    <t>Paas brownie (15st)</t>
  </si>
  <si>
    <t>Paas cranberrycake (15st)</t>
  </si>
  <si>
    <t>Mini oranjesoesje (16st)</t>
  </si>
  <si>
    <t>Strooigoed 1 kg</t>
  </si>
  <si>
    <t>Sint amandelstaafje 5cm (10st)</t>
  </si>
  <si>
    <t>Ambachtelijke pepernoten 250gr</t>
  </si>
  <si>
    <t>Mini Sinterklaas donut (15st)</t>
  </si>
  <si>
    <t>Mini sinterklaas soesjes(16st)</t>
  </si>
  <si>
    <t>Kerst tulband gevuld</t>
  </si>
  <si>
    <t>Super kerststol 950 gr (ds)</t>
  </si>
  <si>
    <t>Kerstkoekkransjes 200 gr</t>
  </si>
  <si>
    <t>Kerst amandelstaafje 5cm(10st)</t>
  </si>
  <si>
    <t>Kerst amandelkrans (ds)</t>
  </si>
  <si>
    <t>Mini Kerst Taartjes (12st)</t>
  </si>
  <si>
    <t>Kerstman taart (8-10p)</t>
  </si>
  <si>
    <t>Kerstboom red velvet (8-10p)</t>
  </si>
  <si>
    <t>Kerst Schnitt (6 pers)</t>
  </si>
  <si>
    <t>Mini kerst redvelvetcake(15st)</t>
  </si>
  <si>
    <t>High tea petit four (25st)</t>
  </si>
  <si>
    <t>Cheesecake framboos (10p)</t>
  </si>
  <si>
    <t>Vruchtentaart (12p)</t>
  </si>
  <si>
    <t>Vruchtenschelp (2st)</t>
  </si>
  <si>
    <t>Mini donut assorti (15st)</t>
  </si>
  <si>
    <t>Plaatgebak red velvet</t>
  </si>
  <si>
    <t>Desem volkoren afbak</t>
  </si>
  <si>
    <t>Koolhydraat verlaagd heel gesn</t>
  </si>
  <si>
    <t>3 st</t>
  </si>
  <si>
    <t>8 st</t>
  </si>
  <si>
    <t xml:space="preserve">8 st </t>
  </si>
  <si>
    <t>4 st</t>
  </si>
  <si>
    <t>per stuk (verpakking à 500 gram)</t>
  </si>
  <si>
    <t>per stuk (verpakking à 250 gram)</t>
  </si>
  <si>
    <t>per stuk (verpakking met 14 plakken)</t>
  </si>
  <si>
    <t>doos 16 stuks</t>
  </si>
  <si>
    <t>56 st</t>
  </si>
  <si>
    <t>per stuk (verpakking à 1 kg)</t>
  </si>
  <si>
    <t>per doos</t>
  </si>
  <si>
    <t>per stuk (verpakking à 200 gram)</t>
  </si>
  <si>
    <t>per doos à 4 stuks</t>
  </si>
  <si>
    <t>25 st</t>
  </si>
  <si>
    <t>per logo</t>
  </si>
  <si>
    <t>2 st</t>
  </si>
  <si>
    <t>9 st</t>
  </si>
  <si>
    <t>per stuk (verpakking à 150 gram)</t>
  </si>
  <si>
    <t>per stuk (verpakking à 600 gram)</t>
  </si>
  <si>
    <t>per stuk (verpakking à 900 gram)</t>
  </si>
  <si>
    <t>per stuk (verpakking à 950 gram)</t>
  </si>
  <si>
    <t>Gegevens Inschrijver</t>
  </si>
  <si>
    <t>Bijlage 4 Format Prijzenblad 
Kernassortiment Brood &amp; Banket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</si>
</sst>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_-&quot;€&quot;\ * #,##0.00\-;_-&quot;€&quot;\ * &quot;-&quot;??_-;_-@_-"/>
    <numFmt numFmtId="164" formatCode="_ &quot;€&quot;\ * #,##0.00_ ;_ &quot;€&quot;\ * \-#,##0.00_ ;_ &quot;€&quot;\ * &quot;-&quot;??_ ;_ @_ "/>
    <numFmt numFmtId="165" formatCode="0.00000"/>
    <numFmt numFmtId="166" formatCode="0.000"/>
    <numFmt numFmtId="167" formatCode="_ [$€-413]\ * #,##0.00_ ;_ [$€-413]\ * \-#,##0.00_ ;_ [$€-413]\ * &quot;-&quot;??_ ;_ @_ "/>
  </numFmts>
  <fonts count="14" x14ac:knownFonts="1">
    <font>
      <sz val="11"/>
      <color theme="1"/>
      <name val="Calibri"/>
      <family val="2"/>
      <scheme val="minor"/>
    </font>
    <font>
      <b/>
      <sz val="11"/>
      <color theme="1"/>
      <name val="Calibri"/>
      <family val="2"/>
      <scheme val="minor"/>
    </font>
    <font>
      <i/>
      <sz val="11"/>
      <color theme="1"/>
      <name val="Calibri"/>
      <family val="2"/>
      <scheme val="minor"/>
    </font>
    <font>
      <b/>
      <i/>
      <sz val="11"/>
      <color rgb="FFFF0000"/>
      <name val="Calibri"/>
      <family val="2"/>
      <scheme val="minor"/>
    </font>
    <font>
      <b/>
      <sz val="22"/>
      <color theme="1"/>
      <name val="Calibri"/>
      <family val="2"/>
      <scheme val="minor"/>
    </font>
    <font>
      <sz val="11"/>
      <color theme="1"/>
      <name val="Calibri"/>
      <family val="2"/>
      <scheme val="minor"/>
    </font>
    <font>
      <sz val="10"/>
      <name val="Times New Roman"/>
      <family val="1"/>
    </font>
    <font>
      <b/>
      <sz val="14"/>
      <color rgb="FF000000"/>
      <name val="Calibri"/>
      <family val="2"/>
      <scheme val="minor"/>
    </font>
    <font>
      <sz val="11"/>
      <color rgb="FF000000"/>
      <name val="Calibri"/>
      <family val="2"/>
      <scheme val="minor"/>
    </font>
    <font>
      <b/>
      <sz val="11"/>
      <color rgb="FF000000"/>
      <name val="Calibri"/>
      <family val="2"/>
      <scheme val="minor"/>
    </font>
    <font>
      <b/>
      <sz val="12"/>
      <color rgb="FF000000"/>
      <name val="Calibri"/>
      <family val="2"/>
      <scheme val="minor"/>
    </font>
    <font>
      <sz val="10"/>
      <color indexed="8"/>
      <name val="Arial"/>
      <family val="2"/>
    </font>
    <font>
      <sz val="11"/>
      <color indexed="8"/>
      <name val="Calibri"/>
      <family val="2"/>
      <scheme val="minor"/>
    </font>
    <font>
      <sz val="8"/>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rgb="FF00FF00"/>
        <bgColor indexed="64"/>
      </patternFill>
    </fill>
    <fill>
      <patternFill patternType="solid">
        <fgColor rgb="FFFFFF00"/>
        <bgColor indexed="64"/>
      </patternFill>
    </fill>
    <fill>
      <patternFill patternType="solid">
        <fgColor theme="3" tint="0.79998168889431442"/>
        <bgColor indexed="64"/>
      </patternFill>
    </fill>
    <fill>
      <patternFill patternType="solid">
        <fgColor rgb="FF00B050"/>
        <bgColor indexed="64"/>
      </patternFill>
    </fill>
    <fill>
      <patternFill patternType="solid">
        <fgColor theme="1"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6" fillId="0" borderId="0"/>
    <xf numFmtId="164" fontId="5" fillId="0" borderId="0" applyFont="0" applyFill="0" applyBorder="0" applyAlignment="0" applyProtection="0"/>
    <xf numFmtId="44" fontId="5" fillId="0" borderId="0" applyFont="0" applyFill="0" applyBorder="0" applyAlignment="0" applyProtection="0"/>
    <xf numFmtId="0" fontId="11" fillId="0" borderId="0"/>
    <xf numFmtId="0" fontId="5" fillId="0" borderId="0"/>
  </cellStyleXfs>
  <cellXfs count="44">
    <xf numFmtId="0" fontId="0" fillId="0" borderId="0" xfId="0"/>
    <xf numFmtId="0" fontId="1" fillId="0" borderId="0" xfId="0" applyFont="1"/>
    <xf numFmtId="0" fontId="8" fillId="0" borderId="0" xfId="0" applyFont="1"/>
    <xf numFmtId="0" fontId="8" fillId="0" borderId="0" xfId="0" applyFont="1" applyAlignment="1">
      <alignment vertical="top"/>
    </xf>
    <xf numFmtId="0" fontId="9" fillId="0" borderId="0" xfId="0" applyFont="1" applyAlignment="1">
      <alignment vertical="top"/>
    </xf>
    <xf numFmtId="167" fontId="8" fillId="0" borderId="0" xfId="0" applyNumberFormat="1" applyFont="1"/>
    <xf numFmtId="167" fontId="8" fillId="0" borderId="0" xfId="3" applyNumberFormat="1" applyFont="1" applyAlignment="1">
      <alignment horizontal="left" vertical="top"/>
    </xf>
    <xf numFmtId="167" fontId="9" fillId="5" borderId="1" xfId="3" applyNumberFormat="1" applyFont="1" applyFill="1" applyBorder="1" applyAlignment="1" applyProtection="1">
      <alignment horizontal="left" vertical="top" wrapText="1"/>
    </xf>
    <xf numFmtId="167" fontId="12" fillId="0" borderId="1" xfId="3" applyNumberFormat="1" applyFont="1" applyFill="1" applyBorder="1" applyAlignment="1" applyProtection="1">
      <alignment horizontal="left" vertical="top" wrapText="1"/>
    </xf>
    <xf numFmtId="167" fontId="12" fillId="7" borderId="1" xfId="3" applyNumberFormat="1" applyFont="1" applyFill="1" applyBorder="1" applyAlignment="1" applyProtection="1">
      <alignment horizontal="left" vertical="top" wrapText="1"/>
    </xf>
    <xf numFmtId="167" fontId="7" fillId="6" borderId="1" xfId="3" applyNumberFormat="1" applyFont="1" applyFill="1" applyBorder="1" applyAlignment="1" applyProtection="1">
      <alignment horizontal="center" vertical="center"/>
    </xf>
    <xf numFmtId="167" fontId="8" fillId="0" borderId="0" xfId="3" applyNumberFormat="1" applyFont="1" applyAlignment="1" applyProtection="1">
      <alignment horizontal="left" vertical="top"/>
    </xf>
    <xf numFmtId="167" fontId="5" fillId="4" borderId="1" xfId="5" applyNumberFormat="1" applyFill="1" applyBorder="1" applyProtection="1">
      <protection locked="0"/>
    </xf>
    <xf numFmtId="0" fontId="10" fillId="5" borderId="1" xfId="0" applyFont="1" applyFill="1" applyBorder="1" applyAlignment="1" applyProtection="1">
      <alignment horizontal="center" vertical="top" wrapText="1"/>
    </xf>
    <xf numFmtId="0" fontId="10" fillId="5" borderId="1" xfId="0" applyFont="1" applyFill="1" applyBorder="1" applyAlignment="1" applyProtection="1">
      <alignment horizontal="center" vertical="top"/>
    </xf>
    <xf numFmtId="0" fontId="8" fillId="0" borderId="1" xfId="0" applyFont="1" applyBorder="1" applyAlignment="1" applyProtection="1">
      <alignment horizontal="left" vertical="top" wrapText="1"/>
    </xf>
    <xf numFmtId="0" fontId="9" fillId="5" borderId="1" xfId="0" applyFont="1" applyFill="1" applyBorder="1" applyAlignment="1" applyProtection="1">
      <alignment vertical="top"/>
    </xf>
    <xf numFmtId="167" fontId="9" fillId="5" borderId="1" xfId="0" applyNumberFormat="1" applyFont="1" applyFill="1" applyBorder="1" applyAlignment="1" applyProtection="1">
      <alignment vertical="top"/>
    </xf>
    <xf numFmtId="0" fontId="0" fillId="0" borderId="1" xfId="0" applyBorder="1" applyProtection="1"/>
    <xf numFmtId="0" fontId="12" fillId="0" borderId="1" xfId="4" applyFont="1" applyBorder="1" applyAlignment="1" applyProtection="1">
      <alignment wrapText="1"/>
    </xf>
    <xf numFmtId="0" fontId="5" fillId="0" borderId="1" xfId="5" applyBorder="1" applyProtection="1"/>
    <xf numFmtId="3" fontId="0" fillId="8" borderId="1" xfId="0" applyNumberFormat="1" applyFill="1" applyBorder="1" applyProtection="1"/>
    <xf numFmtId="0" fontId="5" fillId="7" borderId="1" xfId="5" applyFill="1" applyBorder="1" applyProtection="1"/>
    <xf numFmtId="167" fontId="5" fillId="7" borderId="1" xfId="5" applyNumberFormat="1" applyFill="1" applyBorder="1" applyProtection="1"/>
    <xf numFmtId="0" fontId="8" fillId="0" borderId="1" xfId="0" applyFont="1" applyBorder="1" applyProtection="1"/>
    <xf numFmtId="49" fontId="8" fillId="0" borderId="1" xfId="0" applyNumberFormat="1" applyFont="1" applyBorder="1" applyAlignment="1" applyProtection="1">
      <alignment horizontal="left"/>
    </xf>
    <xf numFmtId="0" fontId="8" fillId="0" borderId="0" xfId="0" applyFont="1" applyProtection="1"/>
    <xf numFmtId="167" fontId="8" fillId="0" borderId="0" xfId="0" applyNumberFormat="1" applyFont="1" applyProtection="1"/>
    <xf numFmtId="167" fontId="7" fillId="6" borderId="1" xfId="0" applyNumberFormat="1" applyFont="1" applyFill="1" applyBorder="1" applyAlignment="1" applyProtection="1">
      <alignment horizontal="center" vertical="center" wrapText="1"/>
    </xf>
    <xf numFmtId="167" fontId="8" fillId="4" borderId="1" xfId="0" applyNumberFormat="1" applyFont="1" applyFill="1" applyBorder="1" applyAlignment="1" applyProtection="1">
      <alignment horizontal="left"/>
      <protection locked="0"/>
    </xf>
    <xf numFmtId="0" fontId="1" fillId="2" borderId="0" xfId="0" applyFont="1" applyFill="1" applyAlignment="1" applyProtection="1">
      <alignment horizontal="center"/>
    </xf>
    <xf numFmtId="0" fontId="0" fillId="0" borderId="0" xfId="0" applyProtection="1"/>
    <xf numFmtId="0" fontId="1" fillId="2" borderId="0" xfId="0" applyFont="1" applyFill="1" applyProtection="1"/>
    <xf numFmtId="0" fontId="1" fillId="0" borderId="0" xfId="0" applyFont="1" applyProtection="1"/>
    <xf numFmtId="0" fontId="1" fillId="0" borderId="0" xfId="0" applyFont="1" applyAlignment="1" applyProtection="1">
      <alignment horizontal="right"/>
    </xf>
    <xf numFmtId="0" fontId="0" fillId="2" borderId="0" xfId="0" applyFill="1" applyAlignment="1" applyProtection="1">
      <alignment horizontal="center"/>
    </xf>
    <xf numFmtId="3" fontId="0" fillId="0" borderId="0" xfId="0" applyNumberFormat="1" applyProtection="1"/>
    <xf numFmtId="0" fontId="0" fillId="0" borderId="0" xfId="0" applyAlignment="1" applyProtection="1">
      <alignment horizontal="right"/>
    </xf>
    <xf numFmtId="1" fontId="0" fillId="0" borderId="0" xfId="0" applyNumberFormat="1" applyProtection="1"/>
    <xf numFmtId="0" fontId="0" fillId="3" borderId="0" xfId="0" applyFill="1" applyProtection="1"/>
    <xf numFmtId="0" fontId="3" fillId="0" borderId="0" xfId="0" applyFont="1" applyAlignment="1" applyProtection="1">
      <alignment horizontal="center"/>
    </xf>
    <xf numFmtId="165" fontId="1" fillId="3" borderId="0" xfId="0" applyNumberFormat="1" applyFont="1" applyFill="1" applyProtection="1"/>
    <xf numFmtId="166" fontId="4" fillId="3" borderId="0" xfId="0" applyNumberFormat="1" applyFont="1" applyFill="1" applyAlignment="1" applyProtection="1">
      <alignment horizontal="center" vertical="center"/>
    </xf>
    <xf numFmtId="1" fontId="4" fillId="0" borderId="0" xfId="0" applyNumberFormat="1" applyFont="1" applyAlignment="1" applyProtection="1">
      <alignment horizontal="center" vertical="center"/>
    </xf>
  </cellXfs>
  <cellStyles count="6">
    <cellStyle name="Currency 2" xfId="2" xr:uid="{AF45431D-2298-42D1-8EE7-B8BF14A08680}"/>
    <cellStyle name="Normal 2" xfId="5" xr:uid="{F64A9C19-48BC-4E2D-8C09-9894E651DBEC}"/>
    <cellStyle name="Standaard" xfId="0" builtinId="0"/>
    <cellStyle name="Standaard 2" xfId="1" xr:uid="{40392588-68EC-4D41-A9FA-55C47A44139E}"/>
    <cellStyle name="Standaard_Blad1" xfId="4" xr:uid="{B28F4B89-3A7A-4E1C-89E8-55F18FA32E21}"/>
    <cellStyle name="Valuta" xfId="3" builtinId="4"/>
  </cellStyles>
  <dxfs count="1">
    <dxf>
      <fill>
        <patternFill>
          <bgColor rgb="FF00FF00"/>
        </patternFill>
      </fill>
    </dxf>
  </dxfs>
  <tableStyles count="0" defaultTableStyle="TableStyleMedium2" defaultPivotStyle="PivotStyleLight16"/>
  <colors>
    <mruColors>
      <color rgb="FF00FF00"/>
      <color rgb="FFFF0000"/>
      <color rgb="FF09AF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nl-NL"/>
              <a:t>Gunningscriterium</a:t>
            </a:r>
            <a:r>
              <a:rPr lang="nl-NL" baseline="0"/>
              <a:t> Prijs</a:t>
            </a:r>
            <a:endParaRPr lang="nl-NL"/>
          </a:p>
        </c:rich>
      </c:tx>
      <c:overlay val="0"/>
    </c:title>
    <c:autoTitleDeleted val="0"/>
    <c:plotArea>
      <c:layout>
        <c:manualLayout>
          <c:layoutTarget val="inner"/>
          <c:xMode val="edge"/>
          <c:yMode val="edge"/>
          <c:x val="3.527948463662179E-2"/>
          <c:y val="9.9516014854989593E-2"/>
          <c:w val="0.92917455442029184"/>
          <c:h val="0.75592881802637779"/>
        </c:manualLayout>
      </c:layout>
      <c:scatterChart>
        <c:scatterStyle val="lineMarker"/>
        <c:varyColors val="0"/>
        <c:ser>
          <c:idx val="0"/>
          <c:order val="0"/>
          <c:marker>
            <c:symbol val="diamond"/>
            <c:size val="5"/>
          </c:marker>
          <c:dLbls>
            <c:dLbl>
              <c:idx val="0"/>
              <c:delete val="1"/>
              <c:extLst>
                <c:ext xmlns:c15="http://schemas.microsoft.com/office/drawing/2012/chart" uri="{CE6537A1-D6FC-4f65-9D91-7224C49458BB}"/>
                <c:ext xmlns:c16="http://schemas.microsoft.com/office/drawing/2014/chart" uri="{C3380CC4-5D6E-409C-BE32-E72D297353CC}">
                  <c16:uniqueId val="{00000000-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Prijzenblad'!$I$7:$J$7</c:f>
              <c:numCache>
                <c:formatCode>General</c:formatCode>
                <c:ptCount val="2"/>
                <c:pt idx="0">
                  <c:v>0</c:v>
                </c:pt>
                <c:pt idx="1">
                  <c:v>160000</c:v>
                </c:pt>
              </c:numCache>
            </c:numRef>
          </c:xVal>
          <c:yVal>
            <c:numRef>
              <c:f>'Formule Prijzenblad'!$I$8:$J$8</c:f>
              <c:numCache>
                <c:formatCode>General</c:formatCode>
                <c:ptCount val="2"/>
                <c:pt idx="0">
                  <c:v>400</c:v>
                </c:pt>
                <c:pt idx="1">
                  <c:v>400</c:v>
                </c:pt>
              </c:numCache>
            </c:numRef>
          </c:yVal>
          <c:smooth val="0"/>
          <c:extLst>
            <c:ext xmlns:c16="http://schemas.microsoft.com/office/drawing/2014/chart" uri="{C3380CC4-5D6E-409C-BE32-E72D297353CC}">
              <c16:uniqueId val="{00000001-F052-405E-A6D5-ABAB6D0EB673}"/>
            </c:ext>
          </c:extLst>
        </c:ser>
        <c:ser>
          <c:idx val="1"/>
          <c:order val="1"/>
          <c:tx>
            <c:v>twee</c:v>
          </c:tx>
          <c:marker>
            <c:symbol val="diamond"/>
            <c:size val="5"/>
          </c:marker>
          <c:dLbls>
            <c:dLbl>
              <c:idx val="1"/>
              <c:delete val="1"/>
              <c:extLst>
                <c:ext xmlns:c15="http://schemas.microsoft.com/office/drawing/2012/chart" uri="{CE6537A1-D6FC-4f65-9D91-7224C49458BB}"/>
                <c:ext xmlns:c16="http://schemas.microsoft.com/office/drawing/2014/chart" uri="{C3380CC4-5D6E-409C-BE32-E72D297353CC}">
                  <c16:uniqueId val="{00000002-F052-405E-A6D5-ABAB6D0EB673}"/>
                </c:ext>
              </c:extLst>
            </c:dLbl>
            <c:spPr>
              <a:noFill/>
              <a:ln>
                <a:noFill/>
              </a:ln>
              <a:effectLst/>
            </c:spPr>
            <c:dLblPos val="t"/>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Prijzenblad'!$J$7:$K$7</c:f>
              <c:numCache>
                <c:formatCode>General</c:formatCode>
                <c:ptCount val="2"/>
                <c:pt idx="0">
                  <c:v>160000</c:v>
                </c:pt>
                <c:pt idx="1">
                  <c:v>195000</c:v>
                </c:pt>
              </c:numCache>
            </c:numRef>
          </c:xVal>
          <c:yVal>
            <c:numRef>
              <c:f>'Formule Prijzenblad'!$J$8:$K$8</c:f>
              <c:numCache>
                <c:formatCode>General</c:formatCode>
                <c:ptCount val="2"/>
                <c:pt idx="0">
                  <c:v>400</c:v>
                </c:pt>
                <c:pt idx="1">
                  <c:v>0</c:v>
                </c:pt>
              </c:numCache>
            </c:numRef>
          </c:yVal>
          <c:smooth val="0"/>
          <c:extLst>
            <c:ext xmlns:c16="http://schemas.microsoft.com/office/drawing/2014/chart" uri="{C3380CC4-5D6E-409C-BE32-E72D297353CC}">
              <c16:uniqueId val="{00000003-F052-405E-A6D5-ABAB6D0EB673}"/>
            </c:ext>
          </c:extLst>
        </c:ser>
        <c:ser>
          <c:idx val="2"/>
          <c:order val="2"/>
          <c:tx>
            <c:v>drie</c:v>
          </c:tx>
          <c:marker>
            <c:symbol val="square"/>
            <c:size val="10"/>
            <c:spPr>
              <a:solidFill>
                <a:srgbClr val="00FF00"/>
              </a:solidFill>
            </c:spPr>
          </c:marker>
          <c:dPt>
            <c:idx val="0"/>
            <c:marker>
              <c:spPr>
                <a:solidFill>
                  <a:srgbClr val="00FF00"/>
                </a:solidFill>
                <a:ln>
                  <a:solidFill>
                    <a:schemeClr val="accent2">
                      <a:lumMod val="40000"/>
                      <a:lumOff val="60000"/>
                    </a:schemeClr>
                  </a:solidFill>
                </a:ln>
              </c:spPr>
            </c:marker>
            <c:bubble3D val="0"/>
            <c:extLst>
              <c:ext xmlns:c16="http://schemas.microsoft.com/office/drawing/2014/chart" uri="{C3380CC4-5D6E-409C-BE32-E72D297353CC}">
                <c16:uniqueId val="{00000004-F052-405E-A6D5-ABAB6D0EB673}"/>
              </c:ext>
            </c:extLst>
          </c:dPt>
          <c:dLbls>
            <c:dLbl>
              <c:idx val="0"/>
              <c:layout>
                <c:manualLayout>
                  <c:x val="-6.3377048800797933E-2"/>
                  <c:y val="8.7511972474762348E-2"/>
                </c:manualLayout>
              </c:layout>
              <c:dLblPos val="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4-F052-405E-A6D5-ABAB6D0EB673}"/>
                </c:ext>
              </c:extLst>
            </c:dLbl>
            <c:spPr>
              <a:noFill/>
            </c:spPr>
            <c:txPr>
              <a:bodyPr/>
              <a:lstStyle/>
              <a:p>
                <a:pPr>
                  <a:defRPr b="1">
                    <a:solidFill>
                      <a:srgbClr val="00B050"/>
                    </a:solidFill>
                  </a:defRPr>
                </a:pPr>
                <a:endParaRPr lang="nl-NL"/>
              </a:p>
            </c:txPr>
            <c:dLblPos val="b"/>
            <c:showLegendKey val="0"/>
            <c:showVal val="1"/>
            <c:showCatName val="1"/>
            <c:showSerName val="0"/>
            <c:showPercent val="0"/>
            <c:showBubbleSize val="0"/>
            <c:separator>; </c:separator>
            <c:showLeaderLines val="0"/>
            <c:extLst>
              <c:ext xmlns:c15="http://schemas.microsoft.com/office/drawing/2012/chart" uri="{CE6537A1-D6FC-4f65-9D91-7224C49458BB}">
                <c15:showLeaderLines val="0"/>
              </c:ext>
            </c:extLst>
          </c:dLbls>
          <c:xVal>
            <c:numRef>
              <c:f>'Formule Prijzenblad'!$M$7</c:f>
              <c:numCache>
                <c:formatCode>General</c:formatCode>
                <c:ptCount val="1"/>
                <c:pt idx="0">
                  <c:v>0</c:v>
                </c:pt>
              </c:numCache>
            </c:numRef>
          </c:xVal>
          <c:yVal>
            <c:numRef>
              <c:f>'Formule Prijzenblad'!$M$8</c:f>
              <c:numCache>
                <c:formatCode>0</c:formatCode>
                <c:ptCount val="1"/>
                <c:pt idx="0">
                  <c:v>400</c:v>
                </c:pt>
              </c:numCache>
            </c:numRef>
          </c:yVal>
          <c:smooth val="0"/>
          <c:extLst>
            <c:ext xmlns:c16="http://schemas.microsoft.com/office/drawing/2014/chart" uri="{C3380CC4-5D6E-409C-BE32-E72D297353CC}">
              <c16:uniqueId val="{00000005-F052-405E-A6D5-ABAB6D0EB673}"/>
            </c:ext>
          </c:extLst>
        </c:ser>
        <c:ser>
          <c:idx val="3"/>
          <c:order val="3"/>
          <c:tx>
            <c:v>vier</c:v>
          </c:tx>
          <c:spPr>
            <a:ln w="6350">
              <a:solidFill>
                <a:schemeClr val="tx1"/>
              </a:solidFill>
              <a:prstDash val="sysDot"/>
            </a:ln>
          </c:spPr>
          <c:marker>
            <c:symbol val="x"/>
            <c:size val="3"/>
            <c:spPr>
              <a:solidFill>
                <a:schemeClr val="bg1"/>
              </a:solidFill>
            </c:spPr>
          </c:marker>
          <c:dLbls>
            <c:delete val="1"/>
          </c:dLbls>
          <c:xVal>
            <c:numRef>
              <c:f>'Formule Prijzenblad'!$L$10:$M$10</c:f>
              <c:numCache>
                <c:formatCode>General</c:formatCode>
                <c:ptCount val="2"/>
                <c:pt idx="0">
                  <c:v>0</c:v>
                </c:pt>
                <c:pt idx="1">
                  <c:v>160000</c:v>
                </c:pt>
              </c:numCache>
            </c:numRef>
          </c:xVal>
          <c:yVal>
            <c:numRef>
              <c:f>'Formule Prijzenblad'!$L$11:$M$11</c:f>
              <c:numCache>
                <c:formatCode>General</c:formatCode>
                <c:ptCount val="2"/>
                <c:pt idx="0">
                  <c:v>400</c:v>
                </c:pt>
                <c:pt idx="1">
                  <c:v>400</c:v>
                </c:pt>
              </c:numCache>
            </c:numRef>
          </c:yVal>
          <c:smooth val="0"/>
          <c:extLst>
            <c:ext xmlns:c16="http://schemas.microsoft.com/office/drawing/2014/chart" uri="{C3380CC4-5D6E-409C-BE32-E72D297353CC}">
              <c16:uniqueId val="{00000006-F052-405E-A6D5-ABAB6D0EB673}"/>
            </c:ext>
          </c:extLst>
        </c:ser>
        <c:ser>
          <c:idx val="4"/>
          <c:order val="4"/>
          <c:tx>
            <c:v>vijf</c:v>
          </c:tx>
          <c:spPr>
            <a:ln w="6350">
              <a:solidFill>
                <a:schemeClr val="tx1"/>
              </a:solidFill>
              <a:prstDash val="sysDot"/>
            </a:ln>
          </c:spPr>
          <c:marker>
            <c:symbol val="x"/>
            <c:size val="3"/>
            <c:spPr>
              <a:solidFill>
                <a:schemeClr val="bg1"/>
              </a:solidFill>
            </c:spPr>
          </c:marker>
          <c:dLbls>
            <c:delete val="1"/>
          </c:dLbls>
          <c:xVal>
            <c:numRef>
              <c:f>'Formule Prijzenblad'!$M$10:$N$10</c:f>
              <c:numCache>
                <c:formatCode>General</c:formatCode>
                <c:ptCount val="2"/>
                <c:pt idx="0">
                  <c:v>160000</c:v>
                </c:pt>
                <c:pt idx="1">
                  <c:v>160000</c:v>
                </c:pt>
              </c:numCache>
            </c:numRef>
          </c:xVal>
          <c:yVal>
            <c:numRef>
              <c:f>'Formule Prijzenblad'!$M$11:$N$11</c:f>
              <c:numCache>
                <c:formatCode>General</c:formatCode>
                <c:ptCount val="2"/>
                <c:pt idx="0">
                  <c:v>400</c:v>
                </c:pt>
                <c:pt idx="1">
                  <c:v>0</c:v>
                </c:pt>
              </c:numCache>
            </c:numRef>
          </c:yVal>
          <c:smooth val="0"/>
          <c:extLst>
            <c:ext xmlns:c16="http://schemas.microsoft.com/office/drawing/2014/chart" uri="{C3380CC4-5D6E-409C-BE32-E72D297353CC}">
              <c16:uniqueId val="{00000007-F052-405E-A6D5-ABAB6D0EB673}"/>
            </c:ext>
          </c:extLst>
        </c:ser>
        <c:dLbls>
          <c:showLegendKey val="0"/>
          <c:showVal val="1"/>
          <c:showCatName val="1"/>
          <c:showSerName val="0"/>
          <c:showPercent val="0"/>
          <c:showBubbleSize val="0"/>
        </c:dLbls>
        <c:axId val="131378560"/>
        <c:axId val="131397120"/>
      </c:scatterChart>
      <c:valAx>
        <c:axId val="131378560"/>
        <c:scaling>
          <c:orientation val="minMax"/>
        </c:scaling>
        <c:delete val="0"/>
        <c:axPos val="b"/>
        <c:numFmt formatCode="General" sourceLinked="0"/>
        <c:majorTickMark val="none"/>
        <c:minorTickMark val="none"/>
        <c:tickLblPos val="nextTo"/>
        <c:crossAx val="131397120"/>
        <c:crossesAt val="0"/>
        <c:crossBetween val="midCat"/>
      </c:valAx>
      <c:valAx>
        <c:axId val="131397120"/>
        <c:scaling>
          <c:orientation val="minMax"/>
          <c:min val="0"/>
        </c:scaling>
        <c:delete val="0"/>
        <c:axPos val="l"/>
        <c:numFmt formatCode="General" sourceLinked="1"/>
        <c:majorTickMark val="out"/>
        <c:minorTickMark val="none"/>
        <c:tickLblPos val="nextTo"/>
        <c:crossAx val="131378560"/>
        <c:crossesAt val="0"/>
        <c:crossBetween val="midCat"/>
      </c:valAx>
      <c:spPr>
        <a:ln w="3175">
          <a:solidFill>
            <a:schemeClr val="tx1"/>
          </a:solidFill>
          <a:prstDash val="sysDot"/>
        </a:ln>
      </c:spPr>
    </c:plotArea>
    <c:plotVisOnly val="1"/>
    <c:dispBlanksAs val="gap"/>
    <c:showDLblsOverMax val="0"/>
  </c:chart>
  <c:printSettings>
    <c:headerFooter/>
    <c:pageMargins b="0.75000000000000011" l="0.70000000000000007" r="0.70000000000000007" t="0.75000000000000011" header="0.30000000000000004" footer="0.30000000000000004"/>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33336</xdr:colOff>
      <xdr:row>2</xdr:row>
      <xdr:rowOff>0</xdr:rowOff>
    </xdr:from>
    <xdr:to>
      <xdr:col>15</xdr:col>
      <xdr:colOff>609599</xdr:colOff>
      <xdr:row>26</xdr:row>
      <xdr:rowOff>19050</xdr:rowOff>
    </xdr:to>
    <xdr:graphicFrame macro="">
      <xdr:nvGraphicFramePr>
        <xdr:cNvPr id="2" name="Grafiek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0.03783</cdr:x>
      <cdr:y>0.08714</cdr:y>
    </cdr:from>
    <cdr:to>
      <cdr:x>0.12348</cdr:x>
      <cdr:y>0.12656</cdr:y>
    </cdr:to>
    <cdr:sp macro="" textlink="">
      <cdr:nvSpPr>
        <cdr:cNvPr id="6" name="Tekstvak 5"/>
        <cdr:cNvSpPr txBox="1"/>
      </cdr:nvSpPr>
      <cdr:spPr>
        <a:xfrm xmlns:a="http://schemas.openxmlformats.org/drawingml/2006/main">
          <a:off x="252414" y="400050"/>
          <a:ext cx="571500" cy="18097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Punten</a:t>
          </a:r>
        </a:p>
      </cdr:txBody>
    </cdr:sp>
  </cdr:relSizeAnchor>
  <cdr:relSizeAnchor xmlns:cdr="http://schemas.openxmlformats.org/drawingml/2006/chartDrawing">
    <cdr:from>
      <cdr:x>0.8858</cdr:x>
      <cdr:y>0.90664</cdr:y>
    </cdr:from>
    <cdr:to>
      <cdr:x>0.95432</cdr:x>
      <cdr:y>0.95851</cdr:y>
    </cdr:to>
    <cdr:sp macro="" textlink="">
      <cdr:nvSpPr>
        <cdr:cNvPr id="2" name="Tekstvak 1"/>
        <cdr:cNvSpPr txBox="1"/>
      </cdr:nvSpPr>
      <cdr:spPr>
        <a:xfrm xmlns:a="http://schemas.openxmlformats.org/drawingml/2006/main">
          <a:off x="5910265" y="4162425"/>
          <a:ext cx="457200" cy="2381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l-NL" sz="1000" b="1"/>
            <a:t>euro</a:t>
          </a: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DCF4E-836D-4AB0-8424-36D95216C866}">
  <dimension ref="A1:G140"/>
  <sheetViews>
    <sheetView tabSelected="1" workbookViewId="0">
      <selection sqref="A1:F1"/>
    </sheetView>
  </sheetViews>
  <sheetFormatPr defaultColWidth="9.140625" defaultRowHeight="15" x14ac:dyDescent="0.25"/>
  <cols>
    <col min="1" max="1" width="39.42578125" style="2" customWidth="1"/>
    <col min="2" max="2" width="22.42578125" style="2" customWidth="1"/>
    <col min="3" max="3" width="34.42578125" style="2" bestFit="1" customWidth="1"/>
    <col min="4" max="4" width="23.85546875" style="5" customWidth="1"/>
    <col min="5" max="5" width="16.7109375" style="2" customWidth="1"/>
    <col min="6" max="6" width="24.42578125" style="6" customWidth="1"/>
    <col min="7" max="7" width="16" style="2" bestFit="1" customWidth="1"/>
    <col min="8" max="16384" width="9.140625" style="2"/>
  </cols>
  <sheetData>
    <row r="1" spans="1:7" ht="35.25" customHeight="1" x14ac:dyDescent="0.25">
      <c r="A1" s="13" t="s">
        <v>203</v>
      </c>
      <c r="B1" s="14"/>
      <c r="C1" s="14"/>
      <c r="D1" s="14"/>
      <c r="E1" s="14"/>
      <c r="F1" s="14"/>
    </row>
    <row r="2" spans="1:7" ht="176.25" customHeight="1" x14ac:dyDescent="0.25">
      <c r="A2" s="15" t="s">
        <v>134</v>
      </c>
      <c r="B2" s="15"/>
      <c r="C2" s="15"/>
      <c r="D2" s="15"/>
      <c r="E2" s="15"/>
      <c r="F2" s="15"/>
      <c r="G2" s="3"/>
    </row>
    <row r="3" spans="1:7" ht="30" x14ac:dyDescent="0.25">
      <c r="A3" s="16" t="s">
        <v>27</v>
      </c>
      <c r="B3" s="16" t="s">
        <v>30</v>
      </c>
      <c r="C3" s="16" t="s">
        <v>31</v>
      </c>
      <c r="D3" s="17" t="s">
        <v>32</v>
      </c>
      <c r="E3" s="16" t="s">
        <v>33</v>
      </c>
      <c r="F3" s="7" t="s">
        <v>34</v>
      </c>
      <c r="G3" s="4"/>
    </row>
    <row r="4" spans="1:7" ht="15" customHeight="1" x14ac:dyDescent="0.25">
      <c r="A4" s="18" t="s">
        <v>35</v>
      </c>
      <c r="B4" s="19"/>
      <c r="C4" s="20" t="s">
        <v>28</v>
      </c>
      <c r="D4" s="12">
        <v>0</v>
      </c>
      <c r="E4" s="21">
        <v>4869</v>
      </c>
      <c r="F4" s="8">
        <f>E4*D4</f>
        <v>0</v>
      </c>
    </row>
    <row r="5" spans="1:7" ht="15" customHeight="1" x14ac:dyDescent="0.25">
      <c r="A5" s="18" t="s">
        <v>36</v>
      </c>
      <c r="B5" s="20"/>
      <c r="C5" s="20" t="s">
        <v>28</v>
      </c>
      <c r="D5" s="12">
        <v>0</v>
      </c>
      <c r="E5" s="21">
        <v>5721</v>
      </c>
      <c r="F5" s="8">
        <f t="shared" ref="F5:F67" si="0">E5*D5</f>
        <v>0</v>
      </c>
    </row>
    <row r="6" spans="1:7" ht="15" customHeight="1" x14ac:dyDescent="0.25">
      <c r="A6" s="18" t="s">
        <v>37</v>
      </c>
      <c r="B6" s="19"/>
      <c r="C6" s="20" t="s">
        <v>28</v>
      </c>
      <c r="D6" s="12">
        <v>0</v>
      </c>
      <c r="E6" s="21">
        <v>31</v>
      </c>
      <c r="F6" s="8">
        <f t="shared" si="0"/>
        <v>0</v>
      </c>
    </row>
    <row r="7" spans="1:7" ht="15" customHeight="1" x14ac:dyDescent="0.25">
      <c r="A7" s="18" t="s">
        <v>38</v>
      </c>
      <c r="B7" s="19"/>
      <c r="C7" s="20" t="s">
        <v>28</v>
      </c>
      <c r="D7" s="12">
        <v>0</v>
      </c>
      <c r="E7" s="21">
        <v>6925</v>
      </c>
      <c r="F7" s="8">
        <f t="shared" si="0"/>
        <v>0</v>
      </c>
    </row>
    <row r="8" spans="1:7" ht="15" customHeight="1" x14ac:dyDescent="0.25">
      <c r="A8" s="18" t="s">
        <v>39</v>
      </c>
      <c r="B8" s="19"/>
      <c r="C8" s="20" t="s">
        <v>28</v>
      </c>
      <c r="D8" s="12">
        <v>0</v>
      </c>
      <c r="E8" s="21">
        <v>4800</v>
      </c>
      <c r="F8" s="8">
        <f t="shared" si="0"/>
        <v>0</v>
      </c>
    </row>
    <row r="9" spans="1:7" ht="15" customHeight="1" x14ac:dyDescent="0.25">
      <c r="A9" s="18" t="s">
        <v>40</v>
      </c>
      <c r="B9" s="19"/>
      <c r="C9" s="20" t="s">
        <v>28</v>
      </c>
      <c r="D9" s="12">
        <v>0</v>
      </c>
      <c r="E9" s="21">
        <v>46</v>
      </c>
      <c r="F9" s="8">
        <f t="shared" si="0"/>
        <v>0</v>
      </c>
    </row>
    <row r="10" spans="1:7" ht="15" customHeight="1" x14ac:dyDescent="0.25">
      <c r="A10" s="18" t="s">
        <v>136</v>
      </c>
      <c r="B10" s="20"/>
      <c r="C10" s="20" t="s">
        <v>28</v>
      </c>
      <c r="D10" s="12">
        <v>0</v>
      </c>
      <c r="E10" s="21">
        <v>2</v>
      </c>
      <c r="F10" s="8">
        <f t="shared" si="0"/>
        <v>0</v>
      </c>
    </row>
    <row r="11" spans="1:7" ht="15" customHeight="1" x14ac:dyDescent="0.25">
      <c r="A11" s="18" t="s">
        <v>41</v>
      </c>
      <c r="B11" s="20"/>
      <c r="C11" s="20" t="s">
        <v>28</v>
      </c>
      <c r="D11" s="12">
        <v>0</v>
      </c>
      <c r="E11" s="21">
        <v>12647</v>
      </c>
      <c r="F11" s="8">
        <f t="shared" si="0"/>
        <v>0</v>
      </c>
    </row>
    <row r="12" spans="1:7" ht="15" customHeight="1" x14ac:dyDescent="0.25">
      <c r="A12" s="18" t="s">
        <v>42</v>
      </c>
      <c r="B12" s="20"/>
      <c r="C12" s="20" t="s">
        <v>28</v>
      </c>
      <c r="D12" s="12">
        <v>0</v>
      </c>
      <c r="E12" s="21">
        <v>3665</v>
      </c>
      <c r="F12" s="8">
        <f t="shared" si="0"/>
        <v>0</v>
      </c>
    </row>
    <row r="13" spans="1:7" ht="15" customHeight="1" x14ac:dyDescent="0.25">
      <c r="A13" s="18" t="s">
        <v>43</v>
      </c>
      <c r="B13" s="19"/>
      <c r="C13" s="20" t="s">
        <v>28</v>
      </c>
      <c r="D13" s="12">
        <v>0</v>
      </c>
      <c r="E13" s="21">
        <v>5062</v>
      </c>
      <c r="F13" s="8">
        <f t="shared" si="0"/>
        <v>0</v>
      </c>
    </row>
    <row r="14" spans="1:7" ht="15" customHeight="1" x14ac:dyDescent="0.25">
      <c r="A14" s="18" t="s">
        <v>137</v>
      </c>
      <c r="B14" s="19"/>
      <c r="C14" s="20" t="s">
        <v>28</v>
      </c>
      <c r="D14" s="12">
        <v>0</v>
      </c>
      <c r="E14" s="21">
        <v>32</v>
      </c>
      <c r="F14" s="8">
        <f t="shared" si="0"/>
        <v>0</v>
      </c>
    </row>
    <row r="15" spans="1:7" ht="15" customHeight="1" x14ac:dyDescent="0.25">
      <c r="A15" s="18" t="s">
        <v>44</v>
      </c>
      <c r="B15" s="19"/>
      <c r="C15" s="20" t="s">
        <v>28</v>
      </c>
      <c r="D15" s="12">
        <v>0</v>
      </c>
      <c r="E15" s="21">
        <v>611</v>
      </c>
      <c r="F15" s="8">
        <f t="shared" si="0"/>
        <v>0</v>
      </c>
    </row>
    <row r="16" spans="1:7" ht="15" customHeight="1" x14ac:dyDescent="0.25">
      <c r="A16" s="18" t="s">
        <v>138</v>
      </c>
      <c r="B16" s="19"/>
      <c r="C16" s="20" t="s">
        <v>28</v>
      </c>
      <c r="D16" s="12">
        <v>0</v>
      </c>
      <c r="E16" s="21">
        <v>24</v>
      </c>
      <c r="F16" s="8">
        <f t="shared" si="0"/>
        <v>0</v>
      </c>
    </row>
    <row r="17" spans="1:6" ht="15" customHeight="1" x14ac:dyDescent="0.25">
      <c r="A17" s="18" t="s">
        <v>45</v>
      </c>
      <c r="B17" s="20"/>
      <c r="C17" s="20" t="s">
        <v>28</v>
      </c>
      <c r="D17" s="12">
        <v>0</v>
      </c>
      <c r="E17" s="21">
        <v>762</v>
      </c>
      <c r="F17" s="8">
        <f t="shared" si="0"/>
        <v>0</v>
      </c>
    </row>
    <row r="18" spans="1:6" ht="15" customHeight="1" x14ac:dyDescent="0.25">
      <c r="A18" s="18" t="s">
        <v>46</v>
      </c>
      <c r="B18" s="20"/>
      <c r="C18" s="20" t="s">
        <v>28</v>
      </c>
      <c r="D18" s="12">
        <v>0</v>
      </c>
      <c r="E18" s="21">
        <v>4328</v>
      </c>
      <c r="F18" s="8">
        <f t="shared" si="0"/>
        <v>0</v>
      </c>
    </row>
    <row r="19" spans="1:6" ht="15" customHeight="1" x14ac:dyDescent="0.25">
      <c r="A19" s="18" t="s">
        <v>139</v>
      </c>
      <c r="B19" s="20"/>
      <c r="C19" s="20" t="s">
        <v>28</v>
      </c>
      <c r="D19" s="12">
        <v>0</v>
      </c>
      <c r="E19" s="21">
        <v>4</v>
      </c>
      <c r="F19" s="8">
        <f t="shared" si="0"/>
        <v>0</v>
      </c>
    </row>
    <row r="20" spans="1:6" ht="15" customHeight="1" x14ac:dyDescent="0.25">
      <c r="A20" s="18" t="s">
        <v>140</v>
      </c>
      <c r="B20" s="19"/>
      <c r="C20" s="20" t="s">
        <v>28</v>
      </c>
      <c r="D20" s="12">
        <v>0</v>
      </c>
      <c r="E20" s="21">
        <v>1</v>
      </c>
      <c r="F20" s="8">
        <f t="shared" si="0"/>
        <v>0</v>
      </c>
    </row>
    <row r="21" spans="1:6" ht="15" customHeight="1" x14ac:dyDescent="0.25">
      <c r="A21" s="18" t="s">
        <v>141</v>
      </c>
      <c r="B21" s="19"/>
      <c r="C21" s="20" t="s">
        <v>62</v>
      </c>
      <c r="D21" s="12">
        <v>0</v>
      </c>
      <c r="E21" s="21">
        <v>70</v>
      </c>
      <c r="F21" s="8">
        <f t="shared" si="0"/>
        <v>0</v>
      </c>
    </row>
    <row r="22" spans="1:6" ht="15" customHeight="1" x14ac:dyDescent="0.25">
      <c r="A22" s="18" t="s">
        <v>142</v>
      </c>
      <c r="B22" s="19"/>
      <c r="C22" s="20" t="s">
        <v>62</v>
      </c>
      <c r="D22" s="12">
        <v>0</v>
      </c>
      <c r="E22" s="21">
        <v>20</v>
      </c>
      <c r="F22" s="8">
        <f t="shared" si="0"/>
        <v>0</v>
      </c>
    </row>
    <row r="23" spans="1:6" ht="15" customHeight="1" x14ac:dyDescent="0.25">
      <c r="A23" s="18" t="s">
        <v>143</v>
      </c>
      <c r="B23" s="19"/>
      <c r="C23" s="20" t="s">
        <v>181</v>
      </c>
      <c r="D23" s="12">
        <v>0</v>
      </c>
      <c r="E23" s="21">
        <v>7</v>
      </c>
      <c r="F23" s="8">
        <f t="shared" si="0"/>
        <v>0</v>
      </c>
    </row>
    <row r="24" spans="1:6" ht="15" customHeight="1" x14ac:dyDescent="0.25">
      <c r="A24" s="18" t="s">
        <v>47</v>
      </c>
      <c r="B24" s="20"/>
      <c r="C24" s="20" t="s">
        <v>91</v>
      </c>
      <c r="D24" s="12">
        <v>0</v>
      </c>
      <c r="E24" s="21">
        <v>175</v>
      </c>
      <c r="F24" s="8">
        <f t="shared" si="0"/>
        <v>0</v>
      </c>
    </row>
    <row r="25" spans="1:6" ht="15" customHeight="1" x14ac:dyDescent="0.25">
      <c r="A25" s="18" t="s">
        <v>144</v>
      </c>
      <c r="B25" s="19"/>
      <c r="C25" s="20" t="s">
        <v>185</v>
      </c>
      <c r="D25" s="12">
        <v>0</v>
      </c>
      <c r="E25" s="21">
        <v>85</v>
      </c>
      <c r="F25" s="8">
        <f t="shared" si="0"/>
        <v>0</v>
      </c>
    </row>
    <row r="26" spans="1:6" ht="15" customHeight="1" x14ac:dyDescent="0.25">
      <c r="A26" s="18" t="s">
        <v>48</v>
      </c>
      <c r="B26" s="19"/>
      <c r="C26" s="20" t="s">
        <v>73</v>
      </c>
      <c r="D26" s="12">
        <v>0</v>
      </c>
      <c r="E26" s="21">
        <v>32</v>
      </c>
      <c r="F26" s="8">
        <f t="shared" si="0"/>
        <v>0</v>
      </c>
    </row>
    <row r="27" spans="1:6" ht="15" customHeight="1" x14ac:dyDescent="0.25">
      <c r="A27" s="18" t="s">
        <v>49</v>
      </c>
      <c r="B27" s="20"/>
      <c r="C27" s="20" t="s">
        <v>182</v>
      </c>
      <c r="D27" s="12">
        <v>0</v>
      </c>
      <c r="E27" s="21">
        <v>44</v>
      </c>
      <c r="F27" s="8">
        <f t="shared" si="0"/>
        <v>0</v>
      </c>
    </row>
    <row r="28" spans="1:6" ht="15" customHeight="1" x14ac:dyDescent="0.25">
      <c r="A28" s="18" t="s">
        <v>50</v>
      </c>
      <c r="B28" s="19"/>
      <c r="C28" s="20" t="s">
        <v>182</v>
      </c>
      <c r="D28" s="12">
        <v>0</v>
      </c>
      <c r="E28" s="21">
        <v>41</v>
      </c>
      <c r="F28" s="8">
        <f t="shared" si="0"/>
        <v>0</v>
      </c>
    </row>
    <row r="29" spans="1:6" ht="15" customHeight="1" x14ac:dyDescent="0.25">
      <c r="A29" s="18" t="s">
        <v>51</v>
      </c>
      <c r="B29" s="19"/>
      <c r="C29" s="20" t="s">
        <v>182</v>
      </c>
      <c r="D29" s="12">
        <v>0</v>
      </c>
      <c r="E29" s="21">
        <v>16</v>
      </c>
      <c r="F29" s="8">
        <f t="shared" si="0"/>
        <v>0</v>
      </c>
    </row>
    <row r="30" spans="1:6" ht="15" customHeight="1" x14ac:dyDescent="0.25">
      <c r="A30" s="18" t="s">
        <v>52</v>
      </c>
      <c r="B30" s="19"/>
      <c r="C30" s="20" t="s">
        <v>73</v>
      </c>
      <c r="D30" s="12">
        <v>0</v>
      </c>
      <c r="E30" s="21">
        <v>1649</v>
      </c>
      <c r="F30" s="8">
        <f t="shared" si="0"/>
        <v>0</v>
      </c>
    </row>
    <row r="31" spans="1:6" ht="15" customHeight="1" x14ac:dyDescent="0.25">
      <c r="A31" s="18" t="s">
        <v>53</v>
      </c>
      <c r="B31" s="19"/>
      <c r="C31" s="20" t="s">
        <v>73</v>
      </c>
      <c r="D31" s="12">
        <v>0</v>
      </c>
      <c r="E31" s="21">
        <v>2631</v>
      </c>
      <c r="F31" s="8">
        <f t="shared" si="0"/>
        <v>0</v>
      </c>
    </row>
    <row r="32" spans="1:6" ht="15" customHeight="1" x14ac:dyDescent="0.25">
      <c r="A32" s="18" t="s">
        <v>54</v>
      </c>
      <c r="B32" s="19"/>
      <c r="C32" s="20" t="s">
        <v>73</v>
      </c>
      <c r="D32" s="12">
        <v>0</v>
      </c>
      <c r="E32" s="21">
        <v>446</v>
      </c>
      <c r="F32" s="8">
        <f t="shared" si="0"/>
        <v>0</v>
      </c>
    </row>
    <row r="33" spans="1:6" ht="15" customHeight="1" x14ac:dyDescent="0.25">
      <c r="A33" s="18" t="s">
        <v>55</v>
      </c>
      <c r="B33" s="19"/>
      <c r="C33" s="20" t="s">
        <v>73</v>
      </c>
      <c r="D33" s="12">
        <v>0</v>
      </c>
      <c r="E33" s="21">
        <v>1038</v>
      </c>
      <c r="F33" s="8">
        <f t="shared" si="0"/>
        <v>0</v>
      </c>
    </row>
    <row r="34" spans="1:6" ht="15" customHeight="1" x14ac:dyDescent="0.25">
      <c r="A34" s="18" t="s">
        <v>56</v>
      </c>
      <c r="B34" s="20"/>
      <c r="C34" s="20" t="s">
        <v>73</v>
      </c>
      <c r="D34" s="12">
        <v>0</v>
      </c>
      <c r="E34" s="21">
        <v>477</v>
      </c>
      <c r="F34" s="8">
        <f t="shared" si="0"/>
        <v>0</v>
      </c>
    </row>
    <row r="35" spans="1:6" ht="15" customHeight="1" x14ac:dyDescent="0.25">
      <c r="A35" s="18" t="s">
        <v>57</v>
      </c>
      <c r="B35" s="19"/>
      <c r="C35" s="20" t="s">
        <v>73</v>
      </c>
      <c r="D35" s="12">
        <v>0</v>
      </c>
      <c r="E35" s="21">
        <v>439</v>
      </c>
      <c r="F35" s="8">
        <f t="shared" si="0"/>
        <v>0</v>
      </c>
    </row>
    <row r="36" spans="1:6" ht="15" customHeight="1" x14ac:dyDescent="0.25">
      <c r="A36" s="18" t="s">
        <v>145</v>
      </c>
      <c r="B36" s="19"/>
      <c r="C36" s="20" t="s">
        <v>183</v>
      </c>
      <c r="D36" s="12">
        <v>0</v>
      </c>
      <c r="E36" s="21">
        <v>25</v>
      </c>
      <c r="F36" s="8">
        <f t="shared" si="0"/>
        <v>0</v>
      </c>
    </row>
    <row r="37" spans="1:6" ht="15" customHeight="1" x14ac:dyDescent="0.25">
      <c r="A37" s="18" t="s">
        <v>58</v>
      </c>
      <c r="B37" s="19"/>
      <c r="C37" s="20" t="s">
        <v>182</v>
      </c>
      <c r="D37" s="12">
        <v>0</v>
      </c>
      <c r="E37" s="21">
        <v>47</v>
      </c>
      <c r="F37" s="8">
        <f t="shared" si="0"/>
        <v>0</v>
      </c>
    </row>
    <row r="38" spans="1:6" ht="15" customHeight="1" x14ac:dyDescent="0.25">
      <c r="A38" s="18" t="s">
        <v>59</v>
      </c>
      <c r="B38" s="19"/>
      <c r="C38" s="20" t="s">
        <v>182</v>
      </c>
      <c r="D38" s="12">
        <v>0</v>
      </c>
      <c r="E38" s="21">
        <v>50</v>
      </c>
      <c r="F38" s="8">
        <f t="shared" si="0"/>
        <v>0</v>
      </c>
    </row>
    <row r="39" spans="1:6" ht="15" customHeight="1" x14ac:dyDescent="0.25">
      <c r="A39" s="18" t="s">
        <v>60</v>
      </c>
      <c r="B39" s="19"/>
      <c r="C39" s="20" t="s">
        <v>71</v>
      </c>
      <c r="D39" s="12">
        <v>0</v>
      </c>
      <c r="E39" s="21">
        <v>2227</v>
      </c>
      <c r="F39" s="8">
        <f t="shared" si="0"/>
        <v>0</v>
      </c>
    </row>
    <row r="40" spans="1:6" ht="15" customHeight="1" x14ac:dyDescent="0.25">
      <c r="A40" s="18" t="s">
        <v>61</v>
      </c>
      <c r="B40" s="19"/>
      <c r="C40" s="20" t="s">
        <v>71</v>
      </c>
      <c r="D40" s="12">
        <v>0</v>
      </c>
      <c r="E40" s="21">
        <v>996</v>
      </c>
      <c r="F40" s="8">
        <f t="shared" si="0"/>
        <v>0</v>
      </c>
    </row>
    <row r="41" spans="1:6" ht="15" customHeight="1" x14ac:dyDescent="0.25">
      <c r="A41" s="18" t="s">
        <v>146</v>
      </c>
      <c r="B41" s="19"/>
      <c r="C41" s="20" t="s">
        <v>28</v>
      </c>
      <c r="D41" s="12">
        <v>0</v>
      </c>
      <c r="E41" s="21">
        <v>19</v>
      </c>
      <c r="F41" s="8">
        <f t="shared" si="0"/>
        <v>0</v>
      </c>
    </row>
    <row r="42" spans="1:6" ht="15" customHeight="1" x14ac:dyDescent="0.25">
      <c r="A42" s="18" t="s">
        <v>64</v>
      </c>
      <c r="B42" s="19"/>
      <c r="C42" s="20" t="s">
        <v>28</v>
      </c>
      <c r="D42" s="12">
        <v>0</v>
      </c>
      <c r="E42" s="21">
        <v>169</v>
      </c>
      <c r="F42" s="8">
        <f t="shared" si="0"/>
        <v>0</v>
      </c>
    </row>
    <row r="43" spans="1:6" ht="15" customHeight="1" x14ac:dyDescent="0.25">
      <c r="A43" s="18" t="s">
        <v>65</v>
      </c>
      <c r="B43" s="19"/>
      <c r="C43" s="20" t="s">
        <v>28</v>
      </c>
      <c r="D43" s="12">
        <v>0</v>
      </c>
      <c r="E43" s="21">
        <v>243</v>
      </c>
      <c r="F43" s="8">
        <f t="shared" si="0"/>
        <v>0</v>
      </c>
    </row>
    <row r="44" spans="1:6" ht="15" customHeight="1" x14ac:dyDescent="0.25">
      <c r="A44" s="18" t="s">
        <v>66</v>
      </c>
      <c r="B44" s="20"/>
      <c r="C44" s="20" t="s">
        <v>28</v>
      </c>
      <c r="D44" s="12">
        <v>0</v>
      </c>
      <c r="E44" s="21">
        <v>485</v>
      </c>
      <c r="F44" s="8">
        <f t="shared" si="0"/>
        <v>0</v>
      </c>
    </row>
    <row r="45" spans="1:6" ht="15" customHeight="1" x14ac:dyDescent="0.25">
      <c r="A45" s="18" t="s">
        <v>67</v>
      </c>
      <c r="B45" s="20"/>
      <c r="C45" s="20" t="s">
        <v>28</v>
      </c>
      <c r="D45" s="12">
        <v>0</v>
      </c>
      <c r="E45" s="21">
        <v>70</v>
      </c>
      <c r="F45" s="8">
        <f t="shared" si="0"/>
        <v>0</v>
      </c>
    </row>
    <row r="46" spans="1:6" ht="15" customHeight="1" x14ac:dyDescent="0.25">
      <c r="A46" s="18" t="s">
        <v>68</v>
      </c>
      <c r="B46" s="19"/>
      <c r="C46" s="20" t="s">
        <v>28</v>
      </c>
      <c r="D46" s="12">
        <v>0</v>
      </c>
      <c r="E46" s="21">
        <v>95</v>
      </c>
      <c r="F46" s="8">
        <f t="shared" si="0"/>
        <v>0</v>
      </c>
    </row>
    <row r="47" spans="1:6" ht="15" customHeight="1" x14ac:dyDescent="0.25">
      <c r="A47" s="18" t="s">
        <v>69</v>
      </c>
      <c r="B47" s="19"/>
      <c r="C47" s="20" t="s">
        <v>28</v>
      </c>
      <c r="D47" s="12">
        <v>0</v>
      </c>
      <c r="E47" s="21">
        <v>40</v>
      </c>
      <c r="F47" s="8">
        <f t="shared" si="0"/>
        <v>0</v>
      </c>
    </row>
    <row r="48" spans="1:6" ht="15" customHeight="1" x14ac:dyDescent="0.25">
      <c r="A48" s="18" t="s">
        <v>70</v>
      </c>
      <c r="B48" s="19"/>
      <c r="C48" s="20" t="s">
        <v>28</v>
      </c>
      <c r="D48" s="12">
        <v>0</v>
      </c>
      <c r="E48" s="21">
        <v>340</v>
      </c>
      <c r="F48" s="8">
        <f t="shared" si="0"/>
        <v>0</v>
      </c>
    </row>
    <row r="49" spans="1:6" ht="15" customHeight="1" x14ac:dyDescent="0.25">
      <c r="A49" s="18" t="s">
        <v>147</v>
      </c>
      <c r="B49" s="19"/>
      <c r="C49" s="20" t="s">
        <v>28</v>
      </c>
      <c r="D49" s="12">
        <v>0</v>
      </c>
      <c r="E49" s="21">
        <v>285</v>
      </c>
      <c r="F49" s="8"/>
    </row>
    <row r="50" spans="1:6" x14ac:dyDescent="0.25">
      <c r="A50" s="18" t="s">
        <v>72</v>
      </c>
      <c r="B50" s="20"/>
      <c r="C50" s="20" t="s">
        <v>73</v>
      </c>
      <c r="D50" s="12">
        <v>0</v>
      </c>
      <c r="E50" s="21">
        <v>3</v>
      </c>
      <c r="F50" s="8">
        <f t="shared" si="0"/>
        <v>0</v>
      </c>
    </row>
    <row r="51" spans="1:6" x14ac:dyDescent="0.25">
      <c r="A51" s="22"/>
      <c r="B51" s="22"/>
      <c r="C51" s="22"/>
      <c r="D51" s="23"/>
      <c r="E51" s="22"/>
      <c r="F51" s="9"/>
    </row>
    <row r="52" spans="1:6" x14ac:dyDescent="0.25">
      <c r="A52" s="18" t="s">
        <v>148</v>
      </c>
      <c r="B52" s="19"/>
      <c r="C52" s="20" t="s">
        <v>184</v>
      </c>
      <c r="D52" s="12">
        <v>0</v>
      </c>
      <c r="E52" s="21">
        <v>1</v>
      </c>
      <c r="F52" s="8">
        <f t="shared" si="0"/>
        <v>0</v>
      </c>
    </row>
    <row r="53" spans="1:6" x14ac:dyDescent="0.25">
      <c r="A53" s="18" t="s">
        <v>74</v>
      </c>
      <c r="B53" s="20"/>
      <c r="C53" s="20" t="s">
        <v>185</v>
      </c>
      <c r="D53" s="12">
        <v>0</v>
      </c>
      <c r="E53" s="21">
        <v>85</v>
      </c>
      <c r="F53" s="8">
        <f t="shared" si="0"/>
        <v>0</v>
      </c>
    </row>
    <row r="54" spans="1:6" x14ac:dyDescent="0.25">
      <c r="A54" s="18" t="s">
        <v>75</v>
      </c>
      <c r="B54" s="20"/>
      <c r="C54" s="20" t="s">
        <v>186</v>
      </c>
      <c r="D54" s="12">
        <v>0</v>
      </c>
      <c r="E54" s="21">
        <v>321</v>
      </c>
      <c r="F54" s="8">
        <f t="shared" si="0"/>
        <v>0</v>
      </c>
    </row>
    <row r="55" spans="1:6" x14ac:dyDescent="0.25">
      <c r="A55" s="18" t="s">
        <v>149</v>
      </c>
      <c r="B55" s="20"/>
      <c r="C55" s="20" t="s">
        <v>187</v>
      </c>
      <c r="D55" s="12">
        <v>0</v>
      </c>
      <c r="E55" s="21">
        <v>100</v>
      </c>
      <c r="F55" s="8">
        <f t="shared" si="0"/>
        <v>0</v>
      </c>
    </row>
    <row r="56" spans="1:6" x14ac:dyDescent="0.25">
      <c r="A56" s="18" t="s">
        <v>150</v>
      </c>
      <c r="B56" s="19"/>
      <c r="C56" s="20" t="s">
        <v>93</v>
      </c>
      <c r="D56" s="12">
        <v>0</v>
      </c>
      <c r="E56" s="21">
        <v>9</v>
      </c>
      <c r="F56" s="8">
        <f t="shared" si="0"/>
        <v>0</v>
      </c>
    </row>
    <row r="57" spans="1:6" x14ac:dyDescent="0.25">
      <c r="A57" s="18" t="s">
        <v>151</v>
      </c>
      <c r="B57" s="20"/>
      <c r="C57" s="20" t="s">
        <v>100</v>
      </c>
      <c r="D57" s="12">
        <v>0</v>
      </c>
      <c r="E57" s="21">
        <v>1</v>
      </c>
      <c r="F57" s="8">
        <f t="shared" si="0"/>
        <v>0</v>
      </c>
    </row>
    <row r="58" spans="1:6" x14ac:dyDescent="0.25">
      <c r="A58" s="18" t="s">
        <v>76</v>
      </c>
      <c r="B58" s="20"/>
      <c r="C58" s="20" t="s">
        <v>28</v>
      </c>
      <c r="D58" s="12">
        <v>0</v>
      </c>
      <c r="E58" s="21">
        <v>200</v>
      </c>
      <c r="F58" s="8">
        <f t="shared" si="0"/>
        <v>0</v>
      </c>
    </row>
    <row r="59" spans="1:6" x14ac:dyDescent="0.25">
      <c r="A59" s="18" t="s">
        <v>152</v>
      </c>
      <c r="B59" s="19"/>
      <c r="C59" s="20" t="s">
        <v>188</v>
      </c>
      <c r="D59" s="12">
        <v>0</v>
      </c>
      <c r="E59" s="21">
        <v>1</v>
      </c>
      <c r="F59" s="8">
        <f t="shared" si="0"/>
        <v>0</v>
      </c>
    </row>
    <row r="60" spans="1:6" x14ac:dyDescent="0.25">
      <c r="A60" s="18" t="s">
        <v>77</v>
      </c>
      <c r="B60" s="19"/>
      <c r="C60" s="20" t="s">
        <v>198</v>
      </c>
      <c r="D60" s="12">
        <v>0</v>
      </c>
      <c r="E60" s="21">
        <v>462</v>
      </c>
      <c r="F60" s="8">
        <f t="shared" si="0"/>
        <v>0</v>
      </c>
    </row>
    <row r="61" spans="1:6" x14ac:dyDescent="0.25">
      <c r="A61" s="18" t="s">
        <v>153</v>
      </c>
      <c r="B61" s="19"/>
      <c r="C61" s="20" t="s">
        <v>185</v>
      </c>
      <c r="D61" s="12">
        <v>0</v>
      </c>
      <c r="E61" s="21">
        <v>4</v>
      </c>
      <c r="F61" s="8">
        <f t="shared" si="0"/>
        <v>0</v>
      </c>
    </row>
    <row r="62" spans="1:6" x14ac:dyDescent="0.25">
      <c r="A62" s="18" t="s">
        <v>154</v>
      </c>
      <c r="B62" s="19"/>
      <c r="C62" s="20" t="s">
        <v>79</v>
      </c>
      <c r="D62" s="12">
        <v>0</v>
      </c>
      <c r="E62" s="21">
        <v>1</v>
      </c>
      <c r="F62" s="8">
        <f t="shared" si="0"/>
        <v>0</v>
      </c>
    </row>
    <row r="63" spans="1:6" x14ac:dyDescent="0.25">
      <c r="A63" s="18" t="s">
        <v>155</v>
      </c>
      <c r="B63" s="20"/>
      <c r="C63" s="20" t="s">
        <v>79</v>
      </c>
      <c r="D63" s="12">
        <v>0</v>
      </c>
      <c r="E63" s="21">
        <v>1</v>
      </c>
      <c r="F63" s="8">
        <f t="shared" si="0"/>
        <v>0</v>
      </c>
    </row>
    <row r="64" spans="1:6" x14ac:dyDescent="0.25">
      <c r="A64" s="18" t="s">
        <v>156</v>
      </c>
      <c r="B64" s="20"/>
      <c r="C64" s="20" t="s">
        <v>79</v>
      </c>
      <c r="D64" s="12">
        <v>0</v>
      </c>
      <c r="E64" s="21">
        <v>1</v>
      </c>
      <c r="F64" s="8">
        <f t="shared" si="0"/>
        <v>0</v>
      </c>
    </row>
    <row r="65" spans="1:6" x14ac:dyDescent="0.25">
      <c r="A65" s="18" t="s">
        <v>78</v>
      </c>
      <c r="B65" s="20"/>
      <c r="C65" s="20" t="s">
        <v>79</v>
      </c>
      <c r="D65" s="12">
        <v>0</v>
      </c>
      <c r="E65" s="21">
        <v>38</v>
      </c>
      <c r="F65" s="8">
        <f t="shared" si="0"/>
        <v>0</v>
      </c>
    </row>
    <row r="66" spans="1:6" x14ac:dyDescent="0.25">
      <c r="A66" s="18" t="s">
        <v>157</v>
      </c>
      <c r="B66" s="20"/>
      <c r="C66" s="20" t="s">
        <v>83</v>
      </c>
      <c r="D66" s="12">
        <v>0</v>
      </c>
      <c r="E66" s="21">
        <v>16</v>
      </c>
      <c r="F66" s="8">
        <f t="shared" si="0"/>
        <v>0</v>
      </c>
    </row>
    <row r="67" spans="1:6" x14ac:dyDescent="0.25">
      <c r="A67" s="18" t="s">
        <v>80</v>
      </c>
      <c r="B67" s="20"/>
      <c r="C67" s="20" t="s">
        <v>189</v>
      </c>
      <c r="D67" s="12">
        <v>0</v>
      </c>
      <c r="E67" s="21">
        <v>2</v>
      </c>
      <c r="F67" s="8">
        <f t="shared" si="0"/>
        <v>0</v>
      </c>
    </row>
    <row r="68" spans="1:6" x14ac:dyDescent="0.25">
      <c r="A68" s="18" t="s">
        <v>81</v>
      </c>
      <c r="B68" s="19"/>
      <c r="C68" s="20" t="s">
        <v>63</v>
      </c>
      <c r="D68" s="12">
        <v>0</v>
      </c>
      <c r="E68" s="21">
        <v>37</v>
      </c>
      <c r="F68" s="8">
        <f t="shared" ref="F68:F133" si="1">E68*D68</f>
        <v>0</v>
      </c>
    </row>
    <row r="69" spans="1:6" x14ac:dyDescent="0.25">
      <c r="A69" s="18" t="s">
        <v>158</v>
      </c>
      <c r="B69" s="19"/>
      <c r="C69" s="20" t="s">
        <v>190</v>
      </c>
      <c r="D69" s="12">
        <v>0</v>
      </c>
      <c r="E69" s="21">
        <v>15</v>
      </c>
      <c r="F69" s="8">
        <f t="shared" si="1"/>
        <v>0</v>
      </c>
    </row>
    <row r="70" spans="1:6" x14ac:dyDescent="0.25">
      <c r="A70" s="18" t="s">
        <v>159</v>
      </c>
      <c r="B70" s="20"/>
      <c r="C70" s="20" t="s">
        <v>63</v>
      </c>
      <c r="D70" s="12">
        <v>0</v>
      </c>
      <c r="E70" s="21">
        <v>11</v>
      </c>
      <c r="F70" s="8">
        <f t="shared" si="1"/>
        <v>0</v>
      </c>
    </row>
    <row r="71" spans="1:6" x14ac:dyDescent="0.25">
      <c r="A71" s="18" t="s">
        <v>160</v>
      </c>
      <c r="B71" s="20"/>
      <c r="C71" s="20" t="s">
        <v>186</v>
      </c>
      <c r="D71" s="12">
        <v>0</v>
      </c>
      <c r="E71" s="21">
        <v>1</v>
      </c>
      <c r="F71" s="8">
        <f t="shared" si="1"/>
        <v>0</v>
      </c>
    </row>
    <row r="72" spans="1:6" x14ac:dyDescent="0.25">
      <c r="A72" s="18" t="s">
        <v>161</v>
      </c>
      <c r="B72" s="19"/>
      <c r="C72" s="20" t="s">
        <v>79</v>
      </c>
      <c r="D72" s="12">
        <v>0</v>
      </c>
      <c r="E72" s="21">
        <v>1</v>
      </c>
      <c r="F72" s="8">
        <f t="shared" si="1"/>
        <v>0</v>
      </c>
    </row>
    <row r="73" spans="1:6" x14ac:dyDescent="0.25">
      <c r="A73" s="18" t="s">
        <v>162</v>
      </c>
      <c r="B73" s="20"/>
      <c r="C73" s="20" t="s">
        <v>83</v>
      </c>
      <c r="D73" s="12">
        <v>0</v>
      </c>
      <c r="E73" s="21">
        <v>5</v>
      </c>
      <c r="F73" s="8">
        <f t="shared" si="1"/>
        <v>0</v>
      </c>
    </row>
    <row r="74" spans="1:6" x14ac:dyDescent="0.25">
      <c r="A74" s="18" t="s">
        <v>163</v>
      </c>
      <c r="B74" s="20"/>
      <c r="C74" s="20" t="s">
        <v>28</v>
      </c>
      <c r="D74" s="12">
        <v>0</v>
      </c>
      <c r="E74" s="21">
        <v>5</v>
      </c>
      <c r="F74" s="8">
        <f t="shared" si="1"/>
        <v>0</v>
      </c>
    </row>
    <row r="75" spans="1:6" x14ac:dyDescent="0.25">
      <c r="A75" s="18" t="s">
        <v>84</v>
      </c>
      <c r="B75" s="19"/>
      <c r="C75" s="20" t="s">
        <v>199</v>
      </c>
      <c r="D75" s="12">
        <v>0</v>
      </c>
      <c r="E75" s="21">
        <v>200</v>
      </c>
      <c r="F75" s="8">
        <f t="shared" si="1"/>
        <v>0</v>
      </c>
    </row>
    <row r="76" spans="1:6" x14ac:dyDescent="0.25">
      <c r="A76" s="18" t="s">
        <v>85</v>
      </c>
      <c r="B76" s="19"/>
      <c r="C76" s="20" t="s">
        <v>200</v>
      </c>
      <c r="D76" s="12">
        <v>0</v>
      </c>
      <c r="E76" s="21">
        <v>9</v>
      </c>
      <c r="F76" s="8">
        <f t="shared" si="1"/>
        <v>0</v>
      </c>
    </row>
    <row r="77" spans="1:6" x14ac:dyDescent="0.25">
      <c r="A77" s="18" t="s">
        <v>164</v>
      </c>
      <c r="B77" s="19"/>
      <c r="C77" s="20" t="s">
        <v>201</v>
      </c>
      <c r="D77" s="12">
        <v>0</v>
      </c>
      <c r="E77" s="21">
        <v>1</v>
      </c>
      <c r="F77" s="8">
        <f t="shared" si="1"/>
        <v>0</v>
      </c>
    </row>
    <row r="78" spans="1:6" x14ac:dyDescent="0.25">
      <c r="A78" s="18" t="s">
        <v>86</v>
      </c>
      <c r="B78" s="20"/>
      <c r="C78" s="20" t="s">
        <v>28</v>
      </c>
      <c r="D78" s="12">
        <v>0</v>
      </c>
      <c r="E78" s="21">
        <v>103</v>
      </c>
      <c r="F78" s="8">
        <f t="shared" si="1"/>
        <v>0</v>
      </c>
    </row>
    <row r="79" spans="1:6" x14ac:dyDescent="0.25">
      <c r="A79" s="18" t="s">
        <v>165</v>
      </c>
      <c r="B79" s="19"/>
      <c r="C79" s="20" t="s">
        <v>192</v>
      </c>
      <c r="D79" s="12">
        <v>0</v>
      </c>
      <c r="E79" s="21">
        <v>4</v>
      </c>
      <c r="F79" s="8">
        <f t="shared" si="1"/>
        <v>0</v>
      </c>
    </row>
    <row r="80" spans="1:6" x14ac:dyDescent="0.25">
      <c r="A80" s="18" t="s">
        <v>166</v>
      </c>
      <c r="B80" s="19"/>
      <c r="C80" s="20" t="s">
        <v>63</v>
      </c>
      <c r="D80" s="12">
        <v>0</v>
      </c>
      <c r="E80" s="21">
        <v>4</v>
      </c>
      <c r="F80" s="8">
        <f t="shared" si="1"/>
        <v>0</v>
      </c>
    </row>
    <row r="81" spans="1:6" x14ac:dyDescent="0.25">
      <c r="A81" s="18" t="s">
        <v>87</v>
      </c>
      <c r="B81" s="19"/>
      <c r="C81" s="20" t="s">
        <v>79</v>
      </c>
      <c r="D81" s="12">
        <v>0</v>
      </c>
      <c r="E81" s="21">
        <v>3</v>
      </c>
      <c r="F81" s="8">
        <f t="shared" si="1"/>
        <v>0</v>
      </c>
    </row>
    <row r="82" spans="1:6" x14ac:dyDescent="0.25">
      <c r="A82" s="18" t="s">
        <v>167</v>
      </c>
      <c r="B82" s="24"/>
      <c r="C82" s="20" t="s">
        <v>191</v>
      </c>
      <c r="D82" s="12">
        <v>0</v>
      </c>
      <c r="E82" s="21">
        <v>44</v>
      </c>
      <c r="F82" s="8">
        <f t="shared" si="1"/>
        <v>0</v>
      </c>
    </row>
    <row r="83" spans="1:6" x14ac:dyDescent="0.25">
      <c r="A83" s="18" t="s">
        <v>88</v>
      </c>
      <c r="B83" s="25"/>
      <c r="C83" s="20" t="s">
        <v>73</v>
      </c>
      <c r="D83" s="12">
        <v>0</v>
      </c>
      <c r="E83" s="21">
        <v>8</v>
      </c>
      <c r="F83" s="8">
        <f t="shared" si="1"/>
        <v>0</v>
      </c>
    </row>
    <row r="84" spans="1:6" x14ac:dyDescent="0.25">
      <c r="A84" s="18" t="s">
        <v>168</v>
      </c>
      <c r="B84" s="25"/>
      <c r="C84" s="20" t="s">
        <v>73</v>
      </c>
      <c r="D84" s="29">
        <v>0</v>
      </c>
      <c r="E84" s="21">
        <v>10</v>
      </c>
      <c r="F84" s="8">
        <f t="shared" si="1"/>
        <v>0</v>
      </c>
    </row>
    <row r="85" spans="1:6" x14ac:dyDescent="0.25">
      <c r="A85" s="18" t="s">
        <v>169</v>
      </c>
      <c r="B85" s="25"/>
      <c r="C85" s="20" t="s">
        <v>100</v>
      </c>
      <c r="D85" s="29">
        <v>0</v>
      </c>
      <c r="E85" s="21">
        <v>1</v>
      </c>
      <c r="F85" s="8">
        <f t="shared" si="1"/>
        <v>0</v>
      </c>
    </row>
    <row r="86" spans="1:6" x14ac:dyDescent="0.25">
      <c r="A86" s="18" t="s">
        <v>170</v>
      </c>
      <c r="B86" s="25"/>
      <c r="C86" s="20" t="s">
        <v>100</v>
      </c>
      <c r="D86" s="29">
        <v>0</v>
      </c>
      <c r="E86" s="21">
        <v>1</v>
      </c>
      <c r="F86" s="8">
        <f t="shared" si="1"/>
        <v>0</v>
      </c>
    </row>
    <row r="87" spans="1:6" x14ac:dyDescent="0.25">
      <c r="A87" s="18" t="s">
        <v>171</v>
      </c>
      <c r="B87" s="25"/>
      <c r="C87" s="20" t="s">
        <v>100</v>
      </c>
      <c r="D87" s="29">
        <v>0</v>
      </c>
      <c r="E87" s="21">
        <v>2</v>
      </c>
      <c r="F87" s="8">
        <f t="shared" si="1"/>
        <v>0</v>
      </c>
    </row>
    <row r="88" spans="1:6" x14ac:dyDescent="0.25">
      <c r="A88" s="18" t="s">
        <v>89</v>
      </c>
      <c r="B88" s="25"/>
      <c r="C88" s="20" t="s">
        <v>63</v>
      </c>
      <c r="D88" s="29">
        <v>0</v>
      </c>
      <c r="E88" s="21">
        <v>169</v>
      </c>
      <c r="F88" s="8">
        <f t="shared" si="1"/>
        <v>0</v>
      </c>
    </row>
    <row r="89" spans="1:6" x14ac:dyDescent="0.25">
      <c r="A89" s="18" t="s">
        <v>90</v>
      </c>
      <c r="B89" s="25"/>
      <c r="C89" s="20" t="s">
        <v>63</v>
      </c>
      <c r="D89" s="29">
        <v>0</v>
      </c>
      <c r="E89" s="21">
        <v>95</v>
      </c>
      <c r="F89" s="8">
        <f t="shared" si="1"/>
        <v>0</v>
      </c>
    </row>
    <row r="90" spans="1:6" x14ac:dyDescent="0.25">
      <c r="A90" s="18" t="s">
        <v>92</v>
      </c>
      <c r="B90" s="25"/>
      <c r="C90" s="20" t="s">
        <v>193</v>
      </c>
      <c r="D90" s="29">
        <v>0</v>
      </c>
      <c r="E90" s="21">
        <v>231</v>
      </c>
      <c r="F90" s="8">
        <f t="shared" si="1"/>
        <v>0</v>
      </c>
    </row>
    <row r="91" spans="1:6" x14ac:dyDescent="0.25">
      <c r="A91" s="18" t="s">
        <v>94</v>
      </c>
      <c r="B91" s="25"/>
      <c r="C91" s="20" t="s">
        <v>82</v>
      </c>
      <c r="D91" s="29">
        <v>0</v>
      </c>
      <c r="E91" s="21">
        <v>8</v>
      </c>
      <c r="F91" s="8">
        <f t="shared" si="1"/>
        <v>0</v>
      </c>
    </row>
    <row r="92" spans="1:6" x14ac:dyDescent="0.25">
      <c r="A92" s="18" t="s">
        <v>95</v>
      </c>
      <c r="B92" s="25"/>
      <c r="C92" s="20" t="s">
        <v>83</v>
      </c>
      <c r="D92" s="29">
        <v>0</v>
      </c>
      <c r="E92" s="21">
        <v>3</v>
      </c>
      <c r="F92" s="8">
        <f t="shared" si="1"/>
        <v>0</v>
      </c>
    </row>
    <row r="93" spans="1:6" x14ac:dyDescent="0.25">
      <c r="A93" s="18" t="s">
        <v>172</v>
      </c>
      <c r="B93" s="25"/>
      <c r="C93" s="20" t="s">
        <v>79</v>
      </c>
      <c r="D93" s="29">
        <v>0</v>
      </c>
      <c r="E93" s="21">
        <v>3</v>
      </c>
      <c r="F93" s="8">
        <f t="shared" si="1"/>
        <v>0</v>
      </c>
    </row>
    <row r="94" spans="1:6" x14ac:dyDescent="0.25">
      <c r="A94" s="18" t="s">
        <v>96</v>
      </c>
      <c r="B94" s="25"/>
      <c r="C94" s="20" t="s">
        <v>63</v>
      </c>
      <c r="D94" s="29">
        <v>0</v>
      </c>
      <c r="E94" s="21">
        <v>299</v>
      </c>
      <c r="F94" s="8">
        <f t="shared" si="1"/>
        <v>0</v>
      </c>
    </row>
    <row r="95" spans="1:6" x14ac:dyDescent="0.25">
      <c r="A95" s="18" t="s">
        <v>97</v>
      </c>
      <c r="B95" s="25"/>
      <c r="C95" s="20" t="s">
        <v>63</v>
      </c>
      <c r="D95" s="29">
        <v>0</v>
      </c>
      <c r="E95" s="21">
        <v>96</v>
      </c>
      <c r="F95" s="8">
        <f t="shared" si="1"/>
        <v>0</v>
      </c>
    </row>
    <row r="96" spans="1:6" x14ac:dyDescent="0.25">
      <c r="A96" s="18" t="s">
        <v>173</v>
      </c>
      <c r="B96" s="25"/>
      <c r="C96" s="20" t="s">
        <v>194</v>
      </c>
      <c r="D96" s="29">
        <v>0</v>
      </c>
      <c r="E96" s="21">
        <v>2</v>
      </c>
      <c r="F96" s="8">
        <f t="shared" si="1"/>
        <v>0</v>
      </c>
    </row>
    <row r="97" spans="1:6" x14ac:dyDescent="0.25">
      <c r="A97" s="18" t="s">
        <v>98</v>
      </c>
      <c r="B97" s="25"/>
      <c r="C97" s="20" t="s">
        <v>63</v>
      </c>
      <c r="D97" s="29">
        <v>0</v>
      </c>
      <c r="E97" s="21">
        <v>14</v>
      </c>
      <c r="F97" s="8">
        <f t="shared" si="1"/>
        <v>0</v>
      </c>
    </row>
    <row r="98" spans="1:6" x14ac:dyDescent="0.25">
      <c r="A98" s="18" t="s">
        <v>99</v>
      </c>
      <c r="B98" s="25"/>
      <c r="C98" s="20" t="s">
        <v>63</v>
      </c>
      <c r="D98" s="29">
        <v>0</v>
      </c>
      <c r="E98" s="21">
        <v>5</v>
      </c>
      <c r="F98" s="8">
        <f t="shared" si="1"/>
        <v>0</v>
      </c>
    </row>
    <row r="99" spans="1:6" x14ac:dyDescent="0.25">
      <c r="A99" s="18" t="s">
        <v>174</v>
      </c>
      <c r="B99" s="25"/>
      <c r="C99" s="20" t="s">
        <v>100</v>
      </c>
      <c r="D99" s="29">
        <v>0</v>
      </c>
      <c r="E99" s="21">
        <v>2</v>
      </c>
      <c r="F99" s="8">
        <f t="shared" si="1"/>
        <v>0</v>
      </c>
    </row>
    <row r="100" spans="1:6" x14ac:dyDescent="0.25">
      <c r="A100" s="18" t="s">
        <v>101</v>
      </c>
      <c r="B100" s="25"/>
      <c r="C100" s="20" t="s">
        <v>100</v>
      </c>
      <c r="D100" s="29">
        <v>0</v>
      </c>
      <c r="E100" s="21">
        <v>25</v>
      </c>
      <c r="F100" s="8">
        <f t="shared" si="1"/>
        <v>0</v>
      </c>
    </row>
    <row r="101" spans="1:6" x14ac:dyDescent="0.25">
      <c r="A101" s="18" t="s">
        <v>102</v>
      </c>
      <c r="B101" s="25"/>
      <c r="C101" s="20" t="s">
        <v>100</v>
      </c>
      <c r="D101" s="29">
        <v>0</v>
      </c>
      <c r="E101" s="21">
        <v>30</v>
      </c>
      <c r="F101" s="8">
        <f t="shared" si="1"/>
        <v>0</v>
      </c>
    </row>
    <row r="102" spans="1:6" x14ac:dyDescent="0.25">
      <c r="A102" s="18" t="s">
        <v>175</v>
      </c>
      <c r="B102" s="25"/>
      <c r="C102" s="20" t="s">
        <v>100</v>
      </c>
      <c r="D102" s="29">
        <v>0</v>
      </c>
      <c r="E102" s="21">
        <v>16</v>
      </c>
      <c r="F102" s="8">
        <f t="shared" si="1"/>
        <v>0</v>
      </c>
    </row>
    <row r="103" spans="1:6" x14ac:dyDescent="0.25">
      <c r="A103" s="18" t="s">
        <v>103</v>
      </c>
      <c r="B103" s="25"/>
      <c r="C103" s="20" t="s">
        <v>100</v>
      </c>
      <c r="D103" s="29">
        <v>0</v>
      </c>
      <c r="E103" s="21">
        <v>38</v>
      </c>
      <c r="F103" s="8">
        <f t="shared" si="1"/>
        <v>0</v>
      </c>
    </row>
    <row r="104" spans="1:6" x14ac:dyDescent="0.25">
      <c r="A104" s="18" t="s">
        <v>104</v>
      </c>
      <c r="B104" s="25"/>
      <c r="C104" s="20" t="s">
        <v>100</v>
      </c>
      <c r="D104" s="29">
        <v>0</v>
      </c>
      <c r="E104" s="21">
        <v>26</v>
      </c>
      <c r="F104" s="8">
        <f t="shared" si="1"/>
        <v>0</v>
      </c>
    </row>
    <row r="105" spans="1:6" x14ac:dyDescent="0.25">
      <c r="A105" s="18" t="s">
        <v>105</v>
      </c>
      <c r="B105" s="25"/>
      <c r="C105" s="20" t="s">
        <v>100</v>
      </c>
      <c r="D105" s="29">
        <v>0</v>
      </c>
      <c r="E105" s="21">
        <v>72</v>
      </c>
      <c r="F105" s="8">
        <f t="shared" si="1"/>
        <v>0</v>
      </c>
    </row>
    <row r="106" spans="1:6" x14ac:dyDescent="0.25">
      <c r="A106" s="18" t="s">
        <v>106</v>
      </c>
      <c r="B106" s="25"/>
      <c r="C106" s="20" t="s">
        <v>195</v>
      </c>
      <c r="D106" s="29">
        <v>0</v>
      </c>
      <c r="E106" s="21">
        <v>96</v>
      </c>
      <c r="F106" s="8">
        <f t="shared" si="1"/>
        <v>0</v>
      </c>
    </row>
    <row r="107" spans="1:6" x14ac:dyDescent="0.25">
      <c r="A107" s="18" t="s">
        <v>107</v>
      </c>
      <c r="B107" s="25"/>
      <c r="C107" s="20" t="s">
        <v>195</v>
      </c>
      <c r="D107" s="29">
        <v>0</v>
      </c>
      <c r="E107" s="21">
        <v>890</v>
      </c>
      <c r="F107" s="8">
        <f t="shared" si="1"/>
        <v>0</v>
      </c>
    </row>
    <row r="108" spans="1:6" x14ac:dyDescent="0.25">
      <c r="A108" s="18" t="s">
        <v>108</v>
      </c>
      <c r="B108" s="25"/>
      <c r="C108" s="20" t="s">
        <v>100</v>
      </c>
      <c r="D108" s="29">
        <v>0</v>
      </c>
      <c r="E108" s="21">
        <v>8</v>
      </c>
      <c r="F108" s="8">
        <f t="shared" si="1"/>
        <v>0</v>
      </c>
    </row>
    <row r="109" spans="1:6" x14ac:dyDescent="0.25">
      <c r="A109" s="18" t="s">
        <v>109</v>
      </c>
      <c r="B109" s="25"/>
      <c r="C109" s="20" t="s">
        <v>100</v>
      </c>
      <c r="D109" s="29">
        <v>0</v>
      </c>
      <c r="E109" s="21">
        <v>24</v>
      </c>
      <c r="F109" s="8">
        <f t="shared" si="1"/>
        <v>0</v>
      </c>
    </row>
    <row r="110" spans="1:6" x14ac:dyDescent="0.25">
      <c r="A110" s="18" t="s">
        <v>110</v>
      </c>
      <c r="B110" s="25"/>
      <c r="C110" s="20" t="s">
        <v>100</v>
      </c>
      <c r="D110" s="29">
        <v>0</v>
      </c>
      <c r="E110" s="21">
        <v>10</v>
      </c>
      <c r="F110" s="8">
        <f t="shared" si="1"/>
        <v>0</v>
      </c>
    </row>
    <row r="111" spans="1:6" x14ac:dyDescent="0.25">
      <c r="A111" s="18" t="s">
        <v>111</v>
      </c>
      <c r="B111" s="25"/>
      <c r="C111" s="20" t="s">
        <v>100</v>
      </c>
      <c r="D111" s="29">
        <v>0</v>
      </c>
      <c r="E111" s="21">
        <v>35</v>
      </c>
      <c r="F111" s="8">
        <f t="shared" si="1"/>
        <v>0</v>
      </c>
    </row>
    <row r="112" spans="1:6" x14ac:dyDescent="0.25">
      <c r="A112" s="18" t="s">
        <v>112</v>
      </c>
      <c r="B112" s="25"/>
      <c r="C112" s="20" t="s">
        <v>100</v>
      </c>
      <c r="D112" s="29">
        <v>0</v>
      </c>
      <c r="E112" s="21">
        <v>32</v>
      </c>
      <c r="F112" s="8">
        <f t="shared" si="1"/>
        <v>0</v>
      </c>
    </row>
    <row r="113" spans="1:6" x14ac:dyDescent="0.25">
      <c r="A113" s="18" t="s">
        <v>113</v>
      </c>
      <c r="B113" s="25"/>
      <c r="C113" s="20" t="s">
        <v>196</v>
      </c>
      <c r="D113" s="29">
        <v>0</v>
      </c>
      <c r="E113" s="21">
        <v>2</v>
      </c>
      <c r="F113" s="8">
        <f t="shared" si="1"/>
        <v>0</v>
      </c>
    </row>
    <row r="114" spans="1:6" x14ac:dyDescent="0.25">
      <c r="A114" s="18" t="s">
        <v>114</v>
      </c>
      <c r="B114" s="25"/>
      <c r="C114" s="20" t="s">
        <v>196</v>
      </c>
      <c r="D114" s="29">
        <v>0</v>
      </c>
      <c r="E114" s="21">
        <v>2</v>
      </c>
      <c r="F114" s="8">
        <f t="shared" si="1"/>
        <v>0</v>
      </c>
    </row>
    <row r="115" spans="1:6" x14ac:dyDescent="0.25">
      <c r="A115" s="18" t="s">
        <v>115</v>
      </c>
      <c r="B115" s="25"/>
      <c r="C115" s="20" t="s">
        <v>196</v>
      </c>
      <c r="D115" s="29">
        <v>0</v>
      </c>
      <c r="E115" s="21">
        <v>2</v>
      </c>
      <c r="F115" s="8">
        <f t="shared" si="1"/>
        <v>0</v>
      </c>
    </row>
    <row r="116" spans="1:6" x14ac:dyDescent="0.25">
      <c r="A116" s="18" t="s">
        <v>176</v>
      </c>
      <c r="B116" s="25"/>
      <c r="C116" s="20" t="s">
        <v>196</v>
      </c>
      <c r="D116" s="29">
        <v>0</v>
      </c>
      <c r="E116" s="21">
        <v>1130</v>
      </c>
      <c r="F116" s="8">
        <f t="shared" si="1"/>
        <v>0</v>
      </c>
    </row>
    <row r="117" spans="1:6" x14ac:dyDescent="0.25">
      <c r="A117" s="18" t="s">
        <v>116</v>
      </c>
      <c r="B117" s="25"/>
      <c r="C117" s="20" t="s">
        <v>196</v>
      </c>
      <c r="D117" s="29">
        <v>0</v>
      </c>
      <c r="E117" s="21">
        <v>10</v>
      </c>
      <c r="F117" s="8">
        <f t="shared" si="1"/>
        <v>0</v>
      </c>
    </row>
    <row r="118" spans="1:6" x14ac:dyDescent="0.25">
      <c r="A118" s="18" t="s">
        <v>117</v>
      </c>
      <c r="B118" s="25"/>
      <c r="C118" s="20" t="s">
        <v>63</v>
      </c>
      <c r="D118" s="29">
        <v>0</v>
      </c>
      <c r="E118" s="21">
        <v>4</v>
      </c>
      <c r="F118" s="8">
        <f t="shared" si="1"/>
        <v>0</v>
      </c>
    </row>
    <row r="119" spans="1:6" x14ac:dyDescent="0.25">
      <c r="A119" s="18" t="s">
        <v>118</v>
      </c>
      <c r="B119" s="25"/>
      <c r="C119" s="20" t="s">
        <v>100</v>
      </c>
      <c r="D119" s="29">
        <v>0</v>
      </c>
      <c r="E119" s="21">
        <v>27</v>
      </c>
      <c r="F119" s="8">
        <f t="shared" si="1"/>
        <v>0</v>
      </c>
    </row>
    <row r="120" spans="1:6" x14ac:dyDescent="0.25">
      <c r="A120" s="18" t="s">
        <v>119</v>
      </c>
      <c r="B120" s="25"/>
      <c r="C120" s="20" t="s">
        <v>100</v>
      </c>
      <c r="D120" s="29">
        <v>0</v>
      </c>
      <c r="E120" s="21">
        <v>23</v>
      </c>
      <c r="F120" s="8">
        <f t="shared" si="1"/>
        <v>0</v>
      </c>
    </row>
    <row r="121" spans="1:6" x14ac:dyDescent="0.25">
      <c r="A121" s="18" t="s">
        <v>120</v>
      </c>
      <c r="B121" s="25"/>
      <c r="C121" s="20" t="s">
        <v>197</v>
      </c>
      <c r="D121" s="29">
        <v>0</v>
      </c>
      <c r="E121" s="21">
        <v>5</v>
      </c>
      <c r="F121" s="8">
        <f t="shared" si="1"/>
        <v>0</v>
      </c>
    </row>
    <row r="122" spans="1:6" x14ac:dyDescent="0.25">
      <c r="A122" s="18" t="s">
        <v>177</v>
      </c>
      <c r="B122" s="25"/>
      <c r="C122" s="20" t="s">
        <v>79</v>
      </c>
      <c r="D122" s="29">
        <v>0</v>
      </c>
      <c r="E122" s="21">
        <v>3</v>
      </c>
      <c r="F122" s="8">
        <f t="shared" si="1"/>
        <v>0</v>
      </c>
    </row>
    <row r="123" spans="1:6" x14ac:dyDescent="0.25">
      <c r="A123" s="18" t="s">
        <v>121</v>
      </c>
      <c r="B123" s="25"/>
      <c r="C123" s="20" t="s">
        <v>93</v>
      </c>
      <c r="D123" s="29">
        <v>0</v>
      </c>
      <c r="E123" s="21">
        <v>59</v>
      </c>
      <c r="F123" s="8">
        <f t="shared" si="1"/>
        <v>0</v>
      </c>
    </row>
    <row r="124" spans="1:6" x14ac:dyDescent="0.25">
      <c r="A124" s="18" t="s">
        <v>122</v>
      </c>
      <c r="B124" s="25"/>
      <c r="C124" s="20" t="s">
        <v>28</v>
      </c>
      <c r="D124" s="29">
        <v>0</v>
      </c>
      <c r="E124" s="21">
        <v>26</v>
      </c>
      <c r="F124" s="8">
        <f t="shared" si="1"/>
        <v>0</v>
      </c>
    </row>
    <row r="125" spans="1:6" x14ac:dyDescent="0.25">
      <c r="A125" s="18" t="s">
        <v>123</v>
      </c>
      <c r="B125" s="25"/>
      <c r="C125" s="20" t="s">
        <v>28</v>
      </c>
      <c r="D125" s="29">
        <v>0</v>
      </c>
      <c r="E125" s="21">
        <v>21</v>
      </c>
      <c r="F125" s="8">
        <f t="shared" si="1"/>
        <v>0</v>
      </c>
    </row>
    <row r="126" spans="1:6" x14ac:dyDescent="0.25">
      <c r="A126" s="18" t="s">
        <v>178</v>
      </c>
      <c r="B126" s="25"/>
      <c r="C126" s="20" t="s">
        <v>28</v>
      </c>
      <c r="D126" s="29">
        <v>0</v>
      </c>
      <c r="E126" s="21">
        <v>2</v>
      </c>
      <c r="F126" s="8">
        <f t="shared" si="1"/>
        <v>0</v>
      </c>
    </row>
    <row r="127" spans="1:6" x14ac:dyDescent="0.25">
      <c r="A127" s="18" t="s">
        <v>124</v>
      </c>
      <c r="B127" s="25"/>
      <c r="C127" s="20" t="s">
        <v>28</v>
      </c>
      <c r="D127" s="29">
        <v>0</v>
      </c>
      <c r="E127" s="21">
        <v>20</v>
      </c>
      <c r="F127" s="8">
        <f t="shared" si="1"/>
        <v>0</v>
      </c>
    </row>
    <row r="128" spans="1:6" x14ac:dyDescent="0.25">
      <c r="A128" s="18" t="s">
        <v>125</v>
      </c>
      <c r="B128" s="25"/>
      <c r="C128" s="20" t="s">
        <v>100</v>
      </c>
      <c r="D128" s="29">
        <v>0</v>
      </c>
      <c r="E128" s="21">
        <v>51</v>
      </c>
      <c r="F128" s="8">
        <f t="shared" si="1"/>
        <v>0</v>
      </c>
    </row>
    <row r="129" spans="1:6" x14ac:dyDescent="0.25">
      <c r="A129" s="18" t="s">
        <v>126</v>
      </c>
      <c r="B129" s="25"/>
      <c r="C129" s="20" t="s">
        <v>100</v>
      </c>
      <c r="D129" s="29">
        <v>0</v>
      </c>
      <c r="E129" s="21">
        <v>41</v>
      </c>
      <c r="F129" s="8">
        <f t="shared" si="1"/>
        <v>0</v>
      </c>
    </row>
    <row r="130" spans="1:6" x14ac:dyDescent="0.25">
      <c r="A130" s="18" t="s">
        <v>127</v>
      </c>
      <c r="B130" s="25"/>
      <c r="C130" s="20" t="s">
        <v>100</v>
      </c>
      <c r="D130" s="29">
        <v>0</v>
      </c>
      <c r="E130" s="21">
        <v>29</v>
      </c>
      <c r="F130" s="8">
        <f t="shared" si="1"/>
        <v>0</v>
      </c>
    </row>
    <row r="131" spans="1:6" x14ac:dyDescent="0.25">
      <c r="A131" s="18" t="s">
        <v>128</v>
      </c>
      <c r="B131" s="25"/>
      <c r="C131" s="20" t="s">
        <v>100</v>
      </c>
      <c r="D131" s="29">
        <v>0</v>
      </c>
      <c r="E131" s="21">
        <v>38</v>
      </c>
      <c r="F131" s="8">
        <f t="shared" si="1"/>
        <v>0</v>
      </c>
    </row>
    <row r="132" spans="1:6" x14ac:dyDescent="0.25">
      <c r="A132" s="18" t="s">
        <v>129</v>
      </c>
      <c r="B132" s="25"/>
      <c r="C132" s="20" t="s">
        <v>100</v>
      </c>
      <c r="D132" s="29">
        <v>0</v>
      </c>
      <c r="E132" s="21">
        <v>61</v>
      </c>
      <c r="F132" s="8">
        <f>E132*D132</f>
        <v>0</v>
      </c>
    </row>
    <row r="133" spans="1:6" x14ac:dyDescent="0.25">
      <c r="A133" s="18" t="s">
        <v>130</v>
      </c>
      <c r="B133" s="25"/>
      <c r="C133" s="20" t="s">
        <v>100</v>
      </c>
      <c r="D133" s="29">
        <v>0</v>
      </c>
      <c r="E133" s="21">
        <v>43</v>
      </c>
      <c r="F133" s="8">
        <f t="shared" si="1"/>
        <v>0</v>
      </c>
    </row>
    <row r="134" spans="1:6" x14ac:dyDescent="0.25">
      <c r="A134" s="18" t="s">
        <v>179</v>
      </c>
      <c r="B134" s="25"/>
      <c r="C134" s="20" t="s">
        <v>28</v>
      </c>
      <c r="D134" s="29">
        <v>0</v>
      </c>
      <c r="E134" s="21">
        <v>2</v>
      </c>
      <c r="F134" s="8">
        <f t="shared" ref="F134:F138" si="2">E134*D134</f>
        <v>0</v>
      </c>
    </row>
    <row r="135" spans="1:6" x14ac:dyDescent="0.25">
      <c r="A135" s="18" t="s">
        <v>180</v>
      </c>
      <c r="B135" s="25"/>
      <c r="C135" s="20" t="s">
        <v>28</v>
      </c>
      <c r="D135" s="29">
        <v>0</v>
      </c>
      <c r="E135" s="21">
        <v>13</v>
      </c>
      <c r="F135" s="8">
        <f t="shared" si="2"/>
        <v>0</v>
      </c>
    </row>
    <row r="136" spans="1:6" x14ac:dyDescent="0.25">
      <c r="A136" s="18" t="s">
        <v>131</v>
      </c>
      <c r="B136" s="25"/>
      <c r="C136" s="20" t="s">
        <v>28</v>
      </c>
      <c r="D136" s="29">
        <v>0</v>
      </c>
      <c r="E136" s="21">
        <v>567</v>
      </c>
      <c r="F136" s="8">
        <f t="shared" si="2"/>
        <v>0</v>
      </c>
    </row>
    <row r="137" spans="1:6" x14ac:dyDescent="0.25">
      <c r="A137" s="18" t="s">
        <v>132</v>
      </c>
      <c r="B137" s="25"/>
      <c r="C137" s="20" t="s">
        <v>28</v>
      </c>
      <c r="D137" s="29">
        <v>0</v>
      </c>
      <c r="E137" s="21">
        <v>700</v>
      </c>
      <c r="F137" s="8">
        <f t="shared" si="2"/>
        <v>0</v>
      </c>
    </row>
    <row r="138" spans="1:6" x14ac:dyDescent="0.25">
      <c r="A138" s="18" t="s">
        <v>133</v>
      </c>
      <c r="B138" s="24"/>
      <c r="C138" s="24" t="s">
        <v>63</v>
      </c>
      <c r="D138" s="29">
        <v>0</v>
      </c>
      <c r="E138" s="21">
        <v>73</v>
      </c>
      <c r="F138" s="8">
        <f t="shared" si="2"/>
        <v>0</v>
      </c>
    </row>
    <row r="139" spans="1:6" ht="18.75" x14ac:dyDescent="0.25">
      <c r="A139" s="26"/>
      <c r="B139" s="26"/>
      <c r="C139" s="26"/>
      <c r="D139" s="27"/>
      <c r="E139" s="28" t="s">
        <v>29</v>
      </c>
      <c r="F139" s="10">
        <f>SUM(F4:F138)</f>
        <v>0</v>
      </c>
    </row>
    <row r="140" spans="1:6" x14ac:dyDescent="0.25">
      <c r="A140" s="26"/>
      <c r="B140" s="26"/>
      <c r="C140" s="26"/>
      <c r="D140" s="27"/>
      <c r="E140" s="26"/>
      <c r="F140" s="11"/>
    </row>
  </sheetData>
  <sheetProtection algorithmName="SHA-512" hashValue="vkSBXqxSbm1uBCsdVOqYWaIyuEhNKGbJr5GBmZvbAB3vuw4lL7SCV5B3ubfzLLU4d/EwVw3/VxyzdRnjFLQh4g==" saltValue="y952N9X2/meX7bAT8hYnww==" spinCount="100000" sheet="1" objects="1" scenarios="1"/>
  <mergeCells count="2">
    <mergeCell ref="A1:F1"/>
    <mergeCell ref="A2:F2"/>
  </mergeCells>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
  <sheetViews>
    <sheetView workbookViewId="0">
      <selection sqref="A1:P1"/>
    </sheetView>
  </sheetViews>
  <sheetFormatPr defaultColWidth="9.140625" defaultRowHeight="15" x14ac:dyDescent="0.25"/>
  <cols>
    <col min="1" max="1" width="15.5703125" bestFit="1" customWidth="1"/>
    <col min="2" max="3" width="13.7109375" customWidth="1"/>
    <col min="4" max="4" width="22.85546875" customWidth="1"/>
    <col min="5" max="5" width="4.140625" customWidth="1"/>
  </cols>
  <sheetData>
    <row r="1" spans="1:20" x14ac:dyDescent="0.25">
      <c r="A1" s="30" t="s">
        <v>26</v>
      </c>
      <c r="B1" s="30"/>
      <c r="C1" s="30"/>
      <c r="D1" s="30"/>
      <c r="E1" s="30"/>
      <c r="F1" s="30"/>
      <c r="G1" s="30"/>
      <c r="H1" s="30"/>
      <c r="I1" s="30"/>
      <c r="J1" s="30"/>
      <c r="K1" s="30"/>
      <c r="L1" s="30"/>
      <c r="M1" s="30"/>
      <c r="N1" s="30"/>
      <c r="O1" s="30"/>
      <c r="P1" s="30"/>
      <c r="Q1" s="1"/>
      <c r="R1" s="1"/>
      <c r="S1" s="1"/>
      <c r="T1" s="1"/>
    </row>
    <row r="2" spans="1:20" x14ac:dyDescent="0.25">
      <c r="A2" s="31"/>
      <c r="B2" s="31"/>
      <c r="C2" s="31"/>
      <c r="D2" s="31"/>
      <c r="E2" s="31"/>
      <c r="F2" s="31"/>
      <c r="G2" s="31"/>
      <c r="H2" s="31"/>
      <c r="I2" s="31"/>
      <c r="J2" s="31"/>
      <c r="K2" s="31"/>
      <c r="L2" s="31"/>
      <c r="M2" s="31"/>
      <c r="N2" s="31"/>
      <c r="O2" s="31"/>
      <c r="P2" s="31"/>
    </row>
    <row r="3" spans="1:20" ht="15" customHeight="1" x14ac:dyDescent="0.25">
      <c r="A3" s="32" t="s">
        <v>17</v>
      </c>
      <c r="B3" s="32" t="s">
        <v>135</v>
      </c>
      <c r="C3" s="32"/>
      <c r="D3" s="32"/>
      <c r="E3" s="31"/>
      <c r="F3" s="31"/>
      <c r="G3" s="31"/>
      <c r="H3" s="31"/>
      <c r="I3" s="31"/>
      <c r="J3" s="31"/>
      <c r="K3" s="31"/>
      <c r="L3" s="31"/>
      <c r="M3" s="31"/>
      <c r="N3" s="31"/>
      <c r="O3" s="31"/>
      <c r="P3" s="31"/>
    </row>
    <row r="4" spans="1:20" x14ac:dyDescent="0.25">
      <c r="A4" s="33"/>
      <c r="B4" s="34"/>
      <c r="C4" s="34"/>
      <c r="D4" s="34"/>
      <c r="E4" s="31"/>
      <c r="F4" s="31"/>
      <c r="G4" s="31"/>
      <c r="H4" s="31"/>
      <c r="I4" s="31"/>
      <c r="J4" s="31"/>
      <c r="K4" s="31"/>
      <c r="L4" s="31"/>
      <c r="M4" s="31"/>
      <c r="N4" s="31"/>
      <c r="O4" s="31"/>
      <c r="P4" s="31"/>
    </row>
    <row r="5" spans="1:20" x14ac:dyDescent="0.25">
      <c r="A5" s="31"/>
      <c r="B5" s="31"/>
      <c r="C5" s="31"/>
      <c r="D5" s="31"/>
      <c r="E5" s="31"/>
      <c r="F5" s="31"/>
      <c r="G5" s="31"/>
      <c r="H5" s="31"/>
      <c r="I5" s="31"/>
      <c r="J5" s="31"/>
      <c r="K5" s="31"/>
      <c r="L5" s="31"/>
      <c r="M5" s="31"/>
      <c r="N5" s="31"/>
      <c r="O5" s="31"/>
      <c r="P5" s="31"/>
    </row>
    <row r="6" spans="1:20" x14ac:dyDescent="0.25">
      <c r="A6" s="35" t="s">
        <v>8</v>
      </c>
      <c r="B6" s="35"/>
      <c r="C6" s="35"/>
      <c r="D6" s="35"/>
      <c r="E6" s="31"/>
      <c r="F6" s="31"/>
      <c r="G6" s="31"/>
      <c r="H6" s="31"/>
      <c r="I6" s="31" t="s">
        <v>4</v>
      </c>
      <c r="J6" s="31" t="s">
        <v>5</v>
      </c>
      <c r="K6" s="31"/>
      <c r="L6" s="31"/>
      <c r="M6" s="31"/>
      <c r="N6" s="31"/>
      <c r="O6" s="31"/>
      <c r="P6" s="31"/>
    </row>
    <row r="7" spans="1:20" x14ac:dyDescent="0.25">
      <c r="A7" s="31" t="s">
        <v>0</v>
      </c>
      <c r="B7" s="36">
        <v>160000</v>
      </c>
      <c r="C7" s="37" t="s">
        <v>6</v>
      </c>
      <c r="D7" s="31" t="s">
        <v>18</v>
      </c>
      <c r="E7" s="31"/>
      <c r="F7" s="31"/>
      <c r="G7" s="31"/>
      <c r="H7" s="31"/>
      <c r="I7" s="31">
        <v>0</v>
      </c>
      <c r="J7" s="31">
        <f>PrKn</f>
        <v>160000</v>
      </c>
      <c r="K7" s="31">
        <f>PrMax</f>
        <v>195000</v>
      </c>
      <c r="L7" s="31"/>
      <c r="M7" s="31">
        <f>PrIn</f>
        <v>0</v>
      </c>
      <c r="N7" s="31"/>
      <c r="O7" s="31"/>
      <c r="P7" s="31"/>
    </row>
    <row r="8" spans="1:20" x14ac:dyDescent="0.25">
      <c r="A8" s="31" t="s">
        <v>1</v>
      </c>
      <c r="B8" s="36">
        <v>400</v>
      </c>
      <c r="C8" s="37" t="s">
        <v>7</v>
      </c>
      <c r="D8" s="31" t="s">
        <v>19</v>
      </c>
      <c r="E8" s="31"/>
      <c r="F8" s="31"/>
      <c r="G8" s="31"/>
      <c r="H8" s="31"/>
      <c r="I8" s="31">
        <f>MaxPnt</f>
        <v>400</v>
      </c>
      <c r="J8" s="31">
        <f>PuKn</f>
        <v>400</v>
      </c>
      <c r="K8" s="31">
        <v>0</v>
      </c>
      <c r="L8" s="31"/>
      <c r="M8" s="38">
        <f>IF(PrIn&lt;=PrMax,A23,0)</f>
        <v>400</v>
      </c>
      <c r="N8" s="31"/>
      <c r="O8" s="31"/>
      <c r="P8" s="31"/>
    </row>
    <row r="9" spans="1:20" x14ac:dyDescent="0.25">
      <c r="A9" s="31" t="s">
        <v>2</v>
      </c>
      <c r="B9" s="36">
        <v>195000</v>
      </c>
      <c r="C9" s="37" t="s">
        <v>6</v>
      </c>
      <c r="D9" s="31" t="s">
        <v>20</v>
      </c>
      <c r="E9" s="31"/>
      <c r="F9" s="31"/>
      <c r="G9" s="31"/>
      <c r="H9" s="31"/>
      <c r="I9" s="31"/>
      <c r="J9" s="31"/>
      <c r="K9" s="31"/>
      <c r="L9" s="31"/>
      <c r="M9" s="31"/>
      <c r="N9" s="31"/>
      <c r="O9" s="31"/>
      <c r="P9" s="31"/>
    </row>
    <row r="10" spans="1:20" x14ac:dyDescent="0.25">
      <c r="A10" s="31" t="s">
        <v>16</v>
      </c>
      <c r="B10" s="36">
        <v>400</v>
      </c>
      <c r="C10" s="37" t="s">
        <v>7</v>
      </c>
      <c r="D10" s="31"/>
      <c r="E10" s="31"/>
      <c r="F10" s="31"/>
      <c r="G10" s="31"/>
      <c r="H10" s="31"/>
      <c r="I10" s="31"/>
      <c r="J10" s="31"/>
      <c r="K10" s="31"/>
      <c r="L10" s="31">
        <v>0</v>
      </c>
      <c r="M10" s="31">
        <f>PrKn</f>
        <v>160000</v>
      </c>
      <c r="N10" s="31">
        <f>PrKn</f>
        <v>160000</v>
      </c>
      <c r="O10" s="31"/>
      <c r="P10" s="31"/>
    </row>
    <row r="11" spans="1:20" x14ac:dyDescent="0.25">
      <c r="A11" s="31"/>
      <c r="B11" s="31"/>
      <c r="C11" s="31"/>
      <c r="D11" s="31"/>
      <c r="E11" s="31"/>
      <c r="F11" s="31"/>
      <c r="G11" s="31"/>
      <c r="H11" s="31"/>
      <c r="I11" s="31"/>
      <c r="J11" s="31"/>
      <c r="K11" s="31"/>
      <c r="L11" s="31">
        <f>PuKn</f>
        <v>400</v>
      </c>
      <c r="M11" s="31">
        <f>PuKn</f>
        <v>400</v>
      </c>
      <c r="N11" s="31">
        <v>0</v>
      </c>
      <c r="O11" s="31"/>
      <c r="P11" s="31"/>
    </row>
    <row r="12" spans="1:20" x14ac:dyDescent="0.25">
      <c r="A12" s="35" t="s">
        <v>202</v>
      </c>
      <c r="B12" s="35"/>
      <c r="C12" s="35"/>
      <c r="D12" s="35"/>
      <c r="E12" s="31"/>
      <c r="F12" s="31"/>
      <c r="G12" s="31"/>
      <c r="H12" s="31"/>
      <c r="I12" s="31"/>
      <c r="J12" s="31"/>
      <c r="K12" s="31"/>
      <c r="L12" s="31"/>
      <c r="M12" s="31"/>
      <c r="N12" s="31"/>
      <c r="O12" s="31"/>
      <c r="P12" s="31"/>
    </row>
    <row r="13" spans="1:20" x14ac:dyDescent="0.25">
      <c r="A13" s="31" t="s">
        <v>3</v>
      </c>
      <c r="B13" s="39">
        <f>'Prijzenblad Brood &amp; Banket'!F139</f>
        <v>0</v>
      </c>
      <c r="C13" s="37" t="s">
        <v>6</v>
      </c>
      <c r="D13" s="31"/>
      <c r="E13" s="31"/>
      <c r="F13" s="31"/>
      <c r="G13" s="31"/>
      <c r="H13" s="31"/>
      <c r="I13" s="31"/>
      <c r="J13" s="31"/>
      <c r="K13" s="31"/>
      <c r="L13" s="31"/>
      <c r="M13" s="31"/>
      <c r="N13" s="31"/>
      <c r="O13" s="31"/>
      <c r="P13" s="31"/>
    </row>
    <row r="14" spans="1:20" x14ac:dyDescent="0.25">
      <c r="A14" s="31"/>
      <c r="B14" s="31"/>
      <c r="C14" s="31"/>
      <c r="D14" s="31"/>
      <c r="E14" s="31"/>
      <c r="F14" s="31"/>
      <c r="G14" s="31"/>
      <c r="H14" s="31"/>
      <c r="I14" s="31"/>
      <c r="J14" s="31"/>
      <c r="K14" s="31"/>
      <c r="L14" s="31"/>
      <c r="M14" s="31"/>
      <c r="N14" s="31"/>
      <c r="O14" s="31"/>
      <c r="P14" s="31"/>
    </row>
    <row r="15" spans="1:20" x14ac:dyDescent="0.25">
      <c r="A15" s="35" t="s">
        <v>9</v>
      </c>
      <c r="B15" s="35"/>
      <c r="C15" s="35"/>
      <c r="D15" s="35"/>
      <c r="E15" s="31"/>
      <c r="F15" s="31"/>
      <c r="G15" s="31"/>
      <c r="H15" s="31"/>
      <c r="I15" s="31"/>
      <c r="J15" s="31"/>
      <c r="K15" s="31"/>
      <c r="L15" s="31"/>
      <c r="M15" s="31"/>
      <c r="N15" s="31"/>
      <c r="O15" s="31"/>
      <c r="P15" s="31"/>
    </row>
    <row r="16" spans="1:20" x14ac:dyDescent="0.25">
      <c r="A16" s="31" t="s">
        <v>15</v>
      </c>
      <c r="B16" s="31"/>
      <c r="C16" s="31"/>
      <c r="D16" s="31"/>
      <c r="E16" s="31"/>
      <c r="F16" s="31"/>
      <c r="G16" s="31"/>
      <c r="H16" s="31"/>
      <c r="I16" s="31"/>
      <c r="J16" s="31"/>
      <c r="K16" s="31"/>
      <c r="L16" s="31"/>
      <c r="M16" s="31"/>
      <c r="N16" s="31"/>
      <c r="O16" s="31"/>
      <c r="P16" s="31"/>
    </row>
    <row r="17" spans="1:16" x14ac:dyDescent="0.25">
      <c r="A17" s="31"/>
      <c r="B17" s="31"/>
      <c r="C17" s="31"/>
      <c r="D17" s="31"/>
      <c r="E17" s="31"/>
      <c r="F17" s="31"/>
      <c r="G17" s="31"/>
      <c r="H17" s="31"/>
      <c r="I17" s="31"/>
      <c r="J17" s="31"/>
      <c r="K17" s="31"/>
      <c r="L17" s="31"/>
      <c r="M17" s="31"/>
      <c r="N17" s="31"/>
      <c r="O17" s="31"/>
      <c r="P17" s="31"/>
    </row>
    <row r="18" spans="1:16" x14ac:dyDescent="0.25">
      <c r="A18" s="31"/>
      <c r="B18" s="40" t="s">
        <v>12</v>
      </c>
      <c r="C18" s="40" t="s">
        <v>13</v>
      </c>
      <c r="D18" s="31"/>
      <c r="E18" s="31"/>
      <c r="F18" s="31"/>
      <c r="G18" s="31"/>
      <c r="H18" s="31"/>
      <c r="I18" s="31"/>
      <c r="J18" s="31"/>
      <c r="K18" s="31"/>
      <c r="L18" s="31"/>
      <c r="M18" s="31"/>
      <c r="N18" s="31"/>
      <c r="O18" s="31"/>
      <c r="P18" s="31"/>
    </row>
    <row r="19" spans="1:16" x14ac:dyDescent="0.25">
      <c r="A19" s="31" t="s">
        <v>10</v>
      </c>
      <c r="B19" s="41">
        <f>(PuKn-MaxPnt)/PrKn</f>
        <v>0</v>
      </c>
      <c r="C19" s="41">
        <f>MaxPnt</f>
        <v>400</v>
      </c>
      <c r="D19" s="31"/>
      <c r="E19" s="31"/>
      <c r="F19" s="31"/>
      <c r="G19" s="31"/>
      <c r="H19" s="31"/>
      <c r="I19" s="31"/>
      <c r="J19" s="31"/>
      <c r="K19" s="31"/>
      <c r="L19" s="31"/>
      <c r="M19" s="31"/>
      <c r="N19" s="31"/>
      <c r="O19" s="31"/>
      <c r="P19" s="31"/>
    </row>
    <row r="20" spans="1:16" x14ac:dyDescent="0.25">
      <c r="A20" s="31" t="s">
        <v>11</v>
      </c>
      <c r="B20" s="41">
        <f>(0-PuKn)/(PrMax-PrKn)</f>
        <v>-1.1428571428571429E-2</v>
      </c>
      <c r="C20" s="41">
        <f>PrMax*PuKn/(PrMax-PrKn)</f>
        <v>2228.5714285714284</v>
      </c>
      <c r="D20" s="31"/>
      <c r="E20" s="31"/>
      <c r="F20" s="31"/>
      <c r="G20" s="31"/>
      <c r="H20" s="31"/>
      <c r="I20" s="31"/>
      <c r="J20" s="31"/>
      <c r="K20" s="31"/>
      <c r="L20" s="31"/>
      <c r="M20" s="31"/>
      <c r="N20" s="31"/>
      <c r="O20" s="31"/>
      <c r="P20" s="31"/>
    </row>
    <row r="21" spans="1:16" x14ac:dyDescent="0.25">
      <c r="A21" s="31"/>
      <c r="B21" s="31"/>
      <c r="C21" s="31"/>
      <c r="D21" s="31"/>
      <c r="E21" s="31"/>
      <c r="F21" s="31"/>
      <c r="G21" s="31"/>
      <c r="H21" s="31"/>
      <c r="I21" s="31"/>
      <c r="J21" s="31"/>
      <c r="K21" s="31"/>
      <c r="L21" s="31"/>
      <c r="M21" s="31"/>
      <c r="N21" s="31"/>
      <c r="O21" s="31"/>
      <c r="P21" s="31"/>
    </row>
    <row r="22" spans="1:16" x14ac:dyDescent="0.25">
      <c r="A22" s="30" t="s">
        <v>14</v>
      </c>
      <c r="B22" s="30"/>
      <c r="C22" s="30"/>
      <c r="D22" s="30"/>
      <c r="E22" s="31"/>
      <c r="F22" s="31"/>
      <c r="G22" s="31"/>
      <c r="H22" s="31"/>
      <c r="I22" s="31"/>
      <c r="J22" s="31"/>
      <c r="K22" s="31"/>
      <c r="L22" s="31"/>
      <c r="M22" s="31"/>
      <c r="N22" s="31"/>
      <c r="O22" s="31"/>
      <c r="P22" s="31"/>
    </row>
    <row r="23" spans="1:16" x14ac:dyDescent="0.25">
      <c r="A23" s="42">
        <f>IF(PrIn&lt;=PrKn,ROUND((PuKn-MaxPnt)/PrKn*PrIn+MaxPnt,3),IF(PrIn&gt;=PrMax,"0",ROUND(((0-PuKn)/(PrMax-PrKn))*PrIn+PrMax*PuKn/(PrMax-PrKn),3)))</f>
        <v>400</v>
      </c>
      <c r="B23" s="42"/>
      <c r="C23" s="42"/>
      <c r="D23" s="42"/>
      <c r="E23" s="31"/>
      <c r="F23" s="31"/>
      <c r="G23" s="31"/>
      <c r="H23" s="31"/>
      <c r="I23" s="31"/>
      <c r="J23" s="31"/>
      <c r="K23" s="31"/>
      <c r="L23" s="31"/>
      <c r="M23" s="31"/>
      <c r="N23" s="31"/>
      <c r="O23" s="31"/>
      <c r="P23" s="31"/>
    </row>
    <row r="24" spans="1:16" ht="15" customHeight="1" x14ac:dyDescent="0.25">
      <c r="A24" s="42"/>
      <c r="B24" s="42"/>
      <c r="C24" s="42"/>
      <c r="D24" s="42"/>
      <c r="E24" s="31"/>
      <c r="F24" s="31"/>
      <c r="G24" s="31"/>
      <c r="H24" s="31"/>
      <c r="I24" s="31"/>
      <c r="J24" s="31"/>
      <c r="K24" s="31"/>
      <c r="L24" s="31"/>
      <c r="M24" s="31"/>
      <c r="N24" s="31"/>
      <c r="O24" s="31"/>
      <c r="P24" s="31"/>
    </row>
    <row r="25" spans="1:16" ht="15" customHeight="1" x14ac:dyDescent="0.25">
      <c r="A25" s="43" t="s">
        <v>7</v>
      </c>
      <c r="B25" s="43"/>
      <c r="C25" s="43"/>
      <c r="D25" s="43"/>
      <c r="E25" s="31"/>
      <c r="F25" s="31"/>
      <c r="G25" s="31"/>
      <c r="H25" s="31"/>
      <c r="I25" s="31"/>
      <c r="J25" s="31"/>
      <c r="K25" s="31"/>
      <c r="L25" s="31"/>
      <c r="M25" s="31"/>
      <c r="N25" s="31"/>
      <c r="O25" s="31"/>
      <c r="P25" s="31"/>
    </row>
    <row r="26" spans="1:16" ht="15" customHeight="1" x14ac:dyDescent="0.25">
      <c r="A26" s="43"/>
      <c r="B26" s="43"/>
      <c r="C26" s="43"/>
      <c r="D26" s="43"/>
      <c r="E26" s="31"/>
      <c r="F26" s="31"/>
      <c r="G26" s="31"/>
      <c r="H26" s="31"/>
      <c r="I26" s="31"/>
      <c r="J26" s="31"/>
      <c r="K26" s="31"/>
      <c r="L26" s="31"/>
      <c r="M26" s="31"/>
      <c r="N26" s="31"/>
      <c r="O26" s="31"/>
      <c r="P26" s="31"/>
    </row>
    <row r="27" spans="1:16" x14ac:dyDescent="0.25">
      <c r="A27" s="31"/>
      <c r="B27" s="31"/>
      <c r="C27" s="31"/>
      <c r="D27" s="31"/>
      <c r="E27" s="31"/>
      <c r="F27" s="31"/>
      <c r="G27" s="31"/>
      <c r="H27" s="31"/>
      <c r="I27" s="31"/>
      <c r="J27" s="31"/>
      <c r="K27" s="31"/>
      <c r="L27" s="31"/>
      <c r="M27" s="31"/>
      <c r="N27" s="31"/>
      <c r="O27" s="31"/>
      <c r="P27" s="31"/>
    </row>
    <row r="28" spans="1:16" x14ac:dyDescent="0.25">
      <c r="A28" s="31" t="s">
        <v>25</v>
      </c>
      <c r="B28" s="31"/>
      <c r="C28" s="31"/>
      <c r="D28" s="31"/>
      <c r="E28" s="31"/>
      <c r="F28" s="31"/>
      <c r="G28" s="31"/>
      <c r="H28" s="31"/>
      <c r="I28" s="31"/>
      <c r="J28" s="31"/>
      <c r="K28" s="31"/>
      <c r="L28" s="31"/>
      <c r="M28" s="31"/>
      <c r="N28" s="31"/>
      <c r="O28" s="31"/>
      <c r="P28" s="31"/>
    </row>
    <row r="29" spans="1:16" x14ac:dyDescent="0.25">
      <c r="A29" s="31" t="s">
        <v>23</v>
      </c>
      <c r="B29" s="31"/>
      <c r="C29" s="31"/>
      <c r="D29" s="31"/>
      <c r="E29" s="31"/>
      <c r="F29" s="31"/>
      <c r="G29" s="31"/>
      <c r="H29" s="31"/>
      <c r="I29" s="31"/>
      <c r="J29" s="31"/>
      <c r="K29" s="31"/>
      <c r="L29" s="31"/>
      <c r="M29" s="31"/>
      <c r="N29" s="31"/>
      <c r="O29" s="31"/>
      <c r="P29" s="31"/>
    </row>
    <row r="30" spans="1:16" x14ac:dyDescent="0.25">
      <c r="A30" s="31"/>
      <c r="B30" s="31"/>
      <c r="C30" s="31"/>
      <c r="D30" s="31"/>
      <c r="E30" s="31"/>
      <c r="F30" s="31"/>
      <c r="G30" s="31"/>
      <c r="H30" s="31"/>
      <c r="I30" s="31"/>
      <c r="J30" s="31"/>
      <c r="K30" s="31"/>
      <c r="L30" s="31"/>
      <c r="M30" s="31"/>
      <c r="N30" s="31"/>
      <c r="O30" s="31"/>
      <c r="P30" s="31"/>
    </row>
    <row r="31" spans="1:16" x14ac:dyDescent="0.25">
      <c r="A31" s="31" t="s">
        <v>24</v>
      </c>
      <c r="B31" s="31"/>
      <c r="C31" s="31"/>
      <c r="D31" s="31"/>
      <c r="E31" s="31"/>
      <c r="F31" s="31"/>
      <c r="G31" s="31"/>
      <c r="H31" s="31"/>
      <c r="I31" s="31"/>
      <c r="J31" s="31"/>
      <c r="K31" s="31"/>
      <c r="L31" s="31"/>
      <c r="M31" s="31"/>
      <c r="N31" s="31"/>
      <c r="O31" s="31"/>
      <c r="P31" s="31"/>
    </row>
    <row r="32" spans="1:16" x14ac:dyDescent="0.25">
      <c r="A32" s="31" t="s">
        <v>12</v>
      </c>
      <c r="B32" s="31" t="s">
        <v>21</v>
      </c>
      <c r="C32" s="31"/>
      <c r="D32" s="31"/>
      <c r="E32" s="31"/>
      <c r="F32" s="31"/>
      <c r="G32" s="31"/>
      <c r="H32" s="31"/>
      <c r="I32" s="31"/>
      <c r="J32" s="31"/>
      <c r="K32" s="31"/>
      <c r="L32" s="31"/>
      <c r="M32" s="31"/>
      <c r="N32" s="31"/>
      <c r="O32" s="31"/>
      <c r="P32" s="31"/>
    </row>
    <row r="33" spans="1:16" x14ac:dyDescent="0.25">
      <c r="A33" s="31" t="s">
        <v>13</v>
      </c>
      <c r="B33" s="31" t="s">
        <v>22</v>
      </c>
      <c r="C33" s="31"/>
      <c r="D33" s="31"/>
      <c r="E33" s="31"/>
      <c r="F33" s="31"/>
      <c r="G33" s="31"/>
      <c r="H33" s="31"/>
      <c r="I33" s="31"/>
      <c r="J33" s="31"/>
      <c r="K33" s="31"/>
      <c r="L33" s="31"/>
      <c r="M33" s="31"/>
      <c r="N33" s="31"/>
      <c r="O33" s="31"/>
      <c r="P33" s="31"/>
    </row>
    <row r="34" spans="1:16" x14ac:dyDescent="0.25">
      <c r="A34" s="31"/>
      <c r="B34" s="31"/>
      <c r="C34" s="31"/>
      <c r="D34" s="31"/>
      <c r="E34" s="31"/>
      <c r="F34" s="31"/>
      <c r="G34" s="31"/>
      <c r="H34" s="31"/>
      <c r="I34" s="31"/>
      <c r="J34" s="31"/>
      <c r="K34" s="31"/>
      <c r="L34" s="31"/>
      <c r="M34" s="31"/>
      <c r="N34" s="31"/>
      <c r="O34" s="31"/>
      <c r="P34" s="31"/>
    </row>
    <row r="35" spans="1:16" x14ac:dyDescent="0.25">
      <c r="A35" s="31"/>
      <c r="B35" s="31"/>
      <c r="C35" s="31"/>
      <c r="D35" s="31"/>
      <c r="E35" s="31"/>
      <c r="F35" s="31"/>
      <c r="G35" s="31"/>
      <c r="H35" s="31"/>
      <c r="I35" s="31"/>
      <c r="J35" s="31"/>
      <c r="K35" s="31"/>
      <c r="L35" s="31"/>
      <c r="M35" s="31"/>
      <c r="N35" s="31"/>
      <c r="O35" s="31"/>
      <c r="P35" s="31"/>
    </row>
  </sheetData>
  <sheetProtection algorithmName="SHA-512" hashValue="IrnClTrRXwtSp7PzvXGM3omrrfnBP4XvqQT2O7yAFA4B6yeifkAaB4Nmzw5fYM2J+mvPQZDtACnmYjSsO90Wnw==" saltValue="gp7nvj8TfSuPQennoFyQyg==" spinCount="100000" sheet="1" objects="1" scenarios="1"/>
  <mergeCells count="8">
    <mergeCell ref="A22:D22"/>
    <mergeCell ref="A23:D24"/>
    <mergeCell ref="A25:D26"/>
    <mergeCell ref="A1:P1"/>
    <mergeCell ref="B4:D4"/>
    <mergeCell ref="A6:D6"/>
    <mergeCell ref="A12:D12"/>
    <mergeCell ref="A15:D15"/>
  </mergeCells>
  <conditionalFormatting sqref="A25:D26">
    <cfRule type="containsText" dxfId="0" priority="1" operator="containsText" text="punten">
      <formula>NOT(ISERROR(SEARCH("punten",A25)))</formula>
    </cfRule>
  </conditionalFormatting>
  <pageMargins left="0.51181102362204722" right="0.51181102362204722" top="0.74803149606299213" bottom="0.74803149606299213" header="0.31496062992125984" footer="0.31496062992125984"/>
  <pageSetup paperSize="9" scale="8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F62EBFAA9BE51498FA8087C71FFC3A0" ma:contentTypeVersion="6" ma:contentTypeDescription="Een nieuw document maken." ma:contentTypeScope="" ma:versionID="57d703f90773dff99366b9dc0229755f">
  <xsd:schema xmlns:xsd="http://www.w3.org/2001/XMLSchema" xmlns:xs="http://www.w3.org/2001/XMLSchema" xmlns:p="http://schemas.microsoft.com/office/2006/metadata/properties" xmlns:ns2="6ba81d60-68db-412c-aa32-e519de9fe904" xmlns:ns3="9ad32220-f0df-4f8f-9b99-264990172ba8" targetNamespace="http://schemas.microsoft.com/office/2006/metadata/properties" ma:root="true" ma:fieldsID="8201ddecdf6e33c40982ae3fed7609db" ns2:_="" ns3:_="">
    <xsd:import namespace="6ba81d60-68db-412c-aa32-e519de9fe904"/>
    <xsd:import namespace="9ad32220-f0df-4f8f-9b99-264990172ba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81d60-68db-412c-aa32-e519de9fe9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d32220-f0df-4f8f-9b99-264990172ba8"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82D094-D5B8-4DA7-A62E-47D85139334E}">
  <ds:schemaRefs>
    <ds:schemaRef ds:uri="http://schemas.microsoft.com/sharepoint/v3/contenttype/forms"/>
  </ds:schemaRefs>
</ds:datastoreItem>
</file>

<file path=customXml/itemProps2.xml><?xml version="1.0" encoding="utf-8"?>
<ds:datastoreItem xmlns:ds="http://schemas.openxmlformats.org/officeDocument/2006/customXml" ds:itemID="{EB800046-7397-48E4-9FB5-1C664A1BC97D}">
  <ds:schemaRefs>
    <ds:schemaRef ds:uri="http://schemas.microsoft.com/office/2006/metadata/properties"/>
    <ds:schemaRef ds:uri="http://schemas.microsoft.com/office/infopath/2007/PartnerControls"/>
    <ds:schemaRef ds:uri="d5c4f9c5-7087-46a8-9743-af9d69eae959"/>
    <ds:schemaRef ds:uri="618a91e7-62b8-4c23-b6bc-655e59ab04f6"/>
    <ds:schemaRef ds:uri="77452795-824a-4340-ad82-136edb6f119d"/>
    <ds:schemaRef ds:uri="fa2fa439-2837-4dd7-ac30-9f5ce114794e"/>
  </ds:schemaRefs>
</ds:datastoreItem>
</file>

<file path=customXml/itemProps3.xml><?xml version="1.0" encoding="utf-8"?>
<ds:datastoreItem xmlns:ds="http://schemas.openxmlformats.org/officeDocument/2006/customXml" ds:itemID="{563D5B17-89AD-49B9-9BBF-6681E67524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a81d60-68db-412c-aa32-e519de9fe904"/>
    <ds:schemaRef ds:uri="9ad32220-f0df-4f8f-9b99-264990172b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5</vt:i4>
      </vt:variant>
    </vt:vector>
  </HeadingPairs>
  <TitlesOfParts>
    <vt:vector size="7" baseType="lpstr">
      <vt:lpstr>Prijzenblad Brood &amp; Banket</vt:lpstr>
      <vt:lpstr>Formule Prijzenblad</vt:lpstr>
      <vt:lpstr>'Formule Prijzenblad'!MaxPnt</vt:lpstr>
      <vt:lpstr>'Formule Prijzenblad'!PrIn</vt:lpstr>
      <vt:lpstr>'Formule Prijzenblad'!PrKn</vt:lpstr>
      <vt:lpstr>'Formule Prijzenblad'!PrMax</vt:lpstr>
      <vt:lpstr>'Formule Prijzenblad'!PuKn</vt:lpstr>
    </vt:vector>
  </TitlesOfParts>
  <Company>Stanislascollege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diederik.bauw@inkopenvoor.nl</dc:creator>
  <cp:lastModifiedBy>Groot, Joke de (FB-INKOOP - LUMC)</cp:lastModifiedBy>
  <cp:lastPrinted>2023-07-12T14:09:11Z</cp:lastPrinted>
  <dcterms:created xsi:type="dcterms:W3CDTF">2015-01-19T14:52:11Z</dcterms:created>
  <dcterms:modified xsi:type="dcterms:W3CDTF">2026-09-17T10:48:59Z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0x0101000F62EBFAA9BE51498FA8087C71FFC3A0</vt:lpwstr>
  </property>
  <property fmtid="{D5CDD505-2E9C-101B-9397-08002B2CF9AE}" pid="3" name="MediaServiceImageTags">
    <vt:lpwstr/>
  </property>
</Properties>
</file>