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0"/>
  <workbookPr defaultThemeVersion="124226"/>
  <mc:AlternateContent xmlns:mc="http://schemas.openxmlformats.org/markup-compatibility/2006">
    <mc:Choice Requires="x15">
      <x15ac:absPath xmlns:x15ac="http://schemas.microsoft.com/office/spreadsheetml/2010/11/ac" url="https://warmtestadnl.sharepoint.com/sites/Technischbeleidenstandaarden/Shared Documents/General/Beleid in ontwikkeling/08. WOS typical inpandig_uitpandig/21. WOS specificatie (tbv leverancier)/Bijlagen/"/>
    </mc:Choice>
  </mc:AlternateContent>
  <xr:revisionPtr revIDLastSave="1119" documentId="8_{F49394B2-984F-4BF2-971E-B9931EDE1E88}" xr6:coauthVersionLast="47" xr6:coauthVersionMax="47" xr10:uidLastSave="{0795968C-4E4E-4178-9732-9A5A83FAEBEA}"/>
  <bookViews>
    <workbookView xWindow="-30" yWindow="-16320" windowWidth="29040" windowHeight="15720" tabRatio="629" firstSheet="2" activeTab="2" xr2:uid="{00000000-000D-0000-FFFF-FFFF00000000}"/>
  </bookViews>
  <sheets>
    <sheet name="PI&amp;D Particuliere aansluiting" sheetId="22" r:id="rId1"/>
    <sheet name="Componentenlijst 210-220" sheetId="23" r:id="rId2"/>
    <sheet name="Componentenlijst 300" sheetId="20" r:id="rId3"/>
    <sheet name="Componentenlijst 510" sheetId="25" r:id="rId4"/>
    <sheet name="Componentenlijst 500" sheetId="24" r:id="rId5"/>
    <sheet name="Pompbepaling" sheetId="21" r:id="rId6"/>
    <sheet name="stations" sheetId="5" state="hidden" r:id="rId7"/>
    <sheet name="Onderbrekingen2017" sheetId="3" state="hidden" r:id="rId8"/>
    <sheet name="Onderbrekingen2016" sheetId="4" state="hidden" r:id="rId9"/>
  </sheets>
  <definedNames>
    <definedName name="_xlnm._FilterDatabase" localSheetId="1" hidden="1">'Componentenlijst 210-220'!$B$21:$N$32</definedName>
    <definedName name="_xlnm._FilterDatabase" localSheetId="2" hidden="1">'Componentenlijst 300'!$B$21:$N$76</definedName>
    <definedName name="_xlnm._FilterDatabase" localSheetId="4" hidden="1">'Componentenlijst 500'!$B$21:$N$29</definedName>
    <definedName name="_xlnm._FilterDatabase" localSheetId="3" hidden="1">'Componentenlijst 510'!$B$21:$N$24</definedName>
    <definedName name="_xlnm._FilterDatabase" localSheetId="6" hidden="1">stations!$A$1:$N$81</definedName>
    <definedName name="AantalKlanten">stations!$F$92:$G$185</definedName>
    <definedName name="Bouwstat" localSheetId="1">'Componentenlijst 210-220'!$W$10:$W$11</definedName>
    <definedName name="Bouwstat" localSheetId="4">'Componentenlijst 500'!$W$10:$W$11</definedName>
    <definedName name="Bouwstat" localSheetId="3">'Componentenlijst 510'!$W$10:$W$11</definedName>
    <definedName name="Bouwstat">'Componentenlijst 300'!$W$10:$W$11</definedName>
    <definedName name="DB_Beheerlijst2">#REF!</definedName>
    <definedName name="dP">stations!$U$92:$W$174</definedName>
    <definedName name="Netconfig" localSheetId="1">'Componentenlijst 210-220'!$W$6:$W$7</definedName>
    <definedName name="Netconfig" localSheetId="4">'Componentenlijst 500'!$W$6:$W$7</definedName>
    <definedName name="Netconfig" localSheetId="3">'Componentenlijst 510'!$W$6:$W$7</definedName>
    <definedName name="Netconfig">'Componentenlijst 300'!$W$6:$W$7</definedName>
    <definedName name="OB">Onderbrekingen2017!$A$3:$D$84</definedName>
    <definedName name="OB_2016">Onderbrekingen2016!$A$3:$D$67</definedName>
    <definedName name="P_proc">stations!$C$92:$E$125</definedName>
    <definedName name="Pmax">stations!$P$92:$Q$175</definedName>
    <definedName name="Staffel" localSheetId="1">'Componentenlijst 210-220'!$B$14:$B$16</definedName>
    <definedName name="Staffel" localSheetId="4">'Componentenlijst 500'!$B$14:$B$16</definedName>
    <definedName name="Staffel" localSheetId="3">'Componentenlijst 510'!$B$14:$B$16</definedName>
    <definedName name="Staffel">'Componentenlijst 300'!$B$14:$B$16</definedName>
    <definedName name="station">stations!$C$2:$N$81</definedName>
    <definedName name="Station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5" i="20" l="1"/>
  <c r="H55" i="20"/>
  <c r="I55" i="20"/>
  <c r="J55" i="20"/>
  <c r="K55" i="20"/>
  <c r="F57" i="20"/>
  <c r="H57" i="20"/>
  <c r="I57" i="20" s="1"/>
  <c r="J57" i="20" s="1"/>
  <c r="K57" i="20" s="1"/>
  <c r="F58" i="20"/>
  <c r="H58" i="20"/>
  <c r="I58" i="20" s="1"/>
  <c r="J58" i="20" s="1"/>
  <c r="K58" i="20" s="1"/>
  <c r="F59" i="20"/>
  <c r="H59" i="20"/>
  <c r="I59" i="20" s="1"/>
  <c r="J59" i="20" s="1"/>
  <c r="K59" i="20" s="1"/>
  <c r="F60" i="20"/>
  <c r="H60" i="20"/>
  <c r="I60" i="20" s="1"/>
  <c r="J60" i="20" s="1"/>
  <c r="K60" i="20" s="1"/>
  <c r="G54" i="20"/>
  <c r="H54" i="20" s="1"/>
  <c r="I54" i="20" s="1"/>
  <c r="J54" i="20" s="1"/>
  <c r="K54" i="20" s="1"/>
  <c r="H53" i="20"/>
  <c r="I53" i="20" s="1"/>
  <c r="J53" i="20" s="1"/>
  <c r="K53" i="20" s="1"/>
  <c r="F53" i="20"/>
  <c r="G52" i="20"/>
  <c r="H52" i="20" s="1"/>
  <c r="I52" i="20" s="1"/>
  <c r="J52" i="20" s="1"/>
  <c r="K52" i="20" s="1"/>
  <c r="G49" i="20"/>
  <c r="H49" i="20" s="1"/>
  <c r="I49" i="20" s="1"/>
  <c r="J49" i="20" s="1"/>
  <c r="K49" i="20" s="1"/>
  <c r="G62" i="20"/>
  <c r="H62" i="20" s="1"/>
  <c r="I62" i="20" s="1"/>
  <c r="J62" i="20" s="1"/>
  <c r="K62" i="20" s="1"/>
  <c r="H89" i="20" l="1"/>
  <c r="I89" i="20" s="1"/>
  <c r="J89" i="20" s="1"/>
  <c r="K89" i="20" s="1"/>
  <c r="G32" i="25" l="1"/>
  <c r="H32" i="25" s="1"/>
  <c r="I32" i="25" s="1"/>
  <c r="J32" i="25" s="1"/>
  <c r="K32" i="25" s="1"/>
  <c r="H27" i="25"/>
  <c r="I27" i="25" s="1"/>
  <c r="J27" i="25" s="1"/>
  <c r="K27" i="25" s="1"/>
  <c r="F27" i="25"/>
  <c r="G25" i="25"/>
  <c r="H25" i="25" s="1"/>
  <c r="I25" i="25" s="1"/>
  <c r="J25" i="25" s="1"/>
  <c r="K25" i="25" s="1"/>
  <c r="G24" i="25"/>
  <c r="H24" i="25" s="1"/>
  <c r="I24" i="25" s="1"/>
  <c r="J24" i="25" s="1"/>
  <c r="K24" i="25" s="1"/>
  <c r="H22" i="25"/>
  <c r="I22" i="25" s="1"/>
  <c r="J22" i="25" s="1"/>
  <c r="K22" i="25" s="1"/>
  <c r="F22" i="25"/>
  <c r="D16" i="25"/>
  <c r="D15" i="25"/>
  <c r="D14" i="25"/>
  <c r="F14" i="25" s="1"/>
  <c r="G14" i="25" s="1"/>
  <c r="D13" i="25"/>
  <c r="D12" i="25"/>
  <c r="L12" i="25" s="1"/>
  <c r="M12" i="25" s="1"/>
  <c r="D11" i="25"/>
  <c r="L11" i="25" s="1"/>
  <c r="M11" i="25" s="1"/>
  <c r="H84" i="20"/>
  <c r="I84" i="20" s="1"/>
  <c r="J84" i="20" s="1"/>
  <c r="K84" i="20" s="1"/>
  <c r="G47" i="20"/>
  <c r="H47" i="20" s="1"/>
  <c r="I47" i="20" s="1"/>
  <c r="J47" i="20" s="1"/>
  <c r="K47" i="20" s="1"/>
  <c r="L37" i="20"/>
  <c r="G29" i="24"/>
  <c r="H29" i="24" s="1"/>
  <c r="I29" i="24" s="1"/>
  <c r="J29" i="24" s="1"/>
  <c r="K29" i="24" s="1"/>
  <c r="H28" i="24"/>
  <c r="I28" i="24" s="1"/>
  <c r="J28" i="24" s="1"/>
  <c r="K28" i="24" s="1"/>
  <c r="F28" i="24"/>
  <c r="H27" i="24"/>
  <c r="I27" i="24" s="1"/>
  <c r="J27" i="24" s="1"/>
  <c r="K27" i="24" s="1"/>
  <c r="F27" i="24"/>
  <c r="H26" i="24"/>
  <c r="I26" i="24" s="1"/>
  <c r="J26" i="24" s="1"/>
  <c r="K26" i="24" s="1"/>
  <c r="F26" i="24"/>
  <c r="H23" i="24"/>
  <c r="I23" i="24" s="1"/>
  <c r="J23" i="24" s="1"/>
  <c r="K23" i="24" s="1"/>
  <c r="H22" i="24"/>
  <c r="I22" i="24" s="1"/>
  <c r="J22" i="24" s="1"/>
  <c r="K22" i="24" s="1"/>
  <c r="D16" i="24"/>
  <c r="F16" i="24" s="1"/>
  <c r="G16" i="24" s="1"/>
  <c r="D15" i="24"/>
  <c r="F15" i="24" s="1"/>
  <c r="G15" i="24" s="1"/>
  <c r="D14" i="24"/>
  <c r="L14" i="24" s="1"/>
  <c r="M14" i="24" s="1"/>
  <c r="D13" i="24"/>
  <c r="L13" i="24" s="1"/>
  <c r="M13" i="24" s="1"/>
  <c r="D12" i="24"/>
  <c r="F12" i="24" s="1"/>
  <c r="G12" i="24" s="1"/>
  <c r="D11" i="24"/>
  <c r="L11" i="24" s="1"/>
  <c r="M11" i="24" s="1"/>
  <c r="F13" i="25" l="1"/>
  <c r="G13" i="25" s="1"/>
  <c r="L13" i="25"/>
  <c r="M13" i="25" s="1"/>
  <c r="L15" i="25"/>
  <c r="M15" i="25" s="1"/>
  <c r="F15" i="25"/>
  <c r="G15" i="25" s="1"/>
  <c r="F16" i="25"/>
  <c r="G16" i="25" s="1"/>
  <c r="L16" i="25"/>
  <c r="M16" i="25" s="1"/>
  <c r="F11" i="25"/>
  <c r="G11" i="25" s="1"/>
  <c r="L14" i="25"/>
  <c r="M14" i="25" s="1"/>
  <c r="F12" i="25"/>
  <c r="G12" i="25" s="1"/>
  <c r="F13" i="24"/>
  <c r="G13" i="24" s="1"/>
  <c r="L15" i="24"/>
  <c r="M15" i="24" s="1"/>
  <c r="F14" i="24"/>
  <c r="G14" i="24" s="1"/>
  <c r="F11" i="24"/>
  <c r="G11" i="24" s="1"/>
  <c r="L12" i="24"/>
  <c r="M12" i="24" s="1"/>
  <c r="L16" i="24"/>
  <c r="M16" i="24" s="1"/>
  <c r="L30" i="23"/>
  <c r="H30" i="23"/>
  <c r="I30" i="23" s="1"/>
  <c r="J30" i="23" s="1"/>
  <c r="K30" i="23" s="1"/>
  <c r="H29" i="23"/>
  <c r="I29" i="23" s="1"/>
  <c r="J29" i="23" s="1"/>
  <c r="K29" i="23" s="1"/>
  <c r="F29" i="23"/>
  <c r="H28" i="23"/>
  <c r="I28" i="23" s="1"/>
  <c r="J28" i="23" s="1"/>
  <c r="K28" i="23" s="1"/>
  <c r="F28" i="23"/>
  <c r="H24" i="23"/>
  <c r="I24" i="23" s="1"/>
  <c r="J24" i="23" s="1"/>
  <c r="K24" i="23" s="1"/>
  <c r="F24" i="23"/>
  <c r="H23" i="23"/>
  <c r="I23" i="23" s="1"/>
  <c r="J23" i="23" s="1"/>
  <c r="K23" i="23" s="1"/>
  <c r="F23" i="23"/>
  <c r="L27" i="23"/>
  <c r="L22" i="23"/>
  <c r="H25" i="23"/>
  <c r="I25" i="23" s="1"/>
  <c r="J25" i="23" s="1"/>
  <c r="K25" i="23" s="1"/>
  <c r="D16" i="23"/>
  <c r="F16" i="23" s="1"/>
  <c r="G16" i="23" s="1"/>
  <c r="D15" i="23"/>
  <c r="L15" i="23" s="1"/>
  <c r="M15" i="23" s="1"/>
  <c r="D14" i="23"/>
  <c r="L14" i="23" s="1"/>
  <c r="M14" i="23" s="1"/>
  <c r="D13" i="23"/>
  <c r="L13" i="23" s="1"/>
  <c r="M13" i="23" s="1"/>
  <c r="D12" i="23"/>
  <c r="F12" i="23" s="1"/>
  <c r="G12" i="23" s="1"/>
  <c r="D11" i="23"/>
  <c r="F11" i="23" s="1"/>
  <c r="G11" i="23" s="1"/>
  <c r="H83" i="20"/>
  <c r="I83" i="20" s="1"/>
  <c r="J83" i="20" s="1"/>
  <c r="K83" i="20" s="1"/>
  <c r="G80" i="20"/>
  <c r="H80" i="20" s="1"/>
  <c r="I80" i="20" s="1"/>
  <c r="J80" i="20" s="1"/>
  <c r="K80" i="20" s="1"/>
  <c r="F48" i="20"/>
  <c r="F34" i="20"/>
  <c r="F33" i="20"/>
  <c r="F41" i="20"/>
  <c r="F40" i="20"/>
  <c r="D11" i="20"/>
  <c r="D16" i="20"/>
  <c r="D15" i="20"/>
  <c r="D14" i="20"/>
  <c r="D13" i="20"/>
  <c r="D12" i="20"/>
  <c r="F14" i="23" l="1"/>
  <c r="G14" i="23" s="1"/>
  <c r="L12" i="23"/>
  <c r="M12" i="23" s="1"/>
  <c r="L25" i="23"/>
  <c r="F13" i="23"/>
  <c r="G13" i="23" s="1"/>
  <c r="L16" i="23"/>
  <c r="M16" i="23" s="1"/>
  <c r="L11" i="23"/>
  <c r="M11" i="23" s="1"/>
  <c r="F15" i="23"/>
  <c r="G15" i="23" s="1"/>
  <c r="H91" i="20"/>
  <c r="I91" i="20" s="1"/>
  <c r="J91" i="20" s="1"/>
  <c r="K91" i="20" s="1"/>
  <c r="H90" i="20"/>
  <c r="I90" i="20" s="1"/>
  <c r="J90" i="20" s="1"/>
  <c r="K90" i="20" s="1"/>
  <c r="H88" i="20"/>
  <c r="I88" i="20" s="1"/>
  <c r="J88" i="20" s="1"/>
  <c r="K88" i="20" s="1"/>
  <c r="H87" i="20"/>
  <c r="I87" i="20" s="1"/>
  <c r="J87" i="20" s="1"/>
  <c r="K87" i="20" s="1"/>
  <c r="H86" i="20"/>
  <c r="I86" i="20" s="1"/>
  <c r="J86" i="20" s="1"/>
  <c r="K86" i="20" s="1"/>
  <c r="H85" i="20"/>
  <c r="I85" i="20" s="1"/>
  <c r="J85" i="20" s="1"/>
  <c r="K85" i="20" s="1"/>
  <c r="H82" i="20"/>
  <c r="I82" i="20" s="1"/>
  <c r="J82" i="20" s="1"/>
  <c r="K82" i="20" s="1"/>
  <c r="H81" i="20"/>
  <c r="I81" i="20" s="1"/>
  <c r="J81" i="20" s="1"/>
  <c r="K81" i="20" s="1"/>
  <c r="H48" i="20"/>
  <c r="I48" i="20" s="1"/>
  <c r="J48" i="20" s="1"/>
  <c r="K48" i="20" s="1"/>
  <c r="H34" i="20"/>
  <c r="I34" i="20" s="1"/>
  <c r="J34" i="20" s="1"/>
  <c r="K34" i="20" s="1"/>
  <c r="H33" i="20"/>
  <c r="I33" i="20" s="1"/>
  <c r="J33" i="20" s="1"/>
  <c r="K33" i="20" s="1"/>
  <c r="H41" i="20"/>
  <c r="I41" i="20" s="1"/>
  <c r="J41" i="20" s="1"/>
  <c r="K41" i="20" s="1"/>
  <c r="H40" i="20"/>
  <c r="I40" i="20" s="1"/>
  <c r="J40" i="20" s="1"/>
  <c r="K40" i="20" s="1"/>
  <c r="H24" i="20"/>
  <c r="I24" i="20" s="1"/>
  <c r="J24" i="20" s="1"/>
  <c r="K24" i="20" s="1"/>
  <c r="F11" i="20" l="1"/>
  <c r="G11" i="20" s="1"/>
  <c r="L75" i="20" l="1"/>
  <c r="L26" i="20"/>
  <c r="L13" i="20"/>
  <c r="M13" i="20" s="1"/>
  <c r="L14" i="20"/>
  <c r="M14" i="20" s="1"/>
  <c r="L15" i="20"/>
  <c r="M15" i="20" s="1"/>
  <c r="L16" i="20"/>
  <c r="M16" i="20" s="1"/>
  <c r="L12" i="20"/>
  <c r="M12" i="20" s="1"/>
  <c r="L11" i="20"/>
  <c r="M11" i="20" s="1"/>
  <c r="F12" i="20"/>
  <c r="G12" i="20" s="1"/>
  <c r="F13" i="20"/>
  <c r="G13" i="20" s="1"/>
  <c r="F14" i="20"/>
  <c r="G14" i="20" s="1"/>
  <c r="F15" i="20"/>
  <c r="G15" i="20" s="1"/>
  <c r="F16" i="20"/>
  <c r="G16" i="20" s="1"/>
  <c r="L30" i="20" l="1"/>
  <c r="L76" i="20"/>
  <c r="C93" i="5" l="1"/>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19" i="5"/>
  <c r="E120" i="5"/>
  <c r="E121" i="5"/>
  <c r="E122" i="5"/>
  <c r="E123" i="5"/>
  <c r="E124" i="5"/>
  <c r="E125" i="5"/>
  <c r="E92" i="5"/>
  <c r="U175" i="5"/>
  <c r="U174" i="5"/>
  <c r="U173" i="5"/>
  <c r="U172" i="5"/>
  <c r="U171" i="5"/>
  <c r="U170" i="5"/>
  <c r="U169" i="5"/>
  <c r="U168" i="5"/>
  <c r="U167" i="5"/>
  <c r="U166" i="5"/>
  <c r="U165" i="5"/>
  <c r="U164" i="5"/>
  <c r="U163" i="5"/>
  <c r="U162" i="5"/>
  <c r="U161" i="5"/>
  <c r="U160" i="5"/>
  <c r="U159" i="5"/>
  <c r="U158" i="5"/>
  <c r="U157" i="5"/>
  <c r="U156" i="5"/>
  <c r="U155" i="5"/>
  <c r="U154" i="5"/>
  <c r="U153" i="5"/>
  <c r="U152" i="5"/>
  <c r="U151" i="5"/>
  <c r="U150" i="5"/>
  <c r="U149" i="5"/>
  <c r="U148" i="5"/>
  <c r="U147" i="5"/>
  <c r="U146" i="5"/>
  <c r="U145" i="5"/>
  <c r="U144" i="5"/>
  <c r="U143" i="5"/>
  <c r="U142" i="5"/>
  <c r="U141" i="5"/>
  <c r="U140" i="5"/>
  <c r="U139" i="5"/>
  <c r="U138" i="5"/>
  <c r="U137" i="5"/>
  <c r="U136" i="5"/>
  <c r="U135" i="5"/>
  <c r="U134" i="5"/>
  <c r="U133" i="5"/>
  <c r="U132" i="5"/>
  <c r="U131" i="5"/>
  <c r="U130" i="5"/>
  <c r="U129" i="5"/>
  <c r="U128" i="5"/>
  <c r="U127" i="5"/>
  <c r="U126" i="5"/>
  <c r="U125" i="5"/>
  <c r="U124" i="5"/>
  <c r="U123" i="5"/>
  <c r="U122" i="5"/>
  <c r="U121" i="5"/>
  <c r="U120" i="5"/>
  <c r="U119" i="5"/>
  <c r="U118" i="5"/>
  <c r="U117" i="5"/>
  <c r="U116" i="5"/>
  <c r="U115" i="5"/>
  <c r="U114" i="5"/>
  <c r="U113" i="5"/>
  <c r="U112" i="5"/>
  <c r="U111" i="5"/>
  <c r="U110" i="5"/>
  <c r="U109" i="5"/>
  <c r="U108" i="5"/>
  <c r="U107" i="5"/>
  <c r="U106" i="5"/>
  <c r="U105" i="5"/>
  <c r="U104" i="5"/>
  <c r="U103" i="5"/>
  <c r="U102" i="5"/>
  <c r="U101" i="5"/>
  <c r="U100" i="5"/>
  <c r="U99" i="5"/>
  <c r="U98" i="5"/>
  <c r="U97" i="5"/>
  <c r="U96" i="5"/>
  <c r="U95" i="5"/>
  <c r="U94" i="5"/>
  <c r="U93" i="5"/>
  <c r="U92" i="5"/>
  <c r="P93" i="5"/>
  <c r="P94" i="5"/>
  <c r="P95" i="5"/>
  <c r="P96" i="5"/>
  <c r="P97" i="5"/>
  <c r="P98" i="5"/>
  <c r="P99" i="5"/>
  <c r="P100" i="5"/>
  <c r="P101" i="5"/>
  <c r="P102" i="5"/>
  <c r="P103" i="5"/>
  <c r="P104" i="5"/>
  <c r="P105" i="5"/>
  <c r="P106" i="5"/>
  <c r="P107" i="5"/>
  <c r="P108" i="5"/>
  <c r="P109" i="5"/>
  <c r="P110" i="5"/>
  <c r="P111" i="5"/>
  <c r="P112" i="5"/>
  <c r="P113" i="5"/>
  <c r="P114" i="5"/>
  <c r="P115" i="5"/>
  <c r="P116" i="5"/>
  <c r="P117" i="5"/>
  <c r="P118" i="5"/>
  <c r="P119" i="5"/>
  <c r="P120" i="5"/>
  <c r="P121" i="5"/>
  <c r="P122" i="5"/>
  <c r="P123" i="5"/>
  <c r="P124" i="5"/>
  <c r="P125" i="5"/>
  <c r="P126" i="5"/>
  <c r="P127" i="5"/>
  <c r="P128" i="5"/>
  <c r="P129" i="5"/>
  <c r="P130" i="5"/>
  <c r="P131" i="5"/>
  <c r="P132" i="5"/>
  <c r="P133" i="5"/>
  <c r="P134" i="5"/>
  <c r="P135" i="5"/>
  <c r="P136" i="5"/>
  <c r="P137" i="5"/>
  <c r="P138" i="5"/>
  <c r="P139" i="5"/>
  <c r="P140" i="5"/>
  <c r="P141" i="5"/>
  <c r="P142" i="5"/>
  <c r="P143" i="5"/>
  <c r="P144" i="5"/>
  <c r="P145" i="5"/>
  <c r="P146" i="5"/>
  <c r="P147" i="5"/>
  <c r="P148" i="5"/>
  <c r="P149" i="5"/>
  <c r="P150" i="5"/>
  <c r="P151" i="5"/>
  <c r="P152" i="5"/>
  <c r="P153" i="5"/>
  <c r="P154" i="5"/>
  <c r="P155" i="5"/>
  <c r="P156" i="5"/>
  <c r="P157" i="5"/>
  <c r="P158" i="5"/>
  <c r="P159" i="5"/>
  <c r="P160" i="5"/>
  <c r="P161" i="5"/>
  <c r="P162" i="5"/>
  <c r="P163" i="5"/>
  <c r="P164" i="5"/>
  <c r="P165" i="5"/>
  <c r="P166" i="5"/>
  <c r="P167" i="5"/>
  <c r="P168" i="5"/>
  <c r="P169" i="5"/>
  <c r="P170" i="5"/>
  <c r="P171" i="5"/>
  <c r="P172" i="5"/>
  <c r="P173" i="5"/>
  <c r="P174" i="5"/>
  <c r="P175" i="5"/>
  <c r="P92" i="5"/>
  <c r="D14" i="5"/>
  <c r="D15" i="5"/>
  <c r="D25" i="5"/>
  <c r="D27" i="5"/>
  <c r="D29" i="5"/>
  <c r="D36" i="5"/>
  <c r="D38" i="5"/>
  <c r="D39" i="5"/>
  <c r="D40" i="5"/>
  <c r="D41" i="5"/>
  <c r="D42" i="5"/>
  <c r="D43" i="5"/>
  <c r="D48" i="5"/>
  <c r="D49" i="5"/>
  <c r="D50" i="5"/>
  <c r="D51" i="5"/>
  <c r="D52" i="5"/>
  <c r="D53" i="5"/>
  <c r="D56" i="5"/>
  <c r="C3" i="5"/>
  <c r="L3" i="5" s="1"/>
  <c r="C4" i="5"/>
  <c r="C5" i="5"/>
  <c r="C6" i="5"/>
  <c r="C7" i="5"/>
  <c r="C8" i="5"/>
  <c r="C9" i="5"/>
  <c r="C10" i="5"/>
  <c r="L10" i="5" s="1"/>
  <c r="C11" i="5"/>
  <c r="L11" i="5" s="1"/>
  <c r="C12" i="5"/>
  <c r="L12" i="5" s="1"/>
  <c r="C13" i="5"/>
  <c r="C14" i="5"/>
  <c r="C15" i="5"/>
  <c r="C16" i="5"/>
  <c r="C17" i="5"/>
  <c r="C18" i="5"/>
  <c r="L18" i="5" s="1"/>
  <c r="C19" i="5"/>
  <c r="L19" i="5" s="1"/>
  <c r="C20" i="5"/>
  <c r="C21" i="5"/>
  <c r="L21" i="5" s="1"/>
  <c r="C22" i="5"/>
  <c r="C23" i="5"/>
  <c r="C24" i="5"/>
  <c r="C25" i="5"/>
  <c r="C26" i="5"/>
  <c r="L26" i="5" s="1"/>
  <c r="C27" i="5"/>
  <c r="L27" i="5" s="1"/>
  <c r="C28" i="5"/>
  <c r="C29" i="5"/>
  <c r="C30" i="5"/>
  <c r="C31" i="5"/>
  <c r="C32" i="5"/>
  <c r="C33" i="5"/>
  <c r="C34" i="5"/>
  <c r="L34" i="5" s="1"/>
  <c r="C35" i="5"/>
  <c r="L35" i="5" s="1"/>
  <c r="C36" i="5"/>
  <c r="L36" i="5" s="1"/>
  <c r="C37" i="5"/>
  <c r="C38" i="5"/>
  <c r="L38" i="5" s="1"/>
  <c r="C39" i="5"/>
  <c r="C40" i="5"/>
  <c r="L40" i="5" s="1"/>
  <c r="C41" i="5"/>
  <c r="C42" i="5"/>
  <c r="L42" i="5" s="1"/>
  <c r="C43" i="5"/>
  <c r="C44" i="5"/>
  <c r="C45" i="5"/>
  <c r="C46" i="5"/>
  <c r="C47" i="5"/>
  <c r="C48" i="5"/>
  <c r="C49" i="5"/>
  <c r="C50" i="5"/>
  <c r="L50" i="5" s="1"/>
  <c r="C51" i="5"/>
  <c r="L51" i="5" s="1"/>
  <c r="C52" i="5"/>
  <c r="C53" i="5"/>
  <c r="C54" i="5"/>
  <c r="C55" i="5"/>
  <c r="C56" i="5"/>
  <c r="C57" i="5"/>
  <c r="C58" i="5"/>
  <c r="L58" i="5" s="1"/>
  <c r="C59" i="5"/>
  <c r="L59" i="5" s="1"/>
  <c r="C60" i="5"/>
  <c r="C61" i="5"/>
  <c r="C62" i="5"/>
  <c r="C63" i="5"/>
  <c r="C64" i="5"/>
  <c r="C65" i="5"/>
  <c r="C66" i="5"/>
  <c r="L66" i="5" s="1"/>
  <c r="C67" i="5"/>
  <c r="L67" i="5" s="1"/>
  <c r="C68" i="5"/>
  <c r="C69" i="5"/>
  <c r="L69" i="5" s="1"/>
  <c r="C70" i="5"/>
  <c r="L70" i="5" s="1"/>
  <c r="C71" i="5"/>
  <c r="C72" i="5"/>
  <c r="L72" i="5" s="1"/>
  <c r="C73" i="5"/>
  <c r="C74" i="5"/>
  <c r="L74" i="5" s="1"/>
  <c r="C75" i="5"/>
  <c r="C76" i="5"/>
  <c r="L76" i="5" s="1"/>
  <c r="C77" i="5"/>
  <c r="L77" i="5" s="1"/>
  <c r="C78" i="5"/>
  <c r="C79" i="5"/>
  <c r="C80" i="5"/>
  <c r="C81" i="5"/>
  <c r="C2" i="5"/>
  <c r="L81" i="5"/>
  <c r="L57" i="5"/>
  <c r="L79" i="5"/>
  <c r="L75" i="5"/>
  <c r="L71" i="5"/>
  <c r="L63" i="5"/>
  <c r="L55" i="5"/>
  <c r="L47" i="5"/>
  <c r="L43" i="5"/>
  <c r="L39" i="5"/>
  <c r="L31" i="5"/>
  <c r="L23" i="5"/>
  <c r="L15" i="5"/>
  <c r="L7" i="5"/>
  <c r="L65" i="5"/>
  <c r="L53" i="5"/>
  <c r="L78" i="5"/>
  <c r="L62" i="5"/>
  <c r="L54" i="5"/>
  <c r="L46" i="5"/>
  <c r="L30" i="5"/>
  <c r="L22" i="5"/>
  <c r="L14" i="5"/>
  <c r="L6" i="5"/>
  <c r="L45" i="5"/>
  <c r="L41" i="5"/>
  <c r="L37" i="5"/>
  <c r="L33" i="5"/>
  <c r="L29" i="5"/>
  <c r="L25" i="5"/>
  <c r="L17" i="5"/>
  <c r="L13" i="5"/>
  <c r="L9" i="5"/>
  <c r="L5" i="5"/>
  <c r="L73" i="5"/>
  <c r="L61" i="5"/>
  <c r="L80" i="5"/>
  <c r="L68" i="5"/>
  <c r="L64" i="5"/>
  <c r="L60" i="5"/>
  <c r="L56" i="5"/>
  <c r="L52" i="5"/>
  <c r="L48" i="5"/>
  <c r="L44" i="5"/>
  <c r="L32" i="5"/>
  <c r="L28" i="5"/>
  <c r="L24" i="5"/>
  <c r="L20" i="5"/>
  <c r="L16" i="5"/>
  <c r="L8" i="5"/>
  <c r="L4" i="5"/>
  <c r="L2" i="5" l="1"/>
  <c r="G42" i="20"/>
  <c r="H42" i="20" s="1"/>
  <c r="I42" i="20" s="1"/>
  <c r="J42" i="20" s="1"/>
  <c r="K42"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Erik Hollman</author>
  </authors>
  <commentList>
    <comment ref="G1" authorId="0" shapeId="0" xr:uid="{00000000-0006-0000-0300-000001000000}">
      <text>
        <r>
          <rPr>
            <b/>
            <sz val="9"/>
            <color indexed="81"/>
            <rFont val="Tahoma"/>
            <family val="2"/>
          </rPr>
          <t>Erik Hollman:</t>
        </r>
        <r>
          <rPr>
            <sz val="9"/>
            <color indexed="81"/>
            <rFont val="Tahoma"/>
            <family val="2"/>
          </rPr>
          <t xml:space="preserve">
1 =  geen flowmeting
</t>
        </r>
      </text>
    </comment>
    <comment ref="H1" authorId="0" shapeId="0" xr:uid="{00000000-0006-0000-0300-000002000000}">
      <text>
        <r>
          <rPr>
            <b/>
            <sz val="9"/>
            <color indexed="81"/>
            <rFont val="Tahoma"/>
            <family val="2"/>
          </rPr>
          <t>Erik Hollman:</t>
        </r>
        <r>
          <rPr>
            <sz val="9"/>
            <color indexed="81"/>
            <rFont val="Tahoma"/>
            <family val="2"/>
          </rPr>
          <t xml:space="preserve">
1 = Vermogensmeting ontbreekt AI10
</t>
        </r>
      </text>
    </comment>
    <comment ref="L1" authorId="0" shapeId="0" xr:uid="{00000000-0006-0000-0300-000003000000}">
      <text>
        <r>
          <rPr>
            <b/>
            <sz val="9"/>
            <color indexed="81"/>
            <rFont val="Tahoma"/>
            <family val="2"/>
          </rPr>
          <t>Erik Hollman:</t>
        </r>
        <r>
          <rPr>
            <sz val="9"/>
            <color indexed="81"/>
            <rFont val="Tahoma"/>
            <family val="2"/>
          </rPr>
          <t xml:space="preserve">
1 = geen mengregeling aanwezig</t>
        </r>
      </text>
    </comment>
    <comment ref="B91" authorId="0" shapeId="0" xr:uid="{00000000-0006-0000-0300-000004000000}">
      <text>
        <r>
          <rPr>
            <b/>
            <sz val="9"/>
            <color indexed="81"/>
            <rFont val="Tahoma"/>
            <family val="2"/>
          </rPr>
          <t>Erik Hollman:</t>
        </r>
        <r>
          <rPr>
            <sz val="9"/>
            <color indexed="81"/>
            <rFont val="Tahoma"/>
            <family val="2"/>
          </rPr>
          <t xml:space="preserve">
Uit bestand: stations 1 en 2 maart 2018</t>
        </r>
      </text>
    </comment>
  </commentList>
</comments>
</file>

<file path=xl/sharedStrings.xml><?xml version="1.0" encoding="utf-8"?>
<sst xmlns="http://schemas.openxmlformats.org/spreadsheetml/2006/main" count="1999" uniqueCount="635">
  <si>
    <t>PI&amp;D voor WOS, particuliere uitvoering, versie V 1.0, d.d. 24-6-2025</t>
  </si>
  <si>
    <t xml:space="preserve">In de volgende tabbladen staan de componentenlijsten per hoofdcode: 0001 - 210-220-300-500-510 - XXXXX </t>
  </si>
  <si>
    <r>
      <t xml:space="preserve">Componentenlijst WOS </t>
    </r>
    <r>
      <rPr>
        <b/>
        <sz val="12"/>
        <color rgb="FFFF0000"/>
        <rFont val="Brockmann"/>
      </rPr>
      <t>PARTICULIER</t>
    </r>
    <r>
      <rPr>
        <b/>
        <sz val="12"/>
        <color theme="1"/>
        <rFont val="Brockmann"/>
      </rPr>
      <t xml:space="preserve"> - Primaire aansluiting- 0001 - 210 &amp; 220 - XXXXX</t>
    </r>
  </si>
  <si>
    <t>versie: 1.0</t>
  </si>
  <si>
    <t>Staffeling stations</t>
  </si>
  <si>
    <t>Netconfiguratie</t>
  </si>
  <si>
    <t xml:space="preserve">Maatvoering </t>
  </si>
  <si>
    <t>flow prim</t>
  </si>
  <si>
    <t>Renovatie</t>
  </si>
  <si>
    <t>Nieuwbouw</t>
  </si>
  <si>
    <t>Regeling</t>
  </si>
  <si>
    <t>Bouw</t>
  </si>
  <si>
    <t>Nieuwbouw 70-40°C</t>
  </si>
  <si>
    <t>primair</t>
  </si>
  <si>
    <t>secundair</t>
  </si>
  <si>
    <t>Bestaand 70-50°C</t>
  </si>
  <si>
    <t>70-50°C</t>
  </si>
  <si>
    <t>67-47°C</t>
  </si>
  <si>
    <t>Strangen</t>
  </si>
  <si>
    <t>70-40°C</t>
  </si>
  <si>
    <t>67-37°C</t>
  </si>
  <si>
    <t>1 st</t>
  </si>
  <si>
    <t>2 st</t>
  </si>
  <si>
    <t>Bouwkundig station</t>
  </si>
  <si>
    <t xml:space="preserve"> </t>
  </si>
  <si>
    <t>m3/h</t>
  </si>
  <si>
    <t>kWth</t>
  </si>
  <si>
    <t>A</t>
  </si>
  <si>
    <t>B</t>
  </si>
  <si>
    <t>Nieuw</t>
  </si>
  <si>
    <t>IWOS32</t>
  </si>
  <si>
    <t>DN32</t>
  </si>
  <si>
    <t>DN40</t>
  </si>
  <si>
    <t>Danfoss ECL</t>
  </si>
  <si>
    <t>Frame op de vloer</t>
  </si>
  <si>
    <t>Renoveren</t>
  </si>
  <si>
    <t>IWOS40</t>
  </si>
  <si>
    <t>DN50</t>
  </si>
  <si>
    <t>IWOS50</t>
  </si>
  <si>
    <t>DN65</t>
  </si>
  <si>
    <t>IWOS65</t>
  </si>
  <si>
    <t>DN80</t>
  </si>
  <si>
    <t>IWOS80</t>
  </si>
  <si>
    <t>DN100</t>
  </si>
  <si>
    <t>IWOS100</t>
  </si>
  <si>
    <t>DN125</t>
  </si>
  <si>
    <t>Componentenlijst</t>
  </si>
  <si>
    <t>Pos.nr</t>
  </si>
  <si>
    <t>Omschrijving</t>
  </si>
  <si>
    <t>Fabricaat</t>
  </si>
  <si>
    <t>Type</t>
  </si>
  <si>
    <t>DN</t>
  </si>
  <si>
    <t>PN</t>
  </si>
  <si>
    <t>Opmerkingen</t>
  </si>
  <si>
    <t>0001-210-HV001</t>
  </si>
  <si>
    <t>Handafsluiter aanvoer primair</t>
  </si>
  <si>
    <t>kogelkraan, lasaansluitingen</t>
  </si>
  <si>
    <t>0001-210-HV101</t>
  </si>
  <si>
    <t>Handafsluiter ontluchter aanvoer primair</t>
  </si>
  <si>
    <t>1/2"</t>
  </si>
  <si>
    <t xml:space="preserve">kogelkraan </t>
  </si>
  <si>
    <t>0001-210-HV102</t>
  </si>
  <si>
    <t>Handafsluiter meetpunt aanvoer primair</t>
  </si>
  <si>
    <t>0001-210-DE001</t>
  </si>
  <si>
    <t>Ontluchter aanvoer primair</t>
  </si>
  <si>
    <t>DN15</t>
  </si>
  <si>
    <t>handontluchter</t>
  </si>
  <si>
    <t>0001-220-HV001</t>
  </si>
  <si>
    <t>0001-220-HV101</t>
  </si>
  <si>
    <t>Handafsluiter meetpunt retour primair</t>
  </si>
  <si>
    <t>0001-220-HV102</t>
  </si>
  <si>
    <t>Handafsluiter ontluchter retour primair</t>
  </si>
  <si>
    <t>0001-220-DE001</t>
  </si>
  <si>
    <r>
      <t xml:space="preserve">Componentenlijst WOS </t>
    </r>
    <r>
      <rPr>
        <b/>
        <sz val="12"/>
        <color rgb="FFFF0000"/>
        <rFont val="Brockmann"/>
      </rPr>
      <t>PARTICULIER</t>
    </r>
    <r>
      <rPr>
        <b/>
        <sz val="12"/>
        <color theme="1"/>
        <rFont val="Brockmann"/>
      </rPr>
      <t xml:space="preserve"> - 0001 - 300 - XXXXX</t>
    </r>
  </si>
  <si>
    <t>Fabricaten, typen zijn niet bedoeld als hard voorschrift, maar om een bepaalde kwaliteit vast te leggen. Alternatieven mogen worden toegepast, mits gelijkwaardig. Dit geldt alleen niet voor de warmtemeters en de pompen.</t>
  </si>
  <si>
    <t>0001-300-CC001</t>
  </si>
  <si>
    <t>Besturingskast WOS</t>
  </si>
  <si>
    <t>Danfoss</t>
  </si>
  <si>
    <t>ECL Comfort</t>
  </si>
  <si>
    <t>0001-300-CV001</t>
  </si>
  <si>
    <t>Mechanisch drukgecompenseerde regelklep retour primair</t>
  </si>
  <si>
    <t>AFQM 2 + AME 655 230V</t>
  </si>
  <si>
    <t>Selectie door leverancier</t>
  </si>
  <si>
    <t>0001-300-CV002</t>
  </si>
  <si>
    <t>Thermostatische bypassklep primair, incl. TT in de retour</t>
  </si>
  <si>
    <t>AVTB</t>
  </si>
  <si>
    <t>DN25</t>
  </si>
  <si>
    <t>Instelbaar 30-100°C</t>
  </si>
  <si>
    <t>0001-300-DF001</t>
  </si>
  <si>
    <t>Vuilfilter aanvoer primair</t>
  </si>
  <si>
    <t>met extra zeef, maaswijdte 0,5mm en magneet, pakking filterdeksel Teflon, meerdere malen her te gebruiken</t>
  </si>
  <si>
    <t>0001-300-DF002</t>
  </si>
  <si>
    <t>Vuilfilter retour secundair</t>
  </si>
  <si>
    <t>0001-300-HE001</t>
  </si>
  <si>
    <t>Warmtewisselaar</t>
  </si>
  <si>
    <t>Platenwisselaar, rvs316L, pakkingen EPDM, flensaansluitingen 1-zijdig aansluiten</t>
  </si>
  <si>
    <t>001-300-FT001</t>
  </si>
  <si>
    <t>Warmtemeter, volumedeel, ultrasoon</t>
  </si>
  <si>
    <t>Kamstrup</t>
  </si>
  <si>
    <t>type Ultraflow 54</t>
  </si>
  <si>
    <t>Selectie door leverancier, 24V voeding vanuit RK WOS</t>
  </si>
  <si>
    <t>001-300-HM001</t>
  </si>
  <si>
    <t>Warmtemeter, meetdeel</t>
  </si>
  <si>
    <t>type Multical 603</t>
  </si>
  <si>
    <t>0001-300-HV001</t>
  </si>
  <si>
    <t>Handafsluiter voor filter aanvoer primair</t>
  </si>
  <si>
    <t>Eriks</t>
  </si>
  <si>
    <t>figuur 6721</t>
  </si>
  <si>
    <t>Vlinderklep, EPDM pakkingen en spindelafdichting</t>
  </si>
  <si>
    <t>0001-300-HV002</t>
  </si>
  <si>
    <t>Handafsluiter na filter aanvoer primair</t>
  </si>
  <si>
    <t>0001-300-HV003</t>
  </si>
  <si>
    <t>Handafsluiter retour primair</t>
  </si>
  <si>
    <t>0001-300-HV004</t>
  </si>
  <si>
    <t>Handafsluiter bypass aanvoer primair</t>
  </si>
  <si>
    <t xml:space="preserve">Ubel </t>
  </si>
  <si>
    <t>figuur 2200 K/ZT</t>
  </si>
  <si>
    <t>0001-300-HV005</t>
  </si>
  <si>
    <t>0001-300-HV006</t>
  </si>
  <si>
    <t>Handafsluiter retour  secundair voor filter</t>
  </si>
  <si>
    <t>Vlinderklep, EPDM pakkingen en spindelafdichting, lugtype</t>
  </si>
  <si>
    <t>0001-300-HV007</t>
  </si>
  <si>
    <t>Handafsluiter retour  secundair na filter</t>
  </si>
  <si>
    <t>0001-300-HV008</t>
  </si>
  <si>
    <t>Handafsluiter aanvoer  secundair</t>
  </si>
  <si>
    <t>0001-300-HV101</t>
  </si>
  <si>
    <t>Handafsluiter drukindicator aanvoer primair</t>
  </si>
  <si>
    <t>Ubel</t>
  </si>
  <si>
    <t>figuur 1041</t>
  </si>
  <si>
    <t>1/4"</t>
  </si>
  <si>
    <t xml:space="preserve">manometerkogelkraan </t>
  </si>
  <si>
    <t>0001-300-HV102</t>
  </si>
  <si>
    <t>Handafsluiter drukopnemer aanvoer primair</t>
  </si>
  <si>
    <t>0001-300-HV103</t>
  </si>
  <si>
    <t>Handafsluiter drukverschilopnemer filter primair</t>
  </si>
  <si>
    <t>0001-300-HV104</t>
  </si>
  <si>
    <t>0001-300-HV105</t>
  </si>
  <si>
    <t>0001-300-HV106</t>
  </si>
  <si>
    <t>Handafsluiter drukopnemer retour primair</t>
  </si>
  <si>
    <t>0001-300-HV107</t>
  </si>
  <si>
    <t>Handafsluiter drukindicator retour primair</t>
  </si>
  <si>
    <t>0001-300-HV108</t>
  </si>
  <si>
    <t>Handafsluiter drukindicator retour secundair</t>
  </si>
  <si>
    <t>0001-300-HV109</t>
  </si>
  <si>
    <t>Handafsluiter drukopnemer retour secundair</t>
  </si>
  <si>
    <t>0001-300-HV110</t>
  </si>
  <si>
    <t>Handafsluiter drukverschilopnemer filter secundair</t>
  </si>
  <si>
    <t xml:space="preserve">1/2" </t>
  </si>
  <si>
    <t>0001-300-HV111</t>
  </si>
  <si>
    <t>0001-300-HV112</t>
  </si>
  <si>
    <t>0001-300-HV113</t>
  </si>
  <si>
    <t>0001-300-HV114</t>
  </si>
  <si>
    <t>Handafsluiter drukindicator aanvoer secundair</t>
  </si>
  <si>
    <t>0001-300-HV115</t>
  </si>
  <si>
    <t>Handafsluiter drukverschilopnemer TSA secundair</t>
  </si>
  <si>
    <t>0001-300-HV116</t>
  </si>
  <si>
    <t>0001-300-HV117</t>
  </si>
  <si>
    <t>0001-300-HV118</t>
  </si>
  <si>
    <t>Handafsluiter aanvoer vulinrichting</t>
  </si>
  <si>
    <t>0001-300-HV119</t>
  </si>
  <si>
    <t>Handafsluiter aanzuig optie mobiele vulset</t>
  </si>
  <si>
    <t>0001-300-HV120</t>
  </si>
  <si>
    <t>Handafsluiter retour secundair optie waterbehandeling</t>
  </si>
  <si>
    <t>0001-300-HV121</t>
  </si>
  <si>
    <t>0001-300-HV122</t>
  </si>
  <si>
    <t>Handafsluiter aansluiting automaat</t>
  </si>
  <si>
    <t>0001-300-HV123</t>
  </si>
  <si>
    <t>0001-300-HV124</t>
  </si>
  <si>
    <t>Handafsluiter suppletie optie mobiele vulset</t>
  </si>
  <si>
    <t>Handafsluiter aftapper</t>
  </si>
  <si>
    <t>Oventrop</t>
  </si>
  <si>
    <t>figuur 8280</t>
  </si>
  <si>
    <t xml:space="preserve">Vul- en aftapkraan, voorzien van tule, niet aangegeven op schema, op laagste punten in de installatie aan te brengen </t>
  </si>
  <si>
    <t>0001-300-TP001</t>
  </si>
  <si>
    <t>Pomp retour secundair</t>
  </si>
  <si>
    <t>Grundfos</t>
  </si>
  <si>
    <t>MAGNA3 40-180 F</t>
  </si>
  <si>
    <t>-</t>
  </si>
  <si>
    <t>art.nr. Grundfoss No. 97924272, 230V voeding vanuit RK WOS</t>
  </si>
  <si>
    <t>TPE3 40-200 S-A-F-A-BQBE-GYC</t>
  </si>
  <si>
    <t>art.nr. Grundfoss No. 99272433, 400V voeding vanuit RK WOS</t>
  </si>
  <si>
    <t>TPE3 50-240 S-A-F-A-BQBE-IYC</t>
  </si>
  <si>
    <t>art.nr. Grundfoss No. 99272441, 400V voeding vanuit RK WOS</t>
  </si>
  <si>
    <t>TPE3 65-310 S-A-F-A-BQQE-KWB</t>
  </si>
  <si>
    <t>art.nr. Grundfoss No. 93338833, 400V aparte voeding, niet via RK WOS</t>
  </si>
  <si>
    <t>TPE3 80-310 S-A-F-A-BQQE-LWB</t>
  </si>
  <si>
    <t>art.nr. Grundfoss No. 93338836, 400V aparte voeding, niet via RK WOS</t>
  </si>
  <si>
    <t>0001-300-PI001</t>
  </si>
  <si>
    <t>Drukindicator voor filter aanvoer primair</t>
  </si>
  <si>
    <t>figuur 1007A</t>
  </si>
  <si>
    <t>Aanwijzing 0-6 bar, diameter 63 mm</t>
  </si>
  <si>
    <t>0001-300-PI002</t>
  </si>
  <si>
    <t>Drukindicator retour primair</t>
  </si>
  <si>
    <t>0001-300-PI003</t>
  </si>
  <si>
    <t>Drukindicator retour secundair</t>
  </si>
  <si>
    <t>0001-300-PI004</t>
  </si>
  <si>
    <t>Drukindicator aanvoer secundair</t>
  </si>
  <si>
    <t>0001-300-PT001</t>
  </si>
  <si>
    <t>Druktransmitter aanvoer primair voor filter</t>
  </si>
  <si>
    <t>Fisher</t>
  </si>
  <si>
    <t>ME14</t>
  </si>
  <si>
    <t>Bereik 0-6 bar, nauwkeurigheid 0,5%</t>
  </si>
  <si>
    <t>0001-300-PT002</t>
  </si>
  <si>
    <t>Druktransmitter retour primair</t>
  </si>
  <si>
    <t>0001-300-PT003</t>
  </si>
  <si>
    <t>Druktransmitter retour secundair voor het filter</t>
  </si>
  <si>
    <t>0001-300-PT004</t>
  </si>
  <si>
    <t>Druktransmitter aanvoer secundair</t>
  </si>
  <si>
    <t>0001-300-PT005</t>
  </si>
  <si>
    <t>Drukverschil transmitter over filter DF001</t>
  </si>
  <si>
    <t>Barksdale</t>
  </si>
  <si>
    <t>BDS3000</t>
  </si>
  <si>
    <t>Bereik 0-35 kPa</t>
  </si>
  <si>
    <t>0001-300-PT006</t>
  </si>
  <si>
    <t>Drukverschil transmitter over filter DF002</t>
  </si>
  <si>
    <t>0001-300-PT007</t>
  </si>
  <si>
    <t>Drukverschil transmitter over warmtewisselaar HE001</t>
  </si>
  <si>
    <t>0001-300-SV001</t>
  </si>
  <si>
    <t>Overstortventiel aanvoer primair</t>
  </si>
  <si>
    <t>Flamco</t>
  </si>
  <si>
    <t>Prescor B</t>
  </si>
  <si>
    <t>3/4"</t>
  </si>
  <si>
    <t>Afblaasdruk 6 bar</t>
  </si>
  <si>
    <t>0001-300-TI001</t>
  </si>
  <si>
    <t>Temperatuurindicator aanvoer primair</t>
  </si>
  <si>
    <t>figuur 0994</t>
  </si>
  <si>
    <t>Aanwijzing 0-100°C. Lengte 100 mm. In rvs beschermhuls</t>
  </si>
  <si>
    <t>0001-300-TI002</t>
  </si>
  <si>
    <t>Temperatuurindicator retour primair</t>
  </si>
  <si>
    <t>0001-300-TI003</t>
  </si>
  <si>
    <t>Temperatuurindicator retour secundair</t>
  </si>
  <si>
    <t>0001-300-TI004</t>
  </si>
  <si>
    <t>Temperatuurindicator aanvoer secundair</t>
  </si>
  <si>
    <t>0001-300-TT001</t>
  </si>
  <si>
    <t>Temperatuurtransmitter warmtemeter aanvoer primair</t>
  </si>
  <si>
    <t>Gepaarde opnemerset</t>
  </si>
  <si>
    <t>0001-300-TT002</t>
  </si>
  <si>
    <t>Temperatuurtransmitter aanvoer primair</t>
  </si>
  <si>
    <t>Thermasgard</t>
  </si>
  <si>
    <t>TF54</t>
  </si>
  <si>
    <t>PT1000, nauwkeurigheid 0,5K. In rvs beschermhuls</t>
  </si>
  <si>
    <t>0001-300-TT003</t>
  </si>
  <si>
    <t>Temperatuurtransmitter retour primair</t>
  </si>
  <si>
    <t>0001-300-TT004</t>
  </si>
  <si>
    <t>Temperatuurtransmitter warmtemeter retour primair</t>
  </si>
  <si>
    <t>0001-300-TT005</t>
  </si>
  <si>
    <t>Temperatuurvoeler na by-pass klep</t>
  </si>
  <si>
    <t>0001-300-TT006</t>
  </si>
  <si>
    <t>Temperatuurtransmitter retour secundair</t>
  </si>
  <si>
    <t>0001-300-TT007</t>
  </si>
  <si>
    <t>Temperatuurtransmitter aanvoer secundair</t>
  </si>
  <si>
    <t>0001-300-TT008</t>
  </si>
  <si>
    <t>Buitentemperatuur opnemer</t>
  </si>
  <si>
    <t>ATF2</t>
  </si>
  <si>
    <t>Nauwkeurigheid 1°C</t>
  </si>
  <si>
    <t>0001-300-MA001</t>
  </si>
  <si>
    <t>Waterdetectie op de vloer TR</t>
  </si>
  <si>
    <t>Jola</t>
  </si>
  <si>
    <t>SPS</t>
  </si>
  <si>
    <r>
      <t xml:space="preserve">Componentenlijst WOS </t>
    </r>
    <r>
      <rPr>
        <b/>
        <sz val="12"/>
        <color rgb="FFFF0000"/>
        <rFont val="Brockmann"/>
      </rPr>
      <t>PARTICULIER</t>
    </r>
    <r>
      <rPr>
        <b/>
        <sz val="12"/>
        <color theme="1"/>
        <rFont val="Brockmann"/>
      </rPr>
      <t xml:space="preserve"> -  Vulinrichting / Expansievoorziening / waterbehandeling - 0001 - 510 - XXXXX</t>
    </r>
  </si>
  <si>
    <t>0001-501-HV001</t>
  </si>
  <si>
    <t>Handafsluiter aanvoer secundair waterbehandeling</t>
  </si>
  <si>
    <t>0001-501-HV002</t>
  </si>
  <si>
    <t>0001-501-HV003</t>
  </si>
  <si>
    <t>Handafsluiter aanvoer expansievoorziening</t>
  </si>
  <si>
    <t>1"</t>
  </si>
  <si>
    <t>0001-501-HV004</t>
  </si>
  <si>
    <t>Handafsluiter retour expansievoorziening</t>
  </si>
  <si>
    <t>0001-501-VE001</t>
  </si>
  <si>
    <t>Doseerinrichting</t>
  </si>
  <si>
    <t>0001-501-FQ001</t>
  </si>
  <si>
    <t>Warmwatermeter met digitale uitlezing op afstand</t>
  </si>
  <si>
    <t>0001-501-EA001</t>
  </si>
  <si>
    <t>Expansie-suppletie/expansieautomaat</t>
  </si>
  <si>
    <t>Reflex</t>
  </si>
  <si>
    <t>Per project selecteren, offerte aanvraag Reflex</t>
  </si>
  <si>
    <t>0001-501-VE002</t>
  </si>
  <si>
    <t>Expansievat</t>
  </si>
  <si>
    <t>0001-501-VE003</t>
  </si>
  <si>
    <t>Volg expansievat</t>
  </si>
  <si>
    <t>0001-501-VE004</t>
  </si>
  <si>
    <t>Met kapventiel</t>
  </si>
  <si>
    <t>0001-501-DF001</t>
  </si>
  <si>
    <t>Filter</t>
  </si>
  <si>
    <r>
      <t xml:space="preserve">Componentenlijst WOS </t>
    </r>
    <r>
      <rPr>
        <b/>
        <sz val="12"/>
        <color rgb="FFFF0000"/>
        <rFont val="Brockmann"/>
      </rPr>
      <t>PARTICULIER</t>
    </r>
    <r>
      <rPr>
        <b/>
        <sz val="12"/>
        <color theme="1"/>
        <rFont val="Brockmann"/>
      </rPr>
      <t xml:space="preserve"> - Secundaire aansluiting - 0001 - 500 - XXXXX</t>
    </r>
  </si>
  <si>
    <t>0001-500-DE001</t>
  </si>
  <si>
    <t>0001-500-DE002</t>
  </si>
  <si>
    <t>Ontluchter retour secundair</t>
  </si>
  <si>
    <t>automatische ontluchter</t>
  </si>
  <si>
    <t>0001-500-HV001</t>
  </si>
  <si>
    <t>Handafsluiter aanvoer secundair</t>
  </si>
  <si>
    <t>0001-500-HV002</t>
  </si>
  <si>
    <t>Handafsluiter retour secundair</t>
  </si>
  <si>
    <t>0001-500-HV101</t>
  </si>
  <si>
    <t>Handafsluiter ontluchter aanvoer secundair</t>
  </si>
  <si>
    <t>0001-500-HV102</t>
  </si>
  <si>
    <t>Handafsluiter meetpunt aanvoer secundair</t>
  </si>
  <si>
    <t>0001-500-HV103</t>
  </si>
  <si>
    <t>0001-500-HV104</t>
  </si>
  <si>
    <t>Handafsluiter ontluchter retour secundair</t>
  </si>
  <si>
    <t>Bepaling standaard pomp per DN IWOS</t>
  </si>
  <si>
    <t>Weerstandsberekening</t>
  </si>
  <si>
    <t>flow pomp</t>
  </si>
  <si>
    <t>oudbouw (Pgem. 4kW)</t>
  </si>
  <si>
    <t>Nieuwbouw (Pgem. 3kW)</t>
  </si>
  <si>
    <t>Nieuwbouw is bepalend</t>
  </si>
  <si>
    <t>Weerstandsberekening pomp</t>
  </si>
  <si>
    <t>max.flow</t>
  </si>
  <si>
    <t>P in kW</t>
  </si>
  <si>
    <t>Aant. Won.</t>
  </si>
  <si>
    <t>WOS</t>
  </si>
  <si>
    <t>Afleverset</t>
  </si>
  <si>
    <t>Leidingtrace *)</t>
  </si>
  <si>
    <t>max. trace lengte</t>
  </si>
  <si>
    <t>Totaal</t>
  </si>
  <si>
    <t>Pompkeuze</t>
  </si>
  <si>
    <t>art.nr. pomp</t>
  </si>
  <si>
    <t>Nom. spanning</t>
  </si>
  <si>
    <t>WOS grootte via DN-maat</t>
  </si>
  <si>
    <t>bij dT 20K</t>
  </si>
  <si>
    <t>gemiddeld</t>
  </si>
  <si>
    <t>bij dT 30K</t>
  </si>
  <si>
    <t>kPa</t>
  </si>
  <si>
    <t xml:space="preserve">m </t>
  </si>
  <si>
    <t>3,4</t>
  </si>
  <si>
    <t>No. 97924272</t>
  </si>
  <si>
    <t>230V</t>
  </si>
  <si>
    <t>5,2</t>
  </si>
  <si>
    <t>10,8</t>
  </si>
  <si>
    <t>No. 99272433</t>
  </si>
  <si>
    <t>400V</t>
  </si>
  <si>
    <t>21,5</t>
  </si>
  <si>
    <t>No. 99272441</t>
  </si>
  <si>
    <t>32,3</t>
  </si>
  <si>
    <t>No. 93338833</t>
  </si>
  <si>
    <t>64,6</t>
  </si>
  <si>
    <t>No. 93338836</t>
  </si>
  <si>
    <t>*) per woning 10m tracelengte aanhouden. Vanaf de WOS minimaal 2 strangen</t>
  </si>
  <si>
    <t>ID</t>
  </si>
  <si>
    <t>Naam</t>
  </si>
  <si>
    <t>Slimnet</t>
  </si>
  <si>
    <t>Straat</t>
  </si>
  <si>
    <t>Flow</t>
  </si>
  <si>
    <t>Warmtemeter</t>
  </si>
  <si>
    <t>Vermogensmeting</t>
  </si>
  <si>
    <t>Gebouw</t>
  </si>
  <si>
    <t>Mengregeling</t>
  </si>
  <si>
    <t>Defecte onderdelen</t>
  </si>
  <si>
    <t>Bedrading</t>
  </si>
  <si>
    <t>OGN12</t>
  </si>
  <si>
    <t>Broekerhof</t>
  </si>
  <si>
    <t>12,7 m³</t>
  </si>
  <si>
    <t>????</t>
  </si>
  <si>
    <t>OBO35</t>
  </si>
  <si>
    <t>Impuls</t>
  </si>
  <si>
    <t>42,7 m³</t>
  </si>
  <si>
    <t>OBW01</t>
  </si>
  <si>
    <t>Edisonweg</t>
  </si>
  <si>
    <t>35,7 m³</t>
  </si>
  <si>
    <t>OBW34</t>
  </si>
  <si>
    <t>Hertzstraat</t>
  </si>
  <si>
    <t>42,8 m³</t>
  </si>
  <si>
    <t>OGN03</t>
  </si>
  <si>
    <t>Wikkehof</t>
  </si>
  <si>
    <t>27,5 m³</t>
  </si>
  <si>
    <t>OGN04</t>
  </si>
  <si>
    <t>Klaverhof</t>
  </si>
  <si>
    <t>20,9 m³</t>
  </si>
  <si>
    <t>OGN05</t>
  </si>
  <si>
    <t>Laagveenstraat</t>
  </si>
  <si>
    <t>13,9 m³</t>
  </si>
  <si>
    <t>OGN08</t>
  </si>
  <si>
    <t>Basisveenstraat</t>
  </si>
  <si>
    <t>17,2 m³</t>
  </si>
  <si>
    <t>OGN09</t>
  </si>
  <si>
    <t>Oeverlanden</t>
  </si>
  <si>
    <t>OGN13</t>
  </si>
  <si>
    <t>Ilpendamstraat</t>
  </si>
  <si>
    <t>21,2 m³</t>
  </si>
  <si>
    <t>OGN20</t>
  </si>
  <si>
    <t>Slenkstraat</t>
  </si>
  <si>
    <t>25,5 m³</t>
  </si>
  <si>
    <t>OGN23s</t>
  </si>
  <si>
    <t>Boezemkade</t>
  </si>
  <si>
    <t>OGN24s</t>
  </si>
  <si>
    <t>Veenmossingel</t>
  </si>
  <si>
    <t>37,3 m³</t>
  </si>
  <si>
    <t>OON04</t>
  </si>
  <si>
    <t>Westervenne</t>
  </si>
  <si>
    <t>OOZ21</t>
  </si>
  <si>
    <t>Wherekant</t>
  </si>
  <si>
    <t>9,9 m³</t>
  </si>
  <si>
    <t>OPN01</t>
  </si>
  <si>
    <t>Spadestraat</t>
  </si>
  <si>
    <t>OPN02</t>
  </si>
  <si>
    <t>Riekstraat</t>
  </si>
  <si>
    <t>12,0 m³</t>
  </si>
  <si>
    <t>OPN03</t>
  </si>
  <si>
    <t>Overlanderstraat</t>
  </si>
  <si>
    <t>11,4 m³</t>
  </si>
  <si>
    <t>OPN04</t>
  </si>
  <si>
    <t>Weverstraat</t>
  </si>
  <si>
    <t>13,1 m³</t>
  </si>
  <si>
    <t>OPN05</t>
  </si>
  <si>
    <t>23,9 m³</t>
  </si>
  <si>
    <t>OPN06</t>
  </si>
  <si>
    <t>Boekbinderstraat</t>
  </si>
  <si>
    <t>16,8 m³</t>
  </si>
  <si>
    <t>OPN07</t>
  </si>
  <si>
    <t>OPN08s</t>
  </si>
  <si>
    <t>Haarspitstraat</t>
  </si>
  <si>
    <t>35,6 m³</t>
  </si>
  <si>
    <t>OPN09</t>
  </si>
  <si>
    <t>Binnendijk</t>
  </si>
  <si>
    <t>13,7 m³</t>
  </si>
  <si>
    <t>OPN10s</t>
  </si>
  <si>
    <t>Dromerdijk</t>
  </si>
  <si>
    <t>24,1 m³</t>
  </si>
  <si>
    <t>OPN11</t>
  </si>
  <si>
    <t>Haverstraat</t>
  </si>
  <si>
    <t>33,4 m³</t>
  </si>
  <si>
    <t>OPN12s</t>
  </si>
  <si>
    <t>Graanstraat</t>
  </si>
  <si>
    <t>26,8 m³</t>
  </si>
  <si>
    <t>OPN13</t>
  </si>
  <si>
    <t>Dagmaatstraat</t>
  </si>
  <si>
    <t>15,7 m³</t>
  </si>
  <si>
    <t>OPN15</t>
  </si>
  <si>
    <t>Arestraat</t>
  </si>
  <si>
    <t>23,2 m³</t>
  </si>
  <si>
    <t>OPN16</t>
  </si>
  <si>
    <t>Karnstraat</t>
  </si>
  <si>
    <t>OPN18</t>
  </si>
  <si>
    <t>Zuivelstraat</t>
  </si>
  <si>
    <t>17,3 m³</t>
  </si>
  <si>
    <t>OPN20</t>
  </si>
  <si>
    <t>Rijtuigstraat</t>
  </si>
  <si>
    <t>OPN21</t>
  </si>
  <si>
    <t>Diligencehof</t>
  </si>
  <si>
    <t>13,6 m³</t>
  </si>
  <si>
    <t>OPN22s</t>
  </si>
  <si>
    <t>Jachtwagenstraat</t>
  </si>
  <si>
    <t>36,1 m³</t>
  </si>
  <si>
    <t>OPN23</t>
  </si>
  <si>
    <t>Brikhof</t>
  </si>
  <si>
    <t>16,5 m³</t>
  </si>
  <si>
    <t>OPN25s</t>
  </si>
  <si>
    <t>Egstraat</t>
  </si>
  <si>
    <t>OPN28s</t>
  </si>
  <si>
    <t>Bandijk</t>
  </si>
  <si>
    <t>59,5 m³</t>
  </si>
  <si>
    <t>OPN30s</t>
  </si>
  <si>
    <t>Korenstraat</t>
  </si>
  <si>
    <t>40,2 m³</t>
  </si>
  <si>
    <t>OPN32s</t>
  </si>
  <si>
    <t>Tuinstee</t>
  </si>
  <si>
    <t>OPZ01s</t>
  </si>
  <si>
    <t>Gaasterland</t>
  </si>
  <si>
    <t>24,7 m³</t>
  </si>
  <si>
    <t>OPZ03s</t>
  </si>
  <si>
    <t>Lauwersmeer</t>
  </si>
  <si>
    <t>25,7 m³</t>
  </si>
  <si>
    <t>OPZ04</t>
  </si>
  <si>
    <t>Drechterland</t>
  </si>
  <si>
    <t>31,4 m³</t>
  </si>
  <si>
    <t>OPZ06</t>
  </si>
  <si>
    <t>Delfland</t>
  </si>
  <si>
    <t>30,3 m³</t>
  </si>
  <si>
    <t>OPZ08</t>
  </si>
  <si>
    <t>Drontemeer</t>
  </si>
  <si>
    <t>21,0 m³</t>
  </si>
  <si>
    <t>OPZ10</t>
  </si>
  <si>
    <t>Clara Visserstraat</t>
  </si>
  <si>
    <t>38,7 m³</t>
  </si>
  <si>
    <t>OPZ12s</t>
  </si>
  <si>
    <t>Monteverdistraat</t>
  </si>
  <si>
    <t>12,5 m³</t>
  </si>
  <si>
    <t>OPZ14s</t>
  </si>
  <si>
    <t>30,2 m³</t>
  </si>
  <si>
    <t>OPZ16s</t>
  </si>
  <si>
    <t>Verzetslaan</t>
  </si>
  <si>
    <t>32,3 m³</t>
  </si>
  <si>
    <t>OPZ18s</t>
  </si>
  <si>
    <t>M. Teresastraat</t>
  </si>
  <si>
    <t>20,3 m³</t>
  </si>
  <si>
    <t>OPZ19s</t>
  </si>
  <si>
    <t>Dom Helder Camarastraat</t>
  </si>
  <si>
    <t>18,3 m³</t>
  </si>
  <si>
    <t>OPZ21s</t>
  </si>
  <si>
    <t>Mastbos</t>
  </si>
  <si>
    <t>21,8 m³</t>
  </si>
  <si>
    <t>OPZ22</t>
  </si>
  <si>
    <t>Brandjesstraat</t>
  </si>
  <si>
    <t>33,3 m³</t>
  </si>
  <si>
    <t>OPZ23</t>
  </si>
  <si>
    <t>Wethouderslaan</t>
  </si>
  <si>
    <t>18,8 m³</t>
  </si>
  <si>
    <t>OPZ28s</t>
  </si>
  <si>
    <t>Sacharovstraat</t>
  </si>
  <si>
    <t>15,8 m³</t>
  </si>
  <si>
    <t>OWM04</t>
  </si>
  <si>
    <t>Anne Franklaan</t>
  </si>
  <si>
    <t>OWV01</t>
  </si>
  <si>
    <t>Gordel van Smaragd</t>
  </si>
  <si>
    <t>OWV02</t>
  </si>
  <si>
    <t>Bonsaistraat</t>
  </si>
  <si>
    <t>OWV03</t>
  </si>
  <si>
    <t>Tigristraat</t>
  </si>
  <si>
    <t>23,7 m³</t>
  </si>
  <si>
    <t>OWV04</t>
  </si>
  <si>
    <t>Kabajastraat</t>
  </si>
  <si>
    <t>OWV05</t>
  </si>
  <si>
    <t>Antillenstraat</t>
  </si>
  <si>
    <t>OWV06</t>
  </si>
  <si>
    <t>Limbostraat</t>
  </si>
  <si>
    <t>29,4 m³</t>
  </si>
  <si>
    <t>OWV07</t>
  </si>
  <si>
    <t>Coyotestraat</t>
  </si>
  <si>
    <t>9,2 m³</t>
  </si>
  <si>
    <t>OWV08</t>
  </si>
  <si>
    <t>Aztekenstraat</t>
  </si>
  <si>
    <t>19,3 m³</t>
  </si>
  <si>
    <t>OWV09</t>
  </si>
  <si>
    <t>Orinocostraat</t>
  </si>
  <si>
    <t>23,0 m³</t>
  </si>
  <si>
    <t>OWV10</t>
  </si>
  <si>
    <t>Masaistraat</t>
  </si>
  <si>
    <t>35,4 m³</t>
  </si>
  <si>
    <t>OWV11</t>
  </si>
  <si>
    <t>Australielaan</t>
  </si>
  <si>
    <t>OWV12</t>
  </si>
  <si>
    <t>Abel Tasmanplein</t>
  </si>
  <si>
    <t>OWV13</t>
  </si>
  <si>
    <t>Cairostraat</t>
  </si>
  <si>
    <t>20,4 m³</t>
  </si>
  <si>
    <t>OWV14</t>
  </si>
  <si>
    <t>Karavaanstraat</t>
  </si>
  <si>
    <t>OWV15</t>
  </si>
  <si>
    <t>Klipfontijn</t>
  </si>
  <si>
    <t>23,6 m³</t>
  </si>
  <si>
    <t>OWV16</t>
  </si>
  <si>
    <t>Strandfontein</t>
  </si>
  <si>
    <t>27,2 m³</t>
  </si>
  <si>
    <t>OWV17</t>
  </si>
  <si>
    <t>Retiropark</t>
  </si>
  <si>
    <t>16,2 m³</t>
  </si>
  <si>
    <t>OWV18</t>
  </si>
  <si>
    <t>Saarland</t>
  </si>
  <si>
    <t>12,3 m³</t>
  </si>
  <si>
    <t>OWV19</t>
  </si>
  <si>
    <t>Toscane</t>
  </si>
  <si>
    <t>OWV20</t>
  </si>
  <si>
    <t>Helsinkihaven</t>
  </si>
  <si>
    <t>OWV21</t>
  </si>
  <si>
    <t>Loirestraat</t>
  </si>
  <si>
    <t>11,9 m³</t>
  </si>
  <si>
    <t>OWV22</t>
  </si>
  <si>
    <t>Rotterdamhaven</t>
  </si>
  <si>
    <t>14,0 m³</t>
  </si>
  <si>
    <t>OWV23</t>
  </si>
  <si>
    <t>Kop west</t>
  </si>
  <si>
    <t>??</t>
  </si>
  <si>
    <t>OZP01</t>
  </si>
  <si>
    <t>29,6 m³</t>
  </si>
  <si>
    <t>OWM35</t>
  </si>
  <si>
    <t>Warmtemeter moet gewisseld worden</t>
  </si>
  <si>
    <t>Kitnaden/betonrot/hemelwater probleem/verwijderen van beplanting</t>
  </si>
  <si>
    <t xml:space="preserve">?? = wel 801 </t>
  </si>
  <si>
    <t>Station</t>
  </si>
  <si>
    <t>Afwijking procent P_meting,</t>
  </si>
  <si>
    <t>RMT</t>
  </si>
  <si>
    <t># klanten</t>
  </si>
  <si>
    <t>Geen mengregeling</t>
  </si>
  <si>
    <t>Rijlabels</t>
  </si>
  <si>
    <t>Max van Berekend vermogen</t>
  </si>
  <si>
    <t>Berekend dP primair</t>
  </si>
  <si>
    <t>dP_sec</t>
  </si>
  <si>
    <t>OBW33</t>
  </si>
  <si>
    <t xml:space="preserve">OCE0 </t>
  </si>
  <si>
    <t>OOZ11</t>
  </si>
  <si>
    <t>OWM26s</t>
  </si>
  <si>
    <t>OOZ20</t>
  </si>
  <si>
    <t>OGN23</t>
  </si>
  <si>
    <t>OGN24</t>
  </si>
  <si>
    <t>OGN4-</t>
  </si>
  <si>
    <t>OON01</t>
  </si>
  <si>
    <t>OON02</t>
  </si>
  <si>
    <t>OON03</t>
  </si>
  <si>
    <t>OON05</t>
  </si>
  <si>
    <t>OON06</t>
  </si>
  <si>
    <t>OOZ03</t>
  </si>
  <si>
    <t>OOZ04</t>
  </si>
  <si>
    <t>PGN13</t>
  </si>
  <si>
    <t>OOZ23</t>
  </si>
  <si>
    <t>OPN12</t>
  </si>
  <si>
    <t>OPN25</t>
  </si>
  <si>
    <t>OPN28</t>
  </si>
  <si>
    <t>OPN31</t>
  </si>
  <si>
    <t>OPN32</t>
  </si>
  <si>
    <t>OPZ01</t>
  </si>
  <si>
    <t>OPZ03</t>
  </si>
  <si>
    <t>OPZ12</t>
  </si>
  <si>
    <t>OPZ14</t>
  </si>
  <si>
    <t>OPZ16</t>
  </si>
  <si>
    <t>OPZ19</t>
  </si>
  <si>
    <t>OPZ21</t>
  </si>
  <si>
    <t>OPZ28</t>
  </si>
  <si>
    <t>OWM01</t>
  </si>
  <si>
    <t>OWM02</t>
  </si>
  <si>
    <t>OWM03</t>
  </si>
  <si>
    <t>OWM06</t>
  </si>
  <si>
    <t>OWM09</t>
  </si>
  <si>
    <t>OWM11</t>
  </si>
  <si>
    <t>OWM14</t>
  </si>
  <si>
    <t>OWM15</t>
  </si>
  <si>
    <t>OWM16</t>
  </si>
  <si>
    <t>OWM17</t>
  </si>
  <si>
    <t>OWM27</t>
  </si>
  <si>
    <t>Eindtotaal</t>
  </si>
  <si>
    <t>PCE01</t>
  </si>
  <si>
    <t>Aantal storingen/onderbrekingen 2017 SVP</t>
  </si>
  <si>
    <t>(leeg)</t>
  </si>
  <si>
    <t>OBN01</t>
  </si>
  <si>
    <t>OCE0</t>
  </si>
  <si>
    <t>OWM08</t>
  </si>
  <si>
    <t>OWM28</t>
  </si>
  <si>
    <t>Primair</t>
  </si>
  <si>
    <t>Aantal storingen/onderbrekingen 2016 SVP</t>
  </si>
  <si>
    <t>OOZ04A</t>
  </si>
  <si>
    <t>OPN</t>
  </si>
  <si>
    <t>OPN12A</t>
  </si>
  <si>
    <t>OWV15A</t>
  </si>
  <si>
    <t>PK001</t>
  </si>
  <si>
    <t>POZ05</t>
  </si>
  <si>
    <t>POZ07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</si>
</sst>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 #,##0.00_ ;_ * \-#,##0.00_ ;_ * &quot;-&quot;??_ ;_ @_ "/>
    <numFmt numFmtId="165" formatCode="_-&quot;€&quot;\ * #,##0.00_-;_-&quot;€&quot;\ * #,##0.00\-;_-&quot;€&quot;\ * &quot;-&quot;??_-;_-@_-"/>
    <numFmt numFmtId="166" formatCode="_-* #,##0.00_-;_-* #,##0.00\-;_-* &quot;-&quot;??_-;_-@_-"/>
    <numFmt numFmtId="167" formatCode="_(* #,##0.00_);[Red]\(* #,##0.00\);_(* &quot;-&quot;??_);_(@_)"/>
    <numFmt numFmtId="168" formatCode="_-* #,##0.0_-;_-* #,##0.0\-;_-* &quot;-&quot;??_-;_-@_-"/>
    <numFmt numFmtId="169" formatCode="0.0%"/>
    <numFmt numFmtId="170" formatCode="0.0"/>
  </numFmts>
  <fonts count="46">
    <font>
      <sz val="11"/>
      <color theme="1"/>
      <name val="Calibri"/>
      <family val="2"/>
      <scheme val="minor"/>
    </font>
    <font>
      <sz val="11"/>
      <color indexed="8"/>
      <name val="Calibri"/>
      <family val="2"/>
    </font>
    <font>
      <sz val="10"/>
      <name val="Arial"/>
      <family val="2"/>
    </font>
    <font>
      <sz val="9"/>
      <name val="Arial"/>
      <family val="2"/>
    </font>
    <font>
      <sz val="11"/>
      <color indexed="20"/>
      <name val="Calibri"/>
      <family val="2"/>
    </font>
    <font>
      <sz val="10"/>
      <color indexed="8"/>
      <name val="Arial"/>
      <family val="2"/>
    </font>
    <font>
      <u/>
      <sz val="9"/>
      <color indexed="12"/>
      <name val="Arial"/>
      <family val="2"/>
    </font>
    <font>
      <sz val="11"/>
      <name val="Tahoma"/>
      <family val="2"/>
    </font>
    <font>
      <sz val="9"/>
      <color indexed="81"/>
      <name val="Tahoma"/>
      <family val="2"/>
    </font>
    <font>
      <b/>
      <sz val="9"/>
      <color indexed="81"/>
      <name val="Tahoma"/>
      <family val="2"/>
    </font>
    <font>
      <sz val="11"/>
      <color theme="1"/>
      <name val="Calibri"/>
      <family val="2"/>
      <scheme val="minor"/>
    </font>
    <font>
      <sz val="11"/>
      <color rgb="FF006100"/>
      <name val="Calibri"/>
      <family val="2"/>
      <scheme val="minor"/>
    </font>
    <font>
      <u/>
      <sz val="10"/>
      <color theme="10"/>
      <name val="Arial"/>
      <family val="2"/>
    </font>
    <font>
      <sz val="10"/>
      <color theme="1"/>
      <name val="Arial"/>
      <family val="2"/>
    </font>
    <font>
      <b/>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9C5700"/>
      <name val="Calibri"/>
      <family val="2"/>
      <scheme val="minor"/>
    </font>
    <font>
      <sz val="11"/>
      <color rgb="FF000000"/>
      <name val="Calibri"/>
      <family val="2"/>
      <scheme val="minor"/>
    </font>
    <font>
      <sz val="8"/>
      <name val="Calibri"/>
      <family val="2"/>
      <scheme val="minor"/>
    </font>
    <font>
      <sz val="10"/>
      <color theme="0"/>
      <name val="Brockmann"/>
    </font>
    <font>
      <sz val="10"/>
      <color theme="1"/>
      <name val="Brockmann"/>
    </font>
    <font>
      <b/>
      <sz val="12"/>
      <color theme="1"/>
      <name val="Brockmann"/>
    </font>
    <font>
      <sz val="11"/>
      <color theme="1"/>
      <name val="Brockmann"/>
    </font>
    <font>
      <b/>
      <sz val="12"/>
      <color rgb="FFFFFFFF"/>
      <name val="Brockmann"/>
    </font>
    <font>
      <sz val="11"/>
      <color rgb="FFFFFFFF"/>
      <name val="Brockmann"/>
    </font>
    <font>
      <u/>
      <sz val="11"/>
      <color theme="1"/>
      <name val="Brockmann"/>
    </font>
    <font>
      <sz val="11"/>
      <name val="Brockmann"/>
    </font>
    <font>
      <sz val="11"/>
      <color theme="0"/>
      <name val="Brockmann"/>
    </font>
    <font>
      <sz val="12"/>
      <color rgb="FFFFFFFF"/>
      <name val="Brockmann"/>
    </font>
    <font>
      <sz val="10"/>
      <color theme="1"/>
      <name val="Tahoma"/>
      <family val="2"/>
    </font>
    <font>
      <b/>
      <sz val="12"/>
      <color rgb="FFFF0000"/>
      <name val="Brockmann"/>
    </font>
    <font>
      <b/>
      <sz val="11"/>
      <color theme="1"/>
      <name val="Brockmann"/>
    </font>
    <font>
      <sz val="11"/>
      <color rgb="FF000000"/>
      <name val="Calibri"/>
      <family val="2"/>
    </font>
    <font>
      <sz val="11"/>
      <color rgb="FF0C1217"/>
      <name val="Calibri"/>
      <family val="2"/>
    </font>
  </fonts>
  <fills count="45">
    <fill>
      <patternFill patternType="none"/>
    </fill>
    <fill>
      <patternFill patternType="gray125"/>
    </fill>
    <fill>
      <patternFill patternType="solid">
        <fgColor indexed="45"/>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9" tint="0.79998168889431442"/>
        <bgColor indexed="64"/>
      </patternFill>
    </fill>
    <fill>
      <patternFill patternType="solid">
        <fgColor theme="9"/>
        <bgColor indexed="64"/>
      </patternFill>
    </fill>
    <fill>
      <patternFill patternType="solid">
        <fgColor theme="4" tint="0.79998168889431442"/>
        <bgColor theme="4" tint="0.79998168889431442"/>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F2999"/>
        <bgColor indexed="64"/>
      </patternFill>
    </fill>
    <fill>
      <patternFill patternType="solid">
        <fgColor rgb="FFFFD400"/>
        <bgColor indexed="64"/>
      </patternFill>
    </fill>
    <fill>
      <patternFill patternType="solid">
        <fgColor rgb="FFE18E15"/>
        <bgColor indexed="64"/>
      </patternFill>
    </fill>
    <fill>
      <patternFill patternType="solid">
        <fgColor theme="0"/>
        <bgColor indexed="64"/>
      </patternFill>
    </fill>
    <fill>
      <patternFill patternType="solid">
        <fgColor rgb="FFFFC000"/>
        <bgColor indexed="64"/>
      </patternFill>
    </fill>
  </fills>
  <borders count="4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bottom style="thin">
        <color theme="4" tint="0.39997558519241921"/>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top style="thin">
        <color indexed="64"/>
      </top>
      <bottom style="thin">
        <color indexed="64"/>
      </bottom>
      <diagonal/>
    </border>
    <border>
      <left style="hair">
        <color theme="0" tint="-0.499984740745262"/>
      </left>
      <right/>
      <top style="thin">
        <color rgb="FF000000"/>
      </top>
      <bottom style="hair">
        <color theme="0" tint="-0.499984740745262"/>
      </bottom>
      <diagonal/>
    </border>
    <border>
      <left/>
      <right/>
      <top style="thin">
        <color rgb="FF000000"/>
      </top>
      <bottom style="hair">
        <color theme="0" tint="-0.499984740745262"/>
      </bottom>
      <diagonal/>
    </border>
    <border>
      <left/>
      <right style="hair">
        <color theme="0" tint="-0.499984740745262"/>
      </right>
      <top style="thin">
        <color rgb="FF000000"/>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s>
  <cellStyleXfs count="196">
    <xf numFmtId="0" fontId="0" fillId="0" borderId="0"/>
    <xf numFmtId="0" fontId="4" fillId="2" borderId="0" applyNumberFormat="0" applyBorder="0" applyAlignment="0" applyProtection="0"/>
    <xf numFmtId="16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11" fillId="3" borderId="0" applyNumberFormat="0" applyBorder="0" applyAlignment="0" applyProtection="0"/>
    <xf numFmtId="0" fontId="1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167"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 fillId="0" borderId="0" applyFont="0" applyFill="0" applyBorder="0" applyAlignment="0" applyProtection="0"/>
    <xf numFmtId="166"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1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xf numFmtId="0" fontId="2" fillId="0" borderId="0"/>
    <xf numFmtId="0" fontId="2" fillId="0" borderId="0"/>
    <xf numFmtId="0" fontId="2" fillId="0" borderId="0"/>
    <xf numFmtId="0" fontId="2" fillId="0" borderId="0"/>
    <xf numFmtId="0" fontId="2" fillId="0" borderId="0">
      <alignment wrapText="1"/>
    </xf>
    <xf numFmtId="0" fontId="7" fillId="0" borderId="0"/>
    <xf numFmtId="0" fontId="13"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3" fillId="0" borderId="0"/>
    <xf numFmtId="0" fontId="13" fillId="0" borderId="0"/>
    <xf numFmtId="0" fontId="2" fillId="0" borderId="0"/>
    <xf numFmtId="0" fontId="2" fillId="0" borderId="0"/>
    <xf numFmtId="0" fontId="2" fillId="0" borderId="0"/>
    <xf numFmtId="0" fontId="2" fillId="0" borderId="0"/>
    <xf numFmtId="0" fontId="5" fillId="0" borderId="0"/>
    <xf numFmtId="0" fontId="3" fillId="0" borderId="0"/>
    <xf numFmtId="0" fontId="2" fillId="0" borderId="0"/>
    <xf numFmtId="165" fontId="13" fillId="0" borderId="0" applyFont="0" applyFill="0" applyBorder="0" applyAlignment="0" applyProtection="0"/>
    <xf numFmtId="9" fontId="10" fillId="0" borderId="0" applyFont="0" applyFill="0" applyBorder="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0" borderId="11" applyNumberFormat="0" applyFill="0" applyAlignment="0" applyProtection="0"/>
    <xf numFmtId="0" fontId="18" fillId="0" borderId="12" applyNumberFormat="0" applyFill="0" applyAlignment="0" applyProtection="0"/>
    <xf numFmtId="0" fontId="18" fillId="0" borderId="0" applyNumberFormat="0" applyFill="0" applyBorder="0" applyAlignment="0" applyProtection="0"/>
    <xf numFmtId="0" fontId="11" fillId="3" borderId="0" applyNumberFormat="0" applyBorder="0" applyAlignment="0" applyProtection="0"/>
    <xf numFmtId="0" fontId="19" fillId="10" borderId="0" applyNumberFormat="0" applyBorder="0" applyAlignment="0" applyProtection="0"/>
    <xf numFmtId="0" fontId="20" fillId="12" borderId="13" applyNumberFormat="0" applyAlignment="0" applyProtection="0"/>
    <xf numFmtId="0" fontId="21" fillId="13" borderId="14" applyNumberFormat="0" applyAlignment="0" applyProtection="0"/>
    <xf numFmtId="0" fontId="22" fillId="13" borderId="13" applyNumberFormat="0" applyAlignment="0" applyProtection="0"/>
    <xf numFmtId="0" fontId="23" fillId="0" borderId="15" applyNumberFormat="0" applyFill="0" applyAlignment="0" applyProtection="0"/>
    <xf numFmtId="0" fontId="24" fillId="14" borderId="16" applyNumberFormat="0" applyAlignment="0" applyProtection="0"/>
    <xf numFmtId="0" fontId="25" fillId="0" borderId="0" applyNumberFormat="0" applyFill="0" applyBorder="0" applyAlignment="0" applyProtection="0"/>
    <xf numFmtId="0" fontId="10" fillId="15" borderId="17" applyNumberFormat="0" applyFont="0" applyAlignment="0" applyProtection="0"/>
    <xf numFmtId="0" fontId="26" fillId="0" borderId="0" applyNumberFormat="0" applyFill="0" applyBorder="0" applyAlignment="0" applyProtection="0"/>
    <xf numFmtId="0" fontId="14" fillId="0" borderId="18" applyNumberFormat="0" applyFill="0" applyAlignment="0" applyProtection="0"/>
    <xf numFmtId="0" fontId="27"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27"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27"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27"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27"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27" fillId="36"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28" fillId="1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9" borderId="0" applyNumberFormat="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0" fillId="0" borderId="0" applyFont="0" applyFill="0" applyBorder="0" applyAlignment="0" applyProtection="0"/>
    <xf numFmtId="0" fontId="29" fillId="0" borderId="0"/>
  </cellStyleXfs>
  <cellXfs count="162">
    <xf numFmtId="0" fontId="0" fillId="0" borderId="0" xfId="0"/>
    <xf numFmtId="0" fontId="0" fillId="0" borderId="0" xfId="0" applyAlignment="1">
      <alignment horizontal="center"/>
    </xf>
    <xf numFmtId="0" fontId="0" fillId="0" borderId="2" xfId="0" applyBorder="1"/>
    <xf numFmtId="0" fontId="0" fillId="0" borderId="2" xfId="0" applyBorder="1" applyAlignment="1">
      <alignment horizontal="center"/>
    </xf>
    <xf numFmtId="0" fontId="0" fillId="4" borderId="2" xfId="0" applyFill="1" applyBorder="1" applyAlignment="1">
      <alignment horizontal="center"/>
    </xf>
    <xf numFmtId="0" fontId="14" fillId="0" borderId="3" xfId="0" applyFont="1" applyBorder="1"/>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5" xfId="0" applyBorder="1"/>
    <xf numFmtId="0" fontId="0" fillId="0" borderId="6" xfId="0" applyBorder="1" applyAlignment="1">
      <alignment horizontal="center"/>
    </xf>
    <xf numFmtId="0" fontId="0" fillId="0" borderId="1" xfId="0" applyBorder="1" applyAlignment="1">
      <alignment horizontal="center"/>
    </xf>
    <xf numFmtId="0" fontId="0" fillId="0" borderId="7" xfId="0" applyBorder="1" applyAlignment="1">
      <alignment horizontal="center"/>
    </xf>
    <xf numFmtId="0" fontId="0" fillId="0" borderId="7" xfId="0" applyBorder="1"/>
    <xf numFmtId="0" fontId="0" fillId="5" borderId="7" xfId="0" applyFill="1" applyBorder="1" applyAlignment="1">
      <alignment horizontal="center"/>
    </xf>
    <xf numFmtId="0" fontId="0" fillId="6" borderId="2" xfId="0" applyFill="1" applyBorder="1" applyAlignment="1">
      <alignment horizontal="center"/>
    </xf>
    <xf numFmtId="169" fontId="0" fillId="0" borderId="7" xfId="129" applyNumberFormat="1" applyFont="1" applyBorder="1" applyAlignment="1">
      <alignment horizontal="center"/>
    </xf>
    <xf numFmtId="169" fontId="0" fillId="0" borderId="2" xfId="129" applyNumberFormat="1" applyFont="1" applyBorder="1" applyAlignment="1">
      <alignment horizontal="center"/>
    </xf>
    <xf numFmtId="169" fontId="0" fillId="4" borderId="2" xfId="129" applyNumberFormat="1" applyFont="1" applyFill="1" applyBorder="1" applyAlignment="1">
      <alignment horizontal="center"/>
    </xf>
    <xf numFmtId="169" fontId="0" fillId="4" borderId="7" xfId="129" applyNumberFormat="1" applyFont="1" applyFill="1" applyBorder="1" applyAlignment="1">
      <alignment horizontal="center"/>
    </xf>
    <xf numFmtId="0" fontId="0" fillId="0" borderId="7" xfId="129" applyNumberFormat="1" applyFont="1" applyBorder="1" applyAlignment="1">
      <alignment horizontal="center"/>
    </xf>
    <xf numFmtId="0" fontId="0" fillId="0" borderId="2" xfId="129" applyNumberFormat="1" applyFont="1" applyBorder="1" applyAlignment="1">
      <alignment horizontal="center"/>
    </xf>
    <xf numFmtId="0" fontId="0" fillId="4" borderId="2" xfId="129" applyNumberFormat="1" applyFont="1" applyFill="1" applyBorder="1" applyAlignment="1">
      <alignment horizontal="center"/>
    </xf>
    <xf numFmtId="0" fontId="0" fillId="4" borderId="7" xfId="129" applyNumberFormat="1" applyFont="1" applyFill="1" applyBorder="1" applyAlignment="1">
      <alignment horizontal="center"/>
    </xf>
    <xf numFmtId="0" fontId="14" fillId="9" borderId="8" xfId="0" applyFont="1" applyFill="1" applyBorder="1" applyAlignment="1">
      <alignment vertical="top"/>
    </xf>
    <xf numFmtId="0" fontId="0" fillId="0" borderId="0" xfId="0" applyAlignment="1">
      <alignment horizontal="left" vertical="top"/>
    </xf>
    <xf numFmtId="3" fontId="0" fillId="0" borderId="0" xfId="0" applyNumberFormat="1" applyAlignment="1">
      <alignment vertical="top"/>
    </xf>
    <xf numFmtId="0" fontId="14" fillId="9" borderId="9" xfId="0" applyFont="1" applyFill="1" applyBorder="1" applyAlignment="1">
      <alignment horizontal="left" vertical="top"/>
    </xf>
    <xf numFmtId="3" fontId="14" fillId="9" borderId="9" xfId="0" applyNumberFormat="1" applyFont="1" applyFill="1" applyBorder="1" applyAlignment="1">
      <alignment vertical="top"/>
    </xf>
    <xf numFmtId="0" fontId="14" fillId="0" borderId="0" xfId="0" applyFont="1" applyAlignment="1">
      <alignment vertical="top"/>
    </xf>
    <xf numFmtId="0" fontId="14" fillId="0" borderId="0" xfId="0" applyFont="1" applyAlignment="1">
      <alignment horizontal="left" vertical="top"/>
    </xf>
    <xf numFmtId="3" fontId="14" fillId="0" borderId="0" xfId="0" applyNumberFormat="1" applyFont="1" applyAlignment="1">
      <alignment vertical="top"/>
    </xf>
    <xf numFmtId="0" fontId="0" fillId="0" borderId="0" xfId="0" applyAlignment="1">
      <alignment vertical="top"/>
    </xf>
    <xf numFmtId="0" fontId="0" fillId="8" borderId="0" xfId="0" applyFill="1" applyAlignment="1">
      <alignment vertical="top" wrapText="1"/>
    </xf>
    <xf numFmtId="0" fontId="0" fillId="7" borderId="0" xfId="0" applyFill="1" applyAlignment="1">
      <alignment horizontal="center" vertical="top"/>
    </xf>
    <xf numFmtId="2" fontId="0" fillId="0" borderId="0" xfId="0" applyNumberFormat="1"/>
    <xf numFmtId="169" fontId="0" fillId="0" borderId="0" xfId="129" applyNumberFormat="1" applyFont="1"/>
    <xf numFmtId="0" fontId="0" fillId="0" borderId="0" xfId="0" applyAlignment="1">
      <alignment horizontal="left"/>
    </xf>
    <xf numFmtId="0" fontId="41" fillId="0" borderId="0" xfId="0" applyFont="1" applyAlignment="1">
      <alignment vertical="center"/>
    </xf>
    <xf numFmtId="0" fontId="32" fillId="0" borderId="0" xfId="0" applyFont="1" applyAlignment="1">
      <alignment vertical="center"/>
    </xf>
    <xf numFmtId="0" fontId="33" fillId="0" borderId="0" xfId="0" applyFont="1" applyAlignment="1">
      <alignment vertical="center"/>
    </xf>
    <xf numFmtId="0" fontId="34" fillId="0" borderId="0" xfId="0" applyFont="1" applyAlignment="1">
      <alignment vertical="center"/>
    </xf>
    <xf numFmtId="0" fontId="35" fillId="40" borderId="30" xfId="0" applyFont="1" applyFill="1" applyBorder="1" applyAlignment="1">
      <alignment vertical="center"/>
    </xf>
    <xf numFmtId="0" fontId="36" fillId="40" borderId="31" xfId="0" applyFont="1" applyFill="1" applyBorder="1" applyAlignment="1">
      <alignment vertical="center"/>
    </xf>
    <xf numFmtId="0" fontId="31" fillId="40" borderId="36" xfId="0" applyFont="1" applyFill="1" applyBorder="1" applyAlignment="1">
      <alignment vertical="center"/>
    </xf>
    <xf numFmtId="0" fontId="36" fillId="40" borderId="32" xfId="0" applyFont="1" applyFill="1" applyBorder="1" applyAlignment="1">
      <alignment vertical="center"/>
    </xf>
    <xf numFmtId="0" fontId="37" fillId="0" borderId="0" xfId="0" applyFont="1" applyAlignment="1">
      <alignment vertical="center"/>
    </xf>
    <xf numFmtId="0" fontId="34" fillId="0" borderId="19" xfId="0" applyFont="1" applyBorder="1" applyAlignment="1">
      <alignment vertical="center"/>
    </xf>
    <xf numFmtId="0" fontId="34" fillId="0" borderId="20" xfId="0" applyFont="1" applyBorder="1" applyAlignment="1">
      <alignment vertical="center"/>
    </xf>
    <xf numFmtId="0" fontId="34" fillId="0" borderId="27" xfId="0" applyFont="1" applyBorder="1" applyAlignment="1">
      <alignment vertical="center"/>
    </xf>
    <xf numFmtId="0" fontId="36" fillId="40" borderId="20" xfId="0" applyFont="1" applyFill="1" applyBorder="1" applyAlignment="1">
      <alignment vertical="center"/>
    </xf>
    <xf numFmtId="0" fontId="34" fillId="0" borderId="21" xfId="0" applyFont="1" applyBorder="1" applyAlignment="1">
      <alignment vertical="center"/>
    </xf>
    <xf numFmtId="0" fontId="34" fillId="0" borderId="22" xfId="0" applyFont="1" applyBorder="1" applyAlignment="1">
      <alignment vertical="center"/>
    </xf>
    <xf numFmtId="0" fontId="34" fillId="0" borderId="28" xfId="0" applyFont="1" applyBorder="1" applyAlignment="1">
      <alignment vertical="center"/>
    </xf>
    <xf numFmtId="0" fontId="34" fillId="42" borderId="32" xfId="0" applyFont="1" applyFill="1" applyBorder="1" applyAlignment="1">
      <alignment vertical="center"/>
    </xf>
    <xf numFmtId="0" fontId="34" fillId="41" borderId="20" xfId="0" applyFont="1" applyFill="1" applyBorder="1" applyAlignment="1">
      <alignment vertical="center"/>
    </xf>
    <xf numFmtId="0" fontId="34" fillId="41" borderId="21" xfId="0" applyFont="1" applyFill="1" applyBorder="1" applyAlignment="1">
      <alignment vertical="center"/>
    </xf>
    <xf numFmtId="0" fontId="34" fillId="0" borderId="23" xfId="0" applyFont="1" applyBorder="1" applyAlignment="1">
      <alignment vertical="center"/>
    </xf>
    <xf numFmtId="0" fontId="34" fillId="42" borderId="0" xfId="0" applyFont="1" applyFill="1" applyAlignment="1">
      <alignment vertical="center"/>
    </xf>
    <xf numFmtId="0" fontId="34" fillId="41" borderId="27" xfId="0" applyFont="1" applyFill="1" applyBorder="1" applyAlignment="1">
      <alignment vertical="center"/>
    </xf>
    <xf numFmtId="0" fontId="34" fillId="41" borderId="28" xfId="0" applyFont="1" applyFill="1" applyBorder="1" applyAlignment="1">
      <alignment vertical="center"/>
    </xf>
    <xf numFmtId="0" fontId="34" fillId="0" borderId="24" xfId="0" applyFont="1" applyBorder="1" applyAlignment="1">
      <alignment vertical="center"/>
    </xf>
    <xf numFmtId="0" fontId="34" fillId="0" borderId="25" xfId="0" applyFont="1" applyBorder="1" applyAlignment="1">
      <alignment vertical="center"/>
    </xf>
    <xf numFmtId="0" fontId="34" fillId="42" borderId="25" xfId="0" applyFont="1" applyFill="1" applyBorder="1" applyAlignment="1">
      <alignment vertical="center"/>
    </xf>
    <xf numFmtId="0" fontId="34" fillId="41" borderId="29" xfId="0" applyFont="1" applyFill="1" applyBorder="1" applyAlignment="1">
      <alignment vertical="center"/>
    </xf>
    <xf numFmtId="0" fontId="34" fillId="41" borderId="26" xfId="0" applyFont="1" applyFill="1" applyBorder="1" applyAlignment="1">
      <alignment vertical="center"/>
    </xf>
    <xf numFmtId="0" fontId="34" fillId="41" borderId="25" xfId="0" applyFont="1" applyFill="1" applyBorder="1" applyAlignment="1">
      <alignment vertical="center"/>
    </xf>
    <xf numFmtId="0" fontId="34" fillId="0" borderId="26" xfId="0" applyFont="1" applyBorder="1" applyAlignment="1">
      <alignment vertical="center"/>
    </xf>
    <xf numFmtId="0" fontId="34" fillId="0" borderId="29" xfId="0" applyFont="1" applyBorder="1" applyAlignment="1">
      <alignment vertical="center"/>
    </xf>
    <xf numFmtId="0" fontId="38" fillId="0" borderId="22" xfId="0" applyFont="1" applyBorder="1" applyAlignment="1">
      <alignment vertical="center"/>
    </xf>
    <xf numFmtId="0" fontId="38" fillId="0" borderId="0" xfId="0" applyFont="1" applyAlignment="1">
      <alignment vertical="center"/>
    </xf>
    <xf numFmtId="0" fontId="38" fillId="0" borderId="27" xfId="0" applyFont="1" applyBorder="1" applyAlignment="1">
      <alignment vertical="center"/>
    </xf>
    <xf numFmtId="0" fontId="38" fillId="0" borderId="23" xfId="0" applyFont="1" applyBorder="1" applyAlignment="1">
      <alignment vertical="center"/>
    </xf>
    <xf numFmtId="0" fontId="38" fillId="0" borderId="28" xfId="0" applyFont="1" applyBorder="1" applyAlignment="1">
      <alignment vertical="center"/>
    </xf>
    <xf numFmtId="0" fontId="38" fillId="0" borderId="24" xfId="0" applyFont="1" applyBorder="1" applyAlignment="1">
      <alignment vertical="center"/>
    </xf>
    <xf numFmtId="0" fontId="38" fillId="0" borderId="25" xfId="0" applyFont="1" applyBorder="1" applyAlignment="1">
      <alignment vertical="center"/>
    </xf>
    <xf numFmtId="0" fontId="38" fillId="0" borderId="29" xfId="0" applyFont="1" applyBorder="1" applyAlignment="1">
      <alignment vertical="center"/>
    </xf>
    <xf numFmtId="0" fontId="38" fillId="0" borderId="26" xfId="0" applyFont="1" applyBorder="1" applyAlignment="1">
      <alignment vertical="center"/>
    </xf>
    <xf numFmtId="0" fontId="40" fillId="40" borderId="30" xfId="0" applyFont="1" applyFill="1" applyBorder="1" applyAlignment="1">
      <alignment vertical="center"/>
    </xf>
    <xf numFmtId="0" fontId="40" fillId="40" borderId="31" xfId="0" applyFont="1" applyFill="1" applyBorder="1" applyAlignment="1">
      <alignment vertical="center"/>
    </xf>
    <xf numFmtId="0" fontId="40" fillId="40" borderId="34" xfId="0" applyFont="1" applyFill="1" applyBorder="1" applyAlignment="1">
      <alignment vertical="center"/>
    </xf>
    <xf numFmtId="0" fontId="34" fillId="40" borderId="0" xfId="0" applyFont="1" applyFill="1" applyAlignment="1">
      <alignment vertical="center"/>
    </xf>
    <xf numFmtId="0" fontId="39" fillId="40" borderId="35" xfId="0" applyFont="1" applyFill="1" applyBorder="1" applyAlignment="1">
      <alignment vertical="center"/>
    </xf>
    <xf numFmtId="0" fontId="39" fillId="40" borderId="31" xfId="0" applyFont="1" applyFill="1" applyBorder="1" applyAlignment="1">
      <alignment vertical="center"/>
    </xf>
    <xf numFmtId="0" fontId="34" fillId="0" borderId="37" xfId="0" applyFont="1" applyBorder="1" applyAlignment="1">
      <alignment vertical="center"/>
    </xf>
    <xf numFmtId="0" fontId="34" fillId="0" borderId="38" xfId="0" applyFont="1" applyBorder="1" applyAlignment="1">
      <alignment vertical="center"/>
    </xf>
    <xf numFmtId="0" fontId="34" fillId="0" borderId="39" xfId="0" applyFont="1" applyBorder="1" applyAlignment="1">
      <alignment vertical="center"/>
    </xf>
    <xf numFmtId="0" fontId="34" fillId="0" borderId="40" xfId="0" applyFont="1" applyBorder="1" applyAlignment="1">
      <alignment vertical="center"/>
    </xf>
    <xf numFmtId="0" fontId="34" fillId="0" borderId="41" xfId="0" applyFont="1" applyBorder="1" applyAlignment="1">
      <alignment vertical="center"/>
    </xf>
    <xf numFmtId="0" fontId="34" fillId="43" borderId="41" xfId="0" applyFont="1" applyFill="1" applyBorder="1" applyAlignment="1">
      <alignment vertical="center"/>
    </xf>
    <xf numFmtId="0" fontId="34" fillId="0" borderId="0" xfId="0" applyFont="1" applyAlignment="1">
      <alignment horizontal="center" vertical="center"/>
    </xf>
    <xf numFmtId="0" fontId="31" fillId="40" borderId="36" xfId="0" applyFont="1" applyFill="1" applyBorder="1" applyAlignment="1">
      <alignment horizontal="center" vertical="center"/>
    </xf>
    <xf numFmtId="0" fontId="36" fillId="40" borderId="19" xfId="0" applyFont="1" applyFill="1" applyBorder="1" applyAlignment="1">
      <alignment horizontal="center" vertical="center"/>
    </xf>
    <xf numFmtId="0" fontId="34" fillId="42" borderId="33" xfId="0" applyFont="1" applyFill="1" applyBorder="1" applyAlignment="1">
      <alignment horizontal="center" vertical="center"/>
    </xf>
    <xf numFmtId="0" fontId="34" fillId="42" borderId="0" xfId="0" applyFont="1" applyFill="1" applyAlignment="1">
      <alignment horizontal="center" vertical="center"/>
    </xf>
    <xf numFmtId="0" fontId="34" fillId="42" borderId="24" xfId="0" applyFont="1" applyFill="1" applyBorder="1" applyAlignment="1">
      <alignment horizontal="center" vertical="center"/>
    </xf>
    <xf numFmtId="1" fontId="38" fillId="0" borderId="27" xfId="0" applyNumberFormat="1" applyFont="1" applyBorder="1" applyAlignment="1">
      <alignment horizontal="center" vertical="center"/>
    </xf>
    <xf numFmtId="1" fontId="38" fillId="0" borderId="28" xfId="0" applyNumberFormat="1" applyFont="1" applyBorder="1" applyAlignment="1">
      <alignment horizontal="center" vertical="center"/>
    </xf>
    <xf numFmtId="1" fontId="38" fillId="0" borderId="29" xfId="0" applyNumberFormat="1" applyFont="1" applyBorder="1" applyAlignment="1">
      <alignment horizontal="center" vertical="center"/>
    </xf>
    <xf numFmtId="0" fontId="36" fillId="40" borderId="31" xfId="0" applyFont="1" applyFill="1" applyBorder="1" applyAlignment="1">
      <alignment horizontal="center" vertical="center"/>
    </xf>
    <xf numFmtId="0" fontId="40" fillId="40" borderId="31" xfId="0" applyFont="1" applyFill="1" applyBorder="1" applyAlignment="1">
      <alignment horizontal="center" vertical="center"/>
    </xf>
    <xf numFmtId="0" fontId="39" fillId="40" borderId="31" xfId="0" applyFont="1" applyFill="1" applyBorder="1" applyAlignment="1">
      <alignment horizontal="center" vertical="center"/>
    </xf>
    <xf numFmtId="0" fontId="34" fillId="0" borderId="38" xfId="0" applyFont="1" applyBorder="1" applyAlignment="1">
      <alignment horizontal="center" vertical="center"/>
    </xf>
    <xf numFmtId="0" fontId="34" fillId="0" borderId="41" xfId="0" applyFont="1" applyBorder="1" applyAlignment="1">
      <alignment horizontal="center" vertical="center"/>
    </xf>
    <xf numFmtId="0" fontId="34" fillId="43" borderId="40" xfId="0" applyFont="1" applyFill="1" applyBorder="1" applyAlignment="1">
      <alignment vertical="center"/>
    </xf>
    <xf numFmtId="0" fontId="34" fillId="43" borderId="41" xfId="0" applyFont="1" applyFill="1" applyBorder="1" applyAlignment="1">
      <alignment horizontal="center" vertical="center"/>
    </xf>
    <xf numFmtId="0" fontId="34" fillId="43" borderId="0" xfId="0" applyFont="1" applyFill="1" applyAlignment="1">
      <alignment vertical="center"/>
    </xf>
    <xf numFmtId="0" fontId="43" fillId="0" borderId="0" xfId="0" applyFont="1" applyAlignment="1">
      <alignment vertical="center"/>
    </xf>
    <xf numFmtId="0" fontId="44" fillId="0" borderId="0" xfId="0" applyFont="1"/>
    <xf numFmtId="0" fontId="44" fillId="0" borderId="0" xfId="0" applyFont="1" applyAlignment="1">
      <alignment wrapText="1"/>
    </xf>
    <xf numFmtId="0" fontId="44" fillId="0" borderId="0" xfId="0" applyFont="1" applyAlignment="1">
      <alignment horizontal="center" wrapText="1"/>
    </xf>
    <xf numFmtId="0" fontId="44" fillId="0" borderId="0" xfId="0" applyFont="1" applyAlignment="1">
      <alignment horizontal="center"/>
    </xf>
    <xf numFmtId="0" fontId="45" fillId="0" borderId="0" xfId="0" applyFont="1" applyAlignment="1">
      <alignment horizontal="center" wrapText="1"/>
    </xf>
    <xf numFmtId="0" fontId="45" fillId="0" borderId="0" xfId="0" applyFont="1" applyAlignment="1">
      <alignment horizontal="center"/>
    </xf>
    <xf numFmtId="0" fontId="44" fillId="5" borderId="0" xfId="0" applyFont="1" applyFill="1" applyAlignment="1">
      <alignment horizontal="center" wrapText="1"/>
    </xf>
    <xf numFmtId="170" fontId="38" fillId="0" borderId="0" xfId="0" applyNumberFormat="1" applyFont="1" applyAlignment="1">
      <alignment horizontal="center" vertical="center"/>
    </xf>
    <xf numFmtId="1" fontId="38" fillId="0" borderId="0" xfId="0" applyNumberFormat="1" applyFont="1" applyAlignment="1">
      <alignment horizontal="center" vertical="center"/>
    </xf>
    <xf numFmtId="170" fontId="38" fillId="0" borderId="28" xfId="0" applyNumberFormat="1" applyFont="1" applyBorder="1" applyAlignment="1">
      <alignment horizontal="center" vertical="center"/>
    </xf>
    <xf numFmtId="0" fontId="38" fillId="0" borderId="23" xfId="0" applyFont="1" applyBorder="1" applyAlignment="1">
      <alignment horizontal="center" vertical="center"/>
    </xf>
    <xf numFmtId="0" fontId="38" fillId="0" borderId="0" xfId="0" applyFont="1" applyAlignment="1">
      <alignment horizontal="center" vertical="center"/>
    </xf>
    <xf numFmtId="1" fontId="38" fillId="0" borderId="25" xfId="0" applyNumberFormat="1" applyFont="1" applyBorder="1" applyAlignment="1">
      <alignment horizontal="center" vertical="center"/>
    </xf>
    <xf numFmtId="170" fontId="38" fillId="0" borderId="29" xfId="0" applyNumberFormat="1" applyFont="1" applyBorder="1" applyAlignment="1">
      <alignment horizontal="center" vertical="center"/>
    </xf>
    <xf numFmtId="0" fontId="38" fillId="0" borderId="26" xfId="0" applyFont="1" applyBorder="1" applyAlignment="1">
      <alignment horizontal="center" vertical="center"/>
    </xf>
    <xf numFmtId="0" fontId="38" fillId="0" borderId="25" xfId="0" applyFont="1" applyBorder="1" applyAlignment="1">
      <alignment horizontal="center" vertical="center"/>
    </xf>
    <xf numFmtId="170" fontId="38" fillId="0" borderId="21" xfId="0" applyNumberFormat="1" applyFont="1" applyBorder="1" applyAlignment="1">
      <alignment horizontal="center" vertical="center"/>
    </xf>
    <xf numFmtId="170" fontId="38" fillId="0" borderId="23" xfId="0" applyNumberFormat="1" applyFont="1" applyBorder="1" applyAlignment="1">
      <alignment horizontal="center" vertical="center"/>
    </xf>
    <xf numFmtId="170" fontId="38" fillId="0" borderId="26" xfId="0" applyNumberFormat="1" applyFont="1" applyBorder="1" applyAlignment="1">
      <alignment horizontal="center" vertical="center"/>
    </xf>
    <xf numFmtId="0" fontId="38" fillId="0" borderId="27" xfId="0" applyFont="1" applyBorder="1" applyAlignment="1">
      <alignment horizontal="center" vertical="center"/>
    </xf>
    <xf numFmtId="0" fontId="38" fillId="0" borderId="22" xfId="0" applyFont="1" applyBorder="1" applyAlignment="1">
      <alignment horizontal="center" vertical="center"/>
    </xf>
    <xf numFmtId="0" fontId="38" fillId="0" borderId="28" xfId="0" applyFont="1" applyBorder="1" applyAlignment="1">
      <alignment horizontal="center" vertical="center"/>
    </xf>
    <xf numFmtId="0" fontId="38" fillId="0" borderId="29" xfId="0" applyFont="1" applyBorder="1" applyAlignment="1">
      <alignment horizontal="center" vertical="center"/>
    </xf>
    <xf numFmtId="0" fontId="38" fillId="0" borderId="24" xfId="0" applyFont="1" applyBorder="1" applyAlignment="1">
      <alignment horizontal="center" vertical="center"/>
    </xf>
    <xf numFmtId="170" fontId="38" fillId="0" borderId="43" xfId="0" applyNumberFormat="1" applyFont="1" applyBorder="1" applyAlignment="1">
      <alignment horizontal="center" vertical="center"/>
    </xf>
    <xf numFmtId="0" fontId="38" fillId="0" borderId="3" xfId="0" applyFont="1" applyBorder="1" applyAlignment="1">
      <alignment vertical="center"/>
    </xf>
    <xf numFmtId="170" fontId="38" fillId="0" borderId="3" xfId="0" applyNumberFormat="1" applyFont="1" applyBorder="1" applyAlignment="1">
      <alignment horizontal="center" vertical="center"/>
    </xf>
    <xf numFmtId="0" fontId="38" fillId="0" borderId="44" xfId="0" applyFont="1" applyBorder="1" applyAlignment="1">
      <alignment vertical="center"/>
    </xf>
    <xf numFmtId="1" fontId="38" fillId="0" borderId="3" xfId="0" applyNumberFormat="1" applyFont="1" applyBorder="1" applyAlignment="1">
      <alignment horizontal="center" vertical="center"/>
    </xf>
    <xf numFmtId="170" fontId="38" fillId="0" borderId="44" xfId="0" applyNumberFormat="1" applyFont="1" applyBorder="1" applyAlignment="1">
      <alignment horizontal="center" vertical="center"/>
    </xf>
    <xf numFmtId="0" fontId="38" fillId="0" borderId="43" xfId="0" applyFont="1" applyBorder="1" applyAlignment="1">
      <alignment horizontal="center" vertical="center"/>
    </xf>
    <xf numFmtId="0" fontId="38" fillId="0" borderId="3" xfId="0" applyFont="1" applyBorder="1" applyAlignment="1">
      <alignment horizontal="center" vertical="center"/>
    </xf>
    <xf numFmtId="0" fontId="38" fillId="0" borderId="45" xfId="0" applyFont="1" applyBorder="1" applyAlignment="1">
      <alignment vertical="center"/>
    </xf>
    <xf numFmtId="1" fontId="38" fillId="0" borderId="44" xfId="0" applyNumberFormat="1" applyFont="1" applyBorder="1" applyAlignment="1">
      <alignment horizontal="center" vertical="center"/>
    </xf>
    <xf numFmtId="0" fontId="38" fillId="0" borderId="44" xfId="0" applyFont="1" applyBorder="1" applyAlignment="1">
      <alignment horizontal="center" vertical="center"/>
    </xf>
    <xf numFmtId="0" fontId="38" fillId="0" borderId="45" xfId="0" applyFont="1" applyBorder="1" applyAlignment="1">
      <alignment horizontal="center" vertical="center"/>
    </xf>
    <xf numFmtId="0" fontId="34" fillId="0" borderId="20" xfId="0" applyFont="1" applyBorder="1" applyAlignment="1">
      <alignment horizontal="center" vertical="center"/>
    </xf>
    <xf numFmtId="0" fontId="34" fillId="0" borderId="25" xfId="0" applyFont="1" applyBorder="1" applyAlignment="1">
      <alignment horizontal="center" vertical="center"/>
    </xf>
    <xf numFmtId="0" fontId="34" fillId="0" borderId="42" xfId="0" applyFont="1" applyBorder="1" applyAlignment="1">
      <alignment horizontal="center" vertical="center"/>
    </xf>
    <xf numFmtId="0" fontId="43" fillId="43" borderId="0" xfId="0" applyFont="1" applyFill="1" applyAlignment="1">
      <alignment vertical="center"/>
    </xf>
    <xf numFmtId="0" fontId="34" fillId="0" borderId="41" xfId="0" applyFont="1" applyBorder="1" applyAlignment="1">
      <alignment horizontal="center" vertical="center"/>
    </xf>
    <xf numFmtId="0" fontId="34" fillId="0" borderId="42" xfId="0" applyFont="1" applyBorder="1" applyAlignment="1">
      <alignment horizontal="center" vertical="center"/>
    </xf>
    <xf numFmtId="0" fontId="34" fillId="0" borderId="41" xfId="0" applyFont="1" applyBorder="1" applyAlignment="1">
      <alignment horizontal="center" vertical="center" wrapText="1"/>
    </xf>
    <xf numFmtId="0" fontId="34" fillId="0" borderId="42" xfId="0" applyFont="1" applyBorder="1" applyAlignment="1">
      <alignment horizontal="center" vertical="center" wrapText="1"/>
    </xf>
    <xf numFmtId="0" fontId="34" fillId="43" borderId="41" xfId="0" applyFont="1" applyFill="1" applyBorder="1" applyAlignment="1">
      <alignment horizontal="center" vertical="center"/>
    </xf>
    <xf numFmtId="0" fontId="34" fillId="43" borderId="42" xfId="0" applyFont="1" applyFill="1" applyBorder="1" applyAlignment="1">
      <alignment horizontal="center" vertical="center"/>
    </xf>
    <xf numFmtId="0" fontId="34" fillId="44" borderId="41" xfId="0" applyFont="1" applyFill="1" applyBorder="1" applyAlignment="1">
      <alignment horizontal="center" vertical="center"/>
    </xf>
    <xf numFmtId="0" fontId="0" fillId="0" borderId="0" xfId="0" applyAlignment="1">
      <alignment horizontal="center"/>
    </xf>
    <xf numFmtId="0" fontId="44" fillId="0" borderId="0" xfId="0" applyFont="1" applyAlignment="1">
      <alignment horizontal="center" wrapText="1"/>
    </xf>
    <xf numFmtId="0" fontId="44" fillId="0" borderId="0" xfId="0" applyFont="1" applyAlignment="1">
      <alignment horizontal="center"/>
    </xf>
    <xf numFmtId="0" fontId="0" fillId="4" borderId="0" xfId="0" applyFill="1" applyAlignment="1">
      <alignment horizontal="left"/>
    </xf>
    <xf numFmtId="0" fontId="0" fillId="0" borderId="0" xfId="0" applyAlignment="1">
      <alignment horizontal="left"/>
    </xf>
    <xf numFmtId="0" fontId="0" fillId="5" borderId="0" xfId="0" applyFill="1" applyAlignment="1">
      <alignment horizontal="left"/>
    </xf>
    <xf numFmtId="0" fontId="34" fillId="44" borderId="41" xfId="0" applyFont="1" applyFill="1" applyBorder="1" applyAlignment="1">
      <alignment vertical="center"/>
    </xf>
  </cellXfs>
  <cellStyles count="196">
    <cellStyle name="20% - Accent1" xfId="147" builtinId="30" customBuiltin="1"/>
    <cellStyle name="20% - Accent2" xfId="150" builtinId="34" customBuiltin="1"/>
    <cellStyle name="20% - Accent3" xfId="153" builtinId="38" customBuiltin="1"/>
    <cellStyle name="20% - Accent4" xfId="156" builtinId="42" customBuiltin="1"/>
    <cellStyle name="20% - Accent5" xfId="159" builtinId="46" customBuiltin="1"/>
    <cellStyle name="20% - Accent6" xfId="162" builtinId="50" customBuiltin="1"/>
    <cellStyle name="40% - Accent1" xfId="148" builtinId="31" customBuiltin="1"/>
    <cellStyle name="40% - Accent2" xfId="151" builtinId="35" customBuiltin="1"/>
    <cellStyle name="40% - Accent3" xfId="154" builtinId="39" customBuiltin="1"/>
    <cellStyle name="40% - Accent4" xfId="157" builtinId="43" customBuiltin="1"/>
    <cellStyle name="40% - Accent5" xfId="160" builtinId="47" customBuiltin="1"/>
    <cellStyle name="40% - Accent6" xfId="163" builtinId="51" customBuiltin="1"/>
    <cellStyle name="60% - Accent1 2" xfId="165" xr:uid="{00000000-0005-0000-0000-00000C000000}"/>
    <cellStyle name="60% - Accent2 2" xfId="166" xr:uid="{00000000-0005-0000-0000-00000D000000}"/>
    <cellStyle name="60% - Accent3 2" xfId="167" xr:uid="{00000000-0005-0000-0000-00000E000000}"/>
    <cellStyle name="60% - Accent4 2" xfId="168" xr:uid="{00000000-0005-0000-0000-00000F000000}"/>
    <cellStyle name="60% - Accent5 2" xfId="169" xr:uid="{00000000-0005-0000-0000-000010000000}"/>
    <cellStyle name="60% - Accent6 2" xfId="170" xr:uid="{00000000-0005-0000-0000-000011000000}"/>
    <cellStyle name="Accent1" xfId="146" builtinId="29" customBuiltin="1"/>
    <cellStyle name="Accent2" xfId="149" builtinId="33" customBuiltin="1"/>
    <cellStyle name="Accent3" xfId="152" builtinId="37" customBuiltin="1"/>
    <cellStyle name="Accent4" xfId="155" builtinId="41" customBuiltin="1"/>
    <cellStyle name="Accent5" xfId="158" builtinId="45" customBuiltin="1"/>
    <cellStyle name="Accent6" xfId="161" builtinId="49" customBuiltin="1"/>
    <cellStyle name="Bad" xfId="1" xr:uid="{00000000-0005-0000-0000-000018000000}"/>
    <cellStyle name="Berekening" xfId="139" builtinId="22" customBuiltin="1"/>
    <cellStyle name="Controlecel" xfId="141" builtinId="23" customBuiltin="1"/>
    <cellStyle name="Euro" xfId="2" xr:uid="{00000000-0005-0000-0000-00001B000000}"/>
    <cellStyle name="Euro 10" xfId="3" xr:uid="{00000000-0005-0000-0000-00001C000000}"/>
    <cellStyle name="Euro 11" xfId="4" xr:uid="{00000000-0005-0000-0000-00001D000000}"/>
    <cellStyle name="Euro 12" xfId="5" xr:uid="{00000000-0005-0000-0000-00001E000000}"/>
    <cellStyle name="Euro 13" xfId="6" xr:uid="{00000000-0005-0000-0000-00001F000000}"/>
    <cellStyle name="Euro 2" xfId="7" xr:uid="{00000000-0005-0000-0000-000020000000}"/>
    <cellStyle name="Euro 2 10" xfId="8" xr:uid="{00000000-0005-0000-0000-000021000000}"/>
    <cellStyle name="Euro 2 11" xfId="9" xr:uid="{00000000-0005-0000-0000-000022000000}"/>
    <cellStyle name="Euro 2 12" xfId="10" xr:uid="{00000000-0005-0000-0000-000023000000}"/>
    <cellStyle name="Euro 2 13" xfId="11" xr:uid="{00000000-0005-0000-0000-000024000000}"/>
    <cellStyle name="Euro 2 2" xfId="12" xr:uid="{00000000-0005-0000-0000-000025000000}"/>
    <cellStyle name="Euro 2 2 10" xfId="13" xr:uid="{00000000-0005-0000-0000-000026000000}"/>
    <cellStyle name="Euro 2 2 11" xfId="14" xr:uid="{00000000-0005-0000-0000-000027000000}"/>
    <cellStyle name="Euro 2 2 2" xfId="15" xr:uid="{00000000-0005-0000-0000-000028000000}"/>
    <cellStyle name="Euro 2 2 2 2" xfId="16" xr:uid="{00000000-0005-0000-0000-000029000000}"/>
    <cellStyle name="Euro 2 2 2 2 2" xfId="17" xr:uid="{00000000-0005-0000-0000-00002A000000}"/>
    <cellStyle name="Euro 2 2 2 2 3" xfId="18" xr:uid="{00000000-0005-0000-0000-00002B000000}"/>
    <cellStyle name="Euro 2 2 2 3" xfId="19" xr:uid="{00000000-0005-0000-0000-00002C000000}"/>
    <cellStyle name="Euro 2 2 3" xfId="20" xr:uid="{00000000-0005-0000-0000-00002D000000}"/>
    <cellStyle name="Euro 2 2 4" xfId="21" xr:uid="{00000000-0005-0000-0000-00002E000000}"/>
    <cellStyle name="Euro 2 2 5" xfId="22" xr:uid="{00000000-0005-0000-0000-00002F000000}"/>
    <cellStyle name="Euro 2 2 6" xfId="23" xr:uid="{00000000-0005-0000-0000-000030000000}"/>
    <cellStyle name="Euro 2 2 7" xfId="24" xr:uid="{00000000-0005-0000-0000-000031000000}"/>
    <cellStyle name="Euro 2 2 8" xfId="25" xr:uid="{00000000-0005-0000-0000-000032000000}"/>
    <cellStyle name="Euro 2 2 9" xfId="26" xr:uid="{00000000-0005-0000-0000-000033000000}"/>
    <cellStyle name="Euro 2 3" xfId="27" xr:uid="{00000000-0005-0000-0000-000034000000}"/>
    <cellStyle name="Euro 2 4" xfId="28" xr:uid="{00000000-0005-0000-0000-000035000000}"/>
    <cellStyle name="Euro 2 5" xfId="29" xr:uid="{00000000-0005-0000-0000-000036000000}"/>
    <cellStyle name="Euro 2 5 2" xfId="30" xr:uid="{00000000-0005-0000-0000-000037000000}"/>
    <cellStyle name="Euro 2 5 2 2" xfId="31" xr:uid="{00000000-0005-0000-0000-000038000000}"/>
    <cellStyle name="Euro 2 5 2 3" xfId="32" xr:uid="{00000000-0005-0000-0000-000039000000}"/>
    <cellStyle name="Euro 2 5 3" xfId="33" xr:uid="{00000000-0005-0000-0000-00003A000000}"/>
    <cellStyle name="Euro 2 6" xfId="34" xr:uid="{00000000-0005-0000-0000-00003B000000}"/>
    <cellStyle name="Euro 2 7" xfId="35" xr:uid="{00000000-0005-0000-0000-00003C000000}"/>
    <cellStyle name="Euro 2 8" xfId="36" xr:uid="{00000000-0005-0000-0000-00003D000000}"/>
    <cellStyle name="Euro 2 9" xfId="37" xr:uid="{00000000-0005-0000-0000-00003E000000}"/>
    <cellStyle name="Euro 3" xfId="38" xr:uid="{00000000-0005-0000-0000-00003F000000}"/>
    <cellStyle name="Euro 3 10" xfId="39" xr:uid="{00000000-0005-0000-0000-000040000000}"/>
    <cellStyle name="Euro 3 11" xfId="40" xr:uid="{00000000-0005-0000-0000-000041000000}"/>
    <cellStyle name="Euro 3 2" xfId="41" xr:uid="{00000000-0005-0000-0000-000042000000}"/>
    <cellStyle name="Euro 3 2 2" xfId="42" xr:uid="{00000000-0005-0000-0000-000043000000}"/>
    <cellStyle name="Euro 3 2 2 2" xfId="43" xr:uid="{00000000-0005-0000-0000-000044000000}"/>
    <cellStyle name="Euro 3 2 2 3" xfId="44" xr:uid="{00000000-0005-0000-0000-000045000000}"/>
    <cellStyle name="Euro 3 2 3" xfId="45" xr:uid="{00000000-0005-0000-0000-000046000000}"/>
    <cellStyle name="Euro 3 3" xfId="46" xr:uid="{00000000-0005-0000-0000-000047000000}"/>
    <cellStyle name="Euro 3 4" xfId="47" xr:uid="{00000000-0005-0000-0000-000048000000}"/>
    <cellStyle name="Euro 3 5" xfId="48" xr:uid="{00000000-0005-0000-0000-000049000000}"/>
    <cellStyle name="Euro 3 6" xfId="49" xr:uid="{00000000-0005-0000-0000-00004A000000}"/>
    <cellStyle name="Euro 3 7" xfId="50" xr:uid="{00000000-0005-0000-0000-00004B000000}"/>
    <cellStyle name="Euro 3 8" xfId="51" xr:uid="{00000000-0005-0000-0000-00004C000000}"/>
    <cellStyle name="Euro 3 9" xfId="52" xr:uid="{00000000-0005-0000-0000-00004D000000}"/>
    <cellStyle name="Euro 4" xfId="53" xr:uid="{00000000-0005-0000-0000-00004E000000}"/>
    <cellStyle name="Euro 4 2" xfId="54" xr:uid="{00000000-0005-0000-0000-00004F000000}"/>
    <cellStyle name="Euro 5" xfId="55" xr:uid="{00000000-0005-0000-0000-000050000000}"/>
    <cellStyle name="Euro 5 2" xfId="56" xr:uid="{00000000-0005-0000-0000-000051000000}"/>
    <cellStyle name="Euro 5 2 2" xfId="57" xr:uid="{00000000-0005-0000-0000-000052000000}"/>
    <cellStyle name="Euro 5 2 3" xfId="58" xr:uid="{00000000-0005-0000-0000-000053000000}"/>
    <cellStyle name="Euro 5 3" xfId="59" xr:uid="{00000000-0005-0000-0000-000054000000}"/>
    <cellStyle name="Euro 6" xfId="60" xr:uid="{00000000-0005-0000-0000-000055000000}"/>
    <cellStyle name="Euro 7" xfId="61" xr:uid="{00000000-0005-0000-0000-000056000000}"/>
    <cellStyle name="Euro 8" xfId="62" xr:uid="{00000000-0005-0000-0000-000057000000}"/>
    <cellStyle name="Euro 9" xfId="63" xr:uid="{00000000-0005-0000-0000-000058000000}"/>
    <cellStyle name="Gekoppelde cel" xfId="140" builtinId="24" customBuiltin="1"/>
    <cellStyle name="Goed" xfId="135" builtinId="26" customBuiltin="1"/>
    <cellStyle name="Goed 2" xfId="64" xr:uid="{00000000-0005-0000-0000-00005B000000}"/>
    <cellStyle name="Hyperlink 2" xfId="65" xr:uid="{00000000-0005-0000-0000-00005C000000}"/>
    <cellStyle name="Hyperlink 3" xfId="66" xr:uid="{00000000-0005-0000-0000-00005D000000}"/>
    <cellStyle name="Invoer" xfId="137" builtinId="20" customBuiltin="1"/>
    <cellStyle name="Komma 12" xfId="67" xr:uid="{00000000-0005-0000-0000-00005F000000}"/>
    <cellStyle name="Komma 12 2" xfId="68" xr:uid="{00000000-0005-0000-0000-000060000000}"/>
    <cellStyle name="Komma 12 2 2" xfId="171" xr:uid="{00000000-0005-0000-0000-000061000000}"/>
    <cellStyle name="Komma 12 3" xfId="69" xr:uid="{00000000-0005-0000-0000-000062000000}"/>
    <cellStyle name="Komma 12 3 2" xfId="172" xr:uid="{00000000-0005-0000-0000-000063000000}"/>
    <cellStyle name="Komma 13" xfId="70" xr:uid="{00000000-0005-0000-0000-000064000000}"/>
    <cellStyle name="Komma 14" xfId="71" xr:uid="{00000000-0005-0000-0000-000065000000}"/>
    <cellStyle name="Komma 2 10" xfId="72" xr:uid="{00000000-0005-0000-0000-000066000000}"/>
    <cellStyle name="Komma 2 10 2" xfId="173" xr:uid="{00000000-0005-0000-0000-000067000000}"/>
    <cellStyle name="Komma 2 11" xfId="73" xr:uid="{00000000-0005-0000-0000-000068000000}"/>
    <cellStyle name="Komma 2 11 2" xfId="174" xr:uid="{00000000-0005-0000-0000-000069000000}"/>
    <cellStyle name="Komma 2 12" xfId="74" xr:uid="{00000000-0005-0000-0000-00006A000000}"/>
    <cellStyle name="Komma 2 12 2" xfId="175" xr:uid="{00000000-0005-0000-0000-00006B000000}"/>
    <cellStyle name="Komma 2 2" xfId="75" xr:uid="{00000000-0005-0000-0000-00006C000000}"/>
    <cellStyle name="Komma 2 2 2" xfId="176" xr:uid="{00000000-0005-0000-0000-00006D000000}"/>
    <cellStyle name="Komma 2 3" xfId="76" xr:uid="{00000000-0005-0000-0000-00006E000000}"/>
    <cellStyle name="Komma 2 3 2" xfId="177" xr:uid="{00000000-0005-0000-0000-00006F000000}"/>
    <cellStyle name="Komma 2 4" xfId="77" xr:uid="{00000000-0005-0000-0000-000070000000}"/>
    <cellStyle name="Komma 2 4 2" xfId="178" xr:uid="{00000000-0005-0000-0000-000071000000}"/>
    <cellStyle name="Komma 2 5" xfId="78" xr:uid="{00000000-0005-0000-0000-000072000000}"/>
    <cellStyle name="Komma 2 5 2" xfId="179" xr:uid="{00000000-0005-0000-0000-000073000000}"/>
    <cellStyle name="Komma 2 6" xfId="79" xr:uid="{00000000-0005-0000-0000-000074000000}"/>
    <cellStyle name="Komma 2 6 2" xfId="180" xr:uid="{00000000-0005-0000-0000-000075000000}"/>
    <cellStyle name="Komma 2 7" xfId="80" xr:uid="{00000000-0005-0000-0000-000076000000}"/>
    <cellStyle name="Komma 2 7 2" xfId="181" xr:uid="{00000000-0005-0000-0000-000077000000}"/>
    <cellStyle name="Komma 2 8" xfId="81" xr:uid="{00000000-0005-0000-0000-000078000000}"/>
    <cellStyle name="Komma 2 8 2" xfId="182" xr:uid="{00000000-0005-0000-0000-000079000000}"/>
    <cellStyle name="Komma 2 9" xfId="82" xr:uid="{00000000-0005-0000-0000-00007A000000}"/>
    <cellStyle name="Komma 2 9 2" xfId="183" xr:uid="{00000000-0005-0000-0000-00007B000000}"/>
    <cellStyle name="Komma 3" xfId="83" xr:uid="{00000000-0005-0000-0000-00007C000000}"/>
    <cellStyle name="Komma 4" xfId="84" xr:uid="{00000000-0005-0000-0000-00007D000000}"/>
    <cellStyle name="Komma 4 10" xfId="85" xr:uid="{00000000-0005-0000-0000-00007E000000}"/>
    <cellStyle name="Komma 4 10 2" xfId="184" xr:uid="{00000000-0005-0000-0000-00007F000000}"/>
    <cellStyle name="Komma 4 11" xfId="86" xr:uid="{00000000-0005-0000-0000-000080000000}"/>
    <cellStyle name="Komma 4 11 2" xfId="185" xr:uid="{00000000-0005-0000-0000-000081000000}"/>
    <cellStyle name="Komma 4 2" xfId="87" xr:uid="{00000000-0005-0000-0000-000082000000}"/>
    <cellStyle name="Komma 4 2 2" xfId="186" xr:uid="{00000000-0005-0000-0000-000083000000}"/>
    <cellStyle name="Komma 4 3" xfId="88" xr:uid="{00000000-0005-0000-0000-000084000000}"/>
    <cellStyle name="Komma 4 3 2" xfId="187" xr:uid="{00000000-0005-0000-0000-000085000000}"/>
    <cellStyle name="Komma 4 4" xfId="89" xr:uid="{00000000-0005-0000-0000-000086000000}"/>
    <cellStyle name="Komma 4 4 2" xfId="188" xr:uid="{00000000-0005-0000-0000-000087000000}"/>
    <cellStyle name="Komma 4 5" xfId="90" xr:uid="{00000000-0005-0000-0000-000088000000}"/>
    <cellStyle name="Komma 4 5 2" xfId="189" xr:uid="{00000000-0005-0000-0000-000089000000}"/>
    <cellStyle name="Komma 4 6" xfId="91" xr:uid="{00000000-0005-0000-0000-00008A000000}"/>
    <cellStyle name="Komma 4 6 2" xfId="190" xr:uid="{00000000-0005-0000-0000-00008B000000}"/>
    <cellStyle name="Komma 4 7" xfId="92" xr:uid="{00000000-0005-0000-0000-00008C000000}"/>
    <cellStyle name="Komma 4 7 2" xfId="191" xr:uid="{00000000-0005-0000-0000-00008D000000}"/>
    <cellStyle name="Komma 4 8" xfId="93" xr:uid="{00000000-0005-0000-0000-00008E000000}"/>
    <cellStyle name="Komma 4 8 2" xfId="192" xr:uid="{00000000-0005-0000-0000-00008F000000}"/>
    <cellStyle name="Komma 4 9" xfId="94" xr:uid="{00000000-0005-0000-0000-000090000000}"/>
    <cellStyle name="Komma 4 9 2" xfId="193" xr:uid="{00000000-0005-0000-0000-000091000000}"/>
    <cellStyle name="Komma 5" xfId="95" xr:uid="{00000000-0005-0000-0000-000092000000}"/>
    <cellStyle name="Komma 5 2" xfId="194" xr:uid="{00000000-0005-0000-0000-000093000000}"/>
    <cellStyle name="Kop 1" xfId="131" builtinId="16" customBuiltin="1"/>
    <cellStyle name="Kop 2" xfId="132" builtinId="17" customBuiltin="1"/>
    <cellStyle name="Kop 3" xfId="133" builtinId="18" customBuiltin="1"/>
    <cellStyle name="Kop 4" xfId="134" builtinId="19" customBuiltin="1"/>
    <cellStyle name="Neutraal 2" xfId="164" xr:uid="{00000000-0005-0000-0000-000098000000}"/>
    <cellStyle name="Normal" xfId="195" xr:uid="{9D772271-B9CA-42AF-8500-ECB4EA91BBDB}"/>
    <cellStyle name="Notitie" xfId="143" builtinId="10" customBuiltin="1"/>
    <cellStyle name="Ongeldig" xfId="136" builtinId="27" customBuiltin="1"/>
    <cellStyle name="Procent" xfId="129" builtinId="5"/>
    <cellStyle name="Procent 2" xfId="96" xr:uid="{00000000-0005-0000-0000-00009D000000}"/>
    <cellStyle name="Procent 3" xfId="97" xr:uid="{00000000-0005-0000-0000-00009E000000}"/>
    <cellStyle name="Standaard" xfId="0" builtinId="0"/>
    <cellStyle name="Standaard 10" xfId="98" xr:uid="{00000000-0005-0000-0000-0000A0000000}"/>
    <cellStyle name="Standaard 2 10" xfId="99" xr:uid="{00000000-0005-0000-0000-0000A1000000}"/>
    <cellStyle name="Standaard 2 11" xfId="100" xr:uid="{00000000-0005-0000-0000-0000A2000000}"/>
    <cellStyle name="Standaard 2 12" xfId="101" xr:uid="{00000000-0005-0000-0000-0000A3000000}"/>
    <cellStyle name="Standaard 2 13" xfId="102" xr:uid="{00000000-0005-0000-0000-0000A4000000}"/>
    <cellStyle name="Standaard 2 14" xfId="103" xr:uid="{00000000-0005-0000-0000-0000A5000000}"/>
    <cellStyle name="Standaard 2 15" xfId="104" xr:uid="{00000000-0005-0000-0000-0000A6000000}"/>
    <cellStyle name="Standaard 2 2" xfId="105" xr:uid="{00000000-0005-0000-0000-0000A7000000}"/>
    <cellStyle name="Standaard 2 2 2" xfId="106" xr:uid="{00000000-0005-0000-0000-0000A8000000}"/>
    <cellStyle name="Standaard 2 2 2 2" xfId="107" xr:uid="{00000000-0005-0000-0000-0000A9000000}"/>
    <cellStyle name="Standaard 2 2 2_Blad1" xfId="108" xr:uid="{00000000-0005-0000-0000-0000AA000000}"/>
    <cellStyle name="Standaard 2 2_Blad1" xfId="109" xr:uid="{00000000-0005-0000-0000-0000AB000000}"/>
    <cellStyle name="Standaard 2 3" xfId="110" xr:uid="{00000000-0005-0000-0000-0000AC000000}"/>
    <cellStyle name="Standaard 2 4" xfId="111" xr:uid="{00000000-0005-0000-0000-0000AD000000}"/>
    <cellStyle name="Standaard 2 5" xfId="112" xr:uid="{00000000-0005-0000-0000-0000AE000000}"/>
    <cellStyle name="Standaard 2 6" xfId="113" xr:uid="{00000000-0005-0000-0000-0000AF000000}"/>
    <cellStyle name="Standaard 2 7" xfId="114" xr:uid="{00000000-0005-0000-0000-0000B0000000}"/>
    <cellStyle name="Standaard 2 8" xfId="115" xr:uid="{00000000-0005-0000-0000-0000B1000000}"/>
    <cellStyle name="Standaard 2 9" xfId="116" xr:uid="{00000000-0005-0000-0000-0000B2000000}"/>
    <cellStyle name="Standaard 3" xfId="117" xr:uid="{00000000-0005-0000-0000-0000B3000000}"/>
    <cellStyle name="Standaard 3 2" xfId="118" xr:uid="{00000000-0005-0000-0000-0000B4000000}"/>
    <cellStyle name="Standaard 4" xfId="119" xr:uid="{00000000-0005-0000-0000-0000B5000000}"/>
    <cellStyle name="Standaard 5" xfId="120" xr:uid="{00000000-0005-0000-0000-0000B6000000}"/>
    <cellStyle name="Standaard 5 2" xfId="121" xr:uid="{00000000-0005-0000-0000-0000B7000000}"/>
    <cellStyle name="Standaard 5 3" xfId="122" xr:uid="{00000000-0005-0000-0000-0000B8000000}"/>
    <cellStyle name="Standaard 6" xfId="123" xr:uid="{00000000-0005-0000-0000-0000B9000000}"/>
    <cellStyle name="Standaard 6 2" xfId="124" xr:uid="{00000000-0005-0000-0000-0000BA000000}"/>
    <cellStyle name="Standaard 7" xfId="125" xr:uid="{00000000-0005-0000-0000-0000BB000000}"/>
    <cellStyle name="Standaard 8" xfId="126" xr:uid="{00000000-0005-0000-0000-0000BC000000}"/>
    <cellStyle name="Standaard 9" xfId="127" xr:uid="{00000000-0005-0000-0000-0000BD000000}"/>
    <cellStyle name="Titel" xfId="130" builtinId="15" customBuiltin="1"/>
    <cellStyle name="Totaal" xfId="145" builtinId="25" customBuiltin="1"/>
    <cellStyle name="Uitvoer" xfId="138" builtinId="21" customBuiltin="1"/>
    <cellStyle name="Valuta 2" xfId="128" xr:uid="{00000000-0005-0000-0000-0000C2000000}"/>
    <cellStyle name="Verklarende tekst" xfId="144" builtinId="53" customBuiltin="1"/>
    <cellStyle name="Waarschuwingstekst" xfId="142" builtinId="11" customBuiltin="1"/>
  </cellStyles>
  <dxfs count="0"/>
  <tableStyles count="0" defaultTableStyle="TableStyleMedium9" defaultPivotStyle="PivotStyleLight16"/>
  <colors>
    <mruColors>
      <color rgb="FFF553CF"/>
      <color rgb="FF9F2999"/>
      <color rgb="FFFFD400"/>
      <color rgb="FFE18E15"/>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22</xdr:col>
      <xdr:colOff>607924</xdr:colOff>
      <xdr:row>45</xdr:row>
      <xdr:rowOff>180002</xdr:rowOff>
    </xdr:to>
    <xdr:pic>
      <xdr:nvPicPr>
        <xdr:cNvPr id="3" name="Afbeelding 2">
          <a:extLst>
            <a:ext uri="{FF2B5EF4-FFF2-40B4-BE49-F238E27FC236}">
              <a16:creationId xmlns:a16="http://schemas.microsoft.com/office/drawing/2014/main" id="{3A720014-1181-C997-F9D1-70580EDD0D15}"/>
            </a:ext>
          </a:extLst>
        </xdr:cNvPr>
        <xdr:cNvPicPr>
          <a:picLocks noChangeAspect="1"/>
        </xdr:cNvPicPr>
      </xdr:nvPicPr>
      <xdr:blipFill>
        <a:blip xmlns:r="http://schemas.openxmlformats.org/officeDocument/2006/relationships" r:embed="rId1"/>
        <a:stretch>
          <a:fillRect/>
        </a:stretch>
      </xdr:blipFill>
      <xdr:spPr>
        <a:xfrm>
          <a:off x="609600" y="542925"/>
          <a:ext cx="13409524" cy="7780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100853</xdr:colOff>
      <xdr:row>21</xdr:row>
      <xdr:rowOff>11206</xdr:rowOff>
    </xdr:from>
    <xdr:to>
      <xdr:col>18</xdr:col>
      <xdr:colOff>112059</xdr:colOff>
      <xdr:row>55</xdr:row>
      <xdr:rowOff>69247</xdr:rowOff>
    </xdr:to>
    <xdr:pic>
      <xdr:nvPicPr>
        <xdr:cNvPr id="3" name="Afbeelding 2">
          <a:extLst>
            <a:ext uri="{FF2B5EF4-FFF2-40B4-BE49-F238E27FC236}">
              <a16:creationId xmlns:a16="http://schemas.microsoft.com/office/drawing/2014/main" id="{60907CDD-448F-0FAF-6222-1B58E36850EF}"/>
            </a:ext>
          </a:extLst>
        </xdr:cNvPr>
        <xdr:cNvPicPr>
          <a:picLocks noChangeAspect="1"/>
        </xdr:cNvPicPr>
      </xdr:nvPicPr>
      <xdr:blipFill>
        <a:blip xmlns:r="http://schemas.openxmlformats.org/officeDocument/2006/relationships" r:embed="rId1"/>
        <a:stretch>
          <a:fillRect/>
        </a:stretch>
      </xdr:blipFill>
      <xdr:spPr>
        <a:xfrm>
          <a:off x="14892618" y="3854824"/>
          <a:ext cx="2801470" cy="62324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595313</xdr:colOff>
      <xdr:row>22</xdr:row>
      <xdr:rowOff>154780</xdr:rowOff>
    </xdr:from>
    <xdr:to>
      <xdr:col>35</xdr:col>
      <xdr:colOff>551250</xdr:colOff>
      <xdr:row>41</xdr:row>
      <xdr:rowOff>22805</xdr:rowOff>
    </xdr:to>
    <xdr:pic>
      <xdr:nvPicPr>
        <xdr:cNvPr id="2" name="Afbeelding 1">
          <a:extLst>
            <a:ext uri="{FF2B5EF4-FFF2-40B4-BE49-F238E27FC236}">
              <a16:creationId xmlns:a16="http://schemas.microsoft.com/office/drawing/2014/main" id="{6CE47782-7B6F-D19E-5B6D-39E5C78BEDC5}"/>
            </a:ext>
          </a:extLst>
        </xdr:cNvPr>
        <xdr:cNvPicPr>
          <a:picLocks noChangeAspect="1"/>
        </xdr:cNvPicPr>
      </xdr:nvPicPr>
      <xdr:blipFill>
        <a:blip xmlns:r="http://schemas.openxmlformats.org/officeDocument/2006/relationships" r:embed="rId1"/>
        <a:stretch>
          <a:fillRect/>
        </a:stretch>
      </xdr:blipFill>
      <xdr:spPr>
        <a:xfrm>
          <a:off x="18895219" y="3952874"/>
          <a:ext cx="13409524" cy="424190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14</xdr:col>
      <xdr:colOff>315670</xdr:colOff>
      <xdr:row>21</xdr:row>
      <xdr:rowOff>0</xdr:rowOff>
    </xdr:from>
    <xdr:to>
      <xdr:col>34</xdr:col>
      <xdr:colOff>283200</xdr:colOff>
      <xdr:row>46</xdr:row>
      <xdr:rowOff>22413</xdr:rowOff>
    </xdr:to>
    <xdr:pic>
      <xdr:nvPicPr>
        <xdr:cNvPr id="3" name="Afbeelding 2">
          <a:extLst>
            <a:ext uri="{FF2B5EF4-FFF2-40B4-BE49-F238E27FC236}">
              <a16:creationId xmlns:a16="http://schemas.microsoft.com/office/drawing/2014/main" id="{BB0AD0BA-70FF-BD45-F58C-24F14022BD11}"/>
            </a:ext>
          </a:extLst>
        </xdr:cNvPr>
        <xdr:cNvPicPr>
          <a:picLocks noChangeAspect="1"/>
        </xdr:cNvPicPr>
      </xdr:nvPicPr>
      <xdr:blipFill>
        <a:blip xmlns:r="http://schemas.openxmlformats.org/officeDocument/2006/relationships" r:embed="rId1"/>
        <a:stretch>
          <a:fillRect/>
        </a:stretch>
      </xdr:blipFill>
      <xdr:spPr>
        <a:xfrm>
          <a:off x="15522052" y="3922058"/>
          <a:ext cx="12772268" cy="426944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190500</xdr:colOff>
      <xdr:row>21</xdr:row>
      <xdr:rowOff>67235</xdr:rowOff>
    </xdr:from>
    <xdr:to>
      <xdr:col>17</xdr:col>
      <xdr:colOff>156883</xdr:colOff>
      <xdr:row>50</xdr:row>
      <xdr:rowOff>3490</xdr:rowOff>
    </xdr:to>
    <xdr:pic>
      <xdr:nvPicPr>
        <xdr:cNvPr id="2" name="Afbeelding 1">
          <a:extLst>
            <a:ext uri="{FF2B5EF4-FFF2-40B4-BE49-F238E27FC236}">
              <a16:creationId xmlns:a16="http://schemas.microsoft.com/office/drawing/2014/main" id="{E229B30C-DABF-33E0-2B69-130FD964555A}"/>
            </a:ext>
          </a:extLst>
        </xdr:cNvPr>
        <xdr:cNvPicPr>
          <a:picLocks noChangeAspect="1"/>
        </xdr:cNvPicPr>
      </xdr:nvPicPr>
      <xdr:blipFill>
        <a:blip xmlns:r="http://schemas.openxmlformats.org/officeDocument/2006/relationships" r:embed="rId1"/>
        <a:stretch>
          <a:fillRect/>
        </a:stretch>
      </xdr:blipFill>
      <xdr:spPr>
        <a:xfrm>
          <a:off x="14937441" y="3910853"/>
          <a:ext cx="1748118" cy="515371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5</xdr:col>
      <xdr:colOff>48615</xdr:colOff>
      <xdr:row>14</xdr:row>
      <xdr:rowOff>292</xdr:rowOff>
    </xdr:to>
    <xdr:pic>
      <xdr:nvPicPr>
        <xdr:cNvPr id="2" name="Afbeelding 1">
          <a:extLst>
            <a:ext uri="{FF2B5EF4-FFF2-40B4-BE49-F238E27FC236}">
              <a16:creationId xmlns:a16="http://schemas.microsoft.com/office/drawing/2014/main" id="{8B7CE499-757C-1550-EB3A-907567C81F85}"/>
            </a:ext>
          </a:extLst>
        </xdr:cNvPr>
        <xdr:cNvPicPr>
          <a:picLocks noChangeAspect="1"/>
        </xdr:cNvPicPr>
      </xdr:nvPicPr>
      <xdr:blipFill>
        <a:blip xmlns:r="http://schemas.openxmlformats.org/officeDocument/2006/relationships" r:embed="rId1"/>
        <a:stretch>
          <a:fillRect/>
        </a:stretch>
      </xdr:blipFill>
      <xdr:spPr>
        <a:xfrm>
          <a:off x="0" y="571500"/>
          <a:ext cx="7097115" cy="20957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B83FB-0A90-4B93-80F4-B9DD0C4CC04C}">
  <dimension ref="B1:B2"/>
  <sheetViews>
    <sheetView workbookViewId="0">
      <selection activeCell="Y11" sqref="Y11"/>
    </sheetView>
  </sheetViews>
  <sheetFormatPr defaultRowHeight="14.45"/>
  <sheetData>
    <row r="1" spans="2:2">
      <c r="B1" t="s">
        <v>0</v>
      </c>
    </row>
    <row r="2" spans="2:2">
      <c r="B2" t="s">
        <v>1</v>
      </c>
    </row>
  </sheetData>
  <pageMargins left="0.7" right="0.7" top="0.75" bottom="0.75" header="0.3" footer="0.3"/>
  <pageSetup paperSize="8"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FE001-8857-4053-9767-DCEA297098F7}">
  <sheetPr>
    <tabColor theme="9"/>
    <pageSetUpPr fitToPage="1"/>
  </sheetPr>
  <dimension ref="B1:W87"/>
  <sheetViews>
    <sheetView showGridLines="0" zoomScale="85" zoomScaleNormal="85" workbookViewId="0">
      <selection activeCell="D33" sqref="D33"/>
    </sheetView>
  </sheetViews>
  <sheetFormatPr defaultColWidth="8.85546875" defaultRowHeight="13.9"/>
  <cols>
    <col min="1" max="1" width="2" style="41" customWidth="1"/>
    <col min="2" max="2" width="26.85546875" style="41" bestFit="1" customWidth="1"/>
    <col min="3" max="3" width="58" style="41" bestFit="1" customWidth="1"/>
    <col min="4" max="4" width="19.140625" style="41" customWidth="1"/>
    <col min="5" max="5" width="17.85546875" style="41" bestFit="1" customWidth="1"/>
    <col min="6" max="11" width="10.140625" style="41" customWidth="1"/>
    <col min="12" max="12" width="10.140625" style="90" customWidth="1"/>
    <col min="13" max="13" width="12.5703125" style="41" customWidth="1"/>
    <col min="14" max="14" width="14.7109375" style="41" customWidth="1"/>
    <col min="15" max="17" width="8.85546875" style="41"/>
    <col min="18" max="18" width="15.140625" style="41" customWidth="1"/>
    <col min="19" max="19" width="8.85546875" style="41"/>
    <col min="20" max="20" width="12.7109375" style="41" customWidth="1"/>
    <col min="21" max="16384" width="8.85546875" style="41"/>
  </cols>
  <sheetData>
    <row r="1" spans="2:23" ht="15.6">
      <c r="B1" s="40" t="s">
        <v>2</v>
      </c>
    </row>
    <row r="2" spans="2:23">
      <c r="B2" s="41" t="s">
        <v>3</v>
      </c>
      <c r="C2" s="106"/>
      <c r="D2" s="106"/>
      <c r="E2" s="106"/>
      <c r="F2" s="106"/>
    </row>
    <row r="4" spans="2:23" ht="15.6">
      <c r="B4" s="42" t="s">
        <v>4</v>
      </c>
      <c r="C4" s="43"/>
      <c r="D4" s="43"/>
      <c r="E4" s="43"/>
      <c r="F4" s="43"/>
      <c r="G4" s="43"/>
      <c r="H4" s="43"/>
      <c r="I4" s="43"/>
      <c r="J4" s="43"/>
      <c r="K4" s="44"/>
      <c r="L4" s="91"/>
      <c r="M4" s="43"/>
      <c r="N4" s="43"/>
      <c r="O4" s="43"/>
      <c r="P4" s="43"/>
      <c r="Q4" s="43"/>
      <c r="R4" s="43"/>
      <c r="S4" s="43"/>
      <c r="T4" s="45"/>
    </row>
    <row r="5" spans="2:23">
      <c r="W5" s="46" t="s">
        <v>5</v>
      </c>
    </row>
    <row r="6" spans="2:23">
      <c r="B6" s="47"/>
      <c r="C6" s="48" t="s">
        <v>6</v>
      </c>
      <c r="D6" s="144" t="s">
        <v>7</v>
      </c>
      <c r="E6" s="49"/>
      <c r="F6" s="50" t="s">
        <v>8</v>
      </c>
      <c r="G6" s="50"/>
      <c r="H6" s="50"/>
      <c r="I6" s="50"/>
      <c r="J6" s="50"/>
      <c r="K6" s="49"/>
      <c r="L6" s="92" t="s">
        <v>9</v>
      </c>
      <c r="M6" s="50"/>
      <c r="N6" s="50"/>
      <c r="O6" s="50"/>
      <c r="P6" s="50"/>
      <c r="Q6" s="49"/>
      <c r="R6" s="48" t="s">
        <v>10</v>
      </c>
      <c r="S6" s="48" t="s">
        <v>11</v>
      </c>
      <c r="T6" s="51"/>
      <c r="W6" s="41" t="s">
        <v>12</v>
      </c>
    </row>
    <row r="7" spans="2:23">
      <c r="B7" s="52"/>
      <c r="D7" s="90"/>
      <c r="E7" s="53"/>
      <c r="F7" s="54" t="s">
        <v>13</v>
      </c>
      <c r="G7" s="55" t="s">
        <v>14</v>
      </c>
      <c r="H7" s="55"/>
      <c r="I7" s="55"/>
      <c r="J7" s="56"/>
      <c r="L7" s="93" t="s">
        <v>13</v>
      </c>
      <c r="M7" s="55" t="s">
        <v>14</v>
      </c>
      <c r="N7" s="55"/>
      <c r="O7" s="55"/>
      <c r="P7" s="56"/>
      <c r="Q7" s="53"/>
      <c r="T7" s="57"/>
      <c r="W7" s="41" t="s">
        <v>15</v>
      </c>
    </row>
    <row r="8" spans="2:23">
      <c r="B8" s="52"/>
      <c r="D8" s="90"/>
      <c r="E8" s="53"/>
      <c r="F8" s="58" t="s">
        <v>16</v>
      </c>
      <c r="G8" s="59" t="s">
        <v>17</v>
      </c>
      <c r="H8" s="55" t="s">
        <v>18</v>
      </c>
      <c r="I8" s="55"/>
      <c r="J8" s="56"/>
      <c r="K8" s="57"/>
      <c r="L8" s="94" t="s">
        <v>19</v>
      </c>
      <c r="M8" s="59" t="s">
        <v>20</v>
      </c>
      <c r="N8" s="55" t="s">
        <v>18</v>
      </c>
      <c r="O8" s="55"/>
      <c r="P8" s="56"/>
      <c r="Q8" s="53"/>
      <c r="T8" s="57"/>
    </row>
    <row r="9" spans="2:23">
      <c r="B9" s="52"/>
      <c r="D9" s="90"/>
      <c r="E9" s="53"/>
      <c r="F9" s="58">
        <v>20</v>
      </c>
      <c r="G9" s="60">
        <v>20</v>
      </c>
      <c r="H9" s="56" t="s">
        <v>21</v>
      </c>
      <c r="I9" s="55" t="s">
        <v>22</v>
      </c>
      <c r="J9" s="56"/>
      <c r="K9" s="57"/>
      <c r="L9" s="94">
        <v>30</v>
      </c>
      <c r="M9" s="60">
        <v>30</v>
      </c>
      <c r="N9" s="56" t="s">
        <v>21</v>
      </c>
      <c r="O9" s="55" t="s">
        <v>22</v>
      </c>
      <c r="P9" s="56"/>
      <c r="Q9" s="53"/>
      <c r="T9" s="57"/>
      <c r="W9" s="46" t="s">
        <v>23</v>
      </c>
    </row>
    <row r="10" spans="2:23">
      <c r="B10" s="61"/>
      <c r="C10" s="62" t="s">
        <v>24</v>
      </c>
      <c r="D10" s="145" t="s">
        <v>25</v>
      </c>
      <c r="E10" s="53"/>
      <c r="F10" s="63" t="s">
        <v>26</v>
      </c>
      <c r="G10" s="64" t="s">
        <v>25</v>
      </c>
      <c r="H10" s="65" t="s">
        <v>27</v>
      </c>
      <c r="I10" s="66" t="s">
        <v>27</v>
      </c>
      <c r="J10" s="65" t="s">
        <v>28</v>
      </c>
      <c r="K10" s="67"/>
      <c r="L10" s="95" t="s">
        <v>26</v>
      </c>
      <c r="M10" s="64" t="s">
        <v>25</v>
      </c>
      <c r="N10" s="65" t="s">
        <v>27</v>
      </c>
      <c r="O10" s="66" t="s">
        <v>27</v>
      </c>
      <c r="P10" s="65" t="s">
        <v>28</v>
      </c>
      <c r="Q10" s="68"/>
      <c r="R10" s="62"/>
      <c r="S10" s="62"/>
      <c r="T10" s="67"/>
      <c r="W10" s="41" t="s">
        <v>29</v>
      </c>
    </row>
    <row r="11" spans="2:23">
      <c r="B11" s="69" t="s">
        <v>30</v>
      </c>
      <c r="C11" s="70" t="s">
        <v>31</v>
      </c>
      <c r="D11" s="115">
        <f>80/(4.18*20)*3.6</f>
        <v>3.4449760765550246</v>
      </c>
      <c r="E11" s="127"/>
      <c r="F11" s="116">
        <f>D11/3.6*4.18*$F$9</f>
        <v>80</v>
      </c>
      <c r="G11" s="117">
        <f>F11/4.18/$G$9*3.6</f>
        <v>3.4449760765550241</v>
      </c>
      <c r="H11" s="118" t="s">
        <v>32</v>
      </c>
      <c r="I11" s="119" t="s">
        <v>31</v>
      </c>
      <c r="J11" s="119" t="s">
        <v>31</v>
      </c>
      <c r="K11" s="128"/>
      <c r="L11" s="96">
        <f t="shared" ref="L11:L16" si="0">D11/3.6*4.18*$L$9</f>
        <v>120</v>
      </c>
      <c r="M11" s="124">
        <f t="shared" ref="M11:M16" si="1">L11/4.18/$M$9*3.6</f>
        <v>3.4449760765550246</v>
      </c>
      <c r="N11" s="118" t="s">
        <v>32</v>
      </c>
      <c r="O11" s="119" t="s">
        <v>31</v>
      </c>
      <c r="P11" s="119" t="s">
        <v>31</v>
      </c>
      <c r="Q11" s="73"/>
      <c r="R11" s="70" t="s">
        <v>33</v>
      </c>
      <c r="S11" s="70" t="s">
        <v>34</v>
      </c>
      <c r="T11" s="72"/>
      <c r="W11" s="41" t="s">
        <v>35</v>
      </c>
    </row>
    <row r="12" spans="2:23">
      <c r="B12" s="69" t="s">
        <v>36</v>
      </c>
      <c r="C12" s="70" t="s">
        <v>32</v>
      </c>
      <c r="D12" s="115">
        <f>120/(4.18*20)*3.6</f>
        <v>5.1674641148325362</v>
      </c>
      <c r="E12" s="129"/>
      <c r="F12" s="116">
        <f t="shared" ref="F12:F16" si="2">D12/3.6*4.18*$F$9</f>
        <v>120</v>
      </c>
      <c r="G12" s="117">
        <f t="shared" ref="G12:G16" si="3">F12/4.18/$G$9*3.6</f>
        <v>5.1674641148325362</v>
      </c>
      <c r="H12" s="118" t="s">
        <v>37</v>
      </c>
      <c r="I12" s="119" t="s">
        <v>32</v>
      </c>
      <c r="J12" s="119" t="s">
        <v>32</v>
      </c>
      <c r="K12" s="128"/>
      <c r="L12" s="97">
        <f t="shared" si="0"/>
        <v>180</v>
      </c>
      <c r="M12" s="125">
        <f t="shared" si="1"/>
        <v>5.1674641148325362</v>
      </c>
      <c r="N12" s="118" t="s">
        <v>37</v>
      </c>
      <c r="O12" s="119" t="s">
        <v>32</v>
      </c>
      <c r="P12" s="119" t="s">
        <v>32</v>
      </c>
      <c r="Q12" s="73"/>
      <c r="R12" s="70" t="s">
        <v>33</v>
      </c>
      <c r="S12" s="70" t="s">
        <v>34</v>
      </c>
      <c r="T12" s="72"/>
    </row>
    <row r="13" spans="2:23">
      <c r="B13" s="69" t="s">
        <v>38</v>
      </c>
      <c r="C13" s="70" t="s">
        <v>37</v>
      </c>
      <c r="D13" s="115">
        <f>250/(4.18*20)*3.6</f>
        <v>10.76555023923445</v>
      </c>
      <c r="E13" s="129"/>
      <c r="F13" s="116">
        <f t="shared" si="2"/>
        <v>250</v>
      </c>
      <c r="G13" s="117">
        <f t="shared" si="3"/>
        <v>10.76555023923445</v>
      </c>
      <c r="H13" s="118" t="s">
        <v>39</v>
      </c>
      <c r="I13" s="119" t="s">
        <v>37</v>
      </c>
      <c r="J13" s="119" t="s">
        <v>37</v>
      </c>
      <c r="K13" s="128"/>
      <c r="L13" s="97">
        <f t="shared" si="0"/>
        <v>375</v>
      </c>
      <c r="M13" s="125">
        <f t="shared" si="1"/>
        <v>10.76555023923445</v>
      </c>
      <c r="N13" s="118" t="s">
        <v>39</v>
      </c>
      <c r="O13" s="119" t="s">
        <v>37</v>
      </c>
      <c r="P13" s="119" t="s">
        <v>37</v>
      </c>
      <c r="Q13" s="73"/>
      <c r="R13" s="70" t="s">
        <v>33</v>
      </c>
      <c r="S13" s="70" t="s">
        <v>34</v>
      </c>
      <c r="T13" s="72"/>
    </row>
    <row r="14" spans="2:23">
      <c r="B14" s="69" t="s">
        <v>40</v>
      </c>
      <c r="C14" s="70" t="s">
        <v>39</v>
      </c>
      <c r="D14" s="115">
        <f>500/(4.18*20)*3.6</f>
        <v>21.5311004784689</v>
      </c>
      <c r="E14" s="129"/>
      <c r="F14" s="116">
        <f t="shared" si="2"/>
        <v>500</v>
      </c>
      <c r="G14" s="117">
        <f t="shared" si="3"/>
        <v>21.5311004784689</v>
      </c>
      <c r="H14" s="118" t="s">
        <v>41</v>
      </c>
      <c r="I14" s="119" t="s">
        <v>39</v>
      </c>
      <c r="J14" s="119" t="s">
        <v>39</v>
      </c>
      <c r="K14" s="128"/>
      <c r="L14" s="97">
        <f t="shared" si="0"/>
        <v>750</v>
      </c>
      <c r="M14" s="125">
        <f t="shared" si="1"/>
        <v>21.5311004784689</v>
      </c>
      <c r="N14" s="118" t="s">
        <v>41</v>
      </c>
      <c r="O14" s="119" t="s">
        <v>39</v>
      </c>
      <c r="P14" s="119" t="s">
        <v>39</v>
      </c>
      <c r="Q14" s="73"/>
      <c r="R14" s="70" t="s">
        <v>33</v>
      </c>
      <c r="S14" s="70" t="s">
        <v>34</v>
      </c>
      <c r="T14" s="72"/>
    </row>
    <row r="15" spans="2:23">
      <c r="B15" s="69" t="s">
        <v>42</v>
      </c>
      <c r="C15" s="70" t="s">
        <v>41</v>
      </c>
      <c r="D15" s="115">
        <f>750/(4.18*20)*3.6</f>
        <v>32.296650717703351</v>
      </c>
      <c r="E15" s="129"/>
      <c r="F15" s="116">
        <f t="shared" si="2"/>
        <v>750</v>
      </c>
      <c r="G15" s="117">
        <f t="shared" si="3"/>
        <v>32.296650717703351</v>
      </c>
      <c r="H15" s="118" t="s">
        <v>43</v>
      </c>
      <c r="I15" s="119" t="s">
        <v>41</v>
      </c>
      <c r="J15" s="119" t="s">
        <v>41</v>
      </c>
      <c r="K15" s="128"/>
      <c r="L15" s="97">
        <f t="shared" si="0"/>
        <v>1125</v>
      </c>
      <c r="M15" s="125">
        <f t="shared" si="1"/>
        <v>32.296650717703351</v>
      </c>
      <c r="N15" s="118" t="s">
        <v>43</v>
      </c>
      <c r="O15" s="119" t="s">
        <v>41</v>
      </c>
      <c r="P15" s="119" t="s">
        <v>41</v>
      </c>
      <c r="Q15" s="73"/>
      <c r="R15" s="70" t="s">
        <v>33</v>
      </c>
      <c r="S15" s="70" t="s">
        <v>34</v>
      </c>
      <c r="T15" s="72"/>
    </row>
    <row r="16" spans="2:23">
      <c r="B16" s="74" t="s">
        <v>44</v>
      </c>
      <c r="C16" s="75" t="s">
        <v>43</v>
      </c>
      <c r="D16" s="132">
        <f>1500/(4.18*20)*3.6</f>
        <v>64.593301435406701</v>
      </c>
      <c r="E16" s="130"/>
      <c r="F16" s="120">
        <f t="shared" si="2"/>
        <v>1500</v>
      </c>
      <c r="G16" s="121">
        <f t="shared" si="3"/>
        <v>64.593301435406701</v>
      </c>
      <c r="H16" s="122" t="s">
        <v>45</v>
      </c>
      <c r="I16" s="123" t="s">
        <v>43</v>
      </c>
      <c r="J16" s="123" t="s">
        <v>43</v>
      </c>
      <c r="K16" s="131"/>
      <c r="L16" s="98">
        <f t="shared" si="0"/>
        <v>2250</v>
      </c>
      <c r="M16" s="126">
        <f t="shared" si="1"/>
        <v>64.593301435406701</v>
      </c>
      <c r="N16" s="122" t="s">
        <v>45</v>
      </c>
      <c r="O16" s="123" t="s">
        <v>43</v>
      </c>
      <c r="P16" s="123" t="s">
        <v>43</v>
      </c>
      <c r="Q16" s="76"/>
      <c r="R16" s="75" t="s">
        <v>33</v>
      </c>
      <c r="S16" s="133" t="s">
        <v>34</v>
      </c>
      <c r="T16" s="77"/>
    </row>
    <row r="19" spans="2:20" ht="15.6">
      <c r="B19" s="42" t="s">
        <v>46</v>
      </c>
      <c r="C19" s="43"/>
      <c r="D19" s="43"/>
      <c r="E19" s="43"/>
      <c r="F19" s="43"/>
      <c r="G19" s="43"/>
      <c r="H19" s="43"/>
      <c r="I19" s="43"/>
      <c r="J19" s="43"/>
      <c r="K19" s="43"/>
      <c r="L19" s="99"/>
      <c r="M19" s="43"/>
      <c r="N19" s="43"/>
      <c r="O19" s="43"/>
      <c r="P19" s="43"/>
      <c r="Q19" s="43"/>
      <c r="R19" s="43"/>
      <c r="S19" s="43"/>
      <c r="T19" s="45"/>
    </row>
    <row r="20" spans="2:20" ht="15">
      <c r="B20" s="78"/>
      <c r="C20" s="79"/>
      <c r="D20" s="79"/>
      <c r="E20" s="79"/>
      <c r="F20" s="43" t="s">
        <v>30</v>
      </c>
      <c r="G20" s="43" t="s">
        <v>36</v>
      </c>
      <c r="H20" s="43" t="s">
        <v>38</v>
      </c>
      <c r="I20" s="43" t="s">
        <v>40</v>
      </c>
      <c r="J20" s="43" t="s">
        <v>42</v>
      </c>
      <c r="K20" s="43" t="s">
        <v>44</v>
      </c>
      <c r="L20" s="100"/>
      <c r="M20" s="79"/>
      <c r="N20" s="80"/>
      <c r="O20" s="81"/>
      <c r="P20" s="81"/>
      <c r="Q20" s="81"/>
      <c r="R20" s="81"/>
      <c r="S20" s="81"/>
      <c r="T20" s="81"/>
    </row>
    <row r="21" spans="2:20">
      <c r="B21" s="82" t="s">
        <v>47</v>
      </c>
      <c r="C21" s="83" t="s">
        <v>48</v>
      </c>
      <c r="D21" s="83" t="s">
        <v>49</v>
      </c>
      <c r="E21" s="83" t="s">
        <v>50</v>
      </c>
      <c r="F21" s="83" t="s">
        <v>51</v>
      </c>
      <c r="G21" s="83" t="s">
        <v>51</v>
      </c>
      <c r="H21" s="83" t="s">
        <v>51</v>
      </c>
      <c r="I21" s="83" t="s">
        <v>51</v>
      </c>
      <c r="J21" s="83" t="s">
        <v>51</v>
      </c>
      <c r="K21" s="83" t="s">
        <v>51</v>
      </c>
      <c r="L21" s="101" t="s">
        <v>52</v>
      </c>
      <c r="M21" s="83" t="s">
        <v>53</v>
      </c>
      <c r="N21" s="83"/>
      <c r="O21" s="81"/>
      <c r="P21" s="81"/>
      <c r="Q21" s="81"/>
      <c r="R21" s="81"/>
      <c r="S21" s="81"/>
      <c r="T21" s="81"/>
    </row>
    <row r="22" spans="2:20">
      <c r="B22" s="84" t="s">
        <v>54</v>
      </c>
      <c r="C22" s="88" t="s">
        <v>55</v>
      </c>
      <c r="D22" s="88"/>
      <c r="E22" s="88"/>
      <c r="F22" s="88" t="s">
        <v>31</v>
      </c>
      <c r="G22" s="88" t="s">
        <v>32</v>
      </c>
      <c r="H22" s="88" t="s">
        <v>37</v>
      </c>
      <c r="I22" s="88" t="s">
        <v>39</v>
      </c>
      <c r="J22" s="88" t="s">
        <v>41</v>
      </c>
      <c r="K22" s="88" t="s">
        <v>43</v>
      </c>
      <c r="L22" s="103">
        <f t="shared" ref="L22" si="4">L19</f>
        <v>0</v>
      </c>
      <c r="M22" s="148" t="s">
        <v>56</v>
      </c>
      <c r="N22" s="149"/>
    </row>
    <row r="23" spans="2:20" ht="15" customHeight="1">
      <c r="B23" s="84" t="s">
        <v>57</v>
      </c>
      <c r="C23" s="89" t="s">
        <v>58</v>
      </c>
      <c r="D23" s="89"/>
      <c r="E23" s="89"/>
      <c r="F23" s="89" t="str">
        <f t="shared" ref="F23:F24" si="5">G23</f>
        <v>1/2"</v>
      </c>
      <c r="G23" s="89" t="s">
        <v>59</v>
      </c>
      <c r="H23" s="89" t="str">
        <f t="shared" ref="H23:H24" si="6">G23</f>
        <v>1/2"</v>
      </c>
      <c r="I23" s="89" t="str">
        <f t="shared" ref="I23:I24" si="7">H23</f>
        <v>1/2"</v>
      </c>
      <c r="J23" s="89" t="str">
        <f t="shared" ref="J23:J24" si="8">I23</f>
        <v>1/2"</v>
      </c>
      <c r="K23" s="89" t="str">
        <f t="shared" ref="K23:K24" si="9">J23</f>
        <v>1/2"</v>
      </c>
      <c r="L23" s="105">
        <v>16</v>
      </c>
      <c r="M23" s="148" t="s">
        <v>60</v>
      </c>
      <c r="N23" s="149"/>
    </row>
    <row r="24" spans="2:20" ht="15" customHeight="1">
      <c r="B24" s="104" t="s">
        <v>61</v>
      </c>
      <c r="C24" s="89" t="s">
        <v>62</v>
      </c>
      <c r="D24" s="89"/>
      <c r="E24" s="89"/>
      <c r="F24" s="89" t="str">
        <f t="shared" si="5"/>
        <v>1/2"</v>
      </c>
      <c r="G24" s="89" t="s">
        <v>59</v>
      </c>
      <c r="H24" s="89" t="str">
        <f t="shared" si="6"/>
        <v>1/2"</v>
      </c>
      <c r="I24" s="89" t="str">
        <f t="shared" si="7"/>
        <v>1/2"</v>
      </c>
      <c r="J24" s="89" t="str">
        <f t="shared" si="8"/>
        <v>1/2"</v>
      </c>
      <c r="K24" s="89" t="str">
        <f t="shared" si="9"/>
        <v>1/2"</v>
      </c>
      <c r="L24" s="105">
        <v>16</v>
      </c>
      <c r="M24" s="148" t="s">
        <v>60</v>
      </c>
      <c r="N24" s="149"/>
    </row>
    <row r="25" spans="2:20" ht="15" customHeight="1">
      <c r="B25" s="87" t="s">
        <v>63</v>
      </c>
      <c r="C25" s="88" t="s">
        <v>64</v>
      </c>
      <c r="D25" s="88"/>
      <c r="E25" s="88"/>
      <c r="F25" s="88" t="s">
        <v>65</v>
      </c>
      <c r="G25" s="88" t="s">
        <v>65</v>
      </c>
      <c r="H25" s="88" t="str">
        <f>G25</f>
        <v>DN15</v>
      </c>
      <c r="I25" s="88" t="str">
        <f t="shared" ref="I25:K25" si="10">H25</f>
        <v>DN15</v>
      </c>
      <c r="J25" s="88" t="str">
        <f t="shared" si="10"/>
        <v>DN15</v>
      </c>
      <c r="K25" s="88" t="str">
        <f t="shared" si="10"/>
        <v>DN15</v>
      </c>
      <c r="L25" s="103">
        <f>$L$23</f>
        <v>16</v>
      </c>
      <c r="M25" s="148" t="s">
        <v>66</v>
      </c>
      <c r="N25" s="149"/>
    </row>
    <row r="26" spans="2:20">
      <c r="B26" s="87"/>
      <c r="C26" s="88"/>
      <c r="D26" s="88"/>
      <c r="E26" s="88"/>
      <c r="F26" s="88"/>
      <c r="G26" s="88"/>
      <c r="H26" s="88"/>
      <c r="I26" s="88"/>
      <c r="J26" s="88"/>
      <c r="K26" s="88"/>
      <c r="L26" s="103"/>
      <c r="M26" s="148"/>
      <c r="N26" s="149"/>
    </row>
    <row r="27" spans="2:20" ht="15" customHeight="1">
      <c r="B27" s="84" t="s">
        <v>67</v>
      </c>
      <c r="C27" s="88" t="s">
        <v>55</v>
      </c>
      <c r="D27" s="88"/>
      <c r="E27" s="88"/>
      <c r="F27" s="88" t="s">
        <v>31</v>
      </c>
      <c r="G27" s="88" t="s">
        <v>32</v>
      </c>
      <c r="H27" s="88" t="s">
        <v>37</v>
      </c>
      <c r="I27" s="88" t="s">
        <v>39</v>
      </c>
      <c r="J27" s="88" t="s">
        <v>41</v>
      </c>
      <c r="K27" s="88" t="s">
        <v>43</v>
      </c>
      <c r="L27" s="103">
        <f>L28</f>
        <v>16</v>
      </c>
      <c r="M27" s="148" t="s">
        <v>56</v>
      </c>
      <c r="N27" s="149"/>
    </row>
    <row r="28" spans="2:20" ht="15" customHeight="1">
      <c r="B28" s="84" t="s">
        <v>68</v>
      </c>
      <c r="C28" s="89" t="s">
        <v>69</v>
      </c>
      <c r="D28" s="89"/>
      <c r="E28" s="89"/>
      <c r="F28" s="89" t="str">
        <f t="shared" ref="F28:F29" si="11">G28</f>
        <v>1/2"</v>
      </c>
      <c r="G28" s="89" t="s">
        <v>59</v>
      </c>
      <c r="H28" s="89" t="str">
        <f t="shared" ref="H28:H29" si="12">G28</f>
        <v>1/2"</v>
      </c>
      <c r="I28" s="89" t="str">
        <f t="shared" ref="I28:I30" si="13">H28</f>
        <v>1/2"</v>
      </c>
      <c r="J28" s="89" t="str">
        <f t="shared" ref="J28:J30" si="14">I28</f>
        <v>1/2"</v>
      </c>
      <c r="K28" s="89" t="str">
        <f t="shared" ref="K28:K30" si="15">J28</f>
        <v>1/2"</v>
      </c>
      <c r="L28" s="105">
        <v>16</v>
      </c>
      <c r="M28" s="148" t="s">
        <v>60</v>
      </c>
      <c r="N28" s="149"/>
    </row>
    <row r="29" spans="2:20" ht="15" customHeight="1">
      <c r="B29" s="104" t="s">
        <v>70</v>
      </c>
      <c r="C29" s="89" t="s">
        <v>71</v>
      </c>
      <c r="D29" s="89"/>
      <c r="E29" s="89"/>
      <c r="F29" s="89" t="str">
        <f t="shared" si="11"/>
        <v>1/2"</v>
      </c>
      <c r="G29" s="89" t="s">
        <v>59</v>
      </c>
      <c r="H29" s="89" t="str">
        <f t="shared" si="12"/>
        <v>1/2"</v>
      </c>
      <c r="I29" s="89" t="str">
        <f t="shared" si="13"/>
        <v>1/2"</v>
      </c>
      <c r="J29" s="89" t="str">
        <f t="shared" si="14"/>
        <v>1/2"</v>
      </c>
      <c r="K29" s="89" t="str">
        <f t="shared" si="15"/>
        <v>1/2"</v>
      </c>
      <c r="L29" s="105">
        <v>16</v>
      </c>
      <c r="M29" s="148" t="s">
        <v>60</v>
      </c>
      <c r="N29" s="149"/>
    </row>
    <row r="30" spans="2:20" ht="15" customHeight="1">
      <c r="B30" s="87" t="s">
        <v>72</v>
      </c>
      <c r="C30" s="88" t="s">
        <v>64</v>
      </c>
      <c r="D30" s="88"/>
      <c r="E30" s="88"/>
      <c r="F30" s="88" t="s">
        <v>65</v>
      </c>
      <c r="G30" s="88" t="s">
        <v>65</v>
      </c>
      <c r="H30" s="88" t="str">
        <f>G30</f>
        <v>DN15</v>
      </c>
      <c r="I30" s="88" t="str">
        <f t="shared" si="13"/>
        <v>DN15</v>
      </c>
      <c r="J30" s="88" t="str">
        <f t="shared" si="14"/>
        <v>DN15</v>
      </c>
      <c r="K30" s="88" t="str">
        <f t="shared" si="15"/>
        <v>DN15</v>
      </c>
      <c r="L30" s="103">
        <f>$L$23</f>
        <v>16</v>
      </c>
      <c r="M30" s="148" t="s">
        <v>66</v>
      </c>
      <c r="N30" s="149"/>
    </row>
    <row r="42" spans="2:3">
      <c r="B42" s="39"/>
      <c r="C42" s="39"/>
    </row>
    <row r="43" spans="2:3">
      <c r="B43" s="38"/>
      <c r="C43" s="38"/>
    </row>
    <row r="44" spans="2:3">
      <c r="B44" s="38"/>
      <c r="C44" s="38"/>
    </row>
    <row r="45" spans="2:3">
      <c r="B45" s="38"/>
      <c r="C45" s="38"/>
    </row>
    <row r="46" spans="2:3">
      <c r="B46" s="38"/>
      <c r="C46" s="38"/>
    </row>
    <row r="47" spans="2:3">
      <c r="B47" s="38"/>
      <c r="C47" s="38"/>
    </row>
    <row r="48" spans="2:3">
      <c r="B48" s="38"/>
      <c r="C48" s="38"/>
    </row>
    <row r="49" spans="2:3">
      <c r="B49" s="38"/>
      <c r="C49" s="38"/>
    </row>
    <row r="50" spans="2:3">
      <c r="B50" s="38"/>
      <c r="C50" s="38"/>
    </row>
    <row r="51" spans="2:3">
      <c r="B51" s="38"/>
      <c r="C51" s="38"/>
    </row>
    <row r="52" spans="2:3">
      <c r="B52" s="38"/>
      <c r="C52" s="38"/>
    </row>
    <row r="53" spans="2:3">
      <c r="B53" s="38"/>
      <c r="C53" s="38"/>
    </row>
    <row r="54" spans="2:3">
      <c r="B54" s="38"/>
      <c r="C54" s="38"/>
    </row>
    <row r="55" spans="2:3">
      <c r="B55" s="38"/>
      <c r="C55" s="38"/>
    </row>
    <row r="56" spans="2:3">
      <c r="B56" s="38"/>
      <c r="C56" s="38"/>
    </row>
    <row r="57" spans="2:3">
      <c r="B57" s="38"/>
      <c r="C57" s="38"/>
    </row>
    <row r="58" spans="2:3">
      <c r="B58" s="38"/>
      <c r="C58" s="38"/>
    </row>
    <row r="59" spans="2:3">
      <c r="B59" s="38"/>
      <c r="C59" s="38"/>
    </row>
    <row r="60" spans="2:3">
      <c r="B60" s="38"/>
      <c r="C60" s="38"/>
    </row>
    <row r="61" spans="2:3">
      <c r="B61" s="38"/>
      <c r="C61" s="38"/>
    </row>
    <row r="62" spans="2:3">
      <c r="B62" s="38"/>
      <c r="C62" s="38"/>
    </row>
    <row r="63" spans="2:3">
      <c r="B63" s="38"/>
      <c r="C63" s="38"/>
    </row>
    <row r="64" spans="2:3">
      <c r="B64" s="38"/>
      <c r="C64" s="38"/>
    </row>
    <row r="65" spans="2:3">
      <c r="B65" s="38"/>
      <c r="C65" s="38"/>
    </row>
    <row r="66" spans="2:3">
      <c r="B66" s="38"/>
      <c r="C66" s="38"/>
    </row>
    <row r="67" spans="2:3">
      <c r="B67" s="38"/>
      <c r="C67" s="38"/>
    </row>
    <row r="68" spans="2:3">
      <c r="B68" s="38"/>
      <c r="C68" s="38"/>
    </row>
    <row r="69" spans="2:3">
      <c r="B69" s="38"/>
      <c r="C69" s="38"/>
    </row>
    <row r="70" spans="2:3">
      <c r="B70" s="38"/>
      <c r="C70" s="38"/>
    </row>
    <row r="71" spans="2:3">
      <c r="B71" s="38"/>
      <c r="C71" s="38"/>
    </row>
    <row r="72" spans="2:3">
      <c r="B72" s="38"/>
      <c r="C72" s="38"/>
    </row>
    <row r="73" spans="2:3">
      <c r="B73" s="38"/>
      <c r="C73" s="38"/>
    </row>
    <row r="74" spans="2:3">
      <c r="B74" s="38"/>
      <c r="C74" s="38"/>
    </row>
    <row r="75" spans="2:3">
      <c r="B75" s="38"/>
      <c r="C75" s="38"/>
    </row>
    <row r="76" spans="2:3">
      <c r="B76" s="38"/>
      <c r="C76" s="38"/>
    </row>
    <row r="77" spans="2:3">
      <c r="B77" s="38"/>
      <c r="C77" s="38"/>
    </row>
    <row r="78" spans="2:3">
      <c r="B78" s="38"/>
      <c r="C78" s="38"/>
    </row>
    <row r="79" spans="2:3">
      <c r="B79" s="38"/>
      <c r="C79" s="38"/>
    </row>
    <row r="80" spans="2:3">
      <c r="B80" s="38"/>
      <c r="C80" s="38"/>
    </row>
    <row r="81" spans="2:3">
      <c r="B81" s="38"/>
      <c r="C81" s="38"/>
    </row>
    <row r="82" spans="2:3">
      <c r="B82" s="38"/>
      <c r="C82" s="38"/>
    </row>
    <row r="83" spans="2:3">
      <c r="B83" s="38"/>
      <c r="C83" s="38"/>
    </row>
    <row r="84" spans="2:3">
      <c r="B84" s="38"/>
      <c r="C84" s="38"/>
    </row>
    <row r="85" spans="2:3">
      <c r="B85" s="38"/>
      <c r="C85" s="38"/>
    </row>
    <row r="86" spans="2:3">
      <c r="B86" s="38"/>
      <c r="C86" s="38"/>
    </row>
    <row r="87" spans="2:3">
      <c r="B87" s="38"/>
      <c r="C87" s="38"/>
    </row>
  </sheetData>
  <mergeCells count="9">
    <mergeCell ref="M22:N22"/>
    <mergeCell ref="M29:N29"/>
    <mergeCell ref="M30:N30"/>
    <mergeCell ref="M27:N27"/>
    <mergeCell ref="M23:N23"/>
    <mergeCell ref="M24:N24"/>
    <mergeCell ref="M25:N25"/>
    <mergeCell ref="M26:N26"/>
    <mergeCell ref="M28:N28"/>
  </mergeCells>
  <pageMargins left="0.25" right="0.25" top="0.75" bottom="0.75" header="0.3" footer="0.3"/>
  <pageSetup paperSize="8" scale="5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C273C-338F-4DFA-B1F2-26F71686915F}">
  <sheetPr>
    <tabColor theme="9"/>
    <pageSetUpPr fitToPage="1"/>
  </sheetPr>
  <dimension ref="B1:W146"/>
  <sheetViews>
    <sheetView showGridLines="0" tabSelected="1" topLeftCell="B37" zoomScale="80" zoomScaleNormal="80" workbookViewId="0">
      <selection activeCell="E56" sqref="E56"/>
    </sheetView>
  </sheetViews>
  <sheetFormatPr defaultColWidth="8.85546875" defaultRowHeight="13.9"/>
  <cols>
    <col min="1" max="1" width="1" style="41" customWidth="1"/>
    <col min="2" max="2" width="18.85546875" style="41" customWidth="1"/>
    <col min="3" max="3" width="58" style="41" bestFit="1" customWidth="1"/>
    <col min="4" max="4" width="16.85546875" style="41" customWidth="1"/>
    <col min="5" max="5" width="41" style="41" customWidth="1"/>
    <col min="6" max="6" width="7.5703125" style="41" customWidth="1"/>
    <col min="7" max="7" width="10.42578125" style="41" bestFit="1" customWidth="1"/>
    <col min="8" max="8" width="9.5703125" style="41" bestFit="1" customWidth="1"/>
    <col min="9" max="10" width="9" style="41" bestFit="1" customWidth="1"/>
    <col min="11" max="11" width="8" style="41" customWidth="1"/>
    <col min="12" max="12" width="10.140625" style="90" customWidth="1"/>
    <col min="13" max="13" width="15.5703125" style="41" customWidth="1"/>
    <col min="14" max="14" width="51.7109375" style="41" customWidth="1"/>
    <col min="15" max="17" width="8.85546875" style="41"/>
    <col min="18" max="18" width="15.140625" style="41" customWidth="1"/>
    <col min="19" max="19" width="8.85546875" style="41"/>
    <col min="20" max="20" width="12.7109375" style="41" customWidth="1"/>
    <col min="21" max="16384" width="8.85546875" style="41"/>
  </cols>
  <sheetData>
    <row r="1" spans="2:23" ht="15.6">
      <c r="B1" s="40" t="s">
        <v>73</v>
      </c>
    </row>
    <row r="2" spans="2:23">
      <c r="B2" s="41" t="s">
        <v>3</v>
      </c>
      <c r="C2" s="106"/>
      <c r="D2" s="106"/>
      <c r="E2" s="147" t="s">
        <v>74</v>
      </c>
      <c r="F2" s="106"/>
    </row>
    <row r="4" spans="2:23" ht="15.6">
      <c r="B4" s="42" t="s">
        <v>4</v>
      </c>
      <c r="C4" s="43"/>
      <c r="D4" s="43"/>
      <c r="E4" s="43"/>
      <c r="F4" s="43"/>
      <c r="G4" s="43"/>
      <c r="H4" s="43"/>
      <c r="I4" s="43"/>
      <c r="J4" s="43"/>
      <c r="K4" s="44"/>
      <c r="L4" s="91"/>
      <c r="M4" s="43"/>
      <c r="N4" s="43"/>
      <c r="O4" s="43"/>
      <c r="P4" s="43"/>
      <c r="Q4" s="43"/>
      <c r="R4" s="43"/>
      <c r="S4" s="43"/>
      <c r="T4" s="45"/>
    </row>
    <row r="5" spans="2:23">
      <c r="W5" s="46" t="s">
        <v>5</v>
      </c>
    </row>
    <row r="6" spans="2:23">
      <c r="B6" s="47"/>
      <c r="C6" s="48" t="s">
        <v>6</v>
      </c>
      <c r="D6" s="144" t="s">
        <v>7</v>
      </c>
      <c r="E6" s="49"/>
      <c r="F6" s="50" t="s">
        <v>8</v>
      </c>
      <c r="G6" s="50"/>
      <c r="H6" s="50"/>
      <c r="I6" s="50"/>
      <c r="J6" s="50"/>
      <c r="K6" s="49"/>
      <c r="L6" s="92" t="s">
        <v>9</v>
      </c>
      <c r="M6" s="50"/>
      <c r="N6" s="50"/>
      <c r="O6" s="50"/>
      <c r="P6" s="50"/>
      <c r="Q6" s="49"/>
      <c r="R6" s="48" t="s">
        <v>10</v>
      </c>
      <c r="S6" s="48" t="s">
        <v>11</v>
      </c>
      <c r="T6" s="51"/>
      <c r="W6" s="41" t="s">
        <v>12</v>
      </c>
    </row>
    <row r="7" spans="2:23">
      <c r="B7" s="52"/>
      <c r="D7" s="90"/>
      <c r="E7" s="53"/>
      <c r="F7" s="54" t="s">
        <v>13</v>
      </c>
      <c r="G7" s="55" t="s">
        <v>14</v>
      </c>
      <c r="H7" s="55"/>
      <c r="I7" s="55"/>
      <c r="J7" s="56"/>
      <c r="L7" s="93" t="s">
        <v>13</v>
      </c>
      <c r="M7" s="55" t="s">
        <v>14</v>
      </c>
      <c r="N7" s="55"/>
      <c r="O7" s="55"/>
      <c r="P7" s="56"/>
      <c r="Q7" s="53"/>
      <c r="T7" s="57"/>
      <c r="W7" s="41" t="s">
        <v>15</v>
      </c>
    </row>
    <row r="8" spans="2:23">
      <c r="B8" s="52"/>
      <c r="D8" s="90"/>
      <c r="E8" s="53"/>
      <c r="F8" s="58" t="s">
        <v>16</v>
      </c>
      <c r="G8" s="59" t="s">
        <v>17</v>
      </c>
      <c r="H8" s="55" t="s">
        <v>18</v>
      </c>
      <c r="I8" s="55"/>
      <c r="J8" s="56"/>
      <c r="K8" s="57"/>
      <c r="L8" s="94" t="s">
        <v>19</v>
      </c>
      <c r="M8" s="59" t="s">
        <v>20</v>
      </c>
      <c r="N8" s="55" t="s">
        <v>18</v>
      </c>
      <c r="O8" s="55"/>
      <c r="P8" s="56"/>
      <c r="Q8" s="53"/>
      <c r="T8" s="57"/>
    </row>
    <row r="9" spans="2:23">
      <c r="B9" s="52"/>
      <c r="D9" s="90"/>
      <c r="E9" s="53"/>
      <c r="F9" s="58">
        <v>20</v>
      </c>
      <c r="G9" s="60">
        <v>20</v>
      </c>
      <c r="H9" s="56" t="s">
        <v>21</v>
      </c>
      <c r="I9" s="55" t="s">
        <v>22</v>
      </c>
      <c r="J9" s="56"/>
      <c r="K9" s="57"/>
      <c r="L9" s="94">
        <v>30</v>
      </c>
      <c r="M9" s="60">
        <v>30</v>
      </c>
      <c r="N9" s="56" t="s">
        <v>21</v>
      </c>
      <c r="O9" s="55" t="s">
        <v>22</v>
      </c>
      <c r="P9" s="56"/>
      <c r="Q9" s="53"/>
      <c r="T9" s="57"/>
      <c r="W9" s="46" t="s">
        <v>23</v>
      </c>
    </row>
    <row r="10" spans="2:23">
      <c r="B10" s="61"/>
      <c r="C10" s="62" t="s">
        <v>24</v>
      </c>
      <c r="D10" s="145" t="s">
        <v>25</v>
      </c>
      <c r="E10" s="53"/>
      <c r="F10" s="63" t="s">
        <v>26</v>
      </c>
      <c r="G10" s="64" t="s">
        <v>25</v>
      </c>
      <c r="H10" s="65" t="s">
        <v>27</v>
      </c>
      <c r="I10" s="66" t="s">
        <v>27</v>
      </c>
      <c r="J10" s="65" t="s">
        <v>28</v>
      </c>
      <c r="K10" s="67"/>
      <c r="L10" s="95" t="s">
        <v>26</v>
      </c>
      <c r="M10" s="64" t="s">
        <v>25</v>
      </c>
      <c r="N10" s="65" t="s">
        <v>27</v>
      </c>
      <c r="O10" s="66" t="s">
        <v>27</v>
      </c>
      <c r="P10" s="65" t="s">
        <v>28</v>
      </c>
      <c r="Q10" s="68"/>
      <c r="R10" s="62"/>
      <c r="S10" s="62"/>
      <c r="T10" s="67"/>
      <c r="W10" s="41" t="s">
        <v>29</v>
      </c>
    </row>
    <row r="11" spans="2:23">
      <c r="B11" s="69" t="s">
        <v>30</v>
      </c>
      <c r="C11" s="70" t="s">
        <v>31</v>
      </c>
      <c r="D11" s="115">
        <f>80/(4.18*20)*3.6</f>
        <v>3.4449760765550246</v>
      </c>
      <c r="E11" s="71"/>
      <c r="F11" s="116">
        <f>D11/3.6*4.18*$F$9</f>
        <v>80</v>
      </c>
      <c r="G11" s="117">
        <f>F11/4.18/$G$9*3.6</f>
        <v>3.4449760765550241</v>
      </c>
      <c r="H11" s="118" t="s">
        <v>32</v>
      </c>
      <c r="I11" s="119" t="s">
        <v>31</v>
      </c>
      <c r="J11" s="119" t="s">
        <v>31</v>
      </c>
      <c r="K11" s="69"/>
      <c r="L11" s="96">
        <f t="shared" ref="L11:L16" si="0">D11/3.6*4.18*$L$9</f>
        <v>120</v>
      </c>
      <c r="M11" s="124">
        <f t="shared" ref="M11:M16" si="1">L11/4.18/$M$9*3.6</f>
        <v>3.4449760765550246</v>
      </c>
      <c r="N11" s="118" t="s">
        <v>32</v>
      </c>
      <c r="O11" s="119" t="s">
        <v>31</v>
      </c>
      <c r="P11" s="119" t="s">
        <v>31</v>
      </c>
      <c r="Q11" s="73"/>
      <c r="R11" s="70"/>
      <c r="S11" s="70" t="s">
        <v>34</v>
      </c>
      <c r="T11" s="72"/>
      <c r="W11" s="41" t="s">
        <v>35</v>
      </c>
    </row>
    <row r="12" spans="2:23">
      <c r="B12" s="69" t="s">
        <v>36</v>
      </c>
      <c r="C12" s="70" t="s">
        <v>32</v>
      </c>
      <c r="D12" s="115">
        <f>120/(4.18*20)*3.6</f>
        <v>5.1674641148325362</v>
      </c>
      <c r="E12" s="73"/>
      <c r="F12" s="116">
        <f t="shared" ref="F12:F16" si="2">D12/3.6*4.18*$F$9</f>
        <v>120</v>
      </c>
      <c r="G12" s="117">
        <f t="shared" ref="G12:G16" si="3">F12/4.18/$G$9*3.6</f>
        <v>5.1674641148325362</v>
      </c>
      <c r="H12" s="118" t="s">
        <v>37</v>
      </c>
      <c r="I12" s="119" t="s">
        <v>32</v>
      </c>
      <c r="J12" s="119" t="s">
        <v>32</v>
      </c>
      <c r="K12" s="69"/>
      <c r="L12" s="97">
        <f t="shared" si="0"/>
        <v>180</v>
      </c>
      <c r="M12" s="125">
        <f t="shared" si="1"/>
        <v>5.1674641148325362</v>
      </c>
      <c r="N12" s="118" t="s">
        <v>37</v>
      </c>
      <c r="O12" s="119" t="s">
        <v>32</v>
      </c>
      <c r="P12" s="119" t="s">
        <v>32</v>
      </c>
      <c r="Q12" s="73"/>
      <c r="R12" s="70"/>
      <c r="S12" s="70" t="s">
        <v>34</v>
      </c>
      <c r="T12" s="72"/>
    </row>
    <row r="13" spans="2:23">
      <c r="B13" s="69" t="s">
        <v>38</v>
      </c>
      <c r="C13" s="70" t="s">
        <v>37</v>
      </c>
      <c r="D13" s="115">
        <f>250/(4.18*20)*3.6</f>
        <v>10.76555023923445</v>
      </c>
      <c r="E13" s="73"/>
      <c r="F13" s="116">
        <f t="shared" si="2"/>
        <v>250</v>
      </c>
      <c r="G13" s="117">
        <f t="shared" si="3"/>
        <v>10.76555023923445</v>
      </c>
      <c r="H13" s="118" t="s">
        <v>39</v>
      </c>
      <c r="I13" s="119" t="s">
        <v>37</v>
      </c>
      <c r="J13" s="119" t="s">
        <v>37</v>
      </c>
      <c r="K13" s="69"/>
      <c r="L13" s="97">
        <f t="shared" si="0"/>
        <v>375</v>
      </c>
      <c r="M13" s="125">
        <f t="shared" si="1"/>
        <v>10.76555023923445</v>
      </c>
      <c r="N13" s="118" t="s">
        <v>39</v>
      </c>
      <c r="O13" s="119" t="s">
        <v>37</v>
      </c>
      <c r="P13" s="119" t="s">
        <v>37</v>
      </c>
      <c r="Q13" s="73"/>
      <c r="R13" s="70"/>
      <c r="S13" s="70" t="s">
        <v>34</v>
      </c>
      <c r="T13" s="72"/>
    </row>
    <row r="14" spans="2:23">
      <c r="B14" s="69" t="s">
        <v>40</v>
      </c>
      <c r="C14" s="70" t="s">
        <v>39</v>
      </c>
      <c r="D14" s="115">
        <f>500/(4.18*20)*3.6</f>
        <v>21.5311004784689</v>
      </c>
      <c r="E14" s="73"/>
      <c r="F14" s="116">
        <f t="shared" si="2"/>
        <v>500</v>
      </c>
      <c r="G14" s="117">
        <f t="shared" si="3"/>
        <v>21.5311004784689</v>
      </c>
      <c r="H14" s="118" t="s">
        <v>41</v>
      </c>
      <c r="I14" s="119" t="s">
        <v>39</v>
      </c>
      <c r="J14" s="119" t="s">
        <v>39</v>
      </c>
      <c r="K14" s="69"/>
      <c r="L14" s="97">
        <f t="shared" si="0"/>
        <v>750</v>
      </c>
      <c r="M14" s="125">
        <f t="shared" si="1"/>
        <v>21.5311004784689</v>
      </c>
      <c r="N14" s="118" t="s">
        <v>41</v>
      </c>
      <c r="O14" s="119" t="s">
        <v>39</v>
      </c>
      <c r="P14" s="119" t="s">
        <v>39</v>
      </c>
      <c r="Q14" s="73"/>
      <c r="R14" s="70"/>
      <c r="S14" s="70" t="s">
        <v>34</v>
      </c>
      <c r="T14" s="72"/>
    </row>
    <row r="15" spans="2:23">
      <c r="B15" s="69" t="s">
        <v>42</v>
      </c>
      <c r="C15" s="70" t="s">
        <v>41</v>
      </c>
      <c r="D15" s="115">
        <f>750/(4.18*20)*3.6</f>
        <v>32.296650717703351</v>
      </c>
      <c r="E15" s="73"/>
      <c r="F15" s="116">
        <f t="shared" si="2"/>
        <v>750</v>
      </c>
      <c r="G15" s="117">
        <f t="shared" si="3"/>
        <v>32.296650717703351</v>
      </c>
      <c r="H15" s="118" t="s">
        <v>43</v>
      </c>
      <c r="I15" s="119" t="s">
        <v>41</v>
      </c>
      <c r="J15" s="119" t="s">
        <v>41</v>
      </c>
      <c r="K15" s="69"/>
      <c r="L15" s="97">
        <f t="shared" si="0"/>
        <v>1125</v>
      </c>
      <c r="M15" s="125">
        <f t="shared" si="1"/>
        <v>32.296650717703351</v>
      </c>
      <c r="N15" s="118" t="s">
        <v>43</v>
      </c>
      <c r="O15" s="119" t="s">
        <v>41</v>
      </c>
      <c r="P15" s="119" t="s">
        <v>41</v>
      </c>
      <c r="Q15" s="73"/>
      <c r="R15" s="70"/>
      <c r="S15" s="70" t="s">
        <v>34</v>
      </c>
      <c r="T15" s="72"/>
    </row>
    <row r="16" spans="2:23">
      <c r="B16" s="74" t="s">
        <v>44</v>
      </c>
      <c r="C16" s="75" t="s">
        <v>43</v>
      </c>
      <c r="D16" s="134">
        <f>1500/(4.18*20)*3.6</f>
        <v>64.593301435406701</v>
      </c>
      <c r="E16" s="135"/>
      <c r="F16" s="136">
        <f t="shared" si="2"/>
        <v>1500</v>
      </c>
      <c r="G16" s="137">
        <f t="shared" si="3"/>
        <v>64.593301435406701</v>
      </c>
      <c r="H16" s="138" t="s">
        <v>45</v>
      </c>
      <c r="I16" s="139" t="s">
        <v>43</v>
      </c>
      <c r="J16" s="139" t="s">
        <v>43</v>
      </c>
      <c r="K16" s="140"/>
      <c r="L16" s="141">
        <f t="shared" si="0"/>
        <v>2250</v>
      </c>
      <c r="M16" s="132">
        <f t="shared" si="1"/>
        <v>64.593301435406701</v>
      </c>
      <c r="N16" s="138" t="s">
        <v>45</v>
      </c>
      <c r="O16" s="139" t="s">
        <v>43</v>
      </c>
      <c r="P16" s="139" t="s">
        <v>43</v>
      </c>
      <c r="Q16" s="135"/>
      <c r="R16" s="133"/>
      <c r="S16" s="133" t="s">
        <v>34</v>
      </c>
      <c r="T16" s="77"/>
    </row>
    <row r="18" spans="2:20">
      <c r="B18" s="107"/>
    </row>
    <row r="19" spans="2:20" ht="15.6">
      <c r="B19" s="42" t="s">
        <v>46</v>
      </c>
      <c r="C19" s="43"/>
      <c r="D19" s="43"/>
      <c r="E19" s="43"/>
      <c r="F19" s="43"/>
      <c r="G19" s="43"/>
      <c r="H19" s="43"/>
      <c r="I19" s="43"/>
      <c r="J19" s="43"/>
      <c r="K19" s="43"/>
      <c r="L19" s="99"/>
      <c r="M19" s="43"/>
      <c r="N19" s="43"/>
      <c r="O19" s="43"/>
      <c r="P19" s="43"/>
      <c r="Q19" s="43"/>
      <c r="R19" s="43"/>
      <c r="S19" s="43"/>
      <c r="T19" s="45"/>
    </row>
    <row r="20" spans="2:20" ht="15">
      <c r="B20" s="78"/>
      <c r="C20" s="79"/>
      <c r="D20" s="79"/>
      <c r="E20" s="79"/>
      <c r="F20" s="43" t="s">
        <v>30</v>
      </c>
      <c r="G20" s="43" t="s">
        <v>36</v>
      </c>
      <c r="H20" s="43" t="s">
        <v>38</v>
      </c>
      <c r="I20" s="43" t="s">
        <v>40</v>
      </c>
      <c r="J20" s="43" t="s">
        <v>42</v>
      </c>
      <c r="K20" s="43" t="s">
        <v>44</v>
      </c>
      <c r="L20" s="100"/>
      <c r="M20" s="79"/>
      <c r="N20" s="80"/>
      <c r="O20" s="81"/>
      <c r="P20" s="81"/>
      <c r="Q20" s="81"/>
      <c r="R20" s="81"/>
      <c r="S20" s="81"/>
      <c r="T20" s="81"/>
    </row>
    <row r="21" spans="2:20">
      <c r="B21" s="82" t="s">
        <v>47</v>
      </c>
      <c r="C21" s="83" t="s">
        <v>48</v>
      </c>
      <c r="D21" s="83" t="s">
        <v>49</v>
      </c>
      <c r="E21" s="83" t="s">
        <v>50</v>
      </c>
      <c r="F21" s="83" t="s">
        <v>51</v>
      </c>
      <c r="G21" s="83" t="s">
        <v>51</v>
      </c>
      <c r="H21" s="83" t="s">
        <v>51</v>
      </c>
      <c r="I21" s="83" t="s">
        <v>51</v>
      </c>
      <c r="J21" s="83" t="s">
        <v>51</v>
      </c>
      <c r="K21" s="83" t="s">
        <v>51</v>
      </c>
      <c r="L21" s="101" t="s">
        <v>52</v>
      </c>
      <c r="M21" s="83" t="s">
        <v>53</v>
      </c>
      <c r="N21" s="83"/>
      <c r="O21" s="81"/>
      <c r="P21" s="81"/>
      <c r="Q21" s="81"/>
      <c r="R21" s="81"/>
      <c r="S21" s="81"/>
      <c r="T21" s="81"/>
    </row>
    <row r="22" spans="2:20">
      <c r="B22" s="84" t="s">
        <v>75</v>
      </c>
      <c r="C22" s="85" t="s">
        <v>76</v>
      </c>
      <c r="D22" s="85" t="s">
        <v>77</v>
      </c>
      <c r="E22" s="85" t="s">
        <v>78</v>
      </c>
      <c r="F22" s="85"/>
      <c r="G22" s="85"/>
      <c r="H22" s="85"/>
      <c r="I22" s="85"/>
      <c r="J22" s="85"/>
      <c r="K22" s="85"/>
      <c r="L22" s="102"/>
      <c r="M22" s="85"/>
      <c r="N22" s="86"/>
    </row>
    <row r="23" spans="2:20" ht="15" customHeight="1">
      <c r="B23" s="87" t="s">
        <v>79</v>
      </c>
      <c r="C23" s="88" t="s">
        <v>80</v>
      </c>
      <c r="D23" s="88" t="s">
        <v>77</v>
      </c>
      <c r="E23" s="88" t="s">
        <v>81</v>
      </c>
      <c r="F23" s="88"/>
      <c r="G23" s="88"/>
      <c r="H23" s="88"/>
      <c r="I23" s="88"/>
      <c r="J23" s="88"/>
      <c r="K23" s="88"/>
      <c r="L23" s="103">
        <v>16</v>
      </c>
      <c r="M23" s="148" t="s">
        <v>82</v>
      </c>
      <c r="N23" s="149"/>
    </row>
    <row r="24" spans="2:20" ht="15" customHeight="1">
      <c r="B24" s="87" t="s">
        <v>83</v>
      </c>
      <c r="C24" s="88" t="s">
        <v>84</v>
      </c>
      <c r="D24" s="88" t="s">
        <v>77</v>
      </c>
      <c r="E24" s="88" t="s">
        <v>85</v>
      </c>
      <c r="F24" s="88" t="s">
        <v>86</v>
      </c>
      <c r="G24" s="88" t="s">
        <v>86</v>
      </c>
      <c r="H24" s="88" t="str">
        <f>G24</f>
        <v>DN25</v>
      </c>
      <c r="I24" s="88" t="str">
        <f t="shared" ref="I24:K24" si="4">H24</f>
        <v>DN25</v>
      </c>
      <c r="J24" s="88" t="str">
        <f t="shared" si="4"/>
        <v>DN25</v>
      </c>
      <c r="K24" s="88" t="str">
        <f t="shared" si="4"/>
        <v>DN25</v>
      </c>
      <c r="L24" s="103">
        <v>16</v>
      </c>
      <c r="M24" s="148" t="s">
        <v>87</v>
      </c>
      <c r="N24" s="149"/>
    </row>
    <row r="25" spans="2:20" ht="28.5" customHeight="1">
      <c r="B25" s="87" t="s">
        <v>88</v>
      </c>
      <c r="C25" s="88" t="s">
        <v>89</v>
      </c>
      <c r="D25" s="88"/>
      <c r="E25" s="88"/>
      <c r="F25" s="88" t="s">
        <v>31</v>
      </c>
      <c r="G25" s="88" t="s">
        <v>32</v>
      </c>
      <c r="H25" s="88" t="s">
        <v>37</v>
      </c>
      <c r="I25" s="88" t="s">
        <v>39</v>
      </c>
      <c r="J25" s="88" t="s">
        <v>41</v>
      </c>
      <c r="K25" s="88" t="s">
        <v>43</v>
      </c>
      <c r="L25" s="103">
        <v>16</v>
      </c>
      <c r="M25" s="150" t="s">
        <v>90</v>
      </c>
      <c r="N25" s="151"/>
    </row>
    <row r="26" spans="2:20" ht="30" customHeight="1">
      <c r="B26" s="87" t="s">
        <v>91</v>
      </c>
      <c r="C26" s="88" t="s">
        <v>92</v>
      </c>
      <c r="D26" s="88"/>
      <c r="E26" s="88"/>
      <c r="F26" s="88" t="s">
        <v>31</v>
      </c>
      <c r="G26" s="88" t="s">
        <v>32</v>
      </c>
      <c r="H26" s="88" t="s">
        <v>37</v>
      </c>
      <c r="I26" s="88" t="s">
        <v>39</v>
      </c>
      <c r="J26" s="88" t="s">
        <v>41</v>
      </c>
      <c r="K26" s="88" t="s">
        <v>43</v>
      </c>
      <c r="L26" s="103">
        <f>L25</f>
        <v>16</v>
      </c>
      <c r="M26" s="150" t="s">
        <v>90</v>
      </c>
      <c r="N26" s="151"/>
    </row>
    <row r="27" spans="2:20" ht="43.5" customHeight="1">
      <c r="B27" s="87" t="s">
        <v>93</v>
      </c>
      <c r="C27" s="88" t="s">
        <v>94</v>
      </c>
      <c r="D27" s="88"/>
      <c r="E27" s="88"/>
      <c r="F27" s="88"/>
      <c r="G27" s="88"/>
      <c r="H27" s="88"/>
      <c r="I27" s="88"/>
      <c r="J27" s="88"/>
      <c r="K27" s="88"/>
      <c r="L27" s="103">
        <v>16</v>
      </c>
      <c r="M27" s="150" t="s">
        <v>95</v>
      </c>
      <c r="N27" s="151"/>
    </row>
    <row r="28" spans="2:20" ht="28.5" customHeight="1">
      <c r="B28" s="104" t="s">
        <v>96</v>
      </c>
      <c r="C28" s="88" t="s">
        <v>97</v>
      </c>
      <c r="D28" s="88" t="s">
        <v>98</v>
      </c>
      <c r="E28" s="89" t="s">
        <v>99</v>
      </c>
      <c r="F28" s="88"/>
      <c r="G28" s="88"/>
      <c r="H28" s="88"/>
      <c r="I28" s="88"/>
      <c r="J28" s="88"/>
      <c r="K28" s="88"/>
      <c r="L28" s="103">
        <v>16</v>
      </c>
      <c r="M28" s="150" t="s">
        <v>100</v>
      </c>
      <c r="N28" s="151"/>
    </row>
    <row r="29" spans="2:20" ht="28.5" customHeight="1">
      <c r="B29" s="104" t="s">
        <v>101</v>
      </c>
      <c r="C29" s="88" t="s">
        <v>102</v>
      </c>
      <c r="D29" s="88" t="s">
        <v>98</v>
      </c>
      <c r="E29" s="89" t="s">
        <v>103</v>
      </c>
      <c r="F29" s="88"/>
      <c r="G29" s="88"/>
      <c r="H29" s="88"/>
      <c r="I29" s="88"/>
      <c r="J29" s="88"/>
      <c r="K29" s="88"/>
      <c r="L29" s="103">
        <v>16</v>
      </c>
      <c r="M29" s="150" t="s">
        <v>100</v>
      </c>
      <c r="N29" s="151"/>
    </row>
    <row r="30" spans="2:20">
      <c r="B30" s="87" t="s">
        <v>104</v>
      </c>
      <c r="C30" s="88" t="s">
        <v>105</v>
      </c>
      <c r="D30" s="88" t="s">
        <v>106</v>
      </c>
      <c r="E30" s="88" t="s">
        <v>107</v>
      </c>
      <c r="F30" s="88" t="s">
        <v>31</v>
      </c>
      <c r="G30" s="88" t="s">
        <v>32</v>
      </c>
      <c r="H30" s="88" t="s">
        <v>37</v>
      </c>
      <c r="I30" s="88" t="s">
        <v>39</v>
      </c>
      <c r="J30" s="88" t="s">
        <v>41</v>
      </c>
      <c r="K30" s="88" t="s">
        <v>43</v>
      </c>
      <c r="L30" s="103">
        <f t="shared" ref="L30" si="5">L26</f>
        <v>16</v>
      </c>
      <c r="M30" s="148" t="s">
        <v>108</v>
      </c>
      <c r="N30" s="149"/>
    </row>
    <row r="31" spans="2:20">
      <c r="B31" s="87" t="s">
        <v>109</v>
      </c>
      <c r="C31" s="88" t="s">
        <v>110</v>
      </c>
      <c r="D31" s="88" t="s">
        <v>106</v>
      </c>
      <c r="E31" s="88" t="s">
        <v>107</v>
      </c>
      <c r="F31" s="88" t="s">
        <v>31</v>
      </c>
      <c r="G31" s="88" t="s">
        <v>32</v>
      </c>
      <c r="H31" s="88" t="s">
        <v>37</v>
      </c>
      <c r="I31" s="88" t="s">
        <v>39</v>
      </c>
      <c r="J31" s="88" t="s">
        <v>41</v>
      </c>
      <c r="K31" s="88" t="s">
        <v>43</v>
      </c>
      <c r="L31" s="103">
        <v>16</v>
      </c>
      <c r="M31" s="148" t="s">
        <v>108</v>
      </c>
      <c r="N31" s="149"/>
    </row>
    <row r="32" spans="2:20">
      <c r="B32" s="87" t="s">
        <v>111</v>
      </c>
      <c r="C32" s="88" t="s">
        <v>112</v>
      </c>
      <c r="D32" s="88" t="s">
        <v>106</v>
      </c>
      <c r="E32" s="88" t="s">
        <v>107</v>
      </c>
      <c r="F32" s="88" t="s">
        <v>31</v>
      </c>
      <c r="G32" s="88" t="s">
        <v>32</v>
      </c>
      <c r="H32" s="88" t="s">
        <v>37</v>
      </c>
      <c r="I32" s="88" t="s">
        <v>39</v>
      </c>
      <c r="J32" s="88" t="s">
        <v>41</v>
      </c>
      <c r="K32" s="88" t="s">
        <v>43</v>
      </c>
      <c r="L32" s="103">
        <v>16</v>
      </c>
      <c r="M32" s="148" t="s">
        <v>108</v>
      </c>
      <c r="N32" s="149"/>
    </row>
    <row r="33" spans="2:14">
      <c r="B33" s="87" t="s">
        <v>113</v>
      </c>
      <c r="C33" s="89" t="s">
        <v>114</v>
      </c>
      <c r="D33" s="88" t="s">
        <v>115</v>
      </c>
      <c r="E33" s="88" t="s">
        <v>116</v>
      </c>
      <c r="F33" s="89" t="str">
        <f>G33</f>
        <v>1/2"</v>
      </c>
      <c r="G33" s="89" t="s">
        <v>59</v>
      </c>
      <c r="H33" s="89" t="str">
        <f t="shared" ref="H33:K34" si="6">G33</f>
        <v>1/2"</v>
      </c>
      <c r="I33" s="89" t="str">
        <f t="shared" si="6"/>
        <v>1/2"</v>
      </c>
      <c r="J33" s="89" t="str">
        <f t="shared" si="6"/>
        <v>1/2"</v>
      </c>
      <c r="K33" s="89" t="str">
        <f t="shared" si="6"/>
        <v>1/2"</v>
      </c>
      <c r="L33" s="105">
        <v>16</v>
      </c>
      <c r="M33" s="148" t="s">
        <v>60</v>
      </c>
      <c r="N33" s="149"/>
    </row>
    <row r="34" spans="2:14">
      <c r="B34" s="87" t="s">
        <v>117</v>
      </c>
      <c r="C34" s="89" t="s">
        <v>114</v>
      </c>
      <c r="D34" s="88" t="s">
        <v>115</v>
      </c>
      <c r="E34" s="88" t="s">
        <v>116</v>
      </c>
      <c r="F34" s="89" t="str">
        <f>G34</f>
        <v>1/2"</v>
      </c>
      <c r="G34" s="89" t="s">
        <v>59</v>
      </c>
      <c r="H34" s="89" t="str">
        <f t="shared" si="6"/>
        <v>1/2"</v>
      </c>
      <c r="I34" s="89" t="str">
        <f t="shared" si="6"/>
        <v>1/2"</v>
      </c>
      <c r="J34" s="89" t="str">
        <f t="shared" si="6"/>
        <v>1/2"</v>
      </c>
      <c r="K34" s="89" t="str">
        <f t="shared" si="6"/>
        <v>1/2"</v>
      </c>
      <c r="L34" s="105">
        <v>16</v>
      </c>
      <c r="M34" s="148" t="s">
        <v>60</v>
      </c>
      <c r="N34" s="149"/>
    </row>
    <row r="35" spans="2:14" ht="13.9" customHeight="1">
      <c r="B35" s="87" t="s">
        <v>118</v>
      </c>
      <c r="C35" s="89" t="s">
        <v>119</v>
      </c>
      <c r="D35" s="88" t="s">
        <v>106</v>
      </c>
      <c r="E35" s="88" t="s">
        <v>107</v>
      </c>
      <c r="F35" s="89" t="s">
        <v>31</v>
      </c>
      <c r="G35" s="89" t="s">
        <v>32</v>
      </c>
      <c r="H35" s="89" t="s">
        <v>37</v>
      </c>
      <c r="I35" s="89" t="s">
        <v>39</v>
      </c>
      <c r="J35" s="89" t="s">
        <v>41</v>
      </c>
      <c r="K35" s="89" t="s">
        <v>43</v>
      </c>
      <c r="L35" s="105">
        <v>16</v>
      </c>
      <c r="M35" s="148" t="s">
        <v>120</v>
      </c>
      <c r="N35" s="149"/>
    </row>
    <row r="36" spans="2:14" ht="13.9" customHeight="1">
      <c r="B36" s="87" t="s">
        <v>121</v>
      </c>
      <c r="C36" s="89" t="s">
        <v>122</v>
      </c>
      <c r="D36" s="88" t="s">
        <v>106</v>
      </c>
      <c r="E36" s="88" t="s">
        <v>107</v>
      </c>
      <c r="F36" s="89" t="s">
        <v>31</v>
      </c>
      <c r="G36" s="89" t="s">
        <v>32</v>
      </c>
      <c r="H36" s="89" t="s">
        <v>37</v>
      </c>
      <c r="I36" s="89" t="s">
        <v>39</v>
      </c>
      <c r="J36" s="89" t="s">
        <v>41</v>
      </c>
      <c r="K36" s="89" t="s">
        <v>43</v>
      </c>
      <c r="L36" s="105">
        <v>16</v>
      </c>
      <c r="M36" s="148" t="s">
        <v>108</v>
      </c>
      <c r="N36" s="149"/>
    </row>
    <row r="37" spans="2:14" ht="13.9" customHeight="1">
      <c r="B37" s="87" t="s">
        <v>123</v>
      </c>
      <c r="C37" s="89" t="s">
        <v>124</v>
      </c>
      <c r="D37" s="88" t="s">
        <v>106</v>
      </c>
      <c r="E37" s="88" t="s">
        <v>107</v>
      </c>
      <c r="F37" s="89" t="s">
        <v>31</v>
      </c>
      <c r="G37" s="89" t="s">
        <v>32</v>
      </c>
      <c r="H37" s="89" t="s">
        <v>37</v>
      </c>
      <c r="I37" s="89" t="s">
        <v>39</v>
      </c>
      <c r="J37" s="89" t="s">
        <v>41</v>
      </c>
      <c r="K37" s="89" t="s">
        <v>43</v>
      </c>
      <c r="L37" s="105">
        <f>L25</f>
        <v>16</v>
      </c>
      <c r="M37" s="148" t="s">
        <v>120</v>
      </c>
      <c r="N37" s="149"/>
    </row>
    <row r="38" spans="2:14" s="106" customFormat="1">
      <c r="B38" s="104" t="s">
        <v>125</v>
      </c>
      <c r="C38" s="89" t="s">
        <v>126</v>
      </c>
      <c r="D38" s="88" t="s">
        <v>127</v>
      </c>
      <c r="E38" s="88" t="s">
        <v>128</v>
      </c>
      <c r="F38" s="89" t="s">
        <v>129</v>
      </c>
      <c r="G38" s="89" t="s">
        <v>129</v>
      </c>
      <c r="H38" s="89" t="s">
        <v>129</v>
      </c>
      <c r="I38" s="89" t="s">
        <v>129</v>
      </c>
      <c r="J38" s="89" t="s">
        <v>129</v>
      </c>
      <c r="K38" s="89" t="s">
        <v>129</v>
      </c>
      <c r="L38" s="105">
        <v>16</v>
      </c>
      <c r="M38" s="148" t="s">
        <v>130</v>
      </c>
      <c r="N38" s="149"/>
    </row>
    <row r="39" spans="2:14" s="106" customFormat="1">
      <c r="B39" s="104" t="s">
        <v>131</v>
      </c>
      <c r="C39" s="89" t="s">
        <v>132</v>
      </c>
      <c r="D39" s="88" t="s">
        <v>127</v>
      </c>
      <c r="E39" s="88" t="s">
        <v>128</v>
      </c>
      <c r="F39" s="89" t="s">
        <v>129</v>
      </c>
      <c r="G39" s="89" t="s">
        <v>129</v>
      </c>
      <c r="H39" s="89" t="s">
        <v>129</v>
      </c>
      <c r="I39" s="89" t="s">
        <v>129</v>
      </c>
      <c r="J39" s="89" t="s">
        <v>129</v>
      </c>
      <c r="K39" s="89" t="s">
        <v>129</v>
      </c>
      <c r="L39" s="105">
        <v>16</v>
      </c>
      <c r="M39" s="148" t="s">
        <v>130</v>
      </c>
      <c r="N39" s="149"/>
    </row>
    <row r="40" spans="2:14">
      <c r="B40" s="104" t="s">
        <v>133</v>
      </c>
      <c r="C40" s="89" t="s">
        <v>134</v>
      </c>
      <c r="D40" s="88" t="s">
        <v>115</v>
      </c>
      <c r="E40" s="88" t="s">
        <v>116</v>
      </c>
      <c r="F40" s="89" t="str">
        <f>G40</f>
        <v>1/2"</v>
      </c>
      <c r="G40" s="89" t="s">
        <v>59</v>
      </c>
      <c r="H40" s="89" t="str">
        <f t="shared" ref="H40:K62" si="7">G40</f>
        <v>1/2"</v>
      </c>
      <c r="I40" s="89" t="str">
        <f t="shared" si="7"/>
        <v>1/2"</v>
      </c>
      <c r="J40" s="89" t="str">
        <f t="shared" si="7"/>
        <v>1/2"</v>
      </c>
      <c r="K40" s="89" t="str">
        <f t="shared" si="7"/>
        <v>1/2"</v>
      </c>
      <c r="L40" s="105">
        <v>16</v>
      </c>
      <c r="M40" s="148" t="s">
        <v>60</v>
      </c>
      <c r="N40" s="149"/>
    </row>
    <row r="41" spans="2:14">
      <c r="B41" s="104" t="s">
        <v>135</v>
      </c>
      <c r="C41" s="89" t="s">
        <v>134</v>
      </c>
      <c r="D41" s="88" t="s">
        <v>115</v>
      </c>
      <c r="E41" s="88" t="s">
        <v>116</v>
      </c>
      <c r="F41" s="89" t="str">
        <f t="shared" ref="F41:F48" si="8">G41</f>
        <v>1/2"</v>
      </c>
      <c r="G41" s="89" t="s">
        <v>59</v>
      </c>
      <c r="H41" s="89" t="str">
        <f t="shared" si="7"/>
        <v>1/2"</v>
      </c>
      <c r="I41" s="89" t="str">
        <f t="shared" si="7"/>
        <v>1/2"</v>
      </c>
      <c r="J41" s="89" t="str">
        <f t="shared" si="7"/>
        <v>1/2"</v>
      </c>
      <c r="K41" s="89" t="str">
        <f t="shared" si="7"/>
        <v>1/2"</v>
      </c>
      <c r="L41" s="105">
        <v>16</v>
      </c>
      <c r="M41" s="148" t="s">
        <v>60</v>
      </c>
      <c r="N41" s="149"/>
    </row>
    <row r="42" spans="2:14">
      <c r="B42" s="104" t="s">
        <v>136</v>
      </c>
      <c r="C42" s="89" t="s">
        <v>134</v>
      </c>
      <c r="D42" s="88" t="s">
        <v>115</v>
      </c>
      <c r="E42" s="88" t="s">
        <v>116</v>
      </c>
      <c r="F42" s="89" t="s">
        <v>59</v>
      </c>
      <c r="G42" s="89" t="str">
        <f>F42</f>
        <v>1/2"</v>
      </c>
      <c r="H42" s="89" t="str">
        <f t="shared" si="7"/>
        <v>1/2"</v>
      </c>
      <c r="I42" s="89" t="str">
        <f t="shared" si="7"/>
        <v>1/2"</v>
      </c>
      <c r="J42" s="89" t="str">
        <f t="shared" si="7"/>
        <v>1/2"</v>
      </c>
      <c r="K42" s="89" t="str">
        <f t="shared" si="7"/>
        <v>1/2"</v>
      </c>
      <c r="L42" s="105">
        <v>16</v>
      </c>
      <c r="M42" s="148" t="s">
        <v>60</v>
      </c>
      <c r="N42" s="149"/>
    </row>
    <row r="43" spans="2:14">
      <c r="B43" s="104" t="s">
        <v>137</v>
      </c>
      <c r="C43" s="89" t="s">
        <v>138</v>
      </c>
      <c r="D43" s="88" t="s">
        <v>127</v>
      </c>
      <c r="E43" s="88" t="s">
        <v>128</v>
      </c>
      <c r="F43" s="89" t="s">
        <v>129</v>
      </c>
      <c r="G43" s="89" t="s">
        <v>129</v>
      </c>
      <c r="H43" s="89" t="s">
        <v>129</v>
      </c>
      <c r="I43" s="89" t="s">
        <v>129</v>
      </c>
      <c r="J43" s="89" t="s">
        <v>129</v>
      </c>
      <c r="K43" s="89" t="s">
        <v>129</v>
      </c>
      <c r="L43" s="105">
        <v>16</v>
      </c>
      <c r="M43" s="148" t="s">
        <v>130</v>
      </c>
      <c r="N43" s="149"/>
    </row>
    <row r="44" spans="2:14">
      <c r="B44" s="104" t="s">
        <v>139</v>
      </c>
      <c r="C44" s="89" t="s">
        <v>140</v>
      </c>
      <c r="D44" s="88" t="s">
        <v>127</v>
      </c>
      <c r="E44" s="88" t="s">
        <v>128</v>
      </c>
      <c r="F44" s="89" t="s">
        <v>129</v>
      </c>
      <c r="G44" s="89" t="s">
        <v>129</v>
      </c>
      <c r="H44" s="89" t="s">
        <v>129</v>
      </c>
      <c r="I44" s="89" t="s">
        <v>129</v>
      </c>
      <c r="J44" s="89" t="s">
        <v>129</v>
      </c>
      <c r="K44" s="89" t="s">
        <v>129</v>
      </c>
      <c r="L44" s="105">
        <v>16</v>
      </c>
      <c r="M44" s="148" t="s">
        <v>130</v>
      </c>
      <c r="N44" s="149"/>
    </row>
    <row r="45" spans="2:14">
      <c r="B45" s="104" t="s">
        <v>141</v>
      </c>
      <c r="C45" s="89" t="s">
        <v>142</v>
      </c>
      <c r="D45" s="88" t="s">
        <v>127</v>
      </c>
      <c r="E45" s="88" t="s">
        <v>128</v>
      </c>
      <c r="F45" s="89" t="s">
        <v>129</v>
      </c>
      <c r="G45" s="89" t="s">
        <v>129</v>
      </c>
      <c r="H45" s="89" t="s">
        <v>129</v>
      </c>
      <c r="I45" s="89" t="s">
        <v>129</v>
      </c>
      <c r="J45" s="89" t="s">
        <v>129</v>
      </c>
      <c r="K45" s="89" t="s">
        <v>129</v>
      </c>
      <c r="L45" s="105">
        <v>16</v>
      </c>
      <c r="M45" s="148" t="s">
        <v>130</v>
      </c>
      <c r="N45" s="149"/>
    </row>
    <row r="46" spans="2:14">
      <c r="B46" s="104" t="s">
        <v>143</v>
      </c>
      <c r="C46" s="89" t="s">
        <v>144</v>
      </c>
      <c r="D46" s="88" t="s">
        <v>127</v>
      </c>
      <c r="E46" s="88" t="s">
        <v>128</v>
      </c>
      <c r="F46" s="89" t="s">
        <v>129</v>
      </c>
      <c r="G46" s="89" t="s">
        <v>129</v>
      </c>
      <c r="H46" s="89" t="s">
        <v>129</v>
      </c>
      <c r="I46" s="89" t="s">
        <v>129</v>
      </c>
      <c r="J46" s="89" t="s">
        <v>129</v>
      </c>
      <c r="K46" s="89" t="s">
        <v>129</v>
      </c>
      <c r="L46" s="105">
        <v>16</v>
      </c>
      <c r="M46" s="148" t="s">
        <v>130</v>
      </c>
      <c r="N46" s="149"/>
    </row>
    <row r="47" spans="2:14">
      <c r="B47" s="104" t="s">
        <v>145</v>
      </c>
      <c r="C47" s="89" t="s">
        <v>146</v>
      </c>
      <c r="D47" s="88" t="s">
        <v>115</v>
      </c>
      <c r="E47" s="88" t="s">
        <v>116</v>
      </c>
      <c r="F47" s="41" t="s">
        <v>147</v>
      </c>
      <c r="G47" s="41" t="str">
        <f>F47</f>
        <v xml:space="preserve">1/2" </v>
      </c>
      <c r="H47" s="41" t="str">
        <f t="shared" si="7"/>
        <v xml:space="preserve">1/2" </v>
      </c>
      <c r="I47" s="41" t="str">
        <f t="shared" si="7"/>
        <v xml:space="preserve">1/2" </v>
      </c>
      <c r="J47" s="41" t="str">
        <f t="shared" si="7"/>
        <v xml:space="preserve">1/2" </v>
      </c>
      <c r="K47" s="41" t="str">
        <f t="shared" si="7"/>
        <v xml:space="preserve">1/2" </v>
      </c>
      <c r="L47" s="90">
        <v>16</v>
      </c>
      <c r="M47" s="148" t="s">
        <v>60</v>
      </c>
      <c r="N47" s="149"/>
    </row>
    <row r="48" spans="2:14">
      <c r="B48" s="104" t="s">
        <v>148</v>
      </c>
      <c r="C48" s="89" t="s">
        <v>146</v>
      </c>
      <c r="D48" s="88" t="s">
        <v>115</v>
      </c>
      <c r="E48" s="88" t="s">
        <v>116</v>
      </c>
      <c r="F48" s="89" t="str">
        <f t="shared" si="8"/>
        <v>1/2"</v>
      </c>
      <c r="G48" s="89" t="s">
        <v>59</v>
      </c>
      <c r="H48" s="89" t="str">
        <f t="shared" si="7"/>
        <v>1/2"</v>
      </c>
      <c r="I48" s="89" t="str">
        <f t="shared" si="7"/>
        <v>1/2"</v>
      </c>
      <c r="J48" s="89" t="str">
        <f t="shared" si="7"/>
        <v>1/2"</v>
      </c>
      <c r="K48" s="89" t="str">
        <f t="shared" si="7"/>
        <v>1/2"</v>
      </c>
      <c r="L48" s="105">
        <v>16</v>
      </c>
      <c r="M48" s="148" t="s">
        <v>60</v>
      </c>
      <c r="N48" s="149"/>
    </row>
    <row r="49" spans="2:14">
      <c r="B49" s="104" t="s">
        <v>149</v>
      </c>
      <c r="C49" s="89" t="s">
        <v>146</v>
      </c>
      <c r="D49" s="88" t="s">
        <v>115</v>
      </c>
      <c r="E49" s="88" t="s">
        <v>116</v>
      </c>
      <c r="F49" s="89" t="s">
        <v>59</v>
      </c>
      <c r="G49" s="89" t="str">
        <f>F49</f>
        <v>1/2"</v>
      </c>
      <c r="H49" s="89" t="str">
        <f t="shared" si="7"/>
        <v>1/2"</v>
      </c>
      <c r="I49" s="89" t="str">
        <f t="shared" si="7"/>
        <v>1/2"</v>
      </c>
      <c r="J49" s="89" t="str">
        <f t="shared" si="7"/>
        <v>1/2"</v>
      </c>
      <c r="K49" s="89" t="str">
        <f t="shared" si="7"/>
        <v>1/2"</v>
      </c>
      <c r="L49" s="105">
        <v>16</v>
      </c>
      <c r="M49" s="148" t="s">
        <v>60</v>
      </c>
      <c r="N49" s="149"/>
    </row>
    <row r="50" spans="2:14">
      <c r="B50" s="104" t="s">
        <v>150</v>
      </c>
      <c r="C50" s="89" t="s">
        <v>144</v>
      </c>
      <c r="D50" s="88" t="s">
        <v>127</v>
      </c>
      <c r="E50" s="88" t="s">
        <v>128</v>
      </c>
      <c r="F50" s="89" t="s">
        <v>129</v>
      </c>
      <c r="G50" s="89" t="s">
        <v>129</v>
      </c>
      <c r="H50" s="89" t="s">
        <v>129</v>
      </c>
      <c r="I50" s="89" t="s">
        <v>129</v>
      </c>
      <c r="J50" s="89" t="s">
        <v>129</v>
      </c>
      <c r="K50" s="89" t="s">
        <v>129</v>
      </c>
      <c r="L50" s="105">
        <v>16</v>
      </c>
      <c r="M50" s="148" t="s">
        <v>130</v>
      </c>
      <c r="N50" s="149"/>
    </row>
    <row r="51" spans="2:14">
      <c r="B51" s="104" t="s">
        <v>151</v>
      </c>
      <c r="C51" s="89" t="s">
        <v>152</v>
      </c>
      <c r="D51" s="88" t="s">
        <v>127</v>
      </c>
      <c r="E51" s="88" t="s">
        <v>128</v>
      </c>
      <c r="F51" s="89" t="s">
        <v>129</v>
      </c>
      <c r="G51" s="89" t="s">
        <v>129</v>
      </c>
      <c r="H51" s="89" t="s">
        <v>129</v>
      </c>
      <c r="I51" s="89" t="s">
        <v>129</v>
      </c>
      <c r="J51" s="89" t="s">
        <v>129</v>
      </c>
      <c r="K51" s="89" t="s">
        <v>129</v>
      </c>
      <c r="L51" s="105">
        <v>16</v>
      </c>
      <c r="M51" s="148" t="s">
        <v>130</v>
      </c>
      <c r="N51" s="149"/>
    </row>
    <row r="52" spans="2:14">
      <c r="B52" s="104" t="s">
        <v>153</v>
      </c>
      <c r="C52" s="89" t="s">
        <v>154</v>
      </c>
      <c r="D52" s="88" t="s">
        <v>115</v>
      </c>
      <c r="E52" s="88" t="s">
        <v>116</v>
      </c>
      <c r="F52" s="41" t="s">
        <v>147</v>
      </c>
      <c r="G52" s="41" t="str">
        <f>F52</f>
        <v xml:space="preserve">1/2" </v>
      </c>
      <c r="H52" s="41" t="str">
        <f t="shared" ref="H52:H54" si="9">G52</f>
        <v xml:space="preserve">1/2" </v>
      </c>
      <c r="I52" s="41" t="str">
        <f t="shared" ref="I52:I54" si="10">H52</f>
        <v xml:space="preserve">1/2" </v>
      </c>
      <c r="J52" s="41" t="str">
        <f t="shared" ref="J52:J54" si="11">I52</f>
        <v xml:space="preserve">1/2" </v>
      </c>
      <c r="K52" s="41" t="str">
        <f t="shared" ref="K52:K54" si="12">J52</f>
        <v xml:space="preserve">1/2" </v>
      </c>
      <c r="L52" s="90">
        <v>16</v>
      </c>
      <c r="M52" s="148" t="s">
        <v>60</v>
      </c>
      <c r="N52" s="149"/>
    </row>
    <row r="53" spans="2:14">
      <c r="B53" s="104" t="s">
        <v>155</v>
      </c>
      <c r="C53" s="89" t="s">
        <v>154</v>
      </c>
      <c r="D53" s="88" t="s">
        <v>115</v>
      </c>
      <c r="E53" s="88" t="s">
        <v>116</v>
      </c>
      <c r="F53" s="89" t="str">
        <f t="shared" ref="F53" si="13">G53</f>
        <v>1/2"</v>
      </c>
      <c r="G53" s="89" t="s">
        <v>59</v>
      </c>
      <c r="H53" s="89" t="str">
        <f t="shared" si="9"/>
        <v>1/2"</v>
      </c>
      <c r="I53" s="89" t="str">
        <f t="shared" si="10"/>
        <v>1/2"</v>
      </c>
      <c r="J53" s="89" t="str">
        <f t="shared" si="11"/>
        <v>1/2"</v>
      </c>
      <c r="K53" s="89" t="str">
        <f t="shared" si="12"/>
        <v>1/2"</v>
      </c>
      <c r="L53" s="105">
        <v>16</v>
      </c>
      <c r="M53" s="148" t="s">
        <v>60</v>
      </c>
      <c r="N53" s="149"/>
    </row>
    <row r="54" spans="2:14">
      <c r="B54" s="104" t="s">
        <v>156</v>
      </c>
      <c r="C54" s="89" t="s">
        <v>154</v>
      </c>
      <c r="D54" s="88" t="s">
        <v>115</v>
      </c>
      <c r="E54" s="88" t="s">
        <v>116</v>
      </c>
      <c r="F54" s="89" t="s">
        <v>59</v>
      </c>
      <c r="G54" s="89" t="str">
        <f>F54</f>
        <v>1/2"</v>
      </c>
      <c r="H54" s="89" t="str">
        <f t="shared" si="9"/>
        <v>1/2"</v>
      </c>
      <c r="I54" s="89" t="str">
        <f t="shared" si="10"/>
        <v>1/2"</v>
      </c>
      <c r="J54" s="89" t="str">
        <f t="shared" si="11"/>
        <v>1/2"</v>
      </c>
      <c r="K54" s="89" t="str">
        <f t="shared" si="12"/>
        <v>1/2"</v>
      </c>
      <c r="L54" s="105">
        <v>16</v>
      </c>
      <c r="M54" s="148" t="s">
        <v>60</v>
      </c>
      <c r="N54" s="149"/>
    </row>
    <row r="55" spans="2:14" ht="15" customHeight="1">
      <c r="B55" s="87" t="s">
        <v>157</v>
      </c>
      <c r="C55" s="88" t="s">
        <v>158</v>
      </c>
      <c r="D55" s="88" t="s">
        <v>115</v>
      </c>
      <c r="E55" s="88" t="s">
        <v>116</v>
      </c>
      <c r="F55" s="89" t="s">
        <v>59</v>
      </c>
      <c r="G55" s="89" t="str">
        <f>F55</f>
        <v>1/2"</v>
      </c>
      <c r="H55" s="89" t="str">
        <f t="shared" ref="H55" si="14">G55</f>
        <v>1/2"</v>
      </c>
      <c r="I55" s="89" t="str">
        <f t="shared" ref="I55" si="15">H55</f>
        <v>1/2"</v>
      </c>
      <c r="J55" s="89" t="str">
        <f t="shared" ref="J55" si="16">I55</f>
        <v>1/2"</v>
      </c>
      <c r="K55" s="89" t="str">
        <f t="shared" ref="K55" si="17">J55</f>
        <v>1/2"</v>
      </c>
      <c r="L55" s="103">
        <v>16</v>
      </c>
      <c r="M55" s="148" t="s">
        <v>60</v>
      </c>
      <c r="N55" s="149"/>
    </row>
    <row r="56" spans="2:14" ht="15" customHeight="1">
      <c r="B56" s="104" t="s">
        <v>159</v>
      </c>
      <c r="C56" s="88" t="s">
        <v>160</v>
      </c>
      <c r="D56" s="88" t="s">
        <v>115</v>
      </c>
      <c r="E56" s="161" t="s">
        <v>116</v>
      </c>
      <c r="F56" s="88" t="s">
        <v>86</v>
      </c>
      <c r="G56" s="88" t="s">
        <v>86</v>
      </c>
      <c r="H56" s="88" t="s">
        <v>86</v>
      </c>
      <c r="I56" s="88" t="s">
        <v>86</v>
      </c>
      <c r="J56" s="88" t="s">
        <v>86</v>
      </c>
      <c r="K56" s="88" t="s">
        <v>86</v>
      </c>
      <c r="L56" s="103">
        <v>16</v>
      </c>
      <c r="M56" s="148" t="s">
        <v>60</v>
      </c>
      <c r="N56" s="149"/>
    </row>
    <row r="57" spans="2:14">
      <c r="B57" s="87" t="s">
        <v>161</v>
      </c>
      <c r="C57" s="88" t="s">
        <v>162</v>
      </c>
      <c r="D57" s="88" t="s">
        <v>115</v>
      </c>
      <c r="E57" s="88" t="s">
        <v>116</v>
      </c>
      <c r="F57" s="89" t="str">
        <f>G57</f>
        <v>1/2"</v>
      </c>
      <c r="G57" s="89" t="s">
        <v>59</v>
      </c>
      <c r="H57" s="89" t="str">
        <f>G57</f>
        <v>1/2"</v>
      </c>
      <c r="I57" s="89" t="str">
        <f>H57</f>
        <v>1/2"</v>
      </c>
      <c r="J57" s="89" t="str">
        <f>I57</f>
        <v>1/2"</v>
      </c>
      <c r="K57" s="89" t="str">
        <f>J57</f>
        <v>1/2"</v>
      </c>
      <c r="L57" s="103">
        <v>16</v>
      </c>
      <c r="M57" s="148" t="s">
        <v>60</v>
      </c>
      <c r="N57" s="149"/>
    </row>
    <row r="58" spans="2:14">
      <c r="B58" s="104" t="s">
        <v>163</v>
      </c>
      <c r="C58" s="88" t="s">
        <v>162</v>
      </c>
      <c r="D58" s="88" t="s">
        <v>115</v>
      </c>
      <c r="E58" s="88" t="s">
        <v>116</v>
      </c>
      <c r="F58" s="89" t="str">
        <f>G58</f>
        <v>1/2"</v>
      </c>
      <c r="G58" s="89" t="s">
        <v>59</v>
      </c>
      <c r="H58" s="89" t="str">
        <f>G58</f>
        <v>1/2"</v>
      </c>
      <c r="I58" s="89" t="str">
        <f>H58</f>
        <v>1/2"</v>
      </c>
      <c r="J58" s="89" t="str">
        <f>I58</f>
        <v>1/2"</v>
      </c>
      <c r="K58" s="89" t="str">
        <f>J58</f>
        <v>1/2"</v>
      </c>
      <c r="L58" s="103">
        <v>16</v>
      </c>
      <c r="M58" s="148" t="s">
        <v>60</v>
      </c>
      <c r="N58" s="149"/>
    </row>
    <row r="59" spans="2:14">
      <c r="B59" s="87" t="s">
        <v>164</v>
      </c>
      <c r="C59" s="88" t="s">
        <v>165</v>
      </c>
      <c r="D59" s="88" t="s">
        <v>115</v>
      </c>
      <c r="E59" s="88" t="s">
        <v>116</v>
      </c>
      <c r="F59" s="89" t="str">
        <f>G59</f>
        <v>1/2"</v>
      </c>
      <c r="G59" s="89" t="s">
        <v>59</v>
      </c>
      <c r="H59" s="89" t="str">
        <f>G59</f>
        <v>1/2"</v>
      </c>
      <c r="I59" s="89" t="str">
        <f>H59</f>
        <v>1/2"</v>
      </c>
      <c r="J59" s="89" t="str">
        <f>I59</f>
        <v>1/2"</v>
      </c>
      <c r="K59" s="89" t="str">
        <f>J59</f>
        <v>1/2"</v>
      </c>
      <c r="L59" s="103">
        <v>16</v>
      </c>
      <c r="M59" s="148" t="s">
        <v>60</v>
      </c>
      <c r="N59" s="149"/>
    </row>
    <row r="60" spans="2:14">
      <c r="B60" s="104" t="s">
        <v>166</v>
      </c>
      <c r="C60" s="88" t="s">
        <v>165</v>
      </c>
      <c r="D60" s="88" t="s">
        <v>115</v>
      </c>
      <c r="E60" s="88" t="s">
        <v>116</v>
      </c>
      <c r="F60" s="89" t="str">
        <f>G60</f>
        <v>1/2"</v>
      </c>
      <c r="G60" s="89" t="s">
        <v>59</v>
      </c>
      <c r="H60" s="89" t="str">
        <f>G60</f>
        <v>1/2"</v>
      </c>
      <c r="I60" s="89" t="str">
        <f>H60</f>
        <v>1/2"</v>
      </c>
      <c r="J60" s="89" t="str">
        <f>I60</f>
        <v>1/2"</v>
      </c>
      <c r="K60" s="89" t="str">
        <f>J60</f>
        <v>1/2"</v>
      </c>
      <c r="L60" s="105">
        <v>16</v>
      </c>
      <c r="M60" s="148" t="s">
        <v>60</v>
      </c>
      <c r="N60" s="149"/>
    </row>
    <row r="61" spans="2:14" ht="15" customHeight="1">
      <c r="B61" s="87" t="s">
        <v>167</v>
      </c>
      <c r="C61" s="88" t="s">
        <v>168</v>
      </c>
      <c r="D61" s="88" t="s">
        <v>115</v>
      </c>
      <c r="E61" s="161" t="s">
        <v>116</v>
      </c>
      <c r="F61" s="88" t="s">
        <v>86</v>
      </c>
      <c r="G61" s="88" t="s">
        <v>86</v>
      </c>
      <c r="H61" s="88" t="s">
        <v>86</v>
      </c>
      <c r="I61" s="88" t="s">
        <v>86</v>
      </c>
      <c r="J61" s="88" t="s">
        <v>86</v>
      </c>
      <c r="K61" s="88" t="s">
        <v>86</v>
      </c>
      <c r="L61" s="103">
        <v>16</v>
      </c>
      <c r="M61" s="148" t="s">
        <v>60</v>
      </c>
      <c r="N61" s="149"/>
    </row>
    <row r="62" spans="2:14" ht="30" customHeight="1">
      <c r="B62" s="104"/>
      <c r="C62" s="89" t="s">
        <v>169</v>
      </c>
      <c r="D62" s="88" t="s">
        <v>170</v>
      </c>
      <c r="E62" s="88" t="s">
        <v>171</v>
      </c>
      <c r="F62" s="89" t="s">
        <v>59</v>
      </c>
      <c r="G62" s="89" t="str">
        <f>F62</f>
        <v>1/2"</v>
      </c>
      <c r="H62" s="89" t="str">
        <f t="shared" si="7"/>
        <v>1/2"</v>
      </c>
      <c r="I62" s="89" t="str">
        <f t="shared" si="7"/>
        <v>1/2"</v>
      </c>
      <c r="J62" s="89" t="str">
        <f t="shared" si="7"/>
        <v>1/2"</v>
      </c>
      <c r="K62" s="89" t="str">
        <f t="shared" si="7"/>
        <v>1/2"</v>
      </c>
      <c r="L62" s="105">
        <v>16</v>
      </c>
      <c r="M62" s="150" t="s">
        <v>172</v>
      </c>
      <c r="N62" s="151"/>
    </row>
    <row r="63" spans="2:14" ht="15" customHeight="1">
      <c r="B63" s="104" t="s">
        <v>173</v>
      </c>
      <c r="C63" s="89" t="s">
        <v>174</v>
      </c>
      <c r="D63" s="89" t="s">
        <v>175</v>
      </c>
      <c r="E63" s="89" t="s">
        <v>176</v>
      </c>
      <c r="F63" s="89" t="s">
        <v>32</v>
      </c>
      <c r="G63" s="89" t="s">
        <v>177</v>
      </c>
      <c r="H63" s="89" t="s">
        <v>177</v>
      </c>
      <c r="I63" s="89" t="s">
        <v>177</v>
      </c>
      <c r="J63" s="89" t="s">
        <v>177</v>
      </c>
      <c r="K63" s="89" t="s">
        <v>177</v>
      </c>
      <c r="L63" s="105">
        <v>16</v>
      </c>
      <c r="M63" s="103" t="s">
        <v>178</v>
      </c>
      <c r="N63" s="146"/>
    </row>
    <row r="64" spans="2:14" ht="15" customHeight="1">
      <c r="B64" s="104" t="s">
        <v>173</v>
      </c>
      <c r="C64" s="89" t="s">
        <v>174</v>
      </c>
      <c r="D64" s="89" t="s">
        <v>175</v>
      </c>
      <c r="E64" s="89" t="s">
        <v>176</v>
      </c>
      <c r="F64" s="41" t="s">
        <v>177</v>
      </c>
      <c r="G64" s="89" t="s">
        <v>32</v>
      </c>
      <c r="H64" s="89" t="s">
        <v>177</v>
      </c>
      <c r="I64" s="89" t="s">
        <v>177</v>
      </c>
      <c r="J64" s="89" t="s">
        <v>177</v>
      </c>
      <c r="K64" s="89" t="s">
        <v>177</v>
      </c>
      <c r="L64" s="105">
        <v>16</v>
      </c>
      <c r="M64" s="103" t="s">
        <v>178</v>
      </c>
      <c r="N64" s="146"/>
    </row>
    <row r="65" spans="2:14" ht="15" customHeight="1">
      <c r="B65" s="104" t="s">
        <v>173</v>
      </c>
      <c r="C65" s="89" t="s">
        <v>174</v>
      </c>
      <c r="D65" s="89" t="s">
        <v>175</v>
      </c>
      <c r="E65" s="89" t="s">
        <v>179</v>
      </c>
      <c r="F65" s="89" t="s">
        <v>177</v>
      </c>
      <c r="G65" s="89" t="s">
        <v>177</v>
      </c>
      <c r="H65" s="89" t="s">
        <v>32</v>
      </c>
      <c r="I65" s="89" t="s">
        <v>177</v>
      </c>
      <c r="J65" s="89" t="s">
        <v>177</v>
      </c>
      <c r="K65" s="89" t="s">
        <v>177</v>
      </c>
      <c r="L65" s="105">
        <v>16</v>
      </c>
      <c r="M65" s="103" t="s">
        <v>180</v>
      </c>
      <c r="N65" s="146"/>
    </row>
    <row r="66" spans="2:14" ht="15" customHeight="1">
      <c r="B66" s="104" t="s">
        <v>173</v>
      </c>
      <c r="C66" s="89" t="s">
        <v>174</v>
      </c>
      <c r="D66" s="89" t="s">
        <v>175</v>
      </c>
      <c r="E66" s="89" t="s">
        <v>181</v>
      </c>
      <c r="F66" s="89" t="s">
        <v>177</v>
      </c>
      <c r="G66" s="89" t="s">
        <v>177</v>
      </c>
      <c r="H66" s="89" t="s">
        <v>177</v>
      </c>
      <c r="I66" s="89" t="s">
        <v>37</v>
      </c>
      <c r="J66" s="89" t="s">
        <v>177</v>
      </c>
      <c r="K66" s="89" t="s">
        <v>177</v>
      </c>
      <c r="L66" s="105">
        <v>16</v>
      </c>
      <c r="M66" s="103" t="s">
        <v>182</v>
      </c>
      <c r="N66" s="146"/>
    </row>
    <row r="67" spans="2:14" ht="15" customHeight="1">
      <c r="B67" s="104" t="s">
        <v>173</v>
      </c>
      <c r="C67" s="89" t="s">
        <v>174</v>
      </c>
      <c r="D67" s="89" t="s">
        <v>175</v>
      </c>
      <c r="E67" s="89" t="s">
        <v>183</v>
      </c>
      <c r="F67" s="89" t="s">
        <v>177</v>
      </c>
      <c r="G67" s="89" t="s">
        <v>177</v>
      </c>
      <c r="H67" s="89" t="s">
        <v>177</v>
      </c>
      <c r="I67" s="89" t="s">
        <v>177</v>
      </c>
      <c r="J67" s="89" t="s">
        <v>39</v>
      </c>
      <c r="K67" s="89" t="s">
        <v>177</v>
      </c>
      <c r="L67" s="105">
        <v>16</v>
      </c>
      <c r="M67" s="152" t="s">
        <v>184</v>
      </c>
      <c r="N67" s="153"/>
    </row>
    <row r="68" spans="2:14" ht="15" customHeight="1">
      <c r="B68" s="104" t="s">
        <v>173</v>
      </c>
      <c r="C68" s="89" t="s">
        <v>174</v>
      </c>
      <c r="D68" s="89" t="s">
        <v>175</v>
      </c>
      <c r="E68" s="89" t="s">
        <v>185</v>
      </c>
      <c r="F68" s="89" t="s">
        <v>177</v>
      </c>
      <c r="G68" s="89" t="s">
        <v>177</v>
      </c>
      <c r="H68" s="89" t="s">
        <v>177</v>
      </c>
      <c r="I68" s="89" t="s">
        <v>177</v>
      </c>
      <c r="J68" s="89" t="s">
        <v>177</v>
      </c>
      <c r="K68" s="89" t="s">
        <v>41</v>
      </c>
      <c r="L68" s="105">
        <v>16</v>
      </c>
      <c r="M68" s="152" t="s">
        <v>186</v>
      </c>
      <c r="N68" s="153"/>
    </row>
    <row r="69" spans="2:14">
      <c r="B69" s="87" t="s">
        <v>187</v>
      </c>
      <c r="C69" s="89" t="s">
        <v>188</v>
      </c>
      <c r="D69" s="88" t="s">
        <v>127</v>
      </c>
      <c r="E69" s="88" t="s">
        <v>189</v>
      </c>
      <c r="F69" s="89" t="s">
        <v>129</v>
      </c>
      <c r="G69" s="89" t="s">
        <v>129</v>
      </c>
      <c r="H69" s="89" t="s">
        <v>129</v>
      </c>
      <c r="I69" s="89" t="s">
        <v>129</v>
      </c>
      <c r="J69" s="89" t="s">
        <v>129</v>
      </c>
      <c r="K69" s="89" t="s">
        <v>129</v>
      </c>
      <c r="L69" s="103">
        <v>16</v>
      </c>
      <c r="M69" s="148" t="s">
        <v>190</v>
      </c>
      <c r="N69" s="149"/>
    </row>
    <row r="70" spans="2:14">
      <c r="B70" s="87" t="s">
        <v>191</v>
      </c>
      <c r="C70" s="89" t="s">
        <v>192</v>
      </c>
      <c r="D70" s="88" t="s">
        <v>127</v>
      </c>
      <c r="E70" s="88" t="s">
        <v>189</v>
      </c>
      <c r="F70" s="89" t="s">
        <v>129</v>
      </c>
      <c r="G70" s="89" t="s">
        <v>129</v>
      </c>
      <c r="H70" s="89" t="s">
        <v>129</v>
      </c>
      <c r="I70" s="89" t="s">
        <v>129</v>
      </c>
      <c r="J70" s="89" t="s">
        <v>129</v>
      </c>
      <c r="K70" s="89" t="s">
        <v>129</v>
      </c>
      <c r="L70" s="103">
        <v>16</v>
      </c>
      <c r="M70" s="148" t="s">
        <v>190</v>
      </c>
      <c r="N70" s="149"/>
    </row>
    <row r="71" spans="2:14">
      <c r="B71" s="104" t="s">
        <v>193</v>
      </c>
      <c r="C71" s="89" t="s">
        <v>194</v>
      </c>
      <c r="D71" s="88" t="s">
        <v>127</v>
      </c>
      <c r="E71" s="88" t="s">
        <v>189</v>
      </c>
      <c r="F71" s="89" t="s">
        <v>129</v>
      </c>
      <c r="G71" s="89" t="s">
        <v>129</v>
      </c>
      <c r="H71" s="89" t="s">
        <v>129</v>
      </c>
      <c r="I71" s="89" t="s">
        <v>129</v>
      </c>
      <c r="J71" s="89" t="s">
        <v>129</v>
      </c>
      <c r="K71" s="89" t="s">
        <v>129</v>
      </c>
      <c r="L71" s="103">
        <v>16</v>
      </c>
      <c r="M71" s="148" t="s">
        <v>190</v>
      </c>
      <c r="N71" s="149"/>
    </row>
    <row r="72" spans="2:14">
      <c r="B72" s="104" t="s">
        <v>195</v>
      </c>
      <c r="C72" s="89" t="s">
        <v>196</v>
      </c>
      <c r="D72" s="88" t="s">
        <v>127</v>
      </c>
      <c r="E72" s="88" t="s">
        <v>189</v>
      </c>
      <c r="F72" s="89" t="s">
        <v>129</v>
      </c>
      <c r="G72" s="89" t="s">
        <v>129</v>
      </c>
      <c r="H72" s="89" t="s">
        <v>129</v>
      </c>
      <c r="I72" s="89" t="s">
        <v>129</v>
      </c>
      <c r="J72" s="89" t="s">
        <v>129</v>
      </c>
      <c r="K72" s="89" t="s">
        <v>129</v>
      </c>
      <c r="L72" s="103">
        <v>16</v>
      </c>
      <c r="M72" s="148" t="s">
        <v>190</v>
      </c>
      <c r="N72" s="149"/>
    </row>
    <row r="73" spans="2:14" ht="15" customHeight="1">
      <c r="B73" s="87" t="s">
        <v>197</v>
      </c>
      <c r="C73" s="88" t="s">
        <v>198</v>
      </c>
      <c r="D73" s="88" t="s">
        <v>199</v>
      </c>
      <c r="E73" s="88" t="s">
        <v>200</v>
      </c>
      <c r="F73" s="89" t="s">
        <v>129</v>
      </c>
      <c r="G73" s="89" t="s">
        <v>129</v>
      </c>
      <c r="H73" s="89" t="s">
        <v>129</v>
      </c>
      <c r="I73" s="89" t="s">
        <v>129</v>
      </c>
      <c r="J73" s="89" t="s">
        <v>129</v>
      </c>
      <c r="K73" s="89" t="s">
        <v>129</v>
      </c>
      <c r="L73" s="103">
        <v>16</v>
      </c>
      <c r="M73" s="148" t="s">
        <v>201</v>
      </c>
      <c r="N73" s="149"/>
    </row>
    <row r="74" spans="2:14">
      <c r="B74" s="87" t="s">
        <v>202</v>
      </c>
      <c r="C74" s="88" t="s">
        <v>203</v>
      </c>
      <c r="D74" s="88" t="s">
        <v>199</v>
      </c>
      <c r="E74" s="88" t="s">
        <v>200</v>
      </c>
      <c r="F74" s="89" t="s">
        <v>129</v>
      </c>
      <c r="G74" s="89" t="s">
        <v>129</v>
      </c>
      <c r="H74" s="89" t="s">
        <v>129</v>
      </c>
      <c r="I74" s="89" t="s">
        <v>129</v>
      </c>
      <c r="J74" s="89" t="s">
        <v>129</v>
      </c>
      <c r="K74" s="89" t="s">
        <v>129</v>
      </c>
      <c r="L74" s="103">
        <v>16</v>
      </c>
      <c r="M74" s="148" t="s">
        <v>201</v>
      </c>
      <c r="N74" s="149"/>
    </row>
    <row r="75" spans="2:14">
      <c r="B75" s="87" t="s">
        <v>204</v>
      </c>
      <c r="C75" s="88" t="s">
        <v>205</v>
      </c>
      <c r="D75" s="88" t="s">
        <v>199</v>
      </c>
      <c r="E75" s="88" t="s">
        <v>200</v>
      </c>
      <c r="F75" s="89" t="s">
        <v>129</v>
      </c>
      <c r="G75" s="89" t="s">
        <v>129</v>
      </c>
      <c r="H75" s="89" t="s">
        <v>129</v>
      </c>
      <c r="I75" s="89" t="s">
        <v>129</v>
      </c>
      <c r="J75" s="89" t="s">
        <v>129</v>
      </c>
      <c r="K75" s="89" t="s">
        <v>129</v>
      </c>
      <c r="L75" s="103">
        <f>L74</f>
        <v>16</v>
      </c>
      <c r="M75" s="148" t="s">
        <v>201</v>
      </c>
      <c r="N75" s="149"/>
    </row>
    <row r="76" spans="2:14">
      <c r="B76" s="87" t="s">
        <v>206</v>
      </c>
      <c r="C76" s="88" t="s">
        <v>207</v>
      </c>
      <c r="D76" s="88" t="s">
        <v>199</v>
      </c>
      <c r="E76" s="88" t="s">
        <v>200</v>
      </c>
      <c r="F76" s="89" t="s">
        <v>129</v>
      </c>
      <c r="G76" s="89" t="s">
        <v>129</v>
      </c>
      <c r="H76" s="89" t="s">
        <v>129</v>
      </c>
      <c r="I76" s="89" t="s">
        <v>129</v>
      </c>
      <c r="J76" s="89" t="s">
        <v>129</v>
      </c>
      <c r="K76" s="89" t="s">
        <v>129</v>
      </c>
      <c r="L76" s="103">
        <f>L75</f>
        <v>16</v>
      </c>
      <c r="M76" s="148" t="s">
        <v>201</v>
      </c>
      <c r="N76" s="149"/>
    </row>
    <row r="77" spans="2:14">
      <c r="B77" s="87" t="s">
        <v>208</v>
      </c>
      <c r="C77" s="88" t="s">
        <v>209</v>
      </c>
      <c r="D77" s="88" t="s">
        <v>210</v>
      </c>
      <c r="E77" s="88" t="s">
        <v>211</v>
      </c>
      <c r="F77" s="88" t="s">
        <v>129</v>
      </c>
      <c r="G77" s="88" t="s">
        <v>129</v>
      </c>
      <c r="H77" s="88" t="s">
        <v>129</v>
      </c>
      <c r="I77" s="88" t="s">
        <v>129</v>
      </c>
      <c r="J77" s="88" t="s">
        <v>129</v>
      </c>
      <c r="K77" s="88" t="s">
        <v>129</v>
      </c>
      <c r="L77" s="103">
        <v>200</v>
      </c>
      <c r="M77" s="148" t="s">
        <v>212</v>
      </c>
      <c r="N77" s="149"/>
    </row>
    <row r="78" spans="2:14">
      <c r="B78" s="87" t="s">
        <v>213</v>
      </c>
      <c r="C78" s="88" t="s">
        <v>214</v>
      </c>
      <c r="D78" s="88" t="s">
        <v>210</v>
      </c>
      <c r="E78" s="88" t="s">
        <v>211</v>
      </c>
      <c r="F78" s="88" t="s">
        <v>129</v>
      </c>
      <c r="G78" s="88" t="s">
        <v>129</v>
      </c>
      <c r="H78" s="88" t="s">
        <v>129</v>
      </c>
      <c r="I78" s="88" t="s">
        <v>129</v>
      </c>
      <c r="J78" s="88" t="s">
        <v>129</v>
      </c>
      <c r="K78" s="88" t="s">
        <v>129</v>
      </c>
      <c r="L78" s="103">
        <v>200</v>
      </c>
      <c r="M78" s="148" t="s">
        <v>212</v>
      </c>
      <c r="N78" s="149"/>
    </row>
    <row r="79" spans="2:14">
      <c r="B79" s="87" t="s">
        <v>215</v>
      </c>
      <c r="C79" s="88" t="s">
        <v>216</v>
      </c>
      <c r="D79" s="88" t="s">
        <v>210</v>
      </c>
      <c r="E79" s="88" t="s">
        <v>211</v>
      </c>
      <c r="F79" s="88" t="s">
        <v>129</v>
      </c>
      <c r="G79" s="88" t="s">
        <v>129</v>
      </c>
      <c r="H79" s="88" t="s">
        <v>129</v>
      </c>
      <c r="I79" s="88" t="s">
        <v>129</v>
      </c>
      <c r="J79" s="88" t="s">
        <v>129</v>
      </c>
      <c r="K79" s="88" t="s">
        <v>129</v>
      </c>
      <c r="L79" s="103">
        <v>200</v>
      </c>
      <c r="M79" s="148" t="s">
        <v>212</v>
      </c>
      <c r="N79" s="149"/>
    </row>
    <row r="80" spans="2:14">
      <c r="B80" s="87" t="s">
        <v>217</v>
      </c>
      <c r="C80" s="88" t="s">
        <v>218</v>
      </c>
      <c r="D80" s="88" t="s">
        <v>219</v>
      </c>
      <c r="E80" s="88" t="s">
        <v>220</v>
      </c>
      <c r="F80" s="89" t="s">
        <v>221</v>
      </c>
      <c r="G80" s="88" t="str">
        <f>F80</f>
        <v>3/4"</v>
      </c>
      <c r="H80" s="88" t="str">
        <f t="shared" ref="H80" si="18">G80</f>
        <v>3/4"</v>
      </c>
      <c r="I80" s="88" t="str">
        <f t="shared" ref="I80" si="19">H80</f>
        <v>3/4"</v>
      </c>
      <c r="J80" s="88" t="str">
        <f t="shared" ref="J80" si="20">I80</f>
        <v>3/4"</v>
      </c>
      <c r="K80" s="88" t="str">
        <f t="shared" ref="K80" si="21">J80</f>
        <v>3/4"</v>
      </c>
      <c r="L80" s="103">
        <v>16</v>
      </c>
      <c r="M80" s="148" t="s">
        <v>222</v>
      </c>
      <c r="N80" s="149"/>
    </row>
    <row r="81" spans="2:14" ht="14.45" customHeight="1">
      <c r="B81" s="87" t="s">
        <v>223</v>
      </c>
      <c r="C81" s="88" t="s">
        <v>224</v>
      </c>
      <c r="D81" s="88" t="s">
        <v>127</v>
      </c>
      <c r="E81" s="88" t="s">
        <v>225</v>
      </c>
      <c r="F81" s="89" t="s">
        <v>59</v>
      </c>
      <c r="G81" s="88" t="s">
        <v>59</v>
      </c>
      <c r="H81" s="88" t="str">
        <f t="shared" ref="H81:K91" si="22">G81</f>
        <v>1/2"</v>
      </c>
      <c r="I81" s="88" t="str">
        <f t="shared" si="22"/>
        <v>1/2"</v>
      </c>
      <c r="J81" s="88" t="str">
        <f t="shared" si="22"/>
        <v>1/2"</v>
      </c>
      <c r="K81" s="88" t="str">
        <f t="shared" si="22"/>
        <v>1/2"</v>
      </c>
      <c r="L81" s="103">
        <v>16</v>
      </c>
      <c r="M81" s="148" t="s">
        <v>226</v>
      </c>
      <c r="N81" s="149"/>
    </row>
    <row r="82" spans="2:14">
      <c r="B82" s="87" t="s">
        <v>227</v>
      </c>
      <c r="C82" s="88" t="s">
        <v>228</v>
      </c>
      <c r="D82" s="88" t="s">
        <v>127</v>
      </c>
      <c r="E82" s="88" t="s">
        <v>225</v>
      </c>
      <c r="F82" s="89" t="s">
        <v>59</v>
      </c>
      <c r="G82" s="88" t="s">
        <v>59</v>
      </c>
      <c r="H82" s="88" t="str">
        <f t="shared" si="22"/>
        <v>1/2"</v>
      </c>
      <c r="I82" s="88" t="str">
        <f t="shared" si="22"/>
        <v>1/2"</v>
      </c>
      <c r="J82" s="88" t="str">
        <f t="shared" si="22"/>
        <v>1/2"</v>
      </c>
      <c r="K82" s="88" t="str">
        <f t="shared" si="22"/>
        <v>1/2"</v>
      </c>
      <c r="L82" s="103">
        <v>16</v>
      </c>
      <c r="M82" s="148" t="s">
        <v>226</v>
      </c>
      <c r="N82" s="149"/>
    </row>
    <row r="83" spans="2:14">
      <c r="B83" s="87" t="s">
        <v>229</v>
      </c>
      <c r="C83" s="88" t="s">
        <v>230</v>
      </c>
      <c r="D83" s="88" t="s">
        <v>127</v>
      </c>
      <c r="E83" s="88" t="s">
        <v>225</v>
      </c>
      <c r="F83" s="89" t="s">
        <v>59</v>
      </c>
      <c r="G83" s="88" t="s">
        <v>59</v>
      </c>
      <c r="H83" s="88" t="str">
        <f t="shared" ref="H83" si="23">G83</f>
        <v>1/2"</v>
      </c>
      <c r="I83" s="88" t="str">
        <f t="shared" ref="I83" si="24">H83</f>
        <v>1/2"</v>
      </c>
      <c r="J83" s="88" t="str">
        <f t="shared" ref="J83" si="25">I83</f>
        <v>1/2"</v>
      </c>
      <c r="K83" s="88" t="str">
        <f t="shared" ref="K83" si="26">J83</f>
        <v>1/2"</v>
      </c>
      <c r="L83" s="103">
        <v>16</v>
      </c>
      <c r="M83" s="148" t="s">
        <v>226</v>
      </c>
      <c r="N83" s="149"/>
    </row>
    <row r="84" spans="2:14">
      <c r="B84" s="87" t="s">
        <v>231</v>
      </c>
      <c r="C84" s="88" t="s">
        <v>232</v>
      </c>
      <c r="D84" s="88" t="s">
        <v>127</v>
      </c>
      <c r="E84" s="88" t="s">
        <v>225</v>
      </c>
      <c r="F84" s="89" t="s">
        <v>59</v>
      </c>
      <c r="G84" s="88" t="s">
        <v>59</v>
      </c>
      <c r="H84" s="88" t="str">
        <f t="shared" ref="H84" si="27">G84</f>
        <v>1/2"</v>
      </c>
      <c r="I84" s="88" t="str">
        <f t="shared" ref="I84" si="28">H84</f>
        <v>1/2"</v>
      </c>
      <c r="J84" s="88" t="str">
        <f t="shared" ref="J84" si="29">I84</f>
        <v>1/2"</v>
      </c>
      <c r="K84" s="88" t="str">
        <f t="shared" ref="K84" si="30">J84</f>
        <v>1/2"</v>
      </c>
      <c r="L84" s="103">
        <v>16</v>
      </c>
      <c r="M84" s="148" t="s">
        <v>226</v>
      </c>
      <c r="N84" s="149"/>
    </row>
    <row r="85" spans="2:14" ht="14.45" customHeight="1">
      <c r="B85" s="87" t="s">
        <v>233</v>
      </c>
      <c r="C85" s="88" t="s">
        <v>234</v>
      </c>
      <c r="D85" s="88" t="s">
        <v>98</v>
      </c>
      <c r="E85" s="88"/>
      <c r="F85" s="89" t="s">
        <v>59</v>
      </c>
      <c r="G85" s="88" t="s">
        <v>59</v>
      </c>
      <c r="H85" s="88" t="str">
        <f t="shared" si="22"/>
        <v>1/2"</v>
      </c>
      <c r="I85" s="88" t="str">
        <f t="shared" si="22"/>
        <v>1/2"</v>
      </c>
      <c r="J85" s="88" t="str">
        <f t="shared" si="22"/>
        <v>1/2"</v>
      </c>
      <c r="K85" s="88" t="str">
        <f t="shared" si="22"/>
        <v>1/2"</v>
      </c>
      <c r="L85" s="103">
        <v>16</v>
      </c>
      <c r="M85" s="148" t="s">
        <v>235</v>
      </c>
      <c r="N85" s="149"/>
    </row>
    <row r="86" spans="2:14" ht="14.25" customHeight="1">
      <c r="B86" s="87" t="s">
        <v>236</v>
      </c>
      <c r="C86" s="88" t="s">
        <v>237</v>
      </c>
      <c r="D86" s="88" t="s">
        <v>238</v>
      </c>
      <c r="E86" s="88" t="s">
        <v>239</v>
      </c>
      <c r="F86" s="89" t="s">
        <v>59</v>
      </c>
      <c r="G86" s="88" t="s">
        <v>59</v>
      </c>
      <c r="H86" s="88" t="str">
        <f t="shared" si="22"/>
        <v>1/2"</v>
      </c>
      <c r="I86" s="88" t="str">
        <f t="shared" si="22"/>
        <v>1/2"</v>
      </c>
      <c r="J86" s="88" t="str">
        <f t="shared" si="22"/>
        <v>1/2"</v>
      </c>
      <c r="K86" s="88" t="str">
        <f t="shared" si="22"/>
        <v>1/2"</v>
      </c>
      <c r="L86" s="103">
        <v>16</v>
      </c>
      <c r="M86" s="148" t="s">
        <v>240</v>
      </c>
      <c r="N86" s="149"/>
    </row>
    <row r="87" spans="2:14">
      <c r="B87" s="87" t="s">
        <v>241</v>
      </c>
      <c r="C87" s="88" t="s">
        <v>242</v>
      </c>
      <c r="D87" s="88" t="s">
        <v>238</v>
      </c>
      <c r="E87" s="88" t="s">
        <v>239</v>
      </c>
      <c r="F87" s="89" t="s">
        <v>59</v>
      </c>
      <c r="G87" s="88" t="s">
        <v>59</v>
      </c>
      <c r="H87" s="88" t="str">
        <f t="shared" si="22"/>
        <v>1/2"</v>
      </c>
      <c r="I87" s="88" t="str">
        <f t="shared" si="22"/>
        <v>1/2"</v>
      </c>
      <c r="J87" s="88" t="str">
        <f t="shared" si="22"/>
        <v>1/2"</v>
      </c>
      <c r="K87" s="88" t="str">
        <f t="shared" si="22"/>
        <v>1/2"</v>
      </c>
      <c r="L87" s="103">
        <v>16</v>
      </c>
      <c r="M87" s="148" t="s">
        <v>240</v>
      </c>
      <c r="N87" s="149"/>
    </row>
    <row r="88" spans="2:14">
      <c r="B88" s="87" t="s">
        <v>243</v>
      </c>
      <c r="C88" s="88" t="s">
        <v>244</v>
      </c>
      <c r="D88" s="88" t="s">
        <v>98</v>
      </c>
      <c r="E88" s="88"/>
      <c r="F88" s="89" t="s">
        <v>59</v>
      </c>
      <c r="G88" s="88" t="s">
        <v>59</v>
      </c>
      <c r="H88" s="88" t="str">
        <f t="shared" si="22"/>
        <v>1/2"</v>
      </c>
      <c r="I88" s="88" t="str">
        <f t="shared" si="22"/>
        <v>1/2"</v>
      </c>
      <c r="J88" s="88" t="str">
        <f t="shared" si="22"/>
        <v>1/2"</v>
      </c>
      <c r="K88" s="88" t="str">
        <f t="shared" si="22"/>
        <v>1/2"</v>
      </c>
      <c r="L88" s="103">
        <v>16</v>
      </c>
      <c r="M88" s="148" t="s">
        <v>235</v>
      </c>
      <c r="N88" s="149"/>
    </row>
    <row r="89" spans="2:14">
      <c r="B89" s="87" t="s">
        <v>245</v>
      </c>
      <c r="C89" s="88" t="s">
        <v>246</v>
      </c>
      <c r="D89" s="88" t="s">
        <v>238</v>
      </c>
      <c r="E89" s="88" t="s">
        <v>239</v>
      </c>
      <c r="F89" s="89" t="s">
        <v>59</v>
      </c>
      <c r="G89" s="88" t="s">
        <v>59</v>
      </c>
      <c r="H89" s="88" t="str">
        <f t="shared" ref="H89" si="31">G89</f>
        <v>1/2"</v>
      </c>
      <c r="I89" s="88" t="str">
        <f t="shared" ref="I89" si="32">H89</f>
        <v>1/2"</v>
      </c>
      <c r="J89" s="88" t="str">
        <f t="shared" ref="J89" si="33">I89</f>
        <v>1/2"</v>
      </c>
      <c r="K89" s="88" t="str">
        <f t="shared" ref="K89" si="34">J89</f>
        <v>1/2"</v>
      </c>
      <c r="L89" s="103">
        <v>16</v>
      </c>
      <c r="M89" s="148" t="s">
        <v>240</v>
      </c>
      <c r="N89" s="149"/>
    </row>
    <row r="90" spans="2:14">
      <c r="B90" s="87" t="s">
        <v>247</v>
      </c>
      <c r="C90" s="88" t="s">
        <v>248</v>
      </c>
      <c r="D90" s="88" t="s">
        <v>238</v>
      </c>
      <c r="E90" s="88" t="s">
        <v>239</v>
      </c>
      <c r="F90" s="89" t="s">
        <v>59</v>
      </c>
      <c r="G90" s="88" t="s">
        <v>59</v>
      </c>
      <c r="H90" s="88" t="str">
        <f t="shared" si="22"/>
        <v>1/2"</v>
      </c>
      <c r="I90" s="88" t="str">
        <f t="shared" si="22"/>
        <v>1/2"</v>
      </c>
      <c r="J90" s="88" t="str">
        <f t="shared" si="22"/>
        <v>1/2"</v>
      </c>
      <c r="K90" s="88" t="str">
        <f t="shared" si="22"/>
        <v>1/2"</v>
      </c>
      <c r="L90" s="103">
        <v>16</v>
      </c>
      <c r="M90" s="148" t="s">
        <v>240</v>
      </c>
      <c r="N90" s="149"/>
    </row>
    <row r="91" spans="2:14">
      <c r="B91" s="87" t="s">
        <v>249</v>
      </c>
      <c r="C91" s="88" t="s">
        <v>250</v>
      </c>
      <c r="D91" s="88" t="s">
        <v>238</v>
      </c>
      <c r="E91" s="88" t="s">
        <v>239</v>
      </c>
      <c r="F91" s="89" t="s">
        <v>59</v>
      </c>
      <c r="G91" s="88" t="s">
        <v>59</v>
      </c>
      <c r="H91" s="88" t="str">
        <f t="shared" si="22"/>
        <v>1/2"</v>
      </c>
      <c r="I91" s="88" t="str">
        <f t="shared" si="22"/>
        <v>1/2"</v>
      </c>
      <c r="J91" s="88" t="str">
        <f t="shared" si="22"/>
        <v>1/2"</v>
      </c>
      <c r="K91" s="88" t="str">
        <f t="shared" si="22"/>
        <v>1/2"</v>
      </c>
      <c r="L91" s="103">
        <v>16</v>
      </c>
      <c r="M91" s="148" t="s">
        <v>240</v>
      </c>
      <c r="N91" s="149"/>
    </row>
    <row r="92" spans="2:14">
      <c r="B92" s="87" t="s">
        <v>251</v>
      </c>
      <c r="C92" s="88" t="s">
        <v>252</v>
      </c>
      <c r="D92" s="88" t="s">
        <v>238</v>
      </c>
      <c r="E92" s="88" t="s">
        <v>253</v>
      </c>
      <c r="F92" s="89"/>
      <c r="G92" s="88"/>
      <c r="H92" s="88"/>
      <c r="I92" s="88"/>
      <c r="J92" s="88"/>
      <c r="K92" s="88"/>
      <c r="L92" s="103"/>
      <c r="M92" s="148" t="s">
        <v>254</v>
      </c>
      <c r="N92" s="149"/>
    </row>
    <row r="93" spans="2:14">
      <c r="B93" s="87" t="s">
        <v>255</v>
      </c>
      <c r="C93" s="88" t="s">
        <v>256</v>
      </c>
      <c r="D93" s="88" t="s">
        <v>257</v>
      </c>
      <c r="E93" s="88" t="s">
        <v>258</v>
      </c>
      <c r="F93" s="89"/>
      <c r="G93" s="88"/>
      <c r="H93" s="88"/>
      <c r="I93" s="88"/>
      <c r="J93" s="88"/>
      <c r="K93" s="88"/>
      <c r="L93" s="103"/>
      <c r="M93" s="148"/>
      <c r="N93" s="149"/>
    </row>
    <row r="97" spans="2:3">
      <c r="B97" s="39"/>
    </row>
    <row r="98" spans="2:3">
      <c r="B98" s="39"/>
    </row>
    <row r="99" spans="2:3">
      <c r="B99" s="39"/>
      <c r="C99" s="39"/>
    </row>
    <row r="100" spans="2:3">
      <c r="B100" s="39"/>
      <c r="C100" s="39"/>
    </row>
    <row r="101" spans="2:3">
      <c r="B101" s="38"/>
      <c r="C101" s="38"/>
    </row>
    <row r="102" spans="2:3">
      <c r="B102" s="38"/>
      <c r="C102" s="38"/>
    </row>
    <row r="103" spans="2:3">
      <c r="B103" s="38"/>
      <c r="C103" s="38"/>
    </row>
    <row r="104" spans="2:3">
      <c r="B104" s="38"/>
      <c r="C104" s="38"/>
    </row>
    <row r="105" spans="2:3">
      <c r="B105" s="38"/>
      <c r="C105" s="38"/>
    </row>
    <row r="106" spans="2:3">
      <c r="B106" s="38"/>
      <c r="C106" s="38"/>
    </row>
    <row r="107" spans="2:3">
      <c r="B107" s="38"/>
      <c r="C107" s="38"/>
    </row>
    <row r="108" spans="2:3">
      <c r="B108" s="38"/>
      <c r="C108" s="38"/>
    </row>
    <row r="109" spans="2:3">
      <c r="B109" s="38"/>
      <c r="C109" s="38"/>
    </row>
    <row r="110" spans="2:3">
      <c r="B110" s="38"/>
      <c r="C110" s="38"/>
    </row>
    <row r="111" spans="2:3">
      <c r="B111" s="38"/>
      <c r="C111" s="38"/>
    </row>
    <row r="112" spans="2:3">
      <c r="B112" s="38"/>
      <c r="C112" s="38"/>
    </row>
    <row r="113" spans="2:3">
      <c r="B113" s="38"/>
      <c r="C113" s="38"/>
    </row>
    <row r="114" spans="2:3">
      <c r="B114" s="38"/>
      <c r="C114" s="38"/>
    </row>
    <row r="115" spans="2:3">
      <c r="B115" s="38"/>
      <c r="C115" s="38"/>
    </row>
    <row r="116" spans="2:3">
      <c r="B116" s="38"/>
      <c r="C116" s="38"/>
    </row>
    <row r="117" spans="2:3">
      <c r="B117" s="38"/>
      <c r="C117" s="38"/>
    </row>
    <row r="118" spans="2:3">
      <c r="B118" s="38"/>
      <c r="C118" s="38"/>
    </row>
    <row r="119" spans="2:3">
      <c r="B119" s="38"/>
      <c r="C119" s="38"/>
    </row>
    <row r="120" spans="2:3">
      <c r="B120" s="38"/>
      <c r="C120" s="38"/>
    </row>
    <row r="121" spans="2:3">
      <c r="B121" s="38"/>
      <c r="C121" s="38"/>
    </row>
    <row r="122" spans="2:3">
      <c r="B122" s="38"/>
      <c r="C122" s="38"/>
    </row>
    <row r="123" spans="2:3">
      <c r="B123" s="38"/>
      <c r="C123" s="38"/>
    </row>
    <row r="124" spans="2:3">
      <c r="B124" s="38"/>
      <c r="C124" s="38"/>
    </row>
    <row r="125" spans="2:3">
      <c r="B125" s="38"/>
      <c r="C125" s="38"/>
    </row>
    <row r="126" spans="2:3">
      <c r="B126" s="38"/>
      <c r="C126" s="38"/>
    </row>
    <row r="127" spans="2:3">
      <c r="B127" s="38"/>
      <c r="C127" s="38"/>
    </row>
    <row r="128" spans="2:3">
      <c r="B128" s="38"/>
      <c r="C128" s="38"/>
    </row>
    <row r="129" spans="2:3">
      <c r="B129" s="38"/>
      <c r="C129" s="38"/>
    </row>
    <row r="130" spans="2:3">
      <c r="B130" s="38"/>
      <c r="C130" s="38"/>
    </row>
    <row r="131" spans="2:3">
      <c r="B131" s="38"/>
      <c r="C131" s="38"/>
    </row>
    <row r="132" spans="2:3">
      <c r="B132" s="38"/>
      <c r="C132" s="38"/>
    </row>
    <row r="133" spans="2:3">
      <c r="B133" s="38"/>
      <c r="C133" s="38"/>
    </row>
    <row r="134" spans="2:3">
      <c r="B134" s="38"/>
      <c r="C134" s="38"/>
    </row>
    <row r="135" spans="2:3">
      <c r="B135" s="38"/>
      <c r="C135" s="38"/>
    </row>
    <row r="136" spans="2:3">
      <c r="B136" s="38"/>
      <c r="C136" s="38"/>
    </row>
    <row r="137" spans="2:3">
      <c r="B137" s="38"/>
      <c r="C137" s="38"/>
    </row>
    <row r="138" spans="2:3">
      <c r="B138" s="38"/>
      <c r="C138" s="38"/>
    </row>
    <row r="139" spans="2:3">
      <c r="B139" s="38"/>
      <c r="C139" s="38"/>
    </row>
    <row r="140" spans="2:3">
      <c r="B140" s="38"/>
      <c r="C140" s="38"/>
    </row>
    <row r="141" spans="2:3">
      <c r="B141" s="38"/>
      <c r="C141" s="38"/>
    </row>
    <row r="142" spans="2:3">
      <c r="B142" s="38"/>
      <c r="C142" s="38"/>
    </row>
    <row r="143" spans="2:3">
      <c r="B143" s="38"/>
      <c r="C143" s="38"/>
    </row>
    <row r="144" spans="2:3">
      <c r="B144" s="38"/>
      <c r="C144" s="38"/>
    </row>
    <row r="145" spans="2:3">
      <c r="B145" s="38"/>
      <c r="C145" s="38"/>
    </row>
    <row r="146" spans="2:3" ht="14.25"/>
  </sheetData>
  <mergeCells count="67">
    <mergeCell ref="M77:N77"/>
    <mergeCell ref="M78:N78"/>
    <mergeCell ref="M79:N79"/>
    <mergeCell ref="M92:N92"/>
    <mergeCell ref="M75:N75"/>
    <mergeCell ref="M89:N89"/>
    <mergeCell ref="M90:N90"/>
    <mergeCell ref="M91:N91"/>
    <mergeCell ref="M81:N81"/>
    <mergeCell ref="M82:N82"/>
    <mergeCell ref="M86:N86"/>
    <mergeCell ref="M87:N87"/>
    <mergeCell ref="M88:N88"/>
    <mergeCell ref="M84:N84"/>
    <mergeCell ref="M80:N80"/>
    <mergeCell ref="M83:N83"/>
    <mergeCell ref="M29:N29"/>
    <mergeCell ref="M39:N39"/>
    <mergeCell ref="M74:N74"/>
    <mergeCell ref="M37:N37"/>
    <mergeCell ref="M41:N41"/>
    <mergeCell ref="M42:N42"/>
    <mergeCell ref="M40:N40"/>
    <mergeCell ref="M43:N43"/>
    <mergeCell ref="M67:N67"/>
    <mergeCell ref="M68:N68"/>
    <mergeCell ref="M69:N69"/>
    <mergeCell ref="M70:N70"/>
    <mergeCell ref="M72:N72"/>
    <mergeCell ref="M45:N45"/>
    <mergeCell ref="M46:N46"/>
    <mergeCell ref="M36:N36"/>
    <mergeCell ref="M93:N93"/>
    <mergeCell ref="M23:N23"/>
    <mergeCell ref="M24:N24"/>
    <mergeCell ref="M33:N33"/>
    <mergeCell ref="M44:N44"/>
    <mergeCell ref="M27:N27"/>
    <mergeCell ref="M28:N28"/>
    <mergeCell ref="M30:N30"/>
    <mergeCell ref="M31:N31"/>
    <mergeCell ref="M32:N32"/>
    <mergeCell ref="M34:N34"/>
    <mergeCell ref="M35:N35"/>
    <mergeCell ref="M25:N25"/>
    <mergeCell ref="M26:N26"/>
    <mergeCell ref="M38:N38"/>
    <mergeCell ref="M85:N85"/>
    <mergeCell ref="M71:N71"/>
    <mergeCell ref="M76:N76"/>
    <mergeCell ref="M73:N73"/>
    <mergeCell ref="M48:N48"/>
    <mergeCell ref="M49:N49"/>
    <mergeCell ref="M50:N50"/>
    <mergeCell ref="M51:N51"/>
    <mergeCell ref="M62:N62"/>
    <mergeCell ref="M52:N52"/>
    <mergeCell ref="M53:N53"/>
    <mergeCell ref="M54:N54"/>
    <mergeCell ref="M60:N60"/>
    <mergeCell ref="M61:N61"/>
    <mergeCell ref="M47:N47"/>
    <mergeCell ref="M55:N55"/>
    <mergeCell ref="M57:N57"/>
    <mergeCell ref="M58:N58"/>
    <mergeCell ref="M59:N59"/>
    <mergeCell ref="M56:N56"/>
  </mergeCells>
  <phoneticPr fontId="30" type="noConversion"/>
  <pageMargins left="0.25" right="0.25" top="0.75" bottom="0.75" header="0.3" footer="0.3"/>
  <pageSetup paperSize="8" scale="5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630B4-9594-4EA3-A754-3096E482C853}">
  <sheetPr>
    <tabColor theme="9"/>
    <pageSetUpPr fitToPage="1"/>
  </sheetPr>
  <dimension ref="B1:W70"/>
  <sheetViews>
    <sheetView showGridLines="0" topLeftCell="A11" zoomScale="85" zoomScaleNormal="85" workbookViewId="0">
      <selection activeCell="F38" sqref="F38:K38"/>
    </sheetView>
  </sheetViews>
  <sheetFormatPr defaultColWidth="8.85546875" defaultRowHeight="13.9"/>
  <cols>
    <col min="1" max="1" width="2" style="41" customWidth="1"/>
    <col min="2" max="2" width="26.85546875" style="41" bestFit="1" customWidth="1"/>
    <col min="3" max="3" width="58" style="41" bestFit="1" customWidth="1"/>
    <col min="4" max="4" width="19.140625" style="41" customWidth="1"/>
    <col min="5" max="5" width="17.85546875" style="41" bestFit="1" customWidth="1"/>
    <col min="6" max="11" width="10.140625" style="41" customWidth="1"/>
    <col min="12" max="12" width="10.140625" style="90" customWidth="1"/>
    <col min="13" max="13" width="12.5703125" style="41" customWidth="1"/>
    <col min="14" max="14" width="14.140625" style="41" customWidth="1"/>
    <col min="15" max="17" width="8.85546875" style="41"/>
    <col min="18" max="18" width="15.140625" style="41" customWidth="1"/>
    <col min="19" max="19" width="8.85546875" style="41"/>
    <col min="20" max="20" width="12.7109375" style="41" customWidth="1"/>
    <col min="21" max="16384" width="8.85546875" style="41"/>
  </cols>
  <sheetData>
    <row r="1" spans="2:23" ht="15.6">
      <c r="B1" s="40" t="s">
        <v>259</v>
      </c>
    </row>
    <row r="2" spans="2:23">
      <c r="B2" s="41" t="s">
        <v>3</v>
      </c>
      <c r="C2" s="106"/>
      <c r="D2" s="106"/>
      <c r="E2" s="106"/>
      <c r="F2" s="106"/>
    </row>
    <row r="3" spans="2:23">
      <c r="C3" s="106"/>
      <c r="D3" s="106"/>
      <c r="E3" s="106"/>
      <c r="F3" s="106"/>
    </row>
    <row r="4" spans="2:23" ht="15.6">
      <c r="B4" s="42" t="s">
        <v>4</v>
      </c>
      <c r="C4" s="43"/>
      <c r="D4" s="43"/>
      <c r="E4" s="43"/>
      <c r="F4" s="43"/>
      <c r="G4" s="43"/>
      <c r="H4" s="43"/>
      <c r="I4" s="43"/>
      <c r="J4" s="43"/>
      <c r="K4" s="44"/>
      <c r="L4" s="91"/>
      <c r="M4" s="43"/>
      <c r="N4" s="43"/>
      <c r="O4" s="43"/>
      <c r="P4" s="43"/>
      <c r="Q4" s="43"/>
      <c r="R4" s="43"/>
      <c r="S4" s="43"/>
      <c r="T4" s="45"/>
    </row>
    <row r="5" spans="2:23">
      <c r="W5" s="46" t="s">
        <v>5</v>
      </c>
    </row>
    <row r="6" spans="2:23">
      <c r="B6" s="47"/>
      <c r="C6" s="48" t="s">
        <v>6</v>
      </c>
      <c r="D6" s="144" t="s">
        <v>7</v>
      </c>
      <c r="E6" s="49"/>
      <c r="F6" s="50" t="s">
        <v>8</v>
      </c>
      <c r="G6" s="50"/>
      <c r="H6" s="50"/>
      <c r="I6" s="50"/>
      <c r="J6" s="50"/>
      <c r="K6" s="49"/>
      <c r="L6" s="92" t="s">
        <v>9</v>
      </c>
      <c r="M6" s="50"/>
      <c r="N6" s="50"/>
      <c r="O6" s="50"/>
      <c r="P6" s="50"/>
      <c r="Q6" s="49"/>
      <c r="R6" s="48" t="s">
        <v>10</v>
      </c>
      <c r="S6" s="48" t="s">
        <v>11</v>
      </c>
      <c r="T6" s="51"/>
      <c r="W6" s="41" t="s">
        <v>12</v>
      </c>
    </row>
    <row r="7" spans="2:23">
      <c r="B7" s="52"/>
      <c r="D7" s="90"/>
      <c r="E7" s="53"/>
      <c r="F7" s="54" t="s">
        <v>13</v>
      </c>
      <c r="G7" s="55" t="s">
        <v>14</v>
      </c>
      <c r="H7" s="55"/>
      <c r="I7" s="55"/>
      <c r="J7" s="56"/>
      <c r="L7" s="93" t="s">
        <v>13</v>
      </c>
      <c r="M7" s="55" t="s">
        <v>14</v>
      </c>
      <c r="N7" s="55"/>
      <c r="O7" s="55"/>
      <c r="P7" s="56"/>
      <c r="Q7" s="53"/>
      <c r="T7" s="57"/>
      <c r="W7" s="41" t="s">
        <v>15</v>
      </c>
    </row>
    <row r="8" spans="2:23">
      <c r="B8" s="52"/>
      <c r="D8" s="90"/>
      <c r="E8" s="53"/>
      <c r="F8" s="58" t="s">
        <v>16</v>
      </c>
      <c r="G8" s="59" t="s">
        <v>17</v>
      </c>
      <c r="H8" s="55" t="s">
        <v>18</v>
      </c>
      <c r="I8" s="55"/>
      <c r="J8" s="56"/>
      <c r="K8" s="57"/>
      <c r="L8" s="94" t="s">
        <v>19</v>
      </c>
      <c r="M8" s="59" t="s">
        <v>20</v>
      </c>
      <c r="N8" s="55" t="s">
        <v>18</v>
      </c>
      <c r="O8" s="55"/>
      <c r="P8" s="56"/>
      <c r="Q8" s="53"/>
      <c r="T8" s="57"/>
    </row>
    <row r="9" spans="2:23">
      <c r="B9" s="52"/>
      <c r="D9" s="90"/>
      <c r="E9" s="53"/>
      <c r="F9" s="58">
        <v>20</v>
      </c>
      <c r="G9" s="60">
        <v>20</v>
      </c>
      <c r="H9" s="56" t="s">
        <v>21</v>
      </c>
      <c r="I9" s="55" t="s">
        <v>22</v>
      </c>
      <c r="J9" s="56"/>
      <c r="K9" s="57"/>
      <c r="L9" s="94">
        <v>30</v>
      </c>
      <c r="M9" s="60">
        <v>30</v>
      </c>
      <c r="N9" s="56" t="s">
        <v>21</v>
      </c>
      <c r="O9" s="55" t="s">
        <v>22</v>
      </c>
      <c r="P9" s="56"/>
      <c r="Q9" s="53"/>
      <c r="T9" s="57"/>
      <c r="W9" s="46" t="s">
        <v>23</v>
      </c>
    </row>
    <row r="10" spans="2:23">
      <c r="B10" s="61"/>
      <c r="C10" s="62" t="s">
        <v>24</v>
      </c>
      <c r="D10" s="145" t="s">
        <v>25</v>
      </c>
      <c r="E10" s="53"/>
      <c r="F10" s="63" t="s">
        <v>26</v>
      </c>
      <c r="G10" s="64" t="s">
        <v>25</v>
      </c>
      <c r="H10" s="65" t="s">
        <v>27</v>
      </c>
      <c r="I10" s="66" t="s">
        <v>27</v>
      </c>
      <c r="J10" s="65" t="s">
        <v>28</v>
      </c>
      <c r="K10" s="67"/>
      <c r="L10" s="95" t="s">
        <v>26</v>
      </c>
      <c r="M10" s="64" t="s">
        <v>25</v>
      </c>
      <c r="N10" s="65" t="s">
        <v>27</v>
      </c>
      <c r="O10" s="66" t="s">
        <v>27</v>
      </c>
      <c r="P10" s="65" t="s">
        <v>28</v>
      </c>
      <c r="Q10" s="68"/>
      <c r="R10" s="62"/>
      <c r="S10" s="62"/>
      <c r="T10" s="67"/>
      <c r="W10" s="41" t="s">
        <v>29</v>
      </c>
    </row>
    <row r="11" spans="2:23">
      <c r="B11" s="69" t="s">
        <v>30</v>
      </c>
      <c r="C11" s="70" t="s">
        <v>31</v>
      </c>
      <c r="D11" s="115">
        <f>80/(4.18*20)*3.6</f>
        <v>3.4449760765550246</v>
      </c>
      <c r="E11" s="127"/>
      <c r="F11" s="116">
        <f>D11/3.6*4.18*$F$9</f>
        <v>80</v>
      </c>
      <c r="G11" s="117">
        <f>F11/4.18/$G$9*3.6</f>
        <v>3.4449760765550241</v>
      </c>
      <c r="H11" s="118" t="s">
        <v>32</v>
      </c>
      <c r="I11" s="119" t="s">
        <v>31</v>
      </c>
      <c r="J11" s="119" t="s">
        <v>31</v>
      </c>
      <c r="K11" s="128"/>
      <c r="L11" s="96">
        <f>D11/3.6*4.18*$L$9</f>
        <v>120</v>
      </c>
      <c r="M11" s="124">
        <f>L11/4.18/$M$9*3.6</f>
        <v>3.4449760765550246</v>
      </c>
      <c r="N11" s="118" t="s">
        <v>32</v>
      </c>
      <c r="O11" s="119" t="s">
        <v>31</v>
      </c>
      <c r="P11" s="119" t="s">
        <v>31</v>
      </c>
      <c r="Q11" s="73"/>
      <c r="R11" s="70" t="s">
        <v>33</v>
      </c>
      <c r="S11" s="70" t="s">
        <v>34</v>
      </c>
      <c r="T11" s="72"/>
      <c r="W11" s="41" t="s">
        <v>35</v>
      </c>
    </row>
    <row r="12" spans="2:23">
      <c r="B12" s="69" t="s">
        <v>36</v>
      </c>
      <c r="C12" s="70" t="s">
        <v>32</v>
      </c>
      <c r="D12" s="115">
        <f>120/(4.18*20)*3.6</f>
        <v>5.1674641148325362</v>
      </c>
      <c r="E12" s="129"/>
      <c r="F12" s="116">
        <f>D12/3.6*4.18*$F$9</f>
        <v>120</v>
      </c>
      <c r="G12" s="117">
        <f>F12/4.18/$G$9*3.6</f>
        <v>5.1674641148325362</v>
      </c>
      <c r="H12" s="118" t="s">
        <v>37</v>
      </c>
      <c r="I12" s="119" t="s">
        <v>32</v>
      </c>
      <c r="J12" s="119" t="s">
        <v>32</v>
      </c>
      <c r="K12" s="128"/>
      <c r="L12" s="97">
        <f>D12/3.6*4.18*$L$9</f>
        <v>180</v>
      </c>
      <c r="M12" s="125">
        <f>L12/4.18/$M$9*3.6</f>
        <v>5.1674641148325362</v>
      </c>
      <c r="N12" s="118" t="s">
        <v>37</v>
      </c>
      <c r="O12" s="119" t="s">
        <v>32</v>
      </c>
      <c r="P12" s="119" t="s">
        <v>32</v>
      </c>
      <c r="Q12" s="73"/>
      <c r="R12" s="70" t="s">
        <v>33</v>
      </c>
      <c r="S12" s="70" t="s">
        <v>34</v>
      </c>
      <c r="T12" s="72"/>
    </row>
    <row r="13" spans="2:23">
      <c r="B13" s="69" t="s">
        <v>38</v>
      </c>
      <c r="C13" s="70" t="s">
        <v>37</v>
      </c>
      <c r="D13" s="115">
        <f>250/(4.18*20)*3.6</f>
        <v>10.76555023923445</v>
      </c>
      <c r="E13" s="129"/>
      <c r="F13" s="116">
        <f>D13/3.6*4.18*$F$9</f>
        <v>250</v>
      </c>
      <c r="G13" s="117">
        <f>F13/4.18/$G$9*3.6</f>
        <v>10.76555023923445</v>
      </c>
      <c r="H13" s="118" t="s">
        <v>39</v>
      </c>
      <c r="I13" s="119" t="s">
        <v>37</v>
      </c>
      <c r="J13" s="119" t="s">
        <v>37</v>
      </c>
      <c r="K13" s="128"/>
      <c r="L13" s="97">
        <f>D13/3.6*4.18*$L$9</f>
        <v>375</v>
      </c>
      <c r="M13" s="125">
        <f>L13/4.18/$M$9*3.6</f>
        <v>10.76555023923445</v>
      </c>
      <c r="N13" s="118" t="s">
        <v>39</v>
      </c>
      <c r="O13" s="119" t="s">
        <v>37</v>
      </c>
      <c r="P13" s="119" t="s">
        <v>37</v>
      </c>
      <c r="Q13" s="73"/>
      <c r="R13" s="70" t="s">
        <v>33</v>
      </c>
      <c r="S13" s="70" t="s">
        <v>34</v>
      </c>
      <c r="T13" s="72"/>
    </row>
    <row r="14" spans="2:23">
      <c r="B14" s="69" t="s">
        <v>40</v>
      </c>
      <c r="C14" s="70" t="s">
        <v>39</v>
      </c>
      <c r="D14" s="115">
        <f>500/(4.18*20)*3.6</f>
        <v>21.5311004784689</v>
      </c>
      <c r="E14" s="129"/>
      <c r="F14" s="116">
        <f>D14/3.6*4.18*$F$9</f>
        <v>500</v>
      </c>
      <c r="G14" s="117">
        <f>F14/4.18/$G$9*3.6</f>
        <v>21.5311004784689</v>
      </c>
      <c r="H14" s="118" t="s">
        <v>41</v>
      </c>
      <c r="I14" s="119" t="s">
        <v>39</v>
      </c>
      <c r="J14" s="119" t="s">
        <v>39</v>
      </c>
      <c r="K14" s="128"/>
      <c r="L14" s="97">
        <f>D14/3.6*4.18*$L$9</f>
        <v>750</v>
      </c>
      <c r="M14" s="125">
        <f>L14/4.18/$M$9*3.6</f>
        <v>21.5311004784689</v>
      </c>
      <c r="N14" s="118" t="s">
        <v>41</v>
      </c>
      <c r="O14" s="119" t="s">
        <v>39</v>
      </c>
      <c r="P14" s="119" t="s">
        <v>39</v>
      </c>
      <c r="Q14" s="73"/>
      <c r="R14" s="70" t="s">
        <v>33</v>
      </c>
      <c r="S14" s="70" t="s">
        <v>34</v>
      </c>
      <c r="T14" s="72"/>
    </row>
    <row r="15" spans="2:23">
      <c r="B15" s="69" t="s">
        <v>42</v>
      </c>
      <c r="C15" s="70" t="s">
        <v>41</v>
      </c>
      <c r="D15" s="115">
        <f>750/(4.18*20)*3.6</f>
        <v>32.296650717703351</v>
      </c>
      <c r="E15" s="129"/>
      <c r="F15" s="116">
        <f>D15/3.6*4.18*$F$9</f>
        <v>750</v>
      </c>
      <c r="G15" s="117">
        <f>F15/4.18/$G$9*3.6</f>
        <v>32.296650717703351</v>
      </c>
      <c r="H15" s="118" t="s">
        <v>43</v>
      </c>
      <c r="I15" s="119" t="s">
        <v>41</v>
      </c>
      <c r="J15" s="119" t="s">
        <v>41</v>
      </c>
      <c r="K15" s="128"/>
      <c r="L15" s="97">
        <f>D15/3.6*4.18*$L$9</f>
        <v>1125</v>
      </c>
      <c r="M15" s="125">
        <f>L15/4.18/$M$9*3.6</f>
        <v>32.296650717703351</v>
      </c>
      <c r="N15" s="118" t="s">
        <v>43</v>
      </c>
      <c r="O15" s="119" t="s">
        <v>41</v>
      </c>
      <c r="P15" s="119" t="s">
        <v>41</v>
      </c>
      <c r="Q15" s="73"/>
      <c r="R15" s="70" t="s">
        <v>33</v>
      </c>
      <c r="S15" s="70" t="s">
        <v>34</v>
      </c>
      <c r="T15" s="72"/>
    </row>
    <row r="16" spans="2:23">
      <c r="B16" s="74" t="s">
        <v>44</v>
      </c>
      <c r="C16" s="75" t="s">
        <v>43</v>
      </c>
      <c r="D16" s="134">
        <f>1500/(4.18*20)*3.6</f>
        <v>64.593301435406701</v>
      </c>
      <c r="E16" s="142"/>
      <c r="F16" s="136">
        <f>D16/3.6*4.18*$F$9</f>
        <v>1500</v>
      </c>
      <c r="G16" s="137">
        <f>F16/4.18/$G$9*3.6</f>
        <v>64.593301435406701</v>
      </c>
      <c r="H16" s="138" t="s">
        <v>45</v>
      </c>
      <c r="I16" s="139" t="s">
        <v>43</v>
      </c>
      <c r="J16" s="139" t="s">
        <v>43</v>
      </c>
      <c r="K16" s="143"/>
      <c r="L16" s="141">
        <f>D16/3.6*4.18*$L$9</f>
        <v>2250</v>
      </c>
      <c r="M16" s="132">
        <f>L16/4.18/$M$9*3.6</f>
        <v>64.593301435406701</v>
      </c>
      <c r="N16" s="138" t="s">
        <v>45</v>
      </c>
      <c r="O16" s="139" t="s">
        <v>43</v>
      </c>
      <c r="P16" s="139" t="s">
        <v>43</v>
      </c>
      <c r="Q16" s="135"/>
      <c r="R16" s="133" t="s">
        <v>33</v>
      </c>
      <c r="S16" s="133" t="s">
        <v>34</v>
      </c>
      <c r="T16" s="77"/>
    </row>
    <row r="19" spans="2:20" ht="15.6">
      <c r="B19" s="42" t="s">
        <v>46</v>
      </c>
      <c r="C19" s="43"/>
      <c r="D19" s="43"/>
      <c r="E19" s="43"/>
      <c r="F19" s="43"/>
      <c r="G19" s="43"/>
      <c r="H19" s="43"/>
      <c r="I19" s="43"/>
      <c r="J19" s="43"/>
      <c r="K19" s="43"/>
      <c r="L19" s="99"/>
      <c r="M19" s="43"/>
      <c r="N19" s="43"/>
      <c r="O19" s="43"/>
      <c r="P19" s="43"/>
      <c r="Q19" s="43"/>
      <c r="R19" s="43"/>
      <c r="S19" s="43"/>
      <c r="T19" s="45"/>
    </row>
    <row r="20" spans="2:20" ht="15">
      <c r="B20" s="78"/>
      <c r="C20" s="79"/>
      <c r="D20" s="79"/>
      <c r="E20" s="79"/>
      <c r="F20" s="43" t="s">
        <v>30</v>
      </c>
      <c r="G20" s="43" t="s">
        <v>36</v>
      </c>
      <c r="H20" s="43" t="s">
        <v>38</v>
      </c>
      <c r="I20" s="43" t="s">
        <v>40</v>
      </c>
      <c r="J20" s="43" t="s">
        <v>42</v>
      </c>
      <c r="K20" s="43" t="s">
        <v>44</v>
      </c>
      <c r="L20" s="100"/>
      <c r="M20" s="79"/>
      <c r="N20" s="80"/>
      <c r="O20" s="81"/>
      <c r="P20" s="81"/>
      <c r="Q20" s="81"/>
      <c r="R20" s="81"/>
      <c r="S20" s="81"/>
      <c r="T20" s="81"/>
    </row>
    <row r="21" spans="2:20">
      <c r="B21" s="82" t="s">
        <v>47</v>
      </c>
      <c r="C21" s="83" t="s">
        <v>48</v>
      </c>
      <c r="D21" s="83" t="s">
        <v>49</v>
      </c>
      <c r="E21" s="83" t="s">
        <v>50</v>
      </c>
      <c r="F21" s="83" t="s">
        <v>51</v>
      </c>
      <c r="G21" s="83" t="s">
        <v>51</v>
      </c>
      <c r="H21" s="83" t="s">
        <v>51</v>
      </c>
      <c r="I21" s="83" t="s">
        <v>51</v>
      </c>
      <c r="J21" s="83" t="s">
        <v>51</v>
      </c>
      <c r="K21" s="83" t="s">
        <v>51</v>
      </c>
      <c r="L21" s="101" t="s">
        <v>52</v>
      </c>
      <c r="M21" s="83" t="s">
        <v>53</v>
      </c>
      <c r="N21" s="83"/>
      <c r="O21" s="81"/>
      <c r="P21" s="81"/>
      <c r="Q21" s="81"/>
      <c r="R21" s="81"/>
      <c r="S21" s="81"/>
      <c r="T21" s="81"/>
    </row>
    <row r="22" spans="2:20">
      <c r="B22" s="87" t="s">
        <v>260</v>
      </c>
      <c r="C22" s="88" t="s">
        <v>261</v>
      </c>
      <c r="D22" s="89"/>
      <c r="E22" s="89"/>
      <c r="F22" s="89" t="str">
        <f>G22</f>
        <v>1/2"</v>
      </c>
      <c r="G22" s="89" t="s">
        <v>59</v>
      </c>
      <c r="H22" s="89" t="str">
        <f>G22</f>
        <v>1/2"</v>
      </c>
      <c r="I22" s="89" t="str">
        <f>H22</f>
        <v>1/2"</v>
      </c>
      <c r="J22" s="89" t="str">
        <f>I22</f>
        <v>1/2"</v>
      </c>
      <c r="K22" s="89" t="str">
        <f>J22</f>
        <v>1/2"</v>
      </c>
      <c r="L22" s="105">
        <v>16</v>
      </c>
      <c r="M22" s="148" t="s">
        <v>60</v>
      </c>
      <c r="N22" s="149"/>
    </row>
    <row r="23" spans="2:20">
      <c r="B23" s="87" t="s">
        <v>262</v>
      </c>
      <c r="C23" s="88" t="s">
        <v>261</v>
      </c>
      <c r="D23" s="89"/>
      <c r="E23" s="89"/>
      <c r="F23" s="88" t="s">
        <v>86</v>
      </c>
      <c r="G23" s="88" t="s">
        <v>86</v>
      </c>
      <c r="H23" s="88" t="s">
        <v>86</v>
      </c>
      <c r="I23" s="88" t="s">
        <v>86</v>
      </c>
      <c r="J23" s="88" t="s">
        <v>86</v>
      </c>
      <c r="K23" s="88" t="s">
        <v>86</v>
      </c>
      <c r="L23" s="103">
        <v>16</v>
      </c>
      <c r="M23" s="148" t="s">
        <v>56</v>
      </c>
      <c r="N23" s="149"/>
    </row>
    <row r="24" spans="2:20">
      <c r="B24" s="87" t="s">
        <v>263</v>
      </c>
      <c r="C24" s="88" t="s">
        <v>264</v>
      </c>
      <c r="D24" s="89"/>
      <c r="E24" s="89"/>
      <c r="F24" s="89" t="s">
        <v>265</v>
      </c>
      <c r="G24" s="89" t="str">
        <f>F24</f>
        <v>1"</v>
      </c>
      <c r="H24" s="89" t="str">
        <f>G24</f>
        <v>1"</v>
      </c>
      <c r="I24" s="89" t="str">
        <f>H24</f>
        <v>1"</v>
      </c>
      <c r="J24" s="89" t="str">
        <f>I24</f>
        <v>1"</v>
      </c>
      <c r="K24" s="89" t="str">
        <f>J24</f>
        <v>1"</v>
      </c>
      <c r="L24" s="105">
        <v>16</v>
      </c>
      <c r="M24" s="148" t="s">
        <v>60</v>
      </c>
      <c r="N24" s="149"/>
    </row>
    <row r="25" spans="2:20" s="107" customFormat="1">
      <c r="B25" s="87" t="s">
        <v>266</v>
      </c>
      <c r="C25" s="88" t="s">
        <v>267</v>
      </c>
      <c r="D25" s="89"/>
      <c r="E25" s="89"/>
      <c r="F25" s="89" t="s">
        <v>265</v>
      </c>
      <c r="G25" s="89" t="str">
        <f>F25</f>
        <v>1"</v>
      </c>
      <c r="H25" s="89" t="str">
        <f t="shared" ref="H25" si="0">G25</f>
        <v>1"</v>
      </c>
      <c r="I25" s="89" t="str">
        <f t="shared" ref="I25" si="1">H25</f>
        <v>1"</v>
      </c>
      <c r="J25" s="89" t="str">
        <f t="shared" ref="J25" si="2">I25</f>
        <v>1"</v>
      </c>
      <c r="K25" s="89" t="str">
        <f t="shared" ref="K25" si="3">J25</f>
        <v>1"</v>
      </c>
      <c r="L25" s="105">
        <v>16</v>
      </c>
      <c r="M25" s="148" t="s">
        <v>60</v>
      </c>
      <c r="N25" s="149"/>
    </row>
    <row r="26" spans="2:20">
      <c r="B26" s="87" t="s">
        <v>268</v>
      </c>
      <c r="C26" s="88" t="s">
        <v>269</v>
      </c>
      <c r="D26" s="89"/>
      <c r="E26" s="89"/>
      <c r="F26" s="89"/>
      <c r="G26" s="89"/>
      <c r="H26" s="89"/>
      <c r="I26" s="89"/>
      <c r="J26" s="89"/>
      <c r="K26" s="89"/>
      <c r="L26" s="105">
        <v>16</v>
      </c>
      <c r="M26" s="152"/>
      <c r="N26" s="153"/>
    </row>
    <row r="27" spans="2:20">
      <c r="B27" s="87" t="s">
        <v>270</v>
      </c>
      <c r="C27" s="88" t="s">
        <v>271</v>
      </c>
      <c r="D27" s="89"/>
      <c r="E27" s="89"/>
      <c r="F27" s="89" t="str">
        <f t="shared" ref="F27" si="4">G27</f>
        <v>1/2"</v>
      </c>
      <c r="G27" s="89" t="s">
        <v>59</v>
      </c>
      <c r="H27" s="89" t="str">
        <f t="shared" ref="H27" si="5">G27</f>
        <v>1/2"</v>
      </c>
      <c r="I27" s="89" t="str">
        <f t="shared" ref="I27" si="6">H27</f>
        <v>1/2"</v>
      </c>
      <c r="J27" s="89" t="str">
        <f t="shared" ref="J27" si="7">I27</f>
        <v>1/2"</v>
      </c>
      <c r="K27" s="89" t="str">
        <f t="shared" ref="K27" si="8">J27</f>
        <v>1/2"</v>
      </c>
      <c r="L27" s="103">
        <v>16</v>
      </c>
      <c r="M27" s="152"/>
      <c r="N27" s="153"/>
    </row>
    <row r="28" spans="2:20" ht="15" customHeight="1">
      <c r="B28" s="87" t="s">
        <v>272</v>
      </c>
      <c r="C28" s="88" t="s">
        <v>273</v>
      </c>
      <c r="D28" s="89" t="s">
        <v>274</v>
      </c>
      <c r="E28" s="89"/>
      <c r="F28" s="154" t="s">
        <v>275</v>
      </c>
      <c r="G28" s="154"/>
      <c r="H28" s="154"/>
      <c r="I28" s="154"/>
      <c r="J28" s="154"/>
      <c r="K28" s="154"/>
      <c r="L28" s="105"/>
      <c r="M28" s="152"/>
      <c r="N28" s="153"/>
    </row>
    <row r="29" spans="2:20">
      <c r="B29" s="87" t="s">
        <v>276</v>
      </c>
      <c r="C29" s="88" t="s">
        <v>277</v>
      </c>
      <c r="D29" s="89" t="s">
        <v>274</v>
      </c>
      <c r="E29" s="89"/>
      <c r="F29" s="154" t="s">
        <v>275</v>
      </c>
      <c r="G29" s="154"/>
      <c r="H29" s="154"/>
      <c r="I29" s="154"/>
      <c r="J29" s="154"/>
      <c r="K29" s="154"/>
      <c r="L29" s="105"/>
      <c r="M29" s="152"/>
      <c r="N29" s="153"/>
    </row>
    <row r="30" spans="2:20">
      <c r="B30" s="87" t="s">
        <v>278</v>
      </c>
      <c r="C30" s="88" t="s">
        <v>279</v>
      </c>
      <c r="D30" s="89" t="s">
        <v>274</v>
      </c>
      <c r="E30" s="89"/>
      <c r="F30" s="154" t="s">
        <v>275</v>
      </c>
      <c r="G30" s="154"/>
      <c r="H30" s="154"/>
      <c r="I30" s="154"/>
      <c r="J30" s="154"/>
      <c r="K30" s="154"/>
      <c r="L30" s="105"/>
      <c r="M30" s="152"/>
      <c r="N30" s="153"/>
    </row>
    <row r="31" spans="2:20" ht="15" customHeight="1">
      <c r="B31" s="87" t="s">
        <v>280</v>
      </c>
      <c r="C31" s="88" t="s">
        <v>277</v>
      </c>
      <c r="D31" s="89" t="s">
        <v>274</v>
      </c>
      <c r="E31" s="89"/>
      <c r="F31" s="154" t="s">
        <v>275</v>
      </c>
      <c r="G31" s="154"/>
      <c r="H31" s="154"/>
      <c r="I31" s="154"/>
      <c r="J31" s="154"/>
      <c r="K31" s="154"/>
      <c r="L31" s="105"/>
      <c r="M31" s="152" t="s">
        <v>281</v>
      </c>
      <c r="N31" s="153"/>
    </row>
    <row r="32" spans="2:20">
      <c r="B32" s="87" t="s">
        <v>282</v>
      </c>
      <c r="C32" s="88" t="s">
        <v>283</v>
      </c>
      <c r="D32" s="89"/>
      <c r="E32" s="89"/>
      <c r="F32" s="89" t="s">
        <v>265</v>
      </c>
      <c r="G32" s="89" t="str">
        <f>F32</f>
        <v>1"</v>
      </c>
      <c r="H32" s="89" t="str">
        <f t="shared" ref="H32" si="9">G32</f>
        <v>1"</v>
      </c>
      <c r="I32" s="89" t="str">
        <f t="shared" ref="I32" si="10">H32</f>
        <v>1"</v>
      </c>
      <c r="J32" s="89" t="str">
        <f t="shared" ref="J32" si="11">I32</f>
        <v>1"</v>
      </c>
      <c r="K32" s="89" t="str">
        <f t="shared" ref="K32" si="12">J32</f>
        <v>1"</v>
      </c>
      <c r="L32" s="105">
        <v>16</v>
      </c>
      <c r="M32" s="152"/>
      <c r="N32" s="153"/>
    </row>
    <row r="33" spans="2:3">
      <c r="B33" s="38"/>
      <c r="C33" s="38"/>
    </row>
    <row r="34" spans="2:3">
      <c r="B34" s="38"/>
      <c r="C34" s="38"/>
    </row>
    <row r="35" spans="2:3">
      <c r="B35" s="38"/>
      <c r="C35" s="38"/>
    </row>
    <row r="36" spans="2:3">
      <c r="B36" s="38"/>
      <c r="C36" s="38"/>
    </row>
    <row r="37" spans="2:3">
      <c r="B37" s="38"/>
      <c r="C37" s="38"/>
    </row>
    <row r="38" spans="2:3">
      <c r="B38" s="38"/>
      <c r="C38" s="38"/>
    </row>
    <row r="39" spans="2:3">
      <c r="B39" s="38"/>
      <c r="C39" s="38"/>
    </row>
    <row r="40" spans="2:3">
      <c r="B40" s="38"/>
      <c r="C40" s="38"/>
    </row>
    <row r="41" spans="2:3">
      <c r="B41" s="38"/>
      <c r="C41" s="38"/>
    </row>
    <row r="42" spans="2:3">
      <c r="B42" s="38"/>
      <c r="C42" s="38"/>
    </row>
    <row r="43" spans="2:3">
      <c r="B43" s="38"/>
      <c r="C43" s="38"/>
    </row>
    <row r="44" spans="2:3">
      <c r="B44" s="38"/>
      <c r="C44" s="38"/>
    </row>
    <row r="45" spans="2:3">
      <c r="B45" s="38"/>
      <c r="C45" s="38"/>
    </row>
    <row r="46" spans="2:3">
      <c r="B46" s="38"/>
      <c r="C46" s="38"/>
    </row>
    <row r="47" spans="2:3">
      <c r="B47" s="38"/>
      <c r="C47" s="38"/>
    </row>
    <row r="48" spans="2:3">
      <c r="B48" s="38"/>
      <c r="C48" s="38"/>
    </row>
    <row r="49" spans="2:3">
      <c r="B49" s="38"/>
      <c r="C49" s="38"/>
    </row>
    <row r="50" spans="2:3">
      <c r="B50" s="38"/>
      <c r="C50" s="38"/>
    </row>
    <row r="51" spans="2:3">
      <c r="B51" s="38"/>
      <c r="C51" s="38"/>
    </row>
    <row r="52" spans="2:3">
      <c r="B52" s="38"/>
      <c r="C52" s="38"/>
    </row>
    <row r="53" spans="2:3">
      <c r="B53" s="38"/>
      <c r="C53" s="38"/>
    </row>
    <row r="54" spans="2:3">
      <c r="B54" s="38"/>
      <c r="C54" s="38"/>
    </row>
    <row r="55" spans="2:3">
      <c r="B55" s="38"/>
      <c r="C55" s="38"/>
    </row>
    <row r="56" spans="2:3">
      <c r="B56" s="38"/>
      <c r="C56" s="38"/>
    </row>
    <row r="57" spans="2:3">
      <c r="B57" s="38"/>
      <c r="C57" s="38"/>
    </row>
    <row r="58" spans="2:3">
      <c r="B58" s="38"/>
      <c r="C58" s="38"/>
    </row>
    <row r="59" spans="2:3">
      <c r="B59" s="38"/>
      <c r="C59" s="38"/>
    </row>
    <row r="60" spans="2:3">
      <c r="B60" s="38"/>
      <c r="C60" s="38"/>
    </row>
    <row r="61" spans="2:3">
      <c r="B61" s="38"/>
      <c r="C61" s="38"/>
    </row>
    <row r="62" spans="2:3">
      <c r="B62" s="38"/>
      <c r="C62" s="38"/>
    </row>
    <row r="63" spans="2:3">
      <c r="B63" s="38"/>
      <c r="C63" s="38"/>
    </row>
    <row r="64" spans="2:3">
      <c r="B64" s="38"/>
      <c r="C64" s="38"/>
    </row>
    <row r="65" spans="2:3">
      <c r="B65" s="38"/>
      <c r="C65" s="38"/>
    </row>
    <row r="66" spans="2:3">
      <c r="B66" s="38"/>
      <c r="C66" s="38"/>
    </row>
    <row r="67" spans="2:3">
      <c r="B67" s="38"/>
      <c r="C67" s="38"/>
    </row>
    <row r="68" spans="2:3">
      <c r="B68" s="38"/>
      <c r="C68" s="38"/>
    </row>
    <row r="69" spans="2:3">
      <c r="B69" s="38"/>
      <c r="C69" s="38"/>
    </row>
    <row r="70" spans="2:3">
      <c r="B70" s="38"/>
      <c r="C70" s="38"/>
    </row>
  </sheetData>
  <mergeCells count="15">
    <mergeCell ref="M32:N32"/>
    <mergeCell ref="F28:K28"/>
    <mergeCell ref="F29:K29"/>
    <mergeCell ref="F30:K30"/>
    <mergeCell ref="F31:K31"/>
    <mergeCell ref="M27:N27"/>
    <mergeCell ref="M28:N28"/>
    <mergeCell ref="M29:N29"/>
    <mergeCell ref="M30:N30"/>
    <mergeCell ref="M31:N31"/>
    <mergeCell ref="M25:N25"/>
    <mergeCell ref="M23:N23"/>
    <mergeCell ref="M24:N24"/>
    <mergeCell ref="M22:N22"/>
    <mergeCell ref="M26:N26"/>
  </mergeCells>
  <phoneticPr fontId="30" type="noConversion"/>
  <pageMargins left="0.25" right="0.25" top="0.75" bottom="0.75" header="0.3" footer="0.3"/>
  <pageSetup paperSize="8" scale="5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5A730-963D-48C6-A723-D224C41C853E}">
  <sheetPr>
    <tabColor theme="9"/>
    <pageSetUpPr fitToPage="1"/>
  </sheetPr>
  <dimension ref="B1:W80"/>
  <sheetViews>
    <sheetView showGridLines="0" topLeftCell="A11" zoomScale="85" zoomScaleNormal="85" workbookViewId="0">
      <selection activeCell="E37" sqref="E37"/>
    </sheetView>
  </sheetViews>
  <sheetFormatPr defaultColWidth="8.85546875" defaultRowHeight="13.9"/>
  <cols>
    <col min="1" max="1" width="2" style="41" customWidth="1"/>
    <col min="2" max="2" width="26.85546875" style="41" bestFit="1" customWidth="1"/>
    <col min="3" max="3" width="58" style="41" bestFit="1" customWidth="1"/>
    <col min="4" max="4" width="19.140625" style="41" customWidth="1"/>
    <col min="5" max="5" width="17.85546875" style="41" bestFit="1" customWidth="1"/>
    <col min="6" max="11" width="10.140625" style="41" customWidth="1"/>
    <col min="12" max="12" width="10.140625" style="90" customWidth="1"/>
    <col min="13" max="13" width="12.5703125" style="41" customWidth="1"/>
    <col min="14" max="14" width="14.140625" style="41" customWidth="1"/>
    <col min="15" max="17" width="8.85546875" style="41"/>
    <col min="18" max="18" width="15.140625" style="41" customWidth="1"/>
    <col min="19" max="19" width="8.85546875" style="41"/>
    <col min="20" max="20" width="12.7109375" style="41" customWidth="1"/>
    <col min="21" max="16384" width="8.85546875" style="41"/>
  </cols>
  <sheetData>
    <row r="1" spans="2:23" ht="15.6">
      <c r="B1" s="40" t="s">
        <v>284</v>
      </c>
    </row>
    <row r="2" spans="2:23">
      <c r="B2" s="41" t="s">
        <v>3</v>
      </c>
      <c r="C2" s="106"/>
      <c r="D2" s="106"/>
      <c r="E2" s="106"/>
      <c r="F2" s="106"/>
    </row>
    <row r="4" spans="2:23" ht="15.6">
      <c r="B4" s="42" t="s">
        <v>4</v>
      </c>
      <c r="C4" s="43"/>
      <c r="D4" s="43"/>
      <c r="E4" s="43"/>
      <c r="F4" s="43"/>
      <c r="G4" s="43"/>
      <c r="H4" s="43"/>
      <c r="I4" s="43"/>
      <c r="J4" s="43"/>
      <c r="K4" s="44"/>
      <c r="L4" s="91"/>
      <c r="M4" s="43"/>
      <c r="N4" s="43"/>
      <c r="O4" s="43"/>
      <c r="P4" s="43"/>
      <c r="Q4" s="43"/>
      <c r="R4" s="43"/>
      <c r="S4" s="43"/>
      <c r="T4" s="45"/>
    </row>
    <row r="5" spans="2:23">
      <c r="W5" s="46" t="s">
        <v>5</v>
      </c>
    </row>
    <row r="6" spans="2:23">
      <c r="B6" s="47"/>
      <c r="C6" s="48" t="s">
        <v>6</v>
      </c>
      <c r="D6" s="144" t="s">
        <v>7</v>
      </c>
      <c r="E6" s="49"/>
      <c r="F6" s="50" t="s">
        <v>8</v>
      </c>
      <c r="G6" s="50"/>
      <c r="H6" s="50"/>
      <c r="I6" s="50"/>
      <c r="J6" s="50"/>
      <c r="K6" s="49"/>
      <c r="L6" s="92" t="s">
        <v>9</v>
      </c>
      <c r="M6" s="50"/>
      <c r="N6" s="50"/>
      <c r="O6" s="50"/>
      <c r="P6" s="50"/>
      <c r="Q6" s="49"/>
      <c r="R6" s="48" t="s">
        <v>10</v>
      </c>
      <c r="S6" s="48" t="s">
        <v>11</v>
      </c>
      <c r="T6" s="51"/>
      <c r="W6" s="41" t="s">
        <v>12</v>
      </c>
    </row>
    <row r="7" spans="2:23">
      <c r="B7" s="52"/>
      <c r="D7" s="90"/>
      <c r="E7" s="53"/>
      <c r="F7" s="54" t="s">
        <v>13</v>
      </c>
      <c r="G7" s="55" t="s">
        <v>14</v>
      </c>
      <c r="H7" s="55"/>
      <c r="I7" s="55"/>
      <c r="J7" s="56"/>
      <c r="L7" s="93" t="s">
        <v>13</v>
      </c>
      <c r="M7" s="55" t="s">
        <v>14</v>
      </c>
      <c r="N7" s="55"/>
      <c r="O7" s="55"/>
      <c r="P7" s="56"/>
      <c r="Q7" s="53"/>
      <c r="T7" s="57"/>
      <c r="W7" s="41" t="s">
        <v>15</v>
      </c>
    </row>
    <row r="8" spans="2:23">
      <c r="B8" s="52"/>
      <c r="D8" s="90"/>
      <c r="E8" s="53"/>
      <c r="F8" s="58" t="s">
        <v>16</v>
      </c>
      <c r="G8" s="59" t="s">
        <v>17</v>
      </c>
      <c r="H8" s="55" t="s">
        <v>18</v>
      </c>
      <c r="I8" s="55"/>
      <c r="J8" s="56"/>
      <c r="K8" s="57"/>
      <c r="L8" s="94" t="s">
        <v>19</v>
      </c>
      <c r="M8" s="59" t="s">
        <v>20</v>
      </c>
      <c r="N8" s="55" t="s">
        <v>18</v>
      </c>
      <c r="O8" s="55"/>
      <c r="P8" s="56"/>
      <c r="Q8" s="53"/>
      <c r="T8" s="57"/>
    </row>
    <row r="9" spans="2:23">
      <c r="B9" s="52"/>
      <c r="D9" s="90"/>
      <c r="E9" s="53"/>
      <c r="F9" s="58">
        <v>20</v>
      </c>
      <c r="G9" s="60">
        <v>20</v>
      </c>
      <c r="H9" s="56" t="s">
        <v>21</v>
      </c>
      <c r="I9" s="55" t="s">
        <v>22</v>
      </c>
      <c r="J9" s="56"/>
      <c r="K9" s="57"/>
      <c r="L9" s="94">
        <v>30</v>
      </c>
      <c r="M9" s="60">
        <v>30</v>
      </c>
      <c r="N9" s="56" t="s">
        <v>21</v>
      </c>
      <c r="O9" s="55" t="s">
        <v>22</v>
      </c>
      <c r="P9" s="56"/>
      <c r="Q9" s="53"/>
      <c r="T9" s="57"/>
      <c r="W9" s="46" t="s">
        <v>23</v>
      </c>
    </row>
    <row r="10" spans="2:23">
      <c r="B10" s="61"/>
      <c r="C10" s="62" t="s">
        <v>24</v>
      </c>
      <c r="D10" s="145" t="s">
        <v>25</v>
      </c>
      <c r="E10" s="53"/>
      <c r="F10" s="63" t="s">
        <v>26</v>
      </c>
      <c r="G10" s="64" t="s">
        <v>25</v>
      </c>
      <c r="H10" s="65" t="s">
        <v>27</v>
      </c>
      <c r="I10" s="66" t="s">
        <v>27</v>
      </c>
      <c r="J10" s="65" t="s">
        <v>28</v>
      </c>
      <c r="K10" s="67"/>
      <c r="L10" s="95" t="s">
        <v>26</v>
      </c>
      <c r="M10" s="64" t="s">
        <v>25</v>
      </c>
      <c r="N10" s="65" t="s">
        <v>27</v>
      </c>
      <c r="O10" s="66" t="s">
        <v>27</v>
      </c>
      <c r="P10" s="65" t="s">
        <v>28</v>
      </c>
      <c r="Q10" s="68"/>
      <c r="R10" s="62"/>
      <c r="S10" s="62"/>
      <c r="T10" s="67"/>
      <c r="W10" s="41" t="s">
        <v>29</v>
      </c>
    </row>
    <row r="11" spans="2:23">
      <c r="B11" s="69" t="s">
        <v>30</v>
      </c>
      <c r="C11" s="70" t="s">
        <v>31</v>
      </c>
      <c r="D11" s="115">
        <f>80/(4.18*20)*3.6</f>
        <v>3.4449760765550246</v>
      </c>
      <c r="E11" s="127"/>
      <c r="F11" s="116">
        <f>D11/3.6*4.18*$F$9</f>
        <v>80</v>
      </c>
      <c r="G11" s="117">
        <f>F11/4.18/$G$9*3.6</f>
        <v>3.4449760765550241</v>
      </c>
      <c r="H11" s="118" t="s">
        <v>32</v>
      </c>
      <c r="I11" s="119" t="s">
        <v>31</v>
      </c>
      <c r="J11" s="119" t="s">
        <v>31</v>
      </c>
      <c r="K11" s="128"/>
      <c r="L11" s="96">
        <f t="shared" ref="L11:L16" si="0">D11/3.6*4.18*$L$9</f>
        <v>120</v>
      </c>
      <c r="M11" s="124">
        <f t="shared" ref="M11:M16" si="1">L11/4.18/$M$9*3.6</f>
        <v>3.4449760765550246</v>
      </c>
      <c r="N11" s="118" t="s">
        <v>32</v>
      </c>
      <c r="O11" s="119" t="s">
        <v>31</v>
      </c>
      <c r="P11" s="119" t="s">
        <v>31</v>
      </c>
      <c r="Q11" s="73"/>
      <c r="R11" s="70" t="s">
        <v>33</v>
      </c>
      <c r="S11" s="70" t="s">
        <v>34</v>
      </c>
      <c r="T11" s="72"/>
      <c r="W11" s="41" t="s">
        <v>35</v>
      </c>
    </row>
    <row r="12" spans="2:23">
      <c r="B12" s="69" t="s">
        <v>36</v>
      </c>
      <c r="C12" s="70" t="s">
        <v>32</v>
      </c>
      <c r="D12" s="115">
        <f>120/(4.18*20)*3.6</f>
        <v>5.1674641148325362</v>
      </c>
      <c r="E12" s="129"/>
      <c r="F12" s="116">
        <f t="shared" ref="F12:F16" si="2">D12/3.6*4.18*$F$9</f>
        <v>120</v>
      </c>
      <c r="G12" s="117">
        <f t="shared" ref="G12:G16" si="3">F12/4.18/$G$9*3.6</f>
        <v>5.1674641148325362</v>
      </c>
      <c r="H12" s="118" t="s">
        <v>37</v>
      </c>
      <c r="I12" s="119" t="s">
        <v>32</v>
      </c>
      <c r="J12" s="119" t="s">
        <v>32</v>
      </c>
      <c r="K12" s="128"/>
      <c r="L12" s="97">
        <f t="shared" si="0"/>
        <v>180</v>
      </c>
      <c r="M12" s="125">
        <f t="shared" si="1"/>
        <v>5.1674641148325362</v>
      </c>
      <c r="N12" s="118" t="s">
        <v>37</v>
      </c>
      <c r="O12" s="119" t="s">
        <v>32</v>
      </c>
      <c r="P12" s="119" t="s">
        <v>32</v>
      </c>
      <c r="Q12" s="73"/>
      <c r="R12" s="70" t="s">
        <v>33</v>
      </c>
      <c r="S12" s="70" t="s">
        <v>34</v>
      </c>
      <c r="T12" s="72"/>
    </row>
    <row r="13" spans="2:23">
      <c r="B13" s="69" t="s">
        <v>38</v>
      </c>
      <c r="C13" s="70" t="s">
        <v>37</v>
      </c>
      <c r="D13" s="115">
        <f>250/(4.18*20)*3.6</f>
        <v>10.76555023923445</v>
      </c>
      <c r="E13" s="129"/>
      <c r="F13" s="116">
        <f t="shared" si="2"/>
        <v>250</v>
      </c>
      <c r="G13" s="117">
        <f t="shared" si="3"/>
        <v>10.76555023923445</v>
      </c>
      <c r="H13" s="118" t="s">
        <v>39</v>
      </c>
      <c r="I13" s="119" t="s">
        <v>37</v>
      </c>
      <c r="J13" s="119" t="s">
        <v>37</v>
      </c>
      <c r="K13" s="128"/>
      <c r="L13" s="97">
        <f t="shared" si="0"/>
        <v>375</v>
      </c>
      <c r="M13" s="125">
        <f t="shared" si="1"/>
        <v>10.76555023923445</v>
      </c>
      <c r="N13" s="118" t="s">
        <v>39</v>
      </c>
      <c r="O13" s="119" t="s">
        <v>37</v>
      </c>
      <c r="P13" s="119" t="s">
        <v>37</v>
      </c>
      <c r="Q13" s="73"/>
      <c r="R13" s="70" t="s">
        <v>33</v>
      </c>
      <c r="S13" s="70" t="s">
        <v>34</v>
      </c>
      <c r="T13" s="72"/>
    </row>
    <row r="14" spans="2:23">
      <c r="B14" s="69" t="s">
        <v>40</v>
      </c>
      <c r="C14" s="70" t="s">
        <v>39</v>
      </c>
      <c r="D14" s="115">
        <f>500/(4.18*20)*3.6</f>
        <v>21.5311004784689</v>
      </c>
      <c r="E14" s="129"/>
      <c r="F14" s="116">
        <f t="shared" si="2"/>
        <v>500</v>
      </c>
      <c r="G14" s="117">
        <f t="shared" si="3"/>
        <v>21.5311004784689</v>
      </c>
      <c r="H14" s="118" t="s">
        <v>41</v>
      </c>
      <c r="I14" s="119" t="s">
        <v>39</v>
      </c>
      <c r="J14" s="119" t="s">
        <v>39</v>
      </c>
      <c r="K14" s="128"/>
      <c r="L14" s="97">
        <f t="shared" si="0"/>
        <v>750</v>
      </c>
      <c r="M14" s="125">
        <f t="shared" si="1"/>
        <v>21.5311004784689</v>
      </c>
      <c r="N14" s="118" t="s">
        <v>41</v>
      </c>
      <c r="O14" s="119" t="s">
        <v>39</v>
      </c>
      <c r="P14" s="119" t="s">
        <v>39</v>
      </c>
      <c r="Q14" s="73"/>
      <c r="R14" s="70" t="s">
        <v>33</v>
      </c>
      <c r="S14" s="70" t="s">
        <v>34</v>
      </c>
      <c r="T14" s="72"/>
    </row>
    <row r="15" spans="2:23">
      <c r="B15" s="69" t="s">
        <v>42</v>
      </c>
      <c r="C15" s="70" t="s">
        <v>41</v>
      </c>
      <c r="D15" s="115">
        <f>750/(4.18*20)*3.6</f>
        <v>32.296650717703351</v>
      </c>
      <c r="E15" s="129"/>
      <c r="F15" s="116">
        <f t="shared" si="2"/>
        <v>750</v>
      </c>
      <c r="G15" s="117">
        <f t="shared" si="3"/>
        <v>32.296650717703351</v>
      </c>
      <c r="H15" s="118" t="s">
        <v>43</v>
      </c>
      <c r="I15" s="119" t="s">
        <v>41</v>
      </c>
      <c r="J15" s="119" t="s">
        <v>41</v>
      </c>
      <c r="K15" s="128"/>
      <c r="L15" s="97">
        <f t="shared" si="0"/>
        <v>1125</v>
      </c>
      <c r="M15" s="125">
        <f t="shared" si="1"/>
        <v>32.296650717703351</v>
      </c>
      <c r="N15" s="118" t="s">
        <v>43</v>
      </c>
      <c r="O15" s="119" t="s">
        <v>41</v>
      </c>
      <c r="P15" s="119" t="s">
        <v>41</v>
      </c>
      <c r="Q15" s="73"/>
      <c r="R15" s="70" t="s">
        <v>33</v>
      </c>
      <c r="S15" s="70" t="s">
        <v>34</v>
      </c>
      <c r="T15" s="72"/>
    </row>
    <row r="16" spans="2:23">
      <c r="B16" s="74" t="s">
        <v>44</v>
      </c>
      <c r="C16" s="75" t="s">
        <v>43</v>
      </c>
      <c r="D16" s="134">
        <f>1500/(4.18*20)*3.6</f>
        <v>64.593301435406701</v>
      </c>
      <c r="E16" s="142"/>
      <c r="F16" s="136">
        <f t="shared" si="2"/>
        <v>1500</v>
      </c>
      <c r="G16" s="137">
        <f t="shared" si="3"/>
        <v>64.593301435406701</v>
      </c>
      <c r="H16" s="138" t="s">
        <v>45</v>
      </c>
      <c r="I16" s="139" t="s">
        <v>43</v>
      </c>
      <c r="J16" s="139" t="s">
        <v>43</v>
      </c>
      <c r="K16" s="143"/>
      <c r="L16" s="141">
        <f t="shared" si="0"/>
        <v>2250</v>
      </c>
      <c r="M16" s="132">
        <f t="shared" si="1"/>
        <v>64.593301435406701</v>
      </c>
      <c r="N16" s="138" t="s">
        <v>45</v>
      </c>
      <c r="O16" s="139" t="s">
        <v>43</v>
      </c>
      <c r="P16" s="139" t="s">
        <v>43</v>
      </c>
      <c r="Q16" s="135"/>
      <c r="R16" s="133" t="s">
        <v>33</v>
      </c>
      <c r="S16" s="133" t="s">
        <v>34</v>
      </c>
      <c r="T16" s="77"/>
    </row>
    <row r="19" spans="2:20" ht="15.6">
      <c r="B19" s="42" t="s">
        <v>46</v>
      </c>
      <c r="C19" s="43"/>
      <c r="D19" s="43"/>
      <c r="E19" s="43"/>
      <c r="F19" s="43"/>
      <c r="G19" s="43"/>
      <c r="H19" s="43"/>
      <c r="I19" s="43"/>
      <c r="J19" s="43"/>
      <c r="K19" s="43"/>
      <c r="L19" s="99"/>
      <c r="M19" s="43"/>
      <c r="N19" s="43"/>
      <c r="O19" s="43"/>
      <c r="P19" s="43"/>
      <c r="Q19" s="43"/>
      <c r="R19" s="43"/>
      <c r="S19" s="43"/>
      <c r="T19" s="45"/>
    </row>
    <row r="20" spans="2:20" ht="15">
      <c r="B20" s="78"/>
      <c r="C20" s="79"/>
      <c r="D20" s="79"/>
      <c r="E20" s="79"/>
      <c r="F20" s="43" t="s">
        <v>30</v>
      </c>
      <c r="G20" s="43" t="s">
        <v>36</v>
      </c>
      <c r="H20" s="43" t="s">
        <v>38</v>
      </c>
      <c r="I20" s="43" t="s">
        <v>40</v>
      </c>
      <c r="J20" s="43" t="s">
        <v>42</v>
      </c>
      <c r="K20" s="43" t="s">
        <v>44</v>
      </c>
      <c r="L20" s="100"/>
      <c r="M20" s="79"/>
      <c r="N20" s="80"/>
      <c r="O20" s="81"/>
      <c r="P20" s="81"/>
      <c r="Q20" s="81"/>
      <c r="R20" s="81"/>
      <c r="S20" s="81"/>
      <c r="T20" s="81"/>
    </row>
    <row r="21" spans="2:20">
      <c r="B21" s="82" t="s">
        <v>47</v>
      </c>
      <c r="C21" s="83" t="s">
        <v>48</v>
      </c>
      <c r="D21" s="83" t="s">
        <v>49</v>
      </c>
      <c r="E21" s="83" t="s">
        <v>50</v>
      </c>
      <c r="F21" s="83" t="s">
        <v>51</v>
      </c>
      <c r="G21" s="83" t="s">
        <v>51</v>
      </c>
      <c r="H21" s="83" t="s">
        <v>51</v>
      </c>
      <c r="I21" s="83" t="s">
        <v>51</v>
      </c>
      <c r="J21" s="83" t="s">
        <v>51</v>
      </c>
      <c r="K21" s="83" t="s">
        <v>51</v>
      </c>
      <c r="L21" s="101" t="s">
        <v>52</v>
      </c>
      <c r="M21" s="83" t="s">
        <v>53</v>
      </c>
      <c r="N21" s="83"/>
      <c r="O21" s="81"/>
      <c r="P21" s="81"/>
      <c r="Q21" s="81"/>
      <c r="R21" s="81"/>
      <c r="S21" s="81"/>
      <c r="T21" s="81"/>
    </row>
    <row r="22" spans="2:20" ht="15" customHeight="1">
      <c r="B22" s="87" t="s">
        <v>285</v>
      </c>
      <c r="C22" s="88" t="s">
        <v>64</v>
      </c>
      <c r="D22" s="88"/>
      <c r="E22" s="88"/>
      <c r="F22" s="88" t="s">
        <v>65</v>
      </c>
      <c r="G22" s="88" t="s">
        <v>65</v>
      </c>
      <c r="H22" s="88" t="str">
        <f>G22</f>
        <v>DN15</v>
      </c>
      <c r="I22" s="88" t="str">
        <f t="shared" ref="I22:K23" si="4">H22</f>
        <v>DN15</v>
      </c>
      <c r="J22" s="88" t="str">
        <f t="shared" si="4"/>
        <v>DN15</v>
      </c>
      <c r="K22" s="88" t="str">
        <f t="shared" si="4"/>
        <v>DN15</v>
      </c>
      <c r="L22" s="103">
        <v>16</v>
      </c>
      <c r="M22" s="148" t="s">
        <v>66</v>
      </c>
      <c r="N22" s="149"/>
    </row>
    <row r="23" spans="2:20">
      <c r="B23" s="87" t="s">
        <v>286</v>
      </c>
      <c r="C23" s="88" t="s">
        <v>287</v>
      </c>
      <c r="D23" s="88"/>
      <c r="E23" s="88"/>
      <c r="F23" s="88" t="s">
        <v>65</v>
      </c>
      <c r="G23" s="88" t="s">
        <v>65</v>
      </c>
      <c r="H23" s="88" t="str">
        <f>G23</f>
        <v>DN15</v>
      </c>
      <c r="I23" s="88" t="str">
        <f t="shared" si="4"/>
        <v>DN15</v>
      </c>
      <c r="J23" s="88" t="str">
        <f t="shared" si="4"/>
        <v>DN15</v>
      </c>
      <c r="K23" s="88" t="str">
        <f t="shared" si="4"/>
        <v>DN15</v>
      </c>
      <c r="L23" s="103">
        <v>16</v>
      </c>
      <c r="M23" s="148" t="s">
        <v>288</v>
      </c>
      <c r="N23" s="149"/>
    </row>
    <row r="24" spans="2:20">
      <c r="B24" s="87" t="s">
        <v>289</v>
      </c>
      <c r="C24" s="88" t="s">
        <v>290</v>
      </c>
      <c r="D24" s="88"/>
      <c r="E24" s="88"/>
      <c r="F24" s="88" t="s">
        <v>31</v>
      </c>
      <c r="G24" s="88" t="s">
        <v>32</v>
      </c>
      <c r="H24" s="88" t="s">
        <v>37</v>
      </c>
      <c r="I24" s="88" t="s">
        <v>39</v>
      </c>
      <c r="J24" s="88" t="s">
        <v>41</v>
      </c>
      <c r="K24" s="88" t="s">
        <v>43</v>
      </c>
      <c r="L24" s="103">
        <v>16</v>
      </c>
      <c r="M24" s="148" t="s">
        <v>56</v>
      </c>
      <c r="N24" s="149"/>
    </row>
    <row r="25" spans="2:20">
      <c r="B25" s="87" t="s">
        <v>291</v>
      </c>
      <c r="C25" s="88" t="s">
        <v>292</v>
      </c>
      <c r="D25" s="88"/>
      <c r="E25" s="88"/>
      <c r="F25" s="88" t="s">
        <v>31</v>
      </c>
      <c r="G25" s="88" t="s">
        <v>32</v>
      </c>
      <c r="H25" s="88" t="s">
        <v>37</v>
      </c>
      <c r="I25" s="88" t="s">
        <v>39</v>
      </c>
      <c r="J25" s="88" t="s">
        <v>41</v>
      </c>
      <c r="K25" s="88" t="s">
        <v>43</v>
      </c>
      <c r="L25" s="103">
        <v>16</v>
      </c>
      <c r="M25" s="148" t="s">
        <v>56</v>
      </c>
      <c r="N25" s="149"/>
    </row>
    <row r="26" spans="2:20">
      <c r="B26" s="104" t="s">
        <v>293</v>
      </c>
      <c r="C26" s="89" t="s">
        <v>294</v>
      </c>
      <c r="D26" s="89"/>
      <c r="E26" s="89"/>
      <c r="F26" s="89" t="str">
        <f>G26</f>
        <v>1/2"</v>
      </c>
      <c r="G26" s="89" t="s">
        <v>59</v>
      </c>
      <c r="H26" s="89" t="str">
        <f t="shared" ref="H26:K29" si="5">G26</f>
        <v>1/2"</v>
      </c>
      <c r="I26" s="89" t="str">
        <f t="shared" si="5"/>
        <v>1/2"</v>
      </c>
      <c r="J26" s="89" t="str">
        <f t="shared" si="5"/>
        <v>1/2"</v>
      </c>
      <c r="K26" s="89" t="str">
        <f t="shared" si="5"/>
        <v>1/2"</v>
      </c>
      <c r="L26" s="105">
        <v>16</v>
      </c>
      <c r="M26" s="148" t="s">
        <v>60</v>
      </c>
      <c r="N26" s="149"/>
    </row>
    <row r="27" spans="2:20">
      <c r="B27" s="104" t="s">
        <v>295</v>
      </c>
      <c r="C27" s="89" t="s">
        <v>296</v>
      </c>
      <c r="D27" s="89"/>
      <c r="E27" s="89"/>
      <c r="F27" s="89" t="str">
        <f>G27</f>
        <v>1/2"</v>
      </c>
      <c r="G27" s="89" t="s">
        <v>59</v>
      </c>
      <c r="H27" s="89" t="str">
        <f t="shared" si="5"/>
        <v>1/2"</v>
      </c>
      <c r="I27" s="89" t="str">
        <f t="shared" si="5"/>
        <v>1/2"</v>
      </c>
      <c r="J27" s="89" t="str">
        <f t="shared" si="5"/>
        <v>1/2"</v>
      </c>
      <c r="K27" s="89" t="str">
        <f t="shared" si="5"/>
        <v>1/2"</v>
      </c>
      <c r="L27" s="105">
        <v>16</v>
      </c>
      <c r="M27" s="148" t="s">
        <v>60</v>
      </c>
      <c r="N27" s="149"/>
    </row>
    <row r="28" spans="2:20">
      <c r="B28" s="104" t="s">
        <v>297</v>
      </c>
      <c r="C28" s="89" t="s">
        <v>296</v>
      </c>
      <c r="D28" s="89"/>
      <c r="E28" s="89"/>
      <c r="F28" s="89" t="str">
        <f t="shared" ref="F28" si="6">G28</f>
        <v>1/2"</v>
      </c>
      <c r="G28" s="89" t="s">
        <v>59</v>
      </c>
      <c r="H28" s="89" t="str">
        <f t="shared" si="5"/>
        <v>1/2"</v>
      </c>
      <c r="I28" s="89" t="str">
        <f t="shared" si="5"/>
        <v>1/2"</v>
      </c>
      <c r="J28" s="89" t="str">
        <f t="shared" si="5"/>
        <v>1/2"</v>
      </c>
      <c r="K28" s="89" t="str">
        <f t="shared" si="5"/>
        <v>1/2"</v>
      </c>
      <c r="L28" s="105">
        <v>16</v>
      </c>
      <c r="M28" s="148" t="s">
        <v>60</v>
      </c>
      <c r="N28" s="149"/>
    </row>
    <row r="29" spans="2:20">
      <c r="B29" s="104" t="s">
        <v>298</v>
      </c>
      <c r="C29" s="89" t="s">
        <v>299</v>
      </c>
      <c r="D29" s="89"/>
      <c r="E29" s="89"/>
      <c r="F29" s="89" t="s">
        <v>265</v>
      </c>
      <c r="G29" s="89" t="str">
        <f>F29</f>
        <v>1"</v>
      </c>
      <c r="H29" s="89" t="str">
        <f t="shared" si="5"/>
        <v>1"</v>
      </c>
      <c r="I29" s="89" t="str">
        <f t="shared" si="5"/>
        <v>1"</v>
      </c>
      <c r="J29" s="89" t="str">
        <f t="shared" si="5"/>
        <v>1"</v>
      </c>
      <c r="K29" s="89" t="str">
        <f t="shared" si="5"/>
        <v>1"</v>
      </c>
      <c r="L29" s="105">
        <v>16</v>
      </c>
      <c r="M29" s="148" t="s">
        <v>60</v>
      </c>
      <c r="N29" s="149"/>
    </row>
    <row r="33" spans="2:3">
      <c r="B33" s="39"/>
    </row>
    <row r="34" spans="2:3">
      <c r="B34" s="39"/>
      <c r="C34" s="39"/>
    </row>
    <row r="35" spans="2:3">
      <c r="B35" s="39"/>
      <c r="C35" s="39"/>
    </row>
    <row r="36" spans="2:3">
      <c r="B36" s="38"/>
      <c r="C36" s="38"/>
    </row>
    <row r="37" spans="2:3">
      <c r="B37" s="38"/>
      <c r="C37" s="38"/>
    </row>
    <row r="38" spans="2:3">
      <c r="B38" s="38"/>
      <c r="C38" s="38"/>
    </row>
    <row r="39" spans="2:3">
      <c r="B39" s="38"/>
      <c r="C39" s="38"/>
    </row>
    <row r="40" spans="2:3">
      <c r="B40" s="38"/>
      <c r="C40" s="38"/>
    </row>
    <row r="41" spans="2:3">
      <c r="B41" s="38"/>
      <c r="C41" s="38"/>
    </row>
    <row r="42" spans="2:3">
      <c r="B42" s="38"/>
      <c r="C42" s="38"/>
    </row>
    <row r="43" spans="2:3">
      <c r="B43" s="38"/>
      <c r="C43" s="38"/>
    </row>
    <row r="44" spans="2:3">
      <c r="B44" s="38"/>
      <c r="C44" s="38"/>
    </row>
    <row r="45" spans="2:3">
      <c r="B45" s="38"/>
      <c r="C45" s="38"/>
    </row>
    <row r="46" spans="2:3">
      <c r="B46" s="38"/>
      <c r="C46" s="38"/>
    </row>
    <row r="47" spans="2:3">
      <c r="B47" s="38"/>
      <c r="C47" s="38"/>
    </row>
    <row r="48" spans="2:3">
      <c r="B48" s="38"/>
      <c r="C48" s="38"/>
    </row>
    <row r="49" spans="2:3">
      <c r="B49" s="38"/>
      <c r="C49" s="38"/>
    </row>
    <row r="50" spans="2:3">
      <c r="B50" s="38"/>
      <c r="C50" s="38"/>
    </row>
    <row r="51" spans="2:3">
      <c r="B51" s="38"/>
      <c r="C51" s="38"/>
    </row>
    <row r="52" spans="2:3">
      <c r="B52" s="38"/>
      <c r="C52" s="38"/>
    </row>
    <row r="53" spans="2:3">
      <c r="B53" s="38"/>
      <c r="C53" s="38"/>
    </row>
    <row r="54" spans="2:3">
      <c r="B54" s="38"/>
      <c r="C54" s="38"/>
    </row>
    <row r="55" spans="2:3">
      <c r="B55" s="38"/>
      <c r="C55" s="38"/>
    </row>
    <row r="56" spans="2:3">
      <c r="B56" s="38"/>
      <c r="C56" s="38"/>
    </row>
    <row r="57" spans="2:3">
      <c r="B57" s="38"/>
      <c r="C57" s="38"/>
    </row>
    <row r="58" spans="2:3">
      <c r="B58" s="38"/>
      <c r="C58" s="38"/>
    </row>
    <row r="59" spans="2:3">
      <c r="B59" s="38"/>
      <c r="C59" s="38"/>
    </row>
    <row r="60" spans="2:3">
      <c r="B60" s="38"/>
      <c r="C60" s="38"/>
    </row>
    <row r="61" spans="2:3">
      <c r="B61" s="38"/>
      <c r="C61" s="38"/>
    </row>
    <row r="62" spans="2:3">
      <c r="B62" s="38"/>
      <c r="C62" s="38"/>
    </row>
    <row r="63" spans="2:3">
      <c r="B63" s="38"/>
      <c r="C63" s="38"/>
    </row>
    <row r="64" spans="2:3">
      <c r="B64" s="38"/>
      <c r="C64" s="38"/>
    </row>
    <row r="65" spans="2:3">
      <c r="B65" s="38"/>
      <c r="C65" s="38"/>
    </row>
    <row r="66" spans="2:3">
      <c r="B66" s="38"/>
      <c r="C66" s="38"/>
    </row>
    <row r="67" spans="2:3">
      <c r="B67" s="38"/>
      <c r="C67" s="38"/>
    </row>
    <row r="68" spans="2:3">
      <c r="B68" s="38"/>
      <c r="C68" s="38"/>
    </row>
    <row r="69" spans="2:3">
      <c r="B69" s="38"/>
      <c r="C69" s="38"/>
    </row>
    <row r="70" spans="2:3">
      <c r="B70" s="38"/>
      <c r="C70" s="38"/>
    </row>
    <row r="71" spans="2:3">
      <c r="B71" s="38"/>
      <c r="C71" s="38"/>
    </row>
    <row r="72" spans="2:3">
      <c r="B72" s="38"/>
      <c r="C72" s="38"/>
    </row>
    <row r="73" spans="2:3">
      <c r="B73" s="38"/>
      <c r="C73" s="38"/>
    </row>
    <row r="74" spans="2:3">
      <c r="B74" s="38"/>
      <c r="C74" s="38"/>
    </row>
    <row r="75" spans="2:3">
      <c r="B75" s="38"/>
      <c r="C75" s="38"/>
    </row>
    <row r="76" spans="2:3">
      <c r="B76" s="38"/>
      <c r="C76" s="38"/>
    </row>
    <row r="77" spans="2:3">
      <c r="B77" s="38"/>
      <c r="C77" s="38"/>
    </row>
    <row r="78" spans="2:3">
      <c r="B78" s="38"/>
      <c r="C78" s="38"/>
    </row>
    <row r="79" spans="2:3">
      <c r="B79" s="38"/>
      <c r="C79" s="38"/>
    </row>
    <row r="80" spans="2:3">
      <c r="B80" s="38"/>
      <c r="C80" s="38"/>
    </row>
  </sheetData>
  <mergeCells count="8">
    <mergeCell ref="M27:N27"/>
    <mergeCell ref="M28:N28"/>
    <mergeCell ref="M29:N29"/>
    <mergeCell ref="M22:N22"/>
    <mergeCell ref="M23:N23"/>
    <mergeCell ref="M26:N26"/>
    <mergeCell ref="M24:N24"/>
    <mergeCell ref="M25:N25"/>
  </mergeCells>
  <pageMargins left="0.25" right="0.25" top="0.75" bottom="0.75" header="0.3" footer="0.3"/>
  <pageSetup paperSize="8" scale="5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FA51A-947F-4E15-91BD-EB6C1061F71B}">
  <dimension ref="A1:O26"/>
  <sheetViews>
    <sheetView topLeftCell="E7" workbookViewId="0">
      <selection activeCell="L26" sqref="L26"/>
    </sheetView>
  </sheetViews>
  <sheetFormatPr defaultRowHeight="14.45"/>
  <cols>
    <col min="1" max="1" width="40.42578125" customWidth="1"/>
    <col min="3" max="3" width="9.42578125" bestFit="1" customWidth="1"/>
    <col min="4" max="4" width="10.7109375" bestFit="1" customWidth="1"/>
    <col min="5" max="5" width="36" bestFit="1" customWidth="1"/>
    <col min="6" max="6" width="10.7109375" bestFit="1" customWidth="1"/>
    <col min="7" max="7" width="26.7109375" customWidth="1"/>
    <col min="9" max="9" width="9.7109375" bestFit="1" customWidth="1"/>
    <col min="10" max="10" width="13.7109375" bestFit="1" customWidth="1"/>
    <col min="11" max="11" width="16" bestFit="1" customWidth="1"/>
    <col min="13" max="13" width="29.140625" bestFit="1" customWidth="1"/>
    <col min="14" max="14" width="13.140625" bestFit="1" customWidth="1"/>
    <col min="15" max="15" width="14" style="1" bestFit="1" customWidth="1"/>
  </cols>
  <sheetData>
    <row r="1" spans="1:14">
      <c r="A1" s="155" t="s">
        <v>300</v>
      </c>
      <c r="B1" s="155"/>
      <c r="C1" s="155"/>
      <c r="D1" s="155"/>
      <c r="E1" s="155"/>
      <c r="F1" s="155"/>
      <c r="G1" s="155"/>
      <c r="H1" s="155"/>
      <c r="I1" s="155"/>
      <c r="J1" s="155"/>
      <c r="K1" s="155"/>
      <c r="L1" s="155"/>
    </row>
    <row r="16" spans="1:14" ht="15" customHeight="1">
      <c r="A16" s="114" t="s">
        <v>301</v>
      </c>
      <c r="B16" s="110" t="s">
        <v>302</v>
      </c>
      <c r="C16" s="156" t="s">
        <v>303</v>
      </c>
      <c r="D16" s="156"/>
      <c r="E16" s="156" t="s">
        <v>304</v>
      </c>
      <c r="F16" s="156"/>
      <c r="G16" s="110" t="s">
        <v>305</v>
      </c>
      <c r="H16" s="157" t="s">
        <v>306</v>
      </c>
      <c r="I16" s="157"/>
      <c r="J16" s="157"/>
      <c r="K16" s="157"/>
      <c r="L16" s="157"/>
      <c r="M16" s="111"/>
      <c r="N16" s="111"/>
    </row>
    <row r="17" spans="1:15">
      <c r="A17" s="110"/>
      <c r="B17" s="111" t="s">
        <v>307</v>
      </c>
      <c r="C17" s="111" t="s">
        <v>308</v>
      </c>
      <c r="D17" s="111" t="s">
        <v>309</v>
      </c>
      <c r="E17" s="111" t="s">
        <v>308</v>
      </c>
      <c r="F17" s="111" t="s">
        <v>309</v>
      </c>
      <c r="G17" s="111"/>
      <c r="H17" s="111" t="s">
        <v>310</v>
      </c>
      <c r="I17" s="111" t="s">
        <v>311</v>
      </c>
      <c r="J17" s="111" t="s">
        <v>312</v>
      </c>
      <c r="K17" s="111" t="s">
        <v>313</v>
      </c>
      <c r="L17" s="111" t="s">
        <v>314</v>
      </c>
      <c r="M17" s="111" t="s">
        <v>315</v>
      </c>
      <c r="N17" s="111" t="s">
        <v>316</v>
      </c>
      <c r="O17" s="1" t="s">
        <v>317</v>
      </c>
    </row>
    <row r="18" spans="1:15">
      <c r="A18" s="110" t="s">
        <v>318</v>
      </c>
      <c r="B18" s="111" t="s">
        <v>25</v>
      </c>
      <c r="C18" s="111" t="s">
        <v>319</v>
      </c>
      <c r="D18" s="111" t="s">
        <v>320</v>
      </c>
      <c r="E18" s="111" t="s">
        <v>321</v>
      </c>
      <c r="F18" s="111" t="s">
        <v>320</v>
      </c>
      <c r="G18" s="111"/>
      <c r="H18" s="111" t="s">
        <v>322</v>
      </c>
      <c r="I18" s="111" t="s">
        <v>322</v>
      </c>
      <c r="J18" s="111" t="s">
        <v>322</v>
      </c>
      <c r="K18" s="111" t="s">
        <v>323</v>
      </c>
      <c r="L18" s="111" t="s">
        <v>322</v>
      </c>
      <c r="M18" s="111" t="s">
        <v>175</v>
      </c>
      <c r="N18" s="111"/>
    </row>
    <row r="19" spans="1:15">
      <c r="A19" s="110" t="s">
        <v>31</v>
      </c>
      <c r="B19" s="111" t="s">
        <v>324</v>
      </c>
      <c r="C19" s="111">
        <v>80</v>
      </c>
      <c r="D19" s="111">
        <v>20</v>
      </c>
      <c r="E19" s="111">
        <v>120</v>
      </c>
      <c r="F19" s="111">
        <v>40</v>
      </c>
      <c r="G19" s="111"/>
      <c r="H19" s="111">
        <v>30</v>
      </c>
      <c r="I19" s="111">
        <v>50</v>
      </c>
      <c r="J19" s="111">
        <v>80</v>
      </c>
      <c r="K19" s="111">
        <v>200</v>
      </c>
      <c r="L19" s="111">
        <v>160</v>
      </c>
      <c r="M19" s="111" t="s">
        <v>176</v>
      </c>
      <c r="N19" s="111" t="s">
        <v>325</v>
      </c>
      <c r="O19" s="1" t="s">
        <v>326</v>
      </c>
    </row>
    <row r="20" spans="1:15">
      <c r="A20" s="110" t="s">
        <v>32</v>
      </c>
      <c r="B20" s="111" t="s">
        <v>327</v>
      </c>
      <c r="C20" s="111">
        <v>120</v>
      </c>
      <c r="D20" s="111">
        <v>30</v>
      </c>
      <c r="E20" s="111">
        <v>180</v>
      </c>
      <c r="F20" s="111">
        <v>60</v>
      </c>
      <c r="G20" s="111"/>
      <c r="H20" s="111">
        <v>30</v>
      </c>
      <c r="I20" s="111">
        <v>50</v>
      </c>
      <c r="J20" s="111">
        <v>80</v>
      </c>
      <c r="K20" s="111">
        <v>200</v>
      </c>
      <c r="L20" s="111">
        <v>160</v>
      </c>
      <c r="M20" s="111" t="s">
        <v>176</v>
      </c>
      <c r="N20" s="111" t="s">
        <v>325</v>
      </c>
      <c r="O20" s="1" t="s">
        <v>326</v>
      </c>
    </row>
    <row r="21" spans="1:15">
      <c r="A21" s="110" t="s">
        <v>37</v>
      </c>
      <c r="B21" s="111" t="s">
        <v>328</v>
      </c>
      <c r="C21" s="111">
        <v>250</v>
      </c>
      <c r="D21" s="111">
        <v>63</v>
      </c>
      <c r="E21" s="111">
        <v>380</v>
      </c>
      <c r="F21" s="111">
        <v>127</v>
      </c>
      <c r="G21" s="111"/>
      <c r="H21" s="111">
        <v>30</v>
      </c>
      <c r="I21" s="111">
        <v>50</v>
      </c>
      <c r="J21" s="111">
        <v>100</v>
      </c>
      <c r="K21" s="111">
        <v>250</v>
      </c>
      <c r="L21" s="111">
        <v>180</v>
      </c>
      <c r="M21" s="110" t="s">
        <v>179</v>
      </c>
      <c r="N21" s="112" t="s">
        <v>329</v>
      </c>
      <c r="O21" s="1" t="s">
        <v>330</v>
      </c>
    </row>
    <row r="22" spans="1:15">
      <c r="A22" s="110" t="s">
        <v>39</v>
      </c>
      <c r="B22" s="111" t="s">
        <v>331</v>
      </c>
      <c r="C22" s="111">
        <v>500</v>
      </c>
      <c r="D22" s="111">
        <v>125</v>
      </c>
      <c r="E22" s="111">
        <v>750</v>
      </c>
      <c r="F22" s="111">
        <v>250</v>
      </c>
      <c r="G22" s="111"/>
      <c r="H22" s="111">
        <v>30</v>
      </c>
      <c r="I22" s="111">
        <v>50</v>
      </c>
      <c r="J22" s="111">
        <v>120</v>
      </c>
      <c r="K22" s="111">
        <v>300</v>
      </c>
      <c r="L22" s="111">
        <v>200</v>
      </c>
      <c r="M22" s="111" t="s">
        <v>181</v>
      </c>
      <c r="N22" s="113" t="s">
        <v>332</v>
      </c>
      <c r="O22" s="1" t="s">
        <v>330</v>
      </c>
    </row>
    <row r="23" spans="1:15">
      <c r="A23" s="110" t="s">
        <v>41</v>
      </c>
      <c r="B23" s="111" t="s">
        <v>333</v>
      </c>
      <c r="C23" s="111">
        <v>750</v>
      </c>
      <c r="D23" s="111">
        <v>188</v>
      </c>
      <c r="E23" s="111">
        <v>1130</v>
      </c>
      <c r="F23" s="111">
        <v>377</v>
      </c>
      <c r="G23" s="111"/>
      <c r="H23" s="111">
        <v>30</v>
      </c>
      <c r="I23" s="111">
        <v>50</v>
      </c>
      <c r="J23" s="111">
        <v>160</v>
      </c>
      <c r="K23" s="111">
        <v>400</v>
      </c>
      <c r="L23" s="111">
        <v>240</v>
      </c>
      <c r="M23" s="111" t="s">
        <v>183</v>
      </c>
      <c r="N23" s="113" t="s">
        <v>334</v>
      </c>
      <c r="O23" s="1" t="s">
        <v>330</v>
      </c>
    </row>
    <row r="24" spans="1:15">
      <c r="A24" s="110" t="s">
        <v>43</v>
      </c>
      <c r="B24" s="111" t="s">
        <v>335</v>
      </c>
      <c r="C24" s="111">
        <v>1500</v>
      </c>
      <c r="D24" s="111">
        <v>375</v>
      </c>
      <c r="E24" s="111">
        <v>2260</v>
      </c>
      <c r="F24" s="111">
        <v>753</v>
      </c>
      <c r="G24" s="111"/>
      <c r="H24" s="111">
        <v>30</v>
      </c>
      <c r="I24" s="111">
        <v>50</v>
      </c>
      <c r="J24" s="111">
        <v>160</v>
      </c>
      <c r="K24" s="111">
        <v>400</v>
      </c>
      <c r="L24" s="111">
        <v>240</v>
      </c>
      <c r="M24" s="111" t="s">
        <v>185</v>
      </c>
      <c r="N24" s="113" t="s">
        <v>336</v>
      </c>
      <c r="O24" s="1" t="s">
        <v>330</v>
      </c>
    </row>
    <row r="25" spans="1:15">
      <c r="A25" s="109"/>
      <c r="B25" s="108"/>
      <c r="C25" s="108"/>
      <c r="D25" s="108"/>
      <c r="E25" s="108"/>
      <c r="F25" s="108"/>
      <c r="G25" s="108"/>
      <c r="H25" s="108"/>
      <c r="I25" s="108"/>
      <c r="J25" s="108"/>
      <c r="K25" s="108"/>
      <c r="L25" s="108"/>
      <c r="M25" s="108"/>
      <c r="N25" s="108"/>
    </row>
    <row r="26" spans="1:15" ht="28.9">
      <c r="A26" s="109" t="s">
        <v>337</v>
      </c>
      <c r="B26" s="108"/>
      <c r="C26" s="108"/>
      <c r="D26" s="108"/>
      <c r="E26" s="108"/>
      <c r="F26" s="108"/>
      <c r="G26" s="108"/>
      <c r="H26" s="108"/>
      <c r="I26" s="108"/>
      <c r="J26" s="108"/>
      <c r="K26" s="108"/>
      <c r="L26" s="108"/>
      <c r="M26" s="108"/>
      <c r="N26" s="108"/>
    </row>
  </sheetData>
  <mergeCells count="4">
    <mergeCell ref="A1:L1"/>
    <mergeCell ref="C16:D16"/>
    <mergeCell ref="E16:F16"/>
    <mergeCell ref="H16:L1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14"/>
  <sheetViews>
    <sheetView topLeftCell="C104" zoomScale="115" zoomScaleNormal="115" workbookViewId="0">
      <selection activeCell="C2" sqref="C2"/>
    </sheetView>
  </sheetViews>
  <sheetFormatPr defaultColWidth="9.140625" defaultRowHeight="14.45"/>
  <cols>
    <col min="1" max="1" width="15.42578125" style="1" customWidth="1"/>
    <col min="2" max="2" width="9.140625" style="1"/>
    <col min="5" max="5" width="24" bestFit="1" customWidth="1"/>
    <col min="6" max="6" width="10.28515625" style="1" customWidth="1"/>
    <col min="7" max="7" width="14" style="1" customWidth="1"/>
    <col min="8" max="8" width="22.28515625" style="1" bestFit="1" customWidth="1"/>
    <col min="9" max="10" width="22.28515625" style="1" customWidth="1"/>
    <col min="11" max="11" width="17.5703125" style="1" bestFit="1" customWidth="1"/>
    <col min="12" max="12" width="13.42578125" style="1" bestFit="1" customWidth="1"/>
    <col min="13" max="13" width="19.140625" style="1" bestFit="1" customWidth="1"/>
    <col min="14" max="14" width="10" style="1" bestFit="1" customWidth="1"/>
  </cols>
  <sheetData>
    <row r="1" spans="1:14" ht="15" thickBot="1">
      <c r="A1" s="7" t="s">
        <v>338</v>
      </c>
      <c r="B1" s="8"/>
      <c r="C1" s="9" t="s">
        <v>339</v>
      </c>
      <c r="D1" s="9" t="s">
        <v>340</v>
      </c>
      <c r="E1" s="9" t="s">
        <v>341</v>
      </c>
      <c r="F1" s="8" t="s">
        <v>342</v>
      </c>
      <c r="G1" s="8" t="s">
        <v>343</v>
      </c>
      <c r="H1" s="8" t="s">
        <v>344</v>
      </c>
      <c r="I1" s="8"/>
      <c r="J1" s="8"/>
      <c r="K1" s="8" t="s">
        <v>345</v>
      </c>
      <c r="L1" s="8" t="s">
        <v>346</v>
      </c>
      <c r="M1" s="10" t="s">
        <v>347</v>
      </c>
      <c r="N1" s="11" t="s">
        <v>348</v>
      </c>
    </row>
    <row r="2" spans="1:14">
      <c r="A2" s="12">
        <v>1001</v>
      </c>
      <c r="B2" s="12" t="s">
        <v>349</v>
      </c>
      <c r="C2" s="13" t="str">
        <f>LEFT(B2,5)</f>
        <v>OGN12</v>
      </c>
      <c r="D2" s="13"/>
      <c r="E2" s="13" t="s">
        <v>350</v>
      </c>
      <c r="F2" s="12" t="s">
        <v>351</v>
      </c>
      <c r="G2" s="12"/>
      <c r="H2" s="12"/>
      <c r="I2" s="16"/>
      <c r="J2" s="20"/>
      <c r="K2" s="14">
        <v>1</v>
      </c>
      <c r="L2" s="20">
        <f>_xlfn.IFNA(VLOOKUP(C2,$L$92:$M$115,2,0),0)</f>
        <v>1</v>
      </c>
      <c r="M2" s="12"/>
    </row>
    <row r="3" spans="1:14">
      <c r="A3" s="3">
        <v>8888</v>
      </c>
      <c r="B3" s="3">
        <v>8888</v>
      </c>
      <c r="C3" s="13" t="str">
        <f t="shared" ref="C3:C66" si="0">LEFT(B3,5)</f>
        <v>8888</v>
      </c>
      <c r="D3" s="13"/>
      <c r="E3" s="2"/>
      <c r="F3" s="3" t="s">
        <v>352</v>
      </c>
      <c r="G3" s="3"/>
      <c r="H3" s="3"/>
      <c r="I3" s="17"/>
      <c r="J3" s="21"/>
      <c r="K3" s="3"/>
      <c r="L3" s="3">
        <f t="shared" ref="L3:L66" si="1">_xlfn.IFNA(VLOOKUP(C3,$L$92:$M$115,2,0),0)</f>
        <v>0</v>
      </c>
      <c r="M3" s="3"/>
    </row>
    <row r="4" spans="1:14">
      <c r="A4" s="3">
        <v>1114</v>
      </c>
      <c r="B4" s="3" t="s">
        <v>353</v>
      </c>
      <c r="C4" s="13" t="str">
        <f t="shared" si="0"/>
        <v>OBO35</v>
      </c>
      <c r="D4" s="13"/>
      <c r="E4" s="2" t="s">
        <v>354</v>
      </c>
      <c r="F4" s="3" t="s">
        <v>355</v>
      </c>
      <c r="G4" s="3"/>
      <c r="H4" s="3">
        <v>1</v>
      </c>
      <c r="I4" s="17"/>
      <c r="J4" s="21"/>
      <c r="K4" s="3"/>
      <c r="L4" s="3">
        <f t="shared" si="1"/>
        <v>1</v>
      </c>
      <c r="M4" s="3"/>
    </row>
    <row r="5" spans="1:14">
      <c r="A5" s="3">
        <v>1110</v>
      </c>
      <c r="B5" s="3" t="s">
        <v>356</v>
      </c>
      <c r="C5" s="13" t="str">
        <f t="shared" si="0"/>
        <v>OBW01</v>
      </c>
      <c r="D5" s="13"/>
      <c r="E5" s="2" t="s">
        <v>357</v>
      </c>
      <c r="F5" s="3" t="s">
        <v>358</v>
      </c>
      <c r="G5" s="3"/>
      <c r="H5" s="3"/>
      <c r="I5" s="17"/>
      <c r="J5" s="21"/>
      <c r="K5" s="3"/>
      <c r="L5" s="3">
        <f t="shared" si="1"/>
        <v>0</v>
      </c>
      <c r="M5" s="3"/>
    </row>
    <row r="6" spans="1:14">
      <c r="A6" s="3">
        <v>1112</v>
      </c>
      <c r="B6" s="3" t="s">
        <v>359</v>
      </c>
      <c r="C6" s="13" t="str">
        <f t="shared" si="0"/>
        <v>OBW34</v>
      </c>
      <c r="D6" s="13"/>
      <c r="E6" s="2" t="s">
        <v>360</v>
      </c>
      <c r="F6" s="3" t="s">
        <v>361</v>
      </c>
      <c r="G6" s="3"/>
      <c r="H6" s="3"/>
      <c r="I6" s="17"/>
      <c r="J6" s="21"/>
      <c r="K6" s="3"/>
      <c r="L6" s="3">
        <f t="shared" si="1"/>
        <v>0</v>
      </c>
      <c r="M6" s="3"/>
    </row>
    <row r="7" spans="1:14">
      <c r="A7" s="3">
        <v>1015</v>
      </c>
      <c r="B7" s="3" t="s">
        <v>362</v>
      </c>
      <c r="C7" s="13" t="str">
        <f t="shared" si="0"/>
        <v>OGN03</v>
      </c>
      <c r="D7" s="13"/>
      <c r="E7" s="2" t="s">
        <v>363</v>
      </c>
      <c r="F7" s="3" t="s">
        <v>364</v>
      </c>
      <c r="G7" s="3"/>
      <c r="H7" s="12"/>
      <c r="I7" s="16"/>
      <c r="J7" s="20"/>
      <c r="K7" s="14">
        <v>1</v>
      </c>
      <c r="L7" s="3">
        <f t="shared" si="1"/>
        <v>1</v>
      </c>
      <c r="M7" s="3"/>
    </row>
    <row r="8" spans="1:14">
      <c r="A8" s="3">
        <v>1017</v>
      </c>
      <c r="B8" s="3" t="s">
        <v>365</v>
      </c>
      <c r="C8" s="13" t="str">
        <f t="shared" si="0"/>
        <v>OGN04</v>
      </c>
      <c r="D8" s="13"/>
      <c r="E8" s="2" t="s">
        <v>366</v>
      </c>
      <c r="F8" s="3" t="s">
        <v>367</v>
      </c>
      <c r="G8" s="3"/>
      <c r="H8" s="12"/>
      <c r="I8" s="16"/>
      <c r="J8" s="20"/>
      <c r="K8" s="14">
        <v>1</v>
      </c>
      <c r="L8" s="3">
        <f t="shared" si="1"/>
        <v>0</v>
      </c>
      <c r="M8" s="3"/>
    </row>
    <row r="9" spans="1:14">
      <c r="A9" s="3">
        <v>1019</v>
      </c>
      <c r="B9" s="3" t="s">
        <v>368</v>
      </c>
      <c r="C9" s="13" t="str">
        <f t="shared" si="0"/>
        <v>OGN05</v>
      </c>
      <c r="D9" s="13"/>
      <c r="E9" s="2" t="s">
        <v>369</v>
      </c>
      <c r="F9" s="3" t="s">
        <v>370</v>
      </c>
      <c r="G9" s="3"/>
      <c r="H9" s="12"/>
      <c r="I9" s="16"/>
      <c r="J9" s="20"/>
      <c r="K9" s="14">
        <v>1</v>
      </c>
      <c r="L9" s="3">
        <f t="shared" si="1"/>
        <v>0</v>
      </c>
      <c r="M9" s="3"/>
    </row>
    <row r="10" spans="1:14">
      <c r="A10" s="3">
        <v>1021</v>
      </c>
      <c r="B10" s="3" t="s">
        <v>371</v>
      </c>
      <c r="C10" s="13" t="str">
        <f t="shared" si="0"/>
        <v>OGN08</v>
      </c>
      <c r="D10" s="13"/>
      <c r="E10" s="2" t="s">
        <v>372</v>
      </c>
      <c r="F10" s="3" t="s">
        <v>373</v>
      </c>
      <c r="G10" s="3"/>
      <c r="H10" s="3"/>
      <c r="I10" s="17"/>
      <c r="J10" s="21"/>
      <c r="K10" s="3"/>
      <c r="L10" s="3">
        <f t="shared" si="1"/>
        <v>0</v>
      </c>
      <c r="M10" s="3"/>
    </row>
    <row r="11" spans="1:14">
      <c r="A11" s="3">
        <v>1010</v>
      </c>
      <c r="B11" s="3" t="s">
        <v>374</v>
      </c>
      <c r="C11" s="13" t="str">
        <f t="shared" si="0"/>
        <v>OGN09</v>
      </c>
      <c r="D11" s="13"/>
      <c r="E11" s="2" t="s">
        <v>375</v>
      </c>
      <c r="F11" s="3"/>
      <c r="G11" s="4">
        <v>1</v>
      </c>
      <c r="H11" s="4">
        <v>1</v>
      </c>
      <c r="I11" s="18"/>
      <c r="J11" s="22"/>
      <c r="K11" s="3"/>
      <c r="L11" s="3">
        <f t="shared" si="1"/>
        <v>0</v>
      </c>
      <c r="M11" s="3"/>
    </row>
    <row r="12" spans="1:14">
      <c r="A12" s="3">
        <v>1003</v>
      </c>
      <c r="B12" s="3" t="s">
        <v>376</v>
      </c>
      <c r="C12" s="13" t="str">
        <f t="shared" si="0"/>
        <v>OGN13</v>
      </c>
      <c r="D12" s="13"/>
      <c r="E12" s="2" t="s">
        <v>377</v>
      </c>
      <c r="F12" s="3" t="s">
        <v>378</v>
      </c>
      <c r="G12" s="3"/>
      <c r="H12" s="3">
        <v>1</v>
      </c>
      <c r="I12" s="16"/>
      <c r="J12" s="20"/>
      <c r="K12" s="14">
        <v>1</v>
      </c>
      <c r="L12" s="3">
        <f t="shared" si="1"/>
        <v>1</v>
      </c>
      <c r="M12" s="3"/>
    </row>
    <row r="13" spans="1:14">
      <c r="A13" s="3">
        <v>1009</v>
      </c>
      <c r="B13" s="3" t="s">
        <v>379</v>
      </c>
      <c r="C13" s="13" t="str">
        <f t="shared" si="0"/>
        <v>OGN20</v>
      </c>
      <c r="D13" s="13"/>
      <c r="E13" s="2" t="s">
        <v>380</v>
      </c>
      <c r="F13" s="3" t="s">
        <v>381</v>
      </c>
      <c r="G13" s="3"/>
      <c r="H13" s="3"/>
      <c r="I13" s="17"/>
      <c r="J13" s="21"/>
      <c r="K13" s="3"/>
      <c r="L13" s="3">
        <f t="shared" si="1"/>
        <v>0</v>
      </c>
      <c r="M13" s="3"/>
    </row>
    <row r="14" spans="1:14">
      <c r="A14" s="3">
        <v>1013</v>
      </c>
      <c r="B14" s="3" t="s">
        <v>382</v>
      </c>
      <c r="C14" s="13" t="str">
        <f t="shared" si="0"/>
        <v>OGN23</v>
      </c>
      <c r="D14" s="13" t="str">
        <f t="shared" ref="D14:D56" si="2">RIGHT(B14,1)</f>
        <v>s</v>
      </c>
      <c r="E14" s="2" t="s">
        <v>383</v>
      </c>
      <c r="F14" s="3"/>
      <c r="G14" s="4">
        <v>1</v>
      </c>
      <c r="H14" s="4">
        <v>1</v>
      </c>
      <c r="I14" s="19"/>
      <c r="J14" s="23"/>
      <c r="K14" s="14">
        <v>1</v>
      </c>
      <c r="L14" s="3">
        <f t="shared" si="1"/>
        <v>0</v>
      </c>
      <c r="M14" s="3"/>
    </row>
    <row r="15" spans="1:14">
      <c r="A15" s="3">
        <v>1005</v>
      </c>
      <c r="B15" s="3" t="s">
        <v>384</v>
      </c>
      <c r="C15" s="13" t="str">
        <f t="shared" si="0"/>
        <v>OGN24</v>
      </c>
      <c r="D15" s="13" t="str">
        <f t="shared" si="2"/>
        <v>s</v>
      </c>
      <c r="E15" s="2" t="s">
        <v>385</v>
      </c>
      <c r="F15" s="3" t="s">
        <v>386</v>
      </c>
      <c r="G15" s="3"/>
      <c r="H15" s="3"/>
      <c r="I15" s="16"/>
      <c r="J15" s="20"/>
      <c r="K15" s="14">
        <v>1</v>
      </c>
      <c r="L15" s="3">
        <f t="shared" si="1"/>
        <v>0</v>
      </c>
      <c r="M15" s="3"/>
    </row>
    <row r="16" spans="1:14">
      <c r="A16" s="3">
        <v>1369</v>
      </c>
      <c r="B16" s="3" t="s">
        <v>387</v>
      </c>
      <c r="C16" s="13" t="str">
        <f t="shared" si="0"/>
        <v>OON04</v>
      </c>
      <c r="D16" s="13"/>
      <c r="E16" s="2" t="s">
        <v>388</v>
      </c>
      <c r="F16" s="3"/>
      <c r="G16" s="4">
        <v>1</v>
      </c>
      <c r="H16" s="4">
        <v>1</v>
      </c>
      <c r="I16" s="18"/>
      <c r="J16" s="22"/>
      <c r="K16" s="3"/>
      <c r="L16" s="3">
        <f t="shared" si="1"/>
        <v>0</v>
      </c>
      <c r="M16" s="3"/>
    </row>
    <row r="17" spans="1:13">
      <c r="A17" s="3">
        <v>1352</v>
      </c>
      <c r="B17" s="3" t="s">
        <v>389</v>
      </c>
      <c r="C17" s="13" t="str">
        <f t="shared" si="0"/>
        <v>OOZ21</v>
      </c>
      <c r="D17" s="13"/>
      <c r="E17" s="2" t="s">
        <v>390</v>
      </c>
      <c r="F17" s="3" t="s">
        <v>391</v>
      </c>
      <c r="G17" s="3"/>
      <c r="H17" s="3">
        <v>1</v>
      </c>
      <c r="I17" s="17"/>
      <c r="J17" s="21"/>
      <c r="K17" s="3"/>
      <c r="L17" s="3">
        <f t="shared" si="1"/>
        <v>1</v>
      </c>
      <c r="M17" s="3"/>
    </row>
    <row r="18" spans="1:13">
      <c r="A18" s="3">
        <v>1104</v>
      </c>
      <c r="B18" s="3" t="s">
        <v>392</v>
      </c>
      <c r="C18" s="13" t="str">
        <f t="shared" si="0"/>
        <v>OPN01</v>
      </c>
      <c r="D18" s="13"/>
      <c r="E18" s="2" t="s">
        <v>393</v>
      </c>
      <c r="F18" s="3"/>
      <c r="G18" s="4">
        <v>1</v>
      </c>
      <c r="H18" s="4">
        <v>1</v>
      </c>
      <c r="I18" s="19"/>
      <c r="J18" s="23"/>
      <c r="K18" s="14">
        <v>1</v>
      </c>
      <c r="L18" s="3">
        <f t="shared" si="1"/>
        <v>1</v>
      </c>
      <c r="M18" s="3"/>
    </row>
    <row r="19" spans="1:13">
      <c r="A19" s="3">
        <v>1105</v>
      </c>
      <c r="B19" s="3" t="s">
        <v>394</v>
      </c>
      <c r="C19" s="13" t="str">
        <f t="shared" si="0"/>
        <v>OPN02</v>
      </c>
      <c r="D19" s="13"/>
      <c r="E19" s="2" t="s">
        <v>395</v>
      </c>
      <c r="F19" s="3" t="s">
        <v>396</v>
      </c>
      <c r="G19" s="3"/>
      <c r="H19" s="3"/>
      <c r="I19" s="16"/>
      <c r="J19" s="20"/>
      <c r="K19" s="14">
        <v>1</v>
      </c>
      <c r="L19" s="3">
        <f t="shared" si="1"/>
        <v>0</v>
      </c>
      <c r="M19" s="3"/>
    </row>
    <row r="20" spans="1:13">
      <c r="A20" s="3">
        <v>1107</v>
      </c>
      <c r="B20" s="3" t="s">
        <v>397</v>
      </c>
      <c r="C20" s="13" t="str">
        <f t="shared" si="0"/>
        <v>OPN03</v>
      </c>
      <c r="D20" s="13"/>
      <c r="E20" s="2" t="s">
        <v>398</v>
      </c>
      <c r="F20" s="3" t="s">
        <v>399</v>
      </c>
      <c r="G20" s="3"/>
      <c r="H20" s="3">
        <v>1</v>
      </c>
      <c r="I20" s="16"/>
      <c r="J20" s="20"/>
      <c r="K20" s="14">
        <v>1</v>
      </c>
      <c r="L20" s="3">
        <f t="shared" si="1"/>
        <v>1</v>
      </c>
      <c r="M20" s="3"/>
    </row>
    <row r="21" spans="1:13">
      <c r="A21" s="3">
        <v>1189</v>
      </c>
      <c r="B21" s="3" t="s">
        <v>400</v>
      </c>
      <c r="C21" s="13" t="str">
        <f t="shared" si="0"/>
        <v>OPN04</v>
      </c>
      <c r="D21" s="13"/>
      <c r="E21" s="2" t="s">
        <v>401</v>
      </c>
      <c r="F21" s="3" t="s">
        <v>402</v>
      </c>
      <c r="G21" s="3"/>
      <c r="H21" s="3">
        <v>1</v>
      </c>
      <c r="I21" s="16"/>
      <c r="J21" s="20"/>
      <c r="K21" s="14">
        <v>1</v>
      </c>
      <c r="L21" s="3">
        <f t="shared" si="1"/>
        <v>0</v>
      </c>
      <c r="M21" s="3"/>
    </row>
    <row r="22" spans="1:13">
      <c r="A22" s="3">
        <v>1188</v>
      </c>
      <c r="B22" s="3" t="s">
        <v>403</v>
      </c>
      <c r="C22" s="13" t="str">
        <f t="shared" si="0"/>
        <v>OPN05</v>
      </c>
      <c r="D22" s="13"/>
      <c r="E22" s="2" t="s">
        <v>401</v>
      </c>
      <c r="F22" s="3" t="s">
        <v>404</v>
      </c>
      <c r="G22" s="3"/>
      <c r="H22" s="3">
        <v>1</v>
      </c>
      <c r="I22" s="16"/>
      <c r="J22" s="20"/>
      <c r="K22" s="14">
        <v>1</v>
      </c>
      <c r="L22" s="3">
        <f t="shared" si="1"/>
        <v>1</v>
      </c>
      <c r="M22" s="3"/>
    </row>
    <row r="23" spans="1:13">
      <c r="A23" s="3">
        <v>1103</v>
      </c>
      <c r="B23" s="3" t="s">
        <v>405</v>
      </c>
      <c r="C23" s="13" t="str">
        <f t="shared" si="0"/>
        <v>OPN06</v>
      </c>
      <c r="D23" s="13"/>
      <c r="E23" s="2" t="s">
        <v>406</v>
      </c>
      <c r="F23" s="3" t="s">
        <v>407</v>
      </c>
      <c r="G23" s="3"/>
      <c r="H23" s="3"/>
      <c r="I23" s="16"/>
      <c r="J23" s="20"/>
      <c r="K23" s="14">
        <v>1</v>
      </c>
      <c r="L23" s="3">
        <f t="shared" si="1"/>
        <v>0</v>
      </c>
      <c r="M23" s="3"/>
    </row>
    <row r="24" spans="1:13">
      <c r="A24" s="3">
        <v>1192</v>
      </c>
      <c r="B24" s="3" t="s">
        <v>408</v>
      </c>
      <c r="C24" s="13" t="str">
        <f t="shared" si="0"/>
        <v>OPN07</v>
      </c>
      <c r="D24" s="13"/>
      <c r="E24" s="2" t="s">
        <v>398</v>
      </c>
      <c r="F24" s="3"/>
      <c r="G24" s="4">
        <v>1</v>
      </c>
      <c r="H24" s="4">
        <v>1</v>
      </c>
      <c r="I24" s="19"/>
      <c r="J24" s="23"/>
      <c r="K24" s="14">
        <v>1</v>
      </c>
      <c r="L24" s="3">
        <f t="shared" si="1"/>
        <v>0</v>
      </c>
      <c r="M24" s="3"/>
    </row>
    <row r="25" spans="1:13">
      <c r="A25" s="3">
        <v>1108</v>
      </c>
      <c r="B25" s="3" t="s">
        <v>409</v>
      </c>
      <c r="C25" s="13" t="str">
        <f t="shared" si="0"/>
        <v>OPN08</v>
      </c>
      <c r="D25" s="13" t="str">
        <f t="shared" si="2"/>
        <v>s</v>
      </c>
      <c r="E25" s="2" t="s">
        <v>410</v>
      </c>
      <c r="F25" s="3" t="s">
        <v>411</v>
      </c>
      <c r="G25" s="3"/>
      <c r="H25" s="3"/>
      <c r="I25" s="16"/>
      <c r="J25" s="20"/>
      <c r="K25" s="14">
        <v>1</v>
      </c>
      <c r="L25" s="3">
        <f t="shared" si="1"/>
        <v>0</v>
      </c>
      <c r="M25" s="3"/>
    </row>
    <row r="26" spans="1:13">
      <c r="A26" s="3">
        <v>1126</v>
      </c>
      <c r="B26" s="3" t="s">
        <v>412</v>
      </c>
      <c r="C26" s="13" t="str">
        <f t="shared" si="0"/>
        <v>OPN09</v>
      </c>
      <c r="D26" s="13"/>
      <c r="E26" s="2" t="s">
        <v>413</v>
      </c>
      <c r="F26" s="3" t="s">
        <v>414</v>
      </c>
      <c r="G26" s="3"/>
      <c r="H26" s="3"/>
      <c r="I26" s="16"/>
      <c r="J26" s="20"/>
      <c r="K26" s="14">
        <v>1</v>
      </c>
      <c r="L26" s="3">
        <f t="shared" si="1"/>
        <v>0</v>
      </c>
      <c r="M26" s="3"/>
    </row>
    <row r="27" spans="1:13">
      <c r="A27" s="3">
        <v>1187</v>
      </c>
      <c r="B27" s="3" t="s">
        <v>415</v>
      </c>
      <c r="C27" s="13" t="str">
        <f t="shared" si="0"/>
        <v>OPN10</v>
      </c>
      <c r="D27" s="13" t="str">
        <f t="shared" si="2"/>
        <v>s</v>
      </c>
      <c r="E27" s="2" t="s">
        <v>416</v>
      </c>
      <c r="F27" s="3" t="s">
        <v>417</v>
      </c>
      <c r="G27" s="3"/>
      <c r="H27" s="3"/>
      <c r="I27" s="16"/>
      <c r="J27" s="20"/>
      <c r="K27" s="14">
        <v>1</v>
      </c>
      <c r="L27" s="3">
        <f t="shared" si="1"/>
        <v>0</v>
      </c>
      <c r="M27" s="3"/>
    </row>
    <row r="28" spans="1:13">
      <c r="A28" s="3">
        <v>1233</v>
      </c>
      <c r="B28" s="3" t="s">
        <v>418</v>
      </c>
      <c r="C28" s="13" t="str">
        <f t="shared" si="0"/>
        <v>OPN11</v>
      </c>
      <c r="D28" s="13"/>
      <c r="E28" s="2" t="s">
        <v>419</v>
      </c>
      <c r="F28" s="3" t="s">
        <v>420</v>
      </c>
      <c r="G28" s="3"/>
      <c r="H28" s="3"/>
      <c r="I28" s="16"/>
      <c r="J28" s="20"/>
      <c r="K28" s="14">
        <v>1</v>
      </c>
      <c r="L28" s="3">
        <f t="shared" si="1"/>
        <v>0</v>
      </c>
      <c r="M28" s="3"/>
    </row>
    <row r="29" spans="1:13">
      <c r="A29" s="3">
        <v>1124</v>
      </c>
      <c r="B29" s="3" t="s">
        <v>421</v>
      </c>
      <c r="C29" s="13" t="str">
        <f t="shared" si="0"/>
        <v>OPN12</v>
      </c>
      <c r="D29" s="13" t="str">
        <f t="shared" si="2"/>
        <v>s</v>
      </c>
      <c r="E29" s="2" t="s">
        <v>422</v>
      </c>
      <c r="F29" s="3" t="s">
        <v>423</v>
      </c>
      <c r="G29" s="3"/>
      <c r="H29" s="3">
        <v>1</v>
      </c>
      <c r="I29" s="16"/>
      <c r="J29" s="20"/>
      <c r="K29" s="14">
        <v>1</v>
      </c>
      <c r="L29" s="3">
        <f t="shared" si="1"/>
        <v>0</v>
      </c>
      <c r="M29" s="3"/>
    </row>
    <row r="30" spans="1:13">
      <c r="A30" s="3">
        <v>1125</v>
      </c>
      <c r="B30" s="3" t="s">
        <v>424</v>
      </c>
      <c r="C30" s="13" t="str">
        <f t="shared" si="0"/>
        <v>OPN13</v>
      </c>
      <c r="D30" s="13"/>
      <c r="E30" s="2" t="s">
        <v>425</v>
      </c>
      <c r="F30" s="3" t="s">
        <v>426</v>
      </c>
      <c r="G30" s="3"/>
      <c r="H30" s="3">
        <v>1</v>
      </c>
      <c r="I30" s="16"/>
      <c r="J30" s="20"/>
      <c r="K30" s="14">
        <v>1</v>
      </c>
      <c r="L30" s="3">
        <f t="shared" si="1"/>
        <v>0</v>
      </c>
      <c r="M30" s="3"/>
    </row>
    <row r="31" spans="1:13">
      <c r="A31" s="3">
        <v>1190</v>
      </c>
      <c r="B31" s="3" t="s">
        <v>427</v>
      </c>
      <c r="C31" s="13" t="str">
        <f t="shared" si="0"/>
        <v>OPN15</v>
      </c>
      <c r="D31" s="13"/>
      <c r="E31" s="2" t="s">
        <v>428</v>
      </c>
      <c r="F31" s="3" t="s">
        <v>429</v>
      </c>
      <c r="G31" s="3"/>
      <c r="H31" s="3">
        <v>1</v>
      </c>
      <c r="I31" s="16"/>
      <c r="J31" s="20"/>
      <c r="K31" s="14">
        <v>1</v>
      </c>
      <c r="L31" s="3">
        <f t="shared" si="1"/>
        <v>1</v>
      </c>
      <c r="M31" s="3"/>
    </row>
    <row r="32" spans="1:13">
      <c r="A32" s="3">
        <v>1191</v>
      </c>
      <c r="B32" s="3" t="s">
        <v>430</v>
      </c>
      <c r="C32" s="13" t="str">
        <f t="shared" si="0"/>
        <v>OPN16</v>
      </c>
      <c r="D32" s="13"/>
      <c r="E32" s="2" t="s">
        <v>431</v>
      </c>
      <c r="F32" s="3" t="s">
        <v>364</v>
      </c>
      <c r="G32" s="3"/>
      <c r="H32" s="3">
        <v>1</v>
      </c>
      <c r="I32" s="16"/>
      <c r="J32" s="20"/>
      <c r="K32" s="14">
        <v>1</v>
      </c>
      <c r="L32" s="3">
        <f t="shared" si="1"/>
        <v>0</v>
      </c>
      <c r="M32" s="3"/>
    </row>
    <row r="33" spans="1:13">
      <c r="A33" s="3">
        <v>1193</v>
      </c>
      <c r="B33" s="3" t="s">
        <v>432</v>
      </c>
      <c r="C33" s="13" t="str">
        <f t="shared" si="0"/>
        <v>OPN18</v>
      </c>
      <c r="D33" s="13"/>
      <c r="E33" s="2" t="s">
        <v>433</v>
      </c>
      <c r="F33" s="3" t="s">
        <v>434</v>
      </c>
      <c r="G33" s="3"/>
      <c r="H33" s="3"/>
      <c r="I33" s="16"/>
      <c r="J33" s="20"/>
      <c r="K33" s="14">
        <v>1</v>
      </c>
      <c r="L33" s="3">
        <f t="shared" si="1"/>
        <v>0</v>
      </c>
      <c r="M33" s="3"/>
    </row>
    <row r="34" spans="1:13">
      <c r="A34" s="3">
        <v>1102</v>
      </c>
      <c r="B34" s="3" t="s">
        <v>435</v>
      </c>
      <c r="C34" s="13" t="str">
        <f t="shared" si="0"/>
        <v>OPN20</v>
      </c>
      <c r="D34" s="13"/>
      <c r="E34" s="2" t="s">
        <v>436</v>
      </c>
      <c r="F34" s="3" t="s">
        <v>414</v>
      </c>
      <c r="G34" s="3"/>
      <c r="H34" s="3">
        <v>1</v>
      </c>
      <c r="I34" s="16"/>
      <c r="J34" s="20"/>
      <c r="K34" s="14">
        <v>1</v>
      </c>
      <c r="L34" s="3">
        <f t="shared" si="1"/>
        <v>0</v>
      </c>
      <c r="M34" s="3"/>
    </row>
    <row r="35" spans="1:13">
      <c r="A35" s="3">
        <v>1194</v>
      </c>
      <c r="B35" s="3" t="s">
        <v>437</v>
      </c>
      <c r="C35" s="13" t="str">
        <f t="shared" si="0"/>
        <v>OPN21</v>
      </c>
      <c r="D35" s="13"/>
      <c r="E35" s="2" t="s">
        <v>438</v>
      </c>
      <c r="F35" s="3" t="s">
        <v>439</v>
      </c>
      <c r="G35" s="3"/>
      <c r="H35" s="3">
        <v>1</v>
      </c>
      <c r="I35" s="16"/>
      <c r="J35" s="20"/>
      <c r="K35" s="14">
        <v>1</v>
      </c>
      <c r="L35" s="3">
        <f t="shared" si="1"/>
        <v>0</v>
      </c>
      <c r="M35" s="3"/>
    </row>
    <row r="36" spans="1:13">
      <c r="A36" s="3">
        <v>1101</v>
      </c>
      <c r="B36" s="3" t="s">
        <v>440</v>
      </c>
      <c r="C36" s="13" t="str">
        <f t="shared" si="0"/>
        <v>OPN22</v>
      </c>
      <c r="D36" s="13" t="str">
        <f t="shared" si="2"/>
        <v>s</v>
      </c>
      <c r="E36" s="2" t="s">
        <v>441</v>
      </c>
      <c r="F36" s="3" t="s">
        <v>442</v>
      </c>
      <c r="G36" s="3"/>
      <c r="H36" s="3"/>
      <c r="I36" s="16"/>
      <c r="J36" s="20"/>
      <c r="K36" s="14">
        <v>1</v>
      </c>
      <c r="L36" s="3">
        <f t="shared" si="1"/>
        <v>0</v>
      </c>
      <c r="M36" s="3"/>
    </row>
    <row r="37" spans="1:13">
      <c r="A37" s="3">
        <v>1195</v>
      </c>
      <c r="B37" s="3" t="s">
        <v>443</v>
      </c>
      <c r="C37" s="13" t="str">
        <f t="shared" si="0"/>
        <v>OPN23</v>
      </c>
      <c r="D37" s="13"/>
      <c r="E37" s="2" t="s">
        <v>444</v>
      </c>
      <c r="F37" s="3" t="s">
        <v>445</v>
      </c>
      <c r="G37" s="3"/>
      <c r="H37" s="3">
        <v>1</v>
      </c>
      <c r="I37" s="16"/>
      <c r="J37" s="20"/>
      <c r="K37" s="14">
        <v>1</v>
      </c>
      <c r="L37" s="3">
        <f t="shared" si="1"/>
        <v>0</v>
      </c>
      <c r="M37" s="3"/>
    </row>
    <row r="38" spans="1:13">
      <c r="A38" s="3">
        <v>1106</v>
      </c>
      <c r="B38" s="3" t="s">
        <v>446</v>
      </c>
      <c r="C38" s="13" t="str">
        <f t="shared" si="0"/>
        <v>OPN25</v>
      </c>
      <c r="D38" s="13" t="str">
        <f t="shared" si="2"/>
        <v>s</v>
      </c>
      <c r="E38" s="2" t="s">
        <v>447</v>
      </c>
      <c r="F38" s="3" t="s">
        <v>399</v>
      </c>
      <c r="G38" s="3"/>
      <c r="H38" s="3"/>
      <c r="I38" s="16"/>
      <c r="J38" s="20"/>
      <c r="K38" s="14">
        <v>1</v>
      </c>
      <c r="L38" s="3">
        <f t="shared" si="1"/>
        <v>0</v>
      </c>
      <c r="M38" s="3"/>
    </row>
    <row r="39" spans="1:13">
      <c r="A39" s="3">
        <v>1109</v>
      </c>
      <c r="B39" s="3" t="s">
        <v>448</v>
      </c>
      <c r="C39" s="13" t="str">
        <f t="shared" si="0"/>
        <v>OPN28</v>
      </c>
      <c r="D39" s="13" t="str">
        <f t="shared" si="2"/>
        <v>s</v>
      </c>
      <c r="E39" s="2" t="s">
        <v>449</v>
      </c>
      <c r="F39" s="3" t="s">
        <v>450</v>
      </c>
      <c r="G39" s="3"/>
      <c r="H39" s="3"/>
      <c r="I39" s="16"/>
      <c r="J39" s="20"/>
      <c r="K39" s="14">
        <v>1</v>
      </c>
      <c r="L39" s="3">
        <f t="shared" si="1"/>
        <v>0</v>
      </c>
      <c r="M39" s="3"/>
    </row>
    <row r="40" spans="1:13">
      <c r="A40" s="3">
        <v>1118</v>
      </c>
      <c r="B40" s="3" t="s">
        <v>451</v>
      </c>
      <c r="C40" s="13" t="str">
        <f t="shared" si="0"/>
        <v>OPN30</v>
      </c>
      <c r="D40" s="13" t="str">
        <f t="shared" si="2"/>
        <v>s</v>
      </c>
      <c r="E40" s="2" t="s">
        <v>452</v>
      </c>
      <c r="F40" s="3" t="s">
        <v>453</v>
      </c>
      <c r="G40" s="3"/>
      <c r="H40" s="3"/>
      <c r="I40" s="16"/>
      <c r="J40" s="20"/>
      <c r="K40" s="14">
        <v>1</v>
      </c>
      <c r="L40" s="3">
        <f t="shared" si="1"/>
        <v>0</v>
      </c>
      <c r="M40" s="3"/>
    </row>
    <row r="41" spans="1:13">
      <c r="A41" s="3">
        <v>1121</v>
      </c>
      <c r="B41" s="3" t="s">
        <v>454</v>
      </c>
      <c r="C41" s="13" t="str">
        <f t="shared" si="0"/>
        <v>OPN32</v>
      </c>
      <c r="D41" s="13" t="str">
        <f t="shared" si="2"/>
        <v>s</v>
      </c>
      <c r="E41" s="2" t="s">
        <v>455</v>
      </c>
      <c r="F41" s="3" t="s">
        <v>364</v>
      </c>
      <c r="G41" s="3"/>
      <c r="H41" s="3"/>
      <c r="I41" s="16"/>
      <c r="J41" s="20"/>
      <c r="K41" s="14">
        <v>1</v>
      </c>
      <c r="L41" s="3">
        <f t="shared" si="1"/>
        <v>0</v>
      </c>
      <c r="M41" s="3"/>
    </row>
    <row r="42" spans="1:13">
      <c r="A42" s="3">
        <v>1258</v>
      </c>
      <c r="B42" s="3" t="s">
        <v>456</v>
      </c>
      <c r="C42" s="13" t="str">
        <f t="shared" si="0"/>
        <v>OPZ01</v>
      </c>
      <c r="D42" s="13" t="str">
        <f t="shared" si="2"/>
        <v>s</v>
      </c>
      <c r="E42" s="2" t="s">
        <v>457</v>
      </c>
      <c r="F42" s="3" t="s">
        <v>458</v>
      </c>
      <c r="G42" s="3"/>
      <c r="H42" s="3"/>
      <c r="I42" s="17"/>
      <c r="J42" s="21"/>
      <c r="K42" s="3"/>
      <c r="L42" s="3">
        <f t="shared" si="1"/>
        <v>0</v>
      </c>
      <c r="M42" s="3"/>
    </row>
    <row r="43" spans="1:13">
      <c r="A43" s="3">
        <v>1260</v>
      </c>
      <c r="B43" s="3" t="s">
        <v>459</v>
      </c>
      <c r="C43" s="13" t="str">
        <f t="shared" si="0"/>
        <v>OPZ03</v>
      </c>
      <c r="D43" s="13" t="str">
        <f t="shared" si="2"/>
        <v>s</v>
      </c>
      <c r="E43" s="2" t="s">
        <v>460</v>
      </c>
      <c r="F43" s="3" t="s">
        <v>461</v>
      </c>
      <c r="G43" s="3"/>
      <c r="H43" s="3"/>
      <c r="I43" s="17"/>
      <c r="J43" s="21"/>
      <c r="K43" s="3"/>
      <c r="L43" s="3">
        <f t="shared" si="1"/>
        <v>0</v>
      </c>
      <c r="M43" s="3"/>
    </row>
    <row r="44" spans="1:13">
      <c r="A44" s="3">
        <v>1272</v>
      </c>
      <c r="B44" s="3" t="s">
        <v>462</v>
      </c>
      <c r="C44" s="13" t="str">
        <f t="shared" si="0"/>
        <v>OPZ04</v>
      </c>
      <c r="D44" s="13"/>
      <c r="E44" s="2" t="s">
        <v>463</v>
      </c>
      <c r="F44" s="3" t="s">
        <v>464</v>
      </c>
      <c r="G44" s="3"/>
      <c r="H44" s="3">
        <v>1</v>
      </c>
      <c r="I44" s="16"/>
      <c r="J44" s="20"/>
      <c r="K44" s="14">
        <v>1</v>
      </c>
      <c r="L44" s="3">
        <f t="shared" si="1"/>
        <v>0</v>
      </c>
      <c r="M44" s="3"/>
    </row>
    <row r="45" spans="1:13">
      <c r="A45" s="3">
        <v>1276</v>
      </c>
      <c r="B45" s="3" t="s">
        <v>465</v>
      </c>
      <c r="C45" s="13" t="str">
        <f t="shared" si="0"/>
        <v>OPZ06</v>
      </c>
      <c r="D45" s="13"/>
      <c r="E45" s="2" t="s">
        <v>466</v>
      </c>
      <c r="F45" s="3" t="s">
        <v>467</v>
      </c>
      <c r="G45" s="3"/>
      <c r="H45" s="3"/>
      <c r="I45" s="17"/>
      <c r="J45" s="21"/>
      <c r="K45" s="3"/>
      <c r="L45" s="3">
        <f t="shared" si="1"/>
        <v>0</v>
      </c>
      <c r="M45" s="3"/>
    </row>
    <row r="46" spans="1:13">
      <c r="A46" s="3">
        <v>1262</v>
      </c>
      <c r="B46" s="3" t="s">
        <v>468</v>
      </c>
      <c r="C46" s="13" t="str">
        <f t="shared" si="0"/>
        <v>OPZ08</v>
      </c>
      <c r="D46" s="13"/>
      <c r="E46" s="2" t="s">
        <v>469</v>
      </c>
      <c r="F46" s="3" t="s">
        <v>470</v>
      </c>
      <c r="G46" s="3"/>
      <c r="H46" s="3"/>
      <c r="I46" s="16"/>
      <c r="J46" s="20"/>
      <c r="K46" s="14">
        <v>1</v>
      </c>
      <c r="L46" s="3">
        <f t="shared" si="1"/>
        <v>0</v>
      </c>
      <c r="M46" s="3"/>
    </row>
    <row r="47" spans="1:13">
      <c r="A47" s="3">
        <v>1278</v>
      </c>
      <c r="B47" s="3" t="s">
        <v>471</v>
      </c>
      <c r="C47" s="13" t="str">
        <f t="shared" si="0"/>
        <v>OPZ10</v>
      </c>
      <c r="D47" s="13"/>
      <c r="E47" s="2" t="s">
        <v>472</v>
      </c>
      <c r="F47" s="3" t="s">
        <v>473</v>
      </c>
      <c r="G47" s="3"/>
      <c r="H47" s="3"/>
      <c r="I47" s="16"/>
      <c r="J47" s="20"/>
      <c r="K47" s="14">
        <v>1</v>
      </c>
      <c r="L47" s="3">
        <f t="shared" si="1"/>
        <v>1</v>
      </c>
      <c r="M47" s="3"/>
    </row>
    <row r="48" spans="1:13">
      <c r="A48" s="3">
        <v>1264</v>
      </c>
      <c r="B48" s="3" t="s">
        <v>474</v>
      </c>
      <c r="C48" s="13" t="str">
        <f t="shared" si="0"/>
        <v>OPZ12</v>
      </c>
      <c r="D48" s="13" t="str">
        <f t="shared" si="2"/>
        <v>s</v>
      </c>
      <c r="E48" s="2" t="s">
        <v>475</v>
      </c>
      <c r="F48" s="3" t="s">
        <v>476</v>
      </c>
      <c r="G48" s="3"/>
      <c r="H48" s="3"/>
      <c r="I48" s="16"/>
      <c r="J48" s="20"/>
      <c r="K48" s="14">
        <v>1</v>
      </c>
      <c r="L48" s="3">
        <f t="shared" si="1"/>
        <v>0</v>
      </c>
      <c r="M48" s="3"/>
    </row>
    <row r="49" spans="1:13">
      <c r="A49" s="3">
        <v>1270</v>
      </c>
      <c r="B49" s="3" t="s">
        <v>477</v>
      </c>
      <c r="C49" s="13" t="str">
        <f t="shared" si="0"/>
        <v>OPZ14</v>
      </c>
      <c r="D49" s="13" t="str">
        <f t="shared" si="2"/>
        <v>s</v>
      </c>
      <c r="E49" s="2" t="s">
        <v>472</v>
      </c>
      <c r="F49" s="3" t="s">
        <v>478</v>
      </c>
      <c r="G49" s="3"/>
      <c r="H49" s="3"/>
      <c r="I49" s="17"/>
      <c r="J49" s="21"/>
      <c r="K49" s="3"/>
      <c r="L49" s="15">
        <v>1</v>
      </c>
      <c r="M49" s="3"/>
    </row>
    <row r="50" spans="1:13">
      <c r="A50" s="3">
        <v>1266</v>
      </c>
      <c r="B50" s="3" t="s">
        <v>479</v>
      </c>
      <c r="C50" s="13" t="str">
        <f t="shared" si="0"/>
        <v>OPZ16</v>
      </c>
      <c r="D50" s="13" t="str">
        <f t="shared" si="2"/>
        <v>s</v>
      </c>
      <c r="E50" s="2" t="s">
        <v>480</v>
      </c>
      <c r="F50" s="3" t="s">
        <v>481</v>
      </c>
      <c r="G50" s="3"/>
      <c r="H50" s="3"/>
      <c r="I50" s="16"/>
      <c r="J50" s="20"/>
      <c r="K50" s="14">
        <v>1</v>
      </c>
      <c r="L50" s="3">
        <f t="shared" si="1"/>
        <v>0</v>
      </c>
      <c r="M50" s="3"/>
    </row>
    <row r="51" spans="1:13">
      <c r="A51" s="3">
        <v>1280</v>
      </c>
      <c r="B51" s="3" t="s">
        <v>482</v>
      </c>
      <c r="C51" s="13" t="str">
        <f t="shared" si="0"/>
        <v>OPZ18</v>
      </c>
      <c r="D51" s="13" t="str">
        <f t="shared" si="2"/>
        <v>s</v>
      </c>
      <c r="E51" s="2" t="s">
        <v>483</v>
      </c>
      <c r="F51" s="3" t="s">
        <v>484</v>
      </c>
      <c r="G51" s="3"/>
      <c r="H51" s="3"/>
      <c r="I51" s="17"/>
      <c r="J51" s="21"/>
      <c r="K51" s="3"/>
      <c r="L51" s="3">
        <f t="shared" si="1"/>
        <v>0</v>
      </c>
      <c r="M51" s="3"/>
    </row>
    <row r="52" spans="1:13">
      <c r="A52" s="3">
        <v>1282</v>
      </c>
      <c r="B52" s="3" t="s">
        <v>485</v>
      </c>
      <c r="C52" s="13" t="str">
        <f t="shared" si="0"/>
        <v>OPZ19</v>
      </c>
      <c r="D52" s="13" t="str">
        <f t="shared" si="2"/>
        <v>s</v>
      </c>
      <c r="E52" s="2" t="s">
        <v>486</v>
      </c>
      <c r="F52" s="3" t="s">
        <v>487</v>
      </c>
      <c r="G52" s="3"/>
      <c r="H52" s="3">
        <v>1</v>
      </c>
      <c r="I52" s="16"/>
      <c r="J52" s="20"/>
      <c r="K52" s="14">
        <v>1</v>
      </c>
      <c r="L52" s="3">
        <f t="shared" si="1"/>
        <v>0</v>
      </c>
      <c r="M52" s="3"/>
    </row>
    <row r="53" spans="1:13">
      <c r="A53" s="3">
        <v>1290</v>
      </c>
      <c r="B53" s="3" t="s">
        <v>488</v>
      </c>
      <c r="C53" s="13" t="str">
        <f t="shared" si="0"/>
        <v>OPZ21</v>
      </c>
      <c r="D53" s="13" t="str">
        <f t="shared" si="2"/>
        <v>s</v>
      </c>
      <c r="E53" s="2" t="s">
        <v>489</v>
      </c>
      <c r="F53" s="3" t="s">
        <v>490</v>
      </c>
      <c r="G53" s="3"/>
      <c r="H53" s="3">
        <v>1</v>
      </c>
      <c r="I53" s="16"/>
      <c r="J53" s="20"/>
      <c r="K53" s="14">
        <v>1</v>
      </c>
      <c r="L53" s="3">
        <f t="shared" si="1"/>
        <v>0</v>
      </c>
      <c r="M53" s="3"/>
    </row>
    <row r="54" spans="1:13">
      <c r="A54" s="3">
        <v>1288</v>
      </c>
      <c r="B54" s="3" t="s">
        <v>491</v>
      </c>
      <c r="C54" s="13" t="str">
        <f t="shared" si="0"/>
        <v>OPZ22</v>
      </c>
      <c r="D54" s="13"/>
      <c r="E54" s="2" t="s">
        <v>492</v>
      </c>
      <c r="F54" s="3" t="s">
        <v>493</v>
      </c>
      <c r="G54" s="3"/>
      <c r="H54" s="3"/>
      <c r="I54" s="16"/>
      <c r="J54" s="20"/>
      <c r="K54" s="14">
        <v>1</v>
      </c>
      <c r="L54" s="3">
        <f t="shared" si="1"/>
        <v>1</v>
      </c>
      <c r="M54" s="3"/>
    </row>
    <row r="55" spans="1:13">
      <c r="A55" s="3">
        <v>1286</v>
      </c>
      <c r="B55" s="3" t="s">
        <v>494</v>
      </c>
      <c r="C55" s="13" t="str">
        <f t="shared" si="0"/>
        <v>OPZ23</v>
      </c>
      <c r="D55" s="13"/>
      <c r="E55" s="2" t="s">
        <v>495</v>
      </c>
      <c r="F55" s="3" t="s">
        <v>496</v>
      </c>
      <c r="G55" s="3"/>
      <c r="H55" s="3"/>
      <c r="I55" s="16"/>
      <c r="J55" s="20"/>
      <c r="K55" s="14">
        <v>1</v>
      </c>
      <c r="L55" s="3">
        <f t="shared" si="1"/>
        <v>1</v>
      </c>
      <c r="M55" s="3"/>
    </row>
    <row r="56" spans="1:13">
      <c r="A56" s="3">
        <v>1268</v>
      </c>
      <c r="B56" s="3" t="s">
        <v>497</v>
      </c>
      <c r="C56" s="13" t="str">
        <f t="shared" si="0"/>
        <v>OPZ28</v>
      </c>
      <c r="D56" s="13" t="str">
        <f t="shared" si="2"/>
        <v>s</v>
      </c>
      <c r="E56" s="2" t="s">
        <v>498</v>
      </c>
      <c r="F56" s="3" t="s">
        <v>499</v>
      </c>
      <c r="G56" s="3"/>
      <c r="H56" s="3">
        <v>1</v>
      </c>
      <c r="I56" s="16"/>
      <c r="J56" s="20"/>
      <c r="K56" s="14">
        <v>1</v>
      </c>
      <c r="L56" s="3">
        <f t="shared" si="1"/>
        <v>0</v>
      </c>
      <c r="M56" s="3"/>
    </row>
    <row r="57" spans="1:13">
      <c r="A57" s="3">
        <v>1332</v>
      </c>
      <c r="B57" s="3" t="s">
        <v>500</v>
      </c>
      <c r="C57" s="13" t="str">
        <f t="shared" si="0"/>
        <v>OWM04</v>
      </c>
      <c r="D57" s="13"/>
      <c r="E57" s="2" t="s">
        <v>501</v>
      </c>
      <c r="F57" s="3"/>
      <c r="G57" s="4">
        <v>1</v>
      </c>
      <c r="H57" s="4">
        <v>1</v>
      </c>
      <c r="I57" s="18"/>
      <c r="J57" s="22"/>
      <c r="K57" s="3"/>
      <c r="L57" s="3">
        <f t="shared" si="1"/>
        <v>1</v>
      </c>
      <c r="M57" s="3"/>
    </row>
    <row r="58" spans="1:13">
      <c r="A58" s="3">
        <v>1030</v>
      </c>
      <c r="B58" s="3" t="s">
        <v>502</v>
      </c>
      <c r="C58" s="13" t="str">
        <f t="shared" si="0"/>
        <v>OWV01</v>
      </c>
      <c r="D58" s="13"/>
      <c r="E58" s="2" t="s">
        <v>503</v>
      </c>
      <c r="F58" s="3"/>
      <c r="G58" s="4">
        <v>1</v>
      </c>
      <c r="H58" s="4">
        <v>1</v>
      </c>
      <c r="I58" s="19"/>
      <c r="J58" s="23"/>
      <c r="K58" s="14">
        <v>1</v>
      </c>
      <c r="L58" s="3">
        <f t="shared" si="1"/>
        <v>0</v>
      </c>
      <c r="M58" s="3"/>
    </row>
    <row r="59" spans="1:13">
      <c r="A59" s="3">
        <v>1095</v>
      </c>
      <c r="B59" s="3" t="s">
        <v>504</v>
      </c>
      <c r="C59" s="13" t="str">
        <f t="shared" si="0"/>
        <v>OWV02</v>
      </c>
      <c r="D59" s="13"/>
      <c r="E59" s="2" t="s">
        <v>505</v>
      </c>
      <c r="F59" s="3"/>
      <c r="G59" s="4">
        <v>1</v>
      </c>
      <c r="H59" s="4">
        <v>1</v>
      </c>
      <c r="I59" s="18"/>
      <c r="J59" s="22"/>
      <c r="K59" s="3"/>
      <c r="L59" s="3">
        <f t="shared" si="1"/>
        <v>1</v>
      </c>
      <c r="M59" s="3"/>
    </row>
    <row r="60" spans="1:13">
      <c r="A60" s="3">
        <v>1091</v>
      </c>
      <c r="B60" s="3" t="s">
        <v>506</v>
      </c>
      <c r="C60" s="13" t="str">
        <f t="shared" si="0"/>
        <v>OWV03</v>
      </c>
      <c r="D60" s="13"/>
      <c r="E60" s="2" t="s">
        <v>507</v>
      </c>
      <c r="F60" s="3" t="s">
        <v>508</v>
      </c>
      <c r="G60" s="3"/>
      <c r="H60" s="3"/>
      <c r="I60" s="17"/>
      <c r="J60" s="21"/>
      <c r="K60" s="3"/>
      <c r="L60" s="3">
        <f t="shared" si="1"/>
        <v>1</v>
      </c>
      <c r="M60" s="3"/>
    </row>
    <row r="61" spans="1:13">
      <c r="A61" s="3">
        <v>1093</v>
      </c>
      <c r="B61" s="3" t="s">
        <v>509</v>
      </c>
      <c r="C61" s="13" t="str">
        <f t="shared" si="0"/>
        <v>OWV04</v>
      </c>
      <c r="D61" s="13"/>
      <c r="E61" s="2" t="s">
        <v>510</v>
      </c>
      <c r="F61" s="3" t="s">
        <v>402</v>
      </c>
      <c r="G61" s="3"/>
      <c r="H61" s="3">
        <v>1</v>
      </c>
      <c r="I61" s="17"/>
      <c r="J61" s="21"/>
      <c r="K61" s="3"/>
      <c r="L61" s="3">
        <f t="shared" si="1"/>
        <v>1</v>
      </c>
      <c r="M61" s="3"/>
    </row>
    <row r="62" spans="1:13">
      <c r="A62" s="3">
        <v>1045</v>
      </c>
      <c r="B62" s="3" t="s">
        <v>511</v>
      </c>
      <c r="C62" s="13" t="str">
        <f t="shared" si="0"/>
        <v>OWV05</v>
      </c>
      <c r="D62" s="13"/>
      <c r="E62" s="2" t="s">
        <v>512</v>
      </c>
      <c r="F62" s="3"/>
      <c r="G62" s="4">
        <v>1</v>
      </c>
      <c r="H62" s="4">
        <v>1</v>
      </c>
      <c r="I62" s="18"/>
      <c r="J62" s="22"/>
      <c r="K62" s="3"/>
      <c r="L62" s="3">
        <f t="shared" si="1"/>
        <v>1</v>
      </c>
      <c r="M62" s="3"/>
    </row>
    <row r="63" spans="1:13">
      <c r="A63" s="3">
        <v>1057</v>
      </c>
      <c r="B63" s="3" t="s">
        <v>513</v>
      </c>
      <c r="C63" s="13" t="str">
        <f t="shared" si="0"/>
        <v>OWV06</v>
      </c>
      <c r="D63" s="13"/>
      <c r="E63" s="2" t="s">
        <v>514</v>
      </c>
      <c r="F63" s="3" t="s">
        <v>515</v>
      </c>
      <c r="G63" s="3"/>
      <c r="H63" s="3">
        <v>1</v>
      </c>
      <c r="I63" s="17"/>
      <c r="J63" s="21"/>
      <c r="K63" s="3"/>
      <c r="L63" s="3">
        <f t="shared" si="1"/>
        <v>0</v>
      </c>
      <c r="M63" s="3"/>
    </row>
    <row r="64" spans="1:13">
      <c r="A64" s="3">
        <v>1047</v>
      </c>
      <c r="B64" s="3" t="s">
        <v>516</v>
      </c>
      <c r="C64" s="13" t="str">
        <f t="shared" si="0"/>
        <v>OWV07</v>
      </c>
      <c r="D64" s="13"/>
      <c r="E64" s="2" t="s">
        <v>517</v>
      </c>
      <c r="F64" s="3" t="s">
        <v>518</v>
      </c>
      <c r="G64" s="3"/>
      <c r="H64" s="3">
        <v>1</v>
      </c>
      <c r="I64" s="17"/>
      <c r="J64" s="21"/>
      <c r="K64" s="3"/>
      <c r="L64" s="3">
        <f t="shared" si="1"/>
        <v>0</v>
      </c>
      <c r="M64" s="3"/>
    </row>
    <row r="65" spans="1:13">
      <c r="A65" s="3">
        <v>1053</v>
      </c>
      <c r="B65" s="3" t="s">
        <v>519</v>
      </c>
      <c r="C65" s="13" t="str">
        <f t="shared" si="0"/>
        <v>OWV08</v>
      </c>
      <c r="D65" s="13"/>
      <c r="E65" s="2" t="s">
        <v>520</v>
      </c>
      <c r="F65" s="3" t="s">
        <v>521</v>
      </c>
      <c r="G65" s="3"/>
      <c r="H65" s="3">
        <v>1</v>
      </c>
      <c r="I65" s="17"/>
      <c r="J65" s="21"/>
      <c r="K65" s="3"/>
      <c r="L65" s="3">
        <f t="shared" si="1"/>
        <v>0</v>
      </c>
      <c r="M65" s="3"/>
    </row>
    <row r="66" spans="1:13">
      <c r="A66" s="3">
        <v>1049</v>
      </c>
      <c r="B66" s="3" t="s">
        <v>522</v>
      </c>
      <c r="C66" s="13" t="str">
        <f t="shared" si="0"/>
        <v>OWV09</v>
      </c>
      <c r="D66" s="13"/>
      <c r="E66" s="2" t="s">
        <v>523</v>
      </c>
      <c r="F66" s="3" t="s">
        <v>524</v>
      </c>
      <c r="G66" s="3"/>
      <c r="H66" s="3">
        <v>1</v>
      </c>
      <c r="I66" s="17"/>
      <c r="J66" s="21"/>
      <c r="K66" s="3"/>
      <c r="L66" s="3">
        <f t="shared" si="1"/>
        <v>1</v>
      </c>
      <c r="M66" s="3"/>
    </row>
    <row r="67" spans="1:13">
      <c r="A67" s="3">
        <v>1050</v>
      </c>
      <c r="B67" s="3" t="s">
        <v>525</v>
      </c>
      <c r="C67" s="13" t="str">
        <f t="shared" ref="C67:C81" si="3">LEFT(B67,5)</f>
        <v>OWV10</v>
      </c>
      <c r="D67" s="13"/>
      <c r="E67" s="2" t="s">
        <v>526</v>
      </c>
      <c r="F67" s="3" t="s">
        <v>527</v>
      </c>
      <c r="G67" s="3"/>
      <c r="H67" s="3">
        <v>1</v>
      </c>
      <c r="I67" s="17"/>
      <c r="J67" s="21"/>
      <c r="K67" s="3"/>
      <c r="L67" s="3">
        <f t="shared" ref="L67:L81" si="4">_xlfn.IFNA(VLOOKUP(C67,$L$92:$M$115,2,0),0)</f>
        <v>0</v>
      </c>
      <c r="M67" s="3"/>
    </row>
    <row r="68" spans="1:13">
      <c r="A68" s="3">
        <v>1070</v>
      </c>
      <c r="B68" s="3" t="s">
        <v>528</v>
      </c>
      <c r="C68" s="13" t="str">
        <f t="shared" si="3"/>
        <v>OWV11</v>
      </c>
      <c r="D68" s="13"/>
      <c r="E68" s="2" t="s">
        <v>529</v>
      </c>
      <c r="F68" s="3"/>
      <c r="G68" s="4">
        <v>1</v>
      </c>
      <c r="H68" s="4">
        <v>1</v>
      </c>
      <c r="I68" s="18"/>
      <c r="J68" s="22"/>
      <c r="K68" s="3"/>
      <c r="L68" s="3">
        <f t="shared" si="4"/>
        <v>0</v>
      </c>
      <c r="M68" s="3"/>
    </row>
    <row r="69" spans="1:13">
      <c r="A69" s="3">
        <v>1071</v>
      </c>
      <c r="B69" s="3" t="s">
        <v>530</v>
      </c>
      <c r="C69" s="13" t="str">
        <f t="shared" si="3"/>
        <v>OWV12</v>
      </c>
      <c r="D69" s="13"/>
      <c r="E69" s="2" t="s">
        <v>531</v>
      </c>
      <c r="F69" s="3"/>
      <c r="G69" s="4">
        <v>1</v>
      </c>
      <c r="H69" s="4">
        <v>1</v>
      </c>
      <c r="I69" s="18"/>
      <c r="J69" s="22"/>
      <c r="K69" s="3"/>
      <c r="L69" s="3">
        <f t="shared" si="4"/>
        <v>0</v>
      </c>
      <c r="M69" s="3"/>
    </row>
    <row r="70" spans="1:13">
      <c r="A70" s="3">
        <v>1080</v>
      </c>
      <c r="B70" s="3" t="s">
        <v>532</v>
      </c>
      <c r="C70" s="13" t="str">
        <f t="shared" si="3"/>
        <v>OWV13</v>
      </c>
      <c r="D70" s="13"/>
      <c r="E70" s="2" t="s">
        <v>533</v>
      </c>
      <c r="F70" s="3" t="s">
        <v>534</v>
      </c>
      <c r="G70" s="3"/>
      <c r="H70" s="3">
        <v>1</v>
      </c>
      <c r="I70" s="17"/>
      <c r="J70" s="21"/>
      <c r="K70" s="3"/>
      <c r="L70" s="3">
        <f t="shared" si="4"/>
        <v>1</v>
      </c>
      <c r="M70" s="3"/>
    </row>
    <row r="71" spans="1:13">
      <c r="A71" s="3">
        <v>1072</v>
      </c>
      <c r="B71" s="3" t="s">
        <v>535</v>
      </c>
      <c r="C71" s="13" t="str">
        <f t="shared" si="3"/>
        <v>OWV14</v>
      </c>
      <c r="D71" s="13"/>
      <c r="E71" s="2" t="s">
        <v>536</v>
      </c>
      <c r="F71" s="3" t="s">
        <v>521</v>
      </c>
      <c r="G71" s="3"/>
      <c r="H71" s="3">
        <v>1</v>
      </c>
      <c r="I71" s="17"/>
      <c r="J71" s="21"/>
      <c r="K71" s="3"/>
      <c r="L71" s="3">
        <f t="shared" si="4"/>
        <v>0</v>
      </c>
      <c r="M71" s="3"/>
    </row>
    <row r="72" spans="1:13">
      <c r="A72" s="3">
        <v>1076</v>
      </c>
      <c r="B72" s="3" t="s">
        <v>537</v>
      </c>
      <c r="C72" s="13" t="str">
        <f t="shared" si="3"/>
        <v>OWV15</v>
      </c>
      <c r="D72" s="13"/>
      <c r="E72" s="2" t="s">
        <v>538</v>
      </c>
      <c r="F72" s="3" t="s">
        <v>539</v>
      </c>
      <c r="G72" s="3"/>
      <c r="H72" s="3">
        <v>1</v>
      </c>
      <c r="I72" s="17"/>
      <c r="J72" s="21"/>
      <c r="K72" s="3"/>
      <c r="L72" s="3">
        <f t="shared" si="4"/>
        <v>0</v>
      </c>
      <c r="M72" s="3"/>
    </row>
    <row r="73" spans="1:13">
      <c r="A73" s="3">
        <v>1074</v>
      </c>
      <c r="B73" s="3" t="s">
        <v>540</v>
      </c>
      <c r="C73" s="13" t="str">
        <f t="shared" si="3"/>
        <v>OWV16</v>
      </c>
      <c r="D73" s="13"/>
      <c r="E73" s="2" t="s">
        <v>541</v>
      </c>
      <c r="F73" s="3" t="s">
        <v>542</v>
      </c>
      <c r="G73" s="3"/>
      <c r="H73" s="3">
        <v>1</v>
      </c>
      <c r="I73" s="17"/>
      <c r="J73" s="21"/>
      <c r="K73" s="3"/>
      <c r="L73" s="3">
        <f t="shared" si="4"/>
        <v>0</v>
      </c>
      <c r="M73" s="3"/>
    </row>
    <row r="74" spans="1:13">
      <c r="A74" s="3">
        <v>1032</v>
      </c>
      <c r="B74" s="3" t="s">
        <v>543</v>
      </c>
      <c r="C74" s="13" t="str">
        <f t="shared" si="3"/>
        <v>OWV17</v>
      </c>
      <c r="D74" s="13"/>
      <c r="E74" s="2" t="s">
        <v>544</v>
      </c>
      <c r="F74" s="3" t="s">
        <v>545</v>
      </c>
      <c r="G74" s="3"/>
      <c r="H74" s="3">
        <v>1</v>
      </c>
      <c r="I74" s="17"/>
      <c r="J74" s="21"/>
      <c r="K74" s="3"/>
      <c r="L74" s="3">
        <f t="shared" si="4"/>
        <v>0</v>
      </c>
      <c r="M74" s="3"/>
    </row>
    <row r="75" spans="1:13">
      <c r="A75" s="3">
        <v>1033</v>
      </c>
      <c r="B75" s="3" t="s">
        <v>546</v>
      </c>
      <c r="C75" s="13" t="str">
        <f t="shared" si="3"/>
        <v>OWV18</v>
      </c>
      <c r="D75" s="13"/>
      <c r="E75" s="2" t="s">
        <v>547</v>
      </c>
      <c r="F75" s="3" t="s">
        <v>548</v>
      </c>
      <c r="G75" s="3"/>
      <c r="H75" s="3">
        <v>1</v>
      </c>
      <c r="I75" s="17"/>
      <c r="J75" s="21"/>
      <c r="K75" s="3"/>
      <c r="L75" s="3">
        <f t="shared" si="4"/>
        <v>0</v>
      </c>
      <c r="M75" s="3"/>
    </row>
    <row r="76" spans="1:13">
      <c r="A76" s="3">
        <v>1043</v>
      </c>
      <c r="B76" s="3" t="s">
        <v>549</v>
      </c>
      <c r="C76" s="13" t="str">
        <f t="shared" si="3"/>
        <v>OWV19</v>
      </c>
      <c r="D76" s="13"/>
      <c r="E76" s="2" t="s">
        <v>550</v>
      </c>
      <c r="F76" s="3"/>
      <c r="G76" s="4">
        <v>1</v>
      </c>
      <c r="H76" s="4">
        <v>1</v>
      </c>
      <c r="I76" s="19"/>
      <c r="J76" s="23"/>
      <c r="K76" s="14">
        <v>1</v>
      </c>
      <c r="L76" s="3">
        <f t="shared" si="4"/>
        <v>0</v>
      </c>
      <c r="M76" s="3"/>
    </row>
    <row r="77" spans="1:13">
      <c r="A77" s="3">
        <v>1042</v>
      </c>
      <c r="B77" s="3" t="s">
        <v>551</v>
      </c>
      <c r="C77" s="13" t="str">
        <f t="shared" si="3"/>
        <v>OWV20</v>
      </c>
      <c r="D77" s="13"/>
      <c r="E77" s="2" t="s">
        <v>552</v>
      </c>
      <c r="F77" s="3" t="s">
        <v>391</v>
      </c>
      <c r="G77" s="3"/>
      <c r="H77" s="3">
        <v>1</v>
      </c>
      <c r="I77" s="17"/>
      <c r="J77" s="21"/>
      <c r="K77" s="3"/>
      <c r="L77" s="3">
        <f t="shared" si="4"/>
        <v>0</v>
      </c>
      <c r="M77" s="3"/>
    </row>
    <row r="78" spans="1:13">
      <c r="A78" s="3">
        <v>1034</v>
      </c>
      <c r="B78" s="3" t="s">
        <v>553</v>
      </c>
      <c r="C78" s="13" t="str">
        <f t="shared" si="3"/>
        <v>OWV21</v>
      </c>
      <c r="D78" s="13"/>
      <c r="E78" s="2" t="s">
        <v>554</v>
      </c>
      <c r="F78" s="3" t="s">
        <v>555</v>
      </c>
      <c r="G78" s="3"/>
      <c r="H78" s="3">
        <v>1</v>
      </c>
      <c r="I78" s="17"/>
      <c r="J78" s="21"/>
      <c r="K78" s="3"/>
      <c r="L78" s="3">
        <f t="shared" si="4"/>
        <v>0</v>
      </c>
      <c r="M78" s="3"/>
    </row>
    <row r="79" spans="1:13">
      <c r="A79" s="3">
        <v>1035</v>
      </c>
      <c r="B79" s="3" t="s">
        <v>556</v>
      </c>
      <c r="C79" s="13" t="str">
        <f t="shared" si="3"/>
        <v>OWV22</v>
      </c>
      <c r="D79" s="13"/>
      <c r="E79" s="2" t="s">
        <v>557</v>
      </c>
      <c r="F79" s="3" t="s">
        <v>558</v>
      </c>
      <c r="G79" s="3"/>
      <c r="H79" s="3">
        <v>1</v>
      </c>
      <c r="I79" s="17"/>
      <c r="J79" s="21"/>
      <c r="K79" s="3"/>
      <c r="L79" s="3">
        <f t="shared" si="4"/>
        <v>0</v>
      </c>
      <c r="M79" s="3"/>
    </row>
    <row r="80" spans="1:13">
      <c r="A80" s="3">
        <v>1036</v>
      </c>
      <c r="B80" s="3" t="s">
        <v>559</v>
      </c>
      <c r="C80" s="13" t="str">
        <f t="shared" si="3"/>
        <v>OWV23</v>
      </c>
      <c r="D80" s="13"/>
      <c r="E80" s="2" t="s">
        <v>560</v>
      </c>
      <c r="F80" s="3" t="s">
        <v>561</v>
      </c>
      <c r="G80" s="4">
        <v>1</v>
      </c>
      <c r="H80" s="4">
        <v>1</v>
      </c>
      <c r="I80" s="18"/>
      <c r="J80" s="22"/>
      <c r="K80" s="3"/>
      <c r="L80" s="3">
        <f t="shared" si="4"/>
        <v>1</v>
      </c>
      <c r="M80" s="3"/>
    </row>
    <row r="81" spans="1:23">
      <c r="A81" s="3">
        <v>1007</v>
      </c>
      <c r="B81" s="3" t="s">
        <v>562</v>
      </c>
      <c r="C81" s="13" t="str">
        <f t="shared" si="3"/>
        <v>OZP01</v>
      </c>
      <c r="D81" s="13"/>
      <c r="E81" s="2" t="s">
        <v>385</v>
      </c>
      <c r="F81" s="3" t="s">
        <v>563</v>
      </c>
      <c r="G81" s="3"/>
      <c r="H81" s="3"/>
      <c r="I81" s="17"/>
      <c r="J81" s="21"/>
      <c r="K81" s="3"/>
      <c r="L81" s="3">
        <f t="shared" si="4"/>
        <v>0</v>
      </c>
      <c r="M81" s="3"/>
    </row>
    <row r="82" spans="1:23">
      <c r="A82" s="3"/>
      <c r="B82" s="3"/>
      <c r="C82" s="2"/>
      <c r="D82" s="2"/>
      <c r="E82" s="2"/>
      <c r="F82" s="3"/>
      <c r="G82" s="3"/>
      <c r="H82" s="3"/>
      <c r="I82" s="3"/>
      <c r="J82" s="3"/>
      <c r="K82" s="3"/>
      <c r="L82" s="3"/>
      <c r="M82" s="3"/>
    </row>
    <row r="83" spans="1:23">
      <c r="A83" s="3"/>
      <c r="B83" s="3"/>
      <c r="C83" s="2"/>
      <c r="D83" s="2"/>
      <c r="E83" s="2"/>
      <c r="F83" s="3"/>
      <c r="G83" s="3"/>
      <c r="H83" s="3"/>
      <c r="I83" s="3"/>
      <c r="J83" s="3"/>
      <c r="K83" s="3"/>
      <c r="L83" s="3"/>
      <c r="M83" s="3"/>
    </row>
    <row r="84" spans="1:23">
      <c r="A84" s="3"/>
      <c r="B84" s="3"/>
      <c r="C84" s="2" t="s">
        <v>564</v>
      </c>
      <c r="D84" s="2"/>
      <c r="E84" s="2"/>
      <c r="F84" s="3"/>
      <c r="G84" s="3"/>
      <c r="H84" s="3">
        <v>1</v>
      </c>
      <c r="I84" s="3"/>
      <c r="J84" s="3"/>
      <c r="K84" s="3"/>
      <c r="L84" s="3"/>
      <c r="M84" s="3"/>
    </row>
    <row r="87" spans="1:23">
      <c r="A87" s="158" t="s">
        <v>565</v>
      </c>
      <c r="B87" s="159"/>
      <c r="C87" s="159"/>
      <c r="D87" s="159"/>
      <c r="E87" s="159"/>
    </row>
    <row r="88" spans="1:23">
      <c r="A88" s="160" t="s">
        <v>566</v>
      </c>
      <c r="B88" s="160"/>
      <c r="C88" s="160"/>
      <c r="D88" s="160"/>
      <c r="E88" s="160"/>
    </row>
    <row r="89" spans="1:23">
      <c r="A89" s="1" t="s">
        <v>567</v>
      </c>
    </row>
    <row r="91" spans="1:23" ht="43.15">
      <c r="B91" t="s">
        <v>568</v>
      </c>
      <c r="D91" t="s">
        <v>569</v>
      </c>
      <c r="F91" s="1" t="s">
        <v>570</v>
      </c>
      <c r="G91" s="1" t="s">
        <v>571</v>
      </c>
      <c r="H91"/>
      <c r="I91"/>
      <c r="L91" s="1" t="s">
        <v>572</v>
      </c>
      <c r="O91" s="24" t="s">
        <v>573</v>
      </c>
      <c r="Q91" s="24" t="s">
        <v>574</v>
      </c>
      <c r="T91" s="32" t="s">
        <v>568</v>
      </c>
      <c r="U91" s="32"/>
      <c r="V91" s="33" t="s">
        <v>575</v>
      </c>
      <c r="W91" s="34" t="s">
        <v>576</v>
      </c>
    </row>
    <row r="92" spans="1:23">
      <c r="B92" t="s">
        <v>456</v>
      </c>
      <c r="C92" t="str">
        <f t="shared" ref="C92:C125" si="5">LEFT(B92,5)</f>
        <v>OPZ01</v>
      </c>
      <c r="D92" s="36">
        <v>5.0837427526308952E-2</v>
      </c>
      <c r="E92" s="1">
        <f>IF(ABS(D92)&gt;0.1,1,)</f>
        <v>0</v>
      </c>
      <c r="F92" s="37" t="s">
        <v>353</v>
      </c>
      <c r="G92">
        <v>235</v>
      </c>
      <c r="H92"/>
      <c r="I92"/>
      <c r="L92" s="1" t="s">
        <v>494</v>
      </c>
      <c r="M92" s="1">
        <v>1</v>
      </c>
      <c r="O92" s="25">
        <v>9999</v>
      </c>
      <c r="P92" t="str">
        <f>LEFT(O92,5)</f>
        <v>9999</v>
      </c>
      <c r="Q92" s="26">
        <v>0</v>
      </c>
      <c r="T92" t="s">
        <v>456</v>
      </c>
      <c r="U92" t="str">
        <f>LEFT(T92,5)</f>
        <v>OPZ01</v>
      </c>
      <c r="V92" s="35">
        <v>0.41999999999999993</v>
      </c>
      <c r="W92">
        <v>0.49</v>
      </c>
    </row>
    <row r="93" spans="1:23">
      <c r="B93" t="s">
        <v>459</v>
      </c>
      <c r="C93" t="str">
        <f t="shared" si="5"/>
        <v>OPZ03</v>
      </c>
      <c r="D93" s="36">
        <v>3.4393369298032432E-2</v>
      </c>
      <c r="E93" s="1">
        <f t="shared" ref="E93:E125" si="6">IF(ABS(D93)&gt;0.1,1,)</f>
        <v>0</v>
      </c>
      <c r="F93" s="37" t="s">
        <v>356</v>
      </c>
      <c r="G93">
        <v>129</v>
      </c>
      <c r="H93"/>
      <c r="I93"/>
      <c r="L93" s="1" t="s">
        <v>353</v>
      </c>
      <c r="M93" s="1">
        <v>1</v>
      </c>
      <c r="O93" s="25" t="s">
        <v>353</v>
      </c>
      <c r="P93" t="str">
        <f t="shared" ref="P93:P156" si="7">LEFT(O93,5)</f>
        <v>OBO35</v>
      </c>
      <c r="Q93" s="26">
        <v>10414.225469999999</v>
      </c>
      <c r="T93" t="s">
        <v>459</v>
      </c>
      <c r="U93" t="str">
        <f t="shared" ref="U93:U156" si="8">LEFT(T93,5)</f>
        <v>OPZ03</v>
      </c>
      <c r="V93" s="35">
        <v>0.94000000000000039</v>
      </c>
      <c r="W93">
        <v>0.67</v>
      </c>
    </row>
    <row r="94" spans="1:23">
      <c r="B94" t="s">
        <v>494</v>
      </c>
      <c r="C94" t="str">
        <f t="shared" si="5"/>
        <v>OPZ23</v>
      </c>
      <c r="D94" s="36">
        <v>3.3274510689021652E-2</v>
      </c>
      <c r="E94" s="1">
        <f t="shared" si="6"/>
        <v>0</v>
      </c>
      <c r="F94" s="37" t="s">
        <v>577</v>
      </c>
      <c r="G94">
        <v>216</v>
      </c>
      <c r="H94"/>
      <c r="I94"/>
      <c r="L94" s="1" t="s">
        <v>522</v>
      </c>
      <c r="M94" s="1">
        <v>1</v>
      </c>
      <c r="O94" s="25" t="s">
        <v>359</v>
      </c>
      <c r="P94" t="str">
        <f t="shared" si="7"/>
        <v>OBW34</v>
      </c>
      <c r="Q94" s="26">
        <v>2523.2895111111111</v>
      </c>
      <c r="T94" t="s">
        <v>494</v>
      </c>
      <c r="U94" t="str">
        <f t="shared" si="8"/>
        <v>OPZ23</v>
      </c>
      <c r="V94" s="35">
        <v>0.14999999999999991</v>
      </c>
      <c r="W94">
        <v>0.09</v>
      </c>
    </row>
    <row r="95" spans="1:23">
      <c r="B95" t="s">
        <v>482</v>
      </c>
      <c r="C95" t="str">
        <f t="shared" si="5"/>
        <v>OPZ18</v>
      </c>
      <c r="D95" s="36">
        <v>-1.1595289917507863E-2</v>
      </c>
      <c r="E95" s="1">
        <f t="shared" si="6"/>
        <v>0</v>
      </c>
      <c r="F95" s="37" t="s">
        <v>359</v>
      </c>
      <c r="G95">
        <v>72</v>
      </c>
      <c r="H95"/>
      <c r="I95"/>
      <c r="L95" s="1" t="s">
        <v>504</v>
      </c>
      <c r="M95" s="1">
        <v>1</v>
      </c>
      <c r="O95" s="25" t="s">
        <v>362</v>
      </c>
      <c r="P95" t="str">
        <f t="shared" si="7"/>
        <v>OGN03</v>
      </c>
      <c r="Q95" s="26">
        <v>2052.1053972222221</v>
      </c>
      <c r="T95" t="s">
        <v>540</v>
      </c>
      <c r="U95" t="str">
        <f t="shared" si="8"/>
        <v>OWV16</v>
      </c>
      <c r="V95" s="35">
        <v>1.7399999999999998</v>
      </c>
      <c r="W95">
        <v>0.76</v>
      </c>
    </row>
    <row r="96" spans="1:23">
      <c r="B96" t="s">
        <v>379</v>
      </c>
      <c r="C96" t="str">
        <f t="shared" si="5"/>
        <v>OGN20</v>
      </c>
      <c r="D96" s="36">
        <v>2.6332332488897874E-2</v>
      </c>
      <c r="E96" s="1">
        <f t="shared" si="6"/>
        <v>0</v>
      </c>
      <c r="F96" s="37" t="s">
        <v>578</v>
      </c>
      <c r="G96">
        <v>198</v>
      </c>
      <c r="H96"/>
      <c r="I96"/>
      <c r="L96" s="1">
        <v>9999</v>
      </c>
      <c r="M96" s="1">
        <v>1</v>
      </c>
      <c r="O96" s="25" t="s">
        <v>365</v>
      </c>
      <c r="P96" t="str">
        <f t="shared" si="7"/>
        <v>OGN04</v>
      </c>
      <c r="Q96" s="26">
        <v>1728.1925527777773</v>
      </c>
      <c r="T96" t="s">
        <v>482</v>
      </c>
      <c r="U96" t="str">
        <f t="shared" si="8"/>
        <v>OPZ18</v>
      </c>
      <c r="V96" s="35">
        <v>9.0000000000000302E-2</v>
      </c>
      <c r="W96">
        <v>0.63</v>
      </c>
    </row>
    <row r="97" spans="2:23">
      <c r="B97" t="s">
        <v>371</v>
      </c>
      <c r="C97" t="str">
        <f t="shared" si="5"/>
        <v>OGN08</v>
      </c>
      <c r="D97" s="36">
        <v>1.6030398638308012E-2</v>
      </c>
      <c r="E97" s="1">
        <f t="shared" si="6"/>
        <v>0</v>
      </c>
      <c r="F97" s="37" t="s">
        <v>362</v>
      </c>
      <c r="G97">
        <v>297</v>
      </c>
      <c r="H97"/>
      <c r="I97"/>
      <c r="L97" s="1" t="s">
        <v>491</v>
      </c>
      <c r="M97" s="1">
        <v>1</v>
      </c>
      <c r="O97" s="25" t="s">
        <v>368</v>
      </c>
      <c r="P97" t="str">
        <f t="shared" si="7"/>
        <v>OGN05</v>
      </c>
      <c r="Q97" s="26">
        <v>1165.3185133333332</v>
      </c>
      <c r="T97" t="s">
        <v>379</v>
      </c>
      <c r="U97" t="str">
        <f t="shared" si="8"/>
        <v>OGN20</v>
      </c>
      <c r="V97" s="35">
        <v>0.85000000000000009</v>
      </c>
      <c r="W97">
        <v>0.56000000000000005</v>
      </c>
    </row>
    <row r="98" spans="2:23">
      <c r="B98" t="s">
        <v>465</v>
      </c>
      <c r="C98" t="str">
        <f t="shared" si="5"/>
        <v>OPZ06</v>
      </c>
      <c r="D98" s="36">
        <v>8.2812043124698628E-2</v>
      </c>
      <c r="E98" s="1">
        <f t="shared" si="6"/>
        <v>0</v>
      </c>
      <c r="F98" s="37" t="s">
        <v>365</v>
      </c>
      <c r="G98">
        <v>257</v>
      </c>
      <c r="H98"/>
      <c r="I98"/>
      <c r="L98" s="1" t="s">
        <v>471</v>
      </c>
      <c r="M98" s="1">
        <v>1</v>
      </c>
      <c r="O98" s="25" t="s">
        <v>371</v>
      </c>
      <c r="P98" t="str">
        <f t="shared" si="7"/>
        <v>OGN08</v>
      </c>
      <c r="Q98" s="26">
        <v>987.28929444444429</v>
      </c>
      <c r="T98" t="s">
        <v>371</v>
      </c>
      <c r="U98" t="str">
        <f t="shared" si="8"/>
        <v>OGN08</v>
      </c>
      <c r="V98" s="35">
        <v>1.33</v>
      </c>
      <c r="W98">
        <v>0.59</v>
      </c>
    </row>
    <row r="99" spans="2:23">
      <c r="B99" t="s">
        <v>359</v>
      </c>
      <c r="C99" t="str">
        <f t="shared" si="5"/>
        <v>OBW34</v>
      </c>
      <c r="D99" s="36">
        <v>2.4040747401348192E-2</v>
      </c>
      <c r="E99" s="1">
        <f t="shared" si="6"/>
        <v>0</v>
      </c>
      <c r="F99" s="37" t="s">
        <v>368</v>
      </c>
      <c r="G99">
        <v>117</v>
      </c>
      <c r="H99"/>
      <c r="I99"/>
      <c r="L99" s="1" t="s">
        <v>579</v>
      </c>
      <c r="M99" s="1">
        <v>1</v>
      </c>
      <c r="O99" s="25" t="s">
        <v>374</v>
      </c>
      <c r="P99" t="str">
        <f t="shared" si="7"/>
        <v>OGN09</v>
      </c>
      <c r="Q99" s="26">
        <v>0</v>
      </c>
      <c r="T99" t="s">
        <v>465</v>
      </c>
      <c r="U99" t="str">
        <f t="shared" si="8"/>
        <v>OPZ06</v>
      </c>
      <c r="V99" s="35">
        <v>0.24000000000000021</v>
      </c>
      <c r="W99">
        <v>0.33</v>
      </c>
    </row>
    <row r="100" spans="2:23">
      <c r="B100" t="s">
        <v>580</v>
      </c>
      <c r="C100" t="str">
        <f t="shared" si="5"/>
        <v>OWM26</v>
      </c>
      <c r="D100" s="36">
        <v>2.9580810341091543E-2</v>
      </c>
      <c r="E100" s="1">
        <f t="shared" si="6"/>
        <v>0</v>
      </c>
      <c r="F100" s="37" t="s">
        <v>371</v>
      </c>
      <c r="G100">
        <v>159</v>
      </c>
      <c r="H100"/>
      <c r="I100"/>
      <c r="L100" s="1" t="s">
        <v>581</v>
      </c>
      <c r="M100" s="1">
        <v>1</v>
      </c>
      <c r="O100" s="25" t="s">
        <v>349</v>
      </c>
      <c r="P100" t="str">
        <f t="shared" si="7"/>
        <v>OGN12</v>
      </c>
      <c r="Q100" s="26">
        <v>970.40650666666659</v>
      </c>
      <c r="T100" t="s">
        <v>359</v>
      </c>
      <c r="U100" t="str">
        <f t="shared" si="8"/>
        <v>OBW34</v>
      </c>
      <c r="V100" s="35">
        <v>1.23</v>
      </c>
      <c r="W100">
        <v>0.74</v>
      </c>
    </row>
    <row r="101" spans="2:23">
      <c r="B101" t="s">
        <v>446</v>
      </c>
      <c r="C101" t="str">
        <f t="shared" si="5"/>
        <v>OPN25</v>
      </c>
      <c r="D101" s="36">
        <v>2.0592424039698274E-2</v>
      </c>
      <c r="E101" s="1">
        <f t="shared" si="6"/>
        <v>0</v>
      </c>
      <c r="F101" s="37" t="s">
        <v>376</v>
      </c>
      <c r="G101">
        <v>94</v>
      </c>
      <c r="H101"/>
      <c r="I101"/>
      <c r="L101" s="1" t="s">
        <v>403</v>
      </c>
      <c r="M101" s="1">
        <v>1</v>
      </c>
      <c r="O101" s="25" t="s">
        <v>376</v>
      </c>
      <c r="P101" t="str">
        <f t="shared" si="7"/>
        <v>OGN13</v>
      </c>
      <c r="Q101" s="26">
        <v>774.24955666666654</v>
      </c>
      <c r="T101" t="s">
        <v>580</v>
      </c>
      <c r="U101" t="str">
        <f t="shared" si="8"/>
        <v>OWM26</v>
      </c>
      <c r="V101" s="35">
        <v>0.99000000000000021</v>
      </c>
      <c r="W101">
        <v>0.62</v>
      </c>
    </row>
    <row r="102" spans="2:23">
      <c r="B102" t="s">
        <v>412</v>
      </c>
      <c r="C102" t="str">
        <f t="shared" si="5"/>
        <v>OPN09</v>
      </c>
      <c r="D102" s="36">
        <v>3.4495740733212044E-2</v>
      </c>
      <c r="E102" s="1">
        <f t="shared" si="6"/>
        <v>0</v>
      </c>
      <c r="F102" s="37" t="s">
        <v>379</v>
      </c>
      <c r="G102">
        <v>156</v>
      </c>
      <c r="H102"/>
      <c r="I102"/>
      <c r="L102" s="1" t="s">
        <v>427</v>
      </c>
      <c r="M102" s="1">
        <v>1</v>
      </c>
      <c r="O102" s="25" t="s">
        <v>379</v>
      </c>
      <c r="P102" t="str">
        <f t="shared" si="7"/>
        <v>OGN20</v>
      </c>
      <c r="Q102" s="26">
        <v>1724.9443444444441</v>
      </c>
      <c r="T102" t="s">
        <v>353</v>
      </c>
      <c r="U102" t="str">
        <f t="shared" si="8"/>
        <v>OBO35</v>
      </c>
      <c r="V102" s="35">
        <v>0.99000000000000021</v>
      </c>
      <c r="W102">
        <v>0.75</v>
      </c>
    </row>
    <row r="103" spans="2:23">
      <c r="B103" t="s">
        <v>432</v>
      </c>
      <c r="C103" t="str">
        <f t="shared" si="5"/>
        <v>OPN18</v>
      </c>
      <c r="D103" s="36">
        <v>-0.2463696456271619</v>
      </c>
      <c r="E103" s="1">
        <f t="shared" si="6"/>
        <v>1</v>
      </c>
      <c r="F103" s="37" t="s">
        <v>582</v>
      </c>
      <c r="G103">
        <v>274</v>
      </c>
      <c r="H103"/>
      <c r="I103"/>
      <c r="L103" s="1" t="s">
        <v>397</v>
      </c>
      <c r="M103" s="1">
        <v>1</v>
      </c>
      <c r="O103" s="25" t="s">
        <v>382</v>
      </c>
      <c r="P103" t="str">
        <f t="shared" si="7"/>
        <v>OGN23</v>
      </c>
      <c r="Q103" s="26">
        <v>0</v>
      </c>
      <c r="T103" t="s">
        <v>446</v>
      </c>
      <c r="U103" t="str">
        <f t="shared" si="8"/>
        <v>OPN25</v>
      </c>
      <c r="V103" s="35">
        <v>0.73999999999999977</v>
      </c>
      <c r="W103">
        <v>0.39</v>
      </c>
    </row>
    <row r="104" spans="2:23">
      <c r="B104" t="s">
        <v>394</v>
      </c>
      <c r="C104" t="str">
        <f t="shared" si="5"/>
        <v>OPN02</v>
      </c>
      <c r="D104" s="36">
        <v>8.69607156927453E-2</v>
      </c>
      <c r="E104" s="1">
        <f t="shared" si="6"/>
        <v>0</v>
      </c>
      <c r="F104" s="37" t="s">
        <v>583</v>
      </c>
      <c r="G104">
        <v>329</v>
      </c>
      <c r="H104"/>
      <c r="I104"/>
      <c r="L104" s="1" t="s">
        <v>362</v>
      </c>
      <c r="M104" s="1">
        <v>1</v>
      </c>
      <c r="O104" s="25" t="s">
        <v>384</v>
      </c>
      <c r="P104" t="str">
        <f t="shared" si="7"/>
        <v>OGN24</v>
      </c>
      <c r="Q104" s="26">
        <v>3322.3234488888879</v>
      </c>
      <c r="T104" t="s">
        <v>421</v>
      </c>
      <c r="U104" t="str">
        <f t="shared" si="8"/>
        <v>OPN12</v>
      </c>
      <c r="V104" s="35">
        <v>0.64000000000000012</v>
      </c>
      <c r="W104">
        <v>0.42</v>
      </c>
    </row>
    <row r="105" spans="2:23">
      <c r="B105" t="s">
        <v>468</v>
      </c>
      <c r="C105" t="str">
        <f t="shared" si="5"/>
        <v>OPZ08</v>
      </c>
      <c r="D105" s="36">
        <v>-2.1790078717945617E-2</v>
      </c>
      <c r="E105" s="1">
        <f t="shared" si="6"/>
        <v>0</v>
      </c>
      <c r="F105" s="37" t="s">
        <v>584</v>
      </c>
      <c r="G105">
        <v>176</v>
      </c>
      <c r="H105"/>
      <c r="I105"/>
      <c r="L105" s="1" t="s">
        <v>392</v>
      </c>
      <c r="M105" s="1">
        <v>1</v>
      </c>
      <c r="O105" s="25" t="s">
        <v>387</v>
      </c>
      <c r="P105" t="str">
        <f t="shared" si="7"/>
        <v>OON04</v>
      </c>
      <c r="Q105" s="26">
        <v>0</v>
      </c>
      <c r="T105" t="s">
        <v>412</v>
      </c>
      <c r="U105" t="str">
        <f t="shared" si="8"/>
        <v>OPN09</v>
      </c>
      <c r="V105" s="35">
        <v>1.2200000000000002</v>
      </c>
      <c r="W105">
        <v>0.6</v>
      </c>
    </row>
    <row r="106" spans="2:23">
      <c r="B106" t="s">
        <v>491</v>
      </c>
      <c r="C106" t="str">
        <f t="shared" si="5"/>
        <v>OPZ22</v>
      </c>
      <c r="D106" s="36">
        <v>0.64103033438332579</v>
      </c>
      <c r="E106" s="1">
        <f t="shared" si="6"/>
        <v>1</v>
      </c>
      <c r="F106" s="37" t="s">
        <v>585</v>
      </c>
      <c r="G106">
        <v>132</v>
      </c>
      <c r="H106"/>
      <c r="I106"/>
      <c r="L106" s="1" t="s">
        <v>376</v>
      </c>
      <c r="M106" s="1">
        <v>1</v>
      </c>
      <c r="O106" s="25" t="s">
        <v>579</v>
      </c>
      <c r="P106" t="str">
        <f t="shared" si="7"/>
        <v>OOZ11</v>
      </c>
      <c r="Q106" s="26">
        <v>3106.8899644444441</v>
      </c>
      <c r="T106" t="s">
        <v>432</v>
      </c>
      <c r="U106" t="str">
        <f t="shared" si="8"/>
        <v>OPN18</v>
      </c>
      <c r="V106" s="35">
        <v>0.99000000000000021</v>
      </c>
      <c r="W106">
        <v>0.44</v>
      </c>
    </row>
    <row r="107" spans="2:23">
      <c r="B107" t="s">
        <v>474</v>
      </c>
      <c r="C107" t="str">
        <f t="shared" si="5"/>
        <v>OPZ12</v>
      </c>
      <c r="D107" s="36">
        <v>-0.59364451642898419</v>
      </c>
      <c r="E107" s="1">
        <f t="shared" si="6"/>
        <v>1</v>
      </c>
      <c r="F107" s="37" t="s">
        <v>586</v>
      </c>
      <c r="G107">
        <v>68</v>
      </c>
      <c r="H107"/>
      <c r="I107"/>
      <c r="L107" s="1" t="s">
        <v>349</v>
      </c>
      <c r="M107" s="1">
        <v>1</v>
      </c>
      <c r="O107" s="25" t="s">
        <v>581</v>
      </c>
      <c r="P107" t="str">
        <f t="shared" si="7"/>
        <v>OOZ20</v>
      </c>
      <c r="Q107" s="26">
        <v>430.39834444444443</v>
      </c>
      <c r="T107" t="s">
        <v>365</v>
      </c>
      <c r="U107" t="str">
        <f t="shared" si="8"/>
        <v>OGN04</v>
      </c>
      <c r="V107" s="35">
        <v>0.26000000000000023</v>
      </c>
      <c r="W107">
        <v>0.19</v>
      </c>
    </row>
    <row r="108" spans="2:23">
      <c r="B108" t="s">
        <v>479</v>
      </c>
      <c r="C108" t="str">
        <f t="shared" si="5"/>
        <v>OPZ16</v>
      </c>
      <c r="D108" s="36">
        <v>0.39151099066336226</v>
      </c>
      <c r="E108" s="1">
        <f t="shared" si="6"/>
        <v>1</v>
      </c>
      <c r="F108" s="37" t="s">
        <v>587</v>
      </c>
      <c r="G108">
        <v>135</v>
      </c>
      <c r="H108"/>
      <c r="I108"/>
      <c r="L108" s="1" t="s">
        <v>532</v>
      </c>
      <c r="M108" s="1">
        <v>1</v>
      </c>
      <c r="O108" s="25" t="s">
        <v>389</v>
      </c>
      <c r="P108" t="str">
        <f t="shared" si="7"/>
        <v>OOZ21</v>
      </c>
      <c r="Q108" s="26">
        <v>479.15502555555554</v>
      </c>
      <c r="T108" t="s">
        <v>546</v>
      </c>
      <c r="U108" t="str">
        <f t="shared" si="8"/>
        <v>OWV18</v>
      </c>
      <c r="V108" s="35">
        <v>2.0199999999999996</v>
      </c>
      <c r="W108">
        <v>0.7</v>
      </c>
    </row>
    <row r="109" spans="2:23">
      <c r="B109" t="s">
        <v>471</v>
      </c>
      <c r="C109" t="str">
        <f t="shared" si="5"/>
        <v>OPZ10</v>
      </c>
      <c r="D109" s="36">
        <v>0.41588858910812737</v>
      </c>
      <c r="E109" s="1">
        <f t="shared" si="6"/>
        <v>1</v>
      </c>
      <c r="F109" s="37" t="s">
        <v>387</v>
      </c>
      <c r="G109">
        <v>133</v>
      </c>
      <c r="H109"/>
      <c r="I109"/>
      <c r="L109" s="1" t="s">
        <v>511</v>
      </c>
      <c r="M109" s="1">
        <v>1</v>
      </c>
      <c r="O109" s="25" t="s">
        <v>392</v>
      </c>
      <c r="P109" t="str">
        <f t="shared" si="7"/>
        <v>OPN01</v>
      </c>
      <c r="Q109" s="26">
        <v>0</v>
      </c>
      <c r="T109" t="s">
        <v>522</v>
      </c>
      <c r="U109" t="str">
        <f t="shared" si="8"/>
        <v>OWV09</v>
      </c>
      <c r="V109" s="35">
        <v>2.2300000000000004</v>
      </c>
      <c r="W109">
        <v>0.69</v>
      </c>
    </row>
    <row r="110" spans="2:23">
      <c r="B110" t="s">
        <v>477</v>
      </c>
      <c r="C110" t="str">
        <f t="shared" si="5"/>
        <v>OPZ14</v>
      </c>
      <c r="D110" s="36">
        <v>0.39127232802172285</v>
      </c>
      <c r="E110" s="1">
        <f t="shared" si="6"/>
        <v>1</v>
      </c>
      <c r="F110" s="37" t="s">
        <v>588</v>
      </c>
      <c r="G110">
        <v>71</v>
      </c>
      <c r="H110"/>
      <c r="I110"/>
      <c r="L110" s="1" t="s">
        <v>506</v>
      </c>
      <c r="M110" s="1">
        <v>1</v>
      </c>
      <c r="O110" s="25" t="s">
        <v>394</v>
      </c>
      <c r="P110" t="str">
        <f t="shared" si="7"/>
        <v>OPN02</v>
      </c>
      <c r="Q110" s="26">
        <v>1058.1923122222222</v>
      </c>
      <c r="T110" t="s">
        <v>528</v>
      </c>
      <c r="U110" t="str">
        <f t="shared" si="8"/>
        <v>OWV11</v>
      </c>
      <c r="V110" s="35">
        <v>1.9900000000000002</v>
      </c>
      <c r="W110">
        <v>0.67</v>
      </c>
    </row>
    <row r="111" spans="2:23">
      <c r="B111" t="s">
        <v>454</v>
      </c>
      <c r="C111" t="str">
        <f t="shared" si="5"/>
        <v>OPN32</v>
      </c>
      <c r="D111" s="36">
        <v>0.39342987689883624</v>
      </c>
      <c r="E111" s="1">
        <f t="shared" si="6"/>
        <v>1</v>
      </c>
      <c r="F111" s="37" t="s">
        <v>589</v>
      </c>
      <c r="G111">
        <v>138</v>
      </c>
      <c r="H111"/>
      <c r="I111"/>
      <c r="L111" s="1" t="s">
        <v>509</v>
      </c>
      <c r="M111" s="1">
        <v>1</v>
      </c>
      <c r="O111" s="25" t="s">
        <v>397</v>
      </c>
      <c r="P111" t="str">
        <f t="shared" si="7"/>
        <v>OPN03</v>
      </c>
      <c r="Q111" s="26">
        <v>932.03503555555517</v>
      </c>
      <c r="T111" t="s">
        <v>504</v>
      </c>
      <c r="U111" t="str">
        <f t="shared" si="8"/>
        <v>OWV02</v>
      </c>
      <c r="V111" s="35">
        <v>1.9699999999999998</v>
      </c>
      <c r="W111">
        <v>0.57999999999999996</v>
      </c>
    </row>
    <row r="112" spans="2:23">
      <c r="B112" t="s">
        <v>579</v>
      </c>
      <c r="C112" t="str">
        <f t="shared" si="5"/>
        <v>OOZ11</v>
      </c>
      <c r="D112" s="36">
        <v>0.70089814888446622</v>
      </c>
      <c r="E112" s="1">
        <f t="shared" si="6"/>
        <v>1</v>
      </c>
      <c r="F112" s="37" t="s">
        <v>590</v>
      </c>
      <c r="G112">
        <v>103</v>
      </c>
      <c r="H112"/>
      <c r="I112"/>
      <c r="L112" s="1" t="s">
        <v>389</v>
      </c>
      <c r="M112" s="1">
        <v>1</v>
      </c>
      <c r="O112" s="25" t="s">
        <v>400</v>
      </c>
      <c r="P112" t="str">
        <f t="shared" si="7"/>
        <v>OPN04</v>
      </c>
      <c r="Q112" s="26">
        <v>844.83454611111097</v>
      </c>
      <c r="T112">
        <v>9999</v>
      </c>
      <c r="U112" t="str">
        <f t="shared" si="8"/>
        <v>9999</v>
      </c>
      <c r="V112" s="35">
        <v>0.42999999999999972</v>
      </c>
      <c r="W112">
        <v>0.15</v>
      </c>
    </row>
    <row r="113" spans="2:23">
      <c r="B113" t="s">
        <v>448</v>
      </c>
      <c r="C113" t="str">
        <f t="shared" si="5"/>
        <v>OPN28</v>
      </c>
      <c r="D113" s="36">
        <v>0.71551953837791282</v>
      </c>
      <c r="E113" s="1">
        <f t="shared" si="6"/>
        <v>1</v>
      </c>
      <c r="F113" s="37" t="s">
        <v>591</v>
      </c>
      <c r="G113">
        <v>63</v>
      </c>
      <c r="H113"/>
      <c r="I113"/>
      <c r="L113" s="1" t="s">
        <v>500</v>
      </c>
      <c r="M113" s="1">
        <v>1</v>
      </c>
      <c r="O113" s="25" t="s">
        <v>403</v>
      </c>
      <c r="P113" t="str">
        <f t="shared" si="7"/>
        <v>OPN05</v>
      </c>
      <c r="Q113" s="26">
        <v>1475.6273155555555</v>
      </c>
      <c r="T113" t="s">
        <v>516</v>
      </c>
      <c r="U113" t="str">
        <f t="shared" si="8"/>
        <v>OWV07</v>
      </c>
      <c r="V113" s="35">
        <v>2.04</v>
      </c>
      <c r="W113">
        <v>0.77</v>
      </c>
    </row>
    <row r="114" spans="2:23">
      <c r="B114" t="s">
        <v>451</v>
      </c>
      <c r="C114" t="str">
        <f t="shared" si="5"/>
        <v>OPN30</v>
      </c>
      <c r="D114" s="36">
        <v>0.57042622581231495</v>
      </c>
      <c r="E114" s="1">
        <f t="shared" si="6"/>
        <v>1</v>
      </c>
      <c r="F114" s="37" t="s">
        <v>579</v>
      </c>
      <c r="G114">
        <v>105</v>
      </c>
      <c r="H114"/>
      <c r="I114"/>
      <c r="L114" s="1" t="s">
        <v>559</v>
      </c>
      <c r="M114" s="1">
        <v>1</v>
      </c>
      <c r="O114" s="25" t="s">
        <v>405</v>
      </c>
      <c r="P114" t="str">
        <f t="shared" si="7"/>
        <v>OPN06</v>
      </c>
      <c r="Q114" s="26">
        <v>1001.5036166666666</v>
      </c>
      <c r="T114" t="s">
        <v>513</v>
      </c>
      <c r="U114" t="str">
        <f t="shared" si="8"/>
        <v>OWV06</v>
      </c>
      <c r="V114" s="35">
        <v>1.74</v>
      </c>
      <c r="W114">
        <v>0.88</v>
      </c>
    </row>
    <row r="115" spans="2:23">
      <c r="B115" t="s">
        <v>409</v>
      </c>
      <c r="C115" t="str">
        <f t="shared" si="5"/>
        <v>OPN08</v>
      </c>
      <c r="D115" s="36">
        <v>0.45707549210168719</v>
      </c>
      <c r="E115" s="1">
        <f t="shared" si="6"/>
        <v>1</v>
      </c>
      <c r="F115" s="37" t="s">
        <v>581</v>
      </c>
      <c r="G115">
        <v>89</v>
      </c>
      <c r="H115"/>
      <c r="I115"/>
      <c r="L115" s="1" t="s">
        <v>592</v>
      </c>
      <c r="M115" s="1">
        <v>1</v>
      </c>
      <c r="O115" s="25" t="s">
        <v>408</v>
      </c>
      <c r="P115" t="str">
        <f t="shared" si="7"/>
        <v>OPN07</v>
      </c>
      <c r="Q115" s="26">
        <v>0</v>
      </c>
      <c r="T115" t="s">
        <v>519</v>
      </c>
      <c r="U115" t="str">
        <f t="shared" si="8"/>
        <v>OWV08</v>
      </c>
      <c r="V115" s="35">
        <v>1.9999999999999996</v>
      </c>
      <c r="W115">
        <v>0.69</v>
      </c>
    </row>
    <row r="116" spans="2:23">
      <c r="B116" t="s">
        <v>418</v>
      </c>
      <c r="C116" t="str">
        <f t="shared" si="5"/>
        <v>OPN11</v>
      </c>
      <c r="D116" s="36">
        <v>0.54421134738072019</v>
      </c>
      <c r="E116" s="1">
        <f t="shared" si="6"/>
        <v>1</v>
      </c>
      <c r="F116" s="37" t="s">
        <v>389</v>
      </c>
      <c r="G116">
        <v>77</v>
      </c>
      <c r="H116"/>
      <c r="I116"/>
      <c r="O116" s="25" t="s">
        <v>409</v>
      </c>
      <c r="P116" t="str">
        <f t="shared" si="7"/>
        <v>OPN08</v>
      </c>
      <c r="Q116" s="26">
        <v>2547.8595511111107</v>
      </c>
      <c r="T116" t="s">
        <v>564</v>
      </c>
      <c r="U116" t="str">
        <f t="shared" si="8"/>
        <v>OWM35</v>
      </c>
      <c r="V116" s="35">
        <v>0.98</v>
      </c>
      <c r="W116">
        <v>0.65</v>
      </c>
    </row>
    <row r="117" spans="2:23">
      <c r="B117" t="s">
        <v>415</v>
      </c>
      <c r="C117" t="str">
        <f t="shared" si="5"/>
        <v>OPN10</v>
      </c>
      <c r="D117" s="36">
        <v>0.41081372309894854</v>
      </c>
      <c r="E117" s="1">
        <f t="shared" si="6"/>
        <v>1</v>
      </c>
      <c r="F117" s="37" t="s">
        <v>593</v>
      </c>
      <c r="G117">
        <v>146</v>
      </c>
      <c r="H117"/>
      <c r="I117"/>
      <c r="O117" s="25" t="s">
        <v>412</v>
      </c>
      <c r="P117" t="str">
        <f t="shared" si="7"/>
        <v>OPN09</v>
      </c>
      <c r="Q117" s="26">
        <v>1354.4424972222221</v>
      </c>
      <c r="T117" t="s">
        <v>549</v>
      </c>
      <c r="U117" t="str">
        <f t="shared" si="8"/>
        <v>OWV19</v>
      </c>
      <c r="V117" s="35">
        <v>2.5</v>
      </c>
      <c r="W117">
        <v>0.72</v>
      </c>
    </row>
    <row r="118" spans="2:23">
      <c r="B118" t="s">
        <v>440</v>
      </c>
      <c r="C118" t="str">
        <f t="shared" si="5"/>
        <v>OPN22</v>
      </c>
      <c r="D118" s="36">
        <v>0.64359799278520646</v>
      </c>
      <c r="E118" s="1">
        <f t="shared" si="6"/>
        <v>1</v>
      </c>
      <c r="F118" s="37" t="s">
        <v>392</v>
      </c>
      <c r="G118">
        <v>163</v>
      </c>
      <c r="H118"/>
      <c r="I118"/>
      <c r="O118" s="25" t="s">
        <v>415</v>
      </c>
      <c r="P118" t="str">
        <f t="shared" si="7"/>
        <v>OPN10</v>
      </c>
      <c r="Q118" s="26">
        <v>2035.1702433333332</v>
      </c>
      <c r="T118" t="s">
        <v>537</v>
      </c>
      <c r="U118" t="str">
        <f t="shared" si="8"/>
        <v>OWV15</v>
      </c>
      <c r="V118" s="35">
        <v>1.7800000000000002</v>
      </c>
      <c r="W118">
        <v>0.68</v>
      </c>
    </row>
    <row r="119" spans="2:23">
      <c r="B119" t="s">
        <v>400</v>
      </c>
      <c r="C119" t="str">
        <f t="shared" si="5"/>
        <v>OPN04</v>
      </c>
      <c r="D119" s="36">
        <v>-6.43606925187943</v>
      </c>
      <c r="E119" s="1">
        <f t="shared" si="6"/>
        <v>1</v>
      </c>
      <c r="F119" s="37" t="s">
        <v>394</v>
      </c>
      <c r="G119">
        <v>80</v>
      </c>
      <c r="H119"/>
      <c r="I119"/>
      <c r="O119" s="25" t="s">
        <v>418</v>
      </c>
      <c r="P119" t="str">
        <f t="shared" si="7"/>
        <v>OPN11</v>
      </c>
      <c r="Q119" s="26">
        <v>3404.4945855555557</v>
      </c>
      <c r="T119" t="s">
        <v>374</v>
      </c>
      <c r="U119" t="str">
        <f t="shared" si="8"/>
        <v>OGN09</v>
      </c>
      <c r="V119" s="35">
        <v>1.0899999999999999</v>
      </c>
      <c r="W119">
        <v>0.6</v>
      </c>
    </row>
    <row r="120" spans="2:23">
      <c r="B120" t="s">
        <v>362</v>
      </c>
      <c r="C120" t="str">
        <f t="shared" si="5"/>
        <v>OGN03</v>
      </c>
      <c r="D120" s="36">
        <v>0.41885506717464638</v>
      </c>
      <c r="E120" s="1">
        <f t="shared" si="6"/>
        <v>1</v>
      </c>
      <c r="F120" s="37" t="s">
        <v>397</v>
      </c>
      <c r="G120">
        <v>254</v>
      </c>
      <c r="H120"/>
      <c r="I120"/>
      <c r="O120" s="25" t="s">
        <v>421</v>
      </c>
      <c r="P120" t="str">
        <f t="shared" si="7"/>
        <v>OPN12</v>
      </c>
      <c r="Q120" s="26">
        <v>2015.6554488888894</v>
      </c>
      <c r="T120" t="s">
        <v>525</v>
      </c>
      <c r="U120" t="str">
        <f t="shared" si="8"/>
        <v>OWV10</v>
      </c>
      <c r="V120" s="35">
        <v>1.8200000000000003</v>
      </c>
      <c r="W120">
        <v>0.89</v>
      </c>
    </row>
    <row r="121" spans="2:23">
      <c r="B121" t="s">
        <v>368</v>
      </c>
      <c r="C121" t="str">
        <f t="shared" si="5"/>
        <v>OGN05</v>
      </c>
      <c r="D121" s="36">
        <v>0.39953015267217856</v>
      </c>
      <c r="E121" s="1">
        <f t="shared" si="6"/>
        <v>1</v>
      </c>
      <c r="F121" s="37" t="s">
        <v>400</v>
      </c>
      <c r="G121">
        <v>183</v>
      </c>
      <c r="H121"/>
      <c r="I121"/>
      <c r="O121" s="25" t="s">
        <v>424</v>
      </c>
      <c r="P121" t="str">
        <f t="shared" si="7"/>
        <v>OPN13</v>
      </c>
      <c r="Q121" s="26">
        <v>1213.6462799999999</v>
      </c>
      <c r="T121" t="s">
        <v>497</v>
      </c>
      <c r="U121" t="str">
        <f t="shared" si="8"/>
        <v>OPZ28</v>
      </c>
      <c r="V121" s="35">
        <v>0.10999999999999988</v>
      </c>
      <c r="W121">
        <v>0.09</v>
      </c>
    </row>
    <row r="122" spans="2:23">
      <c r="B122" t="s">
        <v>349</v>
      </c>
      <c r="C122" t="str">
        <f t="shared" si="5"/>
        <v>OGN12</v>
      </c>
      <c r="D122" s="36">
        <v>0.42729605406118104</v>
      </c>
      <c r="E122" s="1">
        <f t="shared" si="6"/>
        <v>1</v>
      </c>
      <c r="F122" s="37" t="s">
        <v>403</v>
      </c>
      <c r="G122">
        <v>147</v>
      </c>
      <c r="H122"/>
      <c r="I122"/>
      <c r="O122" s="25" t="s">
        <v>427</v>
      </c>
      <c r="P122" t="str">
        <f t="shared" si="7"/>
        <v>OPN15</v>
      </c>
      <c r="Q122" s="26">
        <v>1697.2921349999997</v>
      </c>
      <c r="T122" t="s">
        <v>394</v>
      </c>
      <c r="U122" t="str">
        <f t="shared" si="8"/>
        <v>OPN02</v>
      </c>
      <c r="V122" s="35">
        <v>0.75</v>
      </c>
      <c r="W122">
        <v>0.38</v>
      </c>
    </row>
    <row r="123" spans="2:23">
      <c r="B123" t="s">
        <v>562</v>
      </c>
      <c r="C123" t="str">
        <f t="shared" si="5"/>
        <v>OZP01</v>
      </c>
      <c r="D123" s="36">
        <v>0.38442967103727926</v>
      </c>
      <c r="E123" s="1">
        <f t="shared" si="6"/>
        <v>1</v>
      </c>
      <c r="F123" s="37" t="s">
        <v>405</v>
      </c>
      <c r="G123">
        <v>182</v>
      </c>
      <c r="H123"/>
      <c r="I123"/>
      <c r="O123" s="25" t="s">
        <v>430</v>
      </c>
      <c r="P123" t="str">
        <f t="shared" si="7"/>
        <v>OPN16</v>
      </c>
      <c r="Q123" s="26">
        <v>2104.8445733333338</v>
      </c>
      <c r="T123" t="s">
        <v>488</v>
      </c>
      <c r="U123" t="str">
        <f t="shared" si="8"/>
        <v>OPZ21</v>
      </c>
      <c r="V123" s="35">
        <v>0.35000000000000009</v>
      </c>
      <c r="W123">
        <v>0.34</v>
      </c>
    </row>
    <row r="124" spans="2:23">
      <c r="B124" t="s">
        <v>384</v>
      </c>
      <c r="C124" t="str">
        <f t="shared" si="5"/>
        <v>OGN24</v>
      </c>
      <c r="D124" s="36">
        <v>0.47257930478669924</v>
      </c>
      <c r="E124" s="1">
        <f t="shared" si="6"/>
        <v>1</v>
      </c>
      <c r="F124" s="37" t="s">
        <v>408</v>
      </c>
      <c r="G124">
        <v>185</v>
      </c>
      <c r="H124"/>
      <c r="I124"/>
      <c r="O124" s="25" t="s">
        <v>432</v>
      </c>
      <c r="P124" t="str">
        <f t="shared" si="7"/>
        <v>OPN18</v>
      </c>
      <c r="Q124" s="26">
        <v>880.03026222222195</v>
      </c>
      <c r="T124" t="s">
        <v>468</v>
      </c>
      <c r="U124" t="str">
        <f t="shared" si="8"/>
        <v>OPZ08</v>
      </c>
      <c r="V124" s="35">
        <v>0.37999999999999989</v>
      </c>
      <c r="W124">
        <v>0.34</v>
      </c>
    </row>
    <row r="125" spans="2:23">
      <c r="B125" t="s">
        <v>592</v>
      </c>
      <c r="C125" t="str">
        <f t="shared" si="5"/>
        <v>PGN13</v>
      </c>
      <c r="D125" s="36">
        <v>0.63433084625805081</v>
      </c>
      <c r="E125" s="1">
        <f t="shared" si="6"/>
        <v>1</v>
      </c>
      <c r="F125" s="37" t="s">
        <v>412</v>
      </c>
      <c r="G125">
        <v>126</v>
      </c>
      <c r="H125"/>
      <c r="I125"/>
      <c r="O125" s="25" t="s">
        <v>435</v>
      </c>
      <c r="P125" t="str">
        <f t="shared" si="7"/>
        <v>OPN20</v>
      </c>
      <c r="Q125" s="26">
        <v>1595.60005</v>
      </c>
      <c r="T125" t="s">
        <v>491</v>
      </c>
      <c r="U125" t="str">
        <f t="shared" si="8"/>
        <v>OPZ22</v>
      </c>
      <c r="V125" s="35">
        <v>0.22999999999999998</v>
      </c>
      <c r="W125">
        <v>0.17</v>
      </c>
    </row>
    <row r="126" spans="2:23">
      <c r="F126" s="37" t="s">
        <v>418</v>
      </c>
      <c r="G126">
        <v>139</v>
      </c>
      <c r="H126"/>
      <c r="I126"/>
      <c r="O126" s="25" t="s">
        <v>437</v>
      </c>
      <c r="P126" t="str">
        <f t="shared" si="7"/>
        <v>OPN21</v>
      </c>
      <c r="Q126" s="26">
        <v>1644.8656461111111</v>
      </c>
      <c r="T126" t="s">
        <v>474</v>
      </c>
      <c r="U126" t="str">
        <f t="shared" si="8"/>
        <v>OPZ12</v>
      </c>
      <c r="V126" s="35">
        <v>0.17999999999999972</v>
      </c>
      <c r="W126">
        <v>0.17</v>
      </c>
    </row>
    <row r="127" spans="2:23">
      <c r="F127" s="37" t="s">
        <v>594</v>
      </c>
      <c r="G127">
        <v>186</v>
      </c>
      <c r="H127"/>
      <c r="I127"/>
      <c r="O127" s="25" t="s">
        <v>440</v>
      </c>
      <c r="P127" t="str">
        <f t="shared" si="7"/>
        <v>OPN22</v>
      </c>
      <c r="Q127" s="26">
        <v>3288.7589777777775</v>
      </c>
      <c r="T127" t="s">
        <v>485</v>
      </c>
      <c r="U127" t="str">
        <f t="shared" si="8"/>
        <v>OPZ19</v>
      </c>
      <c r="V127" s="35">
        <v>9.9999999999997868E-3</v>
      </c>
      <c r="W127">
        <v>0.57999999999999996</v>
      </c>
    </row>
    <row r="128" spans="2:23">
      <c r="F128" s="37" t="s">
        <v>424</v>
      </c>
      <c r="G128">
        <v>219</v>
      </c>
      <c r="H128"/>
      <c r="I128"/>
      <c r="O128" s="25" t="s">
        <v>443</v>
      </c>
      <c r="P128" t="str">
        <f t="shared" si="7"/>
        <v>OPN23</v>
      </c>
      <c r="Q128" s="26">
        <v>1331.034613333333</v>
      </c>
      <c r="T128" t="s">
        <v>479</v>
      </c>
      <c r="U128" t="str">
        <f t="shared" si="8"/>
        <v>OPZ16</v>
      </c>
      <c r="V128" s="35">
        <v>6.999999999999984E-2</v>
      </c>
      <c r="W128">
        <v>0.63</v>
      </c>
    </row>
    <row r="129" spans="3:23">
      <c r="C129" s="29"/>
      <c r="D129" s="29"/>
      <c r="F129" s="37" t="s">
        <v>427</v>
      </c>
      <c r="G129">
        <v>322</v>
      </c>
      <c r="H129"/>
      <c r="I129"/>
      <c r="O129" s="25" t="s">
        <v>446</v>
      </c>
      <c r="P129" t="str">
        <f t="shared" si="7"/>
        <v>OPN25</v>
      </c>
      <c r="Q129" s="26">
        <v>871.23832888888899</v>
      </c>
      <c r="T129" t="s">
        <v>462</v>
      </c>
      <c r="U129" t="str">
        <f t="shared" si="8"/>
        <v>OPZ04</v>
      </c>
      <c r="V129" s="35">
        <v>0.8400000000000003</v>
      </c>
      <c r="W129">
        <v>0.26</v>
      </c>
    </row>
    <row r="130" spans="3:23">
      <c r="C130" s="25"/>
      <c r="D130" s="26"/>
      <c r="F130" s="37" t="s">
        <v>430</v>
      </c>
      <c r="G130">
        <v>268</v>
      </c>
      <c r="H130"/>
      <c r="I130"/>
      <c r="O130" s="25" t="s">
        <v>448</v>
      </c>
      <c r="P130" t="str">
        <f t="shared" si="7"/>
        <v>OPN28</v>
      </c>
      <c r="Q130" s="26">
        <v>5034.9270399999987</v>
      </c>
      <c r="T130" t="s">
        <v>471</v>
      </c>
      <c r="U130" t="str">
        <f t="shared" si="8"/>
        <v>OPZ10</v>
      </c>
      <c r="V130" s="35">
        <v>0.2200000000000002</v>
      </c>
      <c r="W130">
        <v>0.18</v>
      </c>
    </row>
    <row r="131" spans="3:23">
      <c r="C131" s="25"/>
      <c r="D131" s="26"/>
      <c r="F131" s="37" t="s">
        <v>432</v>
      </c>
      <c r="G131">
        <v>204</v>
      </c>
      <c r="H131"/>
      <c r="I131"/>
      <c r="O131" s="25" t="s">
        <v>451</v>
      </c>
      <c r="P131" t="str">
        <f t="shared" si="7"/>
        <v>OPN30</v>
      </c>
      <c r="Q131" s="26">
        <v>3598.0889633333331</v>
      </c>
      <c r="T131" t="s">
        <v>477</v>
      </c>
      <c r="U131" t="str">
        <f t="shared" si="8"/>
        <v>OPZ14</v>
      </c>
      <c r="V131" s="35">
        <v>-2.9999999999999805E-2</v>
      </c>
      <c r="W131">
        <v>7.0000000000000007E-2</v>
      </c>
    </row>
    <row r="132" spans="3:23">
      <c r="C132" s="25"/>
      <c r="D132" s="26"/>
      <c r="F132" s="37" t="s">
        <v>435</v>
      </c>
      <c r="G132">
        <v>297</v>
      </c>
      <c r="H132"/>
      <c r="I132"/>
      <c r="O132" s="25" t="s">
        <v>454</v>
      </c>
      <c r="P132" t="str">
        <f t="shared" si="7"/>
        <v>OPN32</v>
      </c>
      <c r="Q132" s="26">
        <v>2836.3366777777769</v>
      </c>
      <c r="T132" t="s">
        <v>454</v>
      </c>
      <c r="U132" t="str">
        <f t="shared" si="8"/>
        <v>OPN32</v>
      </c>
      <c r="V132" s="35">
        <v>0.85999999999999988</v>
      </c>
      <c r="W132">
        <v>0.73</v>
      </c>
    </row>
    <row r="133" spans="3:23">
      <c r="C133" s="25"/>
      <c r="D133" s="26"/>
      <c r="F133" s="37" t="s">
        <v>437</v>
      </c>
      <c r="G133">
        <v>303</v>
      </c>
      <c r="H133"/>
      <c r="I133"/>
      <c r="O133" s="25" t="s">
        <v>456</v>
      </c>
      <c r="P133" t="str">
        <f t="shared" si="7"/>
        <v>OPZ01</v>
      </c>
      <c r="Q133" s="26">
        <v>1913.9197061111106</v>
      </c>
      <c r="T133" t="s">
        <v>579</v>
      </c>
      <c r="U133" t="str">
        <f t="shared" si="8"/>
        <v>OOZ11</v>
      </c>
      <c r="V133" s="35">
        <v>0.64999999999999991</v>
      </c>
      <c r="W133">
        <v>0.5</v>
      </c>
    </row>
    <row r="134" spans="3:23">
      <c r="C134" s="25"/>
      <c r="D134" s="26"/>
      <c r="F134" s="37" t="s">
        <v>443</v>
      </c>
      <c r="G134">
        <v>333</v>
      </c>
      <c r="H134"/>
      <c r="I134"/>
      <c r="O134" s="25" t="s">
        <v>459</v>
      </c>
      <c r="P134" t="str">
        <f t="shared" si="7"/>
        <v>OPZ03</v>
      </c>
      <c r="Q134" s="26">
        <v>2571.4304549999997</v>
      </c>
      <c r="T134" t="s">
        <v>581</v>
      </c>
      <c r="U134" t="str">
        <f t="shared" si="8"/>
        <v>OOZ20</v>
      </c>
      <c r="V134" s="35">
        <v>0.33000000000000007</v>
      </c>
      <c r="W134">
        <v>0.19</v>
      </c>
    </row>
    <row r="135" spans="3:23">
      <c r="C135" s="25"/>
      <c r="D135" s="26"/>
      <c r="F135" s="37" t="s">
        <v>595</v>
      </c>
      <c r="G135">
        <v>173</v>
      </c>
      <c r="H135"/>
      <c r="I135"/>
      <c r="O135" s="25" t="s">
        <v>462</v>
      </c>
      <c r="P135" t="str">
        <f t="shared" si="7"/>
        <v>OPZ04</v>
      </c>
      <c r="Q135" s="26">
        <v>2433.7840999999999</v>
      </c>
      <c r="T135" t="s">
        <v>448</v>
      </c>
      <c r="U135" t="str">
        <f t="shared" si="8"/>
        <v>OPN28</v>
      </c>
      <c r="V135" s="35">
        <v>1.31</v>
      </c>
      <c r="W135">
        <v>0.79</v>
      </c>
    </row>
    <row r="136" spans="3:23">
      <c r="C136" s="25"/>
      <c r="D136" s="26"/>
      <c r="F136" s="37" t="s">
        <v>596</v>
      </c>
      <c r="G136">
        <v>137</v>
      </c>
      <c r="H136"/>
      <c r="I136"/>
      <c r="O136" s="25" t="s">
        <v>465</v>
      </c>
      <c r="P136" t="str">
        <f t="shared" si="7"/>
        <v>OPZ06</v>
      </c>
      <c r="Q136" s="26">
        <v>2198.0268749999996</v>
      </c>
      <c r="T136" t="s">
        <v>451</v>
      </c>
      <c r="U136" t="str">
        <f t="shared" si="8"/>
        <v>OPN30</v>
      </c>
      <c r="V136" s="35">
        <v>1.2099999999999995</v>
      </c>
      <c r="W136">
        <v>0.77</v>
      </c>
    </row>
    <row r="137" spans="3:23">
      <c r="C137" s="25"/>
      <c r="D137" s="26"/>
      <c r="F137" s="37" t="s">
        <v>597</v>
      </c>
      <c r="G137">
        <v>247</v>
      </c>
      <c r="H137"/>
      <c r="I137"/>
      <c r="O137" s="25" t="s">
        <v>468</v>
      </c>
      <c r="P137" t="str">
        <f t="shared" si="7"/>
        <v>OPZ08</v>
      </c>
      <c r="Q137" s="26">
        <v>4790.5990733333319</v>
      </c>
      <c r="T137" t="s">
        <v>409</v>
      </c>
      <c r="U137" t="str">
        <f t="shared" si="8"/>
        <v>OPN08</v>
      </c>
      <c r="V137" s="35">
        <v>0.7799999999999998</v>
      </c>
      <c r="W137">
        <v>0.65</v>
      </c>
    </row>
    <row r="138" spans="3:23">
      <c r="C138" s="25"/>
      <c r="D138" s="26"/>
      <c r="F138" s="37" t="s">
        <v>598</v>
      </c>
      <c r="G138">
        <v>259</v>
      </c>
      <c r="H138"/>
      <c r="I138"/>
      <c r="O138" s="25" t="s">
        <v>471</v>
      </c>
      <c r="P138" t="str">
        <f t="shared" si="7"/>
        <v>OPZ10</v>
      </c>
      <c r="Q138" s="26">
        <v>2604.2728311111109</v>
      </c>
      <c r="T138" t="s">
        <v>382</v>
      </c>
      <c r="U138" t="str">
        <f t="shared" si="8"/>
        <v>OGN23</v>
      </c>
      <c r="V138" s="35">
        <v>0.83999999999999986</v>
      </c>
      <c r="W138">
        <v>0.48</v>
      </c>
    </row>
    <row r="139" spans="3:23">
      <c r="C139" s="25"/>
      <c r="D139" s="26"/>
      <c r="F139" s="37" t="s">
        <v>599</v>
      </c>
      <c r="G139">
        <v>184</v>
      </c>
      <c r="H139"/>
      <c r="I139"/>
      <c r="O139" s="25" t="s">
        <v>474</v>
      </c>
      <c r="P139" t="str">
        <f t="shared" si="7"/>
        <v>OPZ12</v>
      </c>
      <c r="Q139" s="26">
        <v>1203.3028699999998</v>
      </c>
      <c r="T139" t="s">
        <v>418</v>
      </c>
      <c r="U139" t="str">
        <f t="shared" si="8"/>
        <v>OPN11</v>
      </c>
      <c r="V139" s="35">
        <v>0.77</v>
      </c>
      <c r="W139">
        <v>0.65</v>
      </c>
    </row>
    <row r="140" spans="3:23">
      <c r="C140" s="25"/>
      <c r="D140" s="26"/>
      <c r="F140" s="37" t="s">
        <v>600</v>
      </c>
      <c r="G140">
        <v>449</v>
      </c>
      <c r="H140"/>
      <c r="I140"/>
      <c r="O140" s="25" t="s">
        <v>477</v>
      </c>
      <c r="P140" t="str">
        <f t="shared" si="7"/>
        <v>OPZ14</v>
      </c>
      <c r="Q140" s="26">
        <v>2363.5974877777776</v>
      </c>
      <c r="T140" t="s">
        <v>415</v>
      </c>
      <c r="U140" t="str">
        <f t="shared" si="8"/>
        <v>OPN10</v>
      </c>
      <c r="V140" s="35">
        <v>1.1300000000000003</v>
      </c>
      <c r="W140">
        <v>0.57999999999999996</v>
      </c>
    </row>
    <row r="141" spans="3:23">
      <c r="C141" s="25"/>
      <c r="D141" s="26"/>
      <c r="F141" s="37" t="s">
        <v>462</v>
      </c>
      <c r="G141">
        <v>286</v>
      </c>
      <c r="H141"/>
      <c r="I141"/>
      <c r="O141" s="25" t="s">
        <v>479</v>
      </c>
      <c r="P141" t="str">
        <f t="shared" si="7"/>
        <v>OPZ16</v>
      </c>
      <c r="Q141" s="26">
        <v>2390.0020833333328</v>
      </c>
      <c r="T141" t="s">
        <v>403</v>
      </c>
      <c r="U141" t="str">
        <f t="shared" si="8"/>
        <v>OPN05</v>
      </c>
      <c r="V141" s="35">
        <v>0.81999999999999984</v>
      </c>
      <c r="W141">
        <v>0.4</v>
      </c>
    </row>
    <row r="142" spans="3:23">
      <c r="C142" s="25"/>
      <c r="D142" s="26"/>
      <c r="F142" s="37" t="s">
        <v>465</v>
      </c>
      <c r="G142">
        <v>344</v>
      </c>
      <c r="H142"/>
      <c r="I142"/>
      <c r="O142" s="25" t="s">
        <v>482</v>
      </c>
      <c r="P142" t="str">
        <f t="shared" si="7"/>
        <v>OPZ18</v>
      </c>
      <c r="Q142" s="26">
        <v>1736.2702866666668</v>
      </c>
      <c r="T142" t="s">
        <v>424</v>
      </c>
      <c r="U142" t="str">
        <f t="shared" si="8"/>
        <v>OPN13</v>
      </c>
      <c r="V142" s="35">
        <v>0.83999999999999986</v>
      </c>
      <c r="W142">
        <v>0.45</v>
      </c>
    </row>
    <row r="143" spans="3:23">
      <c r="C143" s="25"/>
      <c r="D143" s="26"/>
      <c r="F143" s="37" t="s">
        <v>468</v>
      </c>
      <c r="G143">
        <v>465</v>
      </c>
      <c r="H143"/>
      <c r="I143"/>
      <c r="O143" s="25" t="s">
        <v>485</v>
      </c>
      <c r="P143" t="str">
        <f t="shared" si="7"/>
        <v>OPZ19</v>
      </c>
      <c r="Q143" s="26">
        <v>1671.0975844444442</v>
      </c>
      <c r="T143" t="s">
        <v>427</v>
      </c>
      <c r="U143" t="str">
        <f t="shared" si="8"/>
        <v>OPN15</v>
      </c>
      <c r="V143" s="35">
        <v>0.77</v>
      </c>
      <c r="W143">
        <v>0.52</v>
      </c>
    </row>
    <row r="144" spans="3:23">
      <c r="C144" s="25"/>
      <c r="D144" s="26"/>
      <c r="F144" s="37" t="s">
        <v>471</v>
      </c>
      <c r="G144">
        <v>406</v>
      </c>
      <c r="H144"/>
      <c r="I144"/>
      <c r="O144" s="25" t="s">
        <v>488</v>
      </c>
      <c r="P144" t="str">
        <f t="shared" si="7"/>
        <v>OPZ21</v>
      </c>
      <c r="Q144" s="26">
        <v>2032.8382677777777</v>
      </c>
      <c r="T144" t="s">
        <v>440</v>
      </c>
      <c r="U144" t="str">
        <f t="shared" si="8"/>
        <v>OPN22</v>
      </c>
      <c r="V144" s="35">
        <v>1.1800000000000002</v>
      </c>
      <c r="W144">
        <v>0.79</v>
      </c>
    </row>
    <row r="145" spans="3:23">
      <c r="C145" s="25"/>
      <c r="D145" s="26"/>
      <c r="F145" s="37" t="s">
        <v>601</v>
      </c>
      <c r="G145">
        <v>375</v>
      </c>
      <c r="H145"/>
      <c r="I145"/>
      <c r="O145" s="25" t="s">
        <v>491</v>
      </c>
      <c r="P145" t="str">
        <f t="shared" si="7"/>
        <v>OPZ22</v>
      </c>
      <c r="Q145" s="26">
        <v>4464.8728055555566</v>
      </c>
      <c r="T145" t="s">
        <v>430</v>
      </c>
      <c r="U145" t="str">
        <f t="shared" si="8"/>
        <v>OPN16</v>
      </c>
      <c r="V145" s="35">
        <v>0.81</v>
      </c>
      <c r="W145">
        <v>0.65</v>
      </c>
    </row>
    <row r="146" spans="3:23">
      <c r="C146" s="25"/>
      <c r="D146" s="26"/>
      <c r="F146" s="37" t="s">
        <v>602</v>
      </c>
      <c r="G146">
        <v>217</v>
      </c>
      <c r="H146"/>
      <c r="I146"/>
      <c r="O146" s="25" t="s">
        <v>494</v>
      </c>
      <c r="P146" t="str">
        <f t="shared" si="7"/>
        <v>OPZ23</v>
      </c>
      <c r="Q146" s="26">
        <v>1769.7698516666665</v>
      </c>
      <c r="T146" t="s">
        <v>408</v>
      </c>
      <c r="U146" t="str">
        <f t="shared" si="8"/>
        <v>OPN07</v>
      </c>
      <c r="V146" s="35">
        <v>1.2000000000000002</v>
      </c>
      <c r="W146">
        <v>0.36</v>
      </c>
    </row>
    <row r="147" spans="3:23">
      <c r="C147" s="25"/>
      <c r="D147" s="26"/>
      <c r="F147" s="37" t="s">
        <v>603</v>
      </c>
      <c r="G147">
        <v>378</v>
      </c>
      <c r="H147"/>
      <c r="I147"/>
      <c r="O147" s="25" t="s">
        <v>497</v>
      </c>
      <c r="P147" t="str">
        <f t="shared" si="7"/>
        <v>OPZ28</v>
      </c>
      <c r="Q147" s="26">
        <v>1795.8747644444443</v>
      </c>
      <c r="T147" t="s">
        <v>400</v>
      </c>
      <c r="U147" t="str">
        <f t="shared" si="8"/>
        <v>OPN04</v>
      </c>
      <c r="V147" s="35">
        <v>1.08</v>
      </c>
      <c r="W147">
        <v>0.39</v>
      </c>
    </row>
    <row r="148" spans="3:23">
      <c r="C148" s="25"/>
      <c r="D148" s="26"/>
      <c r="F148" s="37" t="s">
        <v>604</v>
      </c>
      <c r="G148">
        <v>289</v>
      </c>
      <c r="H148"/>
      <c r="I148"/>
      <c r="O148" s="25" t="s">
        <v>500</v>
      </c>
      <c r="P148" t="str">
        <f t="shared" si="7"/>
        <v>OWM04</v>
      </c>
      <c r="Q148" s="26">
        <v>0</v>
      </c>
      <c r="T148" t="s">
        <v>397</v>
      </c>
      <c r="U148" t="str">
        <f t="shared" si="8"/>
        <v>OPN03</v>
      </c>
      <c r="V148" s="35">
        <v>1.1999999999999997</v>
      </c>
      <c r="W148">
        <v>0.5</v>
      </c>
    </row>
    <row r="149" spans="3:23">
      <c r="C149" s="25"/>
      <c r="D149" s="26"/>
      <c r="F149" s="37" t="s">
        <v>605</v>
      </c>
      <c r="G149">
        <v>323</v>
      </c>
      <c r="H149"/>
      <c r="I149"/>
      <c r="O149" s="25" t="s">
        <v>580</v>
      </c>
      <c r="P149" t="str">
        <f t="shared" si="7"/>
        <v>OWM26</v>
      </c>
      <c r="Q149" s="26">
        <v>304.54133111111111</v>
      </c>
      <c r="T149" t="s">
        <v>437</v>
      </c>
      <c r="U149" t="str">
        <f t="shared" si="8"/>
        <v>OPN21</v>
      </c>
      <c r="V149" s="35">
        <v>1.1600000000000001</v>
      </c>
      <c r="W149">
        <v>0.49</v>
      </c>
    </row>
    <row r="150" spans="3:23">
      <c r="C150" s="25"/>
      <c r="D150" s="26"/>
      <c r="F150" s="37" t="s">
        <v>491</v>
      </c>
      <c r="G150">
        <v>170</v>
      </c>
      <c r="H150"/>
      <c r="I150"/>
      <c r="O150" s="25" t="s">
        <v>564</v>
      </c>
      <c r="P150" t="str">
        <f t="shared" si="7"/>
        <v>OWM35</v>
      </c>
      <c r="Q150" s="26">
        <v>193.63989333333333</v>
      </c>
      <c r="T150" t="s">
        <v>405</v>
      </c>
      <c r="U150" t="str">
        <f t="shared" si="8"/>
        <v>OPN06</v>
      </c>
      <c r="V150" s="35">
        <v>1.1200000000000001</v>
      </c>
      <c r="W150">
        <v>0.61</v>
      </c>
    </row>
    <row r="151" spans="3:23">
      <c r="C151" s="25"/>
      <c r="D151" s="26"/>
      <c r="F151" s="37" t="s">
        <v>494</v>
      </c>
      <c r="G151">
        <v>182</v>
      </c>
      <c r="H151"/>
      <c r="I151"/>
      <c r="O151" s="25" t="s">
        <v>502</v>
      </c>
      <c r="P151" t="str">
        <f t="shared" si="7"/>
        <v>OWV01</v>
      </c>
      <c r="Q151" s="26">
        <v>0</v>
      </c>
      <c r="T151" t="s">
        <v>435</v>
      </c>
      <c r="U151" t="str">
        <f t="shared" si="8"/>
        <v>OPN20</v>
      </c>
      <c r="V151" s="35">
        <v>1.02</v>
      </c>
      <c r="W151">
        <v>0.45</v>
      </c>
    </row>
    <row r="152" spans="3:23">
      <c r="C152" s="25"/>
      <c r="D152" s="26"/>
      <c r="F152" s="37" t="s">
        <v>606</v>
      </c>
      <c r="G152">
        <v>329</v>
      </c>
      <c r="H152"/>
      <c r="I152"/>
      <c r="O152" s="25" t="s">
        <v>504</v>
      </c>
      <c r="P152" t="str">
        <f t="shared" si="7"/>
        <v>OWV02</v>
      </c>
      <c r="Q152" s="26">
        <v>0</v>
      </c>
      <c r="T152" t="s">
        <v>443</v>
      </c>
      <c r="U152" t="str">
        <f t="shared" si="8"/>
        <v>OPN23</v>
      </c>
      <c r="V152" s="35">
        <v>1.08</v>
      </c>
      <c r="W152">
        <v>0.59</v>
      </c>
    </row>
    <row r="153" spans="3:23">
      <c r="C153" s="25"/>
      <c r="D153" s="26"/>
      <c r="F153" s="37" t="s">
        <v>607</v>
      </c>
      <c r="G153">
        <v>83</v>
      </c>
      <c r="H153"/>
      <c r="I153"/>
      <c r="O153" s="25" t="s">
        <v>506</v>
      </c>
      <c r="P153" t="str">
        <f t="shared" si="7"/>
        <v>OWV03</v>
      </c>
      <c r="Q153" s="26">
        <v>0</v>
      </c>
      <c r="T153" t="s">
        <v>556</v>
      </c>
      <c r="U153" t="str">
        <f t="shared" si="8"/>
        <v>OWV22</v>
      </c>
      <c r="V153" s="35">
        <v>2.85</v>
      </c>
      <c r="W153">
        <v>0.63</v>
      </c>
    </row>
    <row r="154" spans="3:23">
      <c r="C154" s="25"/>
      <c r="D154" s="26"/>
      <c r="F154" s="37" t="s">
        <v>608</v>
      </c>
      <c r="G154">
        <v>87</v>
      </c>
      <c r="H154"/>
      <c r="I154"/>
      <c r="O154" s="25" t="s">
        <v>509</v>
      </c>
      <c r="P154" t="str">
        <f t="shared" si="7"/>
        <v>OWV04</v>
      </c>
      <c r="Q154" s="26">
        <v>1848.7889199999997</v>
      </c>
      <c r="T154" t="s">
        <v>362</v>
      </c>
      <c r="U154" t="str">
        <f t="shared" si="8"/>
        <v>OGN03</v>
      </c>
      <c r="V154" s="35">
        <v>1.02</v>
      </c>
      <c r="W154">
        <v>0.56999999999999995</v>
      </c>
    </row>
    <row r="155" spans="3:23">
      <c r="C155" s="25"/>
      <c r="D155" s="26"/>
      <c r="F155" s="37" t="s">
        <v>609</v>
      </c>
      <c r="G155">
        <v>83</v>
      </c>
      <c r="H155"/>
      <c r="I155"/>
      <c r="O155" s="25" t="s">
        <v>511</v>
      </c>
      <c r="P155" t="str">
        <f t="shared" si="7"/>
        <v>OWV05</v>
      </c>
      <c r="Q155" s="26">
        <v>0</v>
      </c>
      <c r="T155" t="s">
        <v>368</v>
      </c>
      <c r="U155" t="str">
        <f t="shared" si="8"/>
        <v>OGN05</v>
      </c>
      <c r="V155" s="35">
        <v>0.31999999999999984</v>
      </c>
      <c r="W155">
        <v>0.27</v>
      </c>
    </row>
    <row r="156" spans="3:23">
      <c r="C156" s="25"/>
      <c r="D156" s="26"/>
      <c r="F156" s="37" t="s">
        <v>500</v>
      </c>
      <c r="G156">
        <v>139</v>
      </c>
      <c r="H156"/>
      <c r="I156"/>
      <c r="O156" s="25" t="s">
        <v>513</v>
      </c>
      <c r="P156" t="str">
        <f t="shared" si="7"/>
        <v>OWV06</v>
      </c>
      <c r="Q156" s="26">
        <v>3290.9662499999999</v>
      </c>
      <c r="T156" t="s">
        <v>392</v>
      </c>
      <c r="U156" t="str">
        <f t="shared" si="8"/>
        <v>OPN01</v>
      </c>
      <c r="V156" s="35">
        <v>0.66000000000000014</v>
      </c>
      <c r="W156">
        <v>0.25</v>
      </c>
    </row>
    <row r="157" spans="3:23">
      <c r="C157" s="25"/>
      <c r="D157" s="26"/>
      <c r="F157" s="37" t="s">
        <v>610</v>
      </c>
      <c r="G157">
        <v>96</v>
      </c>
      <c r="H157"/>
      <c r="I157"/>
      <c r="O157" s="25" t="s">
        <v>516</v>
      </c>
      <c r="P157" t="str">
        <f t="shared" ref="P157:P175" si="9">LEFT(O157,5)</f>
        <v>OWV07</v>
      </c>
      <c r="Q157" s="26">
        <v>1055.1145549999999</v>
      </c>
      <c r="T157" t="s">
        <v>502</v>
      </c>
      <c r="U157" t="str">
        <f t="shared" ref="U157:U175" si="10">LEFT(T157,5)</f>
        <v>OWV01</v>
      </c>
      <c r="V157" s="35">
        <v>1.8400000000000003</v>
      </c>
      <c r="W157">
        <v>0.69</v>
      </c>
    </row>
    <row r="158" spans="3:23">
      <c r="C158" s="25"/>
      <c r="D158" s="26"/>
      <c r="F158" s="37" t="s">
        <v>611</v>
      </c>
      <c r="G158">
        <v>138</v>
      </c>
      <c r="H158"/>
      <c r="I158"/>
      <c r="O158" s="25" t="s">
        <v>519</v>
      </c>
      <c r="P158" t="str">
        <f t="shared" si="9"/>
        <v>OWV08</v>
      </c>
      <c r="Q158" s="26">
        <v>1967.9142755555552</v>
      </c>
      <c r="T158" t="s">
        <v>376</v>
      </c>
      <c r="U158" t="str">
        <f t="shared" si="10"/>
        <v>OGN13</v>
      </c>
      <c r="V158" s="35">
        <v>1.02</v>
      </c>
      <c r="W158">
        <v>0.62</v>
      </c>
    </row>
    <row r="159" spans="3:23">
      <c r="C159" s="25"/>
      <c r="D159" s="26"/>
      <c r="F159" s="37" t="s">
        <v>612</v>
      </c>
      <c r="G159">
        <v>140</v>
      </c>
      <c r="H159"/>
      <c r="I159"/>
      <c r="O159" s="25" t="s">
        <v>522</v>
      </c>
      <c r="P159" t="str">
        <f t="shared" si="9"/>
        <v>OWV09</v>
      </c>
      <c r="Q159" s="26">
        <v>2066.7254116666659</v>
      </c>
      <c r="T159" t="s">
        <v>349</v>
      </c>
      <c r="U159" t="str">
        <f t="shared" si="10"/>
        <v>OGN12</v>
      </c>
      <c r="V159" s="35">
        <v>1.3399999999999999</v>
      </c>
      <c r="W159">
        <v>0.45</v>
      </c>
    </row>
    <row r="160" spans="3:23">
      <c r="C160" s="25"/>
      <c r="D160" s="26"/>
      <c r="F160" s="37" t="s">
        <v>613</v>
      </c>
      <c r="G160">
        <v>85</v>
      </c>
      <c r="H160"/>
      <c r="I160"/>
      <c r="O160" s="25" t="s">
        <v>525</v>
      </c>
      <c r="P160" t="str">
        <f t="shared" si="9"/>
        <v>OWV10</v>
      </c>
      <c r="Q160" s="26">
        <v>3482.8136199999999</v>
      </c>
      <c r="T160" t="s">
        <v>551</v>
      </c>
      <c r="U160" t="str">
        <f t="shared" si="10"/>
        <v>OWV20</v>
      </c>
      <c r="V160" s="35">
        <v>2.66</v>
      </c>
      <c r="W160">
        <v>0.77</v>
      </c>
    </row>
    <row r="161" spans="3:23">
      <c r="C161" s="25"/>
      <c r="D161" s="26"/>
      <c r="F161" s="37" t="s">
        <v>614</v>
      </c>
      <c r="G161">
        <v>84</v>
      </c>
      <c r="H161"/>
      <c r="I161"/>
      <c r="O161" s="25" t="s">
        <v>528</v>
      </c>
      <c r="P161" t="str">
        <f t="shared" si="9"/>
        <v>OWV11</v>
      </c>
      <c r="Q161" s="26">
        <v>0</v>
      </c>
      <c r="T161" t="s">
        <v>535</v>
      </c>
      <c r="U161" t="str">
        <f t="shared" si="10"/>
        <v>OWV14</v>
      </c>
      <c r="V161" s="35">
        <v>1.8599999999999999</v>
      </c>
      <c r="W161">
        <v>0.67</v>
      </c>
    </row>
    <row r="162" spans="3:23">
      <c r="C162" s="25"/>
      <c r="D162" s="26"/>
      <c r="F162" s="37" t="s">
        <v>615</v>
      </c>
      <c r="G162">
        <v>87</v>
      </c>
      <c r="H162"/>
      <c r="I162"/>
      <c r="O162" s="25" t="s">
        <v>530</v>
      </c>
      <c r="P162" t="str">
        <f t="shared" si="9"/>
        <v>OWV12</v>
      </c>
      <c r="Q162" s="26">
        <v>0</v>
      </c>
      <c r="T162" t="s">
        <v>553</v>
      </c>
      <c r="U162" t="str">
        <f t="shared" si="10"/>
        <v>OWV21</v>
      </c>
      <c r="V162" s="35">
        <v>2.7</v>
      </c>
      <c r="W162">
        <v>0.62</v>
      </c>
    </row>
    <row r="163" spans="3:23">
      <c r="C163" s="25"/>
      <c r="D163" s="26"/>
      <c r="F163" s="37" t="s">
        <v>616</v>
      </c>
      <c r="G163">
        <v>84</v>
      </c>
      <c r="H163"/>
      <c r="I163"/>
      <c r="O163" s="25" t="s">
        <v>532</v>
      </c>
      <c r="P163" t="str">
        <f t="shared" si="9"/>
        <v>OWV13</v>
      </c>
      <c r="Q163" s="26">
        <v>1624.4217305555558</v>
      </c>
      <c r="T163" t="s">
        <v>532</v>
      </c>
      <c r="U163" t="str">
        <f t="shared" si="10"/>
        <v>OWV13</v>
      </c>
      <c r="V163" s="35">
        <v>1.9900000000000002</v>
      </c>
      <c r="W163">
        <v>0.73</v>
      </c>
    </row>
    <row r="164" spans="3:23">
      <c r="C164" s="25"/>
      <c r="D164" s="26"/>
      <c r="F164" s="37" t="s">
        <v>617</v>
      </c>
      <c r="G164">
        <v>22</v>
      </c>
      <c r="H164"/>
      <c r="I164"/>
      <c r="O164" s="25" t="s">
        <v>535</v>
      </c>
      <c r="P164" t="str">
        <f t="shared" si="9"/>
        <v>OWV14</v>
      </c>
      <c r="Q164" s="26">
        <v>2008.9213527777777</v>
      </c>
      <c r="T164" t="s">
        <v>511</v>
      </c>
      <c r="U164" t="str">
        <f t="shared" si="10"/>
        <v>OWV05</v>
      </c>
      <c r="V164" s="35">
        <v>2.2400000000000002</v>
      </c>
      <c r="W164">
        <v>0.57999999999999996</v>
      </c>
    </row>
    <row r="165" spans="3:23">
      <c r="C165" s="25"/>
      <c r="D165" s="26"/>
      <c r="F165" s="37" t="s">
        <v>502</v>
      </c>
      <c r="G165">
        <v>180</v>
      </c>
      <c r="H165"/>
      <c r="I165"/>
      <c r="O165" s="25" t="s">
        <v>537</v>
      </c>
      <c r="P165" t="str">
        <f t="shared" si="9"/>
        <v>OWV15</v>
      </c>
      <c r="Q165" s="26">
        <v>2014.2984583333337</v>
      </c>
      <c r="T165" t="s">
        <v>506</v>
      </c>
      <c r="U165" t="str">
        <f t="shared" si="10"/>
        <v>OWV03</v>
      </c>
      <c r="V165" s="35">
        <v>2.1</v>
      </c>
      <c r="W165">
        <v>0.77</v>
      </c>
    </row>
    <row r="166" spans="3:23">
      <c r="C166" s="25"/>
      <c r="D166" s="26"/>
      <c r="F166" s="37" t="s">
        <v>504</v>
      </c>
      <c r="G166">
        <v>294</v>
      </c>
      <c r="H166"/>
      <c r="I166"/>
      <c r="O166" s="25" t="s">
        <v>540</v>
      </c>
      <c r="P166" t="str">
        <f t="shared" si="9"/>
        <v>OWV16</v>
      </c>
      <c r="Q166" s="26">
        <v>2586.9866733333329</v>
      </c>
      <c r="T166" t="s">
        <v>562</v>
      </c>
      <c r="U166" t="str">
        <f t="shared" si="10"/>
        <v>OZP01</v>
      </c>
      <c r="V166" s="35">
        <v>3.46</v>
      </c>
      <c r="W166">
        <v>0.46</v>
      </c>
    </row>
    <row r="167" spans="3:23">
      <c r="C167" s="25"/>
      <c r="D167" s="26"/>
      <c r="F167" s="37" t="s">
        <v>506</v>
      </c>
      <c r="G167">
        <v>277</v>
      </c>
      <c r="H167"/>
      <c r="I167"/>
      <c r="O167" s="25" t="s">
        <v>543</v>
      </c>
      <c r="P167" t="str">
        <f t="shared" si="9"/>
        <v>OWV17</v>
      </c>
      <c r="Q167" s="26">
        <v>1740.0385566666664</v>
      </c>
      <c r="T167" t="s">
        <v>509</v>
      </c>
      <c r="U167" t="str">
        <f t="shared" si="10"/>
        <v>OWV04</v>
      </c>
      <c r="V167" s="35">
        <v>1.7100000000000004</v>
      </c>
      <c r="W167">
        <v>0.81</v>
      </c>
    </row>
    <row r="168" spans="3:23">
      <c r="C168" s="25"/>
      <c r="D168" s="26"/>
      <c r="F168" s="37" t="s">
        <v>509</v>
      </c>
      <c r="G168">
        <v>90</v>
      </c>
      <c r="H168"/>
      <c r="I168"/>
      <c r="O168" s="25" t="s">
        <v>546</v>
      </c>
      <c r="P168" t="str">
        <f t="shared" si="9"/>
        <v>OWV18</v>
      </c>
      <c r="Q168" s="26">
        <v>1680.5230200000001</v>
      </c>
      <c r="T168" t="s">
        <v>384</v>
      </c>
      <c r="U168" t="str">
        <f t="shared" si="10"/>
        <v>OGN24</v>
      </c>
      <c r="V168" s="35">
        <v>0.66000000000000014</v>
      </c>
      <c r="W168">
        <v>0.5</v>
      </c>
    </row>
    <row r="169" spans="3:23">
      <c r="C169" s="25"/>
      <c r="D169" s="26"/>
      <c r="F169" s="37" t="s">
        <v>516</v>
      </c>
      <c r="G169">
        <v>21</v>
      </c>
      <c r="H169"/>
      <c r="I169"/>
      <c r="O169" s="25" t="s">
        <v>549</v>
      </c>
      <c r="P169" t="str">
        <f t="shared" si="9"/>
        <v>OWV19</v>
      </c>
      <c r="Q169" s="26">
        <v>0</v>
      </c>
      <c r="T169" t="s">
        <v>389</v>
      </c>
      <c r="U169" t="str">
        <f t="shared" si="10"/>
        <v>OOZ21</v>
      </c>
      <c r="V169" s="35">
        <v>0.54</v>
      </c>
      <c r="W169">
        <v>0.39</v>
      </c>
    </row>
    <row r="170" spans="3:23">
      <c r="C170" s="25"/>
      <c r="D170" s="26"/>
      <c r="F170" s="37" t="s">
        <v>519</v>
      </c>
      <c r="G170">
        <v>174</v>
      </c>
      <c r="H170"/>
      <c r="I170"/>
      <c r="O170" s="25" t="s">
        <v>551</v>
      </c>
      <c r="P170" t="str">
        <f t="shared" si="9"/>
        <v>OWV20</v>
      </c>
      <c r="Q170" s="26">
        <v>1313.3262755555552</v>
      </c>
      <c r="T170" t="s">
        <v>530</v>
      </c>
      <c r="U170" t="str">
        <f t="shared" si="10"/>
        <v>OWV12</v>
      </c>
      <c r="V170" s="35">
        <v>2.11</v>
      </c>
      <c r="W170">
        <v>0.6</v>
      </c>
    </row>
    <row r="171" spans="3:23">
      <c r="C171" s="25"/>
      <c r="D171" s="26"/>
      <c r="F171" s="37" t="s">
        <v>522</v>
      </c>
      <c r="G171">
        <v>243</v>
      </c>
      <c r="H171"/>
      <c r="I171"/>
      <c r="O171" s="25" t="s">
        <v>553</v>
      </c>
      <c r="P171" t="str">
        <f t="shared" si="9"/>
        <v>OWV21</v>
      </c>
      <c r="Q171" s="26">
        <v>1271.6500499999997</v>
      </c>
      <c r="T171" t="s">
        <v>543</v>
      </c>
      <c r="U171" t="str">
        <f t="shared" si="10"/>
        <v>OWV17</v>
      </c>
      <c r="V171" s="35">
        <v>1.4499999999999997</v>
      </c>
      <c r="W171">
        <v>0.64</v>
      </c>
    </row>
    <row r="172" spans="3:23">
      <c r="C172" s="25"/>
      <c r="D172" s="26"/>
      <c r="F172" s="37" t="s">
        <v>525</v>
      </c>
      <c r="G172">
        <v>350</v>
      </c>
      <c r="H172"/>
      <c r="I172"/>
      <c r="O172" s="25" t="s">
        <v>556</v>
      </c>
      <c r="P172" t="str">
        <f t="shared" si="9"/>
        <v>OWV22</v>
      </c>
      <c r="Q172" s="26">
        <v>1420.11529</v>
      </c>
      <c r="T172" t="s">
        <v>500</v>
      </c>
      <c r="U172" t="str">
        <f t="shared" si="10"/>
        <v>OWM04</v>
      </c>
      <c r="V172" s="35">
        <v>0.69</v>
      </c>
      <c r="W172">
        <v>0.31</v>
      </c>
    </row>
    <row r="173" spans="3:23">
      <c r="C173" s="25"/>
      <c r="D173" s="26"/>
      <c r="F173" s="37" t="s">
        <v>528</v>
      </c>
      <c r="G173">
        <v>113</v>
      </c>
      <c r="H173"/>
      <c r="I173"/>
      <c r="O173" s="25" t="s">
        <v>559</v>
      </c>
      <c r="P173" t="str">
        <f t="shared" si="9"/>
        <v>OWV23</v>
      </c>
      <c r="Q173" s="26">
        <v>0</v>
      </c>
      <c r="T173" t="s">
        <v>559</v>
      </c>
      <c r="U173" t="str">
        <f t="shared" si="10"/>
        <v>OWV23</v>
      </c>
      <c r="V173" s="35">
        <v>2.92</v>
      </c>
      <c r="W173">
        <v>0.68</v>
      </c>
    </row>
    <row r="174" spans="3:23">
      <c r="C174" s="25"/>
      <c r="D174" s="26"/>
      <c r="F174" s="37" t="s">
        <v>532</v>
      </c>
      <c r="G174">
        <v>151</v>
      </c>
      <c r="H174"/>
      <c r="I174"/>
      <c r="O174" s="25" t="s">
        <v>562</v>
      </c>
      <c r="P174" t="str">
        <f t="shared" si="9"/>
        <v>OZP01</v>
      </c>
      <c r="Q174" s="26">
        <v>1961.3636350000002</v>
      </c>
      <c r="T174" t="s">
        <v>592</v>
      </c>
      <c r="U174" t="str">
        <f t="shared" si="10"/>
        <v>PGN13</v>
      </c>
      <c r="V174" s="35">
        <v>1.2399999999999998</v>
      </c>
    </row>
    <row r="175" spans="3:23">
      <c r="C175" s="25"/>
      <c r="D175" s="26"/>
      <c r="F175" s="37" t="s">
        <v>535</v>
      </c>
      <c r="G175">
        <v>194</v>
      </c>
      <c r="H175"/>
      <c r="I175"/>
      <c r="O175" s="25" t="s">
        <v>592</v>
      </c>
      <c r="P175" t="str">
        <f t="shared" si="9"/>
        <v>PGN13</v>
      </c>
      <c r="Q175" s="26">
        <v>1353.1558699999998</v>
      </c>
      <c r="U175" t="str">
        <f t="shared" si="10"/>
        <v/>
      </c>
    </row>
    <row r="176" spans="3:23">
      <c r="C176" s="25"/>
      <c r="D176" s="26"/>
      <c r="F176" s="37" t="s">
        <v>537</v>
      </c>
      <c r="G176">
        <v>141</v>
      </c>
      <c r="H176"/>
      <c r="I176"/>
      <c r="O176" s="27" t="s">
        <v>618</v>
      </c>
      <c r="Q176" s="28">
        <v>10414.225469999999</v>
      </c>
    </row>
    <row r="177" spans="3:9">
      <c r="C177" s="25"/>
      <c r="D177" s="26"/>
      <c r="F177" s="37" t="s">
        <v>540</v>
      </c>
      <c r="G177">
        <v>313</v>
      </c>
      <c r="H177"/>
      <c r="I177"/>
    </row>
    <row r="178" spans="3:9">
      <c r="C178" s="25"/>
      <c r="D178" s="26"/>
      <c r="F178" s="37" t="s">
        <v>543</v>
      </c>
      <c r="G178">
        <v>142</v>
      </c>
      <c r="H178"/>
      <c r="I178"/>
    </row>
    <row r="179" spans="3:9">
      <c r="C179" s="25"/>
      <c r="D179" s="26"/>
      <c r="F179" s="37" t="s">
        <v>546</v>
      </c>
      <c r="G179">
        <v>126</v>
      </c>
      <c r="H179"/>
      <c r="I179"/>
    </row>
    <row r="180" spans="3:9">
      <c r="C180" s="25"/>
      <c r="D180" s="26"/>
      <c r="F180" s="37" t="s">
        <v>549</v>
      </c>
      <c r="G180">
        <v>84</v>
      </c>
      <c r="H180"/>
      <c r="I180"/>
    </row>
    <row r="181" spans="3:9">
      <c r="C181" s="25"/>
      <c r="D181" s="26"/>
      <c r="F181" s="37" t="s">
        <v>553</v>
      </c>
      <c r="G181">
        <v>163</v>
      </c>
      <c r="H181"/>
      <c r="I181"/>
    </row>
    <row r="182" spans="3:9">
      <c r="C182" s="25"/>
      <c r="D182" s="26"/>
      <c r="F182" s="37" t="s">
        <v>556</v>
      </c>
      <c r="G182">
        <v>304</v>
      </c>
      <c r="H182"/>
      <c r="I182"/>
    </row>
    <row r="183" spans="3:9">
      <c r="C183" s="25"/>
      <c r="D183" s="26"/>
      <c r="F183" s="37" t="s">
        <v>559</v>
      </c>
      <c r="G183">
        <v>18</v>
      </c>
      <c r="H183"/>
      <c r="I183"/>
    </row>
    <row r="184" spans="3:9">
      <c r="C184" s="25"/>
      <c r="D184" s="26"/>
      <c r="F184" s="37" t="s">
        <v>562</v>
      </c>
      <c r="G184">
        <v>363</v>
      </c>
      <c r="H184"/>
      <c r="I184"/>
    </row>
    <row r="185" spans="3:9">
      <c r="C185" s="25"/>
      <c r="D185" s="26"/>
      <c r="F185" s="37" t="s">
        <v>619</v>
      </c>
      <c r="G185">
        <v>1</v>
      </c>
    </row>
    <row r="186" spans="3:9">
      <c r="C186" s="25"/>
      <c r="D186" s="26"/>
    </row>
    <row r="187" spans="3:9">
      <c r="C187" s="25"/>
      <c r="D187" s="26"/>
    </row>
    <row r="188" spans="3:9">
      <c r="C188" s="25"/>
      <c r="D188" s="26"/>
    </row>
    <row r="189" spans="3:9">
      <c r="C189" s="25"/>
      <c r="D189" s="26"/>
    </row>
    <row r="190" spans="3:9">
      <c r="C190" s="25"/>
      <c r="D190" s="26"/>
    </row>
    <row r="191" spans="3:9">
      <c r="C191" s="25"/>
      <c r="D191" s="26"/>
    </row>
    <row r="192" spans="3:9">
      <c r="C192" s="25"/>
      <c r="D192" s="26"/>
    </row>
    <row r="193" spans="3:4">
      <c r="C193" s="25"/>
      <c r="D193" s="26"/>
    </row>
    <row r="194" spans="3:4">
      <c r="C194" s="25"/>
      <c r="D194" s="26"/>
    </row>
    <row r="195" spans="3:4">
      <c r="C195" s="25"/>
      <c r="D195" s="26"/>
    </row>
    <row r="196" spans="3:4">
      <c r="C196" s="25"/>
      <c r="D196" s="26"/>
    </row>
    <row r="197" spans="3:4">
      <c r="C197" s="25"/>
      <c r="D197" s="26"/>
    </row>
    <row r="198" spans="3:4">
      <c r="C198" s="25"/>
      <c r="D198" s="26"/>
    </row>
    <row r="199" spans="3:4">
      <c r="C199" s="25"/>
      <c r="D199" s="26"/>
    </row>
    <row r="200" spans="3:4">
      <c r="C200" s="25"/>
      <c r="D200" s="26"/>
    </row>
    <row r="201" spans="3:4">
      <c r="C201" s="25"/>
      <c r="D201" s="26"/>
    </row>
    <row r="202" spans="3:4">
      <c r="C202" s="25"/>
      <c r="D202" s="26"/>
    </row>
    <row r="203" spans="3:4">
      <c r="C203" s="25"/>
      <c r="D203" s="26"/>
    </row>
    <row r="204" spans="3:4">
      <c r="C204" s="25"/>
      <c r="D204" s="26"/>
    </row>
    <row r="205" spans="3:4">
      <c r="C205" s="25"/>
      <c r="D205" s="26"/>
    </row>
    <row r="206" spans="3:4">
      <c r="C206" s="25"/>
      <c r="D206" s="26"/>
    </row>
    <row r="207" spans="3:4">
      <c r="C207" s="25"/>
      <c r="D207" s="26"/>
    </row>
    <row r="208" spans="3:4">
      <c r="C208" s="25"/>
      <c r="D208" s="26"/>
    </row>
    <row r="209" spans="3:4">
      <c r="C209" s="25"/>
      <c r="D209" s="26"/>
    </row>
    <row r="210" spans="3:4">
      <c r="C210" s="25"/>
      <c r="D210" s="26"/>
    </row>
    <row r="211" spans="3:4">
      <c r="C211" s="25"/>
      <c r="D211" s="26"/>
    </row>
    <row r="212" spans="3:4">
      <c r="C212" s="25"/>
      <c r="D212" s="26"/>
    </row>
    <row r="213" spans="3:4">
      <c r="C213" s="25"/>
      <c r="D213" s="26"/>
    </row>
    <row r="214" spans="3:4">
      <c r="C214" s="30"/>
      <c r="D214" s="31"/>
    </row>
  </sheetData>
  <autoFilter ref="A1:N81" xr:uid="{00000000-0009-0000-0000-000003000000}"/>
  <sortState xmlns:xlrd2="http://schemas.microsoft.com/office/spreadsheetml/2017/richdata2" ref="G88:G134">
    <sortCondition ref="G88"/>
  </sortState>
  <mergeCells count="2">
    <mergeCell ref="A87:E87"/>
    <mergeCell ref="A88:E88"/>
  </mergeCells>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84"/>
  <sheetViews>
    <sheetView topLeftCell="A58" workbookViewId="0">
      <selection activeCell="B3" sqref="B3"/>
    </sheetView>
  </sheetViews>
  <sheetFormatPr defaultColWidth="9.140625" defaultRowHeight="14.45"/>
  <cols>
    <col min="2" max="4" width="9.140625" style="1"/>
  </cols>
  <sheetData>
    <row r="1" spans="1:4">
      <c r="A1" s="5" t="s">
        <v>620</v>
      </c>
      <c r="B1" s="6"/>
      <c r="C1" s="6"/>
      <c r="D1" s="6"/>
    </row>
    <row r="2" spans="1:4">
      <c r="B2" s="1" t="s">
        <v>621</v>
      </c>
      <c r="C2" s="1" t="s">
        <v>27</v>
      </c>
      <c r="D2" s="1" t="s">
        <v>28</v>
      </c>
    </row>
    <row r="3" spans="1:4">
      <c r="A3" t="s">
        <v>622</v>
      </c>
      <c r="B3" s="1">
        <v>1</v>
      </c>
    </row>
    <row r="4" spans="1:4">
      <c r="A4" t="s">
        <v>353</v>
      </c>
      <c r="B4" s="1">
        <v>2</v>
      </c>
    </row>
    <row r="5" spans="1:4">
      <c r="A5" t="s">
        <v>356</v>
      </c>
      <c r="C5" s="1">
        <v>3</v>
      </c>
      <c r="D5" s="1">
        <v>2</v>
      </c>
    </row>
    <row r="6" spans="1:4">
      <c r="A6" t="s">
        <v>359</v>
      </c>
      <c r="B6" s="1">
        <v>2</v>
      </c>
    </row>
    <row r="7" spans="1:4">
      <c r="A7" t="s">
        <v>623</v>
      </c>
      <c r="B7" s="1">
        <v>1</v>
      </c>
    </row>
    <row r="8" spans="1:4">
      <c r="A8" t="s">
        <v>362</v>
      </c>
      <c r="B8" s="1">
        <v>6</v>
      </c>
      <c r="C8" s="1">
        <v>1</v>
      </c>
    </row>
    <row r="9" spans="1:4">
      <c r="A9" t="s">
        <v>365</v>
      </c>
      <c r="C9" s="1">
        <v>5</v>
      </c>
      <c r="D9" s="1">
        <v>4</v>
      </c>
    </row>
    <row r="10" spans="1:4">
      <c r="A10" t="s">
        <v>368</v>
      </c>
      <c r="C10" s="1">
        <v>1</v>
      </c>
      <c r="D10" s="1">
        <v>3</v>
      </c>
    </row>
    <row r="11" spans="1:4">
      <c r="A11" t="s">
        <v>371</v>
      </c>
      <c r="B11" s="1">
        <v>5</v>
      </c>
      <c r="C11" s="1">
        <v>1</v>
      </c>
    </row>
    <row r="12" spans="1:4">
      <c r="A12" t="s">
        <v>376</v>
      </c>
      <c r="D12" s="1">
        <v>5</v>
      </c>
    </row>
    <row r="13" spans="1:4">
      <c r="A13" t="s">
        <v>379</v>
      </c>
      <c r="C13" s="1">
        <v>3</v>
      </c>
      <c r="D13" s="1">
        <v>3</v>
      </c>
    </row>
    <row r="14" spans="1:4">
      <c r="A14" t="s">
        <v>582</v>
      </c>
      <c r="C14" s="1">
        <v>10</v>
      </c>
      <c r="D14" s="1">
        <v>7</v>
      </c>
    </row>
    <row r="15" spans="1:4">
      <c r="A15" t="s">
        <v>583</v>
      </c>
      <c r="C15" s="1">
        <v>12</v>
      </c>
      <c r="D15" s="1">
        <v>7</v>
      </c>
    </row>
    <row r="16" spans="1:4">
      <c r="A16" t="s">
        <v>585</v>
      </c>
      <c r="B16" s="1">
        <v>1</v>
      </c>
    </row>
    <row r="17" spans="1:4">
      <c r="A17" t="s">
        <v>586</v>
      </c>
      <c r="B17" s="1">
        <v>1</v>
      </c>
    </row>
    <row r="18" spans="1:4">
      <c r="A18" t="s">
        <v>587</v>
      </c>
      <c r="B18" s="1">
        <v>2</v>
      </c>
    </row>
    <row r="19" spans="1:4">
      <c r="A19" t="s">
        <v>387</v>
      </c>
      <c r="B19" s="1">
        <v>1</v>
      </c>
    </row>
    <row r="20" spans="1:4">
      <c r="A20" t="s">
        <v>588</v>
      </c>
      <c r="B20" s="1">
        <v>1</v>
      </c>
    </row>
    <row r="21" spans="1:4">
      <c r="A21" t="s">
        <v>589</v>
      </c>
      <c r="B21" s="1">
        <v>1</v>
      </c>
    </row>
    <row r="22" spans="1:4">
      <c r="A22" t="s">
        <v>590</v>
      </c>
      <c r="C22" s="1">
        <v>2</v>
      </c>
    </row>
    <row r="23" spans="1:4">
      <c r="A23" t="s">
        <v>591</v>
      </c>
      <c r="C23" s="1">
        <v>1</v>
      </c>
    </row>
    <row r="24" spans="1:4">
      <c r="A24" t="s">
        <v>579</v>
      </c>
      <c r="B24" s="1">
        <v>1</v>
      </c>
    </row>
    <row r="25" spans="1:4">
      <c r="A25" t="s">
        <v>581</v>
      </c>
      <c r="B25" s="1">
        <v>2</v>
      </c>
    </row>
    <row r="26" spans="1:4">
      <c r="A26" t="s">
        <v>389</v>
      </c>
      <c r="B26" s="1">
        <v>2</v>
      </c>
    </row>
    <row r="27" spans="1:4">
      <c r="A27" t="s">
        <v>392</v>
      </c>
      <c r="C27" s="1">
        <v>1</v>
      </c>
      <c r="D27" s="1">
        <v>2</v>
      </c>
    </row>
    <row r="28" spans="1:4">
      <c r="A28" t="s">
        <v>397</v>
      </c>
      <c r="B28" s="1">
        <v>2</v>
      </c>
    </row>
    <row r="29" spans="1:4">
      <c r="A29" t="s">
        <v>400</v>
      </c>
      <c r="B29" s="1">
        <v>3</v>
      </c>
    </row>
    <row r="30" spans="1:4">
      <c r="A30" t="s">
        <v>403</v>
      </c>
      <c r="D30" s="1">
        <v>2</v>
      </c>
    </row>
    <row r="31" spans="1:4">
      <c r="A31" t="s">
        <v>405</v>
      </c>
      <c r="B31" s="1">
        <v>3</v>
      </c>
      <c r="C31" s="1">
        <v>1</v>
      </c>
    </row>
    <row r="32" spans="1:4">
      <c r="A32" t="s">
        <v>408</v>
      </c>
      <c r="B32" s="1">
        <v>3</v>
      </c>
    </row>
    <row r="33" spans="1:4">
      <c r="A33" t="s">
        <v>412</v>
      </c>
      <c r="C33" s="1">
        <v>4</v>
      </c>
      <c r="D33" s="1">
        <v>5</v>
      </c>
    </row>
    <row r="34" spans="1:4">
      <c r="A34" t="s">
        <v>418</v>
      </c>
      <c r="B34" s="1">
        <v>1</v>
      </c>
      <c r="C34" s="1">
        <v>7</v>
      </c>
      <c r="D34" s="1">
        <v>3</v>
      </c>
    </row>
    <row r="35" spans="1:4">
      <c r="A35" t="s">
        <v>594</v>
      </c>
      <c r="D35" s="1">
        <v>3</v>
      </c>
    </row>
    <row r="36" spans="1:4">
      <c r="A36" t="s">
        <v>424</v>
      </c>
      <c r="B36" s="1">
        <v>6</v>
      </c>
    </row>
    <row r="37" spans="1:4">
      <c r="A37" t="s">
        <v>427</v>
      </c>
      <c r="C37" s="1">
        <v>1</v>
      </c>
      <c r="D37" s="1">
        <v>8</v>
      </c>
    </row>
    <row r="38" spans="1:4">
      <c r="A38" t="s">
        <v>430</v>
      </c>
      <c r="B38" s="1">
        <v>6</v>
      </c>
    </row>
    <row r="39" spans="1:4">
      <c r="A39" t="s">
        <v>432</v>
      </c>
      <c r="B39" s="1">
        <v>6</v>
      </c>
    </row>
    <row r="40" spans="1:4">
      <c r="A40" t="s">
        <v>435</v>
      </c>
      <c r="B40" s="1">
        <v>2</v>
      </c>
    </row>
    <row r="41" spans="1:4">
      <c r="A41" t="s">
        <v>437</v>
      </c>
      <c r="B41" s="1">
        <v>4</v>
      </c>
    </row>
    <row r="42" spans="1:4">
      <c r="A42" t="s">
        <v>443</v>
      </c>
      <c r="B42" s="1">
        <v>7</v>
      </c>
    </row>
    <row r="43" spans="1:4">
      <c r="A43" t="s">
        <v>595</v>
      </c>
      <c r="B43" s="1">
        <v>9</v>
      </c>
    </row>
    <row r="44" spans="1:4">
      <c r="A44" t="s">
        <v>597</v>
      </c>
      <c r="B44" s="1">
        <v>1</v>
      </c>
    </row>
    <row r="45" spans="1:4">
      <c r="A45" t="s">
        <v>598</v>
      </c>
      <c r="C45" s="1">
        <v>1</v>
      </c>
    </row>
    <row r="46" spans="1:4">
      <c r="A46" t="s">
        <v>600</v>
      </c>
      <c r="B46" s="1">
        <v>7</v>
      </c>
    </row>
    <row r="47" spans="1:4">
      <c r="A47" t="s">
        <v>462</v>
      </c>
      <c r="B47" s="1">
        <v>9</v>
      </c>
    </row>
    <row r="48" spans="1:4">
      <c r="A48" t="s">
        <v>465</v>
      </c>
      <c r="B48" s="1">
        <v>11</v>
      </c>
    </row>
    <row r="49" spans="1:4">
      <c r="A49" t="s">
        <v>468</v>
      </c>
      <c r="B49" s="1">
        <v>5</v>
      </c>
    </row>
    <row r="50" spans="1:4">
      <c r="A50" t="s">
        <v>471</v>
      </c>
      <c r="B50" s="1">
        <v>10</v>
      </c>
    </row>
    <row r="51" spans="1:4">
      <c r="A51" t="s">
        <v>602</v>
      </c>
      <c r="D51" s="1">
        <v>1</v>
      </c>
    </row>
    <row r="52" spans="1:4">
      <c r="A52" t="s">
        <v>603</v>
      </c>
      <c r="B52" s="1">
        <v>2</v>
      </c>
    </row>
    <row r="53" spans="1:4">
      <c r="A53" t="s">
        <v>605</v>
      </c>
      <c r="C53" s="1">
        <v>1</v>
      </c>
      <c r="D53" s="1">
        <v>7</v>
      </c>
    </row>
    <row r="54" spans="1:4">
      <c r="A54" t="s">
        <v>491</v>
      </c>
      <c r="B54" s="1">
        <v>5</v>
      </c>
      <c r="C54" s="1">
        <v>2</v>
      </c>
    </row>
    <row r="55" spans="1:4">
      <c r="A55" t="s">
        <v>494</v>
      </c>
      <c r="B55" s="1">
        <v>4</v>
      </c>
    </row>
    <row r="56" spans="1:4">
      <c r="A56" t="s">
        <v>606</v>
      </c>
      <c r="B56" s="1">
        <v>4</v>
      </c>
    </row>
    <row r="57" spans="1:4">
      <c r="A57" t="s">
        <v>607</v>
      </c>
      <c r="B57" s="1">
        <v>1</v>
      </c>
    </row>
    <row r="58" spans="1:4">
      <c r="A58" t="s">
        <v>608</v>
      </c>
      <c r="B58" s="1">
        <v>1</v>
      </c>
    </row>
    <row r="59" spans="1:4">
      <c r="A59" t="s">
        <v>609</v>
      </c>
      <c r="B59" s="1">
        <v>1</v>
      </c>
    </row>
    <row r="60" spans="1:4">
      <c r="A60" t="s">
        <v>500</v>
      </c>
      <c r="B60" s="1">
        <v>2</v>
      </c>
    </row>
    <row r="61" spans="1:4">
      <c r="A61" t="s">
        <v>610</v>
      </c>
      <c r="B61" s="1">
        <v>1</v>
      </c>
    </row>
    <row r="62" spans="1:4">
      <c r="A62" t="s">
        <v>624</v>
      </c>
      <c r="B62" s="1">
        <v>1</v>
      </c>
    </row>
    <row r="63" spans="1:4">
      <c r="A63" t="s">
        <v>611</v>
      </c>
      <c r="B63" s="1">
        <v>1</v>
      </c>
    </row>
    <row r="64" spans="1:4">
      <c r="A64" t="s">
        <v>612</v>
      </c>
      <c r="B64" s="1">
        <v>1</v>
      </c>
    </row>
    <row r="65" spans="1:4">
      <c r="A65" t="s">
        <v>613</v>
      </c>
      <c r="B65" s="1">
        <v>2</v>
      </c>
    </row>
    <row r="66" spans="1:4">
      <c r="A66" t="s">
        <v>614</v>
      </c>
      <c r="B66" s="1">
        <v>2</v>
      </c>
    </row>
    <row r="67" spans="1:4">
      <c r="A67" t="s">
        <v>615</v>
      </c>
      <c r="B67" s="1">
        <v>1</v>
      </c>
    </row>
    <row r="68" spans="1:4">
      <c r="A68" t="s">
        <v>616</v>
      </c>
      <c r="B68" s="1">
        <v>1</v>
      </c>
    </row>
    <row r="69" spans="1:4">
      <c r="A69" t="s">
        <v>502</v>
      </c>
      <c r="B69" s="1">
        <v>1</v>
      </c>
      <c r="C69" s="1">
        <v>1</v>
      </c>
    </row>
    <row r="70" spans="1:4">
      <c r="A70" t="s">
        <v>504</v>
      </c>
      <c r="B70" s="1">
        <v>2</v>
      </c>
      <c r="C70" s="1">
        <v>1</v>
      </c>
    </row>
    <row r="71" spans="1:4">
      <c r="A71" t="s">
        <v>506</v>
      </c>
      <c r="C71" s="1">
        <v>1</v>
      </c>
    </row>
    <row r="72" spans="1:4">
      <c r="A72" t="s">
        <v>519</v>
      </c>
      <c r="C72" s="1">
        <v>1</v>
      </c>
      <c r="D72" s="1">
        <v>1</v>
      </c>
    </row>
    <row r="73" spans="1:4">
      <c r="A73" t="s">
        <v>522</v>
      </c>
      <c r="C73" s="1">
        <v>2</v>
      </c>
      <c r="D73" s="1">
        <v>1</v>
      </c>
    </row>
    <row r="74" spans="1:4">
      <c r="A74" t="s">
        <v>525</v>
      </c>
      <c r="C74" s="1">
        <v>3</v>
      </c>
      <c r="D74" s="1">
        <v>2</v>
      </c>
    </row>
    <row r="75" spans="1:4">
      <c r="A75" t="s">
        <v>532</v>
      </c>
      <c r="C75" s="1">
        <v>2</v>
      </c>
      <c r="D75" s="1">
        <v>3</v>
      </c>
    </row>
    <row r="76" spans="1:4">
      <c r="A76" t="s">
        <v>535</v>
      </c>
      <c r="D76" s="1">
        <v>1</v>
      </c>
    </row>
    <row r="77" spans="1:4">
      <c r="A77" t="s">
        <v>537</v>
      </c>
      <c r="B77" s="1">
        <v>1</v>
      </c>
    </row>
    <row r="78" spans="1:4">
      <c r="A78" t="s">
        <v>540</v>
      </c>
      <c r="D78" s="1">
        <v>1</v>
      </c>
    </row>
    <row r="79" spans="1:4">
      <c r="A79" t="s">
        <v>549</v>
      </c>
      <c r="C79" s="1">
        <v>1</v>
      </c>
    </row>
    <row r="80" spans="1:4">
      <c r="A80" t="s">
        <v>559</v>
      </c>
      <c r="B80" s="1">
        <v>1</v>
      </c>
      <c r="C80" s="1">
        <v>10</v>
      </c>
    </row>
    <row r="81" spans="1:2">
      <c r="A81" t="s">
        <v>562</v>
      </c>
      <c r="B81" s="1">
        <v>4</v>
      </c>
    </row>
    <row r="82" spans="1:2">
      <c r="A82" t="s">
        <v>625</v>
      </c>
      <c r="B82" s="1">
        <v>2</v>
      </c>
    </row>
    <row r="83" spans="1:2">
      <c r="A83" t="s">
        <v>374</v>
      </c>
      <c r="B83" s="1">
        <v>1</v>
      </c>
    </row>
    <row r="84" spans="1:2">
      <c r="A84" t="s">
        <v>626</v>
      </c>
      <c r="B84" s="1">
        <v>3</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7"/>
  <sheetViews>
    <sheetView workbookViewId="0">
      <selection activeCell="B3" sqref="B3"/>
    </sheetView>
  </sheetViews>
  <sheetFormatPr defaultRowHeight="14.45"/>
  <sheetData>
    <row r="1" spans="1:4">
      <c r="A1" s="5" t="s">
        <v>627</v>
      </c>
      <c r="B1" s="6"/>
      <c r="C1" s="6"/>
      <c r="D1" s="6"/>
    </row>
    <row r="2" spans="1:4">
      <c r="A2" t="s">
        <v>573</v>
      </c>
      <c r="B2" t="s">
        <v>621</v>
      </c>
      <c r="C2" t="s">
        <v>27</v>
      </c>
      <c r="D2" t="s">
        <v>28</v>
      </c>
    </row>
    <row r="3" spans="1:4">
      <c r="A3" t="s">
        <v>353</v>
      </c>
      <c r="B3">
        <v>3</v>
      </c>
    </row>
    <row r="4" spans="1:4">
      <c r="A4" t="s">
        <v>356</v>
      </c>
      <c r="C4">
        <v>1</v>
      </c>
      <c r="D4">
        <v>1</v>
      </c>
    </row>
    <row r="5" spans="1:4">
      <c r="A5" t="s">
        <v>359</v>
      </c>
      <c r="B5">
        <v>2</v>
      </c>
    </row>
    <row r="6" spans="1:4">
      <c r="A6" t="s">
        <v>362</v>
      </c>
      <c r="B6">
        <v>4</v>
      </c>
    </row>
    <row r="7" spans="1:4">
      <c r="A7" t="s">
        <v>365</v>
      </c>
      <c r="D7">
        <v>7</v>
      </c>
    </row>
    <row r="8" spans="1:4">
      <c r="A8" t="s">
        <v>368</v>
      </c>
      <c r="C8">
        <v>1</v>
      </c>
      <c r="D8">
        <v>1</v>
      </c>
    </row>
    <row r="9" spans="1:4">
      <c r="A9" t="s">
        <v>371</v>
      </c>
      <c r="B9">
        <v>2</v>
      </c>
    </row>
    <row r="10" spans="1:4">
      <c r="A10" t="s">
        <v>376</v>
      </c>
      <c r="C10">
        <v>1</v>
      </c>
      <c r="D10">
        <v>1</v>
      </c>
    </row>
    <row r="11" spans="1:4">
      <c r="A11" t="s">
        <v>379</v>
      </c>
      <c r="C11">
        <v>1</v>
      </c>
    </row>
    <row r="12" spans="1:4">
      <c r="A12" t="s">
        <v>582</v>
      </c>
      <c r="C12">
        <v>3</v>
      </c>
      <c r="D12">
        <v>1</v>
      </c>
    </row>
    <row r="13" spans="1:4">
      <c r="A13" t="s">
        <v>583</v>
      </c>
      <c r="C13">
        <v>5</v>
      </c>
      <c r="D13">
        <v>5</v>
      </c>
    </row>
    <row r="14" spans="1:4">
      <c r="A14" t="s">
        <v>590</v>
      </c>
      <c r="C14">
        <v>1</v>
      </c>
    </row>
    <row r="15" spans="1:4">
      <c r="A15" t="s">
        <v>591</v>
      </c>
      <c r="C15">
        <v>2</v>
      </c>
      <c r="D15">
        <v>1</v>
      </c>
    </row>
    <row r="16" spans="1:4">
      <c r="A16" t="s">
        <v>628</v>
      </c>
      <c r="B16">
        <v>1</v>
      </c>
    </row>
    <row r="17" spans="1:4">
      <c r="A17" t="s">
        <v>579</v>
      </c>
      <c r="B17">
        <v>2</v>
      </c>
    </row>
    <row r="18" spans="1:4">
      <c r="A18" t="s">
        <v>389</v>
      </c>
      <c r="B18">
        <v>4</v>
      </c>
    </row>
    <row r="19" spans="1:4">
      <c r="A19" t="s">
        <v>593</v>
      </c>
      <c r="B19">
        <v>1</v>
      </c>
    </row>
    <row r="20" spans="1:4">
      <c r="A20" t="s">
        <v>629</v>
      </c>
      <c r="B20">
        <v>1</v>
      </c>
    </row>
    <row r="21" spans="1:4">
      <c r="A21" t="s">
        <v>392</v>
      </c>
      <c r="C21">
        <v>3</v>
      </c>
    </row>
    <row r="22" spans="1:4">
      <c r="A22" t="s">
        <v>394</v>
      </c>
      <c r="D22">
        <v>1</v>
      </c>
    </row>
    <row r="23" spans="1:4">
      <c r="A23" t="s">
        <v>397</v>
      </c>
      <c r="B23">
        <v>4</v>
      </c>
    </row>
    <row r="24" spans="1:4">
      <c r="A24" t="s">
        <v>400</v>
      </c>
      <c r="B24">
        <v>9</v>
      </c>
    </row>
    <row r="25" spans="1:4">
      <c r="A25" t="s">
        <v>403</v>
      </c>
      <c r="C25">
        <v>1</v>
      </c>
      <c r="D25">
        <v>3</v>
      </c>
    </row>
    <row r="26" spans="1:4">
      <c r="A26" t="s">
        <v>405</v>
      </c>
      <c r="B26">
        <v>1</v>
      </c>
    </row>
    <row r="27" spans="1:4">
      <c r="A27" t="s">
        <v>418</v>
      </c>
      <c r="C27">
        <v>5</v>
      </c>
    </row>
    <row r="28" spans="1:4">
      <c r="A28" t="s">
        <v>594</v>
      </c>
      <c r="D28">
        <v>5</v>
      </c>
    </row>
    <row r="29" spans="1:4">
      <c r="A29" t="s">
        <v>630</v>
      </c>
      <c r="B29">
        <v>1</v>
      </c>
    </row>
    <row r="30" spans="1:4">
      <c r="A30" t="s">
        <v>424</v>
      </c>
      <c r="B30">
        <v>7</v>
      </c>
    </row>
    <row r="31" spans="1:4">
      <c r="A31" t="s">
        <v>427</v>
      </c>
      <c r="D31">
        <v>1</v>
      </c>
    </row>
    <row r="32" spans="1:4">
      <c r="A32" t="s">
        <v>430</v>
      </c>
      <c r="B32">
        <v>10</v>
      </c>
    </row>
    <row r="33" spans="1:4">
      <c r="A33" t="s">
        <v>432</v>
      </c>
      <c r="B33">
        <v>3</v>
      </c>
    </row>
    <row r="34" spans="1:4">
      <c r="A34" t="s">
        <v>435</v>
      </c>
      <c r="B34">
        <v>6</v>
      </c>
    </row>
    <row r="35" spans="1:4">
      <c r="A35" t="s">
        <v>437</v>
      </c>
      <c r="B35">
        <v>4</v>
      </c>
    </row>
    <row r="36" spans="1:4">
      <c r="A36" t="s">
        <v>443</v>
      </c>
      <c r="B36">
        <v>1</v>
      </c>
    </row>
    <row r="37" spans="1:4">
      <c r="A37" t="s">
        <v>595</v>
      </c>
      <c r="B37">
        <v>3</v>
      </c>
    </row>
    <row r="38" spans="1:4">
      <c r="A38" t="s">
        <v>597</v>
      </c>
      <c r="B38">
        <v>1</v>
      </c>
    </row>
    <row r="39" spans="1:4">
      <c r="A39" t="s">
        <v>599</v>
      </c>
      <c r="B39">
        <v>1</v>
      </c>
    </row>
    <row r="40" spans="1:4">
      <c r="A40" t="s">
        <v>600</v>
      </c>
      <c r="B40">
        <v>5</v>
      </c>
    </row>
    <row r="41" spans="1:4">
      <c r="A41" t="s">
        <v>462</v>
      </c>
      <c r="B41">
        <v>5</v>
      </c>
    </row>
    <row r="42" spans="1:4">
      <c r="A42" t="s">
        <v>465</v>
      </c>
      <c r="B42">
        <v>8</v>
      </c>
    </row>
    <row r="43" spans="1:4">
      <c r="A43" t="s">
        <v>468</v>
      </c>
      <c r="B43">
        <v>5</v>
      </c>
    </row>
    <row r="44" spans="1:4">
      <c r="A44" t="s">
        <v>471</v>
      </c>
      <c r="B44">
        <v>4</v>
      </c>
    </row>
    <row r="45" spans="1:4">
      <c r="A45" t="s">
        <v>605</v>
      </c>
      <c r="D45">
        <v>2</v>
      </c>
    </row>
    <row r="46" spans="1:4">
      <c r="A46" t="s">
        <v>491</v>
      </c>
      <c r="B46">
        <v>5</v>
      </c>
    </row>
    <row r="47" spans="1:4">
      <c r="A47" t="s">
        <v>494</v>
      </c>
      <c r="B47">
        <v>2</v>
      </c>
    </row>
    <row r="48" spans="1:4">
      <c r="A48" t="s">
        <v>606</v>
      </c>
      <c r="B48">
        <v>5</v>
      </c>
    </row>
    <row r="49" spans="1:4">
      <c r="A49" t="s">
        <v>607</v>
      </c>
      <c r="B49">
        <v>1</v>
      </c>
    </row>
    <row r="50" spans="1:4">
      <c r="A50" t="s">
        <v>608</v>
      </c>
      <c r="B50">
        <v>1</v>
      </c>
    </row>
    <row r="51" spans="1:4">
      <c r="A51" t="s">
        <v>610</v>
      </c>
      <c r="B51">
        <v>1</v>
      </c>
    </row>
    <row r="52" spans="1:4">
      <c r="A52" t="s">
        <v>506</v>
      </c>
      <c r="C52">
        <v>2</v>
      </c>
      <c r="D52">
        <v>1</v>
      </c>
    </row>
    <row r="53" spans="1:4">
      <c r="A53" t="s">
        <v>522</v>
      </c>
      <c r="C53">
        <v>4</v>
      </c>
      <c r="D53">
        <v>1</v>
      </c>
    </row>
    <row r="54" spans="1:4">
      <c r="A54" t="s">
        <v>525</v>
      </c>
      <c r="C54">
        <v>7</v>
      </c>
      <c r="D54">
        <v>3</v>
      </c>
    </row>
    <row r="55" spans="1:4">
      <c r="A55" t="s">
        <v>532</v>
      </c>
      <c r="C55">
        <v>1</v>
      </c>
      <c r="D55">
        <v>2</v>
      </c>
    </row>
    <row r="56" spans="1:4">
      <c r="A56" t="s">
        <v>537</v>
      </c>
      <c r="D56">
        <v>1</v>
      </c>
    </row>
    <row r="57" spans="1:4">
      <c r="A57" t="s">
        <v>631</v>
      </c>
      <c r="B57">
        <v>1</v>
      </c>
    </row>
    <row r="58" spans="1:4">
      <c r="A58" t="s">
        <v>540</v>
      </c>
      <c r="C58">
        <v>2</v>
      </c>
      <c r="D58">
        <v>1</v>
      </c>
    </row>
    <row r="59" spans="1:4">
      <c r="A59" t="s">
        <v>543</v>
      </c>
      <c r="C59">
        <v>1</v>
      </c>
    </row>
    <row r="60" spans="1:4">
      <c r="A60" t="s">
        <v>553</v>
      </c>
      <c r="C60">
        <v>1</v>
      </c>
      <c r="D60">
        <v>1</v>
      </c>
    </row>
    <row r="61" spans="1:4">
      <c r="A61" t="s">
        <v>556</v>
      </c>
      <c r="B61">
        <v>1</v>
      </c>
    </row>
    <row r="62" spans="1:4">
      <c r="A62" t="s">
        <v>562</v>
      </c>
      <c r="B62">
        <v>2</v>
      </c>
    </row>
    <row r="63" spans="1:4">
      <c r="A63" t="s">
        <v>619</v>
      </c>
      <c r="B63">
        <v>2</v>
      </c>
    </row>
    <row r="64" spans="1:4">
      <c r="A64" t="s">
        <v>632</v>
      </c>
      <c r="B64">
        <v>1</v>
      </c>
    </row>
    <row r="65" spans="1:2">
      <c r="A65" t="s">
        <v>633</v>
      </c>
      <c r="B65">
        <v>1</v>
      </c>
    </row>
    <row r="66" spans="1:2">
      <c r="A66" t="s">
        <v>634</v>
      </c>
      <c r="B66">
        <v>1</v>
      </c>
    </row>
    <row r="67" spans="1:2">
      <c r="A67" t="s">
        <v>626</v>
      </c>
      <c r="B67">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3C60FA7AA88E48A5E5E0B1C75778A5" ma:contentTypeVersion="10" ma:contentTypeDescription="Create a new document." ma:contentTypeScope="" ma:versionID="26872378e0814e10ec3d724c54278666">
  <xsd:schema xmlns:xsd="http://www.w3.org/2001/XMLSchema" xmlns:xs="http://www.w3.org/2001/XMLSchema" xmlns:p="http://schemas.microsoft.com/office/2006/metadata/properties" xmlns:ns2="ffac25e9-baa4-4246-b54d-f226d8ff632b" xmlns:ns3="74d5d94c-f075-4276-8213-db43056e580b" targetNamespace="http://schemas.microsoft.com/office/2006/metadata/properties" ma:root="true" ma:fieldsID="6e7ee4f74bf21fa8773448b2fd743be8" ns2:_="" ns3:_="">
    <xsd:import namespace="ffac25e9-baa4-4246-b54d-f226d8ff632b"/>
    <xsd:import namespace="74d5d94c-f075-4276-8213-db43056e58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ac25e9-baa4-4246-b54d-f226d8ff63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086a691-cd9d-4dac-b10e-3328202490f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d5d94c-f075-4276-8213-db43056e580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137c87a-b038-4329-b404-5cdab34048b1}" ma:internalName="TaxCatchAll" ma:showField="CatchAllData" ma:web="74d5d94c-f075-4276-8213-db43056e58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fac25e9-baa4-4246-b54d-f226d8ff632b">
      <Terms xmlns="http://schemas.microsoft.com/office/infopath/2007/PartnerControls"/>
    </lcf76f155ced4ddcb4097134ff3c332f>
    <TaxCatchAll xmlns="74d5d94c-f075-4276-8213-db43056e580b" xsi:nil="true"/>
  </documentManagement>
</p:properties>
</file>

<file path=customXml/item4.xml>��
</file>

<file path=customXml/item5.xml>��
</file>

<file path=customXml/itemProps1.xml><?xml version="1.0" encoding="utf-8"?>
<ds:datastoreItem xmlns:ds="http://schemas.openxmlformats.org/officeDocument/2006/customXml" ds:itemID="{89E64A8A-FE71-431E-8914-28428EA79269}"/>
</file>

<file path=customXml/itemProps2.xml><?xml version="1.0" encoding="utf-8"?>
<ds:datastoreItem xmlns:ds="http://schemas.openxmlformats.org/officeDocument/2006/customXml" ds:itemID="{0A0DEAA8-B242-4718-9FD8-A3ADF683CCFC}"/>
</file>

<file path=customXml/itemProps3.xml><?xml version="1.0" encoding="utf-8"?>
<ds:datastoreItem xmlns:ds="http://schemas.openxmlformats.org/officeDocument/2006/customXml" ds:itemID="{50BC605C-E5E7-421A-BBA4-0CD84486E9E5}"/>
</file>

<file path=customXml/itemProps4.xml><?xml version="1.0" encoding="utf-8"?>
<ds:datastoreItem xmlns:ds="http://schemas.openxmlformats.org/officeDocument/2006/customXml" ds:itemID="{D15ACAD8-AE6D-4B1F-BD51-7BBDB90295C4}"/>
</file>

<file path=customXml/itemProps5.xml><?xml version="1.0" encoding="utf-8"?>
<ds:datastoreItem xmlns:ds="http://schemas.openxmlformats.org/officeDocument/2006/customXml" ds:itemID="{66C05378-7DBA-4B86-A890-3C5FAAACD44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Koos Poelma</dc:creator>
  <cp:keywords/>
  <dc:description/>
  <cp:lastModifiedBy>Henk Winters | WarmteStad</cp:lastModifiedBy>
  <cp:revision/>
  <dcterms:created xsi:type="dcterms:W3CDTF">2010-02-25T08:10:45Z</dcterms:created>
  <dcterms:modified xsi:type="dcterms:W3CDTF">2026-06-17T07:10:13Z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0x010100163C60FA7AA88E48A5E5E0B1C75778A5</vt:lpwstr>
  </property>
  <property fmtid="{D5CDD505-2E9C-101B-9397-08002B2CF9AE}" pid="3" name="Order">
    <vt:r8>33600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SharedWithUsers">
    <vt:lpwstr>40;#Jan Loots;#457;#Jan Poel;#18;#Erica Schenk;#606;#Steven Jansen</vt:lpwstr>
  </property>
  <property fmtid="{D5CDD505-2E9C-101B-9397-08002B2CF9AE}" pid="11" name="_SourceUrl">
    <vt:lpwstr/>
  </property>
  <property fmtid="{D5CDD505-2E9C-101B-9397-08002B2CF9AE}" pid="12" name="_SharedFileIndex">
    <vt:lpwstr/>
  </property>
  <property fmtid="{D5CDD505-2E9C-101B-9397-08002B2CF9AE}" pid="13" name="TriggerFlowInfo">
    <vt:lpwstr/>
  </property>
</Properties>
</file>